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drawings/drawing10.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ATASERVER1\ITData$\jscialdo\Documents\JOHNS DRIVE\CIESIN\SEDAC\P_R_O_J_E_C_T_S\IPCC\INFORM_Indexes_Risk_Severity_Warning\Global_Risk_Index\Data\"/>
    </mc:Choice>
  </mc:AlternateContent>
  <bookViews>
    <workbookView xWindow="0" yWindow="0" windowWidth="17510" windowHeight="6370" tabRatio="845"/>
  </bookViews>
  <sheets>
    <sheet name="Title page" sheetId="86" r:id="rId1"/>
    <sheet name="Home" sheetId="73" r:id="rId2"/>
    <sheet name="Table of Contents" sheetId="72" r:id="rId3"/>
    <sheet name="INFORM Mid2019 (a-z)" sheetId="5" r:id="rId4"/>
    <sheet name="Hazard &amp; Exposure" sheetId="75" r:id="rId5"/>
    <sheet name="Vulnerability" sheetId="3" r:id="rId6"/>
    <sheet name="Lack of Coping Capacity" sheetId="4" r:id="rId7"/>
    <sheet name="Indicator Data" sheetId="74" r:id="rId8"/>
    <sheet name="Indicator Date" sheetId="78" r:id="rId9"/>
    <sheet name="Indicator Source" sheetId="80" r:id="rId10"/>
    <sheet name="Indicator Data imputation" sheetId="79" r:id="rId11"/>
    <sheet name="Indicator Metadata" sheetId="76" r:id="rId12"/>
    <sheet name="Regions" sheetId="77" r:id="rId13"/>
  </sheets>
  <definedNames>
    <definedName name="_2012.06.11___GFM_Indicator_List" localSheetId="11">'Indicator Metadata'!$F$25:$N$58</definedName>
    <definedName name="_xlnm._FilterDatabase" localSheetId="4" hidden="1">'Hazard &amp; Exposure'!$A$2:$BC$195</definedName>
    <definedName name="_xlnm._FilterDatabase" localSheetId="3">'INFORM Mid2019 (a-z)'!$A$3:$AN$3</definedName>
    <definedName name="_xlnm._FilterDatabase" localSheetId="12" hidden="1">Regions!$A$2:$F$193</definedName>
    <definedName name="_xlnm._FilterDatabase" localSheetId="5" hidden="1">Vulnerability!$A$2:$AK$193</definedName>
    <definedName name="_Key1" localSheetId="4" hidden="1">#REF!</definedName>
    <definedName name="_Key1" localSheetId="10" hidden="1">#REF!</definedName>
    <definedName name="_Key1" localSheetId="8" hidden="1">#REF!</definedName>
    <definedName name="_Key1" localSheetId="9" hidden="1">#REF!</definedName>
    <definedName name="_Key1" hidden="1">#REF!</definedName>
    <definedName name="_Order1" hidden="1">255</definedName>
    <definedName name="_Sort" localSheetId="4" hidden="1">#REF!</definedName>
    <definedName name="_Sort" localSheetId="10" hidden="1">#REF!</definedName>
    <definedName name="_Sort" localSheetId="8" hidden="1">#REF!</definedName>
    <definedName name="_Sort" localSheetId="9" hidden="1">#REF!</definedName>
    <definedName name="_Sort" hidden="1">#REF!</definedName>
    <definedName name="aa" hidden="1">#REF!</definedName>
    <definedName name="_xlnm.Print_Area" localSheetId="3">'INFORM Mid2019 (a-z)'!$A$1:$AG$194</definedName>
    <definedName name="_xlnm.Print_Titles" localSheetId="3">'INFORM Mid2019 (a-z)'!$2:$2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4" i="5" l="1"/>
  <c r="D2" i="79" l="1"/>
  <c r="E2" i="79"/>
  <c r="F2" i="79"/>
  <c r="G2" i="79"/>
  <c r="H2" i="79"/>
  <c r="I2" i="79"/>
  <c r="J2" i="79"/>
  <c r="K2" i="79"/>
  <c r="L2" i="79"/>
  <c r="M2" i="79"/>
  <c r="N2" i="79"/>
  <c r="O2" i="79"/>
  <c r="P2" i="79"/>
  <c r="Q2" i="79"/>
  <c r="R2" i="79"/>
  <c r="S2" i="79"/>
  <c r="T2" i="79"/>
  <c r="U2" i="79"/>
  <c r="V2" i="79"/>
  <c r="W2" i="79"/>
  <c r="X2" i="79"/>
  <c r="Y2" i="79"/>
  <c r="Z2" i="79"/>
  <c r="AA2" i="79"/>
  <c r="AB2" i="79"/>
  <c r="AC2" i="79"/>
  <c r="AD2" i="79"/>
  <c r="AE2" i="79"/>
  <c r="AF2" i="79"/>
  <c r="AG2" i="79"/>
  <c r="AH2" i="79"/>
  <c r="AI2" i="79"/>
  <c r="AJ2" i="79"/>
  <c r="AK2" i="79"/>
  <c r="AL2" i="79"/>
  <c r="AM2" i="79"/>
  <c r="AN2" i="79"/>
  <c r="AO2" i="79"/>
  <c r="AP2" i="79"/>
  <c r="AQ2" i="79"/>
  <c r="AR2" i="79"/>
  <c r="AS2" i="79"/>
  <c r="AT2" i="79"/>
  <c r="AU2" i="79"/>
  <c r="AV2" i="79"/>
  <c r="AW2" i="79"/>
  <c r="AX2" i="79"/>
  <c r="AY2" i="79"/>
  <c r="AZ2" i="79"/>
  <c r="BA2" i="79"/>
  <c r="BB2" i="79"/>
  <c r="BC2" i="79"/>
  <c r="BD2" i="79"/>
  <c r="BE2" i="79"/>
  <c r="D3" i="79"/>
  <c r="E3" i="79"/>
  <c r="F3" i="79"/>
  <c r="G3" i="79"/>
  <c r="H3" i="79"/>
  <c r="I3" i="79"/>
  <c r="J3" i="79"/>
  <c r="K3" i="79"/>
  <c r="L3" i="79"/>
  <c r="M3" i="79"/>
  <c r="N3" i="79"/>
  <c r="O3" i="79"/>
  <c r="P3" i="79"/>
  <c r="Q3" i="79"/>
  <c r="R3" i="79"/>
  <c r="S3" i="79"/>
  <c r="T3" i="79"/>
  <c r="U3" i="79"/>
  <c r="V3" i="79"/>
  <c r="W3" i="79"/>
  <c r="X3" i="79"/>
  <c r="Y3" i="79"/>
  <c r="Z3" i="79"/>
  <c r="AA3" i="79"/>
  <c r="AB3" i="79"/>
  <c r="AC3" i="79"/>
  <c r="AD3" i="79"/>
  <c r="AE3" i="79"/>
  <c r="AF3" i="79"/>
  <c r="AG3" i="79"/>
  <c r="AH3" i="79"/>
  <c r="AI3" i="79"/>
  <c r="AJ3" i="79"/>
  <c r="AK3" i="79"/>
  <c r="AL3" i="79"/>
  <c r="AM3" i="79"/>
  <c r="AN3" i="79"/>
  <c r="AO3" i="79"/>
  <c r="AP3" i="79"/>
  <c r="AQ3" i="79"/>
  <c r="AR3" i="79"/>
  <c r="AS3" i="79"/>
  <c r="AT3" i="79"/>
  <c r="AU3" i="79"/>
  <c r="AV3" i="79"/>
  <c r="AW3" i="79"/>
  <c r="AX3" i="79"/>
  <c r="AY3" i="79"/>
  <c r="AZ3" i="79"/>
  <c r="BA3" i="79"/>
  <c r="BB3" i="79"/>
  <c r="BC3" i="79"/>
  <c r="BD3" i="79"/>
  <c r="C3" i="79"/>
  <c r="C2" i="79"/>
  <c r="D2" i="80"/>
  <c r="E2" i="80"/>
  <c r="F2" i="80"/>
  <c r="G2" i="80"/>
  <c r="H2" i="80"/>
  <c r="I2" i="80"/>
  <c r="J2" i="80"/>
  <c r="K2" i="80"/>
  <c r="L2" i="80"/>
  <c r="M2" i="80"/>
  <c r="N2" i="80"/>
  <c r="O2" i="80"/>
  <c r="P2" i="80"/>
  <c r="Q2" i="80"/>
  <c r="R2" i="80"/>
  <c r="S2" i="80"/>
  <c r="T2" i="80"/>
  <c r="U2" i="80"/>
  <c r="V2" i="80"/>
  <c r="W2" i="80"/>
  <c r="X2" i="80"/>
  <c r="Y2" i="80"/>
  <c r="Z2" i="80"/>
  <c r="AA2" i="80"/>
  <c r="AB2" i="80"/>
  <c r="AC2" i="80"/>
  <c r="AD2" i="80"/>
  <c r="AE2" i="80"/>
  <c r="AF2" i="80"/>
  <c r="AG2" i="80"/>
  <c r="AH2" i="80"/>
  <c r="AI2" i="80"/>
  <c r="AJ2" i="80"/>
  <c r="AK2" i="80"/>
  <c r="AL2" i="80"/>
  <c r="AM2" i="80"/>
  <c r="AN2" i="80"/>
  <c r="AO2" i="80"/>
  <c r="AP2" i="80"/>
  <c r="AQ2" i="80"/>
  <c r="AR2" i="80"/>
  <c r="AS2" i="80"/>
  <c r="AT2" i="80"/>
  <c r="AU2" i="80"/>
  <c r="AV2" i="80"/>
  <c r="AW2" i="80"/>
  <c r="AX2" i="80"/>
  <c r="AY2" i="80"/>
  <c r="AZ2" i="80"/>
  <c r="BA2" i="80"/>
  <c r="BB2" i="80"/>
  <c r="BC2" i="80"/>
  <c r="BD2" i="80"/>
  <c r="BE2" i="80"/>
  <c r="D3" i="80"/>
  <c r="E3" i="80"/>
  <c r="F3" i="80"/>
  <c r="G3" i="80"/>
  <c r="H3" i="80"/>
  <c r="I3" i="80"/>
  <c r="J3" i="80"/>
  <c r="K3" i="80"/>
  <c r="L3" i="80"/>
  <c r="M3" i="80"/>
  <c r="N3" i="80"/>
  <c r="O3" i="80"/>
  <c r="P3" i="80"/>
  <c r="Q3" i="80"/>
  <c r="R3" i="80"/>
  <c r="S3" i="80"/>
  <c r="T3" i="80"/>
  <c r="U3" i="80"/>
  <c r="V3" i="80"/>
  <c r="W3" i="80"/>
  <c r="X3" i="80"/>
  <c r="Y3" i="80"/>
  <c r="Z3" i="80"/>
  <c r="AA3" i="80"/>
  <c r="AB3" i="80"/>
  <c r="AC3" i="80"/>
  <c r="AD3" i="80"/>
  <c r="AE3" i="80"/>
  <c r="AF3" i="80"/>
  <c r="AG3" i="80"/>
  <c r="AH3" i="80"/>
  <c r="AI3" i="80"/>
  <c r="AJ3" i="80"/>
  <c r="AK3" i="80"/>
  <c r="AL3" i="80"/>
  <c r="AM3" i="80"/>
  <c r="AN3" i="80"/>
  <c r="AO3" i="80"/>
  <c r="AP3" i="80"/>
  <c r="AQ3" i="80"/>
  <c r="AR3" i="80"/>
  <c r="AS3" i="80"/>
  <c r="AT3" i="80"/>
  <c r="AU3" i="80"/>
  <c r="AV3" i="80"/>
  <c r="AW3" i="80"/>
  <c r="AX3" i="80"/>
  <c r="AY3" i="80"/>
  <c r="AZ3" i="80"/>
  <c r="BA3" i="80"/>
  <c r="BB3" i="80"/>
  <c r="BC3" i="80"/>
  <c r="BD3" i="80"/>
  <c r="C3" i="80"/>
  <c r="C2" i="80"/>
  <c r="A6" i="79"/>
  <c r="B6" i="79"/>
  <c r="A7" i="79"/>
  <c r="B7" i="79"/>
  <c r="A8" i="79"/>
  <c r="B8" i="79"/>
  <c r="A9" i="79"/>
  <c r="B9" i="79"/>
  <c r="A10" i="79"/>
  <c r="B10" i="79"/>
  <c r="A11" i="79"/>
  <c r="B11" i="79"/>
  <c r="A12" i="79"/>
  <c r="B12" i="79"/>
  <c r="A13" i="79"/>
  <c r="B13" i="79"/>
  <c r="A14" i="79"/>
  <c r="B14" i="79"/>
  <c r="A15" i="79"/>
  <c r="B15" i="79"/>
  <c r="A16" i="79"/>
  <c r="B16" i="79"/>
  <c r="A17" i="79"/>
  <c r="B17" i="79"/>
  <c r="A18" i="79"/>
  <c r="B18" i="79"/>
  <c r="A19" i="79"/>
  <c r="B19" i="79"/>
  <c r="A20" i="79"/>
  <c r="B20" i="79"/>
  <c r="A21" i="79"/>
  <c r="B21" i="79"/>
  <c r="A22" i="79"/>
  <c r="B22" i="79"/>
  <c r="A23" i="79"/>
  <c r="B23" i="79"/>
  <c r="A24" i="79"/>
  <c r="B24" i="79"/>
  <c r="A25" i="79"/>
  <c r="B25" i="79"/>
  <c r="A26" i="79"/>
  <c r="B26" i="79"/>
  <c r="A27" i="79"/>
  <c r="B27" i="79"/>
  <c r="A28" i="79"/>
  <c r="B28" i="79"/>
  <c r="A29" i="79"/>
  <c r="B29" i="79"/>
  <c r="A30" i="79"/>
  <c r="B30" i="79"/>
  <c r="A31" i="79"/>
  <c r="B31" i="79"/>
  <c r="A32" i="79"/>
  <c r="B32" i="79"/>
  <c r="A33" i="79"/>
  <c r="B33" i="79"/>
  <c r="A34" i="79"/>
  <c r="B34" i="79"/>
  <c r="A35" i="79"/>
  <c r="B35" i="79"/>
  <c r="A36" i="79"/>
  <c r="B36" i="79"/>
  <c r="A37" i="79"/>
  <c r="B37" i="79"/>
  <c r="A38" i="79"/>
  <c r="B38" i="79"/>
  <c r="A39" i="79"/>
  <c r="B39" i="79"/>
  <c r="A40" i="79"/>
  <c r="B40" i="79"/>
  <c r="A41" i="79"/>
  <c r="B41" i="79"/>
  <c r="A42" i="79"/>
  <c r="B42" i="79"/>
  <c r="A43" i="79"/>
  <c r="B43" i="79"/>
  <c r="A44" i="79"/>
  <c r="B44" i="79"/>
  <c r="A45" i="79"/>
  <c r="B45" i="79"/>
  <c r="A46" i="79"/>
  <c r="B46" i="79"/>
  <c r="A47" i="79"/>
  <c r="B47" i="79"/>
  <c r="A48" i="79"/>
  <c r="B48" i="79"/>
  <c r="A49" i="79"/>
  <c r="B49" i="79"/>
  <c r="A50" i="79"/>
  <c r="B50" i="79"/>
  <c r="A51" i="79"/>
  <c r="B51" i="79"/>
  <c r="A52" i="79"/>
  <c r="B52" i="79"/>
  <c r="A53" i="79"/>
  <c r="B53" i="79"/>
  <c r="A54" i="79"/>
  <c r="B54" i="79"/>
  <c r="A55" i="79"/>
  <c r="B55" i="79"/>
  <c r="A56" i="79"/>
  <c r="B56" i="79"/>
  <c r="A57" i="79"/>
  <c r="B57" i="79"/>
  <c r="A58" i="79"/>
  <c r="B58" i="79"/>
  <c r="A59" i="79"/>
  <c r="B59" i="79"/>
  <c r="A60" i="79"/>
  <c r="B60" i="79"/>
  <c r="A61" i="79"/>
  <c r="B61" i="79"/>
  <c r="A62" i="79"/>
  <c r="B62" i="79"/>
  <c r="A63" i="79"/>
  <c r="B63" i="79"/>
  <c r="A64" i="79"/>
  <c r="B64" i="79"/>
  <c r="A65" i="79"/>
  <c r="B65" i="79"/>
  <c r="A66" i="79"/>
  <c r="B66" i="79"/>
  <c r="A67" i="79"/>
  <c r="B67" i="79"/>
  <c r="A68" i="79"/>
  <c r="B68" i="79"/>
  <c r="A69" i="79"/>
  <c r="B69" i="79"/>
  <c r="A70" i="79"/>
  <c r="B70" i="79"/>
  <c r="A71" i="79"/>
  <c r="B71" i="79"/>
  <c r="A72" i="79"/>
  <c r="B72" i="79"/>
  <c r="A73" i="79"/>
  <c r="B73" i="79"/>
  <c r="A74" i="79"/>
  <c r="B74" i="79"/>
  <c r="A75" i="79"/>
  <c r="B75" i="79"/>
  <c r="A76" i="79"/>
  <c r="B76" i="79"/>
  <c r="A77" i="79"/>
  <c r="B77" i="79"/>
  <c r="A78" i="79"/>
  <c r="B78" i="79"/>
  <c r="A79" i="79"/>
  <c r="B79" i="79"/>
  <c r="A80" i="79"/>
  <c r="B80" i="79"/>
  <c r="A81" i="79"/>
  <c r="B81" i="79"/>
  <c r="A82" i="79"/>
  <c r="B82" i="79"/>
  <c r="A83" i="79"/>
  <c r="B83" i="79"/>
  <c r="A84" i="79"/>
  <c r="B84" i="79"/>
  <c r="A85" i="79"/>
  <c r="B85" i="79"/>
  <c r="A86" i="79"/>
  <c r="B86" i="79"/>
  <c r="A87" i="79"/>
  <c r="B87" i="79"/>
  <c r="A88" i="79"/>
  <c r="B88" i="79"/>
  <c r="A89" i="79"/>
  <c r="B89" i="79"/>
  <c r="A90" i="79"/>
  <c r="B90" i="79"/>
  <c r="A91" i="79"/>
  <c r="B91" i="79"/>
  <c r="A92" i="79"/>
  <c r="B92" i="79"/>
  <c r="A93" i="79"/>
  <c r="B93" i="79"/>
  <c r="A94" i="79"/>
  <c r="B94" i="79"/>
  <c r="A95" i="79"/>
  <c r="B95" i="79"/>
  <c r="A96" i="79"/>
  <c r="B96" i="79"/>
  <c r="A97" i="79"/>
  <c r="B97" i="79"/>
  <c r="A98" i="79"/>
  <c r="B98" i="79"/>
  <c r="A99" i="79"/>
  <c r="B99" i="79"/>
  <c r="A100" i="79"/>
  <c r="B100" i="79"/>
  <c r="A101" i="79"/>
  <c r="B101" i="79"/>
  <c r="A102" i="79"/>
  <c r="B102" i="79"/>
  <c r="A103" i="79"/>
  <c r="B103" i="79"/>
  <c r="A104" i="79"/>
  <c r="B104" i="79"/>
  <c r="A105" i="79"/>
  <c r="B105" i="79"/>
  <c r="A106" i="79"/>
  <c r="B106" i="79"/>
  <c r="A107" i="79"/>
  <c r="B107" i="79"/>
  <c r="A108" i="79"/>
  <c r="B108" i="79"/>
  <c r="A109" i="79"/>
  <c r="B109" i="79"/>
  <c r="A110" i="79"/>
  <c r="B110" i="79"/>
  <c r="A111" i="79"/>
  <c r="B111" i="79"/>
  <c r="A112" i="79"/>
  <c r="B112" i="79"/>
  <c r="A113" i="79"/>
  <c r="B113" i="79"/>
  <c r="A114" i="79"/>
  <c r="B114" i="79"/>
  <c r="A115" i="79"/>
  <c r="B115" i="79"/>
  <c r="A116" i="79"/>
  <c r="B116" i="79"/>
  <c r="A117" i="79"/>
  <c r="B117" i="79"/>
  <c r="A118" i="79"/>
  <c r="B118" i="79"/>
  <c r="A119" i="79"/>
  <c r="B119" i="79"/>
  <c r="A120" i="79"/>
  <c r="B120" i="79"/>
  <c r="A121" i="79"/>
  <c r="B121" i="79"/>
  <c r="A122" i="79"/>
  <c r="B122" i="79"/>
  <c r="A123" i="79"/>
  <c r="B123" i="79"/>
  <c r="A124" i="79"/>
  <c r="B124" i="79"/>
  <c r="A125" i="79"/>
  <c r="B125" i="79"/>
  <c r="A126" i="79"/>
  <c r="B126" i="79"/>
  <c r="A127" i="79"/>
  <c r="B127" i="79"/>
  <c r="A128" i="79"/>
  <c r="B128" i="79"/>
  <c r="A129" i="79"/>
  <c r="B129" i="79"/>
  <c r="A130" i="79"/>
  <c r="B130" i="79"/>
  <c r="A131" i="79"/>
  <c r="B131" i="79"/>
  <c r="A132" i="79"/>
  <c r="B132" i="79"/>
  <c r="A133" i="79"/>
  <c r="B133" i="79"/>
  <c r="A134" i="79"/>
  <c r="B134" i="79"/>
  <c r="A135" i="79"/>
  <c r="B135" i="79"/>
  <c r="A136" i="79"/>
  <c r="B136" i="79"/>
  <c r="A137" i="79"/>
  <c r="B137" i="79"/>
  <c r="A138" i="79"/>
  <c r="B138" i="79"/>
  <c r="A139" i="79"/>
  <c r="B139" i="79"/>
  <c r="A140" i="79"/>
  <c r="B140" i="79"/>
  <c r="A141" i="79"/>
  <c r="B141" i="79"/>
  <c r="A142" i="79"/>
  <c r="B142" i="79"/>
  <c r="A143" i="79"/>
  <c r="B143" i="79"/>
  <c r="A144" i="79"/>
  <c r="B144" i="79"/>
  <c r="A145" i="79"/>
  <c r="B145" i="79"/>
  <c r="A146" i="79"/>
  <c r="B146" i="79"/>
  <c r="A147" i="79"/>
  <c r="B147" i="79"/>
  <c r="A148" i="79"/>
  <c r="B148" i="79"/>
  <c r="A149" i="79"/>
  <c r="B149" i="79"/>
  <c r="A150" i="79"/>
  <c r="B150" i="79"/>
  <c r="A151" i="79"/>
  <c r="B151" i="79"/>
  <c r="A152" i="79"/>
  <c r="B152" i="79"/>
  <c r="A153" i="79"/>
  <c r="B153" i="79"/>
  <c r="A154" i="79"/>
  <c r="B154" i="79"/>
  <c r="A155" i="79"/>
  <c r="B155" i="79"/>
  <c r="A156" i="79"/>
  <c r="B156" i="79"/>
  <c r="A157" i="79"/>
  <c r="B157" i="79"/>
  <c r="A158" i="79"/>
  <c r="B158" i="79"/>
  <c r="A159" i="79"/>
  <c r="B159" i="79"/>
  <c r="A160" i="79"/>
  <c r="B160" i="79"/>
  <c r="A161" i="79"/>
  <c r="B161" i="79"/>
  <c r="A162" i="79"/>
  <c r="B162" i="79"/>
  <c r="A163" i="79"/>
  <c r="B163" i="79"/>
  <c r="A164" i="79"/>
  <c r="B164" i="79"/>
  <c r="A165" i="79"/>
  <c r="B165" i="79"/>
  <c r="A166" i="79"/>
  <c r="B166" i="79"/>
  <c r="A167" i="79"/>
  <c r="B167" i="79"/>
  <c r="A168" i="79"/>
  <c r="B168" i="79"/>
  <c r="A169" i="79"/>
  <c r="B169" i="79"/>
  <c r="A170" i="79"/>
  <c r="B170" i="79"/>
  <c r="A171" i="79"/>
  <c r="B171" i="79"/>
  <c r="A172" i="79"/>
  <c r="B172" i="79"/>
  <c r="A173" i="79"/>
  <c r="B173" i="79"/>
  <c r="A174" i="79"/>
  <c r="B174" i="79"/>
  <c r="A175" i="79"/>
  <c r="B175" i="79"/>
  <c r="A176" i="79"/>
  <c r="B176" i="79"/>
  <c r="A177" i="79"/>
  <c r="B177" i="79"/>
  <c r="A178" i="79"/>
  <c r="B178" i="79"/>
  <c r="A179" i="79"/>
  <c r="B179" i="79"/>
  <c r="A180" i="79"/>
  <c r="B180" i="79"/>
  <c r="A181" i="79"/>
  <c r="B181" i="79"/>
  <c r="A182" i="79"/>
  <c r="B182" i="79"/>
  <c r="A183" i="79"/>
  <c r="B183" i="79"/>
  <c r="A184" i="79"/>
  <c r="B184" i="79"/>
  <c r="A185" i="79"/>
  <c r="B185" i="79"/>
  <c r="A186" i="79"/>
  <c r="B186" i="79"/>
  <c r="A187" i="79"/>
  <c r="B187" i="79"/>
  <c r="A188" i="79"/>
  <c r="B188" i="79"/>
  <c r="A189" i="79"/>
  <c r="B189" i="79"/>
  <c r="A190" i="79"/>
  <c r="B190" i="79"/>
  <c r="A191" i="79"/>
  <c r="B191" i="79"/>
  <c r="A192" i="79"/>
  <c r="B192" i="79"/>
  <c r="A193" i="79"/>
  <c r="B193" i="79"/>
  <c r="A194" i="79"/>
  <c r="B194" i="79"/>
  <c r="A195" i="79"/>
  <c r="B195" i="79"/>
  <c r="B5" i="79"/>
  <c r="A5" i="79"/>
  <c r="A6" i="80"/>
  <c r="B6" i="80"/>
  <c r="A7" i="80"/>
  <c r="B7" i="80"/>
  <c r="A8" i="80"/>
  <c r="B8" i="80"/>
  <c r="A9" i="80"/>
  <c r="B9" i="80"/>
  <c r="A10" i="80"/>
  <c r="B10" i="80"/>
  <c r="A11" i="80"/>
  <c r="B11" i="80"/>
  <c r="A12" i="80"/>
  <c r="B12" i="80"/>
  <c r="A13" i="80"/>
  <c r="B13" i="80"/>
  <c r="A14" i="80"/>
  <c r="B14" i="80"/>
  <c r="A15" i="80"/>
  <c r="B15" i="80"/>
  <c r="A16" i="80"/>
  <c r="B16" i="80"/>
  <c r="A17" i="80"/>
  <c r="B17" i="80"/>
  <c r="A18" i="80"/>
  <c r="B18" i="80"/>
  <c r="A19" i="80"/>
  <c r="B19" i="80"/>
  <c r="A20" i="80"/>
  <c r="B20" i="80"/>
  <c r="A21" i="80"/>
  <c r="B21" i="80"/>
  <c r="A22" i="80"/>
  <c r="B22" i="80"/>
  <c r="A23" i="80"/>
  <c r="B23" i="80"/>
  <c r="A24" i="80"/>
  <c r="B24" i="80"/>
  <c r="A25" i="80"/>
  <c r="B25" i="80"/>
  <c r="A26" i="80"/>
  <c r="B26" i="80"/>
  <c r="A27" i="80"/>
  <c r="B27" i="80"/>
  <c r="A28" i="80"/>
  <c r="B28" i="80"/>
  <c r="A29" i="80"/>
  <c r="B29" i="80"/>
  <c r="A30" i="80"/>
  <c r="B30" i="80"/>
  <c r="A31" i="80"/>
  <c r="B31" i="80"/>
  <c r="A32" i="80"/>
  <c r="B32" i="80"/>
  <c r="A33" i="80"/>
  <c r="B33" i="80"/>
  <c r="A34" i="80"/>
  <c r="B34" i="80"/>
  <c r="A35" i="80"/>
  <c r="B35" i="80"/>
  <c r="A36" i="80"/>
  <c r="B36" i="80"/>
  <c r="A37" i="80"/>
  <c r="B37" i="80"/>
  <c r="A38" i="80"/>
  <c r="B38" i="80"/>
  <c r="A39" i="80"/>
  <c r="B39" i="80"/>
  <c r="A40" i="80"/>
  <c r="B40" i="80"/>
  <c r="A41" i="80"/>
  <c r="B41" i="80"/>
  <c r="A42" i="80"/>
  <c r="B42" i="80"/>
  <c r="A43" i="80"/>
  <c r="B43" i="80"/>
  <c r="A44" i="80"/>
  <c r="B44" i="80"/>
  <c r="A45" i="80"/>
  <c r="B45" i="80"/>
  <c r="A46" i="80"/>
  <c r="B46" i="80"/>
  <c r="A47" i="80"/>
  <c r="B47" i="80"/>
  <c r="A48" i="80"/>
  <c r="B48" i="80"/>
  <c r="A49" i="80"/>
  <c r="B49" i="80"/>
  <c r="A50" i="80"/>
  <c r="B50" i="80"/>
  <c r="A51" i="80"/>
  <c r="B51" i="80"/>
  <c r="A52" i="80"/>
  <c r="B52" i="80"/>
  <c r="A53" i="80"/>
  <c r="B53" i="80"/>
  <c r="A54" i="80"/>
  <c r="B54" i="80"/>
  <c r="A55" i="80"/>
  <c r="B55" i="80"/>
  <c r="A56" i="80"/>
  <c r="B56" i="80"/>
  <c r="A57" i="80"/>
  <c r="B57" i="80"/>
  <c r="A58" i="80"/>
  <c r="B58" i="80"/>
  <c r="A59" i="80"/>
  <c r="B59" i="80"/>
  <c r="A60" i="80"/>
  <c r="B60" i="80"/>
  <c r="A61" i="80"/>
  <c r="B61" i="80"/>
  <c r="A62" i="80"/>
  <c r="B62" i="80"/>
  <c r="A63" i="80"/>
  <c r="B63" i="80"/>
  <c r="A64" i="80"/>
  <c r="B64" i="80"/>
  <c r="A65" i="80"/>
  <c r="B65" i="80"/>
  <c r="A66" i="80"/>
  <c r="B66" i="80"/>
  <c r="A67" i="80"/>
  <c r="B67" i="80"/>
  <c r="A68" i="80"/>
  <c r="B68" i="80"/>
  <c r="A69" i="80"/>
  <c r="B69" i="80"/>
  <c r="A70" i="80"/>
  <c r="B70" i="80"/>
  <c r="A71" i="80"/>
  <c r="B71" i="80"/>
  <c r="A72" i="80"/>
  <c r="B72" i="80"/>
  <c r="A73" i="80"/>
  <c r="B73" i="80"/>
  <c r="A74" i="80"/>
  <c r="B74" i="80"/>
  <c r="A75" i="80"/>
  <c r="B75" i="80"/>
  <c r="A76" i="80"/>
  <c r="B76" i="80"/>
  <c r="A77" i="80"/>
  <c r="B77" i="80"/>
  <c r="A78" i="80"/>
  <c r="B78" i="80"/>
  <c r="A79" i="80"/>
  <c r="B79" i="80"/>
  <c r="A80" i="80"/>
  <c r="B80" i="80"/>
  <c r="A81" i="80"/>
  <c r="B81" i="80"/>
  <c r="A82" i="80"/>
  <c r="B82" i="80"/>
  <c r="A83" i="80"/>
  <c r="B83" i="80"/>
  <c r="A84" i="80"/>
  <c r="B84" i="80"/>
  <c r="A85" i="80"/>
  <c r="B85" i="80"/>
  <c r="A86" i="80"/>
  <c r="B86" i="80"/>
  <c r="A87" i="80"/>
  <c r="B87" i="80"/>
  <c r="A88" i="80"/>
  <c r="B88" i="80"/>
  <c r="A89" i="80"/>
  <c r="B89" i="80"/>
  <c r="A90" i="80"/>
  <c r="B90" i="80"/>
  <c r="A91" i="80"/>
  <c r="B91" i="80"/>
  <c r="A92" i="80"/>
  <c r="B92" i="80"/>
  <c r="A93" i="80"/>
  <c r="B93" i="80"/>
  <c r="A94" i="80"/>
  <c r="B94" i="80"/>
  <c r="A95" i="80"/>
  <c r="B95" i="80"/>
  <c r="A96" i="80"/>
  <c r="B96" i="80"/>
  <c r="A97" i="80"/>
  <c r="B97" i="80"/>
  <c r="A98" i="80"/>
  <c r="B98" i="80"/>
  <c r="A99" i="80"/>
  <c r="B99" i="80"/>
  <c r="A100" i="80"/>
  <c r="B100" i="80"/>
  <c r="A101" i="80"/>
  <c r="B101" i="80"/>
  <c r="A102" i="80"/>
  <c r="B102" i="80"/>
  <c r="A103" i="80"/>
  <c r="B103" i="80"/>
  <c r="A104" i="80"/>
  <c r="B104" i="80"/>
  <c r="A105" i="80"/>
  <c r="B105" i="80"/>
  <c r="A106" i="80"/>
  <c r="B106" i="80"/>
  <c r="A107" i="80"/>
  <c r="B107" i="80"/>
  <c r="A108" i="80"/>
  <c r="B108" i="80"/>
  <c r="A109" i="80"/>
  <c r="B109" i="80"/>
  <c r="A110" i="80"/>
  <c r="B110" i="80"/>
  <c r="A111" i="80"/>
  <c r="B111" i="80"/>
  <c r="A112" i="80"/>
  <c r="B112" i="80"/>
  <c r="A113" i="80"/>
  <c r="B113" i="80"/>
  <c r="A114" i="80"/>
  <c r="B114" i="80"/>
  <c r="A115" i="80"/>
  <c r="B115" i="80"/>
  <c r="A116" i="80"/>
  <c r="B116" i="80"/>
  <c r="A117" i="80"/>
  <c r="B117" i="80"/>
  <c r="A118" i="80"/>
  <c r="B118" i="80"/>
  <c r="A119" i="80"/>
  <c r="B119" i="80"/>
  <c r="A120" i="80"/>
  <c r="B120" i="80"/>
  <c r="A121" i="80"/>
  <c r="B121" i="80"/>
  <c r="A122" i="80"/>
  <c r="B122" i="80"/>
  <c r="A123" i="80"/>
  <c r="B123" i="80"/>
  <c r="A124" i="80"/>
  <c r="B124" i="80"/>
  <c r="A125" i="80"/>
  <c r="B125" i="80"/>
  <c r="A126" i="80"/>
  <c r="B126" i="80"/>
  <c r="A127" i="80"/>
  <c r="B127" i="80"/>
  <c r="A128" i="80"/>
  <c r="B128" i="80"/>
  <c r="A129" i="80"/>
  <c r="B129" i="80"/>
  <c r="A130" i="80"/>
  <c r="B130" i="80"/>
  <c r="A131" i="80"/>
  <c r="B131" i="80"/>
  <c r="A132" i="80"/>
  <c r="B132" i="80"/>
  <c r="A133" i="80"/>
  <c r="B133" i="80"/>
  <c r="A134" i="80"/>
  <c r="B134" i="80"/>
  <c r="A135" i="80"/>
  <c r="B135" i="80"/>
  <c r="A136" i="80"/>
  <c r="B136" i="80"/>
  <c r="A137" i="80"/>
  <c r="B137" i="80"/>
  <c r="A138" i="80"/>
  <c r="B138" i="80"/>
  <c r="A139" i="80"/>
  <c r="B139" i="80"/>
  <c r="A140" i="80"/>
  <c r="B140" i="80"/>
  <c r="A141" i="80"/>
  <c r="B141" i="80"/>
  <c r="A142" i="80"/>
  <c r="B142" i="80"/>
  <c r="A143" i="80"/>
  <c r="B143" i="80"/>
  <c r="A144" i="80"/>
  <c r="B144" i="80"/>
  <c r="A145" i="80"/>
  <c r="B145" i="80"/>
  <c r="A146" i="80"/>
  <c r="B146" i="80"/>
  <c r="A147" i="80"/>
  <c r="B147" i="80"/>
  <c r="A148" i="80"/>
  <c r="B148" i="80"/>
  <c r="A149" i="80"/>
  <c r="B149" i="80"/>
  <c r="A150" i="80"/>
  <c r="B150" i="80"/>
  <c r="A151" i="80"/>
  <c r="B151" i="80"/>
  <c r="A152" i="80"/>
  <c r="B152" i="80"/>
  <c r="A153" i="80"/>
  <c r="B153" i="80"/>
  <c r="A154" i="80"/>
  <c r="B154" i="80"/>
  <c r="A155" i="80"/>
  <c r="B155" i="80"/>
  <c r="A156" i="80"/>
  <c r="B156" i="80"/>
  <c r="A157" i="80"/>
  <c r="B157" i="80"/>
  <c r="A158" i="80"/>
  <c r="B158" i="80"/>
  <c r="A159" i="80"/>
  <c r="B159" i="80"/>
  <c r="A160" i="80"/>
  <c r="B160" i="80"/>
  <c r="A161" i="80"/>
  <c r="B161" i="80"/>
  <c r="A162" i="80"/>
  <c r="B162" i="80"/>
  <c r="A163" i="80"/>
  <c r="B163" i="80"/>
  <c r="A164" i="80"/>
  <c r="B164" i="80"/>
  <c r="A165" i="80"/>
  <c r="B165" i="80"/>
  <c r="A166" i="80"/>
  <c r="B166" i="80"/>
  <c r="A167" i="80"/>
  <c r="B167" i="80"/>
  <c r="A168" i="80"/>
  <c r="B168" i="80"/>
  <c r="A169" i="80"/>
  <c r="B169" i="80"/>
  <c r="A170" i="80"/>
  <c r="B170" i="80"/>
  <c r="A171" i="80"/>
  <c r="B171" i="80"/>
  <c r="A172" i="80"/>
  <c r="B172" i="80"/>
  <c r="A173" i="80"/>
  <c r="B173" i="80"/>
  <c r="A174" i="80"/>
  <c r="B174" i="80"/>
  <c r="A175" i="80"/>
  <c r="B175" i="80"/>
  <c r="A176" i="80"/>
  <c r="B176" i="80"/>
  <c r="A177" i="80"/>
  <c r="B177" i="80"/>
  <c r="A178" i="80"/>
  <c r="B178" i="80"/>
  <c r="A179" i="80"/>
  <c r="B179" i="80"/>
  <c r="A180" i="80"/>
  <c r="B180" i="80"/>
  <c r="A181" i="80"/>
  <c r="B181" i="80"/>
  <c r="A182" i="80"/>
  <c r="B182" i="80"/>
  <c r="A183" i="80"/>
  <c r="B183" i="80"/>
  <c r="A184" i="80"/>
  <c r="B184" i="80"/>
  <c r="A185" i="80"/>
  <c r="B185" i="80"/>
  <c r="A186" i="80"/>
  <c r="B186" i="80"/>
  <c r="A187" i="80"/>
  <c r="B187" i="80"/>
  <c r="A188" i="80"/>
  <c r="B188" i="80"/>
  <c r="A189" i="80"/>
  <c r="B189" i="80"/>
  <c r="A190" i="80"/>
  <c r="B190" i="80"/>
  <c r="A191" i="80"/>
  <c r="B191" i="80"/>
  <c r="A192" i="80"/>
  <c r="B192" i="80"/>
  <c r="A193" i="80"/>
  <c r="B193" i="80"/>
  <c r="A194" i="80"/>
  <c r="B194" i="80"/>
  <c r="A195" i="80"/>
  <c r="B195" i="80"/>
  <c r="B5" i="80"/>
  <c r="A5" i="80"/>
  <c r="A5" i="78"/>
  <c r="B5" i="78"/>
  <c r="A6" i="78"/>
  <c r="B6" i="78"/>
  <c r="A7" i="78"/>
  <c r="B7" i="78"/>
  <c r="A8" i="78"/>
  <c r="B8" i="78"/>
  <c r="A9" i="78"/>
  <c r="B9" i="78"/>
  <c r="A10" i="78"/>
  <c r="B10" i="78"/>
  <c r="A11" i="78"/>
  <c r="B11" i="78"/>
  <c r="A12" i="78"/>
  <c r="B12" i="78"/>
  <c r="A13" i="78"/>
  <c r="B13" i="78"/>
  <c r="A14" i="78"/>
  <c r="B14" i="78"/>
  <c r="A15" i="78"/>
  <c r="B15" i="78"/>
  <c r="A16" i="78"/>
  <c r="B16" i="78"/>
  <c r="A17" i="78"/>
  <c r="B17" i="78"/>
  <c r="A18" i="78"/>
  <c r="B18" i="78"/>
  <c r="A19" i="78"/>
  <c r="B19" i="78"/>
  <c r="A20" i="78"/>
  <c r="B20" i="78"/>
  <c r="A21" i="78"/>
  <c r="B21" i="78"/>
  <c r="A22" i="78"/>
  <c r="B22" i="78"/>
  <c r="A23" i="78"/>
  <c r="B23" i="78"/>
  <c r="A24" i="78"/>
  <c r="B24" i="78"/>
  <c r="A25" i="78"/>
  <c r="B25" i="78"/>
  <c r="A26" i="78"/>
  <c r="B26" i="78"/>
  <c r="A27" i="78"/>
  <c r="B27" i="78"/>
  <c r="A28" i="78"/>
  <c r="B28" i="78"/>
  <c r="A29" i="78"/>
  <c r="B29" i="78"/>
  <c r="A30" i="78"/>
  <c r="B30" i="78"/>
  <c r="A31" i="78"/>
  <c r="B31" i="78"/>
  <c r="A32" i="78"/>
  <c r="B32" i="78"/>
  <c r="A33" i="78"/>
  <c r="B33" i="78"/>
  <c r="A34" i="78"/>
  <c r="B34" i="78"/>
  <c r="A35" i="78"/>
  <c r="B35" i="78"/>
  <c r="A36" i="78"/>
  <c r="B36" i="78"/>
  <c r="A37" i="78"/>
  <c r="B37" i="78"/>
  <c r="A38" i="78"/>
  <c r="B38" i="78"/>
  <c r="A39" i="78"/>
  <c r="B39" i="78"/>
  <c r="A40" i="78"/>
  <c r="B40" i="78"/>
  <c r="A41" i="78"/>
  <c r="B41" i="78"/>
  <c r="A42" i="78"/>
  <c r="B42" i="78"/>
  <c r="A43" i="78"/>
  <c r="B43" i="78"/>
  <c r="A44" i="78"/>
  <c r="B44" i="78"/>
  <c r="A45" i="78"/>
  <c r="B45" i="78"/>
  <c r="A46" i="78"/>
  <c r="B46" i="78"/>
  <c r="A47" i="78"/>
  <c r="B47" i="78"/>
  <c r="A48" i="78"/>
  <c r="B48" i="78"/>
  <c r="A49" i="78"/>
  <c r="B49" i="78"/>
  <c r="A50" i="78"/>
  <c r="B50" i="78"/>
  <c r="A51" i="78"/>
  <c r="B51" i="78"/>
  <c r="A52" i="78"/>
  <c r="B52" i="78"/>
  <c r="A53" i="78"/>
  <c r="B53" i="78"/>
  <c r="A54" i="78"/>
  <c r="B54" i="78"/>
  <c r="A55" i="78"/>
  <c r="B55" i="78"/>
  <c r="A56" i="78"/>
  <c r="B56" i="78"/>
  <c r="A57" i="78"/>
  <c r="B57" i="78"/>
  <c r="A58" i="78"/>
  <c r="B58" i="78"/>
  <c r="A59" i="78"/>
  <c r="B59" i="78"/>
  <c r="A60" i="78"/>
  <c r="B60" i="78"/>
  <c r="A61" i="78"/>
  <c r="B61" i="78"/>
  <c r="A62" i="78"/>
  <c r="B62" i="78"/>
  <c r="A63" i="78"/>
  <c r="B63" i="78"/>
  <c r="A64" i="78"/>
  <c r="B64" i="78"/>
  <c r="A65" i="78"/>
  <c r="B65" i="78"/>
  <c r="A66" i="78"/>
  <c r="B66" i="78"/>
  <c r="A67" i="78"/>
  <c r="B67" i="78"/>
  <c r="A68" i="78"/>
  <c r="B68" i="78"/>
  <c r="A69" i="78"/>
  <c r="B69" i="78"/>
  <c r="A70" i="78"/>
  <c r="B70" i="78"/>
  <c r="A71" i="78"/>
  <c r="B71" i="78"/>
  <c r="A72" i="78"/>
  <c r="B72" i="78"/>
  <c r="A73" i="78"/>
  <c r="B73" i="78"/>
  <c r="A74" i="78"/>
  <c r="B74" i="78"/>
  <c r="A75" i="78"/>
  <c r="B75" i="78"/>
  <c r="A76" i="78"/>
  <c r="B76" i="78"/>
  <c r="A77" i="78"/>
  <c r="B77" i="78"/>
  <c r="A78" i="78"/>
  <c r="B78" i="78"/>
  <c r="A79" i="78"/>
  <c r="B79" i="78"/>
  <c r="A80" i="78"/>
  <c r="B80" i="78"/>
  <c r="A81" i="78"/>
  <c r="B81" i="78"/>
  <c r="A82" i="78"/>
  <c r="B82" i="78"/>
  <c r="A83" i="78"/>
  <c r="B83" i="78"/>
  <c r="A84" i="78"/>
  <c r="B84" i="78"/>
  <c r="A85" i="78"/>
  <c r="B85" i="78"/>
  <c r="A86" i="78"/>
  <c r="B86" i="78"/>
  <c r="A87" i="78"/>
  <c r="B87" i="78"/>
  <c r="A88" i="78"/>
  <c r="B88" i="78"/>
  <c r="A89" i="78"/>
  <c r="B89" i="78"/>
  <c r="A90" i="78"/>
  <c r="B90" i="78"/>
  <c r="A91" i="78"/>
  <c r="B91" i="78"/>
  <c r="A92" i="78"/>
  <c r="B92" i="78"/>
  <c r="A93" i="78"/>
  <c r="B93" i="78"/>
  <c r="A94" i="78"/>
  <c r="B94" i="78"/>
  <c r="A95" i="78"/>
  <c r="B95" i="78"/>
  <c r="A96" i="78"/>
  <c r="B96" i="78"/>
  <c r="A97" i="78"/>
  <c r="B97" i="78"/>
  <c r="A98" i="78"/>
  <c r="B98" i="78"/>
  <c r="A99" i="78"/>
  <c r="B99" i="78"/>
  <c r="A100" i="78"/>
  <c r="B100" i="78"/>
  <c r="A101" i="78"/>
  <c r="B101" i="78"/>
  <c r="A102" i="78"/>
  <c r="B102" i="78"/>
  <c r="A103" i="78"/>
  <c r="B103" i="78"/>
  <c r="A104" i="78"/>
  <c r="B104" i="78"/>
  <c r="A105" i="78"/>
  <c r="B105" i="78"/>
  <c r="A106" i="78"/>
  <c r="B106" i="78"/>
  <c r="A107" i="78"/>
  <c r="B107" i="78"/>
  <c r="A108" i="78"/>
  <c r="B108" i="78"/>
  <c r="A109" i="78"/>
  <c r="B109" i="78"/>
  <c r="A110" i="78"/>
  <c r="B110" i="78"/>
  <c r="A111" i="78"/>
  <c r="B111" i="78"/>
  <c r="A112" i="78"/>
  <c r="B112" i="78"/>
  <c r="A113" i="78"/>
  <c r="B113" i="78"/>
  <c r="A114" i="78"/>
  <c r="B114" i="78"/>
  <c r="A115" i="78"/>
  <c r="B115" i="78"/>
  <c r="A116" i="78"/>
  <c r="B116" i="78"/>
  <c r="A117" i="78"/>
  <c r="B117" i="78"/>
  <c r="A118" i="78"/>
  <c r="B118" i="78"/>
  <c r="A119" i="78"/>
  <c r="B119" i="78"/>
  <c r="A120" i="78"/>
  <c r="B120" i="78"/>
  <c r="A121" i="78"/>
  <c r="B121" i="78"/>
  <c r="A122" i="78"/>
  <c r="B122" i="78"/>
  <c r="A123" i="78"/>
  <c r="B123" i="78"/>
  <c r="A124" i="78"/>
  <c r="B124" i="78"/>
  <c r="A125" i="78"/>
  <c r="B125" i="78"/>
  <c r="A126" i="78"/>
  <c r="B126" i="78"/>
  <c r="A127" i="78"/>
  <c r="B127" i="78"/>
  <c r="A128" i="78"/>
  <c r="B128" i="78"/>
  <c r="A129" i="78"/>
  <c r="B129" i="78"/>
  <c r="A130" i="78"/>
  <c r="B130" i="78"/>
  <c r="A131" i="78"/>
  <c r="B131" i="78"/>
  <c r="A132" i="78"/>
  <c r="B132" i="78"/>
  <c r="A133" i="78"/>
  <c r="B133" i="78"/>
  <c r="A134" i="78"/>
  <c r="B134" i="78"/>
  <c r="A135" i="78"/>
  <c r="B135" i="78"/>
  <c r="A136" i="78"/>
  <c r="B136" i="78"/>
  <c r="A137" i="78"/>
  <c r="B137" i="78"/>
  <c r="A138" i="78"/>
  <c r="B138" i="78"/>
  <c r="A139" i="78"/>
  <c r="B139" i="78"/>
  <c r="A140" i="78"/>
  <c r="B140" i="78"/>
  <c r="A141" i="78"/>
  <c r="B141" i="78"/>
  <c r="A142" i="78"/>
  <c r="B142" i="78"/>
  <c r="A143" i="78"/>
  <c r="B143" i="78"/>
  <c r="A144" i="78"/>
  <c r="B144" i="78"/>
  <c r="A145" i="78"/>
  <c r="B145" i="78"/>
  <c r="A146" i="78"/>
  <c r="B146" i="78"/>
  <c r="A147" i="78"/>
  <c r="B147" i="78"/>
  <c r="A148" i="78"/>
  <c r="B148" i="78"/>
  <c r="A149" i="78"/>
  <c r="B149" i="78"/>
  <c r="A150" i="78"/>
  <c r="B150" i="78"/>
  <c r="A151" i="78"/>
  <c r="B151" i="78"/>
  <c r="A152" i="78"/>
  <c r="B152" i="78"/>
  <c r="A153" i="78"/>
  <c r="B153" i="78"/>
  <c r="A154" i="78"/>
  <c r="B154" i="78"/>
  <c r="A155" i="78"/>
  <c r="B155" i="78"/>
  <c r="A156" i="78"/>
  <c r="B156" i="78"/>
  <c r="A157" i="78"/>
  <c r="B157" i="78"/>
  <c r="A158" i="78"/>
  <c r="B158" i="78"/>
  <c r="A159" i="78"/>
  <c r="B159" i="78"/>
  <c r="A160" i="78"/>
  <c r="B160" i="78"/>
  <c r="A161" i="78"/>
  <c r="B161" i="78"/>
  <c r="A162" i="78"/>
  <c r="B162" i="78"/>
  <c r="A163" i="78"/>
  <c r="B163" i="78"/>
  <c r="A164" i="78"/>
  <c r="B164" i="78"/>
  <c r="A165" i="78"/>
  <c r="B165" i="78"/>
  <c r="A166" i="78"/>
  <c r="B166" i="78"/>
  <c r="A167" i="78"/>
  <c r="B167" i="78"/>
  <c r="A168" i="78"/>
  <c r="B168" i="78"/>
  <c r="A169" i="78"/>
  <c r="B169" i="78"/>
  <c r="A170" i="78"/>
  <c r="B170" i="78"/>
  <c r="A171" i="78"/>
  <c r="B171" i="78"/>
  <c r="A172" i="78"/>
  <c r="B172" i="78"/>
  <c r="A173" i="78"/>
  <c r="B173" i="78"/>
  <c r="A174" i="78"/>
  <c r="B174" i="78"/>
  <c r="A175" i="78"/>
  <c r="B175" i="78"/>
  <c r="A176" i="78"/>
  <c r="B176" i="78"/>
  <c r="A177" i="78"/>
  <c r="B177" i="78"/>
  <c r="A178" i="78"/>
  <c r="B178" i="78"/>
  <c r="A179" i="78"/>
  <c r="B179" i="78"/>
  <c r="A180" i="78"/>
  <c r="B180" i="78"/>
  <c r="A181" i="78"/>
  <c r="B181" i="78"/>
  <c r="A182" i="78"/>
  <c r="B182" i="78"/>
  <c r="A183" i="78"/>
  <c r="B183" i="78"/>
  <c r="A184" i="78"/>
  <c r="B184" i="78"/>
  <c r="A185" i="78"/>
  <c r="B185" i="78"/>
  <c r="A186" i="78"/>
  <c r="B186" i="78"/>
  <c r="A187" i="78"/>
  <c r="B187" i="78"/>
  <c r="A188" i="78"/>
  <c r="B188" i="78"/>
  <c r="A189" i="78"/>
  <c r="B189" i="78"/>
  <c r="A190" i="78"/>
  <c r="B190" i="78"/>
  <c r="A191" i="78"/>
  <c r="B191" i="78"/>
  <c r="A192" i="78"/>
  <c r="B192" i="78"/>
  <c r="A193" i="78"/>
  <c r="B193" i="78"/>
  <c r="A194" i="78"/>
  <c r="B194" i="78"/>
  <c r="B4" i="78"/>
  <c r="A4" i="78"/>
  <c r="D2" i="78"/>
  <c r="E2" i="78"/>
  <c r="F2" i="78"/>
  <c r="G2" i="78"/>
  <c r="H2" i="78"/>
  <c r="I2" i="78"/>
  <c r="J2" i="78"/>
  <c r="K2" i="78"/>
  <c r="L2" i="78"/>
  <c r="M2" i="78"/>
  <c r="N2" i="78"/>
  <c r="O2" i="78"/>
  <c r="P2" i="78"/>
  <c r="Q2" i="78"/>
  <c r="R2" i="78"/>
  <c r="S2" i="78"/>
  <c r="T2" i="78"/>
  <c r="U2" i="78"/>
  <c r="V2" i="78"/>
  <c r="W2" i="78"/>
  <c r="X2" i="78"/>
  <c r="Y2" i="78"/>
  <c r="Z2" i="78"/>
  <c r="AA2" i="78"/>
  <c r="AB2" i="78"/>
  <c r="AC2" i="78"/>
  <c r="AD2" i="78"/>
  <c r="AE2" i="78"/>
  <c r="AF2" i="78"/>
  <c r="AG2" i="78"/>
  <c r="AH2" i="78"/>
  <c r="AI2" i="78"/>
  <c r="AJ2" i="78"/>
  <c r="AK2" i="78"/>
  <c r="AL2" i="78"/>
  <c r="AM2" i="78"/>
  <c r="AN2" i="78"/>
  <c r="AO2" i="78"/>
  <c r="AP2" i="78"/>
  <c r="AQ2" i="78"/>
  <c r="AR2" i="78"/>
  <c r="AS2" i="78"/>
  <c r="AT2" i="78"/>
  <c r="AU2" i="78"/>
  <c r="AV2" i="78"/>
  <c r="AW2" i="78"/>
  <c r="AX2" i="78"/>
  <c r="AY2" i="78"/>
  <c r="AZ2" i="78"/>
  <c r="BA2" i="78"/>
  <c r="BB2" i="78"/>
  <c r="BC2" i="78"/>
  <c r="BD2" i="78"/>
  <c r="BE2" i="78"/>
  <c r="D3" i="78"/>
  <c r="E3" i="78"/>
  <c r="F3" i="78"/>
  <c r="G3" i="78"/>
  <c r="H3" i="78"/>
  <c r="I3" i="78"/>
  <c r="J3" i="78"/>
  <c r="K3" i="78"/>
  <c r="L3" i="78"/>
  <c r="M3" i="78"/>
  <c r="N3" i="78"/>
  <c r="O3" i="78"/>
  <c r="P3" i="78"/>
  <c r="Q3" i="78"/>
  <c r="R3" i="78"/>
  <c r="S3" i="78"/>
  <c r="T3" i="78"/>
  <c r="U3" i="78"/>
  <c r="V3" i="78"/>
  <c r="W3" i="78"/>
  <c r="X3" i="78"/>
  <c r="Y3" i="78"/>
  <c r="Z3" i="78"/>
  <c r="AA3" i="78"/>
  <c r="AB3" i="78"/>
  <c r="AC3" i="78"/>
  <c r="AD3" i="78"/>
  <c r="AE3" i="78"/>
  <c r="AF3" i="78"/>
  <c r="AG3" i="78"/>
  <c r="AH3" i="78"/>
  <c r="AI3" i="78"/>
  <c r="AJ3" i="78"/>
  <c r="AK3" i="78"/>
  <c r="AL3" i="78"/>
  <c r="AM3" i="78"/>
  <c r="AN3" i="78"/>
  <c r="AO3" i="78"/>
  <c r="AP3" i="78"/>
  <c r="AQ3" i="78"/>
  <c r="AR3" i="78"/>
  <c r="AS3" i="78"/>
  <c r="AT3" i="78"/>
  <c r="AU3" i="78"/>
  <c r="AV3" i="78"/>
  <c r="AW3" i="78"/>
  <c r="AX3" i="78"/>
  <c r="AY3" i="78"/>
  <c r="AZ3" i="78"/>
  <c r="BA3" i="78"/>
  <c r="BB3" i="78"/>
  <c r="BC3" i="78"/>
  <c r="BD3" i="78"/>
  <c r="C3" i="78"/>
  <c r="C2" i="78"/>
  <c r="A5" i="5" l="1"/>
  <c r="B5" i="5"/>
  <c r="A6" i="5"/>
  <c r="B6" i="5"/>
  <c r="A7" i="5"/>
  <c r="B7" i="5"/>
  <c r="A8" i="5"/>
  <c r="B8" i="5"/>
  <c r="A9" i="5"/>
  <c r="B9" i="5"/>
  <c r="A10" i="5"/>
  <c r="B10" i="5"/>
  <c r="A11" i="5"/>
  <c r="B11" i="5"/>
  <c r="A12" i="5"/>
  <c r="B12" i="5"/>
  <c r="A13" i="5"/>
  <c r="B13" i="5"/>
  <c r="A14" i="5"/>
  <c r="B14" i="5"/>
  <c r="A15" i="5"/>
  <c r="B15" i="5"/>
  <c r="A16" i="5"/>
  <c r="B16" i="5"/>
  <c r="A17" i="5"/>
  <c r="B17" i="5"/>
  <c r="A18" i="5"/>
  <c r="B18" i="5"/>
  <c r="A19" i="5"/>
  <c r="B19" i="5"/>
  <c r="A20" i="5"/>
  <c r="B20" i="5"/>
  <c r="A21" i="5"/>
  <c r="B21" i="5"/>
  <c r="A22" i="5"/>
  <c r="B22" i="5"/>
  <c r="A23" i="5"/>
  <c r="B23" i="5"/>
  <c r="A24" i="5"/>
  <c r="B24" i="5"/>
  <c r="A25" i="5"/>
  <c r="B25" i="5"/>
  <c r="A26" i="5"/>
  <c r="B26" i="5"/>
  <c r="A27" i="5"/>
  <c r="B27" i="5"/>
  <c r="A28" i="5"/>
  <c r="B28" i="5"/>
  <c r="A29" i="5"/>
  <c r="B29" i="5"/>
  <c r="A30" i="5"/>
  <c r="B30" i="5"/>
  <c r="A31" i="5"/>
  <c r="B31" i="5"/>
  <c r="A32" i="5"/>
  <c r="B32" i="5"/>
  <c r="A33" i="5"/>
  <c r="B33" i="5"/>
  <c r="A34" i="5"/>
  <c r="B34" i="5"/>
  <c r="A35" i="5"/>
  <c r="B35" i="5"/>
  <c r="A36" i="5"/>
  <c r="B36" i="5"/>
  <c r="A37" i="5"/>
  <c r="B37" i="5"/>
  <c r="A38" i="5"/>
  <c r="B38" i="5"/>
  <c r="A39" i="5"/>
  <c r="B39" i="5"/>
  <c r="A40" i="5"/>
  <c r="B40" i="5"/>
  <c r="A41" i="5"/>
  <c r="B41" i="5"/>
  <c r="A42" i="5"/>
  <c r="B42" i="5"/>
  <c r="A43" i="5"/>
  <c r="B43" i="5"/>
  <c r="A44" i="5"/>
  <c r="B44" i="5"/>
  <c r="A45" i="5"/>
  <c r="B45" i="5"/>
  <c r="A46" i="5"/>
  <c r="B46" i="5"/>
  <c r="A47" i="5"/>
  <c r="B47" i="5"/>
  <c r="A48" i="5"/>
  <c r="B48" i="5"/>
  <c r="A49" i="5"/>
  <c r="B49" i="5"/>
  <c r="A50" i="5"/>
  <c r="B50" i="5"/>
  <c r="A51" i="5"/>
  <c r="B51" i="5"/>
  <c r="A52" i="5"/>
  <c r="B52" i="5"/>
  <c r="A53" i="5"/>
  <c r="B53" i="5"/>
  <c r="A54" i="5"/>
  <c r="B54" i="5"/>
  <c r="A55" i="5"/>
  <c r="B55" i="5"/>
  <c r="A56" i="5"/>
  <c r="B56" i="5"/>
  <c r="A57" i="5"/>
  <c r="B57" i="5"/>
  <c r="A58" i="5"/>
  <c r="B58" i="5"/>
  <c r="A59" i="5"/>
  <c r="B59" i="5"/>
  <c r="A60" i="5"/>
  <c r="B60" i="5"/>
  <c r="A61" i="5"/>
  <c r="B61" i="5"/>
  <c r="A62" i="5"/>
  <c r="B62" i="5"/>
  <c r="A63" i="5"/>
  <c r="B63" i="5"/>
  <c r="A64" i="5"/>
  <c r="B64" i="5"/>
  <c r="A65" i="5"/>
  <c r="B65" i="5"/>
  <c r="A66" i="5"/>
  <c r="B66" i="5"/>
  <c r="A67" i="5"/>
  <c r="B67" i="5"/>
  <c r="A68" i="5"/>
  <c r="B68" i="5"/>
  <c r="A69" i="5"/>
  <c r="B69" i="5"/>
  <c r="A70" i="5"/>
  <c r="B70" i="5"/>
  <c r="A71" i="5"/>
  <c r="B71" i="5"/>
  <c r="A72" i="5"/>
  <c r="B72" i="5"/>
  <c r="A73" i="5"/>
  <c r="B73" i="5"/>
  <c r="A74" i="5"/>
  <c r="B74" i="5"/>
  <c r="A75" i="5"/>
  <c r="B75" i="5"/>
  <c r="A76" i="5"/>
  <c r="B76" i="5"/>
  <c r="A77" i="5"/>
  <c r="B77" i="5"/>
  <c r="A78" i="5"/>
  <c r="B78" i="5"/>
  <c r="A79" i="5"/>
  <c r="B79" i="5"/>
  <c r="A80" i="5"/>
  <c r="B80" i="5"/>
  <c r="A81" i="5"/>
  <c r="B81" i="5"/>
  <c r="A82" i="5"/>
  <c r="B82" i="5"/>
  <c r="A83" i="5"/>
  <c r="B83" i="5"/>
  <c r="A84" i="5"/>
  <c r="B84" i="5"/>
  <c r="A85" i="5"/>
  <c r="B85" i="5"/>
  <c r="A86" i="5"/>
  <c r="B86" i="5"/>
  <c r="A87" i="5"/>
  <c r="B87" i="5"/>
  <c r="A88" i="5"/>
  <c r="B88" i="5"/>
  <c r="A89" i="5"/>
  <c r="B89" i="5"/>
  <c r="A90" i="5"/>
  <c r="B90" i="5"/>
  <c r="A91" i="5"/>
  <c r="B91" i="5"/>
  <c r="A92" i="5"/>
  <c r="B92" i="5"/>
  <c r="A93" i="5"/>
  <c r="B93" i="5"/>
  <c r="A94" i="5"/>
  <c r="B94" i="5"/>
  <c r="A95" i="5"/>
  <c r="B95" i="5"/>
  <c r="A96" i="5"/>
  <c r="B96" i="5"/>
  <c r="A97" i="5"/>
  <c r="B97" i="5"/>
  <c r="A98" i="5"/>
  <c r="B98" i="5"/>
  <c r="A99" i="5"/>
  <c r="B99" i="5"/>
  <c r="A100" i="5"/>
  <c r="B100" i="5"/>
  <c r="A101" i="5"/>
  <c r="B101" i="5"/>
  <c r="A102" i="5"/>
  <c r="B102" i="5"/>
  <c r="A103" i="5"/>
  <c r="B103" i="5"/>
  <c r="A104" i="5"/>
  <c r="B104" i="5"/>
  <c r="A105" i="5"/>
  <c r="B105" i="5"/>
  <c r="A106" i="5"/>
  <c r="B106" i="5"/>
  <c r="A107" i="5"/>
  <c r="B107" i="5"/>
  <c r="A108" i="5"/>
  <c r="B108" i="5"/>
  <c r="A109" i="5"/>
  <c r="B109" i="5"/>
  <c r="A110" i="5"/>
  <c r="B110" i="5"/>
  <c r="A111" i="5"/>
  <c r="B111" i="5"/>
  <c r="A112" i="5"/>
  <c r="B112" i="5"/>
  <c r="A113" i="5"/>
  <c r="B113" i="5"/>
  <c r="A114" i="5"/>
  <c r="B114" i="5"/>
  <c r="A115" i="5"/>
  <c r="B115" i="5"/>
  <c r="A116" i="5"/>
  <c r="B116" i="5"/>
  <c r="A117" i="5"/>
  <c r="B117" i="5"/>
  <c r="A118" i="5"/>
  <c r="B118" i="5"/>
  <c r="A119" i="5"/>
  <c r="B119" i="5"/>
  <c r="A120" i="5"/>
  <c r="B120" i="5"/>
  <c r="A121" i="5"/>
  <c r="B121" i="5"/>
  <c r="A122" i="5"/>
  <c r="B122" i="5"/>
  <c r="A123" i="5"/>
  <c r="B123" i="5"/>
  <c r="A124" i="5"/>
  <c r="B124" i="5"/>
  <c r="A125" i="5"/>
  <c r="B125" i="5"/>
  <c r="A126" i="5"/>
  <c r="B126" i="5"/>
  <c r="A127" i="5"/>
  <c r="B127" i="5"/>
  <c r="A128" i="5"/>
  <c r="B128" i="5"/>
  <c r="A129" i="5"/>
  <c r="B129" i="5"/>
  <c r="A130" i="5"/>
  <c r="B130" i="5"/>
  <c r="A131" i="5"/>
  <c r="B131" i="5"/>
  <c r="A132" i="5"/>
  <c r="B132" i="5"/>
  <c r="A133" i="5"/>
  <c r="B133" i="5"/>
  <c r="A134" i="5"/>
  <c r="B134" i="5"/>
  <c r="A135" i="5"/>
  <c r="B135" i="5"/>
  <c r="A136" i="5"/>
  <c r="B136" i="5"/>
  <c r="A137" i="5"/>
  <c r="B137" i="5"/>
  <c r="A138" i="5"/>
  <c r="B138" i="5"/>
  <c r="A139" i="5"/>
  <c r="B139" i="5"/>
  <c r="A140" i="5"/>
  <c r="B140" i="5"/>
  <c r="A141" i="5"/>
  <c r="B141" i="5"/>
  <c r="A142" i="5"/>
  <c r="B142" i="5"/>
  <c r="A143" i="5"/>
  <c r="B143" i="5"/>
  <c r="A144" i="5"/>
  <c r="B144" i="5"/>
  <c r="A145" i="5"/>
  <c r="B145" i="5"/>
  <c r="A146" i="5"/>
  <c r="B146" i="5"/>
  <c r="A147" i="5"/>
  <c r="B147" i="5"/>
  <c r="A148" i="5"/>
  <c r="B148" i="5"/>
  <c r="A149" i="5"/>
  <c r="B149" i="5"/>
  <c r="A150" i="5"/>
  <c r="B150" i="5"/>
  <c r="A151" i="5"/>
  <c r="B151" i="5"/>
  <c r="A152" i="5"/>
  <c r="B152" i="5"/>
  <c r="A153" i="5"/>
  <c r="B153" i="5"/>
  <c r="A154" i="5"/>
  <c r="B154" i="5"/>
  <c r="A155" i="5"/>
  <c r="B155" i="5"/>
  <c r="A156" i="5"/>
  <c r="B156" i="5"/>
  <c r="A157" i="5"/>
  <c r="B157" i="5"/>
  <c r="A158" i="5"/>
  <c r="B158" i="5"/>
  <c r="A159" i="5"/>
  <c r="B159" i="5"/>
  <c r="A160" i="5"/>
  <c r="B160" i="5"/>
  <c r="A161" i="5"/>
  <c r="B161" i="5"/>
  <c r="A162" i="5"/>
  <c r="B162" i="5"/>
  <c r="A163" i="5"/>
  <c r="B163" i="5"/>
  <c r="A164" i="5"/>
  <c r="B164" i="5"/>
  <c r="A165" i="5"/>
  <c r="B165" i="5"/>
  <c r="A166" i="5"/>
  <c r="B166" i="5"/>
  <c r="A167" i="5"/>
  <c r="B167" i="5"/>
  <c r="A168" i="5"/>
  <c r="B168" i="5"/>
  <c r="A169" i="5"/>
  <c r="B169" i="5"/>
  <c r="A170" i="5"/>
  <c r="B170" i="5"/>
  <c r="A171" i="5"/>
  <c r="B171" i="5"/>
  <c r="A172" i="5"/>
  <c r="B172" i="5"/>
  <c r="A173" i="5"/>
  <c r="B173" i="5"/>
  <c r="A174" i="5"/>
  <c r="B174" i="5"/>
  <c r="A175" i="5"/>
  <c r="B175" i="5"/>
  <c r="A176" i="5"/>
  <c r="B176" i="5"/>
  <c r="A177" i="5"/>
  <c r="B177" i="5"/>
  <c r="A178" i="5"/>
  <c r="B178" i="5"/>
  <c r="A179" i="5"/>
  <c r="B179" i="5"/>
  <c r="A180" i="5"/>
  <c r="B180" i="5"/>
  <c r="A181" i="5"/>
  <c r="B181" i="5"/>
  <c r="A182" i="5"/>
  <c r="B182" i="5"/>
  <c r="A183" i="5"/>
  <c r="B183" i="5"/>
  <c r="A184" i="5"/>
  <c r="B184" i="5"/>
  <c r="A185" i="5"/>
  <c r="B185" i="5"/>
  <c r="A186" i="5"/>
  <c r="B186" i="5"/>
  <c r="A187" i="5"/>
  <c r="B187" i="5"/>
  <c r="A188" i="5"/>
  <c r="B188" i="5"/>
  <c r="A189" i="5"/>
  <c r="B189" i="5"/>
  <c r="A190" i="5"/>
  <c r="B190" i="5"/>
  <c r="A191" i="5"/>
  <c r="B191" i="5"/>
  <c r="A192" i="5"/>
  <c r="B192" i="5"/>
  <c r="A193" i="5"/>
  <c r="B193" i="5"/>
  <c r="A194" i="5"/>
  <c r="B194" i="5"/>
  <c r="B4" i="5"/>
  <c r="A4" i="5"/>
  <c r="B193" i="75"/>
  <c r="A193" i="75"/>
  <c r="B192" i="75"/>
  <c r="A192" i="75"/>
  <c r="B191" i="75"/>
  <c r="A191" i="75"/>
  <c r="B190" i="75"/>
  <c r="A190" i="75"/>
  <c r="B189" i="75"/>
  <c r="A189" i="75"/>
  <c r="B188" i="75"/>
  <c r="A188" i="75"/>
  <c r="B187" i="75"/>
  <c r="A187" i="75"/>
  <c r="B186" i="75"/>
  <c r="A186" i="75"/>
  <c r="B185" i="75"/>
  <c r="A185" i="75"/>
  <c r="B184" i="75"/>
  <c r="A184" i="75"/>
  <c r="B183" i="75"/>
  <c r="A183" i="75"/>
  <c r="B182" i="75"/>
  <c r="A182" i="75"/>
  <c r="B181" i="75"/>
  <c r="A181" i="75"/>
  <c r="B180" i="75"/>
  <c r="A180" i="75"/>
  <c r="B179" i="75"/>
  <c r="A179" i="75"/>
  <c r="B178" i="75"/>
  <c r="A178" i="75"/>
  <c r="B177" i="75"/>
  <c r="A177" i="75"/>
  <c r="B176" i="75"/>
  <c r="A176" i="75"/>
  <c r="B175" i="75"/>
  <c r="A175" i="75"/>
  <c r="B174" i="75"/>
  <c r="A174" i="75"/>
  <c r="B173" i="75"/>
  <c r="A173" i="75"/>
  <c r="B172" i="75"/>
  <c r="A172" i="75"/>
  <c r="B171" i="75"/>
  <c r="A171" i="75"/>
  <c r="B170" i="75"/>
  <c r="A170" i="75"/>
  <c r="B169" i="75"/>
  <c r="A169" i="75"/>
  <c r="B168" i="75"/>
  <c r="A168" i="75"/>
  <c r="B167" i="75"/>
  <c r="A167" i="75"/>
  <c r="B166" i="75"/>
  <c r="A166" i="75"/>
  <c r="B165" i="75"/>
  <c r="A165" i="75"/>
  <c r="B164" i="75"/>
  <c r="A164" i="75"/>
  <c r="B163" i="75"/>
  <c r="A163" i="75"/>
  <c r="B162" i="75"/>
  <c r="A162" i="75"/>
  <c r="B161" i="75"/>
  <c r="A161" i="75"/>
  <c r="B160" i="75"/>
  <c r="A160" i="75"/>
  <c r="B159" i="75"/>
  <c r="A159" i="75"/>
  <c r="B158" i="75"/>
  <c r="A158" i="75"/>
  <c r="B157" i="75"/>
  <c r="A157" i="75"/>
  <c r="B156" i="75"/>
  <c r="A156" i="75"/>
  <c r="B155" i="75"/>
  <c r="A155" i="75"/>
  <c r="B154" i="75"/>
  <c r="A154" i="75"/>
  <c r="B153" i="75"/>
  <c r="A153" i="75"/>
  <c r="B152" i="75"/>
  <c r="A152" i="75"/>
  <c r="B151" i="75"/>
  <c r="A151" i="75"/>
  <c r="B150" i="75"/>
  <c r="A150" i="75"/>
  <c r="B149" i="75"/>
  <c r="A149" i="75"/>
  <c r="B148" i="75"/>
  <c r="A148" i="75"/>
  <c r="B147" i="75"/>
  <c r="A147" i="75"/>
  <c r="B146" i="75"/>
  <c r="A146" i="75"/>
  <c r="B145" i="75"/>
  <c r="A145" i="75"/>
  <c r="B144" i="75"/>
  <c r="A144" i="75"/>
  <c r="B143" i="75"/>
  <c r="A143" i="75"/>
  <c r="B142" i="75"/>
  <c r="A142" i="75"/>
  <c r="B141" i="75"/>
  <c r="A141" i="75"/>
  <c r="B140" i="75"/>
  <c r="A140" i="75"/>
  <c r="B139" i="75"/>
  <c r="A139" i="75"/>
  <c r="B138" i="75"/>
  <c r="A138" i="75"/>
  <c r="B137" i="75"/>
  <c r="A137" i="75"/>
  <c r="B136" i="75"/>
  <c r="A136" i="75"/>
  <c r="B135" i="75"/>
  <c r="A135" i="75"/>
  <c r="B134" i="75"/>
  <c r="A134" i="75"/>
  <c r="B133" i="75"/>
  <c r="A133" i="75"/>
  <c r="B132" i="75"/>
  <c r="A132" i="75"/>
  <c r="B131" i="75"/>
  <c r="A131" i="75"/>
  <c r="B130" i="75"/>
  <c r="A130" i="75"/>
  <c r="B129" i="75"/>
  <c r="A129" i="75"/>
  <c r="B128" i="75"/>
  <c r="A128" i="75"/>
  <c r="B127" i="75"/>
  <c r="A127" i="75"/>
  <c r="B126" i="75"/>
  <c r="A126" i="75"/>
  <c r="B125" i="75"/>
  <c r="A125" i="75"/>
  <c r="B124" i="75"/>
  <c r="A124" i="75"/>
  <c r="B123" i="75"/>
  <c r="A123" i="75"/>
  <c r="B122" i="75"/>
  <c r="A122" i="75"/>
  <c r="B121" i="75"/>
  <c r="A121" i="75"/>
  <c r="B120" i="75"/>
  <c r="A120" i="75"/>
  <c r="B119" i="75"/>
  <c r="A119" i="75"/>
  <c r="B118" i="75"/>
  <c r="A118" i="75"/>
  <c r="B117" i="75"/>
  <c r="A117" i="75"/>
  <c r="B116" i="75"/>
  <c r="A116" i="75"/>
  <c r="B115" i="75"/>
  <c r="A115" i="75"/>
  <c r="B114" i="75"/>
  <c r="A114" i="75"/>
  <c r="B113" i="75"/>
  <c r="A113" i="75"/>
  <c r="B112" i="75"/>
  <c r="A112" i="75"/>
  <c r="B111" i="75"/>
  <c r="A111" i="75"/>
  <c r="B110" i="75"/>
  <c r="A110" i="75"/>
  <c r="B109" i="75"/>
  <c r="A109" i="75"/>
  <c r="B108" i="75"/>
  <c r="A108" i="75"/>
  <c r="B107" i="75"/>
  <c r="A107" i="75"/>
  <c r="B106" i="75"/>
  <c r="A106" i="75"/>
  <c r="B105" i="75"/>
  <c r="A105" i="75"/>
  <c r="B104" i="75"/>
  <c r="A104" i="75"/>
  <c r="B103" i="75"/>
  <c r="A103" i="75"/>
  <c r="B102" i="75"/>
  <c r="A102" i="75"/>
  <c r="B101" i="75"/>
  <c r="A101" i="75"/>
  <c r="B100" i="75"/>
  <c r="A100" i="75"/>
  <c r="B99" i="75"/>
  <c r="A99" i="75"/>
  <c r="B98" i="75"/>
  <c r="A98" i="75"/>
  <c r="B97" i="75"/>
  <c r="A97" i="75"/>
  <c r="B96" i="75"/>
  <c r="A96" i="75"/>
  <c r="B95" i="75"/>
  <c r="A95" i="75"/>
  <c r="B94" i="75"/>
  <c r="A94" i="75"/>
  <c r="B93" i="75"/>
  <c r="A93" i="75"/>
  <c r="B92" i="75"/>
  <c r="A92" i="75"/>
  <c r="B91" i="75"/>
  <c r="A91" i="75"/>
  <c r="B90" i="75"/>
  <c r="A90" i="75"/>
  <c r="B89" i="75"/>
  <c r="A89" i="75"/>
  <c r="B88" i="75"/>
  <c r="A88" i="75"/>
  <c r="B87" i="75"/>
  <c r="A87" i="75"/>
  <c r="B86" i="75"/>
  <c r="A86" i="75"/>
  <c r="B85" i="75"/>
  <c r="A85" i="75"/>
  <c r="B84" i="75"/>
  <c r="A84" i="75"/>
  <c r="B83" i="75"/>
  <c r="A83" i="75"/>
  <c r="B82" i="75"/>
  <c r="A82" i="75"/>
  <c r="B81" i="75"/>
  <c r="A81" i="75"/>
  <c r="B80" i="75"/>
  <c r="A80" i="75"/>
  <c r="B79" i="75"/>
  <c r="A79" i="75"/>
  <c r="B78" i="75"/>
  <c r="A78" i="75"/>
  <c r="B77" i="75"/>
  <c r="A77" i="75"/>
  <c r="B76" i="75"/>
  <c r="A76" i="75"/>
  <c r="B75" i="75"/>
  <c r="A75" i="75"/>
  <c r="B74" i="75"/>
  <c r="A74" i="75"/>
  <c r="B73" i="75"/>
  <c r="A73" i="75"/>
  <c r="B72" i="75"/>
  <c r="A72" i="75"/>
  <c r="B71" i="75"/>
  <c r="A71" i="75"/>
  <c r="B70" i="75"/>
  <c r="A70" i="75"/>
  <c r="B69" i="75"/>
  <c r="A69" i="75"/>
  <c r="B68" i="75"/>
  <c r="A68" i="75"/>
  <c r="B67" i="75"/>
  <c r="A67" i="75"/>
  <c r="B66" i="75"/>
  <c r="A66" i="75"/>
  <c r="B65" i="75"/>
  <c r="A65" i="75"/>
  <c r="B64" i="75"/>
  <c r="A64" i="75"/>
  <c r="B63" i="75"/>
  <c r="A63" i="75"/>
  <c r="B62" i="75"/>
  <c r="A62" i="75"/>
  <c r="B61" i="75"/>
  <c r="A61" i="75"/>
  <c r="B60" i="75"/>
  <c r="A60" i="75"/>
  <c r="B59" i="75"/>
  <c r="A59" i="75"/>
  <c r="B58" i="75"/>
  <c r="A58" i="75"/>
  <c r="B57" i="75"/>
  <c r="A57" i="75"/>
  <c r="B56" i="75"/>
  <c r="A56" i="75"/>
  <c r="B55" i="75"/>
  <c r="A55" i="75"/>
  <c r="B54" i="75"/>
  <c r="A54" i="75"/>
  <c r="B53" i="75"/>
  <c r="A53" i="75"/>
  <c r="B52" i="75"/>
  <c r="A52" i="75"/>
  <c r="B51" i="75"/>
  <c r="A51" i="75"/>
  <c r="B50" i="75"/>
  <c r="A50" i="75"/>
  <c r="B49" i="75"/>
  <c r="A49" i="75"/>
  <c r="B48" i="75"/>
  <c r="A48" i="75"/>
  <c r="B47" i="75"/>
  <c r="A47" i="75"/>
  <c r="B46" i="75"/>
  <c r="A46" i="75"/>
  <c r="B45" i="75"/>
  <c r="A45" i="75"/>
  <c r="B44" i="75"/>
  <c r="A44" i="75"/>
  <c r="B43" i="75"/>
  <c r="A43" i="75"/>
  <c r="B42" i="75"/>
  <c r="A42" i="75"/>
  <c r="B41" i="75"/>
  <c r="A41" i="75"/>
  <c r="B40" i="75"/>
  <c r="A40" i="75"/>
  <c r="B39" i="75"/>
  <c r="A39" i="75"/>
  <c r="B38" i="75"/>
  <c r="A38" i="75"/>
  <c r="B37" i="75"/>
  <c r="A37" i="75"/>
  <c r="B36" i="75"/>
  <c r="A36" i="75"/>
  <c r="B35" i="75"/>
  <c r="A35" i="75"/>
  <c r="B34" i="75"/>
  <c r="A34" i="75"/>
  <c r="B33" i="75"/>
  <c r="A33" i="75"/>
  <c r="B32" i="75"/>
  <c r="A32" i="75"/>
  <c r="B31" i="75"/>
  <c r="A31" i="75"/>
  <c r="B30" i="75"/>
  <c r="A30" i="75"/>
  <c r="B29" i="75"/>
  <c r="A29" i="75"/>
  <c r="B28" i="75"/>
  <c r="A28" i="75"/>
  <c r="B27" i="75"/>
  <c r="A27" i="75"/>
  <c r="B26" i="75"/>
  <c r="A26" i="75"/>
  <c r="B25" i="75"/>
  <c r="A25" i="75"/>
  <c r="B24" i="75"/>
  <c r="A24" i="75"/>
  <c r="B23" i="75"/>
  <c r="A23" i="75"/>
  <c r="B22" i="75"/>
  <c r="A22" i="75"/>
  <c r="B21" i="75"/>
  <c r="A21" i="75"/>
  <c r="B20" i="75"/>
  <c r="A20" i="75"/>
  <c r="B19" i="75"/>
  <c r="A19" i="75"/>
  <c r="B18" i="75"/>
  <c r="A18" i="75"/>
  <c r="B17" i="75"/>
  <c r="A17" i="75"/>
  <c r="B16" i="75"/>
  <c r="A16" i="75"/>
  <c r="B15" i="75"/>
  <c r="A15" i="75"/>
  <c r="B14" i="75"/>
  <c r="A14" i="75"/>
  <c r="B13" i="75"/>
  <c r="A13" i="75"/>
  <c r="B12" i="75"/>
  <c r="A12" i="75"/>
  <c r="B11" i="75"/>
  <c r="A11" i="75"/>
  <c r="B10" i="75"/>
  <c r="A10" i="75"/>
  <c r="B9" i="75"/>
  <c r="A9" i="75"/>
  <c r="B8" i="75"/>
  <c r="A8" i="75"/>
  <c r="B7" i="75"/>
  <c r="A7" i="75"/>
  <c r="B6" i="75"/>
  <c r="A6" i="75"/>
  <c r="B5" i="75"/>
  <c r="A5" i="75"/>
  <c r="B4" i="75"/>
  <c r="A4" i="75"/>
  <c r="B3" i="75"/>
  <c r="A3" i="75"/>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8" i="3"/>
  <c r="A158" i="3"/>
  <c r="B157" i="3"/>
  <c r="A157"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5" i="3"/>
  <c r="A5" i="3"/>
  <c r="B4" i="3"/>
  <c r="A4" i="3"/>
  <c r="B3" i="3"/>
  <c r="A3" i="3"/>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B3" i="4"/>
  <c r="A3" i="4"/>
  <c r="D4" i="3" l="1"/>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3" i="3"/>
  <c r="AT31" i="75" l="1"/>
  <c r="AT32" i="75"/>
  <c r="AT33" i="75"/>
  <c r="AT34" i="75"/>
  <c r="AT35" i="75"/>
  <c r="AT36" i="75"/>
  <c r="AT37" i="75"/>
  <c r="AT38" i="75"/>
  <c r="AT39" i="75"/>
  <c r="AT40" i="75"/>
  <c r="AT41" i="75"/>
  <c r="AT42" i="75"/>
  <c r="AT43" i="75"/>
  <c r="AT44" i="75"/>
  <c r="AT45" i="75"/>
  <c r="AT46" i="75"/>
  <c r="AT47" i="75"/>
  <c r="AT48" i="75"/>
  <c r="AT49" i="75"/>
  <c r="AT50" i="75"/>
  <c r="AT51" i="75"/>
  <c r="AT52" i="75"/>
  <c r="AT53" i="75"/>
  <c r="AT54" i="75"/>
  <c r="AT55" i="75"/>
  <c r="AT56" i="75"/>
  <c r="AT57" i="75"/>
  <c r="AT58" i="75"/>
  <c r="AT59" i="75"/>
  <c r="AT60" i="75"/>
  <c r="AT61" i="75"/>
  <c r="AT62" i="75"/>
  <c r="AT63" i="75"/>
  <c r="AT64" i="75"/>
  <c r="AT65" i="75"/>
  <c r="AT66" i="75"/>
  <c r="AT67" i="75"/>
  <c r="AT68" i="75"/>
  <c r="AT69" i="75"/>
  <c r="AT70" i="75"/>
  <c r="AT71" i="75"/>
  <c r="AT72" i="75"/>
  <c r="AT73" i="75"/>
  <c r="AT74" i="75"/>
  <c r="AT75" i="75"/>
  <c r="AT76" i="75"/>
  <c r="AT77" i="75"/>
  <c r="AT78" i="75"/>
  <c r="AT79" i="75"/>
  <c r="AT80" i="75"/>
  <c r="AT81" i="75"/>
  <c r="AT82" i="75"/>
  <c r="AT83" i="75"/>
  <c r="AT84" i="75"/>
  <c r="AT85" i="75"/>
  <c r="AT86" i="75"/>
  <c r="AT87" i="75"/>
  <c r="AT88" i="75"/>
  <c r="AT89" i="75"/>
  <c r="AT90" i="75"/>
  <c r="AT91" i="75"/>
  <c r="AT92" i="75"/>
  <c r="AT93" i="75"/>
  <c r="AT94" i="75"/>
  <c r="AT95" i="75"/>
  <c r="AT96" i="75"/>
  <c r="AT97" i="75"/>
  <c r="AT98" i="75"/>
  <c r="AT99" i="75"/>
  <c r="AT100" i="75"/>
  <c r="AT101" i="75"/>
  <c r="AT102" i="75"/>
  <c r="AT103" i="75"/>
  <c r="AT104" i="75"/>
  <c r="AT105" i="75"/>
  <c r="AT106" i="75"/>
  <c r="AT107" i="75"/>
  <c r="AT108" i="75"/>
  <c r="AT109" i="75"/>
  <c r="AT110" i="75"/>
  <c r="AT111" i="75"/>
  <c r="AT112" i="75"/>
  <c r="AT113" i="75"/>
  <c r="AT114" i="75"/>
  <c r="AT115" i="75"/>
  <c r="AT116" i="75"/>
  <c r="AT117" i="75"/>
  <c r="AT118" i="75"/>
  <c r="AT119" i="75"/>
  <c r="AT120" i="75"/>
  <c r="AT121" i="75"/>
  <c r="AT122" i="75"/>
  <c r="AT123" i="75"/>
  <c r="AT124" i="75"/>
  <c r="AT125" i="75"/>
  <c r="AT126" i="75"/>
  <c r="AT127" i="75"/>
  <c r="AT128" i="75"/>
  <c r="AT129" i="75"/>
  <c r="AT130" i="75"/>
  <c r="AT131" i="75"/>
  <c r="AT132" i="75"/>
  <c r="AT133" i="75"/>
  <c r="AT134" i="75"/>
  <c r="AT135" i="75"/>
  <c r="AT136" i="75"/>
  <c r="AT137" i="75"/>
  <c r="AT138" i="75"/>
  <c r="AT139" i="75"/>
  <c r="AT140" i="75"/>
  <c r="AT141" i="75"/>
  <c r="AT142" i="75"/>
  <c r="AT143" i="75"/>
  <c r="AT144" i="75"/>
  <c r="AT145" i="75"/>
  <c r="AT146" i="75"/>
  <c r="AT147" i="75"/>
  <c r="AT148" i="75"/>
  <c r="AT149" i="75"/>
  <c r="AT150" i="75"/>
  <c r="AT151" i="75"/>
  <c r="AT152" i="75"/>
  <c r="AT153" i="75"/>
  <c r="AT154" i="75"/>
  <c r="AT155" i="75"/>
  <c r="AT156" i="75"/>
  <c r="AT157" i="75"/>
  <c r="AT158" i="75"/>
  <c r="AT159" i="75"/>
  <c r="AT160" i="75"/>
  <c r="AT161" i="75"/>
  <c r="AT162" i="75"/>
  <c r="AT163" i="75"/>
  <c r="AT164" i="75"/>
  <c r="AT165" i="75"/>
  <c r="AT166" i="75"/>
  <c r="AT167" i="75"/>
  <c r="AT168" i="75"/>
  <c r="AT169" i="75"/>
  <c r="AT170" i="75"/>
  <c r="AT171" i="75"/>
  <c r="AT172" i="75"/>
  <c r="AT173" i="75"/>
  <c r="AT174" i="75"/>
  <c r="AT175" i="75"/>
  <c r="AT176" i="75"/>
  <c r="AT177" i="75"/>
  <c r="AT178" i="75"/>
  <c r="AT179" i="75"/>
  <c r="AT180" i="75"/>
  <c r="AT181" i="75"/>
  <c r="AT182" i="75"/>
  <c r="AT183" i="75"/>
  <c r="AT184" i="75"/>
  <c r="AT185" i="75"/>
  <c r="AT186" i="75"/>
  <c r="AT187" i="75"/>
  <c r="AT188" i="75"/>
  <c r="AT189" i="75"/>
  <c r="AT190" i="75"/>
  <c r="AT191" i="75"/>
  <c r="AT192" i="75"/>
  <c r="AT193" i="75"/>
  <c r="AT4" i="75"/>
  <c r="AT5" i="75"/>
  <c r="AT6" i="75"/>
  <c r="AT7" i="75"/>
  <c r="AT8" i="75"/>
  <c r="AT9" i="75"/>
  <c r="AT10" i="75"/>
  <c r="AT11" i="75"/>
  <c r="AT12" i="75"/>
  <c r="AT13" i="75"/>
  <c r="AT14" i="75"/>
  <c r="AT15" i="75"/>
  <c r="AT16" i="75"/>
  <c r="AT17" i="75"/>
  <c r="AT18" i="75"/>
  <c r="AT19" i="75"/>
  <c r="AT20" i="75"/>
  <c r="AT21" i="75"/>
  <c r="AT22" i="75"/>
  <c r="AT23" i="75"/>
  <c r="AT24" i="75"/>
  <c r="AT25" i="75"/>
  <c r="AT26" i="75"/>
  <c r="AT27" i="75"/>
  <c r="AT28" i="75"/>
  <c r="AT29" i="75"/>
  <c r="AT30" i="75"/>
  <c r="AT3" i="75"/>
  <c r="AX3" i="75"/>
  <c r="AX4" i="75"/>
  <c r="AX5" i="75"/>
  <c r="AX6" i="75"/>
  <c r="AX7" i="75"/>
  <c r="AX8" i="75"/>
  <c r="AX9" i="75"/>
  <c r="AX10" i="75"/>
  <c r="AX11" i="75"/>
  <c r="AX12" i="75"/>
  <c r="AX13" i="75"/>
  <c r="AX14" i="75"/>
  <c r="AX15" i="75"/>
  <c r="AX16" i="75"/>
  <c r="AX17" i="75"/>
  <c r="AX18" i="75"/>
  <c r="AX19" i="75"/>
  <c r="AX20" i="75"/>
  <c r="AX21" i="75"/>
  <c r="AX22" i="75"/>
  <c r="AX23" i="75"/>
  <c r="AX24" i="75"/>
  <c r="AX25" i="75"/>
  <c r="AX26" i="75"/>
  <c r="AX27" i="75"/>
  <c r="AX28" i="75"/>
  <c r="AX29" i="75"/>
  <c r="AX30" i="75"/>
  <c r="AX31" i="75"/>
  <c r="AX32" i="75"/>
  <c r="AX33" i="75"/>
  <c r="AX34" i="75"/>
  <c r="AX35" i="75"/>
  <c r="AX36" i="75"/>
  <c r="AX37" i="75"/>
  <c r="AX38" i="75"/>
  <c r="AX39" i="75"/>
  <c r="AX40" i="75"/>
  <c r="AX41" i="75"/>
  <c r="AX42" i="75"/>
  <c r="AX43" i="75"/>
  <c r="AX44" i="75"/>
  <c r="AX45" i="75"/>
  <c r="AX46" i="75"/>
  <c r="AX47" i="75"/>
  <c r="AX48" i="75"/>
  <c r="AX49" i="75"/>
  <c r="AX50" i="75"/>
  <c r="AX51" i="75"/>
  <c r="AX52" i="75"/>
  <c r="AX53" i="75"/>
  <c r="AX54" i="75"/>
  <c r="AX55" i="75"/>
  <c r="AX56" i="75"/>
  <c r="AX57" i="75"/>
  <c r="AX58" i="75"/>
  <c r="AX59" i="75"/>
  <c r="AX60" i="75"/>
  <c r="AX61" i="75"/>
  <c r="AX62" i="75"/>
  <c r="AX63" i="75"/>
  <c r="AX64" i="75"/>
  <c r="AX65" i="75"/>
  <c r="AX66" i="75"/>
  <c r="AX67" i="75"/>
  <c r="AX68" i="75"/>
  <c r="AX69" i="75"/>
  <c r="AX70" i="75"/>
  <c r="AX71" i="75"/>
  <c r="AX72" i="75"/>
  <c r="AX73" i="75"/>
  <c r="AX74" i="75"/>
  <c r="AX75" i="75"/>
  <c r="AX76" i="75"/>
  <c r="AX77" i="75"/>
  <c r="AX78" i="75"/>
  <c r="AX79" i="75"/>
  <c r="AX80" i="75"/>
  <c r="AX81" i="75"/>
  <c r="AX82" i="75"/>
  <c r="AX83" i="75"/>
  <c r="AX84" i="75"/>
  <c r="AX85" i="75"/>
  <c r="AX86" i="75"/>
  <c r="AX87" i="75"/>
  <c r="AX88" i="75"/>
  <c r="AX89" i="75"/>
  <c r="AX90" i="75"/>
  <c r="AX91" i="75"/>
  <c r="AX92" i="75"/>
  <c r="AX93" i="75"/>
  <c r="AX94" i="75"/>
  <c r="AX95" i="75"/>
  <c r="AX96" i="75"/>
  <c r="AX97" i="75"/>
  <c r="AX98" i="75"/>
  <c r="AX99" i="75"/>
  <c r="AX100" i="75"/>
  <c r="AX101" i="75"/>
  <c r="AX102" i="75"/>
  <c r="AX103" i="75"/>
  <c r="AX104" i="75"/>
  <c r="AX105" i="75"/>
  <c r="AX106" i="75"/>
  <c r="AX107" i="75"/>
  <c r="AX108" i="75"/>
  <c r="AX109" i="75"/>
  <c r="AX110" i="75"/>
  <c r="AX111" i="75"/>
  <c r="AX112" i="75"/>
  <c r="AX113" i="75"/>
  <c r="AX114" i="75"/>
  <c r="AX115" i="75"/>
  <c r="AX116" i="75"/>
  <c r="AX117" i="75"/>
  <c r="AX118" i="75"/>
  <c r="AX119" i="75"/>
  <c r="AX120" i="75"/>
  <c r="AX121" i="75"/>
  <c r="AX122" i="75"/>
  <c r="AX123" i="75"/>
  <c r="AX124" i="75"/>
  <c r="AX125" i="75"/>
  <c r="AX126" i="75"/>
  <c r="AX127" i="75"/>
  <c r="AX128" i="75"/>
  <c r="AX129" i="75"/>
  <c r="AX130" i="75"/>
  <c r="AX131" i="75"/>
  <c r="AX132" i="75"/>
  <c r="AX133" i="75"/>
  <c r="AX134" i="75"/>
  <c r="AX135" i="75"/>
  <c r="AX136" i="75"/>
  <c r="AX137" i="75"/>
  <c r="AX138" i="75"/>
  <c r="AX139" i="75"/>
  <c r="AX140" i="75"/>
  <c r="AX141" i="75"/>
  <c r="AX142" i="75"/>
  <c r="AX143" i="75"/>
  <c r="AX144" i="75"/>
  <c r="AX145" i="75"/>
  <c r="AX146" i="75"/>
  <c r="AX147" i="75"/>
  <c r="AX148" i="75"/>
  <c r="AX149" i="75"/>
  <c r="AX150" i="75"/>
  <c r="AX151" i="75"/>
  <c r="AX152" i="75"/>
  <c r="AX153" i="75"/>
  <c r="AX154" i="75"/>
  <c r="AX155" i="75"/>
  <c r="AX156" i="75"/>
  <c r="AX157" i="75"/>
  <c r="AX158" i="75"/>
  <c r="AX159" i="75"/>
  <c r="AX160" i="75"/>
  <c r="AX161" i="75"/>
  <c r="AX162" i="75"/>
  <c r="AX163" i="75"/>
  <c r="AX164" i="75"/>
  <c r="AX165" i="75"/>
  <c r="AX166" i="75"/>
  <c r="AX167" i="75"/>
  <c r="AX168" i="75"/>
  <c r="AX169" i="75"/>
  <c r="AX170" i="75"/>
  <c r="AX171" i="75"/>
  <c r="AX172" i="75"/>
  <c r="AX173" i="75"/>
  <c r="AX174" i="75"/>
  <c r="AX175" i="75"/>
  <c r="AX176" i="75"/>
  <c r="AX177" i="75"/>
  <c r="AX178" i="75"/>
  <c r="AX179" i="75"/>
  <c r="AX180" i="75"/>
  <c r="AX181" i="75"/>
  <c r="AX182" i="75"/>
  <c r="AX183" i="75"/>
  <c r="AX184" i="75"/>
  <c r="AX185" i="75"/>
  <c r="AX186" i="75"/>
  <c r="AX187" i="75"/>
  <c r="AX188" i="75"/>
  <c r="AX189" i="75"/>
  <c r="AX190" i="75"/>
  <c r="AX191" i="75"/>
  <c r="AX192" i="75"/>
  <c r="AX193" i="75"/>
  <c r="Q6" i="79"/>
  <c r="Q7" i="79"/>
  <c r="Q8" i="79"/>
  <c r="Q9" i="79"/>
  <c r="Q10" i="79"/>
  <c r="Q11" i="79"/>
  <c r="Q12" i="79"/>
  <c r="Q13" i="79"/>
  <c r="Q14" i="79"/>
  <c r="Q15" i="79"/>
  <c r="Q16" i="79"/>
  <c r="Q17" i="79"/>
  <c r="Q18" i="79"/>
  <c r="Q19" i="79"/>
  <c r="Q20" i="79"/>
  <c r="Q21" i="79"/>
  <c r="Q22" i="79"/>
  <c r="Q23" i="79"/>
  <c r="Q24" i="79"/>
  <c r="Q25" i="79"/>
  <c r="Q26" i="79"/>
  <c r="Q27" i="79"/>
  <c r="Q28" i="79"/>
  <c r="Q29" i="79"/>
  <c r="Q30" i="79"/>
  <c r="Q31" i="79"/>
  <c r="Q32" i="79"/>
  <c r="Q33" i="79"/>
  <c r="Q34" i="79"/>
  <c r="Q35" i="79"/>
  <c r="Q36" i="79"/>
  <c r="Q37" i="79"/>
  <c r="Q38" i="79"/>
  <c r="Q39" i="79"/>
  <c r="Q40" i="79"/>
  <c r="Q41" i="79"/>
  <c r="Q42" i="79"/>
  <c r="Q43" i="79"/>
  <c r="Q44" i="79"/>
  <c r="Q45" i="79"/>
  <c r="Q46" i="79"/>
  <c r="Q47" i="79"/>
  <c r="Q48" i="79"/>
  <c r="Q49" i="79"/>
  <c r="Q50" i="79"/>
  <c r="Q51" i="79"/>
  <c r="Q52" i="79"/>
  <c r="Q53" i="79"/>
  <c r="Q54" i="79"/>
  <c r="Q55" i="79"/>
  <c r="Q56" i="79"/>
  <c r="Q57" i="79"/>
  <c r="Q58" i="79"/>
  <c r="Q59" i="79"/>
  <c r="Q60" i="79"/>
  <c r="Q61" i="79"/>
  <c r="Q62" i="79"/>
  <c r="Q63" i="79"/>
  <c r="Q64" i="79"/>
  <c r="Q65" i="79"/>
  <c r="Q66" i="79"/>
  <c r="Q67" i="79"/>
  <c r="Q68" i="79"/>
  <c r="Q69" i="79"/>
  <c r="Q70" i="79"/>
  <c r="Q71" i="79"/>
  <c r="Q72" i="79"/>
  <c r="Q73" i="79"/>
  <c r="Q74" i="79"/>
  <c r="Q75" i="79"/>
  <c r="Q76" i="79"/>
  <c r="Q77" i="79"/>
  <c r="Q78" i="79"/>
  <c r="Q79" i="79"/>
  <c r="Q80" i="79"/>
  <c r="Q81" i="79"/>
  <c r="Q82" i="79"/>
  <c r="Q83" i="79"/>
  <c r="Q84" i="79"/>
  <c r="Q85" i="79"/>
  <c r="Q86" i="79"/>
  <c r="Q87" i="79"/>
  <c r="Q88" i="79"/>
  <c r="Q89" i="79"/>
  <c r="Q90" i="79"/>
  <c r="Q91" i="79"/>
  <c r="Q92" i="79"/>
  <c r="Q93" i="79"/>
  <c r="Q94" i="79"/>
  <c r="Q95" i="79"/>
  <c r="Q96" i="79"/>
  <c r="Q97" i="79"/>
  <c r="Q98" i="79"/>
  <c r="Q99" i="79"/>
  <c r="Q100" i="79"/>
  <c r="Q101" i="79"/>
  <c r="Q102" i="79"/>
  <c r="Q103" i="79"/>
  <c r="Q104" i="79"/>
  <c r="Q105" i="79"/>
  <c r="Q106" i="79"/>
  <c r="Q107" i="79"/>
  <c r="Q108" i="79"/>
  <c r="Q109" i="79"/>
  <c r="Q110" i="79"/>
  <c r="Q111" i="79"/>
  <c r="Q112" i="79"/>
  <c r="Q113" i="79"/>
  <c r="Q114" i="79"/>
  <c r="Q115" i="79"/>
  <c r="Q116" i="79"/>
  <c r="Q117" i="79"/>
  <c r="Q118" i="79"/>
  <c r="Q119" i="79"/>
  <c r="Q120" i="79"/>
  <c r="Q121" i="79"/>
  <c r="Q122" i="79"/>
  <c r="Q123" i="79"/>
  <c r="Q124" i="79"/>
  <c r="Q125" i="79"/>
  <c r="Q126" i="79"/>
  <c r="Q127" i="79"/>
  <c r="Q128" i="79"/>
  <c r="Q129" i="79"/>
  <c r="Q130" i="79"/>
  <c r="Q131" i="79"/>
  <c r="Q132" i="79"/>
  <c r="Q133" i="79"/>
  <c r="Q134" i="79"/>
  <c r="Q135" i="79"/>
  <c r="Q136" i="79"/>
  <c r="Q137" i="79"/>
  <c r="Q138" i="79"/>
  <c r="Q139" i="79"/>
  <c r="Q140" i="79"/>
  <c r="Q141" i="79"/>
  <c r="Q142" i="79"/>
  <c r="Q143" i="79"/>
  <c r="Q144" i="79"/>
  <c r="Q145" i="79"/>
  <c r="Q146" i="79"/>
  <c r="Q147" i="79"/>
  <c r="Q148" i="79"/>
  <c r="Q149" i="79"/>
  <c r="Q150" i="79"/>
  <c r="Q151" i="79"/>
  <c r="Q152" i="79"/>
  <c r="Q153" i="79"/>
  <c r="Q154" i="79"/>
  <c r="Q155" i="79"/>
  <c r="Q156" i="79"/>
  <c r="Q157" i="79"/>
  <c r="Q158" i="79"/>
  <c r="Q159" i="79"/>
  <c r="Q160" i="79"/>
  <c r="Q161" i="79"/>
  <c r="Q162" i="79"/>
  <c r="Q163" i="79"/>
  <c r="Q164" i="79"/>
  <c r="Q165" i="79"/>
  <c r="Q166" i="79"/>
  <c r="Q167" i="79"/>
  <c r="Q168" i="79"/>
  <c r="Q169" i="79"/>
  <c r="Q170" i="79"/>
  <c r="Q171" i="79"/>
  <c r="Q172" i="79"/>
  <c r="Q173" i="79"/>
  <c r="Q174" i="79"/>
  <c r="Q175" i="79"/>
  <c r="Q176" i="79"/>
  <c r="Q177" i="79"/>
  <c r="Q178" i="79"/>
  <c r="Q179" i="79"/>
  <c r="Q180" i="79"/>
  <c r="Q181" i="79"/>
  <c r="Q182" i="79"/>
  <c r="Q183" i="79"/>
  <c r="Q184" i="79"/>
  <c r="Q185" i="79"/>
  <c r="Q186" i="79"/>
  <c r="Q187" i="79"/>
  <c r="Q188" i="79"/>
  <c r="Q189" i="79"/>
  <c r="Q190" i="79"/>
  <c r="Q191" i="79"/>
  <c r="Q192" i="79"/>
  <c r="Q193" i="79"/>
  <c r="Q194" i="79"/>
  <c r="Q195" i="79"/>
  <c r="Q5" i="79"/>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3" i="4"/>
  <c r="D4" i="75"/>
  <c r="H4" i="75"/>
  <c r="I4" i="75"/>
  <c r="K4" i="75"/>
  <c r="N4" i="75"/>
  <c r="O4" i="75"/>
  <c r="W4" i="75" s="1"/>
  <c r="Q4" i="75"/>
  <c r="R4" i="75"/>
  <c r="AA4" i="75" s="1"/>
  <c r="S4" i="75"/>
  <c r="AB4" i="75" s="1"/>
  <c r="AK4" i="75" s="1"/>
  <c r="T4" i="75"/>
  <c r="U4" i="75"/>
  <c r="AZ4" i="75"/>
  <c r="BA4" i="75"/>
  <c r="D5" i="75"/>
  <c r="H5" i="75"/>
  <c r="I5" i="75"/>
  <c r="K5" i="75"/>
  <c r="M5" i="75"/>
  <c r="N5" i="75"/>
  <c r="O5" i="75"/>
  <c r="Q5" i="75"/>
  <c r="R5" i="75"/>
  <c r="AA5" i="75" s="1"/>
  <c r="S5" i="75"/>
  <c r="AB5" i="75" s="1"/>
  <c r="T5" i="75"/>
  <c r="AD5" i="75" s="1"/>
  <c r="U5" i="75"/>
  <c r="AF5" i="75" s="1"/>
  <c r="AN5" i="75" s="1"/>
  <c r="AS5" i="75" s="1"/>
  <c r="AU5" i="75" s="1"/>
  <c r="G6" i="5" s="1"/>
  <c r="AG5" i="75"/>
  <c r="AZ5" i="75"/>
  <c r="BA5" i="75"/>
  <c r="C6" i="75"/>
  <c r="D6" i="75"/>
  <c r="G6" i="75"/>
  <c r="H6" i="75"/>
  <c r="I6" i="75"/>
  <c r="K6" i="75"/>
  <c r="N6" i="75"/>
  <c r="O6" i="75"/>
  <c r="Q6" i="75"/>
  <c r="R6" i="75"/>
  <c r="S6" i="75"/>
  <c r="AB6" i="75" s="1"/>
  <c r="T6" i="75"/>
  <c r="AD6" i="75" s="1"/>
  <c r="U6" i="75"/>
  <c r="AF6" i="75" s="1"/>
  <c r="AZ6" i="75"/>
  <c r="BA6" i="75"/>
  <c r="F7" i="75"/>
  <c r="P7" i="75" s="1"/>
  <c r="Y7" i="75" s="1"/>
  <c r="AP7" i="75" s="1"/>
  <c r="G7" i="75"/>
  <c r="M7" i="75"/>
  <c r="N7" i="75"/>
  <c r="O7" i="75"/>
  <c r="W7" i="75" s="1"/>
  <c r="Q7" i="75"/>
  <c r="Z7" i="75" s="1"/>
  <c r="AQ7" i="75" s="1"/>
  <c r="E8" i="5" s="1"/>
  <c r="R7" i="75"/>
  <c r="S7" i="75"/>
  <c r="T7" i="75"/>
  <c r="U7" i="75"/>
  <c r="AG7" i="75"/>
  <c r="AZ7" i="75"/>
  <c r="BA7" i="75"/>
  <c r="G8" i="75"/>
  <c r="H8" i="75"/>
  <c r="I8" i="75"/>
  <c r="K8" i="75"/>
  <c r="M8" i="75"/>
  <c r="N8" i="75"/>
  <c r="V8" i="75" s="1"/>
  <c r="O8" i="75"/>
  <c r="W8" i="75" s="1"/>
  <c r="Q8" i="75"/>
  <c r="Z8" i="75" s="1"/>
  <c r="R8" i="75"/>
  <c r="AA8" i="75" s="1"/>
  <c r="AJ8" i="75" s="1"/>
  <c r="S8" i="75"/>
  <c r="T8" i="75"/>
  <c r="U8" i="75"/>
  <c r="AZ8" i="75"/>
  <c r="BA8" i="75"/>
  <c r="G9" i="75"/>
  <c r="H9" i="75"/>
  <c r="I9" i="75"/>
  <c r="K9" i="75"/>
  <c r="N9" i="75"/>
  <c r="O9" i="75"/>
  <c r="Q9" i="75"/>
  <c r="R9" i="75"/>
  <c r="AA9" i="75" s="1"/>
  <c r="S9" i="75"/>
  <c r="AB9" i="75" s="1"/>
  <c r="T9" i="75"/>
  <c r="AD9" i="75" s="1"/>
  <c r="U9" i="75"/>
  <c r="AF9" i="75" s="1"/>
  <c r="AZ9" i="75"/>
  <c r="BA9" i="75"/>
  <c r="D10" i="75"/>
  <c r="N10" i="75"/>
  <c r="O10" i="75"/>
  <c r="W10" i="75" s="1"/>
  <c r="Q10" i="75"/>
  <c r="R10" i="75"/>
  <c r="AA10" i="75" s="1"/>
  <c r="S10" i="75"/>
  <c r="AB10" i="75" s="1"/>
  <c r="T10" i="75"/>
  <c r="U10" i="75"/>
  <c r="AZ10" i="75"/>
  <c r="BA10" i="75"/>
  <c r="D11" i="75"/>
  <c r="G11" i="75"/>
  <c r="H11" i="75"/>
  <c r="I11" i="75"/>
  <c r="K11" i="75"/>
  <c r="M11" i="75"/>
  <c r="N11" i="75"/>
  <c r="O11" i="75"/>
  <c r="Q11" i="75"/>
  <c r="R11" i="75"/>
  <c r="AA11" i="75" s="1"/>
  <c r="S11" i="75"/>
  <c r="AB11" i="75" s="1"/>
  <c r="T11" i="75"/>
  <c r="AD11" i="75" s="1"/>
  <c r="AM11" i="75" s="1"/>
  <c r="U11" i="75"/>
  <c r="AG11" i="75"/>
  <c r="AZ11" i="75"/>
  <c r="BA11" i="75"/>
  <c r="G12" i="75"/>
  <c r="H12" i="75"/>
  <c r="I12" i="75"/>
  <c r="K12" i="75"/>
  <c r="M12" i="75"/>
  <c r="N12" i="75"/>
  <c r="O12" i="75"/>
  <c r="Q12" i="75"/>
  <c r="R12" i="75"/>
  <c r="AA12" i="75" s="1"/>
  <c r="S12" i="75"/>
  <c r="AB12" i="75" s="1"/>
  <c r="T12" i="75"/>
  <c r="AD12" i="75" s="1"/>
  <c r="U12" i="75"/>
  <c r="AF12" i="75" s="1"/>
  <c r="AN12" i="75" s="1"/>
  <c r="AZ12" i="75"/>
  <c r="BA12" i="75"/>
  <c r="C13" i="75"/>
  <c r="D13" i="75"/>
  <c r="F13" i="75"/>
  <c r="P13" i="75" s="1"/>
  <c r="Y13" i="75" s="1"/>
  <c r="AP13" i="75" s="1"/>
  <c r="D14" i="5" s="1"/>
  <c r="G13" i="75"/>
  <c r="M13" i="75"/>
  <c r="N13" i="75"/>
  <c r="V13" i="75" s="1"/>
  <c r="O13" i="75"/>
  <c r="Q13" i="75"/>
  <c r="R13" i="75"/>
  <c r="AA13" i="75" s="1"/>
  <c r="S13" i="75"/>
  <c r="T13" i="75"/>
  <c r="AD13" i="75" s="1"/>
  <c r="U13" i="75"/>
  <c r="AG13" i="75"/>
  <c r="AZ13" i="75"/>
  <c r="BB13" i="75" s="1"/>
  <c r="J14" i="5" s="1"/>
  <c r="AM14" i="5" s="1"/>
  <c r="BA13" i="75"/>
  <c r="C14" i="75"/>
  <c r="D14" i="75"/>
  <c r="F14" i="75"/>
  <c r="P14" i="75" s="1"/>
  <c r="Y14" i="75" s="1"/>
  <c r="AP14" i="75" s="1"/>
  <c r="D15" i="5" s="1"/>
  <c r="G14" i="75"/>
  <c r="H14" i="75"/>
  <c r="I14" i="75"/>
  <c r="K14" i="75"/>
  <c r="M14" i="75"/>
  <c r="N14" i="75"/>
  <c r="O14" i="75"/>
  <c r="Q14" i="75"/>
  <c r="R14" i="75"/>
  <c r="AA14" i="75" s="1"/>
  <c r="S14" i="75"/>
  <c r="AB14" i="75" s="1"/>
  <c r="T14" i="75"/>
  <c r="U14" i="75"/>
  <c r="AF14" i="75" s="1"/>
  <c r="AN14" i="75" s="1"/>
  <c r="AS14" i="75" s="1"/>
  <c r="AU14" i="75" s="1"/>
  <c r="G15" i="5" s="1"/>
  <c r="AG14" i="75"/>
  <c r="AZ14" i="75"/>
  <c r="BA14" i="75"/>
  <c r="N15" i="75"/>
  <c r="O15" i="75"/>
  <c r="W15" i="75" s="1"/>
  <c r="Q15" i="75"/>
  <c r="R15" i="75"/>
  <c r="AA15" i="75" s="1"/>
  <c r="S15" i="75"/>
  <c r="AB15" i="75" s="1"/>
  <c r="T15" i="75"/>
  <c r="U15" i="75"/>
  <c r="AZ15" i="75"/>
  <c r="BA15" i="75"/>
  <c r="C16" i="75"/>
  <c r="D16" i="75"/>
  <c r="F16" i="75"/>
  <c r="P16" i="75" s="1"/>
  <c r="Y16" i="75" s="1"/>
  <c r="AP16" i="75" s="1"/>
  <c r="D17" i="5" s="1"/>
  <c r="H16" i="75"/>
  <c r="M16" i="75"/>
  <c r="N16" i="75"/>
  <c r="O16" i="75"/>
  <c r="Q16" i="75"/>
  <c r="R16" i="75"/>
  <c r="AA16" i="75" s="1"/>
  <c r="S16" i="75"/>
  <c r="AB16" i="75" s="1"/>
  <c r="T16" i="75"/>
  <c r="AD16" i="75" s="1"/>
  <c r="U16" i="75"/>
  <c r="AF16" i="75" s="1"/>
  <c r="AN16" i="75" s="1"/>
  <c r="AZ16" i="75"/>
  <c r="BA16" i="75"/>
  <c r="C17" i="75"/>
  <c r="D17" i="75"/>
  <c r="G17" i="75"/>
  <c r="H17" i="75"/>
  <c r="I17" i="75"/>
  <c r="K17" i="75"/>
  <c r="M17" i="75"/>
  <c r="N17" i="75"/>
  <c r="O17" i="75"/>
  <c r="Q17" i="75"/>
  <c r="R17" i="75"/>
  <c r="AA17" i="75" s="1"/>
  <c r="S17" i="75"/>
  <c r="T17" i="75"/>
  <c r="AD17" i="75" s="1"/>
  <c r="U17" i="75"/>
  <c r="AF17" i="75" s="1"/>
  <c r="AN17" i="75" s="1"/>
  <c r="AS17" i="75" s="1"/>
  <c r="AU17" i="75" s="1"/>
  <c r="G18" i="5" s="1"/>
  <c r="AG17" i="75"/>
  <c r="AZ17" i="75"/>
  <c r="BA17" i="75"/>
  <c r="D18" i="75"/>
  <c r="G18" i="75"/>
  <c r="H18" i="75"/>
  <c r="I18" i="75"/>
  <c r="K18" i="75"/>
  <c r="M18" i="75"/>
  <c r="N18" i="75"/>
  <c r="O18" i="75"/>
  <c r="Q18" i="75"/>
  <c r="R18" i="75"/>
  <c r="AA18" i="75" s="1"/>
  <c r="S18" i="75"/>
  <c r="AB18" i="75" s="1"/>
  <c r="T18" i="75"/>
  <c r="AD18" i="75" s="1"/>
  <c r="U18" i="75"/>
  <c r="AF18" i="75" s="1"/>
  <c r="AN18" i="75" s="1"/>
  <c r="AS18" i="75" s="1"/>
  <c r="AU18" i="75" s="1"/>
  <c r="G19" i="5" s="1"/>
  <c r="AG18" i="75"/>
  <c r="AZ18" i="75"/>
  <c r="BA18" i="75"/>
  <c r="D19" i="75"/>
  <c r="M19" i="75"/>
  <c r="N19" i="75"/>
  <c r="O19" i="75"/>
  <c r="W19" i="75" s="1"/>
  <c r="Q19" i="75"/>
  <c r="Z19" i="75" s="1"/>
  <c r="R19" i="75"/>
  <c r="S19" i="75"/>
  <c r="T19" i="75"/>
  <c r="AD19" i="75" s="1"/>
  <c r="U19" i="75"/>
  <c r="AF19" i="75" s="1"/>
  <c r="AG19" i="75"/>
  <c r="AZ19" i="75"/>
  <c r="BA19" i="75"/>
  <c r="C20" i="75"/>
  <c r="E20" i="75" s="1"/>
  <c r="D20" i="75"/>
  <c r="G20" i="75"/>
  <c r="H20" i="75"/>
  <c r="I20" i="75"/>
  <c r="K20" i="75"/>
  <c r="M20" i="75"/>
  <c r="N20" i="75"/>
  <c r="V20" i="75" s="1"/>
  <c r="O20" i="75"/>
  <c r="W20" i="75" s="1"/>
  <c r="AI20" i="75" s="1"/>
  <c r="Q20" i="75"/>
  <c r="R20" i="75"/>
  <c r="S20" i="75"/>
  <c r="T20" i="75"/>
  <c r="U20" i="75"/>
  <c r="AF20" i="75" s="1"/>
  <c r="AN20" i="75" s="1"/>
  <c r="AS20" i="75" s="1"/>
  <c r="AU20" i="75" s="1"/>
  <c r="G21" i="5" s="1"/>
  <c r="AG20" i="75"/>
  <c r="AZ20" i="75"/>
  <c r="BA20" i="75"/>
  <c r="G21" i="75"/>
  <c r="H21" i="75"/>
  <c r="I21" i="75"/>
  <c r="K21" i="75"/>
  <c r="M21" i="75"/>
  <c r="N21" i="75"/>
  <c r="O21" i="75"/>
  <c r="W21" i="75" s="1"/>
  <c r="Q21" i="75"/>
  <c r="Z21" i="75" s="1"/>
  <c r="AQ21" i="75" s="1"/>
  <c r="E22" i="5" s="1"/>
  <c r="R21" i="75"/>
  <c r="S21" i="75"/>
  <c r="T21" i="75"/>
  <c r="AD21" i="75" s="1"/>
  <c r="U21" i="75"/>
  <c r="AF21" i="75" s="1"/>
  <c r="AG21" i="75"/>
  <c r="AZ21" i="75"/>
  <c r="BA21" i="75"/>
  <c r="D22" i="75"/>
  <c r="G22" i="75"/>
  <c r="H22" i="75"/>
  <c r="I22" i="75"/>
  <c r="K22" i="75"/>
  <c r="N22" i="75"/>
  <c r="V22" i="75" s="1"/>
  <c r="O22" i="75"/>
  <c r="W22" i="75" s="1"/>
  <c r="Q22" i="75"/>
  <c r="Z22" i="75" s="1"/>
  <c r="AQ22" i="75" s="1"/>
  <c r="E23" i="5" s="1"/>
  <c r="R22" i="75"/>
  <c r="AA22" i="75" s="1"/>
  <c r="S22" i="75"/>
  <c r="T22" i="75"/>
  <c r="U22" i="75"/>
  <c r="AZ22" i="75"/>
  <c r="BA22" i="75"/>
  <c r="BB22" i="75" s="1"/>
  <c r="D23" i="75"/>
  <c r="H23" i="75"/>
  <c r="I23" i="75"/>
  <c r="K23" i="75"/>
  <c r="N23" i="75"/>
  <c r="O23" i="75"/>
  <c r="Q23" i="75"/>
  <c r="R23" i="75"/>
  <c r="AA23" i="75" s="1"/>
  <c r="S23" i="75"/>
  <c r="AB23" i="75" s="1"/>
  <c r="T23" i="75"/>
  <c r="AD23" i="75" s="1"/>
  <c r="AM23" i="75" s="1"/>
  <c r="U23" i="75"/>
  <c r="AF23" i="75" s="1"/>
  <c r="AZ23" i="75"/>
  <c r="BA23" i="75"/>
  <c r="C24" i="75"/>
  <c r="D24" i="75"/>
  <c r="G24" i="75"/>
  <c r="H24" i="75"/>
  <c r="I24" i="75"/>
  <c r="K24" i="75"/>
  <c r="N24" i="75"/>
  <c r="O24" i="75"/>
  <c r="Q24" i="75"/>
  <c r="R24" i="75"/>
  <c r="S24" i="75"/>
  <c r="AB24" i="75" s="1"/>
  <c r="T24" i="75"/>
  <c r="AD24" i="75" s="1"/>
  <c r="U24" i="75"/>
  <c r="AF24" i="75" s="1"/>
  <c r="AZ24" i="75"/>
  <c r="BB24" i="75" s="1"/>
  <c r="BA24" i="75"/>
  <c r="D25" i="75"/>
  <c r="G25" i="75"/>
  <c r="H25" i="75"/>
  <c r="I25" i="75"/>
  <c r="K25" i="75"/>
  <c r="N25" i="75"/>
  <c r="V25" i="75" s="1"/>
  <c r="O25" i="75"/>
  <c r="W25" i="75" s="1"/>
  <c r="AI25" i="75" s="1"/>
  <c r="Q25" i="75"/>
  <c r="R25" i="75"/>
  <c r="S25" i="75"/>
  <c r="T25" i="75"/>
  <c r="U25" i="75"/>
  <c r="AF25" i="75" s="1"/>
  <c r="AZ25" i="75"/>
  <c r="BA25" i="75"/>
  <c r="C26" i="75"/>
  <c r="E26" i="75" s="1"/>
  <c r="D26" i="75"/>
  <c r="I26" i="75"/>
  <c r="M26" i="75"/>
  <c r="N26" i="75"/>
  <c r="O26" i="75"/>
  <c r="W26" i="75" s="1"/>
  <c r="Q26" i="75"/>
  <c r="R26" i="75"/>
  <c r="AA26" i="75" s="1"/>
  <c r="S26" i="75"/>
  <c r="AB26" i="75" s="1"/>
  <c r="AK26" i="75" s="1"/>
  <c r="T26" i="75"/>
  <c r="U26" i="75"/>
  <c r="AG26" i="75"/>
  <c r="AZ26" i="75"/>
  <c r="BA26" i="75"/>
  <c r="BB26" i="75" s="1"/>
  <c r="G27" i="75"/>
  <c r="H27" i="75"/>
  <c r="I27" i="75"/>
  <c r="K27" i="75"/>
  <c r="M27" i="75"/>
  <c r="N27" i="75"/>
  <c r="O27" i="75"/>
  <c r="Q27" i="75"/>
  <c r="Z27" i="75" s="1"/>
  <c r="R27" i="75"/>
  <c r="AA27" i="75" s="1"/>
  <c r="S27" i="75"/>
  <c r="AB27" i="75" s="1"/>
  <c r="T27" i="75"/>
  <c r="AD27" i="75" s="1"/>
  <c r="AM27" i="75" s="1"/>
  <c r="U27" i="75"/>
  <c r="AZ27" i="75"/>
  <c r="BA27" i="75"/>
  <c r="C28" i="75"/>
  <c r="D28" i="75"/>
  <c r="E28" i="75" s="1"/>
  <c r="G28" i="75"/>
  <c r="H28" i="75"/>
  <c r="I28" i="75"/>
  <c r="K28" i="75"/>
  <c r="N28" i="75"/>
  <c r="O28" i="75"/>
  <c r="Q28" i="75"/>
  <c r="R28" i="75"/>
  <c r="AA28" i="75" s="1"/>
  <c r="S28" i="75"/>
  <c r="T28" i="75"/>
  <c r="AD28" i="75" s="1"/>
  <c r="AM28" i="75" s="1"/>
  <c r="U28" i="75"/>
  <c r="AF28" i="75" s="1"/>
  <c r="AN28" i="75" s="1"/>
  <c r="AZ28" i="75"/>
  <c r="BA28" i="75"/>
  <c r="D29" i="75"/>
  <c r="G29" i="75"/>
  <c r="H29" i="75"/>
  <c r="J29" i="75" s="1"/>
  <c r="I29" i="75"/>
  <c r="K29" i="75"/>
  <c r="N29" i="75"/>
  <c r="V29" i="75" s="1"/>
  <c r="O29" i="75"/>
  <c r="Q29" i="75"/>
  <c r="R29" i="75"/>
  <c r="AA29" i="75" s="1"/>
  <c r="S29" i="75"/>
  <c r="T29" i="75"/>
  <c r="AD29" i="75" s="1"/>
  <c r="U29" i="75"/>
  <c r="AZ29" i="75"/>
  <c r="BA29" i="75"/>
  <c r="C30" i="75"/>
  <c r="D30" i="75"/>
  <c r="F30" i="75"/>
  <c r="P30" i="75" s="1"/>
  <c r="G30" i="75"/>
  <c r="H30" i="75"/>
  <c r="I30" i="75"/>
  <c r="K30" i="75"/>
  <c r="M30" i="75"/>
  <c r="N30" i="75"/>
  <c r="O30" i="75"/>
  <c r="Q30" i="75"/>
  <c r="R30" i="75"/>
  <c r="S30" i="75"/>
  <c r="AB30" i="75" s="1"/>
  <c r="T30" i="75"/>
  <c r="AD30" i="75" s="1"/>
  <c r="U30" i="75"/>
  <c r="AF30" i="75" s="1"/>
  <c r="AZ30" i="75"/>
  <c r="BB30" i="75" s="1"/>
  <c r="BA30" i="75"/>
  <c r="C31" i="75"/>
  <c r="D31" i="75"/>
  <c r="N31" i="75"/>
  <c r="O31" i="75"/>
  <c r="W31" i="75" s="1"/>
  <c r="AI31" i="75" s="1"/>
  <c r="Q31" i="75"/>
  <c r="R31" i="75"/>
  <c r="AA31" i="75" s="1"/>
  <c r="S31" i="75"/>
  <c r="AB31" i="75" s="1"/>
  <c r="T31" i="75"/>
  <c r="U31" i="75"/>
  <c r="AZ31" i="75"/>
  <c r="BA31" i="75"/>
  <c r="D32" i="75"/>
  <c r="G32" i="75"/>
  <c r="H32" i="75"/>
  <c r="I32" i="75"/>
  <c r="K32" i="75"/>
  <c r="N32" i="75"/>
  <c r="O32" i="75"/>
  <c r="Q32" i="75"/>
  <c r="R32" i="75"/>
  <c r="AA32" i="75" s="1"/>
  <c r="S32" i="75"/>
  <c r="AB32" i="75" s="1"/>
  <c r="T32" i="75"/>
  <c r="AD32" i="75" s="1"/>
  <c r="AM32" i="75" s="1"/>
  <c r="U32" i="75"/>
  <c r="AF32" i="75" s="1"/>
  <c r="AN32" i="75" s="1"/>
  <c r="AZ32" i="75"/>
  <c r="BA32" i="75"/>
  <c r="N33" i="75"/>
  <c r="O33" i="75"/>
  <c r="Q33" i="75"/>
  <c r="Z33" i="75" s="1"/>
  <c r="R33" i="75"/>
  <c r="AA33" i="75" s="1"/>
  <c r="S33" i="75"/>
  <c r="AB33" i="75" s="1"/>
  <c r="T33" i="75"/>
  <c r="AD33" i="75" s="1"/>
  <c r="U33" i="75"/>
  <c r="AZ33" i="75"/>
  <c r="BA33" i="75"/>
  <c r="D34" i="75"/>
  <c r="G34" i="75"/>
  <c r="H34" i="75"/>
  <c r="I34" i="75"/>
  <c r="K34" i="75"/>
  <c r="M34" i="75"/>
  <c r="N34" i="75"/>
  <c r="O34" i="75"/>
  <c r="Q34" i="75"/>
  <c r="R34" i="75"/>
  <c r="AA34" i="75" s="1"/>
  <c r="S34" i="75"/>
  <c r="AB34" i="75" s="1"/>
  <c r="T34" i="75"/>
  <c r="AD34" i="75" s="1"/>
  <c r="U34" i="75"/>
  <c r="AF34" i="75" s="1"/>
  <c r="AN34" i="75" s="1"/>
  <c r="AS34" i="75" s="1"/>
  <c r="AU34" i="75" s="1"/>
  <c r="G35" i="5" s="1"/>
  <c r="AG34" i="75"/>
  <c r="AZ34" i="75"/>
  <c r="BA34" i="75"/>
  <c r="C35" i="75"/>
  <c r="D35" i="75"/>
  <c r="E35" i="75" s="1"/>
  <c r="G35" i="75"/>
  <c r="H35" i="75"/>
  <c r="I35" i="75"/>
  <c r="K35" i="75"/>
  <c r="N35" i="75"/>
  <c r="O35" i="75"/>
  <c r="Q35" i="75"/>
  <c r="R35" i="75"/>
  <c r="AA35" i="75" s="1"/>
  <c r="S35" i="75"/>
  <c r="AB35" i="75" s="1"/>
  <c r="T35" i="75"/>
  <c r="AD35" i="75" s="1"/>
  <c r="AM35" i="75" s="1"/>
  <c r="U35" i="75"/>
  <c r="AF35" i="75" s="1"/>
  <c r="AZ35" i="75"/>
  <c r="BA35" i="75"/>
  <c r="H36" i="75"/>
  <c r="I36" i="75"/>
  <c r="K36" i="75"/>
  <c r="M36" i="75"/>
  <c r="N36" i="75"/>
  <c r="V36" i="75" s="1"/>
  <c r="O36" i="75"/>
  <c r="W36" i="75" s="1"/>
  <c r="Q36" i="75"/>
  <c r="R36" i="75"/>
  <c r="S36" i="75"/>
  <c r="T36" i="75"/>
  <c r="U36" i="75"/>
  <c r="AF36" i="75" s="1"/>
  <c r="AN36" i="75" s="1"/>
  <c r="AZ36" i="75"/>
  <c r="BA36" i="75"/>
  <c r="N37" i="75"/>
  <c r="V37" i="75" s="1"/>
  <c r="O37" i="75"/>
  <c r="Q37" i="75"/>
  <c r="R37" i="75"/>
  <c r="AA37" i="75" s="1"/>
  <c r="S37" i="75"/>
  <c r="T37" i="75"/>
  <c r="AD37" i="75" s="1"/>
  <c r="U37" i="75"/>
  <c r="AZ37" i="75"/>
  <c r="BA37" i="75"/>
  <c r="K38" i="75"/>
  <c r="N38" i="75"/>
  <c r="O38" i="75"/>
  <c r="Q38" i="75"/>
  <c r="R38" i="75"/>
  <c r="AA38" i="75" s="1"/>
  <c r="S38" i="75"/>
  <c r="AB38" i="75" s="1"/>
  <c r="T38" i="75"/>
  <c r="AD38" i="75" s="1"/>
  <c r="AM38" i="75" s="1"/>
  <c r="U38" i="75"/>
  <c r="AF38" i="75" s="1"/>
  <c r="AZ38" i="75"/>
  <c r="BA38" i="75"/>
  <c r="C39" i="75"/>
  <c r="D39" i="75"/>
  <c r="F39" i="75"/>
  <c r="P39" i="75" s="1"/>
  <c r="Y39" i="75" s="1"/>
  <c r="AP39" i="75" s="1"/>
  <c r="D40" i="5" s="1"/>
  <c r="K39" i="75"/>
  <c r="M39" i="75"/>
  <c r="N39" i="75"/>
  <c r="V39" i="75" s="1"/>
  <c r="AH39" i="75" s="1"/>
  <c r="O39" i="75"/>
  <c r="Q39" i="75"/>
  <c r="R39" i="75"/>
  <c r="S39" i="75"/>
  <c r="T39" i="75"/>
  <c r="AD39" i="75" s="1"/>
  <c r="U39" i="75"/>
  <c r="AG39" i="75"/>
  <c r="AZ39" i="75"/>
  <c r="BB39" i="75" s="1"/>
  <c r="BA39" i="75"/>
  <c r="D40" i="75"/>
  <c r="G40" i="75"/>
  <c r="H40" i="75"/>
  <c r="I40" i="75"/>
  <c r="J40" i="75" s="1"/>
  <c r="K40" i="75"/>
  <c r="M40" i="75"/>
  <c r="N40" i="75"/>
  <c r="V40" i="75" s="1"/>
  <c r="O40" i="75"/>
  <c r="Q40" i="75"/>
  <c r="R40" i="75"/>
  <c r="S40" i="75"/>
  <c r="T40" i="75"/>
  <c r="AD40" i="75" s="1"/>
  <c r="U40" i="75"/>
  <c r="AG40" i="75"/>
  <c r="AZ40" i="75"/>
  <c r="BA40" i="75"/>
  <c r="D41" i="75"/>
  <c r="G41" i="75"/>
  <c r="H41" i="75"/>
  <c r="I41" i="75"/>
  <c r="J41" i="75" s="1"/>
  <c r="L41" i="75" s="1"/>
  <c r="K41" i="75"/>
  <c r="N41" i="75"/>
  <c r="V41" i="75" s="1"/>
  <c r="O41" i="75"/>
  <c r="W41" i="75" s="1"/>
  <c r="AI41" i="75" s="1"/>
  <c r="Q41" i="75"/>
  <c r="R41" i="75"/>
  <c r="S41" i="75"/>
  <c r="T41" i="75"/>
  <c r="U41" i="75"/>
  <c r="AF41" i="75" s="1"/>
  <c r="AZ41" i="75"/>
  <c r="BA41" i="75"/>
  <c r="I42" i="75"/>
  <c r="M42" i="75"/>
  <c r="N42" i="75"/>
  <c r="O42" i="75"/>
  <c r="Q42" i="75"/>
  <c r="R42" i="75"/>
  <c r="AA42" i="75" s="1"/>
  <c r="AC42" i="75" s="1"/>
  <c r="S42" i="75"/>
  <c r="AB42" i="75" s="1"/>
  <c r="T42" i="75"/>
  <c r="AD42" i="75" s="1"/>
  <c r="U42" i="75"/>
  <c r="AF42" i="75" s="1"/>
  <c r="AN42" i="75" s="1"/>
  <c r="AZ42" i="75"/>
  <c r="BA42" i="75"/>
  <c r="C43" i="75"/>
  <c r="D43" i="75"/>
  <c r="H43" i="75"/>
  <c r="I43" i="75"/>
  <c r="K43" i="75"/>
  <c r="M43" i="75"/>
  <c r="N43" i="75"/>
  <c r="O43" i="75"/>
  <c r="Q43" i="75"/>
  <c r="R43" i="75"/>
  <c r="S43" i="75"/>
  <c r="AB43" i="75" s="1"/>
  <c r="T43" i="75"/>
  <c r="AD43" i="75" s="1"/>
  <c r="U43" i="75"/>
  <c r="AF43" i="75" s="1"/>
  <c r="AG43" i="75"/>
  <c r="AZ43" i="75"/>
  <c r="BA43" i="75"/>
  <c r="H44" i="75"/>
  <c r="I44" i="75"/>
  <c r="K44" i="75"/>
  <c r="M44" i="75"/>
  <c r="N44" i="75"/>
  <c r="V44" i="75" s="1"/>
  <c r="O44" i="75"/>
  <c r="W44" i="75" s="1"/>
  <c r="Q44" i="75"/>
  <c r="R44" i="75"/>
  <c r="S44" i="75"/>
  <c r="T44" i="75"/>
  <c r="U44" i="75"/>
  <c r="AF44" i="75" s="1"/>
  <c r="AN44" i="75" s="1"/>
  <c r="AZ44" i="75"/>
  <c r="BA44" i="75"/>
  <c r="H45" i="75"/>
  <c r="K45" i="75"/>
  <c r="N45" i="75"/>
  <c r="O45" i="75"/>
  <c r="Q45" i="75"/>
  <c r="R45" i="75"/>
  <c r="AA45" i="75" s="1"/>
  <c r="S45" i="75"/>
  <c r="T45" i="75"/>
  <c r="AD45" i="75" s="1"/>
  <c r="AM45" i="75" s="1"/>
  <c r="U45" i="75"/>
  <c r="AF45" i="75" s="1"/>
  <c r="AZ45" i="75"/>
  <c r="BA45" i="75"/>
  <c r="H46" i="75"/>
  <c r="H10" i="75"/>
  <c r="I46" i="75"/>
  <c r="I7" i="75"/>
  <c r="K46" i="75"/>
  <c r="K16" i="75"/>
  <c r="M46" i="75"/>
  <c r="M32" i="75"/>
  <c r="N46" i="75"/>
  <c r="O46" i="75"/>
  <c r="Q46" i="75"/>
  <c r="Z46" i="75" s="1"/>
  <c r="R46" i="75"/>
  <c r="AA46" i="75" s="1"/>
  <c r="S46" i="75"/>
  <c r="AB46" i="75" s="1"/>
  <c r="T46" i="75"/>
  <c r="AD46" i="75" s="1"/>
  <c r="U46" i="75"/>
  <c r="AZ46" i="75"/>
  <c r="BA46" i="75"/>
  <c r="D47" i="75"/>
  <c r="G47" i="75"/>
  <c r="H47" i="75"/>
  <c r="I47" i="75"/>
  <c r="K47" i="75"/>
  <c r="M47" i="75"/>
  <c r="N47" i="75"/>
  <c r="O47" i="75"/>
  <c r="Q47" i="75"/>
  <c r="R47" i="75"/>
  <c r="AA47" i="75" s="1"/>
  <c r="S47" i="75"/>
  <c r="AB47" i="75" s="1"/>
  <c r="T47" i="75"/>
  <c r="AD47" i="75" s="1"/>
  <c r="U47" i="75"/>
  <c r="AF47" i="75" s="1"/>
  <c r="AN47" i="75" s="1"/>
  <c r="AS47" i="75" s="1"/>
  <c r="AU47" i="75" s="1"/>
  <c r="G48" i="5" s="1"/>
  <c r="AG47" i="75"/>
  <c r="AZ47" i="75"/>
  <c r="BA47" i="75"/>
  <c r="C48" i="75"/>
  <c r="D48" i="75"/>
  <c r="E48" i="75" s="1"/>
  <c r="G48" i="75"/>
  <c r="H48" i="75"/>
  <c r="I48" i="75"/>
  <c r="K48" i="75"/>
  <c r="M48" i="75"/>
  <c r="N48" i="75"/>
  <c r="O48" i="75"/>
  <c r="Q48" i="75"/>
  <c r="Z48" i="75" s="1"/>
  <c r="AQ48" i="75" s="1"/>
  <c r="E49" i="5" s="1"/>
  <c r="R48" i="75"/>
  <c r="S48" i="75"/>
  <c r="AB48" i="75" s="1"/>
  <c r="T48" i="75"/>
  <c r="AD48" i="75" s="1"/>
  <c r="AM48" i="75" s="1"/>
  <c r="U48" i="75"/>
  <c r="AZ48" i="75"/>
  <c r="BA48" i="75"/>
  <c r="D49" i="75"/>
  <c r="H49" i="75"/>
  <c r="I49" i="75"/>
  <c r="K49" i="75"/>
  <c r="M49" i="75"/>
  <c r="N49" i="75"/>
  <c r="O49" i="75"/>
  <c r="Q49" i="75"/>
  <c r="R49" i="75"/>
  <c r="S49" i="75"/>
  <c r="AB49" i="75" s="1"/>
  <c r="T49" i="75"/>
  <c r="AD49" i="75" s="1"/>
  <c r="U49" i="75"/>
  <c r="AF49" i="75" s="1"/>
  <c r="AZ49" i="75"/>
  <c r="BA49" i="75"/>
  <c r="D50" i="75"/>
  <c r="F50" i="75"/>
  <c r="P50" i="75" s="1"/>
  <c r="Y50" i="75" s="1"/>
  <c r="AP50" i="75" s="1"/>
  <c r="D51" i="5" s="1"/>
  <c r="H50" i="75"/>
  <c r="K50" i="75"/>
  <c r="M50" i="75"/>
  <c r="N50" i="75"/>
  <c r="V50" i="75" s="1"/>
  <c r="O50" i="75"/>
  <c r="W50" i="75" s="1"/>
  <c r="AI50" i="75" s="1"/>
  <c r="Q50" i="75"/>
  <c r="R50" i="75"/>
  <c r="S50" i="75"/>
  <c r="T50" i="75"/>
  <c r="U50" i="75"/>
  <c r="AF50" i="75" s="1"/>
  <c r="AN50" i="75" s="1"/>
  <c r="AS50" i="75" s="1"/>
  <c r="AU50" i="75" s="1"/>
  <c r="AG50" i="75"/>
  <c r="AZ50" i="75"/>
  <c r="BA50" i="75"/>
  <c r="H51" i="75"/>
  <c r="K51" i="75"/>
  <c r="M51" i="75"/>
  <c r="N51" i="75"/>
  <c r="O51" i="75"/>
  <c r="W51" i="75" s="1"/>
  <c r="Q51" i="75"/>
  <c r="R51" i="75"/>
  <c r="AA51" i="75" s="1"/>
  <c r="AJ51" i="75" s="1"/>
  <c r="S51" i="75"/>
  <c r="AB51" i="75" s="1"/>
  <c r="T51" i="75"/>
  <c r="AD51" i="75" s="1"/>
  <c r="U51" i="75"/>
  <c r="AG51" i="75"/>
  <c r="AZ51" i="75"/>
  <c r="BA51" i="75"/>
  <c r="H52" i="75"/>
  <c r="I52" i="75"/>
  <c r="K52" i="75"/>
  <c r="M52" i="75"/>
  <c r="N52" i="75"/>
  <c r="O52" i="75"/>
  <c r="Q52" i="75"/>
  <c r="R52" i="75"/>
  <c r="AA52" i="75" s="1"/>
  <c r="S52" i="75"/>
  <c r="T52" i="75"/>
  <c r="AD52" i="75" s="1"/>
  <c r="U52" i="75"/>
  <c r="AF52" i="75" s="1"/>
  <c r="AN52" i="75" s="1"/>
  <c r="AZ52" i="75"/>
  <c r="BA52" i="75"/>
  <c r="D53" i="75"/>
  <c r="H53" i="75"/>
  <c r="I53" i="75"/>
  <c r="K53" i="75"/>
  <c r="M53" i="75"/>
  <c r="N53" i="75"/>
  <c r="V53" i="75" s="1"/>
  <c r="O53" i="75"/>
  <c r="Q53" i="75"/>
  <c r="R53" i="75"/>
  <c r="AA53" i="75" s="1"/>
  <c r="S53" i="75"/>
  <c r="T53" i="75"/>
  <c r="AD53" i="75" s="1"/>
  <c r="U53" i="75"/>
  <c r="AG53" i="75"/>
  <c r="AZ53" i="75"/>
  <c r="BB53" i="75" s="1"/>
  <c r="BA53" i="75"/>
  <c r="H54" i="75"/>
  <c r="K54" i="75"/>
  <c r="M54" i="75"/>
  <c r="N54" i="75"/>
  <c r="V54" i="75" s="1"/>
  <c r="O54" i="75"/>
  <c r="W54" i="75" s="1"/>
  <c r="Q54" i="75"/>
  <c r="Z54" i="75" s="1"/>
  <c r="R54" i="75"/>
  <c r="AA54" i="75" s="1"/>
  <c r="S54" i="75"/>
  <c r="T54" i="75"/>
  <c r="U54" i="75"/>
  <c r="AF54" i="75" s="1"/>
  <c r="AZ54" i="75"/>
  <c r="BA54" i="75"/>
  <c r="D55" i="75"/>
  <c r="G55" i="75"/>
  <c r="H55" i="75"/>
  <c r="J55" i="75" s="1"/>
  <c r="L55" i="75" s="1"/>
  <c r="I55" i="75"/>
  <c r="K55" i="75"/>
  <c r="M55" i="75"/>
  <c r="N55" i="75"/>
  <c r="O55" i="75"/>
  <c r="W55" i="75" s="1"/>
  <c r="Q55" i="75"/>
  <c r="Z55" i="75" s="1"/>
  <c r="R55" i="75"/>
  <c r="AA55" i="75" s="1"/>
  <c r="S55" i="75"/>
  <c r="AB55" i="75" s="1"/>
  <c r="AK55" i="75" s="1"/>
  <c r="T55" i="75"/>
  <c r="U55" i="75"/>
  <c r="AG55" i="75"/>
  <c r="AZ55" i="75"/>
  <c r="BA55" i="75"/>
  <c r="D56" i="75"/>
  <c r="G56" i="75"/>
  <c r="H56" i="75"/>
  <c r="J56" i="75" s="1"/>
  <c r="L56" i="75" s="1"/>
  <c r="I56" i="75"/>
  <c r="K56" i="75"/>
  <c r="M56" i="75"/>
  <c r="N56" i="75"/>
  <c r="O56" i="75"/>
  <c r="W56" i="75" s="1"/>
  <c r="AI56" i="75" s="1"/>
  <c r="Q56" i="75"/>
  <c r="R56" i="75"/>
  <c r="AA56" i="75" s="1"/>
  <c r="S56" i="75"/>
  <c r="AB56" i="75" s="1"/>
  <c r="AK56" i="75" s="1"/>
  <c r="T56" i="75"/>
  <c r="AD56" i="75" s="1"/>
  <c r="U56" i="75"/>
  <c r="AZ56" i="75"/>
  <c r="BA56" i="75"/>
  <c r="C57" i="75"/>
  <c r="D57" i="75"/>
  <c r="G57" i="75"/>
  <c r="H57" i="75"/>
  <c r="J57" i="75" s="1"/>
  <c r="L57" i="75" s="1"/>
  <c r="I57" i="75"/>
  <c r="K57" i="75"/>
  <c r="M57" i="75"/>
  <c r="N57" i="75"/>
  <c r="O57" i="75"/>
  <c r="W57" i="75" s="1"/>
  <c r="Q57" i="75"/>
  <c r="Z57" i="75" s="1"/>
  <c r="R57" i="75"/>
  <c r="AA57" i="75" s="1"/>
  <c r="S57" i="75"/>
  <c r="AB57" i="75" s="1"/>
  <c r="AK57" i="75" s="1"/>
  <c r="T57" i="75"/>
  <c r="AD57" i="75" s="1"/>
  <c r="U57" i="75"/>
  <c r="AG57" i="75"/>
  <c r="AZ57" i="75"/>
  <c r="BA57" i="75"/>
  <c r="D58" i="75"/>
  <c r="G58" i="75"/>
  <c r="H58" i="75"/>
  <c r="J58" i="75" s="1"/>
  <c r="L58" i="75" s="1"/>
  <c r="I58" i="75"/>
  <c r="K58" i="75"/>
  <c r="M58" i="75"/>
  <c r="N58" i="75"/>
  <c r="O58" i="75"/>
  <c r="W58" i="75" s="1"/>
  <c r="Q58" i="75"/>
  <c r="R58" i="75"/>
  <c r="AA58" i="75" s="1"/>
  <c r="S58" i="75"/>
  <c r="AB58" i="75" s="1"/>
  <c r="AK58" i="75" s="1"/>
  <c r="T58" i="75"/>
  <c r="U58" i="75"/>
  <c r="AZ58" i="75"/>
  <c r="BA58" i="75"/>
  <c r="D59" i="75"/>
  <c r="F59" i="75"/>
  <c r="P59" i="75" s="1"/>
  <c r="Y59" i="75" s="1"/>
  <c r="AP59" i="75" s="1"/>
  <c r="D60" i="5" s="1"/>
  <c r="H59" i="75"/>
  <c r="K59" i="75"/>
  <c r="M59" i="75"/>
  <c r="N59" i="75"/>
  <c r="O59" i="75"/>
  <c r="Q59" i="75"/>
  <c r="R59" i="75"/>
  <c r="AA59" i="75" s="1"/>
  <c r="S59" i="75"/>
  <c r="T59" i="75"/>
  <c r="AD59" i="75" s="1"/>
  <c r="U59" i="75"/>
  <c r="AF59" i="75" s="1"/>
  <c r="AN59" i="75" s="1"/>
  <c r="AZ59" i="75"/>
  <c r="BA59" i="75"/>
  <c r="C60" i="75"/>
  <c r="D60" i="75"/>
  <c r="F60" i="75"/>
  <c r="P60" i="75" s="1"/>
  <c r="Y60" i="75" s="1"/>
  <c r="AP60" i="75" s="1"/>
  <c r="D61" i="5" s="1"/>
  <c r="G60" i="75"/>
  <c r="H60" i="75"/>
  <c r="I60" i="75"/>
  <c r="K60" i="75"/>
  <c r="M60" i="75"/>
  <c r="N60" i="75"/>
  <c r="O60" i="75"/>
  <c r="Q60" i="75"/>
  <c r="Z60" i="75" s="1"/>
  <c r="AQ60" i="75" s="1"/>
  <c r="E61" i="5" s="1"/>
  <c r="R60" i="75"/>
  <c r="AA60" i="75" s="1"/>
  <c r="S60" i="75"/>
  <c r="AB60" i="75" s="1"/>
  <c r="T60" i="75"/>
  <c r="AD60" i="75" s="1"/>
  <c r="AM60" i="75" s="1"/>
  <c r="U60" i="75"/>
  <c r="AG60" i="75"/>
  <c r="AZ60" i="75"/>
  <c r="BA60" i="75"/>
  <c r="D61" i="75"/>
  <c r="H61" i="75"/>
  <c r="I61" i="75"/>
  <c r="K61" i="75"/>
  <c r="M61" i="75"/>
  <c r="N61" i="75"/>
  <c r="O61" i="75"/>
  <c r="Q61" i="75"/>
  <c r="R61" i="75"/>
  <c r="AA61" i="75" s="1"/>
  <c r="AC61" i="75" s="1"/>
  <c r="S61" i="75"/>
  <c r="AB61" i="75" s="1"/>
  <c r="T61" i="75"/>
  <c r="AD61" i="75" s="1"/>
  <c r="U61" i="75"/>
  <c r="AF61" i="75" s="1"/>
  <c r="AN61" i="75" s="1"/>
  <c r="AZ61" i="75"/>
  <c r="BA61" i="75"/>
  <c r="D62" i="75"/>
  <c r="G62" i="75"/>
  <c r="H62" i="75"/>
  <c r="I62" i="75"/>
  <c r="K62" i="75"/>
  <c r="M62" i="75"/>
  <c r="N62" i="75"/>
  <c r="O62" i="75"/>
  <c r="Q62" i="75"/>
  <c r="R62" i="75"/>
  <c r="S62" i="75"/>
  <c r="AB62" i="75" s="1"/>
  <c r="T62" i="75"/>
  <c r="AD62" i="75" s="1"/>
  <c r="U62" i="75"/>
  <c r="AF62" i="75" s="1"/>
  <c r="AG62" i="75"/>
  <c r="AZ62" i="75"/>
  <c r="BA62" i="75"/>
  <c r="C63" i="75"/>
  <c r="D63" i="75"/>
  <c r="H63" i="75"/>
  <c r="I63" i="75"/>
  <c r="K63" i="75"/>
  <c r="M63" i="75"/>
  <c r="N63" i="75"/>
  <c r="O63" i="75"/>
  <c r="Q63" i="75"/>
  <c r="R63" i="75"/>
  <c r="S63" i="75"/>
  <c r="AB63" i="75" s="1"/>
  <c r="T63" i="75"/>
  <c r="AD63" i="75" s="1"/>
  <c r="U63" i="75"/>
  <c r="AF63" i="75" s="1"/>
  <c r="AZ63" i="75"/>
  <c r="BB63" i="75" s="1"/>
  <c r="BA63" i="75"/>
  <c r="G64" i="75"/>
  <c r="H64" i="75"/>
  <c r="I64" i="75"/>
  <c r="K64" i="75"/>
  <c r="M64" i="75"/>
  <c r="N64" i="75"/>
  <c r="V64" i="75" s="1"/>
  <c r="O64" i="75"/>
  <c r="W64" i="75" s="1"/>
  <c r="Q64" i="75"/>
  <c r="Z64" i="75" s="1"/>
  <c r="R64" i="75"/>
  <c r="S64" i="75"/>
  <c r="T64" i="75"/>
  <c r="U64" i="75"/>
  <c r="AF64" i="75" s="1"/>
  <c r="AN64" i="75" s="1"/>
  <c r="AZ64" i="75"/>
  <c r="BA64" i="75"/>
  <c r="D65" i="75"/>
  <c r="G65" i="75"/>
  <c r="H65" i="75"/>
  <c r="I65" i="75"/>
  <c r="K65" i="75"/>
  <c r="M65" i="75"/>
  <c r="N65" i="75"/>
  <c r="O65" i="75"/>
  <c r="W65" i="75" s="1"/>
  <c r="Q65" i="75"/>
  <c r="Z65" i="75" s="1"/>
  <c r="AQ65" i="75" s="1"/>
  <c r="E66" i="5" s="1"/>
  <c r="R65" i="75"/>
  <c r="S65" i="75"/>
  <c r="T65" i="75"/>
  <c r="AD65" i="75" s="1"/>
  <c r="U65" i="75"/>
  <c r="AG65" i="75"/>
  <c r="AZ65" i="75"/>
  <c r="BA65" i="75"/>
  <c r="C66" i="75"/>
  <c r="E66" i="75" s="1"/>
  <c r="D66" i="75"/>
  <c r="H66" i="75"/>
  <c r="I66" i="75"/>
  <c r="K66" i="75"/>
  <c r="M66" i="75"/>
  <c r="N66" i="75"/>
  <c r="O66" i="75"/>
  <c r="W66" i="75" s="1"/>
  <c r="AI66" i="75" s="1"/>
  <c r="Q66" i="75"/>
  <c r="Z66" i="75" s="1"/>
  <c r="R66" i="75"/>
  <c r="S66" i="75"/>
  <c r="T66" i="75"/>
  <c r="U66" i="75"/>
  <c r="AG66" i="75"/>
  <c r="AZ66" i="75"/>
  <c r="BA66" i="75"/>
  <c r="H67" i="75"/>
  <c r="J67" i="75" s="1"/>
  <c r="L67" i="75" s="1"/>
  <c r="I67" i="75"/>
  <c r="K67" i="75"/>
  <c r="M67" i="75"/>
  <c r="N67" i="75"/>
  <c r="O67" i="75"/>
  <c r="W67" i="75" s="1"/>
  <c r="Q67" i="75"/>
  <c r="R67" i="75"/>
  <c r="AA67" i="75" s="1"/>
  <c r="S67" i="75"/>
  <c r="AB67" i="75" s="1"/>
  <c r="AK67" i="75" s="1"/>
  <c r="T67" i="75"/>
  <c r="AD67" i="75" s="1"/>
  <c r="U67" i="75"/>
  <c r="AZ67" i="75"/>
  <c r="BA67" i="75"/>
  <c r="D68" i="75"/>
  <c r="F68" i="75"/>
  <c r="P68" i="75" s="1"/>
  <c r="Y68" i="75" s="1"/>
  <c r="AP68" i="75" s="1"/>
  <c r="D69" i="5" s="1"/>
  <c r="G68" i="75"/>
  <c r="H68" i="75"/>
  <c r="J68" i="75" s="1"/>
  <c r="L68" i="75" s="1"/>
  <c r="I68" i="75"/>
  <c r="K68" i="75"/>
  <c r="M68" i="75"/>
  <c r="N68" i="75"/>
  <c r="O68" i="75"/>
  <c r="W68" i="75" s="1"/>
  <c r="Q68" i="75"/>
  <c r="Z68" i="75" s="1"/>
  <c r="R68" i="75"/>
  <c r="AA68" i="75" s="1"/>
  <c r="S68" i="75"/>
  <c r="AB68" i="75" s="1"/>
  <c r="AK68" i="75" s="1"/>
  <c r="T68" i="75"/>
  <c r="U68" i="75"/>
  <c r="AZ68" i="75"/>
  <c r="BA68" i="75"/>
  <c r="H69" i="75"/>
  <c r="I69" i="75"/>
  <c r="K69" i="75"/>
  <c r="M69" i="75"/>
  <c r="N69" i="75"/>
  <c r="O69" i="75"/>
  <c r="Q69" i="75"/>
  <c r="R69" i="75"/>
  <c r="S69" i="75"/>
  <c r="AB69" i="75" s="1"/>
  <c r="T69" i="75"/>
  <c r="AD69" i="75" s="1"/>
  <c r="U69" i="75"/>
  <c r="AF69" i="75" s="1"/>
  <c r="AZ69" i="75"/>
  <c r="BA69" i="75"/>
  <c r="C70" i="75"/>
  <c r="D70" i="75"/>
  <c r="H70" i="75"/>
  <c r="I70" i="75"/>
  <c r="K70" i="75"/>
  <c r="M70" i="75"/>
  <c r="N70" i="75"/>
  <c r="V70" i="75" s="1"/>
  <c r="O70" i="75"/>
  <c r="Q70" i="75"/>
  <c r="R70" i="75"/>
  <c r="S70" i="75"/>
  <c r="T70" i="75"/>
  <c r="AD70" i="75" s="1"/>
  <c r="U70" i="75"/>
  <c r="AZ70" i="75"/>
  <c r="BA70" i="75"/>
  <c r="C71" i="75"/>
  <c r="D71" i="75"/>
  <c r="H71" i="75"/>
  <c r="I71" i="75"/>
  <c r="K71" i="75"/>
  <c r="M71" i="75"/>
  <c r="N71" i="75"/>
  <c r="V71" i="75" s="1"/>
  <c r="O71" i="75"/>
  <c r="W71" i="75" s="1"/>
  <c r="AI71" i="75" s="1"/>
  <c r="Q71" i="75"/>
  <c r="R71" i="75"/>
  <c r="S71" i="75"/>
  <c r="T71" i="75"/>
  <c r="U71" i="75"/>
  <c r="AF71" i="75" s="1"/>
  <c r="AN71" i="75" s="1"/>
  <c r="AZ71" i="75"/>
  <c r="BA71" i="75"/>
  <c r="C72" i="75"/>
  <c r="E72" i="75" s="1"/>
  <c r="D72" i="75"/>
  <c r="H72" i="75"/>
  <c r="I72" i="75"/>
  <c r="K72" i="75"/>
  <c r="M72" i="75"/>
  <c r="N72" i="75"/>
  <c r="O72" i="75"/>
  <c r="W72" i="75" s="1"/>
  <c r="Q72" i="75"/>
  <c r="Z72" i="75" s="1"/>
  <c r="R72" i="75"/>
  <c r="S72" i="75"/>
  <c r="T72" i="75"/>
  <c r="U72" i="75"/>
  <c r="AZ72" i="75"/>
  <c r="BA72" i="75"/>
  <c r="D73" i="75"/>
  <c r="H73" i="75"/>
  <c r="J73" i="75" s="1"/>
  <c r="L73" i="75" s="1"/>
  <c r="I73" i="75"/>
  <c r="K73" i="75"/>
  <c r="M73" i="75"/>
  <c r="N73" i="75"/>
  <c r="O73" i="75"/>
  <c r="W73" i="75" s="1"/>
  <c r="Q73" i="75"/>
  <c r="R73" i="75"/>
  <c r="AA73" i="75" s="1"/>
  <c r="S73" i="75"/>
  <c r="AB73" i="75" s="1"/>
  <c r="T73" i="75"/>
  <c r="U73" i="75"/>
  <c r="AZ73" i="75"/>
  <c r="BA73" i="75"/>
  <c r="D74" i="75"/>
  <c r="H74" i="75"/>
  <c r="I74" i="75"/>
  <c r="K74" i="75"/>
  <c r="M74" i="75"/>
  <c r="N74" i="75"/>
  <c r="O74" i="75"/>
  <c r="Q74" i="75"/>
  <c r="R74" i="75"/>
  <c r="AA74" i="75" s="1"/>
  <c r="S74" i="75"/>
  <c r="AB74" i="75" s="1"/>
  <c r="T74" i="75"/>
  <c r="AD74" i="75" s="1"/>
  <c r="U74" i="75"/>
  <c r="AF74" i="75" s="1"/>
  <c r="AN74" i="75" s="1"/>
  <c r="AZ74" i="75"/>
  <c r="BA74" i="75"/>
  <c r="D75" i="75"/>
  <c r="G75" i="75"/>
  <c r="H75" i="75"/>
  <c r="I75" i="75"/>
  <c r="K75" i="75"/>
  <c r="M75" i="75"/>
  <c r="N75" i="75"/>
  <c r="O75" i="75"/>
  <c r="Q75" i="75"/>
  <c r="R75" i="75"/>
  <c r="S75" i="75"/>
  <c r="AB75" i="75" s="1"/>
  <c r="T75" i="75"/>
  <c r="AD75" i="75" s="1"/>
  <c r="U75" i="75"/>
  <c r="AF75" i="75" s="1"/>
  <c r="AZ75" i="75"/>
  <c r="BB75" i="75" s="1"/>
  <c r="BA75" i="75"/>
  <c r="F76" i="75"/>
  <c r="P76" i="75" s="1"/>
  <c r="G76" i="75"/>
  <c r="H76" i="75"/>
  <c r="I76" i="75"/>
  <c r="K76" i="75"/>
  <c r="M76" i="75"/>
  <c r="N76" i="75"/>
  <c r="V76" i="75" s="1"/>
  <c r="O76" i="75"/>
  <c r="Q76" i="75"/>
  <c r="R76" i="75"/>
  <c r="S76" i="75"/>
  <c r="T76" i="75"/>
  <c r="AD76" i="75" s="1"/>
  <c r="U76" i="75"/>
  <c r="AG76" i="75"/>
  <c r="AZ76" i="75"/>
  <c r="BA76" i="75"/>
  <c r="H77" i="75"/>
  <c r="I77" i="75"/>
  <c r="K77" i="75"/>
  <c r="M77" i="75"/>
  <c r="N77" i="75"/>
  <c r="O77" i="75"/>
  <c r="W77" i="75" s="1"/>
  <c r="Q77" i="75"/>
  <c r="Z77" i="75" s="1"/>
  <c r="R77" i="75"/>
  <c r="S77" i="75"/>
  <c r="T77" i="75"/>
  <c r="AD77" i="75" s="1"/>
  <c r="U77" i="75"/>
  <c r="AZ77" i="75"/>
  <c r="BB77" i="75" s="1"/>
  <c r="BA77" i="75"/>
  <c r="H78" i="75"/>
  <c r="I78" i="75"/>
  <c r="K78" i="75"/>
  <c r="M78" i="75"/>
  <c r="N78" i="75"/>
  <c r="O78" i="75"/>
  <c r="Q78" i="75"/>
  <c r="Z78" i="75" s="1"/>
  <c r="R78" i="75"/>
  <c r="AA78" i="75" s="1"/>
  <c r="S78" i="75"/>
  <c r="AB78" i="75" s="1"/>
  <c r="T78" i="75"/>
  <c r="AD78" i="75" s="1"/>
  <c r="AM78" i="75" s="1"/>
  <c r="U78" i="75"/>
  <c r="AZ78" i="75"/>
  <c r="BA78" i="75"/>
  <c r="H79" i="75"/>
  <c r="I79" i="75"/>
  <c r="K79" i="75"/>
  <c r="M79" i="75"/>
  <c r="N79" i="75"/>
  <c r="V79" i="75" s="1"/>
  <c r="O79" i="75"/>
  <c r="Q79" i="75"/>
  <c r="R79" i="75"/>
  <c r="AA79" i="75" s="1"/>
  <c r="S79" i="75"/>
  <c r="T79" i="75"/>
  <c r="AD79" i="75" s="1"/>
  <c r="U79" i="75"/>
  <c r="AZ79" i="75"/>
  <c r="BA79" i="75"/>
  <c r="G80" i="75"/>
  <c r="H80" i="75"/>
  <c r="I80" i="75"/>
  <c r="K80" i="75"/>
  <c r="M80" i="75"/>
  <c r="N80" i="75"/>
  <c r="O80" i="75"/>
  <c r="W80" i="75" s="1"/>
  <c r="Q80" i="75"/>
  <c r="Z80" i="75" s="1"/>
  <c r="R80" i="75"/>
  <c r="S80" i="75"/>
  <c r="T80" i="75"/>
  <c r="AD80" i="75" s="1"/>
  <c r="U80" i="75"/>
  <c r="AZ80" i="75"/>
  <c r="BB80" i="75" s="1"/>
  <c r="BA80" i="75"/>
  <c r="C81" i="75"/>
  <c r="D81" i="75"/>
  <c r="H81" i="75"/>
  <c r="I81" i="75"/>
  <c r="K81" i="75"/>
  <c r="M81" i="75"/>
  <c r="N81" i="75"/>
  <c r="V81" i="75" s="1"/>
  <c r="O81" i="75"/>
  <c r="W81" i="75" s="1"/>
  <c r="Q81" i="75"/>
  <c r="Z81" i="75" s="1"/>
  <c r="R81" i="75"/>
  <c r="AA81" i="75" s="1"/>
  <c r="AJ81" i="75" s="1"/>
  <c r="S81" i="75"/>
  <c r="T81" i="75"/>
  <c r="U81" i="75"/>
  <c r="AF81" i="75" s="1"/>
  <c r="AG81" i="75"/>
  <c r="AZ81" i="75"/>
  <c r="BB81" i="75" s="1"/>
  <c r="BA81" i="75"/>
  <c r="D82" i="75"/>
  <c r="H82" i="75"/>
  <c r="J82" i="75" s="1"/>
  <c r="L82" i="75" s="1"/>
  <c r="I82" i="75"/>
  <c r="K82" i="75"/>
  <c r="M82" i="75"/>
  <c r="N82" i="75"/>
  <c r="O82" i="75"/>
  <c r="W82" i="75" s="1"/>
  <c r="Q82" i="75"/>
  <c r="R82" i="75"/>
  <c r="AA82" i="75" s="1"/>
  <c r="S82" i="75"/>
  <c r="AB82" i="75" s="1"/>
  <c r="AK82" i="75" s="1"/>
  <c r="T82" i="75"/>
  <c r="AD82" i="75" s="1"/>
  <c r="U82" i="75"/>
  <c r="AZ82" i="75"/>
  <c r="BA82" i="75"/>
  <c r="D83" i="75"/>
  <c r="H83" i="75"/>
  <c r="I83" i="75"/>
  <c r="K83" i="75"/>
  <c r="M83" i="75"/>
  <c r="N83" i="75"/>
  <c r="O83" i="75"/>
  <c r="Q83" i="75"/>
  <c r="R83" i="75"/>
  <c r="AA83" i="75" s="1"/>
  <c r="S83" i="75"/>
  <c r="T83" i="75"/>
  <c r="AD83" i="75" s="1"/>
  <c r="U83" i="75"/>
  <c r="AF83" i="75" s="1"/>
  <c r="AN83" i="75" s="1"/>
  <c r="AZ83" i="75"/>
  <c r="BA83" i="75"/>
  <c r="D84" i="75"/>
  <c r="G84" i="75"/>
  <c r="H84" i="75"/>
  <c r="I84" i="75"/>
  <c r="K84" i="75"/>
  <c r="M84" i="75"/>
  <c r="N84" i="75"/>
  <c r="O84" i="75"/>
  <c r="Q84" i="75"/>
  <c r="R84" i="75"/>
  <c r="S84" i="75"/>
  <c r="AB84" i="75" s="1"/>
  <c r="T84" i="75"/>
  <c r="U84" i="75"/>
  <c r="AF84" i="75" s="1"/>
  <c r="AZ84" i="75"/>
  <c r="BA84" i="75"/>
  <c r="H85" i="75"/>
  <c r="I85" i="75"/>
  <c r="K85" i="75"/>
  <c r="M85" i="75"/>
  <c r="N85" i="75"/>
  <c r="O85" i="75"/>
  <c r="W85" i="75" s="1"/>
  <c r="Q85" i="75"/>
  <c r="Z85" i="75" s="1"/>
  <c r="R85" i="75"/>
  <c r="S85" i="75"/>
  <c r="T85" i="75"/>
  <c r="AD85" i="75" s="1"/>
  <c r="U85" i="75"/>
  <c r="AG85" i="75"/>
  <c r="AZ85" i="75"/>
  <c r="BA85" i="75"/>
  <c r="D86" i="75"/>
  <c r="G86" i="75"/>
  <c r="H86" i="75"/>
  <c r="I86" i="75"/>
  <c r="K86" i="75"/>
  <c r="M86" i="75"/>
  <c r="N86" i="75"/>
  <c r="O86" i="75"/>
  <c r="W86" i="75" s="1"/>
  <c r="Q86" i="75"/>
  <c r="Z86" i="75" s="1"/>
  <c r="AQ86" i="75" s="1"/>
  <c r="E87" i="5" s="1"/>
  <c r="R86" i="75"/>
  <c r="S86" i="75"/>
  <c r="T86" i="75"/>
  <c r="U86" i="75"/>
  <c r="AZ86" i="75"/>
  <c r="BB86" i="75" s="1"/>
  <c r="BA86" i="75"/>
  <c r="G87" i="75"/>
  <c r="H87" i="75"/>
  <c r="J87" i="75" s="1"/>
  <c r="L87" i="75" s="1"/>
  <c r="I87" i="75"/>
  <c r="K87" i="75"/>
  <c r="M87" i="75"/>
  <c r="N87" i="75"/>
  <c r="O87" i="75"/>
  <c r="W87" i="75" s="1"/>
  <c r="Q87" i="75"/>
  <c r="Z87" i="75" s="1"/>
  <c r="R87" i="75"/>
  <c r="AA87" i="75" s="1"/>
  <c r="S87" i="75"/>
  <c r="AB87" i="75" s="1"/>
  <c r="AK87" i="75" s="1"/>
  <c r="T87" i="75"/>
  <c r="AD87" i="75" s="1"/>
  <c r="U87" i="75"/>
  <c r="AG87" i="75"/>
  <c r="AZ87" i="75"/>
  <c r="BA87" i="75"/>
  <c r="BB87" i="75" s="1"/>
  <c r="D88" i="75"/>
  <c r="H88" i="75"/>
  <c r="I88" i="75"/>
  <c r="K88" i="75"/>
  <c r="M88" i="75"/>
  <c r="N88" i="75"/>
  <c r="O88" i="75"/>
  <c r="Q88" i="75"/>
  <c r="Z88" i="75" s="1"/>
  <c r="R88" i="75"/>
  <c r="S88" i="75"/>
  <c r="AB88" i="75" s="1"/>
  <c r="T88" i="75"/>
  <c r="AD88" i="75" s="1"/>
  <c r="U88" i="75"/>
  <c r="AZ88" i="75"/>
  <c r="BA88" i="75"/>
  <c r="C89" i="75"/>
  <c r="D89" i="75"/>
  <c r="E89" i="75" s="1"/>
  <c r="F89" i="75"/>
  <c r="P89" i="75" s="1"/>
  <c r="Y89" i="75" s="1"/>
  <c r="AP89" i="75" s="1"/>
  <c r="D90" i="5" s="1"/>
  <c r="I89" i="75"/>
  <c r="K89" i="75"/>
  <c r="M89" i="75"/>
  <c r="N89" i="75"/>
  <c r="O89" i="75"/>
  <c r="Q89" i="75"/>
  <c r="R89" i="75"/>
  <c r="AA89" i="75" s="1"/>
  <c r="AJ89" i="75" s="1"/>
  <c r="S89" i="75"/>
  <c r="AB89" i="75" s="1"/>
  <c r="T89" i="75"/>
  <c r="AD89" i="75" s="1"/>
  <c r="U89" i="75"/>
  <c r="AF89" i="75" s="1"/>
  <c r="AN89" i="75" s="1"/>
  <c r="AZ89" i="75"/>
  <c r="BA89" i="75"/>
  <c r="D90" i="75"/>
  <c r="H90" i="75"/>
  <c r="I90" i="75"/>
  <c r="K90" i="75"/>
  <c r="M90" i="75"/>
  <c r="N90" i="75"/>
  <c r="V90" i="75" s="1"/>
  <c r="O90" i="75"/>
  <c r="Q90" i="75"/>
  <c r="R90" i="75"/>
  <c r="AA90" i="75" s="1"/>
  <c r="S90" i="75"/>
  <c r="T90" i="75"/>
  <c r="AD90" i="75" s="1"/>
  <c r="U90" i="75"/>
  <c r="AZ90" i="75"/>
  <c r="BA90" i="75"/>
  <c r="C91" i="75"/>
  <c r="D91" i="75"/>
  <c r="H91" i="75"/>
  <c r="I91" i="75"/>
  <c r="K91" i="75"/>
  <c r="M91" i="75"/>
  <c r="N91" i="75"/>
  <c r="V91" i="75" s="1"/>
  <c r="AH91" i="75" s="1"/>
  <c r="O91" i="75"/>
  <c r="W91" i="75" s="1"/>
  <c r="AI91" i="75" s="1"/>
  <c r="Q91" i="75"/>
  <c r="R91" i="75"/>
  <c r="S91" i="75"/>
  <c r="T91" i="75"/>
  <c r="U91" i="75"/>
  <c r="AF91" i="75" s="1"/>
  <c r="AN91" i="75" s="1"/>
  <c r="AZ91" i="75"/>
  <c r="BA91" i="75"/>
  <c r="D92" i="75"/>
  <c r="G92" i="75"/>
  <c r="H92" i="75"/>
  <c r="I92" i="75"/>
  <c r="K92" i="75"/>
  <c r="M92" i="75"/>
  <c r="N92" i="75"/>
  <c r="O92" i="75"/>
  <c r="W92" i="75" s="1"/>
  <c r="Q92" i="75"/>
  <c r="Z92" i="75" s="1"/>
  <c r="AQ92" i="75" s="1"/>
  <c r="E93" i="5" s="1"/>
  <c r="R92" i="75"/>
  <c r="S92" i="75"/>
  <c r="T92" i="75"/>
  <c r="AD92" i="75" s="1"/>
  <c r="U92" i="75"/>
  <c r="AG92" i="75"/>
  <c r="AZ92" i="75"/>
  <c r="BA92" i="75"/>
  <c r="G93" i="75"/>
  <c r="H93" i="75"/>
  <c r="I93" i="75"/>
  <c r="K93" i="75"/>
  <c r="M93" i="75"/>
  <c r="N93" i="75"/>
  <c r="V93" i="75" s="1"/>
  <c r="O93" i="75"/>
  <c r="W93" i="75" s="1"/>
  <c r="Q93" i="75"/>
  <c r="Z93" i="75" s="1"/>
  <c r="R93" i="75"/>
  <c r="AA93" i="75" s="1"/>
  <c r="AJ93" i="75" s="1"/>
  <c r="S93" i="75"/>
  <c r="T93" i="75"/>
  <c r="U93" i="75"/>
  <c r="AZ93" i="75"/>
  <c r="BA93" i="75"/>
  <c r="BB93" i="75" s="1"/>
  <c r="D94" i="75"/>
  <c r="G94" i="75"/>
  <c r="H94" i="75"/>
  <c r="J94" i="75" s="1"/>
  <c r="L94" i="75" s="1"/>
  <c r="I94" i="75"/>
  <c r="K94" i="75"/>
  <c r="M94" i="75"/>
  <c r="N94" i="75"/>
  <c r="O94" i="75"/>
  <c r="W94" i="75" s="1"/>
  <c r="Q94" i="75"/>
  <c r="Z94" i="75" s="1"/>
  <c r="R94" i="75"/>
  <c r="AA94" i="75" s="1"/>
  <c r="S94" i="75"/>
  <c r="AB94" i="75" s="1"/>
  <c r="AK94" i="75" s="1"/>
  <c r="T94" i="75"/>
  <c r="U94" i="75"/>
  <c r="AF94" i="75" s="1"/>
  <c r="AZ94" i="75"/>
  <c r="BA94" i="75"/>
  <c r="C95" i="75"/>
  <c r="D95" i="75"/>
  <c r="G95" i="75"/>
  <c r="H95" i="75"/>
  <c r="J95" i="75" s="1"/>
  <c r="L95" i="75" s="1"/>
  <c r="I95" i="75"/>
  <c r="K95" i="75"/>
  <c r="M95" i="75"/>
  <c r="N95" i="75"/>
  <c r="O95" i="75"/>
  <c r="W95" i="75" s="1"/>
  <c r="Q95" i="75"/>
  <c r="R95" i="75"/>
  <c r="AA95" i="75" s="1"/>
  <c r="S95" i="75"/>
  <c r="AB95" i="75" s="1"/>
  <c r="AK95" i="75" s="1"/>
  <c r="T95" i="75"/>
  <c r="U95" i="75"/>
  <c r="AF95" i="75" s="1"/>
  <c r="AG95" i="75"/>
  <c r="AZ95" i="75"/>
  <c r="BA95" i="75"/>
  <c r="BB95" i="75" s="1"/>
  <c r="D96" i="75"/>
  <c r="H96" i="75"/>
  <c r="I96" i="75"/>
  <c r="K96" i="75"/>
  <c r="M96" i="75"/>
  <c r="N96" i="75"/>
  <c r="O96" i="75"/>
  <c r="Q96" i="75"/>
  <c r="Z96" i="75" s="1"/>
  <c r="R96" i="75"/>
  <c r="AA96" i="75" s="1"/>
  <c r="S96" i="75"/>
  <c r="AB96" i="75" s="1"/>
  <c r="T96" i="75"/>
  <c r="AD96" i="75" s="1"/>
  <c r="AM96" i="75" s="1"/>
  <c r="U96" i="75"/>
  <c r="AG96" i="75"/>
  <c r="AZ96" i="75"/>
  <c r="BA96" i="75"/>
  <c r="C97" i="75"/>
  <c r="D97" i="75"/>
  <c r="G97" i="75"/>
  <c r="H97" i="75"/>
  <c r="J97" i="75" s="1"/>
  <c r="L97" i="75" s="1"/>
  <c r="I97" i="75"/>
  <c r="K97" i="75"/>
  <c r="M97" i="75"/>
  <c r="N97" i="75"/>
  <c r="O97" i="75"/>
  <c r="W97" i="75" s="1"/>
  <c r="Q97" i="75"/>
  <c r="R97" i="75"/>
  <c r="AA97" i="75" s="1"/>
  <c r="S97" i="75"/>
  <c r="AB97" i="75" s="1"/>
  <c r="AK97" i="75" s="1"/>
  <c r="T97" i="75"/>
  <c r="U97" i="75"/>
  <c r="AF97" i="75" s="1"/>
  <c r="AZ97" i="75"/>
  <c r="BA97" i="75"/>
  <c r="C98" i="75"/>
  <c r="D98" i="75"/>
  <c r="H98" i="75"/>
  <c r="I98" i="75"/>
  <c r="K98" i="75"/>
  <c r="M98" i="75"/>
  <c r="N98" i="75"/>
  <c r="O98" i="75"/>
  <c r="Q98" i="75"/>
  <c r="Z98" i="75" s="1"/>
  <c r="R98" i="75"/>
  <c r="AA98" i="75" s="1"/>
  <c r="S98" i="75"/>
  <c r="AB98" i="75" s="1"/>
  <c r="T98" i="75"/>
  <c r="AD98" i="75" s="1"/>
  <c r="AM98" i="75" s="1"/>
  <c r="U98" i="75"/>
  <c r="AG98" i="75"/>
  <c r="AZ98" i="75"/>
  <c r="BA98" i="75"/>
  <c r="D99" i="75"/>
  <c r="H99" i="75"/>
  <c r="I99" i="75"/>
  <c r="K99" i="75"/>
  <c r="M99" i="75"/>
  <c r="N99" i="75"/>
  <c r="O99" i="75"/>
  <c r="Q99" i="75"/>
  <c r="R99" i="75"/>
  <c r="AA99" i="75" s="1"/>
  <c r="S99" i="75"/>
  <c r="AB99" i="75" s="1"/>
  <c r="T99" i="75"/>
  <c r="AD99" i="75" s="1"/>
  <c r="U99" i="75"/>
  <c r="AF99" i="75" s="1"/>
  <c r="AN99" i="75" s="1"/>
  <c r="AS99" i="75" s="1"/>
  <c r="AU99" i="75" s="1"/>
  <c r="G100" i="5" s="1"/>
  <c r="AG99" i="75"/>
  <c r="AZ99" i="75"/>
  <c r="BA99" i="75"/>
  <c r="D100" i="75"/>
  <c r="F100" i="75"/>
  <c r="P100" i="75" s="1"/>
  <c r="Y100" i="75" s="1"/>
  <c r="AP100" i="75" s="1"/>
  <c r="D101" i="5" s="1"/>
  <c r="G100" i="75"/>
  <c r="H100" i="75"/>
  <c r="I100" i="75"/>
  <c r="K100" i="75"/>
  <c r="M100" i="75"/>
  <c r="N100" i="75"/>
  <c r="O100" i="75"/>
  <c r="Q100" i="75"/>
  <c r="Z100" i="75" s="1"/>
  <c r="AQ100" i="75" s="1"/>
  <c r="E101" i="5" s="1"/>
  <c r="R100" i="75"/>
  <c r="S100" i="75"/>
  <c r="AB100" i="75" s="1"/>
  <c r="T100" i="75"/>
  <c r="AD100" i="75" s="1"/>
  <c r="AM100" i="75" s="1"/>
  <c r="U100" i="75"/>
  <c r="AF100" i="75" s="1"/>
  <c r="AG100" i="75"/>
  <c r="AZ100" i="75"/>
  <c r="BA100" i="75"/>
  <c r="C101" i="75"/>
  <c r="D101" i="75"/>
  <c r="G101" i="75"/>
  <c r="H101" i="75"/>
  <c r="J101" i="75" s="1"/>
  <c r="L101" i="75" s="1"/>
  <c r="I101" i="75"/>
  <c r="K101" i="75"/>
  <c r="M101" i="75"/>
  <c r="N101" i="75"/>
  <c r="O101" i="75"/>
  <c r="W101" i="75" s="1"/>
  <c r="Q101" i="75"/>
  <c r="R101" i="75"/>
  <c r="AA101" i="75" s="1"/>
  <c r="S101" i="75"/>
  <c r="AB101" i="75" s="1"/>
  <c r="AK101" i="75" s="1"/>
  <c r="T101" i="75"/>
  <c r="U101" i="75"/>
  <c r="AZ101" i="75"/>
  <c r="BA101" i="75"/>
  <c r="C102" i="75"/>
  <c r="D102" i="75"/>
  <c r="G102" i="75"/>
  <c r="H102" i="75"/>
  <c r="J102" i="75" s="1"/>
  <c r="L102" i="75" s="1"/>
  <c r="I102" i="75"/>
  <c r="K102" i="75"/>
  <c r="M102" i="75"/>
  <c r="N102" i="75"/>
  <c r="O102" i="75"/>
  <c r="W102" i="75" s="1"/>
  <c r="Q102" i="75"/>
  <c r="R102" i="75"/>
  <c r="AA102" i="75" s="1"/>
  <c r="S102" i="75"/>
  <c r="AB102" i="75" s="1"/>
  <c r="AK102" i="75" s="1"/>
  <c r="T102" i="75"/>
  <c r="U102" i="75"/>
  <c r="AG102" i="75"/>
  <c r="AZ102" i="75"/>
  <c r="BA102" i="75"/>
  <c r="BB102" i="75" s="1"/>
  <c r="C103" i="75"/>
  <c r="D103" i="75"/>
  <c r="H103" i="75"/>
  <c r="J103" i="75" s="1"/>
  <c r="L103" i="75" s="1"/>
  <c r="I103" i="75"/>
  <c r="K103" i="75"/>
  <c r="M103" i="75"/>
  <c r="N103" i="75"/>
  <c r="O103" i="75"/>
  <c r="W103" i="75" s="1"/>
  <c r="Q103" i="75"/>
  <c r="R103" i="75"/>
  <c r="AA103" i="75" s="1"/>
  <c r="S103" i="75"/>
  <c r="AB103" i="75" s="1"/>
  <c r="T103" i="75"/>
  <c r="U103" i="75"/>
  <c r="AZ103" i="75"/>
  <c r="BA103" i="75"/>
  <c r="D104" i="75"/>
  <c r="G104" i="75"/>
  <c r="H104" i="75"/>
  <c r="I104" i="75"/>
  <c r="K104" i="75"/>
  <c r="M104" i="75"/>
  <c r="N104" i="75"/>
  <c r="O104" i="75"/>
  <c r="Q104" i="75"/>
  <c r="Z104" i="75" s="1"/>
  <c r="AQ104" i="75" s="1"/>
  <c r="E105" i="5" s="1"/>
  <c r="R104" i="75"/>
  <c r="AA104" i="75" s="1"/>
  <c r="S104" i="75"/>
  <c r="AB104" i="75" s="1"/>
  <c r="T104" i="75"/>
  <c r="AD104" i="75" s="1"/>
  <c r="AM104" i="75" s="1"/>
  <c r="U104" i="75"/>
  <c r="AF104" i="75" s="1"/>
  <c r="AZ104" i="75"/>
  <c r="BA104" i="75"/>
  <c r="D105" i="75"/>
  <c r="H105" i="75"/>
  <c r="I105" i="75"/>
  <c r="K105" i="75"/>
  <c r="M105" i="75"/>
  <c r="N105" i="75"/>
  <c r="O105" i="75"/>
  <c r="Q105" i="75"/>
  <c r="R105" i="75"/>
  <c r="S105" i="75"/>
  <c r="AB105" i="75" s="1"/>
  <c r="T105" i="75"/>
  <c r="AD105" i="75" s="1"/>
  <c r="U105" i="75"/>
  <c r="AF105" i="75" s="1"/>
  <c r="AZ105" i="75"/>
  <c r="BB105" i="75" s="1"/>
  <c r="BA105" i="75"/>
  <c r="C106" i="75"/>
  <c r="D106" i="75"/>
  <c r="F106" i="75"/>
  <c r="P106" i="75" s="1"/>
  <c r="H106" i="75"/>
  <c r="I106" i="75"/>
  <c r="K106" i="75"/>
  <c r="M106" i="75"/>
  <c r="N106" i="75"/>
  <c r="O106" i="75"/>
  <c r="Q106" i="75"/>
  <c r="R106" i="75"/>
  <c r="AA106" i="75" s="1"/>
  <c r="S106" i="75"/>
  <c r="AB106" i="75" s="1"/>
  <c r="T106" i="75"/>
  <c r="U106" i="75"/>
  <c r="AF106" i="75" s="1"/>
  <c r="AG106" i="75"/>
  <c r="AZ106" i="75"/>
  <c r="BA106" i="75"/>
  <c r="C107" i="75"/>
  <c r="D107" i="75"/>
  <c r="G107" i="75"/>
  <c r="H107" i="75"/>
  <c r="I107" i="75"/>
  <c r="K107" i="75"/>
  <c r="M107" i="75"/>
  <c r="N107" i="75"/>
  <c r="O107" i="75"/>
  <c r="Q107" i="75"/>
  <c r="R107" i="75"/>
  <c r="AA107" i="75" s="1"/>
  <c r="S107" i="75"/>
  <c r="T107" i="75"/>
  <c r="AD107" i="75" s="1"/>
  <c r="U107" i="75"/>
  <c r="AF107" i="75" s="1"/>
  <c r="AZ107" i="75"/>
  <c r="BA107" i="75"/>
  <c r="C108" i="75"/>
  <c r="D108" i="75"/>
  <c r="F108" i="75"/>
  <c r="P108" i="75" s="1"/>
  <c r="Y108" i="75" s="1"/>
  <c r="AP108" i="75" s="1"/>
  <c r="D109" i="5" s="1"/>
  <c r="H108" i="75"/>
  <c r="I108" i="75"/>
  <c r="K108" i="75"/>
  <c r="M108" i="75"/>
  <c r="N108" i="75"/>
  <c r="O108" i="75"/>
  <c r="Q108" i="75"/>
  <c r="R108" i="75"/>
  <c r="AA108" i="75" s="1"/>
  <c r="S108" i="75"/>
  <c r="T108" i="75"/>
  <c r="AD108" i="75" s="1"/>
  <c r="U108" i="75"/>
  <c r="AF108" i="75" s="1"/>
  <c r="AG108" i="75"/>
  <c r="AZ108" i="75"/>
  <c r="BA108" i="75"/>
  <c r="C109" i="75"/>
  <c r="D109" i="75"/>
  <c r="F109" i="75"/>
  <c r="P109" i="75" s="1"/>
  <c r="Y109" i="75" s="1"/>
  <c r="H109" i="75"/>
  <c r="K109" i="75"/>
  <c r="M109" i="75"/>
  <c r="N109" i="75"/>
  <c r="O109" i="75"/>
  <c r="Q109" i="75"/>
  <c r="R109" i="75"/>
  <c r="AA109" i="75" s="1"/>
  <c r="S109" i="75"/>
  <c r="T109" i="75"/>
  <c r="AD109" i="75" s="1"/>
  <c r="U109" i="75"/>
  <c r="AF109" i="75" s="1"/>
  <c r="AZ109" i="75"/>
  <c r="BA109" i="75"/>
  <c r="C110" i="75"/>
  <c r="D110" i="75"/>
  <c r="H110" i="75"/>
  <c r="I110" i="75"/>
  <c r="K110" i="75"/>
  <c r="M110" i="75"/>
  <c r="N110" i="75"/>
  <c r="O110" i="75"/>
  <c r="Q110" i="75"/>
  <c r="R110" i="75"/>
  <c r="S110" i="75"/>
  <c r="AB110" i="75" s="1"/>
  <c r="T110" i="75"/>
  <c r="AD110" i="75" s="1"/>
  <c r="U110" i="75"/>
  <c r="AF110" i="75" s="1"/>
  <c r="AZ110" i="75"/>
  <c r="BB110" i="75" s="1"/>
  <c r="BA110" i="75"/>
  <c r="C111" i="75"/>
  <c r="D111" i="75"/>
  <c r="F111" i="75"/>
  <c r="P111" i="75" s="1"/>
  <c r="H111" i="75"/>
  <c r="I111" i="75"/>
  <c r="K111" i="75"/>
  <c r="M111" i="75"/>
  <c r="N111" i="75"/>
  <c r="O111" i="75"/>
  <c r="Q111" i="75"/>
  <c r="R111" i="75"/>
  <c r="AA111" i="75" s="1"/>
  <c r="S111" i="75"/>
  <c r="AB111" i="75" s="1"/>
  <c r="T111" i="75"/>
  <c r="U111" i="75"/>
  <c r="AF111" i="75" s="1"/>
  <c r="AZ111" i="75"/>
  <c r="BB111" i="75" s="1"/>
  <c r="BA111" i="75"/>
  <c r="H112" i="75"/>
  <c r="I112" i="75"/>
  <c r="K112" i="75"/>
  <c r="M112" i="75"/>
  <c r="N112" i="75"/>
  <c r="V112" i="75" s="1"/>
  <c r="O112" i="75"/>
  <c r="W112" i="75" s="1"/>
  <c r="Q112" i="75"/>
  <c r="Z112" i="75" s="1"/>
  <c r="R112" i="75"/>
  <c r="S112" i="75"/>
  <c r="T112" i="75"/>
  <c r="U112" i="75"/>
  <c r="AZ112" i="75"/>
  <c r="BA112" i="75"/>
  <c r="D113" i="75"/>
  <c r="F113" i="75"/>
  <c r="P113" i="75" s="1"/>
  <c r="Y113" i="75" s="1"/>
  <c r="AP113" i="75" s="1"/>
  <c r="D114" i="5" s="1"/>
  <c r="H113" i="75"/>
  <c r="I113" i="75"/>
  <c r="K113" i="75"/>
  <c r="M113" i="75"/>
  <c r="N113" i="75"/>
  <c r="V113" i="75" s="1"/>
  <c r="O113" i="75"/>
  <c r="Q113" i="75"/>
  <c r="Z113" i="75" s="1"/>
  <c r="R113" i="75"/>
  <c r="AA113" i="75" s="1"/>
  <c r="AJ113" i="75" s="1"/>
  <c r="S113" i="75"/>
  <c r="T113" i="75"/>
  <c r="AD113" i="75" s="1"/>
  <c r="U113" i="75"/>
  <c r="AZ113" i="75"/>
  <c r="BA113" i="75"/>
  <c r="D114" i="75"/>
  <c r="G114" i="75"/>
  <c r="H114" i="75"/>
  <c r="J114" i="75" s="1"/>
  <c r="I114" i="75"/>
  <c r="K114" i="75"/>
  <c r="M114" i="75"/>
  <c r="N114" i="75"/>
  <c r="O114" i="75"/>
  <c r="W114" i="75" s="1"/>
  <c r="Q114" i="75"/>
  <c r="Z114" i="75" s="1"/>
  <c r="R114" i="75"/>
  <c r="AA114" i="75" s="1"/>
  <c r="S114" i="75"/>
  <c r="AB114" i="75" s="1"/>
  <c r="AK114" i="75" s="1"/>
  <c r="T114" i="75"/>
  <c r="U114" i="75"/>
  <c r="AZ114" i="75"/>
  <c r="BA114" i="75"/>
  <c r="G115" i="75"/>
  <c r="H115" i="75"/>
  <c r="I115" i="75"/>
  <c r="K115" i="75"/>
  <c r="M115" i="75"/>
  <c r="N115" i="75"/>
  <c r="O115" i="75"/>
  <c r="Q115" i="75"/>
  <c r="R115" i="75"/>
  <c r="AA115" i="75" s="1"/>
  <c r="AJ115" i="75" s="1"/>
  <c r="S115" i="75"/>
  <c r="T115" i="75"/>
  <c r="AD115" i="75" s="1"/>
  <c r="U115" i="75"/>
  <c r="AF115" i="75" s="1"/>
  <c r="AN115" i="75" s="1"/>
  <c r="AZ115" i="75"/>
  <c r="BA115" i="75"/>
  <c r="D116" i="75"/>
  <c r="H116" i="75"/>
  <c r="I116" i="75"/>
  <c r="K116" i="75"/>
  <c r="M116" i="75"/>
  <c r="N116" i="75"/>
  <c r="V116" i="75" s="1"/>
  <c r="O116" i="75"/>
  <c r="Q116" i="75"/>
  <c r="R116" i="75"/>
  <c r="AA116" i="75" s="1"/>
  <c r="S116" i="75"/>
  <c r="T116" i="75"/>
  <c r="AD116" i="75" s="1"/>
  <c r="U116" i="75"/>
  <c r="AG116" i="75"/>
  <c r="AZ116" i="75"/>
  <c r="BA116" i="75"/>
  <c r="D117" i="75"/>
  <c r="H117" i="75"/>
  <c r="I117" i="75"/>
  <c r="K117" i="75"/>
  <c r="M117" i="75"/>
  <c r="N117" i="75"/>
  <c r="V117" i="75" s="1"/>
  <c r="O117" i="75"/>
  <c r="W117" i="75" s="1"/>
  <c r="AI117" i="75" s="1"/>
  <c r="Q117" i="75"/>
  <c r="R117" i="75"/>
  <c r="S117" i="75"/>
  <c r="AB117" i="75" s="1"/>
  <c r="AK117" i="75" s="1"/>
  <c r="T117" i="75"/>
  <c r="AD117" i="75" s="1"/>
  <c r="U117" i="75"/>
  <c r="AF117" i="75" s="1"/>
  <c r="AN117" i="75" s="1"/>
  <c r="AZ117" i="75"/>
  <c r="BA117" i="75"/>
  <c r="D118" i="75"/>
  <c r="H118" i="75"/>
  <c r="I118" i="75"/>
  <c r="K118" i="75"/>
  <c r="M118" i="75"/>
  <c r="N118" i="75"/>
  <c r="V118" i="75" s="1"/>
  <c r="O118" i="75"/>
  <c r="Q118" i="75"/>
  <c r="Z118" i="75" s="1"/>
  <c r="R118" i="75"/>
  <c r="AA118" i="75" s="1"/>
  <c r="S118" i="75"/>
  <c r="T118" i="75"/>
  <c r="AD118" i="75" s="1"/>
  <c r="U118" i="75"/>
  <c r="AF118" i="75" s="1"/>
  <c r="AN118" i="75" s="1"/>
  <c r="AZ118" i="75"/>
  <c r="BA118" i="75"/>
  <c r="BB118" i="75" s="1"/>
  <c r="H119" i="75"/>
  <c r="I119" i="75"/>
  <c r="K119" i="75"/>
  <c r="M119" i="75"/>
  <c r="N119" i="75"/>
  <c r="O119" i="75"/>
  <c r="Q119" i="75"/>
  <c r="R119" i="75"/>
  <c r="AA119" i="75" s="1"/>
  <c r="S119" i="75"/>
  <c r="T119" i="75"/>
  <c r="AD119" i="75" s="1"/>
  <c r="U119" i="75"/>
  <c r="AF119" i="75" s="1"/>
  <c r="AN119" i="75" s="1"/>
  <c r="AS119" i="75" s="1"/>
  <c r="AU119" i="75" s="1"/>
  <c r="AG119" i="75"/>
  <c r="AZ119" i="75"/>
  <c r="BA119" i="75"/>
  <c r="C120" i="75"/>
  <c r="D120" i="75"/>
  <c r="G120" i="75"/>
  <c r="H120" i="75"/>
  <c r="I120" i="75"/>
  <c r="K120" i="75"/>
  <c r="M120" i="75"/>
  <c r="N120" i="75"/>
  <c r="V120" i="75" s="1"/>
  <c r="AH120" i="75" s="1"/>
  <c r="O120" i="75"/>
  <c r="Q120" i="75"/>
  <c r="Z120" i="75" s="1"/>
  <c r="R120" i="75"/>
  <c r="S120" i="75"/>
  <c r="AB120" i="75" s="1"/>
  <c r="T120" i="75"/>
  <c r="AD120" i="75" s="1"/>
  <c r="AM120" i="75" s="1"/>
  <c r="U120" i="75"/>
  <c r="AZ120" i="75"/>
  <c r="BA120" i="75"/>
  <c r="BB120" i="75" s="1"/>
  <c r="C121" i="75"/>
  <c r="D121" i="75"/>
  <c r="F121" i="75"/>
  <c r="P121" i="75" s="1"/>
  <c r="Y121" i="75" s="1"/>
  <c r="AP121" i="75" s="1"/>
  <c r="D122" i="5" s="1"/>
  <c r="H121" i="75"/>
  <c r="I121" i="75"/>
  <c r="K121" i="75"/>
  <c r="M121" i="75"/>
  <c r="N121" i="75"/>
  <c r="V121" i="75" s="1"/>
  <c r="AH121" i="75" s="1"/>
  <c r="O121" i="75"/>
  <c r="Q121" i="75"/>
  <c r="Z121" i="75" s="1"/>
  <c r="R121" i="75"/>
  <c r="S121" i="75"/>
  <c r="AB121" i="75" s="1"/>
  <c r="T121" i="75"/>
  <c r="AD121" i="75" s="1"/>
  <c r="AM121" i="75" s="1"/>
  <c r="U121" i="75"/>
  <c r="AG121" i="75"/>
  <c r="AZ121" i="75"/>
  <c r="BA121" i="75"/>
  <c r="G122" i="75"/>
  <c r="H122" i="75"/>
  <c r="I122" i="75"/>
  <c r="K122" i="75"/>
  <c r="M122" i="75"/>
  <c r="N122" i="75"/>
  <c r="O122" i="75"/>
  <c r="Q122" i="75"/>
  <c r="R122" i="75"/>
  <c r="AA122" i="75" s="1"/>
  <c r="S122" i="75"/>
  <c r="T122" i="75"/>
  <c r="AD122" i="75" s="1"/>
  <c r="U122" i="75"/>
  <c r="AF122" i="75" s="1"/>
  <c r="AN122" i="75" s="1"/>
  <c r="AZ122" i="75"/>
  <c r="BA122" i="75"/>
  <c r="D123" i="75"/>
  <c r="G123" i="75"/>
  <c r="H123" i="75"/>
  <c r="I123" i="75"/>
  <c r="K123" i="75"/>
  <c r="M123" i="75"/>
  <c r="N123" i="75"/>
  <c r="O123" i="75"/>
  <c r="Q123" i="75"/>
  <c r="R123" i="75"/>
  <c r="AA123" i="75" s="1"/>
  <c r="S123" i="75"/>
  <c r="AB123" i="75" s="1"/>
  <c r="T123" i="75"/>
  <c r="AD123" i="75" s="1"/>
  <c r="U123" i="75"/>
  <c r="AF123" i="75" s="1"/>
  <c r="AG123" i="75"/>
  <c r="AZ123" i="75"/>
  <c r="BA123" i="75"/>
  <c r="H124" i="75"/>
  <c r="I124" i="75"/>
  <c r="K124" i="75"/>
  <c r="M124" i="75"/>
  <c r="N124" i="75"/>
  <c r="V124" i="75" s="1"/>
  <c r="O124" i="75"/>
  <c r="W124" i="75" s="1"/>
  <c r="Q124" i="75"/>
  <c r="R124" i="75"/>
  <c r="S124" i="75"/>
  <c r="AB124" i="75" s="1"/>
  <c r="T124" i="75"/>
  <c r="AD124" i="75" s="1"/>
  <c r="U124" i="75"/>
  <c r="AF124" i="75" s="1"/>
  <c r="AN124" i="75" s="1"/>
  <c r="AZ124" i="75"/>
  <c r="BA124" i="75"/>
  <c r="H125" i="75"/>
  <c r="J125" i="75" s="1"/>
  <c r="I125" i="75"/>
  <c r="K125" i="75"/>
  <c r="M125" i="75"/>
  <c r="N125" i="75"/>
  <c r="O125" i="75"/>
  <c r="W125" i="75" s="1"/>
  <c r="Q125" i="75"/>
  <c r="Z125" i="75" s="1"/>
  <c r="R125" i="75"/>
  <c r="AA125" i="75" s="1"/>
  <c r="S125" i="75"/>
  <c r="AB125" i="75" s="1"/>
  <c r="AK125" i="75" s="1"/>
  <c r="T125" i="75"/>
  <c r="U125" i="75"/>
  <c r="AZ125" i="75"/>
  <c r="BA125" i="75"/>
  <c r="C126" i="75"/>
  <c r="E126" i="75" s="1"/>
  <c r="D126" i="75"/>
  <c r="G126" i="75"/>
  <c r="H126" i="75"/>
  <c r="J126" i="75" s="1"/>
  <c r="I126" i="75"/>
  <c r="K126" i="75"/>
  <c r="M126" i="75"/>
  <c r="N126" i="75"/>
  <c r="O126" i="75"/>
  <c r="W126" i="75" s="1"/>
  <c r="Q126" i="75"/>
  <c r="Z126" i="75" s="1"/>
  <c r="R126" i="75"/>
  <c r="AA126" i="75" s="1"/>
  <c r="S126" i="75"/>
  <c r="AB126" i="75" s="1"/>
  <c r="AK126" i="75" s="1"/>
  <c r="T126" i="75"/>
  <c r="U126" i="75"/>
  <c r="AZ126" i="75"/>
  <c r="BA126" i="75"/>
  <c r="C127" i="75"/>
  <c r="E127" i="75" s="1"/>
  <c r="D127" i="75"/>
  <c r="G127" i="75"/>
  <c r="H127" i="75"/>
  <c r="J127" i="75" s="1"/>
  <c r="I127" i="75"/>
  <c r="K127" i="75"/>
  <c r="M127" i="75"/>
  <c r="N127" i="75"/>
  <c r="O127" i="75"/>
  <c r="W127" i="75" s="1"/>
  <c r="Q127" i="75"/>
  <c r="Z127" i="75" s="1"/>
  <c r="R127" i="75"/>
  <c r="AA127" i="75" s="1"/>
  <c r="S127" i="75"/>
  <c r="AB127" i="75" s="1"/>
  <c r="AK127" i="75" s="1"/>
  <c r="T127" i="75"/>
  <c r="U127" i="75"/>
  <c r="AG127" i="75"/>
  <c r="AZ127" i="75"/>
  <c r="BA127" i="75"/>
  <c r="BB127" i="75" s="1"/>
  <c r="D128" i="75"/>
  <c r="F128" i="75"/>
  <c r="P128" i="75" s="1"/>
  <c r="Y128" i="75" s="1"/>
  <c r="AP128" i="75" s="1"/>
  <c r="D129" i="5" s="1"/>
  <c r="G128" i="75"/>
  <c r="H128" i="75"/>
  <c r="I128" i="75"/>
  <c r="K128" i="75"/>
  <c r="M128" i="75"/>
  <c r="N128" i="75"/>
  <c r="V128" i="75" s="1"/>
  <c r="O128" i="75"/>
  <c r="Q128" i="75"/>
  <c r="Z128" i="75" s="1"/>
  <c r="R128" i="75"/>
  <c r="AA128" i="75" s="1"/>
  <c r="AJ128" i="75" s="1"/>
  <c r="S128" i="75"/>
  <c r="T128" i="75"/>
  <c r="AD128" i="75" s="1"/>
  <c r="U128" i="75"/>
  <c r="AG128" i="75"/>
  <c r="AZ128" i="75"/>
  <c r="BB128" i="75" s="1"/>
  <c r="BA128" i="75"/>
  <c r="H129" i="75"/>
  <c r="I129" i="75"/>
  <c r="K129" i="75"/>
  <c r="M129" i="75"/>
  <c r="N129" i="75"/>
  <c r="O129" i="75"/>
  <c r="Q129" i="75"/>
  <c r="Z129" i="75" s="1"/>
  <c r="R129" i="75"/>
  <c r="S129" i="75"/>
  <c r="AB129" i="75" s="1"/>
  <c r="T129" i="75"/>
  <c r="AD129" i="75" s="1"/>
  <c r="AM129" i="75" s="1"/>
  <c r="U129" i="75"/>
  <c r="AG129" i="75"/>
  <c r="AZ129" i="75"/>
  <c r="BA129" i="75"/>
  <c r="H130" i="75"/>
  <c r="I130" i="75"/>
  <c r="K130" i="75"/>
  <c r="M130" i="75"/>
  <c r="N130" i="75"/>
  <c r="O130" i="75"/>
  <c r="Q130" i="75"/>
  <c r="Z130" i="75" s="1"/>
  <c r="R130" i="75"/>
  <c r="AA130" i="75" s="1"/>
  <c r="S130" i="75"/>
  <c r="AB130" i="75" s="1"/>
  <c r="AK130" i="75" s="1"/>
  <c r="T130" i="75"/>
  <c r="AD130" i="75" s="1"/>
  <c r="U130" i="75"/>
  <c r="AF130" i="75" s="1"/>
  <c r="AZ130" i="75"/>
  <c r="BB130" i="75" s="1"/>
  <c r="BA130" i="75"/>
  <c r="D131" i="75"/>
  <c r="F131" i="75"/>
  <c r="P131" i="75" s="1"/>
  <c r="Y131" i="75" s="1"/>
  <c r="AP131" i="75" s="1"/>
  <c r="D132" i="5" s="1"/>
  <c r="H131" i="75"/>
  <c r="I131" i="75"/>
  <c r="K131" i="75"/>
  <c r="M131" i="75"/>
  <c r="N131" i="75"/>
  <c r="V131" i="75" s="1"/>
  <c r="O131" i="75"/>
  <c r="Q131" i="75"/>
  <c r="R131" i="75"/>
  <c r="S131" i="75"/>
  <c r="AB131" i="75" s="1"/>
  <c r="T131" i="75"/>
  <c r="AD131" i="75" s="1"/>
  <c r="U131" i="75"/>
  <c r="AG131" i="75"/>
  <c r="AZ131" i="75"/>
  <c r="BA131" i="75"/>
  <c r="D132" i="75"/>
  <c r="H132" i="75"/>
  <c r="I132" i="75"/>
  <c r="K132" i="75"/>
  <c r="M132" i="75"/>
  <c r="N132" i="75"/>
  <c r="V132" i="75" s="1"/>
  <c r="O132" i="75"/>
  <c r="W132" i="75" s="1"/>
  <c r="AI132" i="75" s="1"/>
  <c r="Q132" i="75"/>
  <c r="R132" i="75"/>
  <c r="S132" i="75"/>
  <c r="AB132" i="75" s="1"/>
  <c r="T132" i="75"/>
  <c r="AD132" i="75" s="1"/>
  <c r="U132" i="75"/>
  <c r="AF132" i="75" s="1"/>
  <c r="AN132" i="75" s="1"/>
  <c r="AS132" i="75" s="1"/>
  <c r="AU132" i="75" s="1"/>
  <c r="G133" i="5" s="1"/>
  <c r="AG132" i="75"/>
  <c r="AZ132" i="75"/>
  <c r="BA132" i="75"/>
  <c r="H133" i="75"/>
  <c r="I133" i="75"/>
  <c r="J133" i="75" s="1"/>
  <c r="K133" i="75"/>
  <c r="M133" i="75"/>
  <c r="N133" i="75"/>
  <c r="V133" i="75" s="1"/>
  <c r="O133" i="75"/>
  <c r="Q133" i="75"/>
  <c r="Z133" i="75" s="1"/>
  <c r="R133" i="75"/>
  <c r="AA133" i="75" s="1"/>
  <c r="AJ133" i="75" s="1"/>
  <c r="S133" i="75"/>
  <c r="T133" i="75"/>
  <c r="AD133" i="75" s="1"/>
  <c r="U133" i="75"/>
  <c r="AF133" i="75" s="1"/>
  <c r="AN133" i="75" s="1"/>
  <c r="AZ133" i="75"/>
  <c r="BA133" i="75"/>
  <c r="BB133" i="75" s="1"/>
  <c r="H134" i="75"/>
  <c r="I134" i="75"/>
  <c r="K134" i="75"/>
  <c r="M134" i="75"/>
  <c r="N134" i="75"/>
  <c r="O134" i="75"/>
  <c r="Q134" i="75"/>
  <c r="R134" i="75"/>
  <c r="AA134" i="75" s="1"/>
  <c r="S134" i="75"/>
  <c r="T134" i="75"/>
  <c r="AD134" i="75" s="1"/>
  <c r="U134" i="75"/>
  <c r="AF134" i="75" s="1"/>
  <c r="AN134" i="75" s="1"/>
  <c r="AZ134" i="75"/>
  <c r="BA134" i="75"/>
  <c r="C135" i="75"/>
  <c r="D135" i="75"/>
  <c r="G135" i="75"/>
  <c r="H135" i="75"/>
  <c r="I135" i="75"/>
  <c r="K135" i="75"/>
  <c r="M135" i="75"/>
  <c r="N135" i="75"/>
  <c r="O135" i="75"/>
  <c r="W135" i="75" s="1"/>
  <c r="AI135" i="75" s="1"/>
  <c r="Q135" i="75"/>
  <c r="R135" i="75"/>
  <c r="AA135" i="75" s="1"/>
  <c r="S135" i="75"/>
  <c r="T135" i="75"/>
  <c r="AD135" i="75" s="1"/>
  <c r="U135" i="75"/>
  <c r="AF135" i="75" s="1"/>
  <c r="AN135" i="75" s="1"/>
  <c r="AZ135" i="75"/>
  <c r="BA135" i="75"/>
  <c r="H136" i="75"/>
  <c r="I136" i="75"/>
  <c r="K136" i="75"/>
  <c r="M136" i="75"/>
  <c r="N136" i="75"/>
  <c r="V136" i="75" s="1"/>
  <c r="O136" i="75"/>
  <c r="W136" i="75" s="1"/>
  <c r="Q136" i="75"/>
  <c r="R136" i="75"/>
  <c r="AA136" i="75" s="1"/>
  <c r="S136" i="75"/>
  <c r="AB136" i="75" s="1"/>
  <c r="AK136" i="75" s="1"/>
  <c r="T136" i="75"/>
  <c r="AD136" i="75" s="1"/>
  <c r="U136" i="75"/>
  <c r="AF136" i="75" s="1"/>
  <c r="AN136" i="75" s="1"/>
  <c r="AZ136" i="75"/>
  <c r="BA136" i="75"/>
  <c r="H137" i="75"/>
  <c r="J137" i="75" s="1"/>
  <c r="I137" i="75"/>
  <c r="K137" i="75"/>
  <c r="M137" i="75"/>
  <c r="N137" i="75"/>
  <c r="O137" i="75"/>
  <c r="W137" i="75" s="1"/>
  <c r="Q137" i="75"/>
  <c r="Z137" i="75" s="1"/>
  <c r="R137" i="75"/>
  <c r="AA137" i="75" s="1"/>
  <c r="S137" i="75"/>
  <c r="AB137" i="75" s="1"/>
  <c r="AK137" i="75" s="1"/>
  <c r="T137" i="75"/>
  <c r="U137" i="75"/>
  <c r="AZ137" i="75"/>
  <c r="BB137" i="75" s="1"/>
  <c r="BA137" i="75"/>
  <c r="D138" i="75"/>
  <c r="G138" i="75"/>
  <c r="H138" i="75"/>
  <c r="I138" i="75"/>
  <c r="K138" i="75"/>
  <c r="M138" i="75"/>
  <c r="N138" i="75"/>
  <c r="V138" i="75" s="1"/>
  <c r="O138" i="75"/>
  <c r="Q138" i="75"/>
  <c r="Z138" i="75" s="1"/>
  <c r="R138" i="75"/>
  <c r="S138" i="75"/>
  <c r="AB138" i="75" s="1"/>
  <c r="T138" i="75"/>
  <c r="AD138" i="75" s="1"/>
  <c r="AM138" i="75" s="1"/>
  <c r="U138" i="75"/>
  <c r="AG138" i="75"/>
  <c r="AZ138" i="75"/>
  <c r="BA138" i="75"/>
  <c r="D139" i="75"/>
  <c r="H139" i="75"/>
  <c r="I139" i="75"/>
  <c r="K139" i="75"/>
  <c r="M139" i="75"/>
  <c r="N139" i="75"/>
  <c r="O139" i="75"/>
  <c r="W139" i="75" s="1"/>
  <c r="Q139" i="75"/>
  <c r="R139" i="75"/>
  <c r="AA139" i="75" s="1"/>
  <c r="S139" i="75"/>
  <c r="T139" i="75"/>
  <c r="AD139" i="75" s="1"/>
  <c r="U139" i="75"/>
  <c r="AF139" i="75" s="1"/>
  <c r="AN139" i="75" s="1"/>
  <c r="AZ139" i="75"/>
  <c r="BA139" i="75"/>
  <c r="D140" i="75"/>
  <c r="G140" i="75"/>
  <c r="H140" i="75"/>
  <c r="H89" i="75"/>
  <c r="I140" i="75"/>
  <c r="I109" i="75"/>
  <c r="K140" i="75"/>
  <c r="M140" i="75"/>
  <c r="N140" i="75"/>
  <c r="V140" i="75" s="1"/>
  <c r="O140" i="75"/>
  <c r="Q140" i="75"/>
  <c r="Z140" i="75" s="1"/>
  <c r="AQ140" i="75" s="1"/>
  <c r="E141" i="5" s="1"/>
  <c r="R140" i="75"/>
  <c r="S140" i="75"/>
  <c r="AB140" i="75" s="1"/>
  <c r="AK140" i="75" s="1"/>
  <c r="T140" i="75"/>
  <c r="AD140" i="75" s="1"/>
  <c r="AM140" i="75" s="1"/>
  <c r="U140" i="75"/>
  <c r="AG140" i="75"/>
  <c r="AZ140" i="75"/>
  <c r="BB140" i="75" s="1"/>
  <c r="BA140" i="75"/>
  <c r="G141" i="75"/>
  <c r="H141" i="75"/>
  <c r="I141" i="75"/>
  <c r="K141" i="75"/>
  <c r="M141" i="75"/>
  <c r="N141" i="75"/>
  <c r="O141" i="75"/>
  <c r="W141" i="75" s="1"/>
  <c r="Q141" i="75"/>
  <c r="R141" i="75"/>
  <c r="AA141" i="75" s="1"/>
  <c r="S141" i="75"/>
  <c r="T141" i="75"/>
  <c r="AD141" i="75" s="1"/>
  <c r="U141" i="75"/>
  <c r="AF141" i="75" s="1"/>
  <c r="AN141" i="75" s="1"/>
  <c r="AZ141" i="75"/>
  <c r="BA141" i="75"/>
  <c r="H142" i="75"/>
  <c r="I142" i="75"/>
  <c r="K142" i="75"/>
  <c r="M142" i="75"/>
  <c r="N142" i="75"/>
  <c r="V142" i="75" s="1"/>
  <c r="O142" i="75"/>
  <c r="W142" i="75" s="1"/>
  <c r="Q142" i="75"/>
  <c r="R142" i="75"/>
  <c r="S142" i="75"/>
  <c r="T142" i="75"/>
  <c r="AD142" i="75" s="1"/>
  <c r="U142" i="75"/>
  <c r="AZ142" i="75"/>
  <c r="BA142" i="75"/>
  <c r="D143" i="75"/>
  <c r="G143" i="75"/>
  <c r="H143" i="75"/>
  <c r="I143" i="75"/>
  <c r="K143" i="75"/>
  <c r="M143" i="75"/>
  <c r="N143" i="75"/>
  <c r="V143" i="75" s="1"/>
  <c r="O143" i="75"/>
  <c r="W143" i="75" s="1"/>
  <c r="Q143" i="75"/>
  <c r="Z143" i="75" s="1"/>
  <c r="AQ143" i="75" s="1"/>
  <c r="E144" i="5" s="1"/>
  <c r="R143" i="75"/>
  <c r="S143" i="75"/>
  <c r="AB143" i="75" s="1"/>
  <c r="T143" i="75"/>
  <c r="U143" i="75"/>
  <c r="AZ143" i="75"/>
  <c r="BA143" i="75"/>
  <c r="C144" i="75"/>
  <c r="D144" i="75"/>
  <c r="F144" i="75"/>
  <c r="P144" i="75" s="1"/>
  <c r="Y144" i="75" s="1"/>
  <c r="AP144" i="75" s="1"/>
  <c r="G144" i="75"/>
  <c r="H144" i="75"/>
  <c r="I144" i="75"/>
  <c r="K144" i="75"/>
  <c r="AM144" i="75" s="1"/>
  <c r="M144" i="75"/>
  <c r="N144" i="75"/>
  <c r="V144" i="75" s="1"/>
  <c r="O144" i="75"/>
  <c r="W144" i="75" s="1"/>
  <c r="AI144" i="75" s="1"/>
  <c r="Q144" i="75"/>
  <c r="Z144" i="75" s="1"/>
  <c r="R144" i="75"/>
  <c r="AA144" i="75" s="1"/>
  <c r="S144" i="75"/>
  <c r="AB144" i="75" s="1"/>
  <c r="T144" i="75"/>
  <c r="AD144" i="75" s="1"/>
  <c r="U144" i="75"/>
  <c r="AF144" i="75" s="1"/>
  <c r="AN144" i="75" s="1"/>
  <c r="AS144" i="75" s="1"/>
  <c r="AU144" i="75" s="1"/>
  <c r="G145" i="5" s="1"/>
  <c r="AG144" i="75"/>
  <c r="AZ144" i="75"/>
  <c r="BA144" i="75"/>
  <c r="D145" i="75"/>
  <c r="F145" i="75"/>
  <c r="P145" i="75" s="1"/>
  <c r="G145" i="75"/>
  <c r="H145" i="75"/>
  <c r="I145" i="75"/>
  <c r="K145" i="75"/>
  <c r="M145" i="75"/>
  <c r="N145" i="75"/>
  <c r="V145" i="75" s="1"/>
  <c r="O145" i="75"/>
  <c r="Q145" i="75"/>
  <c r="R145" i="75"/>
  <c r="S145" i="75"/>
  <c r="AB145" i="75" s="1"/>
  <c r="T145" i="75"/>
  <c r="AD145" i="75" s="1"/>
  <c r="AM145" i="75" s="1"/>
  <c r="U145" i="75"/>
  <c r="AZ145" i="75"/>
  <c r="BA145" i="75"/>
  <c r="D146" i="75"/>
  <c r="F146" i="75"/>
  <c r="P146" i="75" s="1"/>
  <c r="G146" i="75"/>
  <c r="H146" i="75"/>
  <c r="I146" i="75"/>
  <c r="K146" i="75"/>
  <c r="M146" i="75"/>
  <c r="N146" i="75"/>
  <c r="V146" i="75" s="1"/>
  <c r="O146" i="75"/>
  <c r="Q146" i="75"/>
  <c r="R146" i="75"/>
  <c r="AA146" i="75" s="1"/>
  <c r="S146" i="75"/>
  <c r="T146" i="75"/>
  <c r="AD146" i="75" s="1"/>
  <c r="U146" i="75"/>
  <c r="AZ146" i="75"/>
  <c r="BA146" i="75"/>
  <c r="C147" i="75"/>
  <c r="D147" i="75"/>
  <c r="F147" i="75"/>
  <c r="P147" i="75" s="1"/>
  <c r="Y147" i="75" s="1"/>
  <c r="AP147" i="75" s="1"/>
  <c r="D148" i="5" s="1"/>
  <c r="H147" i="75"/>
  <c r="I147" i="75"/>
  <c r="K147" i="75"/>
  <c r="M147" i="75"/>
  <c r="N147" i="75"/>
  <c r="V147" i="75" s="1"/>
  <c r="AH147" i="75" s="1"/>
  <c r="O147" i="75"/>
  <c r="Q147" i="75"/>
  <c r="R147" i="75"/>
  <c r="AA147" i="75" s="1"/>
  <c r="S147" i="75"/>
  <c r="AB147" i="75" s="1"/>
  <c r="T147" i="75"/>
  <c r="AD147" i="75" s="1"/>
  <c r="U147" i="75"/>
  <c r="AZ147" i="75"/>
  <c r="BA147" i="75"/>
  <c r="C148" i="75"/>
  <c r="D148" i="75"/>
  <c r="F148" i="75"/>
  <c r="P148" i="75" s="1"/>
  <c r="Y148" i="75" s="1"/>
  <c r="AP148" i="75" s="1"/>
  <c r="D149" i="5" s="1"/>
  <c r="G148" i="75"/>
  <c r="H148" i="75"/>
  <c r="I148" i="75"/>
  <c r="K148" i="75"/>
  <c r="M148" i="75"/>
  <c r="N148" i="75"/>
  <c r="O148" i="75"/>
  <c r="Q148" i="75"/>
  <c r="Z148" i="75" s="1"/>
  <c r="AQ148" i="75" s="1"/>
  <c r="E149" i="5" s="1"/>
  <c r="R148" i="75"/>
  <c r="S148" i="75"/>
  <c r="AB148" i="75" s="1"/>
  <c r="AK148" i="75" s="1"/>
  <c r="T148" i="75"/>
  <c r="U148" i="75"/>
  <c r="AF148" i="75" s="1"/>
  <c r="AG148" i="75"/>
  <c r="AZ148" i="75"/>
  <c r="BA148" i="75"/>
  <c r="D149" i="75"/>
  <c r="G149" i="75"/>
  <c r="H149" i="75"/>
  <c r="I149" i="75"/>
  <c r="K149" i="75"/>
  <c r="M149" i="75"/>
  <c r="N149" i="75"/>
  <c r="O149" i="75"/>
  <c r="Q149" i="75"/>
  <c r="Z149" i="75" s="1"/>
  <c r="AQ149" i="75" s="1"/>
  <c r="E150" i="5" s="1"/>
  <c r="R149" i="75"/>
  <c r="S149" i="75"/>
  <c r="AB149" i="75" s="1"/>
  <c r="T149" i="75"/>
  <c r="U149" i="75"/>
  <c r="AF149" i="75" s="1"/>
  <c r="AG149" i="75"/>
  <c r="AZ149" i="75"/>
  <c r="BA149" i="75"/>
  <c r="C150" i="75"/>
  <c r="E150" i="75" s="1"/>
  <c r="D150" i="75"/>
  <c r="H150" i="75"/>
  <c r="I150" i="75"/>
  <c r="K150" i="75"/>
  <c r="M150" i="75"/>
  <c r="N150" i="75"/>
  <c r="O150" i="75"/>
  <c r="Q150" i="75"/>
  <c r="R150" i="75"/>
  <c r="AA150" i="75" s="1"/>
  <c r="S150" i="75"/>
  <c r="AB150" i="75" s="1"/>
  <c r="T150" i="75"/>
  <c r="U150" i="75"/>
  <c r="AF150" i="75" s="1"/>
  <c r="AZ150" i="75"/>
  <c r="BA150" i="75"/>
  <c r="D151" i="75"/>
  <c r="G151" i="75"/>
  <c r="H151" i="75"/>
  <c r="I151" i="75"/>
  <c r="K151" i="75"/>
  <c r="M151" i="75"/>
  <c r="N151" i="75"/>
  <c r="V151" i="75" s="1"/>
  <c r="O151" i="75"/>
  <c r="Q151" i="75"/>
  <c r="R151" i="75"/>
  <c r="AA151" i="75" s="1"/>
  <c r="AC151" i="75" s="1"/>
  <c r="S151" i="75"/>
  <c r="AB151" i="75" s="1"/>
  <c r="T151" i="75"/>
  <c r="AD151" i="75" s="1"/>
  <c r="U151" i="75"/>
  <c r="AG151" i="75"/>
  <c r="AZ151" i="75"/>
  <c r="BB151" i="75" s="1"/>
  <c r="BA151" i="75"/>
  <c r="C152" i="75"/>
  <c r="D152" i="75"/>
  <c r="F152" i="75"/>
  <c r="P152" i="75" s="1"/>
  <c r="Y152" i="75" s="1"/>
  <c r="AP152" i="75" s="1"/>
  <c r="D153" i="5" s="1"/>
  <c r="H152" i="75"/>
  <c r="I152" i="75"/>
  <c r="K152" i="75"/>
  <c r="M152" i="75"/>
  <c r="N152" i="75"/>
  <c r="O152" i="75"/>
  <c r="Q152" i="75"/>
  <c r="Z152" i="75" s="1"/>
  <c r="R152" i="75"/>
  <c r="AA152" i="75" s="1"/>
  <c r="S152" i="75"/>
  <c r="AB152" i="75" s="1"/>
  <c r="T152" i="75"/>
  <c r="U152" i="75"/>
  <c r="AF152" i="75" s="1"/>
  <c r="AG152" i="75"/>
  <c r="AZ152" i="75"/>
  <c r="BA152" i="75"/>
  <c r="C153" i="75"/>
  <c r="D153" i="75"/>
  <c r="H153" i="75"/>
  <c r="I153" i="75"/>
  <c r="K153" i="75"/>
  <c r="M153" i="75"/>
  <c r="N153" i="75"/>
  <c r="O153" i="75"/>
  <c r="Q153" i="75"/>
  <c r="Z153" i="75" s="1"/>
  <c r="R153" i="75"/>
  <c r="AA153" i="75" s="1"/>
  <c r="S153" i="75"/>
  <c r="AB153" i="75" s="1"/>
  <c r="AK153" i="75" s="1"/>
  <c r="T153" i="75"/>
  <c r="U153" i="75"/>
  <c r="AF153" i="75" s="1"/>
  <c r="AG153" i="75"/>
  <c r="AZ153" i="75"/>
  <c r="BA153" i="75"/>
  <c r="C154" i="75"/>
  <c r="E154" i="75" s="1"/>
  <c r="D154" i="75"/>
  <c r="F154" i="75"/>
  <c r="P154" i="75" s="1"/>
  <c r="Y154" i="75" s="1"/>
  <c r="AP154" i="75" s="1"/>
  <c r="D155" i="5" s="1"/>
  <c r="G154" i="75"/>
  <c r="H154" i="75"/>
  <c r="I154" i="75"/>
  <c r="K154" i="75"/>
  <c r="M154" i="75"/>
  <c r="N154" i="75"/>
  <c r="O154" i="75"/>
  <c r="Q154" i="75"/>
  <c r="Z154" i="75" s="1"/>
  <c r="R154" i="75"/>
  <c r="S154" i="75"/>
  <c r="AB154" i="75" s="1"/>
  <c r="T154" i="75"/>
  <c r="AD154" i="75" s="1"/>
  <c r="AM154" i="75" s="1"/>
  <c r="U154" i="75"/>
  <c r="AG154" i="75"/>
  <c r="AZ154" i="75"/>
  <c r="BB154" i="75" s="1"/>
  <c r="BA154" i="75"/>
  <c r="D155" i="75"/>
  <c r="G155" i="75"/>
  <c r="H155" i="75"/>
  <c r="I155" i="75"/>
  <c r="K155" i="75"/>
  <c r="M155" i="75"/>
  <c r="N155" i="75"/>
  <c r="O155" i="75"/>
  <c r="Q155" i="75"/>
  <c r="Z155" i="75" s="1"/>
  <c r="R155" i="75"/>
  <c r="S155" i="75"/>
  <c r="AB155" i="75" s="1"/>
  <c r="T155" i="75"/>
  <c r="AD155" i="75" s="1"/>
  <c r="AM155" i="75" s="1"/>
  <c r="U155" i="75"/>
  <c r="AG155" i="75"/>
  <c r="AZ155" i="75"/>
  <c r="BA155" i="75"/>
  <c r="H156" i="75"/>
  <c r="J156" i="75" s="1"/>
  <c r="I156" i="75"/>
  <c r="K156" i="75"/>
  <c r="M156" i="75"/>
  <c r="N156" i="75"/>
  <c r="O156" i="75"/>
  <c r="Q156" i="75"/>
  <c r="Z156" i="75" s="1"/>
  <c r="R156" i="75"/>
  <c r="AA156" i="75" s="1"/>
  <c r="S156" i="75"/>
  <c r="AB156" i="75" s="1"/>
  <c r="T156" i="75"/>
  <c r="U156" i="75"/>
  <c r="AF156" i="75" s="1"/>
  <c r="AG156" i="75"/>
  <c r="AZ156" i="75"/>
  <c r="BA156" i="75"/>
  <c r="F157" i="75"/>
  <c r="P157" i="75" s="1"/>
  <c r="Y157" i="75" s="1"/>
  <c r="AP157" i="75" s="1"/>
  <c r="D158" i="5" s="1"/>
  <c r="H157" i="75"/>
  <c r="I157" i="75"/>
  <c r="K157" i="75"/>
  <c r="M157" i="75"/>
  <c r="N157" i="75"/>
  <c r="V157" i="75" s="1"/>
  <c r="O157" i="75"/>
  <c r="Q157" i="75"/>
  <c r="R157" i="75"/>
  <c r="AA157" i="75" s="1"/>
  <c r="AJ157" i="75" s="1"/>
  <c r="S157" i="75"/>
  <c r="AB157" i="75" s="1"/>
  <c r="T157" i="75"/>
  <c r="AD157" i="75" s="1"/>
  <c r="U157" i="75"/>
  <c r="AZ157" i="75"/>
  <c r="BA157" i="75"/>
  <c r="D158" i="75"/>
  <c r="H158" i="75"/>
  <c r="I158" i="75"/>
  <c r="K158" i="75"/>
  <c r="M158" i="75"/>
  <c r="N158" i="75"/>
  <c r="V158" i="75" s="1"/>
  <c r="O158" i="75"/>
  <c r="W158" i="75" s="1"/>
  <c r="AI158" i="75" s="1"/>
  <c r="Q158" i="75"/>
  <c r="Z158" i="75" s="1"/>
  <c r="R158" i="75"/>
  <c r="S158" i="75"/>
  <c r="T158" i="75"/>
  <c r="AD158" i="75" s="1"/>
  <c r="U158" i="75"/>
  <c r="AZ158" i="75"/>
  <c r="BB158" i="75" s="1"/>
  <c r="BA158" i="75"/>
  <c r="D159" i="75"/>
  <c r="H159" i="75"/>
  <c r="J159" i="75" s="1"/>
  <c r="I159" i="75"/>
  <c r="K159" i="75"/>
  <c r="M159" i="75"/>
  <c r="N159" i="75"/>
  <c r="O159" i="75"/>
  <c r="W159" i="75" s="1"/>
  <c r="Q159" i="75"/>
  <c r="Z159" i="75" s="1"/>
  <c r="R159" i="75"/>
  <c r="AA159" i="75" s="1"/>
  <c r="S159" i="75"/>
  <c r="AB159" i="75" s="1"/>
  <c r="AK159" i="75" s="1"/>
  <c r="T159" i="75"/>
  <c r="U159" i="75"/>
  <c r="AZ159" i="75"/>
  <c r="BB159" i="75" s="1"/>
  <c r="BA159" i="75"/>
  <c r="D160" i="75"/>
  <c r="G160" i="75"/>
  <c r="H160" i="75"/>
  <c r="I160" i="75"/>
  <c r="K160" i="75"/>
  <c r="M160" i="75"/>
  <c r="N160" i="75"/>
  <c r="V160" i="75" s="1"/>
  <c r="O160" i="75"/>
  <c r="Q160" i="75"/>
  <c r="Z160" i="75" s="1"/>
  <c r="R160" i="75"/>
  <c r="S160" i="75"/>
  <c r="AB160" i="75" s="1"/>
  <c r="T160" i="75"/>
  <c r="AD160" i="75" s="1"/>
  <c r="AM160" i="75" s="1"/>
  <c r="U160" i="75"/>
  <c r="AZ160" i="75"/>
  <c r="BA160" i="75"/>
  <c r="D161" i="75"/>
  <c r="H161" i="75"/>
  <c r="J161" i="75" s="1"/>
  <c r="I161" i="75"/>
  <c r="K161" i="75"/>
  <c r="M161" i="75"/>
  <c r="N161" i="75"/>
  <c r="O161" i="75"/>
  <c r="Q161" i="75"/>
  <c r="R161" i="75"/>
  <c r="AA161" i="75" s="1"/>
  <c r="S161" i="75"/>
  <c r="AB161" i="75" s="1"/>
  <c r="T161" i="75"/>
  <c r="U161" i="75"/>
  <c r="AF161" i="75" s="1"/>
  <c r="AZ161" i="75"/>
  <c r="BA161" i="75"/>
  <c r="C162" i="75"/>
  <c r="D162" i="75"/>
  <c r="H162" i="75"/>
  <c r="I162" i="75"/>
  <c r="K162" i="75"/>
  <c r="M162" i="75"/>
  <c r="N162" i="75"/>
  <c r="V162" i="75" s="1"/>
  <c r="AH162" i="75" s="1"/>
  <c r="O162" i="75"/>
  <c r="Q162" i="75"/>
  <c r="R162" i="75"/>
  <c r="AA162" i="75" s="1"/>
  <c r="S162" i="75"/>
  <c r="AB162" i="75" s="1"/>
  <c r="T162" i="75"/>
  <c r="AD162" i="75" s="1"/>
  <c r="U162" i="75"/>
  <c r="AZ162" i="75"/>
  <c r="BA162" i="75"/>
  <c r="C163" i="75"/>
  <c r="D163" i="75"/>
  <c r="G163" i="75"/>
  <c r="H163" i="75"/>
  <c r="I163" i="75"/>
  <c r="K163" i="75"/>
  <c r="M163" i="75"/>
  <c r="N163" i="75"/>
  <c r="V163" i="75" s="1"/>
  <c r="AH163" i="75" s="1"/>
  <c r="O163" i="75"/>
  <c r="Q163" i="75"/>
  <c r="R163" i="75"/>
  <c r="AA163" i="75" s="1"/>
  <c r="S163" i="75"/>
  <c r="AB163" i="75" s="1"/>
  <c r="T163" i="75"/>
  <c r="AD163" i="75" s="1"/>
  <c r="U163" i="75"/>
  <c r="AZ163" i="75"/>
  <c r="BA163" i="75"/>
  <c r="C164" i="75"/>
  <c r="D164" i="75"/>
  <c r="H164" i="75"/>
  <c r="I164" i="75"/>
  <c r="K164" i="75"/>
  <c r="M164" i="75"/>
  <c r="N164" i="75"/>
  <c r="V164" i="75" s="1"/>
  <c r="O164" i="75"/>
  <c r="W164" i="75" s="1"/>
  <c r="AI164" i="75" s="1"/>
  <c r="Q164" i="75"/>
  <c r="R164" i="75"/>
  <c r="AA164" i="75" s="1"/>
  <c r="S164" i="75"/>
  <c r="AB164" i="75" s="1"/>
  <c r="T164" i="75"/>
  <c r="AD164" i="75" s="1"/>
  <c r="U164" i="75"/>
  <c r="AF164" i="75" s="1"/>
  <c r="AN164" i="75" s="1"/>
  <c r="AS164" i="75" s="1"/>
  <c r="AU164" i="75" s="1"/>
  <c r="G165" i="5" s="1"/>
  <c r="AG164" i="75"/>
  <c r="AZ164" i="75"/>
  <c r="BA164" i="75"/>
  <c r="C165" i="75"/>
  <c r="D165" i="75"/>
  <c r="G165" i="75"/>
  <c r="H165" i="75"/>
  <c r="I165" i="75"/>
  <c r="K165" i="75"/>
  <c r="M165" i="75"/>
  <c r="N165" i="75"/>
  <c r="V165" i="75" s="1"/>
  <c r="AH165" i="75" s="1"/>
  <c r="O165" i="75"/>
  <c r="Q165" i="75"/>
  <c r="R165" i="75"/>
  <c r="AA165" i="75" s="1"/>
  <c r="AC165" i="75" s="1"/>
  <c r="S165" i="75"/>
  <c r="AB165" i="75" s="1"/>
  <c r="T165" i="75"/>
  <c r="AD165" i="75" s="1"/>
  <c r="U165" i="75"/>
  <c r="AZ165" i="75"/>
  <c r="BA165" i="75"/>
  <c r="C166" i="75"/>
  <c r="D166" i="75"/>
  <c r="G166" i="75"/>
  <c r="H166" i="75"/>
  <c r="I166" i="75"/>
  <c r="K166" i="75"/>
  <c r="M166" i="75"/>
  <c r="N166" i="75"/>
  <c r="V166" i="75" s="1"/>
  <c r="AH166" i="75" s="1"/>
  <c r="O166" i="75"/>
  <c r="Q166" i="75"/>
  <c r="R166" i="75"/>
  <c r="S166" i="75"/>
  <c r="AB166" i="75" s="1"/>
  <c r="T166" i="75"/>
  <c r="AD166" i="75" s="1"/>
  <c r="U166" i="75"/>
  <c r="AG166" i="75"/>
  <c r="AZ166" i="75"/>
  <c r="BB166" i="75" s="1"/>
  <c r="BA166" i="75"/>
  <c r="D167" i="75"/>
  <c r="G167" i="75"/>
  <c r="H167" i="75"/>
  <c r="I167" i="75"/>
  <c r="K167" i="75"/>
  <c r="M167" i="75"/>
  <c r="N167" i="75"/>
  <c r="V167" i="75" s="1"/>
  <c r="O167" i="75"/>
  <c r="Q167" i="75"/>
  <c r="R167" i="75"/>
  <c r="AA167" i="75" s="1"/>
  <c r="AJ167" i="75" s="1"/>
  <c r="S167" i="75"/>
  <c r="T167" i="75"/>
  <c r="AD167" i="75" s="1"/>
  <c r="U167" i="75"/>
  <c r="AG167" i="75"/>
  <c r="AZ167" i="75"/>
  <c r="BA167" i="75"/>
  <c r="H168" i="75"/>
  <c r="I168" i="75"/>
  <c r="K168" i="75"/>
  <c r="M168" i="75"/>
  <c r="N168" i="75"/>
  <c r="V168" i="75" s="1"/>
  <c r="O168" i="75"/>
  <c r="W168" i="75" s="1"/>
  <c r="Q168" i="75"/>
  <c r="Z168" i="75" s="1"/>
  <c r="R168" i="75"/>
  <c r="S168" i="75"/>
  <c r="AB168" i="75" s="1"/>
  <c r="T168" i="75"/>
  <c r="AD168" i="75" s="1"/>
  <c r="AM168" i="75" s="1"/>
  <c r="U168" i="75"/>
  <c r="AZ168" i="75"/>
  <c r="BB168" i="75" s="1"/>
  <c r="BA168" i="75"/>
  <c r="G169" i="75"/>
  <c r="H169" i="75"/>
  <c r="J169" i="75" s="1"/>
  <c r="I169" i="75"/>
  <c r="K169" i="75"/>
  <c r="M169" i="75"/>
  <c r="N169" i="75"/>
  <c r="O169" i="75"/>
  <c r="W169" i="75" s="1"/>
  <c r="Q169" i="75"/>
  <c r="Z169" i="75" s="1"/>
  <c r="R169" i="75"/>
  <c r="AA169" i="75" s="1"/>
  <c r="S169" i="75"/>
  <c r="AB169" i="75" s="1"/>
  <c r="AK169" i="75" s="1"/>
  <c r="T169" i="75"/>
  <c r="U169" i="75"/>
  <c r="AZ169" i="75"/>
  <c r="BB169" i="75" s="1"/>
  <c r="BA169" i="75"/>
  <c r="D170" i="75"/>
  <c r="H170" i="75"/>
  <c r="I170" i="75"/>
  <c r="K170" i="75"/>
  <c r="M170" i="75"/>
  <c r="N170" i="75"/>
  <c r="O170" i="75"/>
  <c r="W170" i="75" s="1"/>
  <c r="Q170" i="75"/>
  <c r="R170" i="75"/>
  <c r="AA170" i="75" s="1"/>
  <c r="AJ170" i="75" s="1"/>
  <c r="S170" i="75"/>
  <c r="T170" i="75"/>
  <c r="AD170" i="75" s="1"/>
  <c r="U170" i="75"/>
  <c r="AF170" i="75" s="1"/>
  <c r="AN170" i="75" s="1"/>
  <c r="AZ170" i="75"/>
  <c r="BA170" i="75"/>
  <c r="D171" i="75"/>
  <c r="H171" i="75"/>
  <c r="I171" i="75"/>
  <c r="K171" i="75"/>
  <c r="M171" i="75"/>
  <c r="N171" i="75"/>
  <c r="V171" i="75" s="1"/>
  <c r="O171" i="75"/>
  <c r="Q171" i="75"/>
  <c r="R171" i="75"/>
  <c r="S171" i="75"/>
  <c r="AB171" i="75" s="1"/>
  <c r="T171" i="75"/>
  <c r="AD171" i="75" s="1"/>
  <c r="U171" i="75"/>
  <c r="AZ171" i="75"/>
  <c r="BA171" i="75"/>
  <c r="G172" i="75"/>
  <c r="H172" i="75"/>
  <c r="I172" i="75"/>
  <c r="K172" i="75"/>
  <c r="M172" i="75"/>
  <c r="N172" i="75"/>
  <c r="V172" i="75" s="1"/>
  <c r="O172" i="75"/>
  <c r="W172" i="75" s="1"/>
  <c r="Q172" i="75"/>
  <c r="Z172" i="75" s="1"/>
  <c r="AQ172" i="75" s="1"/>
  <c r="E173" i="5" s="1"/>
  <c r="R172" i="75"/>
  <c r="S172" i="75"/>
  <c r="AB172" i="75" s="1"/>
  <c r="T172" i="75"/>
  <c r="AD172" i="75" s="1"/>
  <c r="U172" i="75"/>
  <c r="AZ172" i="75"/>
  <c r="BA172" i="75"/>
  <c r="D173" i="75"/>
  <c r="H173" i="75"/>
  <c r="J173" i="75" s="1"/>
  <c r="I173" i="75"/>
  <c r="K173" i="75"/>
  <c r="M173" i="75"/>
  <c r="N173" i="75"/>
  <c r="O173" i="75"/>
  <c r="W173" i="75" s="1"/>
  <c r="Q173" i="75"/>
  <c r="Z173" i="75" s="1"/>
  <c r="R173" i="75"/>
  <c r="AA173" i="75" s="1"/>
  <c r="S173" i="75"/>
  <c r="AB173" i="75" s="1"/>
  <c r="AK173" i="75" s="1"/>
  <c r="T173" i="75"/>
  <c r="U173" i="75"/>
  <c r="AZ173" i="75"/>
  <c r="BB173" i="75" s="1"/>
  <c r="BA173" i="75"/>
  <c r="C174" i="75"/>
  <c r="E174" i="75" s="1"/>
  <c r="D174" i="75"/>
  <c r="G174" i="75"/>
  <c r="H174" i="75"/>
  <c r="J174" i="75" s="1"/>
  <c r="I174" i="75"/>
  <c r="K174" i="75"/>
  <c r="M174" i="75"/>
  <c r="N174" i="75"/>
  <c r="O174" i="75"/>
  <c r="W174" i="75" s="1"/>
  <c r="Q174" i="75"/>
  <c r="Z174" i="75" s="1"/>
  <c r="R174" i="75"/>
  <c r="AA174" i="75" s="1"/>
  <c r="S174" i="75"/>
  <c r="AB174" i="75" s="1"/>
  <c r="AK174" i="75" s="1"/>
  <c r="T174" i="75"/>
  <c r="U174" i="75"/>
  <c r="AZ174" i="75"/>
  <c r="BB174" i="75" s="1"/>
  <c r="BA174" i="75"/>
  <c r="C175" i="75"/>
  <c r="E175" i="75" s="1"/>
  <c r="D175" i="75"/>
  <c r="F175" i="75"/>
  <c r="P175" i="75" s="1"/>
  <c r="Y175" i="75" s="1"/>
  <c r="AP175" i="75" s="1"/>
  <c r="D176" i="5" s="1"/>
  <c r="H175" i="75"/>
  <c r="J175" i="75" s="1"/>
  <c r="I175" i="75"/>
  <c r="K175" i="75"/>
  <c r="M175" i="75"/>
  <c r="N175" i="75"/>
  <c r="O175" i="75"/>
  <c r="W175" i="75" s="1"/>
  <c r="AI175" i="75" s="1"/>
  <c r="Q175" i="75"/>
  <c r="Z175" i="75" s="1"/>
  <c r="R175" i="75"/>
  <c r="AA175" i="75" s="1"/>
  <c r="S175" i="75"/>
  <c r="AB175" i="75" s="1"/>
  <c r="AK175" i="75" s="1"/>
  <c r="T175" i="75"/>
  <c r="U175" i="75"/>
  <c r="AZ175" i="75"/>
  <c r="BA175" i="75"/>
  <c r="G176" i="75"/>
  <c r="H176" i="75"/>
  <c r="I176" i="75"/>
  <c r="K176" i="75"/>
  <c r="M176" i="75"/>
  <c r="N176" i="75"/>
  <c r="O176" i="75"/>
  <c r="W176" i="75" s="1"/>
  <c r="Q176" i="75"/>
  <c r="Z176" i="75" s="1"/>
  <c r="R176" i="75"/>
  <c r="AA176" i="75" s="1"/>
  <c r="S176" i="75"/>
  <c r="T176" i="75"/>
  <c r="AD176" i="75" s="1"/>
  <c r="U176" i="75"/>
  <c r="AF176" i="75" s="1"/>
  <c r="AN176" i="75" s="1"/>
  <c r="AZ176" i="75"/>
  <c r="BA176" i="75"/>
  <c r="D177" i="75"/>
  <c r="H177" i="75"/>
  <c r="I177" i="75"/>
  <c r="K177" i="75"/>
  <c r="M177" i="75"/>
  <c r="N177" i="75"/>
  <c r="V177" i="75" s="1"/>
  <c r="O177" i="75"/>
  <c r="Q177" i="75"/>
  <c r="R177" i="75"/>
  <c r="S177" i="75"/>
  <c r="AB177" i="75" s="1"/>
  <c r="T177" i="75"/>
  <c r="AD177" i="75" s="1"/>
  <c r="U177" i="75"/>
  <c r="AZ177" i="75"/>
  <c r="BA177" i="75"/>
  <c r="H178" i="75"/>
  <c r="I178" i="75"/>
  <c r="J178" i="75" s="1"/>
  <c r="K178" i="75"/>
  <c r="M178" i="75"/>
  <c r="N178" i="75"/>
  <c r="V178" i="75" s="1"/>
  <c r="O178" i="75"/>
  <c r="Q178" i="75"/>
  <c r="Z178" i="75" s="1"/>
  <c r="R178" i="75"/>
  <c r="AA178" i="75" s="1"/>
  <c r="AJ178" i="75" s="1"/>
  <c r="S178" i="75"/>
  <c r="T178" i="75"/>
  <c r="AD178" i="75" s="1"/>
  <c r="U178" i="75"/>
  <c r="AF178" i="75" s="1"/>
  <c r="AN178" i="75" s="1"/>
  <c r="AS178" i="75" s="1"/>
  <c r="AU178" i="75" s="1"/>
  <c r="G179" i="5" s="1"/>
  <c r="AG178" i="75"/>
  <c r="AZ178" i="75"/>
  <c r="BA178" i="75"/>
  <c r="G179" i="75"/>
  <c r="H179" i="75"/>
  <c r="J179" i="75" s="1"/>
  <c r="I179" i="75"/>
  <c r="K179" i="75"/>
  <c r="M179" i="75"/>
  <c r="N179" i="75"/>
  <c r="O179" i="75"/>
  <c r="W179" i="75" s="1"/>
  <c r="Q179" i="75"/>
  <c r="Z179" i="75" s="1"/>
  <c r="R179" i="75"/>
  <c r="AA179" i="75" s="1"/>
  <c r="S179" i="75"/>
  <c r="AB179" i="75" s="1"/>
  <c r="AK179" i="75" s="1"/>
  <c r="T179" i="75"/>
  <c r="U179" i="75"/>
  <c r="AG179" i="75"/>
  <c r="AZ179" i="75"/>
  <c r="BA179" i="75"/>
  <c r="C180" i="75"/>
  <c r="D180" i="75"/>
  <c r="F180" i="75"/>
  <c r="P180" i="75" s="1"/>
  <c r="Y180" i="75" s="1"/>
  <c r="AP180" i="75" s="1"/>
  <c r="D181" i="5" s="1"/>
  <c r="H180" i="75"/>
  <c r="I180" i="75"/>
  <c r="K180" i="75"/>
  <c r="M180" i="75"/>
  <c r="N180" i="75"/>
  <c r="V180" i="75" s="1"/>
  <c r="O180" i="75"/>
  <c r="Q180" i="75"/>
  <c r="Z180" i="75" s="1"/>
  <c r="R180" i="75"/>
  <c r="AA180" i="75" s="1"/>
  <c r="S180" i="75"/>
  <c r="T180" i="75"/>
  <c r="AD180" i="75" s="1"/>
  <c r="U180" i="75"/>
  <c r="AF180" i="75" s="1"/>
  <c r="AN180" i="75" s="1"/>
  <c r="AZ180" i="75"/>
  <c r="BA180" i="75"/>
  <c r="D181" i="75"/>
  <c r="G181" i="75"/>
  <c r="H181" i="75"/>
  <c r="J181" i="75" s="1"/>
  <c r="L181" i="75" s="1"/>
  <c r="I181" i="75"/>
  <c r="K181" i="75"/>
  <c r="M181" i="75"/>
  <c r="N181" i="75"/>
  <c r="O181" i="75"/>
  <c r="W181" i="75" s="1"/>
  <c r="Q181" i="75"/>
  <c r="Z181" i="75" s="1"/>
  <c r="R181" i="75"/>
  <c r="AA181" i="75" s="1"/>
  <c r="S181" i="75"/>
  <c r="AB181" i="75" s="1"/>
  <c r="AK181" i="75" s="1"/>
  <c r="T181" i="75"/>
  <c r="U181" i="75"/>
  <c r="AZ181" i="75"/>
  <c r="BA181" i="75"/>
  <c r="D182" i="75"/>
  <c r="G182" i="75"/>
  <c r="H182" i="75"/>
  <c r="I182" i="75"/>
  <c r="K182" i="75"/>
  <c r="M182" i="75"/>
  <c r="N182" i="75"/>
  <c r="O182" i="75"/>
  <c r="Q182" i="75"/>
  <c r="Z182" i="75" s="1"/>
  <c r="R182" i="75"/>
  <c r="S182" i="75"/>
  <c r="AB182" i="75" s="1"/>
  <c r="T182" i="75"/>
  <c r="AD182" i="75" s="1"/>
  <c r="AM182" i="75" s="1"/>
  <c r="U182" i="75"/>
  <c r="AZ182" i="75"/>
  <c r="BA182" i="75"/>
  <c r="BB182" i="75" s="1"/>
  <c r="H183" i="75"/>
  <c r="I183" i="75"/>
  <c r="K183" i="75"/>
  <c r="M183" i="75"/>
  <c r="N183" i="75"/>
  <c r="V183" i="75" s="1"/>
  <c r="O183" i="75"/>
  <c r="Q183" i="75"/>
  <c r="R183" i="75"/>
  <c r="AA183" i="75" s="1"/>
  <c r="AJ183" i="75" s="1"/>
  <c r="S183" i="75"/>
  <c r="AB183" i="75" s="1"/>
  <c r="T183" i="75"/>
  <c r="AD183" i="75" s="1"/>
  <c r="U183" i="75"/>
  <c r="AG183" i="75"/>
  <c r="AZ183" i="75"/>
  <c r="BB183" i="75" s="1"/>
  <c r="BA183" i="75"/>
  <c r="C184" i="75"/>
  <c r="D184" i="75"/>
  <c r="E184" i="75" s="1"/>
  <c r="H184" i="75"/>
  <c r="I184" i="75"/>
  <c r="K184" i="75"/>
  <c r="M184" i="75"/>
  <c r="N184" i="75"/>
  <c r="V184" i="75" s="1"/>
  <c r="AH184" i="75" s="1"/>
  <c r="O184" i="75"/>
  <c r="Q184" i="75"/>
  <c r="R184" i="75"/>
  <c r="AA184" i="75" s="1"/>
  <c r="S184" i="75"/>
  <c r="T184" i="75"/>
  <c r="AD184" i="75" s="1"/>
  <c r="U184" i="75"/>
  <c r="AG184" i="75"/>
  <c r="AZ184" i="75"/>
  <c r="BB184" i="75" s="1"/>
  <c r="BA184" i="75"/>
  <c r="H185" i="75"/>
  <c r="I185" i="75"/>
  <c r="K185" i="75"/>
  <c r="M185" i="75"/>
  <c r="N185" i="75"/>
  <c r="V185" i="75" s="1"/>
  <c r="O185" i="75"/>
  <c r="W185" i="75" s="1"/>
  <c r="Q185" i="75"/>
  <c r="Z185" i="75" s="1"/>
  <c r="R185" i="75"/>
  <c r="S185" i="75"/>
  <c r="AB185" i="75" s="1"/>
  <c r="T185" i="75"/>
  <c r="AD185" i="75" s="1"/>
  <c r="AM185" i="75" s="1"/>
  <c r="U185" i="75"/>
  <c r="AZ185" i="75"/>
  <c r="BB185" i="75" s="1"/>
  <c r="BA185" i="75"/>
  <c r="C186" i="75"/>
  <c r="D186" i="75"/>
  <c r="G186" i="75"/>
  <c r="H186" i="75"/>
  <c r="I186" i="75"/>
  <c r="J186" i="75" s="1"/>
  <c r="K186" i="75"/>
  <c r="M186" i="75"/>
  <c r="N186" i="75"/>
  <c r="V186" i="75" s="1"/>
  <c r="O186" i="75"/>
  <c r="W186" i="75" s="1"/>
  <c r="Q186" i="75"/>
  <c r="Z186" i="75" s="1"/>
  <c r="AQ186" i="75" s="1"/>
  <c r="E187" i="5" s="1"/>
  <c r="R186" i="75"/>
  <c r="S186" i="75"/>
  <c r="AB186" i="75" s="1"/>
  <c r="T186" i="75"/>
  <c r="AD186" i="75" s="1"/>
  <c r="U186" i="75"/>
  <c r="AZ186" i="75"/>
  <c r="BA186" i="75"/>
  <c r="G187" i="75"/>
  <c r="H187" i="75"/>
  <c r="J187" i="75" s="1"/>
  <c r="I187" i="75"/>
  <c r="K187" i="75"/>
  <c r="M187" i="75"/>
  <c r="N187" i="75"/>
  <c r="O187" i="75"/>
  <c r="W187" i="75" s="1"/>
  <c r="Q187" i="75"/>
  <c r="Z187" i="75" s="1"/>
  <c r="R187" i="75"/>
  <c r="AA187" i="75" s="1"/>
  <c r="S187" i="75"/>
  <c r="AB187" i="75" s="1"/>
  <c r="AK187" i="75" s="1"/>
  <c r="T187" i="75"/>
  <c r="U187" i="75"/>
  <c r="AZ187" i="75"/>
  <c r="BA187" i="75"/>
  <c r="F188" i="75"/>
  <c r="P188" i="75" s="1"/>
  <c r="Y188" i="75" s="1"/>
  <c r="AP188" i="75" s="1"/>
  <c r="D189" i="5" s="1"/>
  <c r="H188" i="75"/>
  <c r="I188" i="75"/>
  <c r="K188" i="75"/>
  <c r="M188" i="75"/>
  <c r="N188" i="75"/>
  <c r="O188" i="75"/>
  <c r="W188" i="75" s="1"/>
  <c r="Q188" i="75"/>
  <c r="R188" i="75"/>
  <c r="AA188" i="75" s="1"/>
  <c r="S188" i="75"/>
  <c r="T188" i="75"/>
  <c r="AD188" i="75" s="1"/>
  <c r="U188" i="75"/>
  <c r="AF188" i="75" s="1"/>
  <c r="AN188" i="75" s="1"/>
  <c r="AS188" i="75" s="1"/>
  <c r="AU188" i="75" s="1"/>
  <c r="G189" i="5" s="1"/>
  <c r="AG188" i="75"/>
  <c r="AZ188" i="75"/>
  <c r="BA188" i="75"/>
  <c r="H189" i="75"/>
  <c r="I189" i="75"/>
  <c r="K189" i="75"/>
  <c r="M189" i="75"/>
  <c r="N189" i="75"/>
  <c r="V189" i="75" s="1"/>
  <c r="O189" i="75"/>
  <c r="Q189" i="75"/>
  <c r="R189" i="75"/>
  <c r="AA189" i="75" s="1"/>
  <c r="S189" i="75"/>
  <c r="AB189" i="75" s="1"/>
  <c r="T189" i="75"/>
  <c r="AD189" i="75" s="1"/>
  <c r="U189" i="75"/>
  <c r="AZ189" i="75"/>
  <c r="BA189" i="75"/>
  <c r="D190" i="75"/>
  <c r="H190" i="75"/>
  <c r="I190" i="75"/>
  <c r="J190" i="75" s="1"/>
  <c r="L190" i="75" s="1"/>
  <c r="K190" i="75"/>
  <c r="M190" i="75"/>
  <c r="N190" i="75"/>
  <c r="V190" i="75" s="1"/>
  <c r="O190" i="75"/>
  <c r="W190" i="75" s="1"/>
  <c r="AI190" i="75" s="1"/>
  <c r="Q190" i="75"/>
  <c r="Z190" i="75" s="1"/>
  <c r="R190" i="75"/>
  <c r="S190" i="75"/>
  <c r="AB190" i="75" s="1"/>
  <c r="T190" i="75"/>
  <c r="AD190" i="75" s="1"/>
  <c r="U190" i="75"/>
  <c r="AZ190" i="75"/>
  <c r="BA190" i="75"/>
  <c r="C191" i="75"/>
  <c r="D191" i="75"/>
  <c r="H191" i="75"/>
  <c r="I191" i="75"/>
  <c r="J191" i="75" s="1"/>
  <c r="K191" i="75"/>
  <c r="AM191" i="75" s="1"/>
  <c r="M191" i="75"/>
  <c r="N191" i="75"/>
  <c r="O191" i="75"/>
  <c r="Q191" i="75"/>
  <c r="Z191" i="75" s="1"/>
  <c r="R191" i="75"/>
  <c r="AA191" i="75" s="1"/>
  <c r="AJ191" i="75" s="1"/>
  <c r="S191" i="75"/>
  <c r="T191" i="75"/>
  <c r="AD191" i="75" s="1"/>
  <c r="U191" i="75"/>
  <c r="AF191" i="75" s="1"/>
  <c r="AN191" i="75" s="1"/>
  <c r="AS191" i="75" s="1"/>
  <c r="AU191" i="75" s="1"/>
  <c r="G192" i="5" s="1"/>
  <c r="AG191" i="75"/>
  <c r="AZ191" i="75"/>
  <c r="BB191" i="75" s="1"/>
  <c r="BA191" i="75"/>
  <c r="D192" i="75"/>
  <c r="G192" i="75"/>
  <c r="H192" i="75"/>
  <c r="I192" i="75"/>
  <c r="J192" i="75" s="1"/>
  <c r="K192" i="75"/>
  <c r="M192" i="75"/>
  <c r="N192" i="75"/>
  <c r="V192" i="75" s="1"/>
  <c r="O192" i="75"/>
  <c r="Q192" i="75"/>
  <c r="R192" i="75"/>
  <c r="AA192" i="75" s="1"/>
  <c r="AJ192" i="75" s="1"/>
  <c r="S192" i="75"/>
  <c r="T192" i="75"/>
  <c r="AD192" i="75" s="1"/>
  <c r="U192" i="75"/>
  <c r="AF192" i="75" s="1"/>
  <c r="AN192" i="75" s="1"/>
  <c r="AZ192" i="75"/>
  <c r="BA192" i="75"/>
  <c r="BB192" i="75" s="1"/>
  <c r="D193" i="75"/>
  <c r="G193" i="75"/>
  <c r="H193" i="75"/>
  <c r="J193" i="75" s="1"/>
  <c r="I193" i="75"/>
  <c r="K193" i="75"/>
  <c r="M193" i="75"/>
  <c r="N193" i="75"/>
  <c r="O193" i="75"/>
  <c r="W193" i="75" s="1"/>
  <c r="Q193" i="75"/>
  <c r="Z193" i="75" s="1"/>
  <c r="R193" i="75"/>
  <c r="AA193" i="75" s="1"/>
  <c r="S193" i="75"/>
  <c r="AB193" i="75" s="1"/>
  <c r="AK193" i="75" s="1"/>
  <c r="T193" i="75"/>
  <c r="U193" i="75"/>
  <c r="AZ193" i="75"/>
  <c r="BA193" i="75"/>
  <c r="C4" i="3"/>
  <c r="E4" i="3" s="1"/>
  <c r="M5" i="5" s="1"/>
  <c r="F4" i="3"/>
  <c r="G4" i="3"/>
  <c r="I4" i="3"/>
  <c r="J4" i="3" s="1"/>
  <c r="K4" i="3" s="1"/>
  <c r="M4" i="3" s="1"/>
  <c r="O5" i="5" s="1"/>
  <c r="L4" i="3"/>
  <c r="O4" i="3"/>
  <c r="Q4" i="3" s="1"/>
  <c r="R4" i="3" s="1"/>
  <c r="T4" i="3"/>
  <c r="U4" i="3"/>
  <c r="V4" i="3"/>
  <c r="X4" i="3"/>
  <c r="Y4" i="3"/>
  <c r="AA4" i="3"/>
  <c r="AB4" i="3" s="1"/>
  <c r="AC4" i="3" s="1"/>
  <c r="T5" i="5" s="1"/>
  <c r="AD4" i="3"/>
  <c r="AE4" i="3"/>
  <c r="AF4" i="3"/>
  <c r="AG4" i="3"/>
  <c r="C5" i="3"/>
  <c r="E5" i="3" s="1"/>
  <c r="M6" i="5" s="1"/>
  <c r="F5" i="3"/>
  <c r="G5" i="3"/>
  <c r="H5" i="3" s="1"/>
  <c r="N6" i="5" s="1"/>
  <c r="I5" i="3"/>
  <c r="J5" i="3" s="1"/>
  <c r="K5" i="3" s="1"/>
  <c r="L5" i="3"/>
  <c r="O5" i="3"/>
  <c r="P5" i="3" s="1"/>
  <c r="T5" i="3"/>
  <c r="U5" i="3"/>
  <c r="V5" i="3"/>
  <c r="X5" i="3"/>
  <c r="Y5" i="3"/>
  <c r="Z5" i="3" s="1"/>
  <c r="S6" i="5" s="1"/>
  <c r="AA5" i="3"/>
  <c r="AB5" i="3" s="1"/>
  <c r="AC5" i="3" s="1"/>
  <c r="T6" i="5" s="1"/>
  <c r="AD5" i="3"/>
  <c r="AE5" i="3"/>
  <c r="AF5" i="3"/>
  <c r="AH5" i="3" s="1"/>
  <c r="AG5" i="3"/>
  <c r="C6" i="3"/>
  <c r="E6" i="3" s="1"/>
  <c r="M7" i="5" s="1"/>
  <c r="F6" i="3"/>
  <c r="G6" i="3"/>
  <c r="H6" i="3" s="1"/>
  <c r="N7" i="5" s="1"/>
  <c r="I6" i="3"/>
  <c r="J6" i="3" s="1"/>
  <c r="K6" i="3" s="1"/>
  <c r="L6" i="3"/>
  <c r="O6" i="3"/>
  <c r="P6" i="3" s="1"/>
  <c r="T6" i="3"/>
  <c r="U6" i="3"/>
  <c r="V6" i="3"/>
  <c r="X6" i="3"/>
  <c r="Y6" i="3"/>
  <c r="Z6" i="3" s="1"/>
  <c r="S7" i="5" s="1"/>
  <c r="AA6" i="3"/>
  <c r="AB6" i="3" s="1"/>
  <c r="AC6" i="3" s="1"/>
  <c r="T7" i="5" s="1"/>
  <c r="AD6" i="3"/>
  <c r="AE6" i="3"/>
  <c r="AF6" i="3"/>
  <c r="AH6" i="3" s="1"/>
  <c r="AG6" i="3"/>
  <c r="C7" i="3"/>
  <c r="F7" i="3"/>
  <c r="G7" i="3"/>
  <c r="I7" i="3"/>
  <c r="J7" i="3" s="1"/>
  <c r="K7" i="3" s="1"/>
  <c r="L7" i="3"/>
  <c r="O7" i="3"/>
  <c r="P7" i="3" s="1"/>
  <c r="T7" i="3"/>
  <c r="U7" i="3"/>
  <c r="V7" i="3"/>
  <c r="X7" i="3"/>
  <c r="Y7" i="3"/>
  <c r="AA7" i="3"/>
  <c r="AB7" i="3" s="1"/>
  <c r="AC7" i="3" s="1"/>
  <c r="T8" i="5" s="1"/>
  <c r="AD7" i="3"/>
  <c r="AE7" i="3"/>
  <c r="AF7" i="3"/>
  <c r="AH7" i="3" s="1"/>
  <c r="AI7" i="3" s="1"/>
  <c r="U8" i="5" s="1"/>
  <c r="AG7" i="3"/>
  <c r="C8" i="3"/>
  <c r="F8" i="3"/>
  <c r="G8" i="3"/>
  <c r="I8" i="3"/>
  <c r="J8" i="3" s="1"/>
  <c r="K8" i="3" s="1"/>
  <c r="L8" i="3"/>
  <c r="O8" i="3"/>
  <c r="P8" i="3" s="1"/>
  <c r="T8" i="3"/>
  <c r="U8" i="3"/>
  <c r="V8" i="3"/>
  <c r="X8" i="3"/>
  <c r="Y8" i="3"/>
  <c r="AA8" i="3"/>
  <c r="AB8" i="3" s="1"/>
  <c r="AC8" i="3" s="1"/>
  <c r="T9" i="5" s="1"/>
  <c r="AD8" i="3"/>
  <c r="AE8" i="3"/>
  <c r="AF8" i="3"/>
  <c r="AH8" i="3" s="1"/>
  <c r="AI8" i="3" s="1"/>
  <c r="U9" i="5" s="1"/>
  <c r="AG8" i="3"/>
  <c r="C9" i="3"/>
  <c r="F9" i="3"/>
  <c r="G9" i="3"/>
  <c r="H9" i="3" s="1"/>
  <c r="N10" i="5" s="1"/>
  <c r="I9" i="3"/>
  <c r="J9" i="3" s="1"/>
  <c r="K9" i="3" s="1"/>
  <c r="L9" i="3"/>
  <c r="O9" i="3"/>
  <c r="P9" i="3" s="1"/>
  <c r="T9" i="3"/>
  <c r="U9" i="3"/>
  <c r="V9" i="3"/>
  <c r="X9" i="3"/>
  <c r="Y9" i="3"/>
  <c r="Z9" i="3" s="1"/>
  <c r="S10" i="5" s="1"/>
  <c r="AA9" i="3"/>
  <c r="AB9" i="3" s="1"/>
  <c r="AC9" i="3" s="1"/>
  <c r="T10" i="5" s="1"/>
  <c r="AD9" i="3"/>
  <c r="AE9" i="3"/>
  <c r="AF9" i="3"/>
  <c r="AH9" i="3" s="1"/>
  <c r="AI9" i="3" s="1"/>
  <c r="U10" i="5" s="1"/>
  <c r="AG9" i="3"/>
  <c r="C10" i="3"/>
  <c r="F10" i="3"/>
  <c r="G10" i="3"/>
  <c r="I10" i="3"/>
  <c r="J10" i="3" s="1"/>
  <c r="K10" i="3" s="1"/>
  <c r="L10" i="3"/>
  <c r="O10" i="3"/>
  <c r="Q10" i="3" s="1"/>
  <c r="R10" i="3" s="1"/>
  <c r="T10" i="3"/>
  <c r="U10" i="3"/>
  <c r="V10" i="3"/>
  <c r="X10" i="3"/>
  <c r="Y10" i="3"/>
  <c r="AA10" i="3"/>
  <c r="AB10" i="3" s="1"/>
  <c r="AC10" i="3" s="1"/>
  <c r="T11" i="5" s="1"/>
  <c r="AD10" i="3"/>
  <c r="AE10" i="3"/>
  <c r="AF10" i="3"/>
  <c r="AH10" i="3" s="1"/>
  <c r="AI10" i="3" s="1"/>
  <c r="U11" i="5" s="1"/>
  <c r="AG10" i="3"/>
  <c r="C11" i="3"/>
  <c r="F11" i="3"/>
  <c r="G11" i="3"/>
  <c r="I11" i="3"/>
  <c r="J11" i="3" s="1"/>
  <c r="K11" i="3" s="1"/>
  <c r="L11" i="3"/>
  <c r="O11" i="3"/>
  <c r="P11" i="3" s="1"/>
  <c r="T11" i="3"/>
  <c r="U11" i="3"/>
  <c r="V11" i="3"/>
  <c r="X11" i="3"/>
  <c r="Y11" i="3"/>
  <c r="AA11" i="3"/>
  <c r="AB11" i="3" s="1"/>
  <c r="AC11" i="3" s="1"/>
  <c r="T12" i="5" s="1"/>
  <c r="AD11" i="3"/>
  <c r="AE11" i="3"/>
  <c r="AF11" i="3"/>
  <c r="AH11" i="3" s="1"/>
  <c r="AI11" i="3" s="1"/>
  <c r="U12" i="5" s="1"/>
  <c r="AG11" i="3"/>
  <c r="C12" i="3"/>
  <c r="E12" i="3" s="1"/>
  <c r="M13" i="5" s="1"/>
  <c r="F12" i="3"/>
  <c r="G12" i="3"/>
  <c r="H12" i="3" s="1"/>
  <c r="N13" i="5" s="1"/>
  <c r="I12" i="3"/>
  <c r="J12" i="3" s="1"/>
  <c r="K12" i="3" s="1"/>
  <c r="L12" i="3"/>
  <c r="O12" i="3"/>
  <c r="P12" i="3" s="1"/>
  <c r="T12" i="3"/>
  <c r="U12" i="3"/>
  <c r="V12" i="3"/>
  <c r="X12" i="3"/>
  <c r="Y12" i="3"/>
  <c r="Z12" i="3" s="1"/>
  <c r="S13" i="5" s="1"/>
  <c r="AA12" i="3"/>
  <c r="AB12" i="3" s="1"/>
  <c r="AC12" i="3" s="1"/>
  <c r="AD12" i="3"/>
  <c r="AE12" i="3"/>
  <c r="AF12" i="3"/>
  <c r="AH12" i="3" s="1"/>
  <c r="AG12" i="3"/>
  <c r="C13" i="3"/>
  <c r="F13" i="3"/>
  <c r="G13" i="3"/>
  <c r="H13" i="3" s="1"/>
  <c r="N14" i="5" s="1"/>
  <c r="I13" i="3"/>
  <c r="J13" i="3" s="1"/>
  <c r="K13" i="3" s="1"/>
  <c r="L13" i="3"/>
  <c r="O13" i="3"/>
  <c r="T13" i="3"/>
  <c r="U13" i="3"/>
  <c r="V13" i="3"/>
  <c r="X13" i="3"/>
  <c r="Y13" i="3"/>
  <c r="Z13" i="3" s="1"/>
  <c r="S14" i="5" s="1"/>
  <c r="AA13" i="3"/>
  <c r="AB13" i="3" s="1"/>
  <c r="AC13" i="3" s="1"/>
  <c r="T14" i="5" s="1"/>
  <c r="AD13" i="3"/>
  <c r="AE13" i="3"/>
  <c r="AF13" i="3"/>
  <c r="AH13" i="3" s="1"/>
  <c r="AI13" i="3" s="1"/>
  <c r="U14" i="5" s="1"/>
  <c r="AG13" i="3"/>
  <c r="C14" i="3"/>
  <c r="E14" i="3" s="1"/>
  <c r="M15" i="5" s="1"/>
  <c r="F14" i="3"/>
  <c r="G14" i="3"/>
  <c r="I14" i="3"/>
  <c r="J14" i="3" s="1"/>
  <c r="K14" i="3" s="1"/>
  <c r="L14" i="3"/>
  <c r="O14" i="3"/>
  <c r="P14" i="3" s="1"/>
  <c r="T14" i="3"/>
  <c r="U14" i="3"/>
  <c r="V14" i="3"/>
  <c r="X14" i="3"/>
  <c r="Y14" i="3"/>
  <c r="AA14" i="3"/>
  <c r="AB14" i="3" s="1"/>
  <c r="AC14" i="3" s="1"/>
  <c r="AD14" i="3"/>
  <c r="AE14" i="3"/>
  <c r="AF14" i="3"/>
  <c r="AH14" i="3" s="1"/>
  <c r="AI14" i="3" s="1"/>
  <c r="U15" i="5" s="1"/>
  <c r="AG14" i="3"/>
  <c r="C15" i="3"/>
  <c r="F15" i="3"/>
  <c r="G15" i="3"/>
  <c r="I15" i="3"/>
  <c r="J15" i="3" s="1"/>
  <c r="K15" i="3" s="1"/>
  <c r="L15" i="3"/>
  <c r="O15" i="3"/>
  <c r="P15" i="3" s="1"/>
  <c r="T15" i="3"/>
  <c r="U15" i="3"/>
  <c r="V15" i="3"/>
  <c r="X15" i="3"/>
  <c r="Y15" i="3"/>
  <c r="AA15" i="3"/>
  <c r="AB15" i="3" s="1"/>
  <c r="AC15" i="3" s="1"/>
  <c r="AD15" i="3"/>
  <c r="AE15" i="3"/>
  <c r="AF15" i="3"/>
  <c r="AH15" i="3" s="1"/>
  <c r="AI15" i="3" s="1"/>
  <c r="U16" i="5" s="1"/>
  <c r="AG15" i="3"/>
  <c r="C16" i="3"/>
  <c r="F16" i="3"/>
  <c r="G16" i="3"/>
  <c r="I16" i="3"/>
  <c r="J16" i="3" s="1"/>
  <c r="K16" i="3" s="1"/>
  <c r="L16" i="3"/>
  <c r="O16" i="3"/>
  <c r="Q16" i="3" s="1"/>
  <c r="R16" i="3" s="1"/>
  <c r="T16" i="3"/>
  <c r="U16" i="3"/>
  <c r="V16" i="3"/>
  <c r="X16" i="3"/>
  <c r="Y16" i="3"/>
  <c r="Z16" i="3" s="1"/>
  <c r="S17" i="5" s="1"/>
  <c r="AA16" i="3"/>
  <c r="AB16" i="3" s="1"/>
  <c r="AC16" i="3" s="1"/>
  <c r="AD16" i="3"/>
  <c r="AE16" i="3"/>
  <c r="AF16" i="3"/>
  <c r="AH16" i="3" s="1"/>
  <c r="AI16" i="3" s="1"/>
  <c r="U17" i="5" s="1"/>
  <c r="AG16" i="3"/>
  <c r="C17" i="3"/>
  <c r="F17" i="3"/>
  <c r="G17" i="3"/>
  <c r="H17" i="3" s="1"/>
  <c r="N18" i="5" s="1"/>
  <c r="I17" i="3"/>
  <c r="J17" i="3" s="1"/>
  <c r="K17" i="3" s="1"/>
  <c r="L17" i="3"/>
  <c r="O17" i="3"/>
  <c r="P17" i="3" s="1"/>
  <c r="T17" i="3"/>
  <c r="U17" i="3"/>
  <c r="V17" i="3"/>
  <c r="X17" i="3"/>
  <c r="Y17" i="3"/>
  <c r="Z17" i="3" s="1"/>
  <c r="S18" i="5" s="1"/>
  <c r="AA17" i="3"/>
  <c r="AB17" i="3" s="1"/>
  <c r="AC17" i="3" s="1"/>
  <c r="T18" i="5" s="1"/>
  <c r="AD17" i="3"/>
  <c r="AE17" i="3"/>
  <c r="AF17" i="3"/>
  <c r="AH17" i="3" s="1"/>
  <c r="AI17" i="3" s="1"/>
  <c r="AG17" i="3"/>
  <c r="C18" i="3"/>
  <c r="F18" i="3"/>
  <c r="G18" i="3"/>
  <c r="H18" i="3" s="1"/>
  <c r="N19" i="5" s="1"/>
  <c r="I18" i="3"/>
  <c r="J18" i="3" s="1"/>
  <c r="K18" i="3" s="1"/>
  <c r="L18" i="3"/>
  <c r="O18" i="3"/>
  <c r="T18" i="3"/>
  <c r="U18" i="3"/>
  <c r="V18" i="3"/>
  <c r="X18" i="3"/>
  <c r="Y18" i="3"/>
  <c r="AA18" i="3"/>
  <c r="AB18" i="3" s="1"/>
  <c r="AC18" i="3" s="1"/>
  <c r="AD18" i="3"/>
  <c r="AE18" i="3"/>
  <c r="AF18" i="3"/>
  <c r="AG18" i="3"/>
  <c r="C19" i="3"/>
  <c r="E19" i="3" s="1"/>
  <c r="F19" i="3"/>
  <c r="G19" i="3"/>
  <c r="I19" i="3"/>
  <c r="J19" i="3" s="1"/>
  <c r="K19" i="3" s="1"/>
  <c r="L19" i="3"/>
  <c r="O19" i="3"/>
  <c r="T19" i="3"/>
  <c r="U19" i="3"/>
  <c r="V19" i="3"/>
  <c r="X19" i="3"/>
  <c r="Y19" i="3"/>
  <c r="AA19" i="3"/>
  <c r="AB19" i="3" s="1"/>
  <c r="AC19" i="3" s="1"/>
  <c r="T20" i="5" s="1"/>
  <c r="AD19" i="3"/>
  <c r="AE19" i="3"/>
  <c r="AF19" i="3"/>
  <c r="AH19" i="3" s="1"/>
  <c r="AG19" i="3"/>
  <c r="C20" i="3"/>
  <c r="F20" i="3"/>
  <c r="G20" i="3"/>
  <c r="H20" i="3" s="1"/>
  <c r="N21" i="5" s="1"/>
  <c r="I20" i="3"/>
  <c r="J20" i="3" s="1"/>
  <c r="K20" i="3" s="1"/>
  <c r="L20" i="3"/>
  <c r="O20" i="3"/>
  <c r="P20" i="3" s="1"/>
  <c r="T20" i="3"/>
  <c r="U20" i="3"/>
  <c r="V20" i="3"/>
  <c r="X20" i="3"/>
  <c r="Y20" i="3"/>
  <c r="Z20" i="3" s="1"/>
  <c r="S21" i="5" s="1"/>
  <c r="AA20" i="3"/>
  <c r="AB20" i="3" s="1"/>
  <c r="AC20" i="3" s="1"/>
  <c r="T21" i="5" s="1"/>
  <c r="AD20" i="3"/>
  <c r="AE20" i="3"/>
  <c r="AF20" i="3"/>
  <c r="AH20" i="3" s="1"/>
  <c r="AI20" i="3" s="1"/>
  <c r="U21" i="5" s="1"/>
  <c r="AG20" i="3"/>
  <c r="C21" i="3"/>
  <c r="F21" i="3"/>
  <c r="G21" i="3"/>
  <c r="I21" i="3"/>
  <c r="J21" i="3" s="1"/>
  <c r="K21" i="3" s="1"/>
  <c r="L21" i="3"/>
  <c r="O21" i="3"/>
  <c r="P21" i="3" s="1"/>
  <c r="T21" i="3"/>
  <c r="U21" i="3"/>
  <c r="V21" i="3"/>
  <c r="X21" i="3"/>
  <c r="Y21" i="3"/>
  <c r="AA21" i="3"/>
  <c r="AB21" i="3" s="1"/>
  <c r="AC21" i="3" s="1"/>
  <c r="T22" i="5" s="1"/>
  <c r="AD21" i="3"/>
  <c r="AE21" i="3"/>
  <c r="AF21" i="3"/>
  <c r="AH21" i="3" s="1"/>
  <c r="AI21" i="3" s="1"/>
  <c r="U22" i="5" s="1"/>
  <c r="AG21" i="3"/>
  <c r="C22" i="3"/>
  <c r="E22" i="3" s="1"/>
  <c r="M23" i="5" s="1"/>
  <c r="F22" i="3"/>
  <c r="G22" i="3"/>
  <c r="I22" i="3"/>
  <c r="J22" i="3" s="1"/>
  <c r="K22" i="3" s="1"/>
  <c r="L22" i="3"/>
  <c r="O22" i="3"/>
  <c r="Q22" i="3" s="1"/>
  <c r="R22" i="3" s="1"/>
  <c r="T22" i="3"/>
  <c r="U22" i="3"/>
  <c r="V22" i="3"/>
  <c r="X22" i="3"/>
  <c r="Y22" i="3"/>
  <c r="Z22" i="3" s="1"/>
  <c r="S23" i="5" s="1"/>
  <c r="AA22" i="3"/>
  <c r="AB22" i="3" s="1"/>
  <c r="AC22" i="3" s="1"/>
  <c r="T23" i="5" s="1"/>
  <c r="AD22" i="3"/>
  <c r="AE22" i="3"/>
  <c r="AF22" i="3"/>
  <c r="AH22" i="3" s="1"/>
  <c r="AI22" i="3" s="1"/>
  <c r="U23" i="5" s="1"/>
  <c r="AG22" i="3"/>
  <c r="C23" i="3"/>
  <c r="F23" i="3"/>
  <c r="G23" i="3"/>
  <c r="I23" i="3"/>
  <c r="J23" i="3" s="1"/>
  <c r="K23" i="3" s="1"/>
  <c r="L23" i="3"/>
  <c r="O23" i="3"/>
  <c r="P23" i="3" s="1"/>
  <c r="T23" i="3"/>
  <c r="U23" i="3"/>
  <c r="V23" i="3"/>
  <c r="X23" i="3"/>
  <c r="Y23" i="3"/>
  <c r="AA23" i="3"/>
  <c r="AB23" i="3" s="1"/>
  <c r="AC23" i="3" s="1"/>
  <c r="T24" i="5" s="1"/>
  <c r="AD23" i="3"/>
  <c r="AE23" i="3"/>
  <c r="AF23" i="3"/>
  <c r="AH23" i="3" s="1"/>
  <c r="AI23" i="3" s="1"/>
  <c r="U24" i="5" s="1"/>
  <c r="AG23" i="3"/>
  <c r="C24" i="3"/>
  <c r="F24" i="3"/>
  <c r="G24" i="3"/>
  <c r="H24" i="3" s="1"/>
  <c r="N25" i="5" s="1"/>
  <c r="I24" i="3"/>
  <c r="J24" i="3" s="1"/>
  <c r="K24" i="3" s="1"/>
  <c r="L24" i="3"/>
  <c r="O24" i="3"/>
  <c r="P24" i="3" s="1"/>
  <c r="T24" i="3"/>
  <c r="U24" i="3"/>
  <c r="V24" i="3"/>
  <c r="X24" i="3"/>
  <c r="Y24" i="3"/>
  <c r="Z24" i="3" s="1"/>
  <c r="S25" i="5" s="1"/>
  <c r="AA24" i="3"/>
  <c r="AB24" i="3" s="1"/>
  <c r="AC24" i="3" s="1"/>
  <c r="T25" i="5" s="1"/>
  <c r="AD24" i="3"/>
  <c r="AE24" i="3"/>
  <c r="AF24" i="3"/>
  <c r="AG24" i="3"/>
  <c r="C25" i="3"/>
  <c r="F25" i="3"/>
  <c r="G25" i="3"/>
  <c r="I25" i="3"/>
  <c r="J25" i="3" s="1"/>
  <c r="K25" i="3" s="1"/>
  <c r="L25" i="3"/>
  <c r="O25" i="3"/>
  <c r="P25" i="3" s="1"/>
  <c r="T25" i="3"/>
  <c r="U25" i="3"/>
  <c r="V25" i="3"/>
  <c r="X25" i="3"/>
  <c r="Y25" i="3"/>
  <c r="Z25" i="3" s="1"/>
  <c r="S26" i="5" s="1"/>
  <c r="AA25" i="3"/>
  <c r="AB25" i="3" s="1"/>
  <c r="AC25" i="3" s="1"/>
  <c r="AD25" i="3"/>
  <c r="AE25" i="3"/>
  <c r="AF25" i="3"/>
  <c r="AG25" i="3"/>
  <c r="C26" i="3"/>
  <c r="F26" i="3"/>
  <c r="G26" i="3"/>
  <c r="H26" i="3" s="1"/>
  <c r="N27" i="5" s="1"/>
  <c r="I26" i="3"/>
  <c r="J26" i="3" s="1"/>
  <c r="K26" i="3" s="1"/>
  <c r="L26" i="3"/>
  <c r="O26" i="3"/>
  <c r="Q26" i="3" s="1"/>
  <c r="R26" i="3" s="1"/>
  <c r="T26" i="3"/>
  <c r="U26" i="3"/>
  <c r="V26" i="3"/>
  <c r="X26" i="3"/>
  <c r="Y26" i="3"/>
  <c r="AA26" i="3"/>
  <c r="AB26" i="3" s="1"/>
  <c r="AC26" i="3" s="1"/>
  <c r="T27" i="5" s="1"/>
  <c r="AD26" i="3"/>
  <c r="AE26" i="3"/>
  <c r="AF26" i="3"/>
  <c r="AG26" i="3"/>
  <c r="C27" i="3"/>
  <c r="E27" i="3" s="1"/>
  <c r="F27" i="3"/>
  <c r="G27" i="3"/>
  <c r="H27" i="3" s="1"/>
  <c r="N28" i="5" s="1"/>
  <c r="I27" i="3"/>
  <c r="J27" i="3" s="1"/>
  <c r="K27" i="3" s="1"/>
  <c r="L27" i="3"/>
  <c r="O27" i="3"/>
  <c r="Q27" i="3" s="1"/>
  <c r="R27" i="3" s="1"/>
  <c r="T27" i="3"/>
  <c r="U27" i="3"/>
  <c r="V27" i="3"/>
  <c r="X27" i="3"/>
  <c r="Y27" i="3"/>
  <c r="AA27" i="3"/>
  <c r="AB27" i="3" s="1"/>
  <c r="AC27" i="3" s="1"/>
  <c r="AD27" i="3"/>
  <c r="AE27" i="3"/>
  <c r="AF27" i="3"/>
  <c r="AH27" i="3" s="1"/>
  <c r="AG27" i="3"/>
  <c r="C28" i="3"/>
  <c r="F28" i="3"/>
  <c r="G28" i="3"/>
  <c r="H28" i="3" s="1"/>
  <c r="N29" i="5" s="1"/>
  <c r="I28" i="3"/>
  <c r="J28" i="3" s="1"/>
  <c r="K28" i="3" s="1"/>
  <c r="L28" i="3"/>
  <c r="O28" i="3"/>
  <c r="P28" i="3" s="1"/>
  <c r="T28" i="3"/>
  <c r="U28" i="3"/>
  <c r="V28" i="3"/>
  <c r="X28" i="3"/>
  <c r="Y28" i="3"/>
  <c r="AA28" i="3"/>
  <c r="AB28" i="3" s="1"/>
  <c r="AC28" i="3" s="1"/>
  <c r="AD28" i="3"/>
  <c r="AE28" i="3"/>
  <c r="AF28" i="3"/>
  <c r="AH28" i="3" s="1"/>
  <c r="AI28" i="3" s="1"/>
  <c r="U29" i="5" s="1"/>
  <c r="AG28" i="3"/>
  <c r="C29" i="3"/>
  <c r="E29" i="3" s="1"/>
  <c r="M30" i="5" s="1"/>
  <c r="F29" i="3"/>
  <c r="G29" i="3"/>
  <c r="I29" i="3"/>
  <c r="J29" i="3" s="1"/>
  <c r="K29" i="3" s="1"/>
  <c r="L29" i="3"/>
  <c r="O29" i="3"/>
  <c r="P29" i="3" s="1"/>
  <c r="T29" i="3"/>
  <c r="U29" i="3"/>
  <c r="V29" i="3"/>
  <c r="X29" i="3"/>
  <c r="Y29" i="3"/>
  <c r="AA29" i="3"/>
  <c r="AB29" i="3" s="1"/>
  <c r="AC29" i="3" s="1"/>
  <c r="T30" i="5" s="1"/>
  <c r="AD29" i="3"/>
  <c r="AE29" i="3"/>
  <c r="AF29" i="3"/>
  <c r="AH29" i="3" s="1"/>
  <c r="AI29" i="3" s="1"/>
  <c r="U30" i="5" s="1"/>
  <c r="AG29" i="3"/>
  <c r="C30" i="3"/>
  <c r="E30" i="3" s="1"/>
  <c r="F30" i="3"/>
  <c r="G30" i="3"/>
  <c r="I30" i="3"/>
  <c r="J30" i="3" s="1"/>
  <c r="K30" i="3" s="1"/>
  <c r="L30" i="3"/>
  <c r="O30" i="3"/>
  <c r="P30" i="3" s="1"/>
  <c r="T30" i="3"/>
  <c r="U30" i="3"/>
  <c r="V30" i="3"/>
  <c r="X30" i="3"/>
  <c r="Y30" i="3"/>
  <c r="AA30" i="3"/>
  <c r="AB30" i="3" s="1"/>
  <c r="AC30" i="3" s="1"/>
  <c r="T31" i="5" s="1"/>
  <c r="AD30" i="3"/>
  <c r="AE30" i="3"/>
  <c r="AF30" i="3"/>
  <c r="AH30" i="3" s="1"/>
  <c r="AI30" i="3" s="1"/>
  <c r="U31" i="5" s="1"/>
  <c r="AG30" i="3"/>
  <c r="C31" i="3"/>
  <c r="F31" i="3"/>
  <c r="G31" i="3"/>
  <c r="I31" i="3"/>
  <c r="J31" i="3" s="1"/>
  <c r="K31" i="3" s="1"/>
  <c r="L31" i="3"/>
  <c r="O31" i="3"/>
  <c r="P31" i="3" s="1"/>
  <c r="T31" i="3"/>
  <c r="U31" i="3"/>
  <c r="V31" i="3"/>
  <c r="X31" i="3"/>
  <c r="Y31" i="3"/>
  <c r="AA31" i="3"/>
  <c r="AB31" i="3" s="1"/>
  <c r="AC31" i="3" s="1"/>
  <c r="T32" i="5" s="1"/>
  <c r="AD31" i="3"/>
  <c r="AE31" i="3"/>
  <c r="AF31" i="3"/>
  <c r="AG31" i="3"/>
  <c r="C32" i="3"/>
  <c r="F32" i="3"/>
  <c r="G32" i="3"/>
  <c r="H32" i="3" s="1"/>
  <c r="N33" i="5" s="1"/>
  <c r="I32" i="3"/>
  <c r="J32" i="3" s="1"/>
  <c r="K32" i="3" s="1"/>
  <c r="L32" i="3"/>
  <c r="O32" i="3"/>
  <c r="P32" i="3" s="1"/>
  <c r="T32" i="3"/>
  <c r="U32" i="3"/>
  <c r="V32" i="3"/>
  <c r="X32" i="3"/>
  <c r="Y32" i="3"/>
  <c r="Z32" i="3" s="1"/>
  <c r="S33" i="5" s="1"/>
  <c r="AA32" i="3"/>
  <c r="AB32" i="3" s="1"/>
  <c r="AC32" i="3" s="1"/>
  <c r="T33" i="5" s="1"/>
  <c r="AD32" i="3"/>
  <c r="AE32" i="3"/>
  <c r="AF32" i="3"/>
  <c r="AH32" i="3" s="1"/>
  <c r="AI32" i="3" s="1"/>
  <c r="U33" i="5" s="1"/>
  <c r="AG32" i="3"/>
  <c r="C33" i="3"/>
  <c r="F33" i="3"/>
  <c r="G33" i="3"/>
  <c r="H33" i="3" s="1"/>
  <c r="N34" i="5" s="1"/>
  <c r="I33" i="3"/>
  <c r="J33" i="3" s="1"/>
  <c r="K33" i="3" s="1"/>
  <c r="L33" i="3"/>
  <c r="O33" i="3"/>
  <c r="T33" i="3"/>
  <c r="U33" i="3"/>
  <c r="V33" i="3"/>
  <c r="X33" i="3"/>
  <c r="Y33" i="3"/>
  <c r="Z33" i="3" s="1"/>
  <c r="S34" i="5" s="1"/>
  <c r="AA33" i="3"/>
  <c r="AB33" i="3" s="1"/>
  <c r="AC33" i="3" s="1"/>
  <c r="T34" i="5" s="1"/>
  <c r="AD33" i="3"/>
  <c r="AE33" i="3"/>
  <c r="AF33" i="3"/>
  <c r="AH33" i="3" s="1"/>
  <c r="AI33" i="3" s="1"/>
  <c r="U34" i="5" s="1"/>
  <c r="AG33" i="3"/>
  <c r="C34" i="3"/>
  <c r="E34" i="3" s="1"/>
  <c r="M35" i="5" s="1"/>
  <c r="F34" i="3"/>
  <c r="G34" i="3"/>
  <c r="I34" i="3"/>
  <c r="J34" i="3" s="1"/>
  <c r="K34" i="3" s="1"/>
  <c r="L34" i="3"/>
  <c r="O34" i="3"/>
  <c r="Q34" i="3" s="1"/>
  <c r="R34" i="3" s="1"/>
  <c r="T34" i="3"/>
  <c r="U34" i="3"/>
  <c r="V34" i="3"/>
  <c r="X34" i="3"/>
  <c r="Y34" i="3"/>
  <c r="AA34" i="3"/>
  <c r="AB34" i="3" s="1"/>
  <c r="AC34" i="3" s="1"/>
  <c r="T35" i="5" s="1"/>
  <c r="AD34" i="3"/>
  <c r="AE34" i="3"/>
  <c r="AF34" i="3"/>
  <c r="AH34" i="3" s="1"/>
  <c r="AG34" i="3"/>
  <c r="C35" i="3"/>
  <c r="E35" i="3" s="1"/>
  <c r="M36" i="5" s="1"/>
  <c r="F35" i="3"/>
  <c r="G35" i="3"/>
  <c r="H35" i="3" s="1"/>
  <c r="N36" i="5" s="1"/>
  <c r="I35" i="3"/>
  <c r="J35" i="3" s="1"/>
  <c r="K35" i="3" s="1"/>
  <c r="L35" i="3"/>
  <c r="O35" i="3"/>
  <c r="Q35" i="3" s="1"/>
  <c r="R35" i="3" s="1"/>
  <c r="T35" i="3"/>
  <c r="U35" i="3"/>
  <c r="V35" i="3"/>
  <c r="X35" i="3"/>
  <c r="Y35" i="3"/>
  <c r="AA35" i="3"/>
  <c r="AB35" i="3" s="1"/>
  <c r="AC35" i="3" s="1"/>
  <c r="AD35" i="3"/>
  <c r="AE35" i="3"/>
  <c r="AF35" i="3"/>
  <c r="AH35" i="3" s="1"/>
  <c r="AI35" i="3" s="1"/>
  <c r="U36" i="5" s="1"/>
  <c r="AG35" i="3"/>
  <c r="C36" i="3"/>
  <c r="E36" i="3" s="1"/>
  <c r="M37" i="5" s="1"/>
  <c r="F36" i="3"/>
  <c r="G36" i="3"/>
  <c r="H36" i="3" s="1"/>
  <c r="N37" i="5" s="1"/>
  <c r="I36" i="3"/>
  <c r="J36" i="3" s="1"/>
  <c r="K36" i="3" s="1"/>
  <c r="L36" i="3"/>
  <c r="O36" i="3"/>
  <c r="Q36" i="3" s="1"/>
  <c r="R36" i="3" s="1"/>
  <c r="T36" i="3"/>
  <c r="U36" i="3"/>
  <c r="V36" i="3"/>
  <c r="X36" i="3"/>
  <c r="Y36" i="3"/>
  <c r="Z36" i="3" s="1"/>
  <c r="S37" i="5" s="1"/>
  <c r="AA36" i="3"/>
  <c r="AB36" i="3" s="1"/>
  <c r="AC36" i="3" s="1"/>
  <c r="AD36" i="3"/>
  <c r="AE36" i="3"/>
  <c r="AF36" i="3"/>
  <c r="AH36" i="3" s="1"/>
  <c r="AG36" i="3"/>
  <c r="C37" i="3"/>
  <c r="E37" i="3" s="1"/>
  <c r="M38" i="5" s="1"/>
  <c r="F37" i="3"/>
  <c r="G37" i="3"/>
  <c r="H37" i="3" s="1"/>
  <c r="N38" i="5" s="1"/>
  <c r="I37" i="3"/>
  <c r="J37" i="3" s="1"/>
  <c r="K37" i="3" s="1"/>
  <c r="L37" i="3"/>
  <c r="O37" i="3"/>
  <c r="P37" i="3" s="1"/>
  <c r="T37" i="3"/>
  <c r="U37" i="3"/>
  <c r="V37" i="3"/>
  <c r="X37" i="3"/>
  <c r="Y37" i="3"/>
  <c r="Z37" i="3" s="1"/>
  <c r="S38" i="5" s="1"/>
  <c r="AA37" i="3"/>
  <c r="AB37" i="3" s="1"/>
  <c r="AC37" i="3" s="1"/>
  <c r="T38" i="5" s="1"/>
  <c r="AD37" i="3"/>
  <c r="AE37" i="3"/>
  <c r="AF37" i="3"/>
  <c r="AH37" i="3" s="1"/>
  <c r="AI37" i="3" s="1"/>
  <c r="U38" i="5" s="1"/>
  <c r="AG37" i="3"/>
  <c r="C38" i="3"/>
  <c r="E38" i="3" s="1"/>
  <c r="M39" i="5" s="1"/>
  <c r="F38" i="3"/>
  <c r="G38" i="3"/>
  <c r="I38" i="3"/>
  <c r="J38" i="3" s="1"/>
  <c r="K38" i="3" s="1"/>
  <c r="L38" i="3"/>
  <c r="O38" i="3"/>
  <c r="P38" i="3" s="1"/>
  <c r="T38" i="3"/>
  <c r="U38" i="3"/>
  <c r="V38" i="3"/>
  <c r="X38" i="3"/>
  <c r="Y38" i="3"/>
  <c r="AA38" i="3"/>
  <c r="AB38" i="3" s="1"/>
  <c r="AC38" i="3" s="1"/>
  <c r="AD38" i="3"/>
  <c r="AE38" i="3"/>
  <c r="AF38" i="3"/>
  <c r="AH38" i="3" s="1"/>
  <c r="AI38" i="3" s="1"/>
  <c r="U39" i="5" s="1"/>
  <c r="AG38" i="3"/>
  <c r="C39" i="3"/>
  <c r="F39" i="3"/>
  <c r="G39" i="3"/>
  <c r="H39" i="3" s="1"/>
  <c r="N40" i="5" s="1"/>
  <c r="I39" i="3"/>
  <c r="J39" i="3" s="1"/>
  <c r="K39" i="3" s="1"/>
  <c r="L39" i="3"/>
  <c r="O39" i="3"/>
  <c r="P39" i="3" s="1"/>
  <c r="T39" i="3"/>
  <c r="U39" i="3"/>
  <c r="V39" i="3"/>
  <c r="X39" i="3"/>
  <c r="Y39" i="3"/>
  <c r="AA39" i="3"/>
  <c r="AB39" i="3" s="1"/>
  <c r="AC39" i="3" s="1"/>
  <c r="T40" i="5" s="1"/>
  <c r="AD39" i="3"/>
  <c r="AE39" i="3"/>
  <c r="AF39" i="3"/>
  <c r="AH39" i="3" s="1"/>
  <c r="AI39" i="3" s="1"/>
  <c r="U40" i="5" s="1"/>
  <c r="AG39" i="3"/>
  <c r="C40" i="3"/>
  <c r="E40" i="3" s="1"/>
  <c r="M41" i="5" s="1"/>
  <c r="F40" i="3"/>
  <c r="G40" i="3"/>
  <c r="H40" i="3" s="1"/>
  <c r="N41" i="5" s="1"/>
  <c r="I40" i="3"/>
  <c r="J40" i="3" s="1"/>
  <c r="K40" i="3" s="1"/>
  <c r="L40" i="3"/>
  <c r="O40" i="3"/>
  <c r="Q40" i="3" s="1"/>
  <c r="R40" i="3" s="1"/>
  <c r="T40" i="3"/>
  <c r="U40" i="3"/>
  <c r="V40" i="3"/>
  <c r="X40" i="3"/>
  <c r="Y40" i="3"/>
  <c r="Z40" i="3" s="1"/>
  <c r="S41" i="5" s="1"/>
  <c r="AA40" i="3"/>
  <c r="AB40" i="3" s="1"/>
  <c r="AC40" i="3" s="1"/>
  <c r="T41" i="5" s="1"/>
  <c r="AD40" i="3"/>
  <c r="AE40" i="3"/>
  <c r="AF40" i="3"/>
  <c r="AG40" i="3"/>
  <c r="C41" i="3"/>
  <c r="E41" i="3" s="1"/>
  <c r="M42" i="5" s="1"/>
  <c r="F41" i="3"/>
  <c r="G41" i="3"/>
  <c r="I41" i="3"/>
  <c r="J41" i="3" s="1"/>
  <c r="K41" i="3" s="1"/>
  <c r="L41" i="3"/>
  <c r="O41" i="3"/>
  <c r="T41" i="3"/>
  <c r="U41" i="3"/>
  <c r="V41" i="3"/>
  <c r="X41" i="3"/>
  <c r="Y41" i="3"/>
  <c r="Z41" i="3" s="1"/>
  <c r="S42" i="5" s="1"/>
  <c r="AA41" i="3"/>
  <c r="AB41" i="3" s="1"/>
  <c r="AC41" i="3" s="1"/>
  <c r="AD41" i="3"/>
  <c r="AE41" i="3"/>
  <c r="AF41" i="3"/>
  <c r="AH41" i="3" s="1"/>
  <c r="AI41" i="3" s="1"/>
  <c r="U42" i="5" s="1"/>
  <c r="AG41" i="3"/>
  <c r="C42" i="3"/>
  <c r="F42" i="3"/>
  <c r="G42" i="3"/>
  <c r="I42" i="3"/>
  <c r="J42" i="3" s="1"/>
  <c r="K42" i="3" s="1"/>
  <c r="L42" i="3"/>
  <c r="O42" i="3"/>
  <c r="P42" i="3" s="1"/>
  <c r="T42" i="3"/>
  <c r="U42" i="3"/>
  <c r="V42" i="3"/>
  <c r="X42" i="3"/>
  <c r="Y42" i="3"/>
  <c r="AA42" i="3"/>
  <c r="AB42" i="3" s="1"/>
  <c r="AC42" i="3" s="1"/>
  <c r="AD42" i="3"/>
  <c r="AE42" i="3"/>
  <c r="AF42" i="3"/>
  <c r="AH42" i="3" s="1"/>
  <c r="AI42" i="3" s="1"/>
  <c r="U43" i="5" s="1"/>
  <c r="AG42" i="3"/>
  <c r="C43" i="3"/>
  <c r="F43" i="3"/>
  <c r="G43" i="3"/>
  <c r="I43" i="3"/>
  <c r="J43" i="3" s="1"/>
  <c r="K43" i="3" s="1"/>
  <c r="L43" i="3"/>
  <c r="O43" i="3"/>
  <c r="Q43" i="3" s="1"/>
  <c r="R43" i="3" s="1"/>
  <c r="T43" i="3"/>
  <c r="U43" i="3"/>
  <c r="V43" i="3"/>
  <c r="X43" i="3"/>
  <c r="Y43" i="3"/>
  <c r="AA43" i="3"/>
  <c r="AB43" i="3" s="1"/>
  <c r="AC43" i="3" s="1"/>
  <c r="AD43" i="3"/>
  <c r="AE43" i="3"/>
  <c r="AF43" i="3"/>
  <c r="AH43" i="3" s="1"/>
  <c r="AI43" i="3" s="1"/>
  <c r="U44" i="5" s="1"/>
  <c r="AG43" i="3"/>
  <c r="C44" i="3"/>
  <c r="F44" i="3"/>
  <c r="G44" i="3"/>
  <c r="I44" i="3"/>
  <c r="J44" i="3" s="1"/>
  <c r="K44" i="3" s="1"/>
  <c r="L44" i="3"/>
  <c r="O44" i="3"/>
  <c r="Q44" i="3" s="1"/>
  <c r="R44" i="3" s="1"/>
  <c r="T44" i="3"/>
  <c r="U44" i="3"/>
  <c r="V44" i="3"/>
  <c r="X44" i="3"/>
  <c r="Y44" i="3"/>
  <c r="Z44" i="3" s="1"/>
  <c r="S45" i="5" s="1"/>
  <c r="AA44" i="3"/>
  <c r="AB44" i="3" s="1"/>
  <c r="AC44" i="3" s="1"/>
  <c r="AD44" i="3"/>
  <c r="AE44" i="3"/>
  <c r="AF44" i="3"/>
  <c r="AH44" i="3" s="1"/>
  <c r="AI44" i="3" s="1"/>
  <c r="U45" i="5" s="1"/>
  <c r="AG44" i="3"/>
  <c r="C45" i="3"/>
  <c r="F45" i="3"/>
  <c r="G45" i="3"/>
  <c r="I45" i="3"/>
  <c r="J45" i="3" s="1"/>
  <c r="K45" i="3" s="1"/>
  <c r="L45" i="3"/>
  <c r="O45" i="3"/>
  <c r="P45" i="3" s="1"/>
  <c r="T45" i="3"/>
  <c r="U45" i="3"/>
  <c r="V45" i="3"/>
  <c r="X45" i="3"/>
  <c r="Y45" i="3"/>
  <c r="AA45" i="3"/>
  <c r="AB45" i="3" s="1"/>
  <c r="AC45" i="3" s="1"/>
  <c r="AD45" i="3"/>
  <c r="AE45" i="3"/>
  <c r="AF45" i="3"/>
  <c r="AH45" i="3" s="1"/>
  <c r="AI45" i="3" s="1"/>
  <c r="U46" i="5" s="1"/>
  <c r="AG45" i="3"/>
  <c r="C46" i="3"/>
  <c r="F46" i="3"/>
  <c r="G46" i="3"/>
  <c r="H46" i="3" s="1"/>
  <c r="N47" i="5" s="1"/>
  <c r="I46" i="3"/>
  <c r="J46" i="3" s="1"/>
  <c r="K46" i="3" s="1"/>
  <c r="L46" i="3"/>
  <c r="O46" i="3"/>
  <c r="P46" i="3" s="1"/>
  <c r="T46" i="3"/>
  <c r="U46" i="3"/>
  <c r="V46" i="3"/>
  <c r="X46" i="3"/>
  <c r="Y46" i="3"/>
  <c r="Z46" i="3" s="1"/>
  <c r="S47" i="5" s="1"/>
  <c r="AA46" i="3"/>
  <c r="AB46" i="3" s="1"/>
  <c r="AC46" i="3" s="1"/>
  <c r="T47" i="5" s="1"/>
  <c r="AD46" i="3"/>
  <c r="AE46" i="3"/>
  <c r="AF46" i="3"/>
  <c r="AG46" i="3"/>
  <c r="C47" i="3"/>
  <c r="F47" i="3"/>
  <c r="G47" i="3"/>
  <c r="I47" i="3"/>
  <c r="J47" i="3" s="1"/>
  <c r="K47" i="3" s="1"/>
  <c r="L47" i="3"/>
  <c r="O47" i="3"/>
  <c r="Q47" i="3" s="1"/>
  <c r="R47" i="3" s="1"/>
  <c r="T47" i="3"/>
  <c r="U47" i="3"/>
  <c r="V47" i="3"/>
  <c r="X47" i="3"/>
  <c r="Y47" i="3"/>
  <c r="AA47" i="3"/>
  <c r="AB47" i="3" s="1"/>
  <c r="AC47" i="3" s="1"/>
  <c r="T48" i="5" s="1"/>
  <c r="AD47" i="3"/>
  <c r="AE47" i="3"/>
  <c r="AF47" i="3"/>
  <c r="AG47" i="3"/>
  <c r="C48" i="3"/>
  <c r="F48" i="3"/>
  <c r="G48" i="3"/>
  <c r="I48" i="3"/>
  <c r="J48" i="3" s="1"/>
  <c r="K48" i="3" s="1"/>
  <c r="L48" i="3"/>
  <c r="O48" i="3"/>
  <c r="P48" i="3" s="1"/>
  <c r="T48" i="3"/>
  <c r="U48" i="3"/>
  <c r="V48" i="3"/>
  <c r="X48" i="3"/>
  <c r="Y48" i="3"/>
  <c r="Z48" i="3" s="1"/>
  <c r="S49" i="5" s="1"/>
  <c r="AA48" i="3"/>
  <c r="AB48" i="3" s="1"/>
  <c r="AC48" i="3" s="1"/>
  <c r="T49" i="5" s="1"/>
  <c r="AD48" i="3"/>
  <c r="AE48" i="3"/>
  <c r="AF48" i="3"/>
  <c r="AH48" i="3" s="1"/>
  <c r="AG48" i="3"/>
  <c r="C49" i="3"/>
  <c r="E49" i="3" s="1"/>
  <c r="M50" i="5" s="1"/>
  <c r="F49" i="3"/>
  <c r="G49" i="3"/>
  <c r="I49" i="3"/>
  <c r="J49" i="3" s="1"/>
  <c r="K49" i="3" s="1"/>
  <c r="L49" i="3"/>
  <c r="O49" i="3"/>
  <c r="P49" i="3" s="1"/>
  <c r="T49" i="3"/>
  <c r="U49" i="3"/>
  <c r="V49" i="3"/>
  <c r="X49" i="3"/>
  <c r="Y49" i="3"/>
  <c r="Z49" i="3" s="1"/>
  <c r="S50" i="5" s="1"/>
  <c r="AA49" i="3"/>
  <c r="AB49" i="3" s="1"/>
  <c r="AC49" i="3" s="1"/>
  <c r="AD49" i="3"/>
  <c r="AE49" i="3"/>
  <c r="AF49" i="3"/>
  <c r="AH49" i="3" s="1"/>
  <c r="AG49" i="3"/>
  <c r="C50" i="3"/>
  <c r="E50" i="3" s="1"/>
  <c r="M51" i="5" s="1"/>
  <c r="F50" i="3"/>
  <c r="G50" i="3"/>
  <c r="H50" i="3" s="1"/>
  <c r="N51" i="5" s="1"/>
  <c r="I50" i="3"/>
  <c r="J50" i="3" s="1"/>
  <c r="K50" i="3" s="1"/>
  <c r="L50" i="3"/>
  <c r="O50" i="3"/>
  <c r="P50" i="3" s="1"/>
  <c r="T50" i="3"/>
  <c r="U50" i="3"/>
  <c r="V50" i="3"/>
  <c r="X50" i="3"/>
  <c r="Y50" i="3"/>
  <c r="AA50" i="3"/>
  <c r="AB50" i="3" s="1"/>
  <c r="AC50" i="3" s="1"/>
  <c r="T51" i="5" s="1"/>
  <c r="AD50" i="3"/>
  <c r="AE50" i="3"/>
  <c r="AF50" i="3"/>
  <c r="AH50" i="3" s="1"/>
  <c r="AG50" i="3"/>
  <c r="C51" i="3"/>
  <c r="E51" i="3" s="1"/>
  <c r="M52" i="5" s="1"/>
  <c r="F51" i="3"/>
  <c r="G51" i="3"/>
  <c r="I51" i="3"/>
  <c r="J51" i="3" s="1"/>
  <c r="K51" i="3" s="1"/>
  <c r="L51" i="3"/>
  <c r="O51" i="3"/>
  <c r="Q51" i="3" s="1"/>
  <c r="R51" i="3" s="1"/>
  <c r="T51" i="3"/>
  <c r="U51" i="3"/>
  <c r="V51" i="3"/>
  <c r="X51" i="3"/>
  <c r="Y51" i="3"/>
  <c r="AA51" i="3"/>
  <c r="AB51" i="3" s="1"/>
  <c r="AC51" i="3" s="1"/>
  <c r="AD51" i="3"/>
  <c r="AE51" i="3"/>
  <c r="AF51" i="3"/>
  <c r="AG51" i="3"/>
  <c r="C52" i="3"/>
  <c r="F52" i="3"/>
  <c r="G52" i="3"/>
  <c r="I52" i="3"/>
  <c r="J52" i="3" s="1"/>
  <c r="K52" i="3" s="1"/>
  <c r="L52" i="3"/>
  <c r="O52" i="3"/>
  <c r="P52" i="3" s="1"/>
  <c r="T52" i="3"/>
  <c r="U52" i="3"/>
  <c r="V52" i="3"/>
  <c r="X52" i="3"/>
  <c r="Y52" i="3"/>
  <c r="Z52" i="3" s="1"/>
  <c r="S53" i="5" s="1"/>
  <c r="AA52" i="3"/>
  <c r="AB52" i="3" s="1"/>
  <c r="AC52" i="3" s="1"/>
  <c r="T53" i="5" s="1"/>
  <c r="AD52" i="3"/>
  <c r="AE52" i="3"/>
  <c r="AF52" i="3"/>
  <c r="AH52" i="3" s="1"/>
  <c r="AI52" i="3" s="1"/>
  <c r="U53" i="5" s="1"/>
  <c r="AG52" i="3"/>
  <c r="C53" i="3"/>
  <c r="F53" i="3"/>
  <c r="G53" i="3"/>
  <c r="H53" i="3" s="1"/>
  <c r="N54" i="5" s="1"/>
  <c r="I53" i="3"/>
  <c r="J53" i="3" s="1"/>
  <c r="K53" i="3" s="1"/>
  <c r="L53" i="3"/>
  <c r="O53" i="3"/>
  <c r="P53" i="3" s="1"/>
  <c r="T53" i="3"/>
  <c r="U53" i="3"/>
  <c r="V53" i="3"/>
  <c r="X53" i="3"/>
  <c r="Y53" i="3"/>
  <c r="Z53" i="3" s="1"/>
  <c r="S54" i="5" s="1"/>
  <c r="AA53" i="3"/>
  <c r="AB53" i="3" s="1"/>
  <c r="AC53" i="3" s="1"/>
  <c r="T54" i="5" s="1"/>
  <c r="AD53" i="3"/>
  <c r="AE53" i="3"/>
  <c r="AF53" i="3"/>
  <c r="AH53" i="3" s="1"/>
  <c r="AI53" i="3" s="1"/>
  <c r="U54" i="5" s="1"/>
  <c r="AG53" i="3"/>
  <c r="C54" i="3"/>
  <c r="E54" i="3" s="1"/>
  <c r="F54" i="3"/>
  <c r="G54" i="3"/>
  <c r="H54" i="3" s="1"/>
  <c r="N55" i="5" s="1"/>
  <c r="I54" i="3"/>
  <c r="J54" i="3" s="1"/>
  <c r="K54" i="3" s="1"/>
  <c r="L54" i="3"/>
  <c r="O54" i="3"/>
  <c r="P54" i="3" s="1"/>
  <c r="T54" i="3"/>
  <c r="U54" i="3"/>
  <c r="V54" i="3"/>
  <c r="X54" i="3"/>
  <c r="Y54" i="3"/>
  <c r="AA54" i="3"/>
  <c r="AB54" i="3" s="1"/>
  <c r="AC54" i="3" s="1"/>
  <c r="T55" i="5" s="1"/>
  <c r="AD54" i="3"/>
  <c r="AE54" i="3"/>
  <c r="AF54" i="3"/>
  <c r="AG54" i="3"/>
  <c r="C55" i="3"/>
  <c r="F55" i="3"/>
  <c r="G55" i="3"/>
  <c r="I55" i="3"/>
  <c r="J55" i="3" s="1"/>
  <c r="K55" i="3" s="1"/>
  <c r="L55" i="3"/>
  <c r="O55" i="3"/>
  <c r="P55" i="3" s="1"/>
  <c r="T55" i="3"/>
  <c r="U55" i="3"/>
  <c r="V55" i="3"/>
  <c r="X55" i="3"/>
  <c r="Y55" i="3"/>
  <c r="AA55" i="3"/>
  <c r="AB55" i="3" s="1"/>
  <c r="AC55" i="3" s="1"/>
  <c r="T56" i="5" s="1"/>
  <c r="AD55" i="3"/>
  <c r="AE55" i="3"/>
  <c r="AF55" i="3"/>
  <c r="AH55" i="3" s="1"/>
  <c r="AG55" i="3"/>
  <c r="C56" i="3"/>
  <c r="E56" i="3" s="1"/>
  <c r="F56" i="3"/>
  <c r="G56" i="3"/>
  <c r="H56" i="3" s="1"/>
  <c r="N57" i="5" s="1"/>
  <c r="I56" i="3"/>
  <c r="J56" i="3" s="1"/>
  <c r="K56" i="3" s="1"/>
  <c r="L56" i="3"/>
  <c r="O56" i="3"/>
  <c r="T56" i="3"/>
  <c r="U56" i="3"/>
  <c r="V56" i="3"/>
  <c r="X56" i="3"/>
  <c r="Y56" i="3"/>
  <c r="Z56" i="3" s="1"/>
  <c r="S57" i="5" s="1"/>
  <c r="AA56" i="3"/>
  <c r="AB56" i="3" s="1"/>
  <c r="AC56" i="3" s="1"/>
  <c r="AD56" i="3"/>
  <c r="AE56" i="3"/>
  <c r="AF56" i="3"/>
  <c r="AH56" i="3" s="1"/>
  <c r="AG56" i="3"/>
  <c r="C57" i="3"/>
  <c r="F57" i="3"/>
  <c r="G57" i="3"/>
  <c r="H57" i="3" s="1"/>
  <c r="N58" i="5" s="1"/>
  <c r="I57" i="3"/>
  <c r="J57" i="3" s="1"/>
  <c r="K57" i="3" s="1"/>
  <c r="L57" i="3"/>
  <c r="O57" i="3"/>
  <c r="P57" i="3" s="1"/>
  <c r="T57" i="3"/>
  <c r="U57" i="3"/>
  <c r="V57" i="3"/>
  <c r="X57" i="3"/>
  <c r="Y57" i="3"/>
  <c r="Z57" i="3" s="1"/>
  <c r="S58" i="5" s="1"/>
  <c r="AA57" i="3"/>
  <c r="AB57" i="3" s="1"/>
  <c r="AC57" i="3" s="1"/>
  <c r="T58" i="5" s="1"/>
  <c r="AD57" i="3"/>
  <c r="AE57" i="3"/>
  <c r="AF57" i="3"/>
  <c r="AH57" i="3" s="1"/>
  <c r="AI57" i="3" s="1"/>
  <c r="U58" i="5" s="1"/>
  <c r="AG57" i="3"/>
  <c r="C58" i="3"/>
  <c r="E58" i="3" s="1"/>
  <c r="M59" i="5" s="1"/>
  <c r="F58" i="3"/>
  <c r="G58" i="3"/>
  <c r="I58" i="3"/>
  <c r="J58" i="3" s="1"/>
  <c r="K58" i="3" s="1"/>
  <c r="L58" i="3"/>
  <c r="O58" i="3"/>
  <c r="P58" i="3" s="1"/>
  <c r="T58" i="3"/>
  <c r="U58" i="3"/>
  <c r="V58" i="3"/>
  <c r="X58" i="3"/>
  <c r="Y58" i="3"/>
  <c r="Z58" i="3" s="1"/>
  <c r="S59" i="5" s="1"/>
  <c r="AA58" i="3"/>
  <c r="AB58" i="3" s="1"/>
  <c r="AC58" i="3" s="1"/>
  <c r="AD58" i="3"/>
  <c r="AE58" i="3"/>
  <c r="AF58" i="3"/>
  <c r="AH58" i="3" s="1"/>
  <c r="AI58" i="3" s="1"/>
  <c r="U59" i="5" s="1"/>
  <c r="AG58" i="3"/>
  <c r="C59" i="3"/>
  <c r="E59" i="3" s="1"/>
  <c r="F59" i="3"/>
  <c r="G59" i="3"/>
  <c r="H59" i="3" s="1"/>
  <c r="N60" i="5" s="1"/>
  <c r="I59" i="3"/>
  <c r="J59" i="3" s="1"/>
  <c r="K59" i="3" s="1"/>
  <c r="L59" i="3"/>
  <c r="O59" i="3"/>
  <c r="Q59" i="3" s="1"/>
  <c r="R59" i="3" s="1"/>
  <c r="T59" i="3"/>
  <c r="U59" i="3"/>
  <c r="V59" i="3"/>
  <c r="X59" i="3"/>
  <c r="Y59" i="3"/>
  <c r="AA59" i="3"/>
  <c r="AB59" i="3" s="1"/>
  <c r="AC59" i="3" s="1"/>
  <c r="T60" i="5" s="1"/>
  <c r="AD59" i="3"/>
  <c r="AE59" i="3"/>
  <c r="AF59" i="3"/>
  <c r="AH59" i="3" s="1"/>
  <c r="AI59" i="3" s="1"/>
  <c r="U60" i="5" s="1"/>
  <c r="AG59" i="3"/>
  <c r="C60" i="3"/>
  <c r="F60" i="3"/>
  <c r="G60" i="3"/>
  <c r="I60" i="3"/>
  <c r="J60" i="3" s="1"/>
  <c r="K60" i="3" s="1"/>
  <c r="L60" i="3"/>
  <c r="O60" i="3"/>
  <c r="P60" i="3" s="1"/>
  <c r="T60" i="3"/>
  <c r="U60" i="3"/>
  <c r="V60" i="3"/>
  <c r="X60" i="3"/>
  <c r="Y60" i="3"/>
  <c r="Z60" i="3" s="1"/>
  <c r="S61" i="5" s="1"/>
  <c r="AA60" i="3"/>
  <c r="AB60" i="3" s="1"/>
  <c r="AC60" i="3" s="1"/>
  <c r="T61" i="5" s="1"/>
  <c r="AD60" i="3"/>
  <c r="AE60" i="3"/>
  <c r="AF60" i="3"/>
  <c r="AH60" i="3" s="1"/>
  <c r="AI60" i="3" s="1"/>
  <c r="U61" i="5" s="1"/>
  <c r="AG60" i="3"/>
  <c r="C61" i="3"/>
  <c r="F61" i="3"/>
  <c r="G61" i="3"/>
  <c r="I61" i="3"/>
  <c r="J61" i="3" s="1"/>
  <c r="K61" i="3" s="1"/>
  <c r="L61" i="3"/>
  <c r="O61" i="3"/>
  <c r="P61" i="3" s="1"/>
  <c r="T61" i="3"/>
  <c r="U61" i="3"/>
  <c r="V61" i="3"/>
  <c r="X61" i="3"/>
  <c r="Y61" i="3"/>
  <c r="Z61" i="3" s="1"/>
  <c r="S62" i="5" s="1"/>
  <c r="AA61" i="3"/>
  <c r="AB61" i="3" s="1"/>
  <c r="AC61" i="3" s="1"/>
  <c r="T62" i="5" s="1"/>
  <c r="AD61" i="3"/>
  <c r="AE61" i="3"/>
  <c r="AF61" i="3"/>
  <c r="AH61" i="3" s="1"/>
  <c r="AG61" i="3"/>
  <c r="C62" i="3"/>
  <c r="F62" i="3"/>
  <c r="G62" i="3"/>
  <c r="I62" i="3"/>
  <c r="J62" i="3" s="1"/>
  <c r="K62" i="3" s="1"/>
  <c r="L62" i="3"/>
  <c r="O62" i="3"/>
  <c r="P62" i="3" s="1"/>
  <c r="T62" i="3"/>
  <c r="U62" i="3"/>
  <c r="V62" i="3"/>
  <c r="X62" i="3"/>
  <c r="Y62" i="3"/>
  <c r="Z62" i="3" s="1"/>
  <c r="S63" i="5" s="1"/>
  <c r="AA62" i="3"/>
  <c r="AB62" i="3" s="1"/>
  <c r="AC62" i="3" s="1"/>
  <c r="T63" i="5" s="1"/>
  <c r="AD62" i="3"/>
  <c r="AE62" i="3"/>
  <c r="AF62" i="3"/>
  <c r="AH62" i="3" s="1"/>
  <c r="AI62" i="3" s="1"/>
  <c r="U63" i="5" s="1"/>
  <c r="AG62" i="3"/>
  <c r="C63" i="3"/>
  <c r="E63" i="3" s="1"/>
  <c r="M64" i="5" s="1"/>
  <c r="F63" i="3"/>
  <c r="G63" i="3"/>
  <c r="H63" i="3" s="1"/>
  <c r="N64" i="5" s="1"/>
  <c r="I63" i="3"/>
  <c r="J63" i="3" s="1"/>
  <c r="K63" i="3" s="1"/>
  <c r="L63" i="3"/>
  <c r="O63" i="3"/>
  <c r="P63" i="3" s="1"/>
  <c r="T63" i="3"/>
  <c r="U63" i="3"/>
  <c r="V63" i="3"/>
  <c r="X63" i="3"/>
  <c r="Y63" i="3"/>
  <c r="Z63" i="3" s="1"/>
  <c r="S64" i="5" s="1"/>
  <c r="AA63" i="3"/>
  <c r="AB63" i="3" s="1"/>
  <c r="AC63" i="3" s="1"/>
  <c r="T64" i="5" s="1"/>
  <c r="AD63" i="3"/>
  <c r="AE63" i="3"/>
  <c r="AF63" i="3"/>
  <c r="AH63" i="3" s="1"/>
  <c r="AI63" i="3" s="1"/>
  <c r="U64" i="5" s="1"/>
  <c r="AG63" i="3"/>
  <c r="C64" i="3"/>
  <c r="E64" i="3" s="1"/>
  <c r="M65" i="5" s="1"/>
  <c r="F64" i="3"/>
  <c r="G64" i="3"/>
  <c r="H64" i="3" s="1"/>
  <c r="N65" i="5" s="1"/>
  <c r="I64" i="3"/>
  <c r="J64" i="3" s="1"/>
  <c r="K64" i="3" s="1"/>
  <c r="L64" i="3"/>
  <c r="O64" i="3"/>
  <c r="P64" i="3" s="1"/>
  <c r="T64" i="3"/>
  <c r="U64" i="3"/>
  <c r="V64" i="3"/>
  <c r="X64" i="3"/>
  <c r="Y64" i="3"/>
  <c r="Z64" i="3" s="1"/>
  <c r="S65" i="5" s="1"/>
  <c r="AA64" i="3"/>
  <c r="AB64" i="3" s="1"/>
  <c r="AC64" i="3" s="1"/>
  <c r="T65" i="5" s="1"/>
  <c r="AD64" i="3"/>
  <c r="AE64" i="3"/>
  <c r="AF64" i="3"/>
  <c r="AG64" i="3"/>
  <c r="C65" i="3"/>
  <c r="F65" i="3"/>
  <c r="G65" i="3"/>
  <c r="I65" i="3"/>
  <c r="J65" i="3" s="1"/>
  <c r="K65" i="3" s="1"/>
  <c r="L65" i="3"/>
  <c r="O65" i="3"/>
  <c r="P65" i="3" s="1"/>
  <c r="T65" i="3"/>
  <c r="U65" i="3"/>
  <c r="V65" i="3"/>
  <c r="X65" i="3"/>
  <c r="Y65" i="3"/>
  <c r="Z65" i="3" s="1"/>
  <c r="S66" i="5" s="1"/>
  <c r="AA65" i="3"/>
  <c r="AB65" i="3" s="1"/>
  <c r="AC65" i="3" s="1"/>
  <c r="T66" i="5" s="1"/>
  <c r="AD65" i="3"/>
  <c r="AE65" i="3"/>
  <c r="AF65" i="3"/>
  <c r="AH65" i="3" s="1"/>
  <c r="AI65" i="3" s="1"/>
  <c r="U66" i="5" s="1"/>
  <c r="AG65" i="3"/>
  <c r="C66" i="3"/>
  <c r="E66" i="3" s="1"/>
  <c r="M67" i="5" s="1"/>
  <c r="F66" i="3"/>
  <c r="G66" i="3"/>
  <c r="I66" i="3"/>
  <c r="J66" i="3" s="1"/>
  <c r="K66" i="3" s="1"/>
  <c r="L66" i="3"/>
  <c r="O66" i="3"/>
  <c r="Q66" i="3" s="1"/>
  <c r="R66" i="3" s="1"/>
  <c r="T66" i="3"/>
  <c r="U66" i="3"/>
  <c r="V66" i="3"/>
  <c r="X66" i="3"/>
  <c r="Y66" i="3"/>
  <c r="Z66" i="3" s="1"/>
  <c r="S67" i="5" s="1"/>
  <c r="AA66" i="3"/>
  <c r="AB66" i="3" s="1"/>
  <c r="AC66" i="3" s="1"/>
  <c r="AD66" i="3"/>
  <c r="AE66" i="3"/>
  <c r="AF66" i="3"/>
  <c r="AH66" i="3" s="1"/>
  <c r="AI66" i="3" s="1"/>
  <c r="U67" i="5" s="1"/>
  <c r="AG66" i="3"/>
  <c r="C67" i="3"/>
  <c r="F67" i="3"/>
  <c r="G67" i="3"/>
  <c r="I67" i="3"/>
  <c r="J67" i="3" s="1"/>
  <c r="K67" i="3" s="1"/>
  <c r="L67" i="3"/>
  <c r="O67" i="3"/>
  <c r="Q67" i="3" s="1"/>
  <c r="R67" i="3" s="1"/>
  <c r="T67" i="3"/>
  <c r="U67" i="3"/>
  <c r="V67" i="3"/>
  <c r="X67" i="3"/>
  <c r="Y67" i="3"/>
  <c r="AA67" i="3"/>
  <c r="AB67" i="3" s="1"/>
  <c r="AC67" i="3" s="1"/>
  <c r="T68" i="5" s="1"/>
  <c r="AD67" i="3"/>
  <c r="AE67" i="3"/>
  <c r="AF67" i="3"/>
  <c r="AH67" i="3" s="1"/>
  <c r="AI67" i="3" s="1"/>
  <c r="U68" i="5" s="1"/>
  <c r="AG67" i="3"/>
  <c r="C68" i="3"/>
  <c r="F68" i="3"/>
  <c r="G68" i="3"/>
  <c r="I68" i="3"/>
  <c r="J68" i="3" s="1"/>
  <c r="K68" i="3" s="1"/>
  <c r="M68" i="3" s="1"/>
  <c r="O69" i="5" s="1"/>
  <c r="L68" i="3"/>
  <c r="O68" i="3"/>
  <c r="P68" i="3" s="1"/>
  <c r="T68" i="3"/>
  <c r="U68" i="3"/>
  <c r="V68" i="3"/>
  <c r="X68" i="3"/>
  <c r="Y68" i="3"/>
  <c r="AA68" i="3"/>
  <c r="AB68" i="3" s="1"/>
  <c r="AC68" i="3" s="1"/>
  <c r="AD68" i="3"/>
  <c r="AE68" i="3"/>
  <c r="AF68" i="3"/>
  <c r="AH68" i="3" s="1"/>
  <c r="AI68" i="3" s="1"/>
  <c r="U69" i="5" s="1"/>
  <c r="AG68" i="3"/>
  <c r="C69" i="3"/>
  <c r="F69" i="3"/>
  <c r="G69" i="3"/>
  <c r="H69" i="3" s="1"/>
  <c r="N70" i="5" s="1"/>
  <c r="I69" i="3"/>
  <c r="J69" i="3" s="1"/>
  <c r="K69" i="3" s="1"/>
  <c r="L69" i="3"/>
  <c r="O69" i="3"/>
  <c r="P69" i="3" s="1"/>
  <c r="T69" i="3"/>
  <c r="U69" i="3"/>
  <c r="V69" i="3"/>
  <c r="X69" i="3"/>
  <c r="Y69" i="3"/>
  <c r="Z69" i="3" s="1"/>
  <c r="S70" i="5" s="1"/>
  <c r="AA69" i="3"/>
  <c r="AB69" i="3" s="1"/>
  <c r="AC69" i="3" s="1"/>
  <c r="T70" i="5" s="1"/>
  <c r="AD69" i="3"/>
  <c r="AE69" i="3"/>
  <c r="AF69" i="3"/>
  <c r="AH69" i="3" s="1"/>
  <c r="AI69" i="3" s="1"/>
  <c r="U70" i="5" s="1"/>
  <c r="AG69" i="3"/>
  <c r="C70" i="3"/>
  <c r="E70" i="3" s="1"/>
  <c r="M71" i="5" s="1"/>
  <c r="F70" i="3"/>
  <c r="G70" i="3"/>
  <c r="I70" i="3"/>
  <c r="J70" i="3" s="1"/>
  <c r="K70" i="3" s="1"/>
  <c r="L70" i="3"/>
  <c r="O70" i="3"/>
  <c r="P70" i="3" s="1"/>
  <c r="T70" i="3"/>
  <c r="U70" i="3"/>
  <c r="V70" i="3"/>
  <c r="X70" i="3"/>
  <c r="Y70" i="3"/>
  <c r="Z70" i="3" s="1"/>
  <c r="S71" i="5" s="1"/>
  <c r="AA70" i="3"/>
  <c r="AB70" i="3" s="1"/>
  <c r="AC70" i="3" s="1"/>
  <c r="T71" i="5" s="1"/>
  <c r="AD70" i="3"/>
  <c r="AE70" i="3"/>
  <c r="AF70" i="3"/>
  <c r="AG70" i="3"/>
  <c r="C71" i="3"/>
  <c r="E71" i="3" s="1"/>
  <c r="F71" i="3"/>
  <c r="G71" i="3"/>
  <c r="H71" i="3" s="1"/>
  <c r="N72" i="5" s="1"/>
  <c r="I71" i="3"/>
  <c r="J71" i="3" s="1"/>
  <c r="K71" i="3" s="1"/>
  <c r="L71" i="3"/>
  <c r="O71" i="3"/>
  <c r="P71" i="3" s="1"/>
  <c r="T71" i="3"/>
  <c r="U71" i="3"/>
  <c r="V71" i="3"/>
  <c r="X71" i="3"/>
  <c r="Y71" i="3"/>
  <c r="Z71" i="3" s="1"/>
  <c r="S72" i="5" s="1"/>
  <c r="AA71" i="3"/>
  <c r="AB71" i="3" s="1"/>
  <c r="AC71" i="3" s="1"/>
  <c r="T72" i="5" s="1"/>
  <c r="AD71" i="3"/>
  <c r="AE71" i="3"/>
  <c r="AF71" i="3"/>
  <c r="AG71" i="3"/>
  <c r="C72" i="3"/>
  <c r="F72" i="3"/>
  <c r="G72" i="3"/>
  <c r="H72" i="3" s="1"/>
  <c r="N73" i="5" s="1"/>
  <c r="I72" i="3"/>
  <c r="J72" i="3" s="1"/>
  <c r="K72" i="3" s="1"/>
  <c r="L72" i="3"/>
  <c r="O72" i="3"/>
  <c r="Q72" i="3" s="1"/>
  <c r="R72" i="3" s="1"/>
  <c r="T72" i="3"/>
  <c r="U72" i="3"/>
  <c r="V72" i="3"/>
  <c r="X72" i="3"/>
  <c r="Y72" i="3"/>
  <c r="Z72" i="3" s="1"/>
  <c r="S73" i="5" s="1"/>
  <c r="AA72" i="3"/>
  <c r="AB72" i="3" s="1"/>
  <c r="AC72" i="3" s="1"/>
  <c r="T73" i="5" s="1"/>
  <c r="AD72" i="3"/>
  <c r="AE72" i="3"/>
  <c r="AF72" i="3"/>
  <c r="AH72" i="3" s="1"/>
  <c r="AG72" i="3"/>
  <c r="C73" i="3"/>
  <c r="E73" i="3" s="1"/>
  <c r="M74" i="5" s="1"/>
  <c r="F73" i="3"/>
  <c r="G73" i="3"/>
  <c r="I73" i="3"/>
  <c r="J73" i="3" s="1"/>
  <c r="K73" i="3" s="1"/>
  <c r="L73" i="3"/>
  <c r="O73" i="3"/>
  <c r="P73" i="3" s="1"/>
  <c r="T73" i="3"/>
  <c r="U73" i="3"/>
  <c r="V73" i="3"/>
  <c r="X73" i="3"/>
  <c r="Y73" i="3"/>
  <c r="Z73" i="3" s="1"/>
  <c r="S74" i="5" s="1"/>
  <c r="AA73" i="3"/>
  <c r="AB73" i="3" s="1"/>
  <c r="AC73" i="3" s="1"/>
  <c r="T74" i="5" s="1"/>
  <c r="AD73" i="3"/>
  <c r="AE73" i="3"/>
  <c r="AF73" i="3"/>
  <c r="AH73" i="3" s="1"/>
  <c r="AG73" i="3"/>
  <c r="C74" i="3"/>
  <c r="F74" i="3"/>
  <c r="G74" i="3"/>
  <c r="H74" i="3" s="1"/>
  <c r="N75" i="5" s="1"/>
  <c r="I74" i="3"/>
  <c r="J74" i="3" s="1"/>
  <c r="K74" i="3" s="1"/>
  <c r="L74" i="3"/>
  <c r="O74" i="3"/>
  <c r="P74" i="3" s="1"/>
  <c r="T74" i="3"/>
  <c r="U74" i="3"/>
  <c r="V74" i="3"/>
  <c r="X74" i="3"/>
  <c r="Y74" i="3"/>
  <c r="Z74" i="3" s="1"/>
  <c r="S75" i="5" s="1"/>
  <c r="AA74" i="3"/>
  <c r="AB74" i="3" s="1"/>
  <c r="AC74" i="3" s="1"/>
  <c r="T75" i="5" s="1"/>
  <c r="AD74" i="3"/>
  <c r="AE74" i="3"/>
  <c r="AF74" i="3"/>
  <c r="AH74" i="3" s="1"/>
  <c r="AI74" i="3" s="1"/>
  <c r="U75" i="5" s="1"/>
  <c r="AG74" i="3"/>
  <c r="C75" i="3"/>
  <c r="F75" i="3"/>
  <c r="G75" i="3"/>
  <c r="I75" i="3"/>
  <c r="J75" i="3" s="1"/>
  <c r="K75" i="3" s="1"/>
  <c r="L75" i="3"/>
  <c r="O75" i="3"/>
  <c r="P75" i="3" s="1"/>
  <c r="T75" i="3"/>
  <c r="U75" i="3"/>
  <c r="V75" i="3"/>
  <c r="X75" i="3"/>
  <c r="Y75" i="3"/>
  <c r="AA75" i="3"/>
  <c r="AB75" i="3" s="1"/>
  <c r="AC75" i="3" s="1"/>
  <c r="T76" i="5" s="1"/>
  <c r="AD75" i="3"/>
  <c r="AE75" i="3"/>
  <c r="AF75" i="3"/>
  <c r="AH75" i="3" s="1"/>
  <c r="AI75" i="3" s="1"/>
  <c r="U76" i="5" s="1"/>
  <c r="AG75" i="3"/>
  <c r="C76" i="3"/>
  <c r="F76" i="3"/>
  <c r="G76" i="3"/>
  <c r="I76" i="3"/>
  <c r="J76" i="3" s="1"/>
  <c r="K76" i="3" s="1"/>
  <c r="M76" i="3" s="1"/>
  <c r="O77" i="5" s="1"/>
  <c r="L76" i="3"/>
  <c r="O76" i="3"/>
  <c r="P76" i="3" s="1"/>
  <c r="T76" i="3"/>
  <c r="U76" i="3"/>
  <c r="V76" i="3"/>
  <c r="X76" i="3"/>
  <c r="Y76" i="3"/>
  <c r="AA76" i="3"/>
  <c r="AB76" i="3" s="1"/>
  <c r="AC76" i="3" s="1"/>
  <c r="AD76" i="3"/>
  <c r="AE76" i="3"/>
  <c r="AF76" i="3"/>
  <c r="AH76" i="3" s="1"/>
  <c r="AI76" i="3" s="1"/>
  <c r="U77" i="5" s="1"/>
  <c r="AG76" i="3"/>
  <c r="C77" i="3"/>
  <c r="F77" i="3"/>
  <c r="G77" i="3"/>
  <c r="H77" i="3" s="1"/>
  <c r="N78" i="5" s="1"/>
  <c r="I77" i="3"/>
  <c r="J77" i="3" s="1"/>
  <c r="K77" i="3" s="1"/>
  <c r="L77" i="3"/>
  <c r="O77" i="3"/>
  <c r="Q77" i="3" s="1"/>
  <c r="R77" i="3" s="1"/>
  <c r="T77" i="3"/>
  <c r="U77" i="3"/>
  <c r="V77" i="3"/>
  <c r="X77" i="3"/>
  <c r="Y77" i="3"/>
  <c r="Z77" i="3" s="1"/>
  <c r="S78" i="5" s="1"/>
  <c r="AA77" i="3"/>
  <c r="AB77" i="3" s="1"/>
  <c r="AC77" i="3" s="1"/>
  <c r="T78" i="5" s="1"/>
  <c r="AD77" i="3"/>
  <c r="AE77" i="3"/>
  <c r="AF77" i="3"/>
  <c r="AG77" i="3"/>
  <c r="C78" i="3"/>
  <c r="F78" i="3"/>
  <c r="G78" i="3"/>
  <c r="I78" i="3"/>
  <c r="J78" i="3" s="1"/>
  <c r="K78" i="3" s="1"/>
  <c r="L78" i="3"/>
  <c r="O78" i="3"/>
  <c r="P78" i="3" s="1"/>
  <c r="T78" i="3"/>
  <c r="U78" i="3"/>
  <c r="V78" i="3"/>
  <c r="X78" i="3"/>
  <c r="Y78" i="3"/>
  <c r="Z78" i="3" s="1"/>
  <c r="S79" i="5" s="1"/>
  <c r="AA78" i="3"/>
  <c r="AB78" i="3" s="1"/>
  <c r="AC78" i="3" s="1"/>
  <c r="AD78" i="3"/>
  <c r="AE78" i="3"/>
  <c r="AF78" i="3"/>
  <c r="AG78" i="3"/>
  <c r="C79" i="3"/>
  <c r="F79" i="3"/>
  <c r="G79" i="3"/>
  <c r="H79" i="3" s="1"/>
  <c r="N80" i="5" s="1"/>
  <c r="I79" i="3"/>
  <c r="J79" i="3" s="1"/>
  <c r="K79" i="3" s="1"/>
  <c r="L79" i="3"/>
  <c r="O79" i="3"/>
  <c r="T79" i="3"/>
  <c r="U79" i="3"/>
  <c r="V79" i="3"/>
  <c r="X79" i="3"/>
  <c r="Y79" i="3"/>
  <c r="AA79" i="3"/>
  <c r="AB79" i="3" s="1"/>
  <c r="AC79" i="3" s="1"/>
  <c r="AD79" i="3"/>
  <c r="AE79" i="3"/>
  <c r="AF79" i="3"/>
  <c r="AG79" i="3"/>
  <c r="C80" i="3"/>
  <c r="E80" i="3" s="1"/>
  <c r="M81" i="5" s="1"/>
  <c r="F80" i="3"/>
  <c r="G80" i="3"/>
  <c r="H80" i="3" s="1"/>
  <c r="N81" i="5" s="1"/>
  <c r="I80" i="3"/>
  <c r="J80" i="3" s="1"/>
  <c r="K80" i="3" s="1"/>
  <c r="L80" i="3"/>
  <c r="O80" i="3"/>
  <c r="T80" i="3"/>
  <c r="U80" i="3"/>
  <c r="V80" i="3"/>
  <c r="X80" i="3"/>
  <c r="Y80" i="3"/>
  <c r="Z80" i="3" s="1"/>
  <c r="S81" i="5" s="1"/>
  <c r="AA80" i="3"/>
  <c r="AB80" i="3" s="1"/>
  <c r="AC80" i="3" s="1"/>
  <c r="T81" i="5" s="1"/>
  <c r="AD80" i="3"/>
  <c r="AE80" i="3"/>
  <c r="AF80" i="3"/>
  <c r="AH80" i="3" s="1"/>
  <c r="AG80" i="3"/>
  <c r="C81" i="3"/>
  <c r="F81" i="3"/>
  <c r="G81" i="3"/>
  <c r="I81" i="3"/>
  <c r="J81" i="3" s="1"/>
  <c r="K81" i="3" s="1"/>
  <c r="L81" i="3"/>
  <c r="O81" i="3"/>
  <c r="P81" i="3" s="1"/>
  <c r="T81" i="3"/>
  <c r="U81" i="3"/>
  <c r="V81" i="3"/>
  <c r="X81" i="3"/>
  <c r="Y81" i="3"/>
  <c r="Z81" i="3" s="1"/>
  <c r="S82" i="5" s="1"/>
  <c r="AA81" i="3"/>
  <c r="AB81" i="3" s="1"/>
  <c r="AC81" i="3" s="1"/>
  <c r="T82" i="5" s="1"/>
  <c r="AD81" i="3"/>
  <c r="AE81" i="3"/>
  <c r="AF81" i="3"/>
  <c r="AG81" i="3"/>
  <c r="C82" i="3"/>
  <c r="F82" i="3"/>
  <c r="G82" i="3"/>
  <c r="H82" i="3" s="1"/>
  <c r="N83" i="5" s="1"/>
  <c r="I82" i="3"/>
  <c r="J82" i="3" s="1"/>
  <c r="K82" i="3" s="1"/>
  <c r="L82" i="3"/>
  <c r="O82" i="3"/>
  <c r="P82" i="3" s="1"/>
  <c r="T82" i="3"/>
  <c r="U82" i="3"/>
  <c r="V82" i="3"/>
  <c r="X82" i="3"/>
  <c r="Y82" i="3"/>
  <c r="Z82" i="3" s="1"/>
  <c r="S83" i="5" s="1"/>
  <c r="AA82" i="3"/>
  <c r="AB82" i="3" s="1"/>
  <c r="AC82" i="3" s="1"/>
  <c r="T83" i="5" s="1"/>
  <c r="AD82" i="3"/>
  <c r="AE82" i="3"/>
  <c r="AF82" i="3"/>
  <c r="AH82" i="3" s="1"/>
  <c r="AG82" i="3"/>
  <c r="C83" i="3"/>
  <c r="F83" i="3"/>
  <c r="G83" i="3"/>
  <c r="I83" i="3"/>
  <c r="J83" i="3" s="1"/>
  <c r="K83" i="3" s="1"/>
  <c r="L83" i="3"/>
  <c r="O83" i="3"/>
  <c r="P83" i="3" s="1"/>
  <c r="T83" i="3"/>
  <c r="U83" i="3"/>
  <c r="V83" i="3"/>
  <c r="X83" i="3"/>
  <c r="Y83" i="3"/>
  <c r="AA83" i="3"/>
  <c r="AB83" i="3" s="1"/>
  <c r="AC83" i="3" s="1"/>
  <c r="T84" i="5" s="1"/>
  <c r="AD83" i="3"/>
  <c r="AE83" i="3"/>
  <c r="AF83" i="3"/>
  <c r="AH83" i="3" s="1"/>
  <c r="AI83" i="3" s="1"/>
  <c r="U84" i="5" s="1"/>
  <c r="AG83" i="3"/>
  <c r="C84" i="3"/>
  <c r="F84" i="3"/>
  <c r="G84" i="3"/>
  <c r="I84" i="3"/>
  <c r="J84" i="3" s="1"/>
  <c r="K84" i="3" s="1"/>
  <c r="L84" i="3"/>
  <c r="O84" i="3"/>
  <c r="P84" i="3" s="1"/>
  <c r="T84" i="3"/>
  <c r="U84" i="3"/>
  <c r="V84" i="3"/>
  <c r="X84" i="3"/>
  <c r="Y84" i="3"/>
  <c r="AA84" i="3"/>
  <c r="AB84" i="3" s="1"/>
  <c r="AC84" i="3" s="1"/>
  <c r="AD84" i="3"/>
  <c r="AE84" i="3"/>
  <c r="AF84" i="3"/>
  <c r="AH84" i="3" s="1"/>
  <c r="AI84" i="3" s="1"/>
  <c r="U85" i="5" s="1"/>
  <c r="AG84" i="3"/>
  <c r="C85" i="3"/>
  <c r="F85" i="3"/>
  <c r="G85" i="3"/>
  <c r="H85" i="3" s="1"/>
  <c r="N86" i="5" s="1"/>
  <c r="I85" i="3"/>
  <c r="J85" i="3" s="1"/>
  <c r="K85" i="3" s="1"/>
  <c r="L85" i="3"/>
  <c r="O85" i="3"/>
  <c r="Q85" i="3" s="1"/>
  <c r="R85" i="3" s="1"/>
  <c r="T85" i="3"/>
  <c r="U85" i="3"/>
  <c r="V85" i="3"/>
  <c r="X85" i="3"/>
  <c r="Y85" i="3"/>
  <c r="Z85" i="3" s="1"/>
  <c r="S86" i="5" s="1"/>
  <c r="AA85" i="3"/>
  <c r="AB85" i="3" s="1"/>
  <c r="AC85" i="3" s="1"/>
  <c r="T86" i="5" s="1"/>
  <c r="AD85" i="3"/>
  <c r="AE85" i="3"/>
  <c r="AF85" i="3"/>
  <c r="AH85" i="3" s="1"/>
  <c r="AI85" i="3" s="1"/>
  <c r="U86" i="5" s="1"/>
  <c r="AG85" i="3"/>
  <c r="C86" i="3"/>
  <c r="E86" i="3" s="1"/>
  <c r="M87" i="5" s="1"/>
  <c r="F86" i="3"/>
  <c r="G86" i="3"/>
  <c r="I86" i="3"/>
  <c r="J86" i="3" s="1"/>
  <c r="K86" i="3" s="1"/>
  <c r="L86" i="3"/>
  <c r="O86" i="3"/>
  <c r="P86" i="3" s="1"/>
  <c r="T86" i="3"/>
  <c r="U86" i="3"/>
  <c r="V86" i="3"/>
  <c r="X86" i="3"/>
  <c r="Y86" i="3"/>
  <c r="Z86" i="3" s="1"/>
  <c r="S87" i="5" s="1"/>
  <c r="AA86" i="3"/>
  <c r="AB86" i="3" s="1"/>
  <c r="AC86" i="3" s="1"/>
  <c r="T87" i="5" s="1"/>
  <c r="AD86" i="3"/>
  <c r="AE86" i="3"/>
  <c r="AF86" i="3"/>
  <c r="AG86" i="3"/>
  <c r="C87" i="3"/>
  <c r="E87" i="3" s="1"/>
  <c r="M88" i="5" s="1"/>
  <c r="F87" i="3"/>
  <c r="G87" i="3"/>
  <c r="I87" i="3"/>
  <c r="J87" i="3" s="1"/>
  <c r="K87" i="3" s="1"/>
  <c r="M87" i="3" s="1"/>
  <c r="O88" i="5" s="1"/>
  <c r="L87" i="3"/>
  <c r="O87" i="3"/>
  <c r="T87" i="3"/>
  <c r="U87" i="3"/>
  <c r="V87" i="3"/>
  <c r="X87" i="3"/>
  <c r="Y87" i="3"/>
  <c r="Z87" i="3" s="1"/>
  <c r="S88" i="5" s="1"/>
  <c r="AA87" i="3"/>
  <c r="AB87" i="3" s="1"/>
  <c r="AC87" i="3" s="1"/>
  <c r="T88" i="5" s="1"/>
  <c r="AD87" i="3"/>
  <c r="AE87" i="3"/>
  <c r="AF87" i="3"/>
  <c r="AG87" i="3"/>
  <c r="C88" i="3"/>
  <c r="F88" i="3"/>
  <c r="G88" i="3"/>
  <c r="H88" i="3" s="1"/>
  <c r="N89" i="5" s="1"/>
  <c r="I88" i="3"/>
  <c r="J88" i="3" s="1"/>
  <c r="K88" i="3" s="1"/>
  <c r="L88" i="3"/>
  <c r="O88" i="3"/>
  <c r="Q88" i="3" s="1"/>
  <c r="R88" i="3" s="1"/>
  <c r="T88" i="3"/>
  <c r="U88" i="3"/>
  <c r="V88" i="3"/>
  <c r="X88" i="3"/>
  <c r="Y88" i="3"/>
  <c r="Z88" i="3" s="1"/>
  <c r="S89" i="5" s="1"/>
  <c r="AA88" i="3"/>
  <c r="AB88" i="3" s="1"/>
  <c r="AC88" i="3" s="1"/>
  <c r="AD88" i="3"/>
  <c r="AE88" i="3"/>
  <c r="AF88" i="3"/>
  <c r="AH88" i="3" s="1"/>
  <c r="AG88" i="3"/>
  <c r="C89" i="3"/>
  <c r="E89" i="3" s="1"/>
  <c r="M90" i="5" s="1"/>
  <c r="F89" i="3"/>
  <c r="G89" i="3"/>
  <c r="H89" i="3" s="1"/>
  <c r="N90" i="5" s="1"/>
  <c r="I89" i="3"/>
  <c r="J89" i="3" s="1"/>
  <c r="K89" i="3" s="1"/>
  <c r="L89" i="3"/>
  <c r="O89" i="3"/>
  <c r="Q89" i="3" s="1"/>
  <c r="R89" i="3" s="1"/>
  <c r="T89" i="3"/>
  <c r="U89" i="3"/>
  <c r="V89" i="3"/>
  <c r="X89" i="3"/>
  <c r="Y89" i="3"/>
  <c r="Z89" i="3" s="1"/>
  <c r="S90" i="5" s="1"/>
  <c r="AA89" i="3"/>
  <c r="AB89" i="3" s="1"/>
  <c r="AC89" i="3" s="1"/>
  <c r="T90" i="5" s="1"/>
  <c r="AD89" i="3"/>
  <c r="AE89" i="3"/>
  <c r="AF89" i="3"/>
  <c r="AG89" i="3"/>
  <c r="C90" i="3"/>
  <c r="E90" i="3" s="1"/>
  <c r="M91" i="5" s="1"/>
  <c r="F90" i="3"/>
  <c r="G90" i="3"/>
  <c r="I90" i="3"/>
  <c r="J90" i="3" s="1"/>
  <c r="K90" i="3" s="1"/>
  <c r="L90" i="3"/>
  <c r="O90" i="3"/>
  <c r="Q90" i="3" s="1"/>
  <c r="R90" i="3" s="1"/>
  <c r="T90" i="3"/>
  <c r="U90" i="3"/>
  <c r="V90" i="3"/>
  <c r="X90" i="3"/>
  <c r="Y90" i="3"/>
  <c r="Z90" i="3" s="1"/>
  <c r="S91" i="5" s="1"/>
  <c r="AA90" i="3"/>
  <c r="AB90" i="3" s="1"/>
  <c r="AC90" i="3" s="1"/>
  <c r="T91" i="5" s="1"/>
  <c r="AD90" i="3"/>
  <c r="AE90" i="3"/>
  <c r="AF90" i="3"/>
  <c r="AH90" i="3" s="1"/>
  <c r="AI90" i="3" s="1"/>
  <c r="U91" i="5" s="1"/>
  <c r="AG90" i="3"/>
  <c r="C91" i="3"/>
  <c r="E91" i="3" s="1"/>
  <c r="M92" i="5" s="1"/>
  <c r="F91" i="3"/>
  <c r="G91" i="3"/>
  <c r="I91" i="3"/>
  <c r="J91" i="3" s="1"/>
  <c r="K91" i="3" s="1"/>
  <c r="L91" i="3"/>
  <c r="O91" i="3"/>
  <c r="P91" i="3" s="1"/>
  <c r="T91" i="3"/>
  <c r="U91" i="3"/>
  <c r="V91" i="3"/>
  <c r="X91" i="3"/>
  <c r="Y91" i="3"/>
  <c r="AA91" i="3"/>
  <c r="AB91" i="3" s="1"/>
  <c r="AC91" i="3" s="1"/>
  <c r="AD91" i="3"/>
  <c r="AE91" i="3"/>
  <c r="AF91" i="3"/>
  <c r="AH91" i="3" s="1"/>
  <c r="AI91" i="3" s="1"/>
  <c r="U92" i="5" s="1"/>
  <c r="AG91" i="3"/>
  <c r="C92" i="3"/>
  <c r="F92" i="3"/>
  <c r="G92" i="3"/>
  <c r="H92" i="3" s="1"/>
  <c r="N93" i="5" s="1"/>
  <c r="I92" i="3"/>
  <c r="J92" i="3" s="1"/>
  <c r="K92" i="3" s="1"/>
  <c r="L92" i="3"/>
  <c r="O92" i="3"/>
  <c r="Q92" i="3" s="1"/>
  <c r="R92" i="3" s="1"/>
  <c r="T92" i="3"/>
  <c r="U92" i="3"/>
  <c r="V92" i="3"/>
  <c r="X92" i="3"/>
  <c r="Y92" i="3"/>
  <c r="AA92" i="3"/>
  <c r="AB92" i="3" s="1"/>
  <c r="AC92" i="3" s="1"/>
  <c r="T93" i="5" s="1"/>
  <c r="AD92" i="3"/>
  <c r="AE92" i="3"/>
  <c r="AF92" i="3"/>
  <c r="AH92" i="3" s="1"/>
  <c r="AI92" i="3" s="1"/>
  <c r="U93" i="5" s="1"/>
  <c r="AG92" i="3"/>
  <c r="C93" i="3"/>
  <c r="F93" i="3"/>
  <c r="G93" i="3"/>
  <c r="I93" i="3"/>
  <c r="J93" i="3" s="1"/>
  <c r="K93" i="3" s="1"/>
  <c r="L93" i="3"/>
  <c r="O93" i="3"/>
  <c r="P93" i="3" s="1"/>
  <c r="T93" i="3"/>
  <c r="U93" i="3"/>
  <c r="V93" i="3"/>
  <c r="X93" i="3"/>
  <c r="Y93" i="3"/>
  <c r="Z93" i="3" s="1"/>
  <c r="S94" i="5" s="1"/>
  <c r="AA93" i="3"/>
  <c r="AB93" i="3" s="1"/>
  <c r="AC93" i="3" s="1"/>
  <c r="AD93" i="3"/>
  <c r="AE93" i="3"/>
  <c r="AF93" i="3"/>
  <c r="AG93" i="3"/>
  <c r="C94" i="3"/>
  <c r="E94" i="3" s="1"/>
  <c r="M95" i="5" s="1"/>
  <c r="F94" i="3"/>
  <c r="G94" i="3"/>
  <c r="H94" i="3" s="1"/>
  <c r="N95" i="5" s="1"/>
  <c r="I94" i="3"/>
  <c r="J94" i="3" s="1"/>
  <c r="K94" i="3" s="1"/>
  <c r="L94" i="3"/>
  <c r="O94" i="3"/>
  <c r="P94" i="3" s="1"/>
  <c r="T94" i="3"/>
  <c r="U94" i="3"/>
  <c r="V94" i="3"/>
  <c r="X94" i="3"/>
  <c r="Y94" i="3"/>
  <c r="AA94" i="3"/>
  <c r="AB94" i="3" s="1"/>
  <c r="AC94" i="3" s="1"/>
  <c r="T95" i="5" s="1"/>
  <c r="AD94" i="3"/>
  <c r="AE94" i="3"/>
  <c r="AF94" i="3"/>
  <c r="AH94" i="3" s="1"/>
  <c r="AI94" i="3" s="1"/>
  <c r="U95" i="5" s="1"/>
  <c r="AG94" i="3"/>
  <c r="C95" i="3"/>
  <c r="F95" i="3"/>
  <c r="G95" i="3"/>
  <c r="H95" i="3" s="1"/>
  <c r="N96" i="5" s="1"/>
  <c r="I95" i="3"/>
  <c r="J95" i="3" s="1"/>
  <c r="K95" i="3" s="1"/>
  <c r="L95" i="3"/>
  <c r="O95" i="3"/>
  <c r="P95" i="3" s="1"/>
  <c r="T95" i="3"/>
  <c r="U95" i="3"/>
  <c r="V95" i="3"/>
  <c r="X95" i="3"/>
  <c r="Y95" i="3"/>
  <c r="AA95" i="3"/>
  <c r="AB95" i="3" s="1"/>
  <c r="AC95" i="3" s="1"/>
  <c r="T96" i="5" s="1"/>
  <c r="AD95" i="3"/>
  <c r="AE95" i="3"/>
  <c r="AF95" i="3"/>
  <c r="AH95" i="3" s="1"/>
  <c r="AG95" i="3"/>
  <c r="C96" i="3"/>
  <c r="F96" i="3"/>
  <c r="G96" i="3"/>
  <c r="I96" i="3"/>
  <c r="J96" i="3" s="1"/>
  <c r="K96" i="3" s="1"/>
  <c r="L96" i="3"/>
  <c r="O96" i="3"/>
  <c r="P96" i="3" s="1"/>
  <c r="T96" i="3"/>
  <c r="U96" i="3"/>
  <c r="V96" i="3"/>
  <c r="X96" i="3"/>
  <c r="Y96" i="3"/>
  <c r="Z96" i="3" s="1"/>
  <c r="S97" i="5" s="1"/>
  <c r="AA96" i="3"/>
  <c r="AB96" i="3" s="1"/>
  <c r="AC96" i="3" s="1"/>
  <c r="T97" i="5" s="1"/>
  <c r="AD96" i="3"/>
  <c r="AE96" i="3"/>
  <c r="AF96" i="3"/>
  <c r="AG96" i="3"/>
  <c r="C97" i="3"/>
  <c r="F97" i="3"/>
  <c r="G97" i="3"/>
  <c r="I97" i="3"/>
  <c r="J97" i="3" s="1"/>
  <c r="K97" i="3" s="1"/>
  <c r="L97" i="3"/>
  <c r="O97" i="3"/>
  <c r="Q97" i="3" s="1"/>
  <c r="R97" i="3" s="1"/>
  <c r="T97" i="3"/>
  <c r="U97" i="3"/>
  <c r="V97" i="3"/>
  <c r="X97" i="3"/>
  <c r="Y97" i="3"/>
  <c r="Z97" i="3" s="1"/>
  <c r="S98" i="5" s="1"/>
  <c r="AA97" i="3"/>
  <c r="AB97" i="3" s="1"/>
  <c r="AC97" i="3" s="1"/>
  <c r="T98" i="5" s="1"/>
  <c r="AD97" i="3"/>
  <c r="AE97" i="3"/>
  <c r="AF97" i="3"/>
  <c r="AH97" i="3" s="1"/>
  <c r="AI97" i="3" s="1"/>
  <c r="U98" i="5" s="1"/>
  <c r="AG97" i="3"/>
  <c r="C98" i="3"/>
  <c r="E98" i="3" s="1"/>
  <c r="M99" i="5" s="1"/>
  <c r="F98" i="3"/>
  <c r="G98" i="3"/>
  <c r="I98" i="3"/>
  <c r="J98" i="3" s="1"/>
  <c r="K98" i="3" s="1"/>
  <c r="L98" i="3"/>
  <c r="O98" i="3"/>
  <c r="P98" i="3" s="1"/>
  <c r="T98" i="3"/>
  <c r="U98" i="3"/>
  <c r="V98" i="3"/>
  <c r="X98" i="3"/>
  <c r="Y98" i="3"/>
  <c r="AA98" i="3"/>
  <c r="AB98" i="3" s="1"/>
  <c r="AC98" i="3" s="1"/>
  <c r="T99" i="5" s="1"/>
  <c r="AD98" i="3"/>
  <c r="AE98" i="3"/>
  <c r="AF98" i="3"/>
  <c r="AG98" i="3"/>
  <c r="C99" i="3"/>
  <c r="F99" i="3"/>
  <c r="G99" i="3"/>
  <c r="I99" i="3"/>
  <c r="J99" i="3" s="1"/>
  <c r="K99" i="3" s="1"/>
  <c r="L99" i="3"/>
  <c r="O99" i="3"/>
  <c r="P99" i="3" s="1"/>
  <c r="T99" i="3"/>
  <c r="U99" i="3"/>
  <c r="V99" i="3"/>
  <c r="X99" i="3"/>
  <c r="Y99" i="3"/>
  <c r="AA99" i="3"/>
  <c r="AB99" i="3" s="1"/>
  <c r="AC99" i="3" s="1"/>
  <c r="AD99" i="3"/>
  <c r="AE99" i="3"/>
  <c r="AF99" i="3"/>
  <c r="AH99" i="3" s="1"/>
  <c r="AI99" i="3" s="1"/>
  <c r="U100" i="5" s="1"/>
  <c r="AG99" i="3"/>
  <c r="C100" i="3"/>
  <c r="F100" i="3"/>
  <c r="G100" i="3"/>
  <c r="I100" i="3"/>
  <c r="J100" i="3" s="1"/>
  <c r="K100" i="3" s="1"/>
  <c r="L100" i="3"/>
  <c r="O100" i="3"/>
  <c r="Q100" i="3" s="1"/>
  <c r="R100" i="3" s="1"/>
  <c r="T100" i="3"/>
  <c r="U100" i="3"/>
  <c r="V100" i="3"/>
  <c r="X100" i="3"/>
  <c r="Y100" i="3"/>
  <c r="Z100" i="3" s="1"/>
  <c r="S101" i="5" s="1"/>
  <c r="AA100" i="3"/>
  <c r="AB100" i="3" s="1"/>
  <c r="AC100" i="3" s="1"/>
  <c r="T101" i="5" s="1"/>
  <c r="AD100" i="3"/>
  <c r="AE100" i="3"/>
  <c r="AF100" i="3"/>
  <c r="AH100" i="3" s="1"/>
  <c r="AI100" i="3" s="1"/>
  <c r="U101" i="5" s="1"/>
  <c r="AG100" i="3"/>
  <c r="C101" i="3"/>
  <c r="E101" i="3" s="1"/>
  <c r="F101" i="3"/>
  <c r="G101" i="3"/>
  <c r="H101" i="3" s="1"/>
  <c r="N102" i="5" s="1"/>
  <c r="I101" i="3"/>
  <c r="J101" i="3" s="1"/>
  <c r="K101" i="3" s="1"/>
  <c r="L101" i="3"/>
  <c r="O101" i="3"/>
  <c r="T101" i="3"/>
  <c r="U101" i="3"/>
  <c r="V101" i="3"/>
  <c r="X101" i="3"/>
  <c r="Y101" i="3"/>
  <c r="AA101" i="3"/>
  <c r="AB101" i="3" s="1"/>
  <c r="AC101" i="3" s="1"/>
  <c r="T102" i="5" s="1"/>
  <c r="AD101" i="3"/>
  <c r="AE101" i="3"/>
  <c r="AF101" i="3"/>
  <c r="AG101" i="3"/>
  <c r="C102" i="3"/>
  <c r="E102" i="3" s="1"/>
  <c r="M103" i="5" s="1"/>
  <c r="F102" i="3"/>
  <c r="G102" i="3"/>
  <c r="I102" i="3"/>
  <c r="J102" i="3" s="1"/>
  <c r="K102" i="3" s="1"/>
  <c r="L102" i="3"/>
  <c r="O102" i="3"/>
  <c r="P102" i="3" s="1"/>
  <c r="T102" i="3"/>
  <c r="U102" i="3"/>
  <c r="V102" i="3"/>
  <c r="X102" i="3"/>
  <c r="Y102" i="3"/>
  <c r="Z102" i="3" s="1"/>
  <c r="S103" i="5" s="1"/>
  <c r="AA102" i="3"/>
  <c r="AB102" i="3" s="1"/>
  <c r="AC102" i="3" s="1"/>
  <c r="T103" i="5" s="1"/>
  <c r="AD102" i="3"/>
  <c r="AE102" i="3"/>
  <c r="AF102" i="3"/>
  <c r="AH102" i="3" s="1"/>
  <c r="AG102" i="3"/>
  <c r="C103" i="3"/>
  <c r="F103" i="3"/>
  <c r="G103" i="3"/>
  <c r="H103" i="3" s="1"/>
  <c r="N104" i="5" s="1"/>
  <c r="I103" i="3"/>
  <c r="J103" i="3" s="1"/>
  <c r="K103" i="3" s="1"/>
  <c r="L103" i="3"/>
  <c r="O103" i="3"/>
  <c r="P103" i="3" s="1"/>
  <c r="T103" i="3"/>
  <c r="U103" i="3"/>
  <c r="V103" i="3"/>
  <c r="X103" i="3"/>
  <c r="Y103" i="3"/>
  <c r="Z103" i="3" s="1"/>
  <c r="S104" i="5" s="1"/>
  <c r="AA103" i="3"/>
  <c r="AB103" i="3" s="1"/>
  <c r="AC103" i="3" s="1"/>
  <c r="T104" i="5" s="1"/>
  <c r="AD103" i="3"/>
  <c r="AE103" i="3"/>
  <c r="AF103" i="3"/>
  <c r="AH103" i="3" s="1"/>
  <c r="AG103" i="3"/>
  <c r="C104" i="3"/>
  <c r="F104" i="3"/>
  <c r="G104" i="3"/>
  <c r="I104" i="3"/>
  <c r="J104" i="3" s="1"/>
  <c r="K104" i="3" s="1"/>
  <c r="L104" i="3"/>
  <c r="O104" i="3"/>
  <c r="Q104" i="3" s="1"/>
  <c r="R104" i="3" s="1"/>
  <c r="T104" i="3"/>
  <c r="U104" i="3"/>
  <c r="V104" i="3"/>
  <c r="X104" i="3"/>
  <c r="Y104" i="3"/>
  <c r="AA104" i="3"/>
  <c r="AB104" i="3" s="1"/>
  <c r="AC104" i="3" s="1"/>
  <c r="T105" i="5" s="1"/>
  <c r="AD104" i="3"/>
  <c r="AE104" i="3"/>
  <c r="AF104" i="3"/>
  <c r="AH104" i="3" s="1"/>
  <c r="AG104" i="3"/>
  <c r="C105" i="3"/>
  <c r="F105" i="3"/>
  <c r="G105" i="3"/>
  <c r="I105" i="3"/>
  <c r="J105" i="3" s="1"/>
  <c r="K105" i="3" s="1"/>
  <c r="M105" i="3" s="1"/>
  <c r="O106" i="5" s="1"/>
  <c r="L105" i="3"/>
  <c r="O105" i="3"/>
  <c r="Q105" i="3" s="1"/>
  <c r="R105" i="3" s="1"/>
  <c r="T105" i="3"/>
  <c r="U105" i="3"/>
  <c r="V105" i="3"/>
  <c r="X105" i="3"/>
  <c r="Y105" i="3"/>
  <c r="AA105" i="3"/>
  <c r="AB105" i="3" s="1"/>
  <c r="AC105" i="3" s="1"/>
  <c r="T106" i="5" s="1"/>
  <c r="AD105" i="3"/>
  <c r="AE105" i="3"/>
  <c r="AF105" i="3"/>
  <c r="AH105" i="3" s="1"/>
  <c r="AI105" i="3" s="1"/>
  <c r="U106" i="5" s="1"/>
  <c r="AG105" i="3"/>
  <c r="C106" i="3"/>
  <c r="F106" i="3"/>
  <c r="G106" i="3"/>
  <c r="I106" i="3"/>
  <c r="J106" i="3" s="1"/>
  <c r="K106" i="3" s="1"/>
  <c r="L106" i="3"/>
  <c r="O106" i="3"/>
  <c r="Q106" i="3" s="1"/>
  <c r="R106" i="3" s="1"/>
  <c r="T106" i="3"/>
  <c r="U106" i="3"/>
  <c r="V106" i="3"/>
  <c r="X106" i="3"/>
  <c r="Y106" i="3"/>
  <c r="AA106" i="3"/>
  <c r="AB106" i="3" s="1"/>
  <c r="AC106" i="3" s="1"/>
  <c r="T107" i="5" s="1"/>
  <c r="AD106" i="3"/>
  <c r="AE106" i="3"/>
  <c r="AF106" i="3"/>
  <c r="AH106" i="3" s="1"/>
  <c r="AI106" i="3" s="1"/>
  <c r="U107" i="5" s="1"/>
  <c r="AG106" i="3"/>
  <c r="C107" i="3"/>
  <c r="F107" i="3"/>
  <c r="G107" i="3"/>
  <c r="I107" i="3"/>
  <c r="J107" i="3" s="1"/>
  <c r="K107" i="3" s="1"/>
  <c r="L107" i="3"/>
  <c r="O107" i="3"/>
  <c r="Q107" i="3" s="1"/>
  <c r="R107" i="3" s="1"/>
  <c r="T107" i="3"/>
  <c r="U107" i="3"/>
  <c r="V107" i="3"/>
  <c r="X107" i="3"/>
  <c r="Y107" i="3"/>
  <c r="Z107" i="3" s="1"/>
  <c r="S108" i="5" s="1"/>
  <c r="AA107" i="3"/>
  <c r="AB107" i="3" s="1"/>
  <c r="AC107" i="3" s="1"/>
  <c r="T108" i="5" s="1"/>
  <c r="AD107" i="3"/>
  <c r="AE107" i="3"/>
  <c r="AF107" i="3"/>
  <c r="AG107" i="3"/>
  <c r="C108" i="3"/>
  <c r="F108" i="3"/>
  <c r="G108" i="3"/>
  <c r="I108" i="3"/>
  <c r="J108" i="3" s="1"/>
  <c r="K108" i="3" s="1"/>
  <c r="L108" i="3"/>
  <c r="O108" i="3"/>
  <c r="Q108" i="3" s="1"/>
  <c r="R108" i="3" s="1"/>
  <c r="T108" i="3"/>
  <c r="U108" i="3"/>
  <c r="V108" i="3"/>
  <c r="X108" i="3"/>
  <c r="Y108" i="3"/>
  <c r="Z108" i="3" s="1"/>
  <c r="S109" i="5" s="1"/>
  <c r="AA108" i="3"/>
  <c r="AB108" i="3" s="1"/>
  <c r="AC108" i="3" s="1"/>
  <c r="T109" i="5" s="1"/>
  <c r="AD108" i="3"/>
  <c r="AE108" i="3"/>
  <c r="AF108" i="3"/>
  <c r="AG108" i="3"/>
  <c r="C109" i="3"/>
  <c r="E109" i="3" s="1"/>
  <c r="M110" i="5" s="1"/>
  <c r="F109" i="3"/>
  <c r="G109" i="3"/>
  <c r="I109" i="3"/>
  <c r="J109" i="3" s="1"/>
  <c r="K109" i="3" s="1"/>
  <c r="M109" i="3" s="1"/>
  <c r="O110" i="5" s="1"/>
  <c r="L109" i="3"/>
  <c r="O109" i="3"/>
  <c r="T109" i="3"/>
  <c r="U109" i="3"/>
  <c r="V109" i="3"/>
  <c r="X109" i="3"/>
  <c r="Y109" i="3"/>
  <c r="AA109" i="3"/>
  <c r="AB109" i="3" s="1"/>
  <c r="AC109" i="3" s="1"/>
  <c r="AD109" i="3"/>
  <c r="AE109" i="3"/>
  <c r="AF109" i="3"/>
  <c r="AG109" i="3"/>
  <c r="C110" i="3"/>
  <c r="F110" i="3"/>
  <c r="G110" i="3"/>
  <c r="H110" i="3" s="1"/>
  <c r="N111" i="5" s="1"/>
  <c r="I110" i="3"/>
  <c r="J110" i="3" s="1"/>
  <c r="K110" i="3" s="1"/>
  <c r="L110" i="3"/>
  <c r="O110" i="3"/>
  <c r="Q110" i="3" s="1"/>
  <c r="R110" i="3" s="1"/>
  <c r="T110" i="3"/>
  <c r="U110" i="3"/>
  <c r="V110" i="3"/>
  <c r="X110" i="3"/>
  <c r="Y110" i="3"/>
  <c r="AA110" i="3"/>
  <c r="AB110" i="3" s="1"/>
  <c r="AC110" i="3" s="1"/>
  <c r="T111" i="5" s="1"/>
  <c r="AD110" i="3"/>
  <c r="AE110" i="3"/>
  <c r="AF110" i="3"/>
  <c r="AH110" i="3" s="1"/>
  <c r="AI110" i="3" s="1"/>
  <c r="U111" i="5" s="1"/>
  <c r="AG110" i="3"/>
  <c r="C111" i="3"/>
  <c r="F111" i="3"/>
  <c r="G111" i="3"/>
  <c r="I111" i="3"/>
  <c r="J111" i="3" s="1"/>
  <c r="K111" i="3" s="1"/>
  <c r="L111" i="3"/>
  <c r="O111" i="3"/>
  <c r="P111" i="3" s="1"/>
  <c r="T111" i="3"/>
  <c r="U111" i="3"/>
  <c r="V111" i="3"/>
  <c r="X111" i="3"/>
  <c r="Y111" i="3"/>
  <c r="AA111" i="3"/>
  <c r="AB111" i="3" s="1"/>
  <c r="AC111" i="3" s="1"/>
  <c r="AD111" i="3"/>
  <c r="AE111" i="3"/>
  <c r="AF111" i="3"/>
  <c r="AH111" i="3" s="1"/>
  <c r="AG111" i="3"/>
  <c r="C112" i="3"/>
  <c r="F112" i="3"/>
  <c r="G112" i="3"/>
  <c r="I112" i="3"/>
  <c r="J112" i="3" s="1"/>
  <c r="K112" i="3" s="1"/>
  <c r="M112" i="3" s="1"/>
  <c r="O113" i="5" s="1"/>
  <c r="L112" i="3"/>
  <c r="O112" i="3"/>
  <c r="P112" i="3" s="1"/>
  <c r="T112" i="3"/>
  <c r="U112" i="3"/>
  <c r="V112" i="3"/>
  <c r="X112" i="3"/>
  <c r="Y112" i="3"/>
  <c r="AA112" i="3"/>
  <c r="AB112" i="3" s="1"/>
  <c r="AC112" i="3" s="1"/>
  <c r="AD112" i="3"/>
  <c r="AE112" i="3"/>
  <c r="AF112" i="3"/>
  <c r="AH112" i="3" s="1"/>
  <c r="AI112" i="3" s="1"/>
  <c r="U113" i="5" s="1"/>
  <c r="AG112" i="3"/>
  <c r="C113" i="3"/>
  <c r="F113" i="3"/>
  <c r="G113" i="3"/>
  <c r="I113" i="3"/>
  <c r="J113" i="3" s="1"/>
  <c r="K113" i="3" s="1"/>
  <c r="L113" i="3"/>
  <c r="O113" i="3"/>
  <c r="Q113" i="3" s="1"/>
  <c r="R113" i="3" s="1"/>
  <c r="T113" i="3"/>
  <c r="U113" i="3"/>
  <c r="V113" i="3"/>
  <c r="X113" i="3"/>
  <c r="Y113" i="3"/>
  <c r="AA113" i="3"/>
  <c r="AB113" i="3" s="1"/>
  <c r="AC113" i="3" s="1"/>
  <c r="T114" i="5" s="1"/>
  <c r="AD113" i="3"/>
  <c r="AE113" i="3"/>
  <c r="AF113" i="3"/>
  <c r="AG113" i="3"/>
  <c r="C114" i="3"/>
  <c r="F114" i="3"/>
  <c r="G114" i="3"/>
  <c r="H114" i="3" s="1"/>
  <c r="N115" i="5" s="1"/>
  <c r="I114" i="3"/>
  <c r="J114" i="3" s="1"/>
  <c r="K114" i="3" s="1"/>
  <c r="L114" i="3"/>
  <c r="O114" i="3"/>
  <c r="P114" i="3" s="1"/>
  <c r="T114" i="3"/>
  <c r="U114" i="3"/>
  <c r="V114" i="3"/>
  <c r="X114" i="3"/>
  <c r="Y114" i="3"/>
  <c r="Z114" i="3" s="1"/>
  <c r="S115" i="5" s="1"/>
  <c r="AA114" i="3"/>
  <c r="AB114" i="3" s="1"/>
  <c r="AC114" i="3" s="1"/>
  <c r="T115" i="5" s="1"/>
  <c r="AD114" i="3"/>
  <c r="AE114" i="3"/>
  <c r="AF114" i="3"/>
  <c r="AG114" i="3"/>
  <c r="C115" i="3"/>
  <c r="F115" i="3"/>
  <c r="G115" i="3"/>
  <c r="I115" i="3"/>
  <c r="J115" i="3" s="1"/>
  <c r="K115" i="3" s="1"/>
  <c r="L115" i="3"/>
  <c r="O115" i="3"/>
  <c r="T115" i="3"/>
  <c r="U115" i="3"/>
  <c r="V115" i="3"/>
  <c r="X115" i="3"/>
  <c r="Y115" i="3"/>
  <c r="Z115" i="3" s="1"/>
  <c r="S116" i="5" s="1"/>
  <c r="AA115" i="3"/>
  <c r="AB115" i="3" s="1"/>
  <c r="AC115" i="3" s="1"/>
  <c r="T116" i="5" s="1"/>
  <c r="AD115" i="3"/>
  <c r="AE115" i="3"/>
  <c r="AF115" i="3"/>
  <c r="AH115" i="3" s="1"/>
  <c r="AI115" i="3" s="1"/>
  <c r="U116" i="5" s="1"/>
  <c r="AG115" i="3"/>
  <c r="C116" i="3"/>
  <c r="E116" i="3" s="1"/>
  <c r="M117" i="5" s="1"/>
  <c r="F116" i="3"/>
  <c r="G116" i="3"/>
  <c r="I116" i="3"/>
  <c r="J116" i="3" s="1"/>
  <c r="K116" i="3" s="1"/>
  <c r="L116" i="3"/>
  <c r="O116" i="3"/>
  <c r="P116" i="3" s="1"/>
  <c r="T116" i="3"/>
  <c r="U116" i="3"/>
  <c r="V116" i="3"/>
  <c r="X116" i="3"/>
  <c r="Y116" i="3"/>
  <c r="Z116" i="3" s="1"/>
  <c r="S117" i="5" s="1"/>
  <c r="AA116" i="3"/>
  <c r="AB116" i="3" s="1"/>
  <c r="AC116" i="3" s="1"/>
  <c r="AD116" i="3"/>
  <c r="AE116" i="3"/>
  <c r="AF116" i="3"/>
  <c r="AH116" i="3" s="1"/>
  <c r="AG116" i="3"/>
  <c r="C117" i="3"/>
  <c r="E117" i="3" s="1"/>
  <c r="M118" i="5" s="1"/>
  <c r="F117" i="3"/>
  <c r="G117" i="3"/>
  <c r="H117" i="3" s="1"/>
  <c r="N118" i="5" s="1"/>
  <c r="I117" i="3"/>
  <c r="J117" i="3" s="1"/>
  <c r="K117" i="3" s="1"/>
  <c r="L117" i="3"/>
  <c r="O117" i="3"/>
  <c r="P117" i="3" s="1"/>
  <c r="T117" i="3"/>
  <c r="U117" i="3"/>
  <c r="V117" i="3"/>
  <c r="X117" i="3"/>
  <c r="Y117" i="3"/>
  <c r="AA117" i="3"/>
  <c r="AB117" i="3" s="1"/>
  <c r="AC117" i="3" s="1"/>
  <c r="T118" i="5" s="1"/>
  <c r="AD117" i="3"/>
  <c r="AE117" i="3"/>
  <c r="AF117" i="3"/>
  <c r="AH117" i="3" s="1"/>
  <c r="AG117" i="3"/>
  <c r="C118" i="3"/>
  <c r="F118" i="3"/>
  <c r="G118" i="3"/>
  <c r="I118" i="3"/>
  <c r="J118" i="3" s="1"/>
  <c r="K118" i="3" s="1"/>
  <c r="L118" i="3"/>
  <c r="O118" i="3"/>
  <c r="P118" i="3" s="1"/>
  <c r="T118" i="3"/>
  <c r="U118" i="3"/>
  <c r="V118" i="3"/>
  <c r="X118" i="3"/>
  <c r="Y118" i="3"/>
  <c r="AA118" i="3"/>
  <c r="AB118" i="3" s="1"/>
  <c r="AC118" i="3" s="1"/>
  <c r="T119" i="5" s="1"/>
  <c r="AD118" i="3"/>
  <c r="AE118" i="3"/>
  <c r="AF118" i="3"/>
  <c r="AG118" i="3"/>
  <c r="C119" i="3"/>
  <c r="E119" i="3" s="1"/>
  <c r="M120" i="5" s="1"/>
  <c r="F119" i="3"/>
  <c r="G119" i="3"/>
  <c r="I119" i="3"/>
  <c r="J119" i="3" s="1"/>
  <c r="K119" i="3" s="1"/>
  <c r="L119" i="3"/>
  <c r="O119" i="3"/>
  <c r="P119" i="3" s="1"/>
  <c r="T119" i="3"/>
  <c r="U119" i="3"/>
  <c r="V119" i="3"/>
  <c r="X119" i="3"/>
  <c r="Y119" i="3"/>
  <c r="AA119" i="3"/>
  <c r="AB119" i="3" s="1"/>
  <c r="AC119" i="3" s="1"/>
  <c r="AD119" i="3"/>
  <c r="AE119" i="3"/>
  <c r="AF119" i="3"/>
  <c r="AH119" i="3" s="1"/>
  <c r="AG119" i="3"/>
  <c r="C120" i="3"/>
  <c r="F120" i="3"/>
  <c r="G120" i="3"/>
  <c r="H120" i="3" s="1"/>
  <c r="I120" i="3"/>
  <c r="J120" i="3" s="1"/>
  <c r="K120" i="3" s="1"/>
  <c r="M120" i="3" s="1"/>
  <c r="O121" i="5" s="1"/>
  <c r="L120" i="3"/>
  <c r="O120" i="3"/>
  <c r="P120" i="3" s="1"/>
  <c r="T120" i="3"/>
  <c r="U120" i="3"/>
  <c r="V120" i="3"/>
  <c r="X120" i="3"/>
  <c r="Y120" i="3"/>
  <c r="AA120" i="3"/>
  <c r="AB120" i="3" s="1"/>
  <c r="AC120" i="3" s="1"/>
  <c r="T121" i="5" s="1"/>
  <c r="AD120" i="3"/>
  <c r="AE120" i="3"/>
  <c r="AF120" i="3"/>
  <c r="AH120" i="3" s="1"/>
  <c r="AG120" i="3"/>
  <c r="C121" i="3"/>
  <c r="F121" i="3"/>
  <c r="G121" i="3"/>
  <c r="I121" i="3"/>
  <c r="J121" i="3" s="1"/>
  <c r="K121" i="3" s="1"/>
  <c r="L121" i="3"/>
  <c r="O121" i="3"/>
  <c r="P121" i="3" s="1"/>
  <c r="T121" i="3"/>
  <c r="U121" i="3"/>
  <c r="V121" i="3"/>
  <c r="X121" i="3"/>
  <c r="Y121" i="3"/>
  <c r="AA121" i="3"/>
  <c r="AB121" i="3" s="1"/>
  <c r="AC121" i="3" s="1"/>
  <c r="AD121" i="3"/>
  <c r="AE121" i="3"/>
  <c r="AF121" i="3"/>
  <c r="AG121" i="3"/>
  <c r="C122" i="3"/>
  <c r="F122" i="3"/>
  <c r="G122" i="3"/>
  <c r="I122" i="3"/>
  <c r="J122" i="3" s="1"/>
  <c r="K122" i="3" s="1"/>
  <c r="L122" i="3"/>
  <c r="O122" i="3"/>
  <c r="Q122" i="3" s="1"/>
  <c r="R122" i="3" s="1"/>
  <c r="T122" i="3"/>
  <c r="U122" i="3"/>
  <c r="V122" i="3"/>
  <c r="X122" i="3"/>
  <c r="Y122" i="3"/>
  <c r="Z122" i="3" s="1"/>
  <c r="S123" i="5" s="1"/>
  <c r="AA122" i="3"/>
  <c r="AB122" i="3" s="1"/>
  <c r="AC122" i="3" s="1"/>
  <c r="AD122" i="3"/>
  <c r="AE122" i="3"/>
  <c r="AF122" i="3"/>
  <c r="AG122" i="3"/>
  <c r="C123" i="3"/>
  <c r="E123" i="3" s="1"/>
  <c r="M124" i="5" s="1"/>
  <c r="F123" i="3"/>
  <c r="G123" i="3"/>
  <c r="I123" i="3"/>
  <c r="J123" i="3" s="1"/>
  <c r="K123" i="3" s="1"/>
  <c r="L123" i="3"/>
  <c r="O123" i="3"/>
  <c r="Q123" i="3" s="1"/>
  <c r="R123" i="3" s="1"/>
  <c r="T123" i="3"/>
  <c r="U123" i="3"/>
  <c r="V123" i="3"/>
  <c r="X123" i="3"/>
  <c r="Y123" i="3"/>
  <c r="Z123" i="3" s="1"/>
  <c r="S124" i="5" s="1"/>
  <c r="AA123" i="3"/>
  <c r="AB123" i="3" s="1"/>
  <c r="AC123" i="3" s="1"/>
  <c r="T124" i="5" s="1"/>
  <c r="AD123" i="3"/>
  <c r="AE123" i="3"/>
  <c r="AF123" i="3"/>
  <c r="AG123" i="3"/>
  <c r="C124" i="3"/>
  <c r="E124" i="3" s="1"/>
  <c r="M125" i="5" s="1"/>
  <c r="F124" i="3"/>
  <c r="G124" i="3"/>
  <c r="H124" i="3" s="1"/>
  <c r="N125" i="5" s="1"/>
  <c r="I124" i="3"/>
  <c r="J124" i="3" s="1"/>
  <c r="K124" i="3" s="1"/>
  <c r="L124" i="3"/>
  <c r="O124" i="3"/>
  <c r="Q124" i="3" s="1"/>
  <c r="R124" i="3" s="1"/>
  <c r="T124" i="3"/>
  <c r="U124" i="3"/>
  <c r="V124" i="3"/>
  <c r="X124" i="3"/>
  <c r="Y124" i="3"/>
  <c r="Z124" i="3" s="1"/>
  <c r="S125" i="5" s="1"/>
  <c r="AA124" i="3"/>
  <c r="AB124" i="3" s="1"/>
  <c r="AC124" i="3" s="1"/>
  <c r="T125" i="5" s="1"/>
  <c r="AD124" i="3"/>
  <c r="AE124" i="3"/>
  <c r="AF124" i="3"/>
  <c r="AH124" i="3" s="1"/>
  <c r="AG124" i="3"/>
  <c r="C125" i="3"/>
  <c r="F125" i="3"/>
  <c r="G125" i="3"/>
  <c r="I125" i="3"/>
  <c r="J125" i="3" s="1"/>
  <c r="K125" i="3" s="1"/>
  <c r="M125" i="3" s="1"/>
  <c r="O126" i="5" s="1"/>
  <c r="L125" i="3"/>
  <c r="O125" i="3"/>
  <c r="P125" i="3" s="1"/>
  <c r="T125" i="3"/>
  <c r="U125" i="3"/>
  <c r="V125" i="3"/>
  <c r="X125" i="3"/>
  <c r="Y125" i="3"/>
  <c r="AA125" i="3"/>
  <c r="AB125" i="3" s="1"/>
  <c r="AC125" i="3" s="1"/>
  <c r="AD125" i="3"/>
  <c r="AE125" i="3"/>
  <c r="AF125" i="3"/>
  <c r="AH125" i="3" s="1"/>
  <c r="AG125" i="3"/>
  <c r="C126" i="3"/>
  <c r="F126" i="3"/>
  <c r="G126" i="3"/>
  <c r="I126" i="3"/>
  <c r="J126" i="3" s="1"/>
  <c r="K126" i="3" s="1"/>
  <c r="L126" i="3"/>
  <c r="O126" i="3"/>
  <c r="P126" i="3" s="1"/>
  <c r="T126" i="3"/>
  <c r="U126" i="3"/>
  <c r="V126" i="3"/>
  <c r="X126" i="3"/>
  <c r="Y126" i="3"/>
  <c r="AA126" i="3"/>
  <c r="AB126" i="3" s="1"/>
  <c r="AC126" i="3" s="1"/>
  <c r="AD126" i="3"/>
  <c r="AE126" i="3"/>
  <c r="AF126" i="3"/>
  <c r="AH126" i="3" s="1"/>
  <c r="AG126" i="3"/>
  <c r="C127" i="3"/>
  <c r="E127" i="3" s="1"/>
  <c r="M128" i="5" s="1"/>
  <c r="F127" i="3"/>
  <c r="G127" i="3"/>
  <c r="I127" i="3"/>
  <c r="J127" i="3" s="1"/>
  <c r="K127" i="3" s="1"/>
  <c r="L127" i="3"/>
  <c r="O127" i="3"/>
  <c r="P127" i="3" s="1"/>
  <c r="T127" i="3"/>
  <c r="U127" i="3"/>
  <c r="V127" i="3"/>
  <c r="X127" i="3"/>
  <c r="Y127" i="3"/>
  <c r="AA127" i="3"/>
  <c r="AB127" i="3" s="1"/>
  <c r="AC127" i="3" s="1"/>
  <c r="T128" i="5" s="1"/>
  <c r="AD127" i="3"/>
  <c r="AE127" i="3"/>
  <c r="AF127" i="3"/>
  <c r="AG127" i="3"/>
  <c r="C128" i="3"/>
  <c r="F128" i="3"/>
  <c r="G128" i="3"/>
  <c r="I128" i="3"/>
  <c r="J128" i="3" s="1"/>
  <c r="K128" i="3" s="1"/>
  <c r="M128" i="3" s="1"/>
  <c r="O129" i="5" s="1"/>
  <c r="L128" i="3"/>
  <c r="O128" i="3"/>
  <c r="P128" i="3" s="1"/>
  <c r="T128" i="3"/>
  <c r="U128" i="3"/>
  <c r="V128" i="3"/>
  <c r="X128" i="3"/>
  <c r="Y128" i="3"/>
  <c r="AA128" i="3"/>
  <c r="AB128" i="3" s="1"/>
  <c r="AC128" i="3" s="1"/>
  <c r="AD128" i="3"/>
  <c r="AE128" i="3"/>
  <c r="AF128" i="3"/>
  <c r="AH128" i="3" s="1"/>
  <c r="AI128" i="3" s="1"/>
  <c r="U129" i="5" s="1"/>
  <c r="AG128" i="3"/>
  <c r="C129" i="3"/>
  <c r="F129" i="3"/>
  <c r="G129" i="3"/>
  <c r="H129" i="3" s="1"/>
  <c r="N130" i="5" s="1"/>
  <c r="I129" i="3"/>
  <c r="J129" i="3" s="1"/>
  <c r="K129" i="3" s="1"/>
  <c r="L129" i="3"/>
  <c r="O129" i="3"/>
  <c r="P129" i="3" s="1"/>
  <c r="T129" i="3"/>
  <c r="U129" i="3"/>
  <c r="V129" i="3"/>
  <c r="X129" i="3"/>
  <c r="Y129" i="3"/>
  <c r="AA129" i="3"/>
  <c r="AB129" i="3" s="1"/>
  <c r="AC129" i="3" s="1"/>
  <c r="T130" i="5" s="1"/>
  <c r="AD129" i="3"/>
  <c r="AE129" i="3"/>
  <c r="AF129" i="3"/>
  <c r="AG129" i="3"/>
  <c r="C130" i="3"/>
  <c r="F130" i="3"/>
  <c r="G130" i="3"/>
  <c r="I130" i="3"/>
  <c r="J130" i="3" s="1"/>
  <c r="K130" i="3" s="1"/>
  <c r="L130" i="3"/>
  <c r="O130" i="3"/>
  <c r="Q130" i="3" s="1"/>
  <c r="R130" i="3" s="1"/>
  <c r="T130" i="3"/>
  <c r="U130" i="3"/>
  <c r="V130" i="3"/>
  <c r="X130" i="3"/>
  <c r="Y130" i="3"/>
  <c r="Z130" i="3" s="1"/>
  <c r="S131" i="5" s="1"/>
  <c r="AA130" i="3"/>
  <c r="AB130" i="3" s="1"/>
  <c r="AC130" i="3" s="1"/>
  <c r="T131" i="5" s="1"/>
  <c r="AD130" i="3"/>
  <c r="AE130" i="3"/>
  <c r="AF130" i="3"/>
  <c r="AG130" i="3"/>
  <c r="C131" i="3"/>
  <c r="E131" i="3" s="1"/>
  <c r="F131" i="3"/>
  <c r="G131" i="3"/>
  <c r="H131" i="3" s="1"/>
  <c r="N132" i="5" s="1"/>
  <c r="I131" i="3"/>
  <c r="J131" i="3" s="1"/>
  <c r="K131" i="3" s="1"/>
  <c r="L131" i="3"/>
  <c r="O131" i="3"/>
  <c r="Q131" i="3" s="1"/>
  <c r="R131" i="3" s="1"/>
  <c r="T131" i="3"/>
  <c r="U131" i="3"/>
  <c r="V131" i="3"/>
  <c r="X131" i="3"/>
  <c r="Y131" i="3"/>
  <c r="Z131" i="3" s="1"/>
  <c r="S132" i="5" s="1"/>
  <c r="AA131" i="3"/>
  <c r="AB131" i="3" s="1"/>
  <c r="AC131" i="3" s="1"/>
  <c r="T132" i="5" s="1"/>
  <c r="AD131" i="3"/>
  <c r="AE131" i="3"/>
  <c r="AF131" i="3"/>
  <c r="AG131" i="3"/>
  <c r="C132" i="3"/>
  <c r="E132" i="3" s="1"/>
  <c r="F132" i="3"/>
  <c r="G132" i="3"/>
  <c r="I132" i="3"/>
  <c r="J132" i="3" s="1"/>
  <c r="K132" i="3" s="1"/>
  <c r="L132" i="3"/>
  <c r="O132" i="3"/>
  <c r="P132" i="3" s="1"/>
  <c r="T132" i="3"/>
  <c r="U132" i="3"/>
  <c r="V132" i="3"/>
  <c r="X132" i="3"/>
  <c r="Y132" i="3"/>
  <c r="AA132" i="3"/>
  <c r="AB132" i="3" s="1"/>
  <c r="AC132" i="3" s="1"/>
  <c r="T133" i="5" s="1"/>
  <c r="AD132" i="3"/>
  <c r="AE132" i="3"/>
  <c r="AF132" i="3"/>
  <c r="AG132" i="3"/>
  <c r="C133" i="3"/>
  <c r="E133" i="3" s="1"/>
  <c r="M134" i="5" s="1"/>
  <c r="F133" i="3"/>
  <c r="G133" i="3"/>
  <c r="I133" i="3"/>
  <c r="J133" i="3" s="1"/>
  <c r="K133" i="3" s="1"/>
  <c r="L133" i="3"/>
  <c r="O133" i="3"/>
  <c r="P133" i="3" s="1"/>
  <c r="T133" i="3"/>
  <c r="U133" i="3"/>
  <c r="V133" i="3"/>
  <c r="X133" i="3"/>
  <c r="Y133" i="3"/>
  <c r="AA133" i="3"/>
  <c r="AB133" i="3" s="1"/>
  <c r="AC133" i="3" s="1"/>
  <c r="T134" i="5" s="1"/>
  <c r="AD133" i="3"/>
  <c r="AE133" i="3"/>
  <c r="AF133" i="3"/>
  <c r="AH133" i="3" s="1"/>
  <c r="AG133" i="3"/>
  <c r="C134" i="3"/>
  <c r="F134" i="3"/>
  <c r="G134" i="3"/>
  <c r="I134" i="3"/>
  <c r="J134" i="3" s="1"/>
  <c r="K134" i="3" s="1"/>
  <c r="L134" i="3"/>
  <c r="O134" i="3"/>
  <c r="P134" i="3" s="1"/>
  <c r="T134" i="3"/>
  <c r="U134" i="3"/>
  <c r="V134" i="3"/>
  <c r="X134" i="3"/>
  <c r="Y134" i="3"/>
  <c r="AA134" i="3"/>
  <c r="AB134" i="3" s="1"/>
  <c r="AC134" i="3" s="1"/>
  <c r="AD134" i="3"/>
  <c r="AE134" i="3"/>
  <c r="AF134" i="3"/>
  <c r="AH134" i="3" s="1"/>
  <c r="AI134" i="3" s="1"/>
  <c r="U135" i="5" s="1"/>
  <c r="AG134" i="3"/>
  <c r="C135" i="3"/>
  <c r="F135" i="3"/>
  <c r="G135" i="3"/>
  <c r="I135" i="3"/>
  <c r="J135" i="3" s="1"/>
  <c r="K135" i="3" s="1"/>
  <c r="L135" i="3"/>
  <c r="O135" i="3"/>
  <c r="P135" i="3" s="1"/>
  <c r="T135" i="3"/>
  <c r="U135" i="3"/>
  <c r="V135" i="3"/>
  <c r="X135" i="3"/>
  <c r="Y135" i="3"/>
  <c r="AA135" i="3"/>
  <c r="AB135" i="3" s="1"/>
  <c r="AC135" i="3" s="1"/>
  <c r="AD135" i="3"/>
  <c r="AE135" i="3"/>
  <c r="AF135" i="3"/>
  <c r="AH135" i="3" s="1"/>
  <c r="AI135" i="3" s="1"/>
  <c r="U136" i="5" s="1"/>
  <c r="AG135" i="3"/>
  <c r="C136" i="3"/>
  <c r="F136" i="3"/>
  <c r="G136" i="3"/>
  <c r="I136" i="3"/>
  <c r="J136" i="3" s="1"/>
  <c r="K136" i="3" s="1"/>
  <c r="M136" i="3" s="1"/>
  <c r="L136" i="3"/>
  <c r="O136" i="3"/>
  <c r="P136" i="3" s="1"/>
  <c r="T136" i="3"/>
  <c r="U136" i="3"/>
  <c r="V136" i="3"/>
  <c r="X136" i="3"/>
  <c r="Y136" i="3"/>
  <c r="Z136" i="3" s="1"/>
  <c r="S137" i="5" s="1"/>
  <c r="AA136" i="3"/>
  <c r="AB136" i="3" s="1"/>
  <c r="AC136" i="3" s="1"/>
  <c r="T137" i="5" s="1"/>
  <c r="AD136" i="3"/>
  <c r="AE136" i="3"/>
  <c r="AF136" i="3"/>
  <c r="AH136" i="3" s="1"/>
  <c r="AG136" i="3"/>
  <c r="C137" i="3"/>
  <c r="F137" i="3"/>
  <c r="G137" i="3"/>
  <c r="I137" i="3"/>
  <c r="J137" i="3" s="1"/>
  <c r="K137" i="3" s="1"/>
  <c r="L137" i="3"/>
  <c r="O137" i="3"/>
  <c r="P137" i="3" s="1"/>
  <c r="T137" i="3"/>
  <c r="U137" i="3"/>
  <c r="V137" i="3"/>
  <c r="X137" i="3"/>
  <c r="Y137" i="3"/>
  <c r="AA137" i="3"/>
  <c r="AB137" i="3" s="1"/>
  <c r="AC137" i="3" s="1"/>
  <c r="T138" i="5" s="1"/>
  <c r="AD137" i="3"/>
  <c r="AE137" i="3"/>
  <c r="AF137" i="3"/>
  <c r="AH137" i="3" s="1"/>
  <c r="AI137" i="3" s="1"/>
  <c r="U138" i="5" s="1"/>
  <c r="AG137" i="3"/>
  <c r="C138" i="3"/>
  <c r="F138" i="3"/>
  <c r="G138" i="3"/>
  <c r="I138" i="3"/>
  <c r="J138" i="3" s="1"/>
  <c r="K138" i="3" s="1"/>
  <c r="L138" i="3"/>
  <c r="O138" i="3"/>
  <c r="Q138" i="3" s="1"/>
  <c r="R138" i="3" s="1"/>
  <c r="T138" i="3"/>
  <c r="U138" i="3"/>
  <c r="V138" i="3"/>
  <c r="X138" i="3"/>
  <c r="Y138" i="3"/>
  <c r="Z138" i="3" s="1"/>
  <c r="S139" i="5" s="1"/>
  <c r="AA138" i="3"/>
  <c r="AB138" i="3" s="1"/>
  <c r="AC138" i="3" s="1"/>
  <c r="T139" i="5" s="1"/>
  <c r="AD138" i="3"/>
  <c r="AE138" i="3"/>
  <c r="AF138" i="3"/>
  <c r="AG138" i="3"/>
  <c r="C139" i="3"/>
  <c r="E139" i="3" s="1"/>
  <c r="M140" i="5" s="1"/>
  <c r="F139" i="3"/>
  <c r="G139" i="3"/>
  <c r="H139" i="3" s="1"/>
  <c r="N140" i="5" s="1"/>
  <c r="I139" i="3"/>
  <c r="J139" i="3" s="1"/>
  <c r="K139" i="3" s="1"/>
  <c r="L139" i="3"/>
  <c r="O139" i="3"/>
  <c r="P139" i="3" s="1"/>
  <c r="T139" i="3"/>
  <c r="U139" i="3"/>
  <c r="V139" i="3"/>
  <c r="X139" i="3"/>
  <c r="Y139" i="3"/>
  <c r="Z139" i="3" s="1"/>
  <c r="S140" i="5" s="1"/>
  <c r="AA139" i="3"/>
  <c r="AB139" i="3" s="1"/>
  <c r="AC139" i="3" s="1"/>
  <c r="T140" i="5" s="1"/>
  <c r="AD139" i="3"/>
  <c r="AE139" i="3"/>
  <c r="AF139" i="3"/>
  <c r="AH139" i="3" s="1"/>
  <c r="AI139" i="3" s="1"/>
  <c r="U140" i="5" s="1"/>
  <c r="AG139" i="3"/>
  <c r="C140" i="3"/>
  <c r="E140" i="3" s="1"/>
  <c r="F140" i="3"/>
  <c r="G140" i="3"/>
  <c r="H140" i="3" s="1"/>
  <c r="N141" i="5" s="1"/>
  <c r="I140" i="3"/>
  <c r="J140" i="3" s="1"/>
  <c r="K140" i="3" s="1"/>
  <c r="L140" i="3"/>
  <c r="O140" i="3"/>
  <c r="P140" i="3" s="1"/>
  <c r="T140" i="3"/>
  <c r="U140" i="3"/>
  <c r="V140" i="3"/>
  <c r="X140" i="3"/>
  <c r="Y140" i="3"/>
  <c r="Z140" i="3" s="1"/>
  <c r="S141" i="5" s="1"/>
  <c r="AA140" i="3"/>
  <c r="AB140" i="3" s="1"/>
  <c r="AC140" i="3" s="1"/>
  <c r="T141" i="5" s="1"/>
  <c r="AD140" i="3"/>
  <c r="AE140" i="3"/>
  <c r="AF140" i="3"/>
  <c r="AH140" i="3" s="1"/>
  <c r="AG140" i="3"/>
  <c r="C141" i="3"/>
  <c r="F141" i="3"/>
  <c r="G141" i="3"/>
  <c r="I141" i="3"/>
  <c r="J141" i="3" s="1"/>
  <c r="K141" i="3" s="1"/>
  <c r="L141" i="3"/>
  <c r="O141" i="3"/>
  <c r="Q141" i="3" s="1"/>
  <c r="R141" i="3" s="1"/>
  <c r="T141" i="3"/>
  <c r="U141" i="3"/>
  <c r="V141" i="3"/>
  <c r="X141" i="3"/>
  <c r="Y141" i="3"/>
  <c r="AA141" i="3"/>
  <c r="AB141" i="3" s="1"/>
  <c r="AC141" i="3" s="1"/>
  <c r="T142" i="5" s="1"/>
  <c r="AD141" i="3"/>
  <c r="AE141" i="3"/>
  <c r="AF141" i="3"/>
  <c r="AH141" i="3" s="1"/>
  <c r="AG141" i="3"/>
  <c r="C142" i="3"/>
  <c r="F142" i="3"/>
  <c r="G142" i="3"/>
  <c r="I142" i="3"/>
  <c r="J142" i="3" s="1"/>
  <c r="K142" i="3" s="1"/>
  <c r="L142" i="3"/>
  <c r="O142" i="3"/>
  <c r="P142" i="3" s="1"/>
  <c r="T142" i="3"/>
  <c r="U142" i="3"/>
  <c r="V142" i="3"/>
  <c r="X142" i="3"/>
  <c r="Y142" i="3"/>
  <c r="Z142" i="3" s="1"/>
  <c r="S143" i="5" s="1"/>
  <c r="AA142" i="3"/>
  <c r="AB142" i="3" s="1"/>
  <c r="AC142" i="3" s="1"/>
  <c r="AD142" i="3"/>
  <c r="AE142" i="3"/>
  <c r="AF142" i="3"/>
  <c r="AG142" i="3"/>
  <c r="C143" i="3"/>
  <c r="F143" i="3"/>
  <c r="G143" i="3"/>
  <c r="I143" i="3"/>
  <c r="J143" i="3" s="1"/>
  <c r="K143" i="3" s="1"/>
  <c r="L143" i="3"/>
  <c r="O143" i="3"/>
  <c r="P143" i="3" s="1"/>
  <c r="T143" i="3"/>
  <c r="U143" i="3"/>
  <c r="V143" i="3"/>
  <c r="X143" i="3"/>
  <c r="Y143" i="3"/>
  <c r="AA143" i="3"/>
  <c r="AB143" i="3" s="1"/>
  <c r="AC143" i="3" s="1"/>
  <c r="AD143" i="3"/>
  <c r="AE143" i="3"/>
  <c r="AF143" i="3"/>
  <c r="AG143" i="3"/>
  <c r="C144" i="3"/>
  <c r="F144" i="3"/>
  <c r="G144" i="3"/>
  <c r="H144" i="3" s="1"/>
  <c r="N145" i="5" s="1"/>
  <c r="I144" i="3"/>
  <c r="J144" i="3" s="1"/>
  <c r="K144" i="3" s="1"/>
  <c r="M144" i="3" s="1"/>
  <c r="O145" i="5" s="1"/>
  <c r="L144" i="3"/>
  <c r="O144" i="3"/>
  <c r="P144" i="3" s="1"/>
  <c r="T144" i="3"/>
  <c r="U144" i="3"/>
  <c r="V144" i="3"/>
  <c r="X144" i="3"/>
  <c r="Y144" i="3"/>
  <c r="Z144" i="3" s="1"/>
  <c r="S145" i="5" s="1"/>
  <c r="AA144" i="3"/>
  <c r="AB144" i="3" s="1"/>
  <c r="AC144" i="3" s="1"/>
  <c r="AD144" i="3"/>
  <c r="AE144" i="3"/>
  <c r="AF144" i="3"/>
  <c r="AG144" i="3"/>
  <c r="C145" i="3"/>
  <c r="E145" i="3" s="1"/>
  <c r="M146" i="5" s="1"/>
  <c r="F145" i="3"/>
  <c r="G145" i="3"/>
  <c r="H145" i="3" s="1"/>
  <c r="N146" i="5" s="1"/>
  <c r="I145" i="3"/>
  <c r="J145" i="3" s="1"/>
  <c r="K145" i="3" s="1"/>
  <c r="L145" i="3"/>
  <c r="O145" i="3"/>
  <c r="T145" i="3"/>
  <c r="U145" i="3"/>
  <c r="V145" i="3"/>
  <c r="X145" i="3"/>
  <c r="Y145" i="3"/>
  <c r="AA145" i="3"/>
  <c r="AB145" i="3" s="1"/>
  <c r="AC145" i="3" s="1"/>
  <c r="AD145" i="3"/>
  <c r="AE145" i="3"/>
  <c r="AF145" i="3"/>
  <c r="AG145" i="3"/>
  <c r="C146" i="3"/>
  <c r="E146" i="3" s="1"/>
  <c r="F146" i="3"/>
  <c r="G146" i="3"/>
  <c r="H146" i="3" s="1"/>
  <c r="N147" i="5" s="1"/>
  <c r="I146" i="3"/>
  <c r="J146" i="3" s="1"/>
  <c r="K146" i="3" s="1"/>
  <c r="L146" i="3"/>
  <c r="O146" i="3"/>
  <c r="P146" i="3" s="1"/>
  <c r="T146" i="3"/>
  <c r="U146" i="3"/>
  <c r="V146" i="3"/>
  <c r="X146" i="3"/>
  <c r="Y146" i="3"/>
  <c r="Z146" i="3" s="1"/>
  <c r="S147" i="5" s="1"/>
  <c r="AA146" i="3"/>
  <c r="AB146" i="3" s="1"/>
  <c r="AC146" i="3" s="1"/>
  <c r="AD146" i="3"/>
  <c r="AE146" i="3"/>
  <c r="AF146" i="3"/>
  <c r="AH146" i="3" s="1"/>
  <c r="AG146" i="3"/>
  <c r="C147" i="3"/>
  <c r="F147" i="3"/>
  <c r="G147" i="3"/>
  <c r="I147" i="3"/>
  <c r="J147" i="3" s="1"/>
  <c r="K147" i="3" s="1"/>
  <c r="L147" i="3"/>
  <c r="O147" i="3"/>
  <c r="Q147" i="3" s="1"/>
  <c r="R147" i="3" s="1"/>
  <c r="T147" i="3"/>
  <c r="U147" i="3"/>
  <c r="V147" i="3"/>
  <c r="X147" i="3"/>
  <c r="Y147" i="3"/>
  <c r="AA147" i="3"/>
  <c r="AB147" i="3" s="1"/>
  <c r="AC147" i="3" s="1"/>
  <c r="AD147" i="3"/>
  <c r="AE147" i="3"/>
  <c r="AF147" i="3"/>
  <c r="AG147" i="3"/>
  <c r="C148" i="3"/>
  <c r="E148" i="3" s="1"/>
  <c r="M149" i="5" s="1"/>
  <c r="F148" i="3"/>
  <c r="G148" i="3"/>
  <c r="I148" i="3"/>
  <c r="J148" i="3" s="1"/>
  <c r="K148" i="3" s="1"/>
  <c r="L148" i="3"/>
  <c r="O148" i="3"/>
  <c r="P148" i="3" s="1"/>
  <c r="T148" i="3"/>
  <c r="U148" i="3"/>
  <c r="V148" i="3"/>
  <c r="X148" i="3"/>
  <c r="Y148" i="3"/>
  <c r="AA148" i="3"/>
  <c r="AB148" i="3" s="1"/>
  <c r="AC148" i="3" s="1"/>
  <c r="AD148" i="3"/>
  <c r="AE148" i="3"/>
  <c r="AF148" i="3"/>
  <c r="AH148" i="3" s="1"/>
  <c r="AI148" i="3" s="1"/>
  <c r="U149" i="5" s="1"/>
  <c r="AG148" i="3"/>
  <c r="C149" i="3"/>
  <c r="F149" i="3"/>
  <c r="G149" i="3"/>
  <c r="I149" i="3"/>
  <c r="J149" i="3" s="1"/>
  <c r="K149" i="3" s="1"/>
  <c r="L149" i="3"/>
  <c r="O149" i="3"/>
  <c r="P149" i="3" s="1"/>
  <c r="T149" i="3"/>
  <c r="U149" i="3"/>
  <c r="V149" i="3"/>
  <c r="X149" i="3"/>
  <c r="Y149" i="3"/>
  <c r="AA149" i="3"/>
  <c r="AB149" i="3" s="1"/>
  <c r="AC149" i="3" s="1"/>
  <c r="AD149" i="3"/>
  <c r="AE149" i="3"/>
  <c r="AF149" i="3"/>
  <c r="AH149" i="3" s="1"/>
  <c r="AI149" i="3" s="1"/>
  <c r="U150" i="5" s="1"/>
  <c r="AG149" i="3"/>
  <c r="C150" i="3"/>
  <c r="F150" i="3"/>
  <c r="G150" i="3"/>
  <c r="I150" i="3"/>
  <c r="J150" i="3" s="1"/>
  <c r="K150" i="3" s="1"/>
  <c r="L150" i="3"/>
  <c r="O150" i="3"/>
  <c r="P150" i="3" s="1"/>
  <c r="T150" i="3"/>
  <c r="U150" i="3"/>
  <c r="V150" i="3"/>
  <c r="X150" i="3"/>
  <c r="Y150" i="3"/>
  <c r="Z150" i="3" s="1"/>
  <c r="S151" i="5" s="1"/>
  <c r="AA150" i="3"/>
  <c r="AB150" i="3" s="1"/>
  <c r="AC150" i="3" s="1"/>
  <c r="AD150" i="3"/>
  <c r="AE150" i="3"/>
  <c r="AF150" i="3"/>
  <c r="AG150" i="3"/>
  <c r="C151" i="3"/>
  <c r="F151" i="3"/>
  <c r="G151" i="3"/>
  <c r="H151" i="3" s="1"/>
  <c r="N152" i="5" s="1"/>
  <c r="I151" i="3"/>
  <c r="J151" i="3" s="1"/>
  <c r="K151" i="3" s="1"/>
  <c r="L151" i="3"/>
  <c r="O151" i="3"/>
  <c r="P151" i="3" s="1"/>
  <c r="T151" i="3"/>
  <c r="U151" i="3"/>
  <c r="V151" i="3"/>
  <c r="X151" i="3"/>
  <c r="Y151" i="3"/>
  <c r="AA151" i="3"/>
  <c r="AB151" i="3" s="1"/>
  <c r="AC151" i="3" s="1"/>
  <c r="AD151" i="3"/>
  <c r="AE151" i="3"/>
  <c r="AF151" i="3"/>
  <c r="AG151" i="3"/>
  <c r="C152" i="3"/>
  <c r="F152" i="3"/>
  <c r="G152" i="3"/>
  <c r="I152" i="3"/>
  <c r="J152" i="3" s="1"/>
  <c r="K152" i="3" s="1"/>
  <c r="L152" i="3"/>
  <c r="O152" i="3"/>
  <c r="P152" i="3" s="1"/>
  <c r="T152" i="3"/>
  <c r="U152" i="3"/>
  <c r="V152" i="3"/>
  <c r="X152" i="3"/>
  <c r="Y152" i="3"/>
  <c r="AA152" i="3"/>
  <c r="AB152" i="3" s="1"/>
  <c r="AC152" i="3" s="1"/>
  <c r="AD152" i="3"/>
  <c r="AE152" i="3"/>
  <c r="AF152" i="3"/>
  <c r="AG152" i="3"/>
  <c r="C153" i="3"/>
  <c r="F153" i="3"/>
  <c r="G153" i="3"/>
  <c r="I153" i="3"/>
  <c r="J153" i="3" s="1"/>
  <c r="K153" i="3" s="1"/>
  <c r="L153" i="3"/>
  <c r="O153" i="3"/>
  <c r="P153" i="3" s="1"/>
  <c r="T153" i="3"/>
  <c r="U153" i="3"/>
  <c r="V153" i="3"/>
  <c r="X153" i="3"/>
  <c r="Y153" i="3"/>
  <c r="AA153" i="3"/>
  <c r="AB153" i="3" s="1"/>
  <c r="AC153" i="3" s="1"/>
  <c r="AD153" i="3"/>
  <c r="AE153" i="3"/>
  <c r="AF153" i="3"/>
  <c r="AG153" i="3"/>
  <c r="C154" i="3"/>
  <c r="E154" i="3" s="1"/>
  <c r="F154" i="3"/>
  <c r="G154" i="3"/>
  <c r="H154" i="3" s="1"/>
  <c r="N155" i="5" s="1"/>
  <c r="I154" i="3"/>
  <c r="J154" i="3" s="1"/>
  <c r="K154" i="3" s="1"/>
  <c r="L154" i="3"/>
  <c r="O154" i="3"/>
  <c r="P154" i="3" s="1"/>
  <c r="T154" i="3"/>
  <c r="U154" i="3"/>
  <c r="V154" i="3"/>
  <c r="X154" i="3"/>
  <c r="Y154" i="3"/>
  <c r="Z154" i="3" s="1"/>
  <c r="S155" i="5" s="1"/>
  <c r="AA154" i="3"/>
  <c r="AB154" i="3" s="1"/>
  <c r="AC154" i="3" s="1"/>
  <c r="T155" i="5" s="1"/>
  <c r="AD154" i="3"/>
  <c r="AE154" i="3"/>
  <c r="AF154" i="3"/>
  <c r="AH154" i="3" s="1"/>
  <c r="AG154" i="3"/>
  <c r="C155" i="3"/>
  <c r="F155" i="3"/>
  <c r="G155" i="3"/>
  <c r="I155" i="3"/>
  <c r="J155" i="3" s="1"/>
  <c r="K155" i="3" s="1"/>
  <c r="L155" i="3"/>
  <c r="O155" i="3"/>
  <c r="Q155" i="3" s="1"/>
  <c r="R155" i="3" s="1"/>
  <c r="T155" i="3"/>
  <c r="U155" i="3"/>
  <c r="V155" i="3"/>
  <c r="X155" i="3"/>
  <c r="Y155" i="3"/>
  <c r="AA155" i="3"/>
  <c r="AB155" i="3" s="1"/>
  <c r="AC155" i="3" s="1"/>
  <c r="AD155" i="3"/>
  <c r="AE155" i="3"/>
  <c r="AF155" i="3"/>
  <c r="AH155" i="3" s="1"/>
  <c r="AG155" i="3"/>
  <c r="C156" i="3"/>
  <c r="F156" i="3"/>
  <c r="G156" i="3"/>
  <c r="I156" i="3"/>
  <c r="J156" i="3" s="1"/>
  <c r="K156" i="3" s="1"/>
  <c r="L156" i="3"/>
  <c r="O156" i="3"/>
  <c r="P156" i="3" s="1"/>
  <c r="T156" i="3"/>
  <c r="U156" i="3"/>
  <c r="V156" i="3"/>
  <c r="X156" i="3"/>
  <c r="Y156" i="3"/>
  <c r="AA156" i="3"/>
  <c r="AB156" i="3" s="1"/>
  <c r="AC156" i="3" s="1"/>
  <c r="T157" i="5" s="1"/>
  <c r="AD156" i="3"/>
  <c r="AE156" i="3"/>
  <c r="AF156" i="3"/>
  <c r="AH156" i="3" s="1"/>
  <c r="AG156" i="3"/>
  <c r="C157" i="3"/>
  <c r="F157" i="3"/>
  <c r="G157" i="3"/>
  <c r="I157" i="3"/>
  <c r="J157" i="3" s="1"/>
  <c r="K157" i="3" s="1"/>
  <c r="L157" i="3"/>
  <c r="O157" i="3"/>
  <c r="P157" i="3" s="1"/>
  <c r="T157" i="3"/>
  <c r="U157" i="3"/>
  <c r="V157" i="3"/>
  <c r="X157" i="3"/>
  <c r="Y157" i="3"/>
  <c r="AA157" i="3"/>
  <c r="AB157" i="3" s="1"/>
  <c r="AC157" i="3" s="1"/>
  <c r="AD157" i="3"/>
  <c r="AE157" i="3"/>
  <c r="AF157" i="3"/>
  <c r="AG157" i="3"/>
  <c r="C158" i="3"/>
  <c r="F158" i="3"/>
  <c r="G158" i="3"/>
  <c r="I158" i="3"/>
  <c r="J158" i="3" s="1"/>
  <c r="K158" i="3" s="1"/>
  <c r="L158" i="3"/>
  <c r="O158" i="3"/>
  <c r="Q158" i="3" s="1"/>
  <c r="R158" i="3" s="1"/>
  <c r="T158" i="3"/>
  <c r="U158" i="3"/>
  <c r="V158" i="3"/>
  <c r="X158" i="3"/>
  <c r="Y158" i="3"/>
  <c r="Z158" i="3" s="1"/>
  <c r="S159" i="5" s="1"/>
  <c r="AA158" i="3"/>
  <c r="AB158" i="3" s="1"/>
  <c r="AC158" i="3" s="1"/>
  <c r="T159" i="5" s="1"/>
  <c r="AD158" i="3"/>
  <c r="AE158" i="3"/>
  <c r="AF158" i="3"/>
  <c r="AG158" i="3"/>
  <c r="C159" i="3"/>
  <c r="F159" i="3"/>
  <c r="G159" i="3"/>
  <c r="H159" i="3" s="1"/>
  <c r="N160" i="5" s="1"/>
  <c r="I159" i="3"/>
  <c r="J159" i="3" s="1"/>
  <c r="K159" i="3" s="1"/>
  <c r="L159" i="3"/>
  <c r="O159" i="3"/>
  <c r="P159" i="3" s="1"/>
  <c r="T159" i="3"/>
  <c r="U159" i="3"/>
  <c r="V159" i="3"/>
  <c r="X159" i="3"/>
  <c r="Y159" i="3"/>
  <c r="AA159" i="3"/>
  <c r="AB159" i="3" s="1"/>
  <c r="AC159" i="3" s="1"/>
  <c r="T160" i="5" s="1"/>
  <c r="AD159" i="3"/>
  <c r="AE159" i="3"/>
  <c r="AF159" i="3"/>
  <c r="AG159" i="3"/>
  <c r="C160" i="3"/>
  <c r="E160" i="3" s="1"/>
  <c r="M161" i="5" s="1"/>
  <c r="F160" i="3"/>
  <c r="G160" i="3"/>
  <c r="I160" i="3"/>
  <c r="J160" i="3" s="1"/>
  <c r="K160" i="3" s="1"/>
  <c r="L160" i="3"/>
  <c r="O160" i="3"/>
  <c r="T160" i="3"/>
  <c r="U160" i="3"/>
  <c r="V160" i="3"/>
  <c r="X160" i="3"/>
  <c r="Y160" i="3"/>
  <c r="AA160" i="3"/>
  <c r="AB160" i="3" s="1"/>
  <c r="AC160" i="3" s="1"/>
  <c r="AD160" i="3"/>
  <c r="AE160" i="3"/>
  <c r="AF160" i="3"/>
  <c r="AH160" i="3" s="1"/>
  <c r="AG160" i="3"/>
  <c r="C161" i="3"/>
  <c r="E161" i="3" s="1"/>
  <c r="M162" i="5" s="1"/>
  <c r="F161" i="3"/>
  <c r="G161" i="3"/>
  <c r="I161" i="3"/>
  <c r="J161" i="3" s="1"/>
  <c r="K161" i="3" s="1"/>
  <c r="L161" i="3"/>
  <c r="O161" i="3"/>
  <c r="Q161" i="3" s="1"/>
  <c r="R161" i="3" s="1"/>
  <c r="T161" i="3"/>
  <c r="U161" i="3"/>
  <c r="V161" i="3"/>
  <c r="X161" i="3"/>
  <c r="Y161" i="3"/>
  <c r="AA161" i="3"/>
  <c r="AB161" i="3" s="1"/>
  <c r="AC161" i="3" s="1"/>
  <c r="AD161" i="3"/>
  <c r="AE161" i="3"/>
  <c r="AF161" i="3"/>
  <c r="AH161" i="3" s="1"/>
  <c r="AG161" i="3"/>
  <c r="C162" i="3"/>
  <c r="F162" i="3"/>
  <c r="G162" i="3"/>
  <c r="I162" i="3"/>
  <c r="J162" i="3" s="1"/>
  <c r="K162" i="3" s="1"/>
  <c r="M162" i="3" s="1"/>
  <c r="O163" i="5" s="1"/>
  <c r="L162" i="3"/>
  <c r="O162" i="3"/>
  <c r="P162" i="3" s="1"/>
  <c r="T162" i="3"/>
  <c r="U162" i="3"/>
  <c r="V162" i="3"/>
  <c r="X162" i="3"/>
  <c r="Y162" i="3"/>
  <c r="Z162" i="3" s="1"/>
  <c r="S163" i="5" s="1"/>
  <c r="AA162" i="3"/>
  <c r="AB162" i="3" s="1"/>
  <c r="AC162" i="3" s="1"/>
  <c r="T163" i="5" s="1"/>
  <c r="AD162" i="3"/>
  <c r="AE162" i="3"/>
  <c r="AF162" i="3"/>
  <c r="AH162" i="3" s="1"/>
  <c r="AI162" i="3" s="1"/>
  <c r="U163" i="5" s="1"/>
  <c r="AG162" i="3"/>
  <c r="C163" i="3"/>
  <c r="F163" i="3"/>
  <c r="G163" i="3"/>
  <c r="I163" i="3"/>
  <c r="J163" i="3" s="1"/>
  <c r="K163" i="3" s="1"/>
  <c r="L163" i="3"/>
  <c r="O163" i="3"/>
  <c r="Q163" i="3" s="1"/>
  <c r="R163" i="3" s="1"/>
  <c r="T163" i="3"/>
  <c r="U163" i="3"/>
  <c r="V163" i="3"/>
  <c r="X163" i="3"/>
  <c r="Y163" i="3"/>
  <c r="AA163" i="3"/>
  <c r="AB163" i="3" s="1"/>
  <c r="AC163" i="3" s="1"/>
  <c r="AD163" i="3"/>
  <c r="AE163" i="3"/>
  <c r="AF163" i="3"/>
  <c r="AG163" i="3"/>
  <c r="C164" i="3"/>
  <c r="F164" i="3"/>
  <c r="G164" i="3"/>
  <c r="I164" i="3"/>
  <c r="J164" i="3" s="1"/>
  <c r="K164" i="3" s="1"/>
  <c r="L164" i="3"/>
  <c r="O164" i="3"/>
  <c r="Q164" i="3" s="1"/>
  <c r="R164" i="3" s="1"/>
  <c r="T164" i="3"/>
  <c r="U164" i="3"/>
  <c r="V164" i="3"/>
  <c r="X164" i="3"/>
  <c r="Y164" i="3"/>
  <c r="AA164" i="3"/>
  <c r="AB164" i="3" s="1"/>
  <c r="AC164" i="3" s="1"/>
  <c r="AD164" i="3"/>
  <c r="AE164" i="3"/>
  <c r="AF164" i="3"/>
  <c r="AH164" i="3" s="1"/>
  <c r="AG164" i="3"/>
  <c r="C165" i="3"/>
  <c r="F165" i="3"/>
  <c r="G165" i="3"/>
  <c r="I165" i="3"/>
  <c r="J165" i="3" s="1"/>
  <c r="K165" i="3" s="1"/>
  <c r="L165" i="3"/>
  <c r="O165" i="3"/>
  <c r="P165" i="3" s="1"/>
  <c r="T165" i="3"/>
  <c r="U165" i="3"/>
  <c r="V165" i="3"/>
  <c r="X165" i="3"/>
  <c r="Y165" i="3"/>
  <c r="AA165" i="3"/>
  <c r="AB165" i="3" s="1"/>
  <c r="AC165" i="3" s="1"/>
  <c r="T166" i="5" s="1"/>
  <c r="AD165" i="3"/>
  <c r="AE165" i="3"/>
  <c r="AF165" i="3"/>
  <c r="AH165" i="3" s="1"/>
  <c r="AI165" i="3" s="1"/>
  <c r="U166" i="5" s="1"/>
  <c r="AG165" i="3"/>
  <c r="C166" i="3"/>
  <c r="F166" i="3"/>
  <c r="G166" i="3"/>
  <c r="I166" i="3"/>
  <c r="J166" i="3" s="1"/>
  <c r="K166" i="3" s="1"/>
  <c r="L166" i="3"/>
  <c r="O166" i="3"/>
  <c r="P166" i="3" s="1"/>
  <c r="T166" i="3"/>
  <c r="U166" i="3"/>
  <c r="V166" i="3"/>
  <c r="X166" i="3"/>
  <c r="Y166" i="3"/>
  <c r="Z166" i="3" s="1"/>
  <c r="S167" i="5" s="1"/>
  <c r="AA166" i="3"/>
  <c r="AB166" i="3" s="1"/>
  <c r="AC166" i="3" s="1"/>
  <c r="AD166" i="3"/>
  <c r="AE166" i="3"/>
  <c r="AF166" i="3"/>
  <c r="AG166" i="3"/>
  <c r="C167" i="3"/>
  <c r="F167" i="3"/>
  <c r="G167" i="3"/>
  <c r="H167" i="3" s="1"/>
  <c r="N168" i="5" s="1"/>
  <c r="I167" i="3"/>
  <c r="J167" i="3" s="1"/>
  <c r="K167" i="3" s="1"/>
  <c r="L167" i="3"/>
  <c r="O167" i="3"/>
  <c r="Q167" i="3" s="1"/>
  <c r="R167" i="3" s="1"/>
  <c r="T167" i="3"/>
  <c r="U167" i="3"/>
  <c r="V167" i="3"/>
  <c r="X167" i="3"/>
  <c r="Y167" i="3"/>
  <c r="AA167" i="3"/>
  <c r="AB167" i="3" s="1"/>
  <c r="AC167" i="3" s="1"/>
  <c r="T168" i="5" s="1"/>
  <c r="AD167" i="3"/>
  <c r="AE167" i="3"/>
  <c r="AF167" i="3"/>
  <c r="AG167" i="3"/>
  <c r="C168" i="3"/>
  <c r="F168" i="3"/>
  <c r="G168" i="3"/>
  <c r="I168" i="3"/>
  <c r="J168" i="3" s="1"/>
  <c r="K168" i="3" s="1"/>
  <c r="L168" i="3"/>
  <c r="O168" i="3"/>
  <c r="T168" i="3"/>
  <c r="U168" i="3"/>
  <c r="V168" i="3"/>
  <c r="X168" i="3"/>
  <c r="Y168" i="3"/>
  <c r="Z168" i="3" s="1"/>
  <c r="S169" i="5" s="1"/>
  <c r="AA168" i="3"/>
  <c r="AB168" i="3" s="1"/>
  <c r="AC168" i="3" s="1"/>
  <c r="T169" i="5" s="1"/>
  <c r="AD168" i="3"/>
  <c r="AE168" i="3"/>
  <c r="AF168" i="3"/>
  <c r="AG168" i="3"/>
  <c r="C169" i="3"/>
  <c r="E169" i="3" s="1"/>
  <c r="M170" i="5" s="1"/>
  <c r="F169" i="3"/>
  <c r="G169" i="3"/>
  <c r="H169" i="3" s="1"/>
  <c r="N170" i="5" s="1"/>
  <c r="I169" i="3"/>
  <c r="J169" i="3" s="1"/>
  <c r="K169" i="3" s="1"/>
  <c r="L169" i="3"/>
  <c r="O169" i="3"/>
  <c r="P169" i="3" s="1"/>
  <c r="T169" i="3"/>
  <c r="U169" i="3"/>
  <c r="V169" i="3"/>
  <c r="X169" i="3"/>
  <c r="Y169" i="3"/>
  <c r="AA169" i="3"/>
  <c r="AB169" i="3" s="1"/>
  <c r="AC169" i="3" s="1"/>
  <c r="AD169" i="3"/>
  <c r="AE169" i="3"/>
  <c r="AF169" i="3"/>
  <c r="AH169" i="3" s="1"/>
  <c r="AG169" i="3"/>
  <c r="C170" i="3"/>
  <c r="E170" i="3" s="1"/>
  <c r="M171" i="5" s="1"/>
  <c r="F170" i="3"/>
  <c r="G170" i="3"/>
  <c r="I170" i="3"/>
  <c r="J170" i="3" s="1"/>
  <c r="K170" i="3" s="1"/>
  <c r="L170" i="3"/>
  <c r="O170" i="3"/>
  <c r="P170" i="3" s="1"/>
  <c r="T170" i="3"/>
  <c r="U170" i="3"/>
  <c r="V170" i="3"/>
  <c r="X170" i="3"/>
  <c r="Y170" i="3"/>
  <c r="AA170" i="3"/>
  <c r="AB170" i="3" s="1"/>
  <c r="AC170" i="3" s="1"/>
  <c r="T171" i="5" s="1"/>
  <c r="AD170" i="3"/>
  <c r="AE170" i="3"/>
  <c r="AF170" i="3"/>
  <c r="AH170" i="3" s="1"/>
  <c r="AI170" i="3" s="1"/>
  <c r="U171" i="5" s="1"/>
  <c r="AG170" i="3"/>
  <c r="C171" i="3"/>
  <c r="F171" i="3"/>
  <c r="G171" i="3"/>
  <c r="I171" i="3"/>
  <c r="J171" i="3" s="1"/>
  <c r="K171" i="3" s="1"/>
  <c r="L171" i="3"/>
  <c r="O171" i="3"/>
  <c r="Q171" i="3" s="1"/>
  <c r="R171" i="3" s="1"/>
  <c r="T171" i="3"/>
  <c r="U171" i="3"/>
  <c r="V171" i="3"/>
  <c r="X171" i="3"/>
  <c r="Y171" i="3"/>
  <c r="AA171" i="3"/>
  <c r="AB171" i="3" s="1"/>
  <c r="AC171" i="3" s="1"/>
  <c r="AD171" i="3"/>
  <c r="AE171" i="3"/>
  <c r="AF171" i="3"/>
  <c r="AH171" i="3" s="1"/>
  <c r="AG171" i="3"/>
  <c r="C172" i="3"/>
  <c r="F172" i="3"/>
  <c r="G172" i="3"/>
  <c r="I172" i="3"/>
  <c r="J172" i="3" s="1"/>
  <c r="K172" i="3" s="1"/>
  <c r="L172" i="3"/>
  <c r="O172" i="3"/>
  <c r="Q172" i="3" s="1"/>
  <c r="R172" i="3" s="1"/>
  <c r="T172" i="3"/>
  <c r="U172" i="3"/>
  <c r="V172" i="3"/>
  <c r="X172" i="3"/>
  <c r="Y172" i="3"/>
  <c r="AA172" i="3"/>
  <c r="AB172" i="3" s="1"/>
  <c r="AC172" i="3" s="1"/>
  <c r="AD172" i="3"/>
  <c r="AE172" i="3"/>
  <c r="AF172" i="3"/>
  <c r="AG172" i="3"/>
  <c r="C173" i="3"/>
  <c r="F173" i="3"/>
  <c r="G173" i="3"/>
  <c r="I173" i="3"/>
  <c r="J173" i="3" s="1"/>
  <c r="K173" i="3" s="1"/>
  <c r="L173" i="3"/>
  <c r="O173" i="3"/>
  <c r="Q173" i="3" s="1"/>
  <c r="R173" i="3" s="1"/>
  <c r="T173" i="3"/>
  <c r="U173" i="3"/>
  <c r="V173" i="3"/>
  <c r="X173" i="3"/>
  <c r="Y173" i="3"/>
  <c r="AA173" i="3"/>
  <c r="AB173" i="3" s="1"/>
  <c r="AC173" i="3" s="1"/>
  <c r="T174" i="5" s="1"/>
  <c r="AD173" i="3"/>
  <c r="AE173" i="3"/>
  <c r="AF173" i="3"/>
  <c r="AH173" i="3" s="1"/>
  <c r="AG173" i="3"/>
  <c r="C174" i="3"/>
  <c r="E174" i="3" s="1"/>
  <c r="F174" i="3"/>
  <c r="G174" i="3"/>
  <c r="I174" i="3"/>
  <c r="J174" i="3" s="1"/>
  <c r="K174" i="3" s="1"/>
  <c r="L174" i="3"/>
  <c r="O174" i="3"/>
  <c r="P174" i="3" s="1"/>
  <c r="T174" i="3"/>
  <c r="U174" i="3"/>
  <c r="V174" i="3"/>
  <c r="X174" i="3"/>
  <c r="Y174" i="3"/>
  <c r="Z174" i="3" s="1"/>
  <c r="S175" i="5" s="1"/>
  <c r="AA174" i="3"/>
  <c r="AB174" i="3" s="1"/>
  <c r="AC174" i="3" s="1"/>
  <c r="AD174" i="3"/>
  <c r="AE174" i="3"/>
  <c r="AF174" i="3"/>
  <c r="AH174" i="3" s="1"/>
  <c r="AI174" i="3" s="1"/>
  <c r="U175" i="5" s="1"/>
  <c r="AG174" i="3"/>
  <c r="C175" i="3"/>
  <c r="F175" i="3"/>
  <c r="G175" i="3"/>
  <c r="H175" i="3" s="1"/>
  <c r="N176" i="5" s="1"/>
  <c r="I175" i="3"/>
  <c r="J175" i="3" s="1"/>
  <c r="K175" i="3" s="1"/>
  <c r="L175" i="3"/>
  <c r="O175" i="3"/>
  <c r="P175" i="3" s="1"/>
  <c r="T175" i="3"/>
  <c r="U175" i="3"/>
  <c r="V175" i="3"/>
  <c r="X175" i="3"/>
  <c r="Y175" i="3"/>
  <c r="AA175" i="3"/>
  <c r="AB175" i="3" s="1"/>
  <c r="AC175" i="3" s="1"/>
  <c r="AD175" i="3"/>
  <c r="AE175" i="3"/>
  <c r="AF175" i="3"/>
  <c r="AH175" i="3" s="1"/>
  <c r="AG175" i="3"/>
  <c r="C176" i="3"/>
  <c r="E176" i="3" s="1"/>
  <c r="M177" i="5" s="1"/>
  <c r="F176" i="3"/>
  <c r="G176" i="3"/>
  <c r="I176" i="3"/>
  <c r="J176" i="3" s="1"/>
  <c r="K176" i="3" s="1"/>
  <c r="L176" i="3"/>
  <c r="O176" i="3"/>
  <c r="T176" i="3"/>
  <c r="U176" i="3"/>
  <c r="V176" i="3"/>
  <c r="X176" i="3"/>
  <c r="Y176" i="3"/>
  <c r="AA176" i="3"/>
  <c r="AB176" i="3" s="1"/>
  <c r="AC176" i="3" s="1"/>
  <c r="AD176" i="3"/>
  <c r="AE176" i="3"/>
  <c r="AF176" i="3"/>
  <c r="AH176" i="3" s="1"/>
  <c r="AG176" i="3"/>
  <c r="C177" i="3"/>
  <c r="F177" i="3"/>
  <c r="G177" i="3"/>
  <c r="I177" i="3"/>
  <c r="J177" i="3" s="1"/>
  <c r="K177" i="3" s="1"/>
  <c r="L177" i="3"/>
  <c r="O177" i="3"/>
  <c r="Q177" i="3" s="1"/>
  <c r="R177" i="3" s="1"/>
  <c r="T177" i="3"/>
  <c r="U177" i="3"/>
  <c r="V177" i="3"/>
  <c r="X177" i="3"/>
  <c r="Y177" i="3"/>
  <c r="AA177" i="3"/>
  <c r="AB177" i="3" s="1"/>
  <c r="AC177" i="3" s="1"/>
  <c r="T178" i="5" s="1"/>
  <c r="AD177" i="3"/>
  <c r="AE177" i="3"/>
  <c r="AF177" i="3"/>
  <c r="AH177" i="3" s="1"/>
  <c r="AG177" i="3"/>
  <c r="C178" i="3"/>
  <c r="E178" i="3" s="1"/>
  <c r="M179" i="5" s="1"/>
  <c r="F178" i="3"/>
  <c r="G178" i="3"/>
  <c r="I178" i="3"/>
  <c r="J178" i="3" s="1"/>
  <c r="K178" i="3" s="1"/>
  <c r="L178" i="3"/>
  <c r="O178" i="3"/>
  <c r="P178" i="3" s="1"/>
  <c r="T178" i="3"/>
  <c r="U178" i="3"/>
  <c r="V178" i="3"/>
  <c r="X178" i="3"/>
  <c r="Y178" i="3"/>
  <c r="AA178" i="3"/>
  <c r="AB178" i="3" s="1"/>
  <c r="AC178" i="3" s="1"/>
  <c r="T179" i="5" s="1"/>
  <c r="AD178" i="3"/>
  <c r="AE178" i="3"/>
  <c r="AF178" i="3"/>
  <c r="AH178" i="3" s="1"/>
  <c r="AI178" i="3" s="1"/>
  <c r="U179" i="5" s="1"/>
  <c r="AG178" i="3"/>
  <c r="C179" i="3"/>
  <c r="E179" i="3" s="1"/>
  <c r="M180" i="5" s="1"/>
  <c r="F179" i="3"/>
  <c r="G179" i="3"/>
  <c r="I179" i="3"/>
  <c r="J179" i="3" s="1"/>
  <c r="K179" i="3" s="1"/>
  <c r="L179" i="3"/>
  <c r="O179" i="3"/>
  <c r="P179" i="3" s="1"/>
  <c r="T179" i="3"/>
  <c r="U179" i="3"/>
  <c r="V179" i="3"/>
  <c r="X179" i="3"/>
  <c r="Y179" i="3"/>
  <c r="AA179" i="3"/>
  <c r="AB179" i="3" s="1"/>
  <c r="AC179" i="3" s="1"/>
  <c r="T180" i="5" s="1"/>
  <c r="AD179" i="3"/>
  <c r="AE179" i="3"/>
  <c r="AF179" i="3"/>
  <c r="AH179" i="3" s="1"/>
  <c r="AG179" i="3"/>
  <c r="C180" i="3"/>
  <c r="E180" i="3" s="1"/>
  <c r="M181" i="5" s="1"/>
  <c r="F180" i="3"/>
  <c r="G180" i="3"/>
  <c r="I180" i="3"/>
  <c r="J180" i="3" s="1"/>
  <c r="K180" i="3" s="1"/>
  <c r="L180" i="3"/>
  <c r="O180" i="3"/>
  <c r="P180" i="3" s="1"/>
  <c r="T180" i="3"/>
  <c r="U180" i="3"/>
  <c r="V180" i="3"/>
  <c r="X180" i="3"/>
  <c r="Y180" i="3"/>
  <c r="AA180" i="3"/>
  <c r="AB180" i="3" s="1"/>
  <c r="AC180" i="3" s="1"/>
  <c r="T181" i="5" s="1"/>
  <c r="AD180" i="3"/>
  <c r="AE180" i="3"/>
  <c r="AF180" i="3"/>
  <c r="AH180" i="3" s="1"/>
  <c r="AG180" i="3"/>
  <c r="C181" i="3"/>
  <c r="E181" i="3" s="1"/>
  <c r="M182" i="5" s="1"/>
  <c r="F181" i="3"/>
  <c r="G181" i="3"/>
  <c r="I181" i="3"/>
  <c r="J181" i="3" s="1"/>
  <c r="K181" i="3" s="1"/>
  <c r="L181" i="3"/>
  <c r="O181" i="3"/>
  <c r="Q181" i="3" s="1"/>
  <c r="R181" i="3" s="1"/>
  <c r="T181" i="3"/>
  <c r="U181" i="3"/>
  <c r="V181" i="3"/>
  <c r="X181" i="3"/>
  <c r="Y181" i="3"/>
  <c r="AA181" i="3"/>
  <c r="AB181" i="3" s="1"/>
  <c r="AC181" i="3" s="1"/>
  <c r="AD181" i="3"/>
  <c r="AE181" i="3"/>
  <c r="AF181" i="3"/>
  <c r="AG181" i="3"/>
  <c r="C182" i="3"/>
  <c r="E182" i="3" s="1"/>
  <c r="M183" i="5" s="1"/>
  <c r="F182" i="3"/>
  <c r="G182" i="3"/>
  <c r="I182" i="3"/>
  <c r="J182" i="3" s="1"/>
  <c r="K182" i="3" s="1"/>
  <c r="L182" i="3"/>
  <c r="O182" i="3"/>
  <c r="P182" i="3" s="1"/>
  <c r="T182" i="3"/>
  <c r="U182" i="3"/>
  <c r="V182" i="3"/>
  <c r="X182" i="3"/>
  <c r="Y182" i="3"/>
  <c r="AA182" i="3"/>
  <c r="AB182" i="3" s="1"/>
  <c r="AC182" i="3" s="1"/>
  <c r="AD182" i="3"/>
  <c r="AE182" i="3"/>
  <c r="AF182" i="3"/>
  <c r="AH182" i="3" s="1"/>
  <c r="AG182" i="3"/>
  <c r="C183" i="3"/>
  <c r="F183" i="3"/>
  <c r="G183" i="3"/>
  <c r="I183" i="3"/>
  <c r="J183" i="3" s="1"/>
  <c r="K183" i="3" s="1"/>
  <c r="L183" i="3"/>
  <c r="O183" i="3"/>
  <c r="T183" i="3"/>
  <c r="U183" i="3"/>
  <c r="V183" i="3"/>
  <c r="X183" i="3"/>
  <c r="Y183" i="3"/>
  <c r="AA183" i="3"/>
  <c r="AB183" i="3" s="1"/>
  <c r="AC183" i="3" s="1"/>
  <c r="T184" i="5" s="1"/>
  <c r="AD183" i="3"/>
  <c r="AE183" i="3"/>
  <c r="AF183" i="3"/>
  <c r="AH183" i="3" s="1"/>
  <c r="AG183" i="3"/>
  <c r="C184" i="3"/>
  <c r="E184" i="3" s="1"/>
  <c r="M185" i="5" s="1"/>
  <c r="F184" i="3"/>
  <c r="G184" i="3"/>
  <c r="I184" i="3"/>
  <c r="J184" i="3" s="1"/>
  <c r="K184" i="3" s="1"/>
  <c r="L184" i="3"/>
  <c r="O184" i="3"/>
  <c r="P184" i="3" s="1"/>
  <c r="T184" i="3"/>
  <c r="U184" i="3"/>
  <c r="V184" i="3"/>
  <c r="X184" i="3"/>
  <c r="Y184" i="3"/>
  <c r="AA184" i="3"/>
  <c r="AB184" i="3" s="1"/>
  <c r="AC184" i="3" s="1"/>
  <c r="T185" i="5" s="1"/>
  <c r="AD184" i="3"/>
  <c r="AE184" i="3"/>
  <c r="AF184" i="3"/>
  <c r="AG184" i="3"/>
  <c r="C185" i="3"/>
  <c r="F185" i="3"/>
  <c r="G185" i="3"/>
  <c r="I185" i="3"/>
  <c r="J185" i="3" s="1"/>
  <c r="K185" i="3" s="1"/>
  <c r="L185" i="3"/>
  <c r="O185" i="3"/>
  <c r="Q185" i="3" s="1"/>
  <c r="R185" i="3" s="1"/>
  <c r="T185" i="3"/>
  <c r="U185" i="3"/>
  <c r="V185" i="3"/>
  <c r="X185" i="3"/>
  <c r="Y185" i="3"/>
  <c r="AA185" i="3"/>
  <c r="AB185" i="3" s="1"/>
  <c r="AC185" i="3" s="1"/>
  <c r="AD185" i="3"/>
  <c r="AE185" i="3"/>
  <c r="AF185" i="3"/>
  <c r="AH185" i="3" s="1"/>
  <c r="AG185" i="3"/>
  <c r="C186" i="3"/>
  <c r="F186" i="3"/>
  <c r="G186" i="3"/>
  <c r="I186" i="3"/>
  <c r="J186" i="3" s="1"/>
  <c r="K186" i="3" s="1"/>
  <c r="L186" i="3"/>
  <c r="O186" i="3"/>
  <c r="P186" i="3" s="1"/>
  <c r="T186" i="3"/>
  <c r="U186" i="3"/>
  <c r="V186" i="3"/>
  <c r="X186" i="3"/>
  <c r="Y186" i="3"/>
  <c r="AA186" i="3"/>
  <c r="AB186" i="3" s="1"/>
  <c r="AC186" i="3" s="1"/>
  <c r="T187" i="5" s="1"/>
  <c r="AD186" i="3"/>
  <c r="AE186" i="3"/>
  <c r="AF186" i="3"/>
  <c r="AH186" i="3" s="1"/>
  <c r="AG186" i="3"/>
  <c r="C187" i="3"/>
  <c r="F187" i="3"/>
  <c r="G187" i="3"/>
  <c r="I187" i="3"/>
  <c r="J187" i="3" s="1"/>
  <c r="K187" i="3" s="1"/>
  <c r="L187" i="3"/>
  <c r="O187" i="3"/>
  <c r="Q187" i="3" s="1"/>
  <c r="R187" i="3" s="1"/>
  <c r="T187" i="3"/>
  <c r="U187" i="3"/>
  <c r="V187" i="3"/>
  <c r="X187" i="3"/>
  <c r="Y187" i="3"/>
  <c r="AA187" i="3"/>
  <c r="AB187" i="3" s="1"/>
  <c r="AC187" i="3" s="1"/>
  <c r="T188" i="5" s="1"/>
  <c r="AD187" i="3"/>
  <c r="AE187" i="3"/>
  <c r="AF187" i="3"/>
  <c r="AH187" i="3" s="1"/>
  <c r="AI187" i="3" s="1"/>
  <c r="U188" i="5" s="1"/>
  <c r="AG187" i="3"/>
  <c r="C188" i="3"/>
  <c r="F188" i="3"/>
  <c r="G188" i="3"/>
  <c r="I188" i="3"/>
  <c r="J188" i="3" s="1"/>
  <c r="K188" i="3" s="1"/>
  <c r="L188" i="3"/>
  <c r="O188" i="3"/>
  <c r="P188" i="3" s="1"/>
  <c r="T188" i="3"/>
  <c r="U188" i="3"/>
  <c r="V188" i="3"/>
  <c r="X188" i="3"/>
  <c r="Y188" i="3"/>
  <c r="AA188" i="3"/>
  <c r="AB188" i="3" s="1"/>
  <c r="AC188" i="3" s="1"/>
  <c r="AD188" i="3"/>
  <c r="AE188" i="3"/>
  <c r="AF188" i="3"/>
  <c r="AH188" i="3" s="1"/>
  <c r="AG188" i="3"/>
  <c r="C189" i="3"/>
  <c r="F189" i="3"/>
  <c r="G189" i="3"/>
  <c r="I189" i="3"/>
  <c r="J189" i="3" s="1"/>
  <c r="K189" i="3" s="1"/>
  <c r="L189" i="3"/>
  <c r="O189" i="3"/>
  <c r="P189" i="3" s="1"/>
  <c r="T189" i="3"/>
  <c r="U189" i="3"/>
  <c r="V189" i="3"/>
  <c r="X189" i="3"/>
  <c r="Y189" i="3"/>
  <c r="AA189" i="3"/>
  <c r="AB189" i="3" s="1"/>
  <c r="AC189" i="3" s="1"/>
  <c r="AD189" i="3"/>
  <c r="AE189" i="3"/>
  <c r="AF189" i="3"/>
  <c r="AG189" i="3"/>
  <c r="C190" i="3"/>
  <c r="F190" i="3"/>
  <c r="G190" i="3"/>
  <c r="I190" i="3"/>
  <c r="J190" i="3" s="1"/>
  <c r="K190" i="3" s="1"/>
  <c r="L190" i="3"/>
  <c r="O190" i="3"/>
  <c r="P190" i="3" s="1"/>
  <c r="T190" i="3"/>
  <c r="U190" i="3"/>
  <c r="V190" i="3"/>
  <c r="X190" i="3"/>
  <c r="Y190" i="3"/>
  <c r="AA190" i="3"/>
  <c r="AB190" i="3" s="1"/>
  <c r="AC190" i="3" s="1"/>
  <c r="AD190" i="3"/>
  <c r="AE190" i="3"/>
  <c r="AF190" i="3"/>
  <c r="AH190" i="3" s="1"/>
  <c r="AG190" i="3"/>
  <c r="C191" i="3"/>
  <c r="E191" i="3" s="1"/>
  <c r="M192" i="5" s="1"/>
  <c r="F191" i="3"/>
  <c r="G191" i="3"/>
  <c r="I191" i="3"/>
  <c r="J191" i="3" s="1"/>
  <c r="K191" i="3" s="1"/>
  <c r="L191" i="3"/>
  <c r="O191" i="3"/>
  <c r="Q191" i="3" s="1"/>
  <c r="R191" i="3" s="1"/>
  <c r="T191" i="3"/>
  <c r="U191" i="3"/>
  <c r="V191" i="3"/>
  <c r="X191" i="3"/>
  <c r="Y191" i="3"/>
  <c r="AA191" i="3"/>
  <c r="AB191" i="3" s="1"/>
  <c r="AC191" i="3" s="1"/>
  <c r="T192" i="5" s="1"/>
  <c r="AD191" i="3"/>
  <c r="AE191" i="3"/>
  <c r="AF191" i="3"/>
  <c r="AG191" i="3"/>
  <c r="C192" i="3"/>
  <c r="E192" i="3" s="1"/>
  <c r="M193" i="5" s="1"/>
  <c r="F192" i="3"/>
  <c r="G192" i="3"/>
  <c r="I192" i="3"/>
  <c r="J192" i="3" s="1"/>
  <c r="K192" i="3" s="1"/>
  <c r="L192" i="3"/>
  <c r="O192" i="3"/>
  <c r="Q192" i="3" s="1"/>
  <c r="R192" i="3" s="1"/>
  <c r="T192" i="3"/>
  <c r="U192" i="3"/>
  <c r="V192" i="3"/>
  <c r="X192" i="3"/>
  <c r="Y192" i="3"/>
  <c r="AA192" i="3"/>
  <c r="AB192" i="3" s="1"/>
  <c r="AC192" i="3" s="1"/>
  <c r="T193" i="5" s="1"/>
  <c r="AD192" i="3"/>
  <c r="AE192" i="3"/>
  <c r="AF192" i="3"/>
  <c r="AH192" i="3" s="1"/>
  <c r="AG192" i="3"/>
  <c r="C193" i="3"/>
  <c r="F193" i="3"/>
  <c r="G193" i="3"/>
  <c r="I193" i="3"/>
  <c r="J193" i="3" s="1"/>
  <c r="K193" i="3" s="1"/>
  <c r="L193" i="3"/>
  <c r="O193" i="3"/>
  <c r="Q193" i="3" s="1"/>
  <c r="R193" i="3" s="1"/>
  <c r="T193" i="3"/>
  <c r="U193" i="3"/>
  <c r="V193" i="3"/>
  <c r="X193" i="3"/>
  <c r="Y193" i="3"/>
  <c r="AA193" i="3"/>
  <c r="AB193" i="3" s="1"/>
  <c r="AC193" i="3" s="1"/>
  <c r="AD193" i="3"/>
  <c r="AE193" i="3"/>
  <c r="AF193" i="3"/>
  <c r="AH193" i="3" s="1"/>
  <c r="AG193" i="3"/>
  <c r="C4" i="4"/>
  <c r="D4" i="4" s="1"/>
  <c r="Y5" i="5" s="1"/>
  <c r="E4" i="4"/>
  <c r="F4" i="4"/>
  <c r="I4" i="4"/>
  <c r="J4" i="4"/>
  <c r="K4" i="4"/>
  <c r="L4" i="4"/>
  <c r="N4" i="4"/>
  <c r="O4" i="4" s="1"/>
  <c r="P4" i="4"/>
  <c r="R4" i="4" s="1"/>
  <c r="AC5" i="5" s="1"/>
  <c r="Q4" i="4"/>
  <c r="S4" i="4"/>
  <c r="T4" i="4"/>
  <c r="U4" i="4"/>
  <c r="C5" i="4"/>
  <c r="D5" i="4" s="1"/>
  <c r="Y6" i="5" s="1"/>
  <c r="E5" i="4"/>
  <c r="F5" i="4"/>
  <c r="I5" i="4"/>
  <c r="J5" i="4"/>
  <c r="K5" i="4"/>
  <c r="L5" i="4"/>
  <c r="N5" i="4"/>
  <c r="O5" i="4" s="1"/>
  <c r="P5" i="4"/>
  <c r="Q5" i="4"/>
  <c r="S5" i="4"/>
  <c r="T5" i="4"/>
  <c r="U5" i="4"/>
  <c r="C6" i="4"/>
  <c r="D6" i="4" s="1"/>
  <c r="Y7" i="5" s="1"/>
  <c r="E6" i="4"/>
  <c r="F6" i="4"/>
  <c r="I6" i="4"/>
  <c r="J6" i="4"/>
  <c r="K6" i="4"/>
  <c r="L6" i="4"/>
  <c r="N6" i="4"/>
  <c r="O6" i="4" s="1"/>
  <c r="P6" i="4"/>
  <c r="Q6" i="4"/>
  <c r="S6" i="4"/>
  <c r="T6" i="4"/>
  <c r="U6" i="4"/>
  <c r="C7" i="4"/>
  <c r="D7" i="4" s="1"/>
  <c r="E7" i="4"/>
  <c r="G7" i="4" s="1"/>
  <c r="F7" i="4"/>
  <c r="I7" i="4"/>
  <c r="J7" i="4"/>
  <c r="K7" i="4"/>
  <c r="L7" i="4"/>
  <c r="N7" i="4"/>
  <c r="O7" i="4" s="1"/>
  <c r="P7" i="4"/>
  <c r="Q7" i="4"/>
  <c r="S7" i="4"/>
  <c r="T7" i="4"/>
  <c r="U7" i="4"/>
  <c r="C8" i="4"/>
  <c r="D8" i="4" s="1"/>
  <c r="Y9" i="5" s="1"/>
  <c r="E8" i="4"/>
  <c r="F8" i="4"/>
  <c r="G8" i="4" s="1"/>
  <c r="H8" i="4" s="1"/>
  <c r="AA9" i="5" s="1"/>
  <c r="I8" i="4"/>
  <c r="J8" i="4"/>
  <c r="K8" i="4"/>
  <c r="L8" i="4"/>
  <c r="N8" i="4"/>
  <c r="O8" i="4" s="1"/>
  <c r="P8" i="4"/>
  <c r="Q8" i="4"/>
  <c r="S8" i="4"/>
  <c r="T8" i="4"/>
  <c r="U8" i="4"/>
  <c r="C9" i="4"/>
  <c r="D9" i="4" s="1"/>
  <c r="Y10" i="5" s="1"/>
  <c r="E9" i="4"/>
  <c r="F9" i="4"/>
  <c r="I9" i="4"/>
  <c r="J9" i="4"/>
  <c r="K9" i="4"/>
  <c r="L9" i="4"/>
  <c r="N9" i="4"/>
  <c r="O9" i="4" s="1"/>
  <c r="P9" i="4"/>
  <c r="Q9" i="4"/>
  <c r="S9" i="4"/>
  <c r="T9" i="4"/>
  <c r="U9" i="4"/>
  <c r="C10" i="4"/>
  <c r="D10" i="4" s="1"/>
  <c r="Y11" i="5" s="1"/>
  <c r="E10" i="4"/>
  <c r="F10" i="4"/>
  <c r="I10" i="4"/>
  <c r="J10" i="4"/>
  <c r="K10" i="4"/>
  <c r="L10" i="4"/>
  <c r="N10" i="4"/>
  <c r="O10" i="4" s="1"/>
  <c r="P10" i="4"/>
  <c r="R10" i="4" s="1"/>
  <c r="AC11" i="5" s="1"/>
  <c r="Q10" i="4"/>
  <c r="S10" i="4"/>
  <c r="T10" i="4"/>
  <c r="U10" i="4"/>
  <c r="C11" i="4"/>
  <c r="D11" i="4" s="1"/>
  <c r="Y12" i="5" s="1"/>
  <c r="E11" i="4"/>
  <c r="F11" i="4"/>
  <c r="I11" i="4"/>
  <c r="J11" i="4"/>
  <c r="K11" i="4"/>
  <c r="L11" i="4"/>
  <c r="N11" i="4"/>
  <c r="O11" i="4" s="1"/>
  <c r="P11" i="4"/>
  <c r="Q11" i="4"/>
  <c r="S11" i="4"/>
  <c r="T11" i="4"/>
  <c r="U11" i="4"/>
  <c r="C12" i="4"/>
  <c r="D12" i="4" s="1"/>
  <c r="Y13" i="5" s="1"/>
  <c r="E12" i="4"/>
  <c r="F12" i="4"/>
  <c r="I12" i="4"/>
  <c r="J12" i="4"/>
  <c r="K12" i="4"/>
  <c r="L12" i="4"/>
  <c r="N12" i="4"/>
  <c r="O12" i="4" s="1"/>
  <c r="P12" i="4"/>
  <c r="Q12" i="4"/>
  <c r="S12" i="4"/>
  <c r="T12" i="4"/>
  <c r="U12" i="4"/>
  <c r="C13" i="4"/>
  <c r="D13" i="4" s="1"/>
  <c r="Y14" i="5" s="1"/>
  <c r="E13" i="4"/>
  <c r="F13" i="4"/>
  <c r="I13" i="4"/>
  <c r="J13" i="4"/>
  <c r="K13" i="4"/>
  <c r="L13" i="4"/>
  <c r="N13" i="4"/>
  <c r="O13" i="4"/>
  <c r="P13" i="4"/>
  <c r="Q13" i="4"/>
  <c r="S13" i="4"/>
  <c r="T13" i="4"/>
  <c r="U13" i="4"/>
  <c r="C14" i="4"/>
  <c r="D14" i="4" s="1"/>
  <c r="Y15" i="5" s="1"/>
  <c r="E14" i="4"/>
  <c r="F14" i="4"/>
  <c r="G14" i="4" s="1"/>
  <c r="I14" i="4"/>
  <c r="J14" i="4"/>
  <c r="K14" i="4"/>
  <c r="L14" i="4"/>
  <c r="N14" i="4"/>
  <c r="O14" i="4" s="1"/>
  <c r="P14" i="4"/>
  <c r="Q14" i="4"/>
  <c r="S14" i="4"/>
  <c r="T14" i="4"/>
  <c r="U14" i="4"/>
  <c r="C15" i="4"/>
  <c r="D15" i="4" s="1"/>
  <c r="Y16" i="5" s="1"/>
  <c r="E15" i="4"/>
  <c r="F15" i="4"/>
  <c r="I15" i="4"/>
  <c r="J15" i="4"/>
  <c r="K15" i="4"/>
  <c r="L15" i="4"/>
  <c r="N15" i="4"/>
  <c r="O15" i="4" s="1"/>
  <c r="P15" i="4"/>
  <c r="Q15" i="4"/>
  <c r="S15" i="4"/>
  <c r="T15" i="4"/>
  <c r="U15" i="4"/>
  <c r="C16" i="4"/>
  <c r="D16" i="4" s="1"/>
  <c r="Y17" i="5" s="1"/>
  <c r="E16" i="4"/>
  <c r="F16" i="4"/>
  <c r="I16" i="4"/>
  <c r="J16" i="4"/>
  <c r="K16" i="4"/>
  <c r="L16" i="4"/>
  <c r="N16" i="4"/>
  <c r="O16" i="4" s="1"/>
  <c r="P16" i="4"/>
  <c r="Q16" i="4"/>
  <c r="S16" i="4"/>
  <c r="T16" i="4"/>
  <c r="U16" i="4"/>
  <c r="C17" i="4"/>
  <c r="D17" i="4" s="1"/>
  <c r="Y18" i="5" s="1"/>
  <c r="E17" i="4"/>
  <c r="F17" i="4"/>
  <c r="I17" i="4"/>
  <c r="J17" i="4"/>
  <c r="K17" i="4"/>
  <c r="L17" i="4"/>
  <c r="N17" i="4"/>
  <c r="O17" i="4" s="1"/>
  <c r="P17" i="4"/>
  <c r="Q17" i="4"/>
  <c r="S17" i="4"/>
  <c r="T17" i="4"/>
  <c r="U17" i="4"/>
  <c r="C18" i="4"/>
  <c r="D18" i="4" s="1"/>
  <c r="Y19" i="5" s="1"/>
  <c r="E18" i="4"/>
  <c r="G18" i="4" s="1"/>
  <c r="Z19" i="5" s="1"/>
  <c r="F18" i="4"/>
  <c r="I18" i="4"/>
  <c r="J18" i="4"/>
  <c r="K18" i="4"/>
  <c r="L18" i="4"/>
  <c r="N18" i="4"/>
  <c r="O18" i="4" s="1"/>
  <c r="P18" i="4"/>
  <c r="Q18" i="4"/>
  <c r="S18" i="4"/>
  <c r="T18" i="4"/>
  <c r="U18" i="4"/>
  <c r="C19" i="4"/>
  <c r="D19" i="4" s="1"/>
  <c r="Y20" i="5" s="1"/>
  <c r="E19" i="4"/>
  <c r="F19" i="4"/>
  <c r="I19" i="4"/>
  <c r="J19" i="4"/>
  <c r="K19" i="4"/>
  <c r="L19" i="4"/>
  <c r="N19" i="4"/>
  <c r="O19" i="4" s="1"/>
  <c r="R19" i="4" s="1"/>
  <c r="AC20" i="5" s="1"/>
  <c r="P19" i="4"/>
  <c r="Q19" i="4"/>
  <c r="S19" i="4"/>
  <c r="T19" i="4"/>
  <c r="U19" i="4"/>
  <c r="C20" i="4"/>
  <c r="D20" i="4" s="1"/>
  <c r="E20" i="4"/>
  <c r="F20" i="4"/>
  <c r="I20" i="4"/>
  <c r="J20" i="4"/>
  <c r="K20" i="4"/>
  <c r="L20" i="4"/>
  <c r="N20" i="4"/>
  <c r="O20" i="4" s="1"/>
  <c r="P20" i="4"/>
  <c r="Q20" i="4"/>
  <c r="S20" i="4"/>
  <c r="T20" i="4"/>
  <c r="U20" i="4"/>
  <c r="C21" i="4"/>
  <c r="D21" i="4" s="1"/>
  <c r="Y22" i="5" s="1"/>
  <c r="E21" i="4"/>
  <c r="F21" i="4"/>
  <c r="I21" i="4"/>
  <c r="J21" i="4"/>
  <c r="K21" i="4"/>
  <c r="L21" i="4"/>
  <c r="N21" i="4"/>
  <c r="O21" i="4" s="1"/>
  <c r="P21" i="4"/>
  <c r="Q21" i="4"/>
  <c r="S21" i="4"/>
  <c r="T21" i="4"/>
  <c r="U21" i="4"/>
  <c r="C22" i="4"/>
  <c r="D22" i="4" s="1"/>
  <c r="Y23" i="5" s="1"/>
  <c r="E22" i="4"/>
  <c r="F22" i="4"/>
  <c r="I22" i="4"/>
  <c r="J22" i="4"/>
  <c r="K22" i="4"/>
  <c r="L22" i="4"/>
  <c r="N22" i="4"/>
  <c r="O22" i="4" s="1"/>
  <c r="P22" i="4"/>
  <c r="Q22" i="4"/>
  <c r="S22" i="4"/>
  <c r="T22" i="4"/>
  <c r="U22" i="4"/>
  <c r="C23" i="4"/>
  <c r="D23" i="4" s="1"/>
  <c r="Y24" i="5" s="1"/>
  <c r="E23" i="4"/>
  <c r="F23" i="4"/>
  <c r="I23" i="4"/>
  <c r="J23" i="4"/>
  <c r="K23" i="4"/>
  <c r="L23" i="4"/>
  <c r="N23" i="4"/>
  <c r="O23" i="4" s="1"/>
  <c r="P23" i="4"/>
  <c r="Q23" i="4"/>
  <c r="S23" i="4"/>
  <c r="T23" i="4"/>
  <c r="U23" i="4"/>
  <c r="C24" i="4"/>
  <c r="D24" i="4" s="1"/>
  <c r="Y25" i="5" s="1"/>
  <c r="E24" i="4"/>
  <c r="F24" i="4"/>
  <c r="I24" i="4"/>
  <c r="J24" i="4"/>
  <c r="K24" i="4"/>
  <c r="L24" i="4"/>
  <c r="N24" i="4"/>
  <c r="O24" i="4" s="1"/>
  <c r="P24" i="4"/>
  <c r="Q24" i="4"/>
  <c r="S24" i="4"/>
  <c r="T24" i="4"/>
  <c r="U24" i="4"/>
  <c r="C25" i="4"/>
  <c r="D25" i="4" s="1"/>
  <c r="Y26" i="5" s="1"/>
  <c r="E25" i="4"/>
  <c r="F25" i="4"/>
  <c r="I25" i="4"/>
  <c r="J25" i="4"/>
  <c r="K25" i="4"/>
  <c r="L25" i="4"/>
  <c r="N25" i="4"/>
  <c r="O25" i="4" s="1"/>
  <c r="P25" i="4"/>
  <c r="Q25" i="4"/>
  <c r="S25" i="4"/>
  <c r="T25" i="4"/>
  <c r="U25" i="4"/>
  <c r="C26" i="4"/>
  <c r="D26" i="4" s="1"/>
  <c r="Y27" i="5" s="1"/>
  <c r="E26" i="4"/>
  <c r="F26" i="4"/>
  <c r="I26" i="4"/>
  <c r="J26" i="4"/>
  <c r="K26" i="4"/>
  <c r="L26" i="4"/>
  <c r="N26" i="4"/>
  <c r="O26" i="4" s="1"/>
  <c r="P26" i="4"/>
  <c r="Q26" i="4"/>
  <c r="S26" i="4"/>
  <c r="T26" i="4"/>
  <c r="U26" i="4"/>
  <c r="C27" i="4"/>
  <c r="D27" i="4" s="1"/>
  <c r="Y28" i="5" s="1"/>
  <c r="E27" i="4"/>
  <c r="F27" i="4"/>
  <c r="I27" i="4"/>
  <c r="J27" i="4"/>
  <c r="K27" i="4"/>
  <c r="L27" i="4"/>
  <c r="N27" i="4"/>
  <c r="O27" i="4" s="1"/>
  <c r="R27" i="4" s="1"/>
  <c r="AC28" i="5" s="1"/>
  <c r="P27" i="4"/>
  <c r="Q27" i="4"/>
  <c r="S27" i="4"/>
  <c r="T27" i="4"/>
  <c r="U27" i="4"/>
  <c r="C28" i="4"/>
  <c r="D28" i="4" s="1"/>
  <c r="E28" i="4"/>
  <c r="F28" i="4"/>
  <c r="I28" i="4"/>
  <c r="J28" i="4"/>
  <c r="K28" i="4"/>
  <c r="L28" i="4"/>
  <c r="N28" i="4"/>
  <c r="O28" i="4" s="1"/>
  <c r="P28" i="4"/>
  <c r="Q28" i="4"/>
  <c r="S28" i="4"/>
  <c r="T28" i="4"/>
  <c r="U28" i="4"/>
  <c r="C29" i="4"/>
  <c r="D29" i="4" s="1"/>
  <c r="Y30" i="5" s="1"/>
  <c r="E29" i="4"/>
  <c r="F29" i="4"/>
  <c r="I29" i="4"/>
  <c r="J29" i="4"/>
  <c r="K29" i="4"/>
  <c r="L29" i="4"/>
  <c r="N29" i="4"/>
  <c r="O29" i="4" s="1"/>
  <c r="P29" i="4"/>
  <c r="Q29" i="4"/>
  <c r="S29" i="4"/>
  <c r="T29" i="4"/>
  <c r="U29" i="4"/>
  <c r="C30" i="4"/>
  <c r="D30" i="4" s="1"/>
  <c r="Y31" i="5" s="1"/>
  <c r="E30" i="4"/>
  <c r="F30" i="4"/>
  <c r="G30" i="4" s="1"/>
  <c r="I30" i="4"/>
  <c r="J30" i="4"/>
  <c r="K30" i="4"/>
  <c r="L30" i="4"/>
  <c r="N30" i="4"/>
  <c r="O30" i="4" s="1"/>
  <c r="P30" i="4"/>
  <c r="Q30" i="4"/>
  <c r="S30" i="4"/>
  <c r="T30" i="4"/>
  <c r="U30" i="4"/>
  <c r="C31" i="4"/>
  <c r="D31" i="4" s="1"/>
  <c r="Y32" i="5" s="1"/>
  <c r="E31" i="4"/>
  <c r="F31" i="4"/>
  <c r="I31" i="4"/>
  <c r="J31" i="4"/>
  <c r="K31" i="4"/>
  <c r="L31" i="4"/>
  <c r="N31" i="4"/>
  <c r="O31" i="4" s="1"/>
  <c r="P31" i="4"/>
  <c r="Q31" i="4"/>
  <c r="S31" i="4"/>
  <c r="T31" i="4"/>
  <c r="U31" i="4"/>
  <c r="C32" i="4"/>
  <c r="D32" i="4" s="1"/>
  <c r="Y33" i="5" s="1"/>
  <c r="E32" i="4"/>
  <c r="G32" i="4" s="1"/>
  <c r="F32" i="4"/>
  <c r="I32" i="4"/>
  <c r="J32" i="4"/>
  <c r="K32" i="4"/>
  <c r="L32" i="4"/>
  <c r="N32" i="4"/>
  <c r="O32" i="4" s="1"/>
  <c r="P32" i="4"/>
  <c r="Q32" i="4"/>
  <c r="S32" i="4"/>
  <c r="T32" i="4"/>
  <c r="U32" i="4"/>
  <c r="C33" i="4"/>
  <c r="D33" i="4" s="1"/>
  <c r="Y34" i="5" s="1"/>
  <c r="E33" i="4"/>
  <c r="F33" i="4"/>
  <c r="I33" i="4"/>
  <c r="J33" i="4"/>
  <c r="K33" i="4"/>
  <c r="L33" i="4"/>
  <c r="N33" i="4"/>
  <c r="O33" i="4" s="1"/>
  <c r="P33" i="4"/>
  <c r="Q33" i="4"/>
  <c r="S33" i="4"/>
  <c r="T33" i="4"/>
  <c r="U33" i="4"/>
  <c r="C34" i="4"/>
  <c r="D34" i="4" s="1"/>
  <c r="Y35" i="5" s="1"/>
  <c r="E34" i="4"/>
  <c r="F34" i="4"/>
  <c r="I34" i="4"/>
  <c r="J34" i="4"/>
  <c r="K34" i="4"/>
  <c r="L34" i="4"/>
  <c r="N34" i="4"/>
  <c r="O34" i="4" s="1"/>
  <c r="P34" i="4"/>
  <c r="Q34" i="4"/>
  <c r="S34" i="4"/>
  <c r="T34" i="4"/>
  <c r="U34" i="4"/>
  <c r="C35" i="4"/>
  <c r="D35" i="4" s="1"/>
  <c r="Y36" i="5" s="1"/>
  <c r="E35" i="4"/>
  <c r="F35" i="4"/>
  <c r="I35" i="4"/>
  <c r="J35" i="4"/>
  <c r="K35" i="4"/>
  <c r="L35" i="4"/>
  <c r="N35" i="4"/>
  <c r="O35" i="4" s="1"/>
  <c r="P35" i="4"/>
  <c r="Q35" i="4"/>
  <c r="S35" i="4"/>
  <c r="T35" i="4"/>
  <c r="U35" i="4"/>
  <c r="C36" i="4"/>
  <c r="D36" i="4" s="1"/>
  <c r="Y37" i="5" s="1"/>
  <c r="E36" i="4"/>
  <c r="F36" i="4"/>
  <c r="I36" i="4"/>
  <c r="J36" i="4"/>
  <c r="K36" i="4"/>
  <c r="L36" i="4"/>
  <c r="N36" i="4"/>
  <c r="O36" i="4" s="1"/>
  <c r="P36" i="4"/>
  <c r="Q36" i="4"/>
  <c r="S36" i="4"/>
  <c r="T36" i="4"/>
  <c r="U36" i="4"/>
  <c r="C37" i="4"/>
  <c r="D37" i="4" s="1"/>
  <c r="Y38" i="5" s="1"/>
  <c r="E37" i="4"/>
  <c r="F37" i="4"/>
  <c r="I37" i="4"/>
  <c r="J37" i="4"/>
  <c r="K37" i="4"/>
  <c r="L37" i="4"/>
  <c r="N37" i="4"/>
  <c r="O37" i="4" s="1"/>
  <c r="P37" i="4"/>
  <c r="R37" i="4" s="1"/>
  <c r="AC38" i="5" s="1"/>
  <c r="Q37" i="4"/>
  <c r="S37" i="4"/>
  <c r="T37" i="4"/>
  <c r="U37" i="4"/>
  <c r="C38" i="4"/>
  <c r="D38" i="4" s="1"/>
  <c r="Y39" i="5" s="1"/>
  <c r="E38" i="4"/>
  <c r="F38" i="4"/>
  <c r="I38" i="4"/>
  <c r="J38" i="4"/>
  <c r="K38" i="4"/>
  <c r="L38" i="4"/>
  <c r="N38" i="4"/>
  <c r="O38" i="4" s="1"/>
  <c r="P38" i="4"/>
  <c r="Q38" i="4"/>
  <c r="S38" i="4"/>
  <c r="T38" i="4"/>
  <c r="U38" i="4"/>
  <c r="C39" i="4"/>
  <c r="D39" i="4" s="1"/>
  <c r="E39" i="4"/>
  <c r="F39" i="4"/>
  <c r="I39" i="4"/>
  <c r="J39" i="4"/>
  <c r="K39" i="4"/>
  <c r="L39" i="4"/>
  <c r="N39" i="4"/>
  <c r="O39" i="4" s="1"/>
  <c r="P39" i="4"/>
  <c r="Q39" i="4"/>
  <c r="S39" i="4"/>
  <c r="T39" i="4"/>
  <c r="U39" i="4"/>
  <c r="C40" i="4"/>
  <c r="D40" i="4" s="1"/>
  <c r="Y41" i="5" s="1"/>
  <c r="E40" i="4"/>
  <c r="G40" i="4" s="1"/>
  <c r="F40" i="4"/>
  <c r="I40" i="4"/>
  <c r="J40" i="4"/>
  <c r="K40" i="4"/>
  <c r="L40" i="4"/>
  <c r="N40" i="4"/>
  <c r="O40" i="4" s="1"/>
  <c r="P40" i="4"/>
  <c r="Q40" i="4"/>
  <c r="S40" i="4"/>
  <c r="T40" i="4"/>
  <c r="U40" i="4"/>
  <c r="C41" i="4"/>
  <c r="D41" i="4" s="1"/>
  <c r="Y42" i="5" s="1"/>
  <c r="E41" i="4"/>
  <c r="F41" i="4"/>
  <c r="I41" i="4"/>
  <c r="J41" i="4"/>
  <c r="K41" i="4"/>
  <c r="L41" i="4"/>
  <c r="N41" i="4"/>
  <c r="O41" i="4" s="1"/>
  <c r="P41" i="4"/>
  <c r="Q41" i="4"/>
  <c r="S41" i="4"/>
  <c r="T41" i="4"/>
  <c r="U41" i="4"/>
  <c r="C42" i="4"/>
  <c r="D42" i="4" s="1"/>
  <c r="E42" i="4"/>
  <c r="F42" i="4"/>
  <c r="I42" i="4"/>
  <c r="J42" i="4"/>
  <c r="K42" i="4"/>
  <c r="L42" i="4"/>
  <c r="N42" i="4"/>
  <c r="O42" i="4" s="1"/>
  <c r="P42" i="4"/>
  <c r="Q42" i="4"/>
  <c r="S42" i="4"/>
  <c r="T42" i="4"/>
  <c r="U42" i="4"/>
  <c r="C43" i="4"/>
  <c r="D43" i="4" s="1"/>
  <c r="E43" i="4"/>
  <c r="F43" i="4"/>
  <c r="I43" i="4"/>
  <c r="J43" i="4"/>
  <c r="K43" i="4"/>
  <c r="L43" i="4"/>
  <c r="N43" i="4"/>
  <c r="O43" i="4" s="1"/>
  <c r="R43" i="4" s="1"/>
  <c r="AC44" i="5" s="1"/>
  <c r="P43" i="4"/>
  <c r="Q43" i="4"/>
  <c r="S43" i="4"/>
  <c r="T43" i="4"/>
  <c r="U43" i="4"/>
  <c r="C44" i="4"/>
  <c r="D44" i="4" s="1"/>
  <c r="Y45" i="5" s="1"/>
  <c r="E44" i="4"/>
  <c r="F44" i="4"/>
  <c r="I44" i="4"/>
  <c r="J44" i="4"/>
  <c r="K44" i="4"/>
  <c r="L44" i="4"/>
  <c r="N44" i="4"/>
  <c r="O44" i="4" s="1"/>
  <c r="P44" i="4"/>
  <c r="Q44" i="4"/>
  <c r="S44" i="4"/>
  <c r="T44" i="4"/>
  <c r="U44" i="4"/>
  <c r="C45" i="4"/>
  <c r="D45" i="4" s="1"/>
  <c r="E45" i="4"/>
  <c r="F45" i="4"/>
  <c r="I45" i="4"/>
  <c r="J45" i="4"/>
  <c r="K45" i="4"/>
  <c r="L45" i="4"/>
  <c r="N45" i="4"/>
  <c r="O45" i="4" s="1"/>
  <c r="P45" i="4"/>
  <c r="Q45" i="4"/>
  <c r="S45" i="4"/>
  <c r="T45" i="4"/>
  <c r="U45" i="4"/>
  <c r="C46" i="4"/>
  <c r="D46" i="4" s="1"/>
  <c r="Y47" i="5" s="1"/>
  <c r="E46" i="4"/>
  <c r="F46" i="4"/>
  <c r="I46" i="4"/>
  <c r="J46" i="4"/>
  <c r="K46" i="4"/>
  <c r="L46" i="4"/>
  <c r="N46" i="4"/>
  <c r="O46" i="4" s="1"/>
  <c r="P46" i="4"/>
  <c r="Q46" i="4"/>
  <c r="S46" i="4"/>
  <c r="T46" i="4"/>
  <c r="U46" i="4"/>
  <c r="C47" i="4"/>
  <c r="D47" i="4" s="1"/>
  <c r="Y48" i="5" s="1"/>
  <c r="E47" i="4"/>
  <c r="F47" i="4"/>
  <c r="I47" i="4"/>
  <c r="J47" i="4"/>
  <c r="K47" i="4"/>
  <c r="L47" i="4"/>
  <c r="N47" i="4"/>
  <c r="O47" i="4" s="1"/>
  <c r="P47" i="4"/>
  <c r="Q47" i="4"/>
  <c r="S47" i="4"/>
  <c r="T47" i="4"/>
  <c r="U47" i="4"/>
  <c r="C48" i="4"/>
  <c r="D48" i="4" s="1"/>
  <c r="Y49" i="5" s="1"/>
  <c r="E48" i="4"/>
  <c r="F48" i="4"/>
  <c r="I48" i="4"/>
  <c r="J48" i="4"/>
  <c r="K48" i="4"/>
  <c r="L48" i="4"/>
  <c r="N48" i="4"/>
  <c r="O48" i="4" s="1"/>
  <c r="P48" i="4"/>
  <c r="Q48" i="4"/>
  <c r="R48" i="4" s="1"/>
  <c r="AC49" i="5" s="1"/>
  <c r="S48" i="4"/>
  <c r="T48" i="4"/>
  <c r="U48" i="4"/>
  <c r="C49" i="4"/>
  <c r="D49" i="4" s="1"/>
  <c r="Y50" i="5" s="1"/>
  <c r="E49" i="4"/>
  <c r="F49" i="4"/>
  <c r="I49" i="4"/>
  <c r="J49" i="4"/>
  <c r="K49" i="4"/>
  <c r="L49" i="4"/>
  <c r="N49" i="4"/>
  <c r="O49" i="4" s="1"/>
  <c r="P49" i="4"/>
  <c r="Q49" i="4"/>
  <c r="S49" i="4"/>
  <c r="T49" i="4"/>
  <c r="U49" i="4"/>
  <c r="C50" i="4"/>
  <c r="D50" i="4" s="1"/>
  <c r="Y51" i="5" s="1"/>
  <c r="E50" i="4"/>
  <c r="F50" i="4"/>
  <c r="I50" i="4"/>
  <c r="J50" i="4"/>
  <c r="K50" i="4"/>
  <c r="L50" i="4"/>
  <c r="N50" i="4"/>
  <c r="O50" i="4" s="1"/>
  <c r="P50" i="4"/>
  <c r="Q50" i="4"/>
  <c r="S50" i="4"/>
  <c r="T50" i="4"/>
  <c r="U50" i="4"/>
  <c r="C51" i="4"/>
  <c r="D51" i="4" s="1"/>
  <c r="Y52" i="5" s="1"/>
  <c r="E51" i="4"/>
  <c r="F51" i="4"/>
  <c r="I51" i="4"/>
  <c r="J51" i="4"/>
  <c r="K51" i="4"/>
  <c r="L51" i="4"/>
  <c r="N51" i="4"/>
  <c r="O51" i="4" s="1"/>
  <c r="R51" i="4" s="1"/>
  <c r="AC52" i="5" s="1"/>
  <c r="P51" i="4"/>
  <c r="Q51" i="4"/>
  <c r="S51" i="4"/>
  <c r="T51" i="4"/>
  <c r="U51" i="4"/>
  <c r="C52" i="4"/>
  <c r="D52" i="4" s="1"/>
  <c r="Y53" i="5" s="1"/>
  <c r="E52" i="4"/>
  <c r="F52" i="4"/>
  <c r="I52" i="4"/>
  <c r="J52" i="4"/>
  <c r="K52" i="4"/>
  <c r="L52" i="4"/>
  <c r="N52" i="4"/>
  <c r="O52" i="4" s="1"/>
  <c r="P52" i="4"/>
  <c r="Q52" i="4"/>
  <c r="S52" i="4"/>
  <c r="T52" i="4"/>
  <c r="U52" i="4"/>
  <c r="C53" i="4"/>
  <c r="D53" i="4" s="1"/>
  <c r="Y54" i="5" s="1"/>
  <c r="E53" i="4"/>
  <c r="F53" i="4"/>
  <c r="I53" i="4"/>
  <c r="J53" i="4"/>
  <c r="K53" i="4"/>
  <c r="L53" i="4"/>
  <c r="N53" i="4"/>
  <c r="O53" i="4" s="1"/>
  <c r="P53" i="4"/>
  <c r="Q53" i="4"/>
  <c r="S53" i="4"/>
  <c r="T53" i="4"/>
  <c r="U53" i="4"/>
  <c r="C54" i="4"/>
  <c r="D54" i="4" s="1"/>
  <c r="Y55" i="5" s="1"/>
  <c r="E54" i="4"/>
  <c r="F54" i="4"/>
  <c r="I54" i="4"/>
  <c r="J54" i="4"/>
  <c r="K54" i="4"/>
  <c r="L54" i="4"/>
  <c r="N54" i="4"/>
  <c r="O54" i="4" s="1"/>
  <c r="P54" i="4"/>
  <c r="Q54" i="4"/>
  <c r="S54" i="4"/>
  <c r="T54" i="4"/>
  <c r="U54" i="4"/>
  <c r="C55" i="4"/>
  <c r="D55" i="4" s="1"/>
  <c r="Y56" i="5" s="1"/>
  <c r="E55" i="4"/>
  <c r="F55" i="4"/>
  <c r="I55" i="4"/>
  <c r="J55" i="4"/>
  <c r="K55" i="4"/>
  <c r="L55" i="4"/>
  <c r="N55" i="4"/>
  <c r="O55" i="4" s="1"/>
  <c r="P55" i="4"/>
  <c r="Q55" i="4"/>
  <c r="S55" i="4"/>
  <c r="T55" i="4"/>
  <c r="U55" i="4"/>
  <c r="C56" i="4"/>
  <c r="D56" i="4" s="1"/>
  <c r="E56" i="4"/>
  <c r="F56" i="4"/>
  <c r="I56" i="4"/>
  <c r="J56" i="4"/>
  <c r="K56" i="4"/>
  <c r="L56" i="4"/>
  <c r="N56" i="4"/>
  <c r="O56" i="4" s="1"/>
  <c r="P56" i="4"/>
  <c r="Q56" i="4"/>
  <c r="S56" i="4"/>
  <c r="T56" i="4"/>
  <c r="U56" i="4"/>
  <c r="C57" i="4"/>
  <c r="D57" i="4" s="1"/>
  <c r="Y58" i="5" s="1"/>
  <c r="E57" i="4"/>
  <c r="F57" i="4"/>
  <c r="I57" i="4"/>
  <c r="J57" i="4"/>
  <c r="K57" i="4"/>
  <c r="L57" i="4"/>
  <c r="N57" i="4"/>
  <c r="O57" i="4" s="1"/>
  <c r="P57" i="4"/>
  <c r="Q57" i="4"/>
  <c r="S57" i="4"/>
  <c r="T57" i="4"/>
  <c r="U57" i="4"/>
  <c r="C58" i="4"/>
  <c r="D58" i="4" s="1"/>
  <c r="E58" i="4"/>
  <c r="F58" i="4"/>
  <c r="I58" i="4"/>
  <c r="J58" i="4"/>
  <c r="K58" i="4"/>
  <c r="L58" i="4"/>
  <c r="N58" i="4"/>
  <c r="O58" i="4" s="1"/>
  <c r="P58" i="4"/>
  <c r="Q58" i="4"/>
  <c r="S58" i="4"/>
  <c r="T58" i="4"/>
  <c r="U58" i="4"/>
  <c r="C59" i="4"/>
  <c r="D59" i="4" s="1"/>
  <c r="E59" i="4"/>
  <c r="F59" i="4"/>
  <c r="I59" i="4"/>
  <c r="J59" i="4"/>
  <c r="K59" i="4"/>
  <c r="L59" i="4"/>
  <c r="N59" i="4"/>
  <c r="O59" i="4" s="1"/>
  <c r="R59" i="4" s="1"/>
  <c r="AC60" i="5" s="1"/>
  <c r="P59" i="4"/>
  <c r="Q59" i="4"/>
  <c r="S59" i="4"/>
  <c r="T59" i="4"/>
  <c r="U59" i="4"/>
  <c r="C60" i="4"/>
  <c r="D60" i="4" s="1"/>
  <c r="Y61" i="5" s="1"/>
  <c r="E60" i="4"/>
  <c r="F60" i="4"/>
  <c r="I60" i="4"/>
  <c r="J60" i="4"/>
  <c r="K60" i="4"/>
  <c r="L60" i="4"/>
  <c r="N60" i="4"/>
  <c r="O60" i="4" s="1"/>
  <c r="P60" i="4"/>
  <c r="Q60" i="4"/>
  <c r="S60" i="4"/>
  <c r="T60" i="4"/>
  <c r="U60" i="4"/>
  <c r="C61" i="4"/>
  <c r="D61" i="4" s="1"/>
  <c r="Y62" i="5" s="1"/>
  <c r="E61" i="4"/>
  <c r="F61" i="4"/>
  <c r="I61" i="4"/>
  <c r="J61" i="4"/>
  <c r="K61" i="4"/>
  <c r="L61" i="4"/>
  <c r="N61" i="4"/>
  <c r="O61" i="4" s="1"/>
  <c r="P61" i="4"/>
  <c r="Q61" i="4"/>
  <c r="S61" i="4"/>
  <c r="T61" i="4"/>
  <c r="U61" i="4"/>
  <c r="C62" i="4"/>
  <c r="D62" i="4" s="1"/>
  <c r="Y63" i="5" s="1"/>
  <c r="E62" i="4"/>
  <c r="F62" i="4"/>
  <c r="I62" i="4"/>
  <c r="J62" i="4"/>
  <c r="K62" i="4"/>
  <c r="L62" i="4"/>
  <c r="N62" i="4"/>
  <c r="O62" i="4" s="1"/>
  <c r="P62" i="4"/>
  <c r="Q62" i="4"/>
  <c r="S62" i="4"/>
  <c r="T62" i="4"/>
  <c r="U62" i="4"/>
  <c r="C63" i="4"/>
  <c r="D63" i="4" s="1"/>
  <c r="Y64" i="5" s="1"/>
  <c r="E63" i="4"/>
  <c r="F63" i="4"/>
  <c r="I63" i="4"/>
  <c r="J63" i="4"/>
  <c r="K63" i="4"/>
  <c r="L63" i="4"/>
  <c r="N63" i="4"/>
  <c r="O63" i="4" s="1"/>
  <c r="P63" i="4"/>
  <c r="Q63" i="4"/>
  <c r="S63" i="4"/>
  <c r="T63" i="4"/>
  <c r="U63" i="4"/>
  <c r="C64" i="4"/>
  <c r="D64" i="4" s="1"/>
  <c r="Y65" i="5" s="1"/>
  <c r="E64" i="4"/>
  <c r="F64" i="4"/>
  <c r="I64" i="4"/>
  <c r="J64" i="4"/>
  <c r="K64" i="4"/>
  <c r="L64" i="4"/>
  <c r="N64" i="4"/>
  <c r="O64" i="4" s="1"/>
  <c r="P64" i="4"/>
  <c r="Q64" i="4"/>
  <c r="S64" i="4"/>
  <c r="T64" i="4"/>
  <c r="U64" i="4"/>
  <c r="C65" i="4"/>
  <c r="D65" i="4" s="1"/>
  <c r="Y66" i="5" s="1"/>
  <c r="E65" i="4"/>
  <c r="F65" i="4"/>
  <c r="I65" i="4"/>
  <c r="J65" i="4"/>
  <c r="K65" i="4"/>
  <c r="L65" i="4"/>
  <c r="N65" i="4"/>
  <c r="O65" i="4" s="1"/>
  <c r="P65" i="4"/>
  <c r="Q65" i="4"/>
  <c r="S65" i="4"/>
  <c r="T65" i="4"/>
  <c r="U65" i="4"/>
  <c r="C66" i="4"/>
  <c r="D66" i="4" s="1"/>
  <c r="E66" i="4"/>
  <c r="F66" i="4"/>
  <c r="I66" i="4"/>
  <c r="J66" i="4"/>
  <c r="K66" i="4"/>
  <c r="L66" i="4"/>
  <c r="N66" i="4"/>
  <c r="O66" i="4" s="1"/>
  <c r="P66" i="4"/>
  <c r="Q66" i="4"/>
  <c r="S66" i="4"/>
  <c r="T66" i="4"/>
  <c r="U66" i="4"/>
  <c r="C67" i="4"/>
  <c r="D67" i="4" s="1"/>
  <c r="E67" i="4"/>
  <c r="F67" i="4"/>
  <c r="I67" i="4"/>
  <c r="J67" i="4"/>
  <c r="K67" i="4"/>
  <c r="L67" i="4"/>
  <c r="N67" i="4"/>
  <c r="O67" i="4" s="1"/>
  <c r="P67" i="4"/>
  <c r="Q67" i="4"/>
  <c r="S67" i="4"/>
  <c r="T67" i="4"/>
  <c r="U67" i="4"/>
  <c r="C68" i="4"/>
  <c r="D68" i="4" s="1"/>
  <c r="Y69" i="5" s="1"/>
  <c r="E68" i="4"/>
  <c r="F68" i="4"/>
  <c r="I68" i="4"/>
  <c r="J68" i="4"/>
  <c r="K68" i="4"/>
  <c r="L68" i="4"/>
  <c r="N68" i="4"/>
  <c r="O68" i="4" s="1"/>
  <c r="P68" i="4"/>
  <c r="Q68" i="4"/>
  <c r="S68" i="4"/>
  <c r="T68" i="4"/>
  <c r="U68" i="4"/>
  <c r="C69" i="4"/>
  <c r="D69" i="4" s="1"/>
  <c r="Y70" i="5" s="1"/>
  <c r="E69" i="4"/>
  <c r="F69" i="4"/>
  <c r="I69" i="4"/>
  <c r="J69" i="4"/>
  <c r="K69" i="4"/>
  <c r="L69" i="4"/>
  <c r="N69" i="4"/>
  <c r="O69" i="4" s="1"/>
  <c r="P69" i="4"/>
  <c r="Q69" i="4"/>
  <c r="S69" i="4"/>
  <c r="T69" i="4"/>
  <c r="U69" i="4"/>
  <c r="C70" i="4"/>
  <c r="D70" i="4" s="1"/>
  <c r="Y71" i="5" s="1"/>
  <c r="E70" i="4"/>
  <c r="F70" i="4"/>
  <c r="I70" i="4"/>
  <c r="J70" i="4"/>
  <c r="K70" i="4"/>
  <c r="L70" i="4"/>
  <c r="N70" i="4"/>
  <c r="O70" i="4" s="1"/>
  <c r="P70" i="4"/>
  <c r="Q70" i="4"/>
  <c r="S70" i="4"/>
  <c r="T70" i="4"/>
  <c r="U70" i="4"/>
  <c r="C71" i="4"/>
  <c r="D71" i="4" s="1"/>
  <c r="Y72" i="5" s="1"/>
  <c r="E71" i="4"/>
  <c r="F71" i="4"/>
  <c r="I71" i="4"/>
  <c r="J71" i="4"/>
  <c r="K71" i="4"/>
  <c r="L71" i="4"/>
  <c r="N71" i="4"/>
  <c r="O71" i="4" s="1"/>
  <c r="P71" i="4"/>
  <c r="Q71" i="4"/>
  <c r="S71" i="4"/>
  <c r="T71" i="4"/>
  <c r="U71" i="4"/>
  <c r="C72" i="4"/>
  <c r="D72" i="4" s="1"/>
  <c r="Y73" i="5" s="1"/>
  <c r="E72" i="4"/>
  <c r="F72" i="4"/>
  <c r="I72" i="4"/>
  <c r="J72" i="4"/>
  <c r="K72" i="4"/>
  <c r="L72" i="4"/>
  <c r="N72" i="4"/>
  <c r="O72" i="4" s="1"/>
  <c r="P72" i="4"/>
  <c r="Q72" i="4"/>
  <c r="S72" i="4"/>
  <c r="T72" i="4"/>
  <c r="U72" i="4"/>
  <c r="C73" i="4"/>
  <c r="D73" i="4" s="1"/>
  <c r="Y74" i="5" s="1"/>
  <c r="E73" i="4"/>
  <c r="F73" i="4"/>
  <c r="I73" i="4"/>
  <c r="J73" i="4"/>
  <c r="K73" i="4"/>
  <c r="L73" i="4"/>
  <c r="N73" i="4"/>
  <c r="O73" i="4" s="1"/>
  <c r="P73" i="4"/>
  <c r="Q73" i="4"/>
  <c r="S73" i="4"/>
  <c r="T73" i="4"/>
  <c r="U73" i="4"/>
  <c r="C74" i="4"/>
  <c r="D74" i="4" s="1"/>
  <c r="E74" i="4"/>
  <c r="F74" i="4"/>
  <c r="I74" i="4"/>
  <c r="J74" i="4"/>
  <c r="K74" i="4"/>
  <c r="L74" i="4"/>
  <c r="N74" i="4"/>
  <c r="O74" i="4" s="1"/>
  <c r="P74" i="4"/>
  <c r="Q74" i="4"/>
  <c r="S74" i="4"/>
  <c r="T74" i="4"/>
  <c r="U74" i="4"/>
  <c r="C75" i="4"/>
  <c r="D75" i="4" s="1"/>
  <c r="Y76" i="5" s="1"/>
  <c r="E75" i="4"/>
  <c r="F75" i="4"/>
  <c r="I75" i="4"/>
  <c r="J75" i="4"/>
  <c r="K75" i="4"/>
  <c r="L75" i="4"/>
  <c r="N75" i="4"/>
  <c r="O75" i="4" s="1"/>
  <c r="P75" i="4"/>
  <c r="Q75" i="4"/>
  <c r="S75" i="4"/>
  <c r="T75" i="4"/>
  <c r="U75" i="4"/>
  <c r="C76" i="4"/>
  <c r="D76" i="4" s="1"/>
  <c r="Y77" i="5" s="1"/>
  <c r="E76" i="4"/>
  <c r="F76" i="4"/>
  <c r="I76" i="4"/>
  <c r="J76" i="4"/>
  <c r="K76" i="4"/>
  <c r="L76" i="4"/>
  <c r="N76" i="4"/>
  <c r="O76" i="4" s="1"/>
  <c r="P76" i="4"/>
  <c r="Q76" i="4"/>
  <c r="S76" i="4"/>
  <c r="T76" i="4"/>
  <c r="U76" i="4"/>
  <c r="C77" i="4"/>
  <c r="D77" i="4" s="1"/>
  <c r="Y78" i="5" s="1"/>
  <c r="E77" i="4"/>
  <c r="F77" i="4"/>
  <c r="I77" i="4"/>
  <c r="J77" i="4"/>
  <c r="K77" i="4"/>
  <c r="L77" i="4"/>
  <c r="N77" i="4"/>
  <c r="O77" i="4" s="1"/>
  <c r="P77" i="4"/>
  <c r="Q77" i="4"/>
  <c r="S77" i="4"/>
  <c r="T77" i="4"/>
  <c r="U77" i="4"/>
  <c r="C78" i="4"/>
  <c r="D78" i="4" s="1"/>
  <c r="Y79" i="5" s="1"/>
  <c r="E78" i="4"/>
  <c r="F78" i="4"/>
  <c r="I78" i="4"/>
  <c r="J78" i="4"/>
  <c r="K78" i="4"/>
  <c r="L78" i="4"/>
  <c r="N78" i="4"/>
  <c r="O78" i="4" s="1"/>
  <c r="P78" i="4"/>
  <c r="Q78" i="4"/>
  <c r="S78" i="4"/>
  <c r="T78" i="4"/>
  <c r="U78" i="4"/>
  <c r="C79" i="4"/>
  <c r="D79" i="4" s="1"/>
  <c r="Y80" i="5" s="1"/>
  <c r="E79" i="4"/>
  <c r="F79" i="4"/>
  <c r="I79" i="4"/>
  <c r="J79" i="4"/>
  <c r="K79" i="4"/>
  <c r="L79" i="4"/>
  <c r="N79" i="4"/>
  <c r="O79" i="4" s="1"/>
  <c r="P79" i="4"/>
  <c r="Q79" i="4"/>
  <c r="S79" i="4"/>
  <c r="T79" i="4"/>
  <c r="U79" i="4"/>
  <c r="C80" i="4"/>
  <c r="D80" i="4" s="1"/>
  <c r="Y81" i="5" s="1"/>
  <c r="E80" i="4"/>
  <c r="F80" i="4"/>
  <c r="I80" i="4"/>
  <c r="J80" i="4"/>
  <c r="K80" i="4"/>
  <c r="L80" i="4"/>
  <c r="N80" i="4"/>
  <c r="O80" i="4" s="1"/>
  <c r="P80" i="4"/>
  <c r="Q80" i="4"/>
  <c r="S80" i="4"/>
  <c r="T80" i="4"/>
  <c r="U80" i="4"/>
  <c r="C81" i="4"/>
  <c r="D81" i="4" s="1"/>
  <c r="Y82" i="5" s="1"/>
  <c r="E81" i="4"/>
  <c r="F81" i="4"/>
  <c r="I81" i="4"/>
  <c r="J81" i="4"/>
  <c r="K81" i="4"/>
  <c r="L81" i="4"/>
  <c r="N81" i="4"/>
  <c r="O81" i="4" s="1"/>
  <c r="P81" i="4"/>
  <c r="Q81" i="4"/>
  <c r="S81" i="4"/>
  <c r="T81" i="4"/>
  <c r="U81" i="4"/>
  <c r="C82" i="4"/>
  <c r="D82" i="4" s="1"/>
  <c r="E82" i="4"/>
  <c r="F82" i="4"/>
  <c r="I82" i="4"/>
  <c r="J82" i="4"/>
  <c r="K82" i="4"/>
  <c r="L82" i="4"/>
  <c r="N82" i="4"/>
  <c r="O82" i="4" s="1"/>
  <c r="P82" i="4"/>
  <c r="Q82" i="4"/>
  <c r="S82" i="4"/>
  <c r="T82" i="4"/>
  <c r="U82" i="4"/>
  <c r="C83" i="4"/>
  <c r="D83" i="4" s="1"/>
  <c r="Y84" i="5" s="1"/>
  <c r="E83" i="4"/>
  <c r="F83" i="4"/>
  <c r="I83" i="4"/>
  <c r="J83" i="4"/>
  <c r="K83" i="4"/>
  <c r="L83" i="4"/>
  <c r="N83" i="4"/>
  <c r="O83" i="4" s="1"/>
  <c r="P83" i="4"/>
  <c r="Q83" i="4"/>
  <c r="S83" i="4"/>
  <c r="T83" i="4"/>
  <c r="U83" i="4"/>
  <c r="C84" i="4"/>
  <c r="D84" i="4" s="1"/>
  <c r="Y85" i="5" s="1"/>
  <c r="E84" i="4"/>
  <c r="F84" i="4"/>
  <c r="I84" i="4"/>
  <c r="J84" i="4"/>
  <c r="K84" i="4"/>
  <c r="L84" i="4"/>
  <c r="N84" i="4"/>
  <c r="O84" i="4" s="1"/>
  <c r="P84" i="4"/>
  <c r="Q84" i="4"/>
  <c r="S84" i="4"/>
  <c r="T84" i="4"/>
  <c r="U84" i="4"/>
  <c r="C85" i="4"/>
  <c r="D85" i="4" s="1"/>
  <c r="Y86" i="5" s="1"/>
  <c r="E85" i="4"/>
  <c r="F85" i="4"/>
  <c r="I85" i="4"/>
  <c r="J85" i="4"/>
  <c r="K85" i="4"/>
  <c r="L85" i="4"/>
  <c r="N85" i="4"/>
  <c r="O85" i="4" s="1"/>
  <c r="P85" i="4"/>
  <c r="Q85" i="4"/>
  <c r="S85" i="4"/>
  <c r="T85" i="4"/>
  <c r="U85" i="4"/>
  <c r="C86" i="4"/>
  <c r="D86" i="4" s="1"/>
  <c r="Y87" i="5" s="1"/>
  <c r="E86" i="4"/>
  <c r="F86" i="4"/>
  <c r="I86" i="4"/>
  <c r="J86" i="4"/>
  <c r="K86" i="4"/>
  <c r="L86" i="4"/>
  <c r="N86" i="4"/>
  <c r="O86" i="4" s="1"/>
  <c r="P86" i="4"/>
  <c r="Q86" i="4"/>
  <c r="S86" i="4"/>
  <c r="T86" i="4"/>
  <c r="U86" i="4"/>
  <c r="C87" i="4"/>
  <c r="D87" i="4" s="1"/>
  <c r="Y88" i="5" s="1"/>
  <c r="E87" i="4"/>
  <c r="F87" i="4"/>
  <c r="I87" i="4"/>
  <c r="J87" i="4"/>
  <c r="K87" i="4"/>
  <c r="L87" i="4"/>
  <c r="N87" i="4"/>
  <c r="O87" i="4" s="1"/>
  <c r="P87" i="4"/>
  <c r="Q87" i="4"/>
  <c r="S87" i="4"/>
  <c r="T87" i="4"/>
  <c r="U87" i="4"/>
  <c r="C88" i="4"/>
  <c r="D88" i="4" s="1"/>
  <c r="Y89" i="5" s="1"/>
  <c r="E88" i="4"/>
  <c r="F88" i="4"/>
  <c r="I88" i="4"/>
  <c r="J88" i="4"/>
  <c r="K88" i="4"/>
  <c r="L88" i="4"/>
  <c r="N88" i="4"/>
  <c r="O88" i="4" s="1"/>
  <c r="P88" i="4"/>
  <c r="Q88" i="4"/>
  <c r="S88" i="4"/>
  <c r="T88" i="4"/>
  <c r="U88" i="4"/>
  <c r="C89" i="4"/>
  <c r="D89" i="4" s="1"/>
  <c r="Y90" i="5" s="1"/>
  <c r="E89" i="4"/>
  <c r="F89" i="4"/>
  <c r="I89" i="4"/>
  <c r="J89" i="4"/>
  <c r="K89" i="4"/>
  <c r="L89" i="4"/>
  <c r="N89" i="4"/>
  <c r="O89" i="4" s="1"/>
  <c r="P89" i="4"/>
  <c r="Q89" i="4"/>
  <c r="S89" i="4"/>
  <c r="T89" i="4"/>
  <c r="U89" i="4"/>
  <c r="C90" i="4"/>
  <c r="D90" i="4" s="1"/>
  <c r="Y91" i="5" s="1"/>
  <c r="E90" i="4"/>
  <c r="F90" i="4"/>
  <c r="I90" i="4"/>
  <c r="J90" i="4"/>
  <c r="K90" i="4"/>
  <c r="L90" i="4"/>
  <c r="N90" i="4"/>
  <c r="O90" i="4" s="1"/>
  <c r="P90" i="4"/>
  <c r="Q90" i="4"/>
  <c r="S90" i="4"/>
  <c r="T90" i="4"/>
  <c r="U90" i="4"/>
  <c r="C91" i="4"/>
  <c r="D91" i="4" s="1"/>
  <c r="Y92" i="5" s="1"/>
  <c r="E91" i="4"/>
  <c r="F91" i="4"/>
  <c r="G91" i="4" s="1"/>
  <c r="Z92" i="5" s="1"/>
  <c r="I91" i="4"/>
  <c r="J91" i="4"/>
  <c r="K91" i="4"/>
  <c r="L91" i="4"/>
  <c r="N91" i="4"/>
  <c r="O91" i="4" s="1"/>
  <c r="P91" i="4"/>
  <c r="Q91" i="4"/>
  <c r="S91" i="4"/>
  <c r="T91" i="4"/>
  <c r="U91" i="4"/>
  <c r="C92" i="4"/>
  <c r="D92" i="4" s="1"/>
  <c r="Y93" i="5" s="1"/>
  <c r="E92" i="4"/>
  <c r="F92" i="4"/>
  <c r="I92" i="4"/>
  <c r="J92" i="4"/>
  <c r="K92" i="4"/>
  <c r="L92" i="4"/>
  <c r="N92" i="4"/>
  <c r="O92" i="4" s="1"/>
  <c r="P92" i="4"/>
  <c r="Q92" i="4"/>
  <c r="S92" i="4"/>
  <c r="T92" i="4"/>
  <c r="U92" i="4"/>
  <c r="C93" i="4"/>
  <c r="D93" i="4" s="1"/>
  <c r="E93" i="4"/>
  <c r="F93" i="4"/>
  <c r="I93" i="4"/>
  <c r="J93" i="4"/>
  <c r="K93" i="4"/>
  <c r="L93" i="4"/>
  <c r="N93" i="4"/>
  <c r="O93" i="4" s="1"/>
  <c r="P93" i="4"/>
  <c r="Q93" i="4"/>
  <c r="S93" i="4"/>
  <c r="T93" i="4"/>
  <c r="U93" i="4"/>
  <c r="C94" i="4"/>
  <c r="D94" i="4" s="1"/>
  <c r="Y95" i="5" s="1"/>
  <c r="E94" i="4"/>
  <c r="F94" i="4"/>
  <c r="G94" i="4" s="1"/>
  <c r="Z95" i="5" s="1"/>
  <c r="I94" i="4"/>
  <c r="J94" i="4"/>
  <c r="K94" i="4"/>
  <c r="L94" i="4"/>
  <c r="N94" i="4"/>
  <c r="O94" i="4" s="1"/>
  <c r="P94" i="4"/>
  <c r="Q94" i="4"/>
  <c r="S94" i="4"/>
  <c r="T94" i="4"/>
  <c r="U94" i="4"/>
  <c r="C95" i="4"/>
  <c r="D95" i="4" s="1"/>
  <c r="Y96" i="5" s="1"/>
  <c r="E95" i="4"/>
  <c r="F95" i="4"/>
  <c r="I95" i="4"/>
  <c r="J95" i="4"/>
  <c r="K95" i="4"/>
  <c r="L95" i="4"/>
  <c r="N95" i="4"/>
  <c r="O95" i="4" s="1"/>
  <c r="P95" i="4"/>
  <c r="Q95" i="4"/>
  <c r="S95" i="4"/>
  <c r="T95" i="4"/>
  <c r="U95" i="4"/>
  <c r="C96" i="4"/>
  <c r="D96" i="4" s="1"/>
  <c r="Y97" i="5" s="1"/>
  <c r="E96" i="4"/>
  <c r="F96" i="4"/>
  <c r="I96" i="4"/>
  <c r="J96" i="4"/>
  <c r="K96" i="4"/>
  <c r="L96" i="4"/>
  <c r="N96" i="4"/>
  <c r="O96" i="4" s="1"/>
  <c r="P96" i="4"/>
  <c r="Q96" i="4"/>
  <c r="R96" i="4" s="1"/>
  <c r="AC97" i="5" s="1"/>
  <c r="S96" i="4"/>
  <c r="T96" i="4"/>
  <c r="U96" i="4"/>
  <c r="C97" i="4"/>
  <c r="D97" i="4" s="1"/>
  <c r="Y98" i="5" s="1"/>
  <c r="E97" i="4"/>
  <c r="F97" i="4"/>
  <c r="I97" i="4"/>
  <c r="J97" i="4"/>
  <c r="K97" i="4"/>
  <c r="L97" i="4"/>
  <c r="N97" i="4"/>
  <c r="O97" i="4" s="1"/>
  <c r="P97" i="4"/>
  <c r="Q97" i="4"/>
  <c r="S97" i="4"/>
  <c r="T97" i="4"/>
  <c r="U97" i="4"/>
  <c r="C98" i="4"/>
  <c r="D98" i="4" s="1"/>
  <c r="E98" i="4"/>
  <c r="F98" i="4"/>
  <c r="I98" i="4"/>
  <c r="J98" i="4"/>
  <c r="K98" i="4"/>
  <c r="L98" i="4"/>
  <c r="N98" i="4"/>
  <c r="O98" i="4" s="1"/>
  <c r="P98" i="4"/>
  <c r="Q98" i="4"/>
  <c r="S98" i="4"/>
  <c r="T98" i="4"/>
  <c r="U98" i="4"/>
  <c r="C99" i="4"/>
  <c r="D99" i="4" s="1"/>
  <c r="Y100" i="5" s="1"/>
  <c r="E99" i="4"/>
  <c r="F99" i="4"/>
  <c r="I99" i="4"/>
  <c r="J99" i="4"/>
  <c r="K99" i="4"/>
  <c r="L99" i="4"/>
  <c r="N99" i="4"/>
  <c r="O99" i="4" s="1"/>
  <c r="R99" i="4" s="1"/>
  <c r="AC100" i="5" s="1"/>
  <c r="P99" i="4"/>
  <c r="Q99" i="4"/>
  <c r="S99" i="4"/>
  <c r="T99" i="4"/>
  <c r="U99" i="4"/>
  <c r="C100" i="4"/>
  <c r="D100" i="4" s="1"/>
  <c r="Y101" i="5" s="1"/>
  <c r="E100" i="4"/>
  <c r="F100" i="4"/>
  <c r="I100" i="4"/>
  <c r="J100" i="4"/>
  <c r="K100" i="4"/>
  <c r="L100" i="4"/>
  <c r="N100" i="4"/>
  <c r="O100" i="4" s="1"/>
  <c r="P100" i="4"/>
  <c r="Q100" i="4"/>
  <c r="S100" i="4"/>
  <c r="T100" i="4"/>
  <c r="U100" i="4"/>
  <c r="C101" i="4"/>
  <c r="D101" i="4" s="1"/>
  <c r="Y102" i="5" s="1"/>
  <c r="E101" i="4"/>
  <c r="F101" i="4"/>
  <c r="I101" i="4"/>
  <c r="J101" i="4"/>
  <c r="K101" i="4"/>
  <c r="L101" i="4"/>
  <c r="N101" i="4"/>
  <c r="O101" i="4" s="1"/>
  <c r="P101" i="4"/>
  <c r="Q101" i="4"/>
  <c r="S101" i="4"/>
  <c r="T101" i="4"/>
  <c r="U101" i="4"/>
  <c r="C102" i="4"/>
  <c r="D102" i="4" s="1"/>
  <c r="Y103" i="5" s="1"/>
  <c r="E102" i="4"/>
  <c r="F102" i="4"/>
  <c r="G102" i="4" s="1"/>
  <c r="Z103" i="5" s="1"/>
  <c r="I102" i="4"/>
  <c r="J102" i="4"/>
  <c r="K102" i="4"/>
  <c r="L102" i="4"/>
  <c r="N102" i="4"/>
  <c r="O102" i="4" s="1"/>
  <c r="P102" i="4"/>
  <c r="Q102" i="4"/>
  <c r="S102" i="4"/>
  <c r="T102" i="4"/>
  <c r="U102" i="4"/>
  <c r="C103" i="4"/>
  <c r="D103" i="4" s="1"/>
  <c r="Y104" i="5" s="1"/>
  <c r="E103" i="4"/>
  <c r="F103" i="4"/>
  <c r="I103" i="4"/>
  <c r="J103" i="4"/>
  <c r="K103" i="4"/>
  <c r="L103" i="4"/>
  <c r="N103" i="4"/>
  <c r="O103" i="4" s="1"/>
  <c r="P103" i="4"/>
  <c r="Q103" i="4"/>
  <c r="S103" i="4"/>
  <c r="T103" i="4"/>
  <c r="U103" i="4"/>
  <c r="C104" i="4"/>
  <c r="D104" i="4" s="1"/>
  <c r="Y105" i="5" s="1"/>
  <c r="E104" i="4"/>
  <c r="G104" i="4" s="1"/>
  <c r="Z105" i="5" s="1"/>
  <c r="F104" i="4"/>
  <c r="I104" i="4"/>
  <c r="J104" i="4"/>
  <c r="K104" i="4"/>
  <c r="L104" i="4"/>
  <c r="N104" i="4"/>
  <c r="O104" i="4" s="1"/>
  <c r="P104" i="4"/>
  <c r="Q104" i="4"/>
  <c r="S104" i="4"/>
  <c r="T104" i="4"/>
  <c r="U104" i="4"/>
  <c r="C105" i="4"/>
  <c r="D105" i="4" s="1"/>
  <c r="Y106" i="5" s="1"/>
  <c r="E105" i="4"/>
  <c r="F105" i="4"/>
  <c r="I105" i="4"/>
  <c r="J105" i="4"/>
  <c r="K105" i="4"/>
  <c r="L105" i="4"/>
  <c r="N105" i="4"/>
  <c r="O105" i="4" s="1"/>
  <c r="P105" i="4"/>
  <c r="Q105" i="4"/>
  <c r="S105" i="4"/>
  <c r="T105" i="4"/>
  <c r="U105" i="4"/>
  <c r="C106" i="4"/>
  <c r="D106" i="4" s="1"/>
  <c r="Y107" i="5" s="1"/>
  <c r="E106" i="4"/>
  <c r="F106" i="4"/>
  <c r="I106" i="4"/>
  <c r="J106" i="4"/>
  <c r="K106" i="4"/>
  <c r="L106" i="4"/>
  <c r="N106" i="4"/>
  <c r="O106" i="4" s="1"/>
  <c r="P106" i="4"/>
  <c r="Q106" i="4"/>
  <c r="S106" i="4"/>
  <c r="T106" i="4"/>
  <c r="U106" i="4"/>
  <c r="C107" i="4"/>
  <c r="D107" i="4" s="1"/>
  <c r="E107" i="4"/>
  <c r="F107" i="4"/>
  <c r="I107" i="4"/>
  <c r="J107" i="4"/>
  <c r="K107" i="4"/>
  <c r="L107" i="4"/>
  <c r="N107" i="4"/>
  <c r="O107" i="4" s="1"/>
  <c r="R107" i="4" s="1"/>
  <c r="AC108" i="5" s="1"/>
  <c r="P107" i="4"/>
  <c r="Q107" i="4"/>
  <c r="S107" i="4"/>
  <c r="T107" i="4"/>
  <c r="U107" i="4"/>
  <c r="C108" i="4"/>
  <c r="D108" i="4" s="1"/>
  <c r="Y109" i="5" s="1"/>
  <c r="E108" i="4"/>
  <c r="F108" i="4"/>
  <c r="I108" i="4"/>
  <c r="J108" i="4"/>
  <c r="K108" i="4"/>
  <c r="L108" i="4"/>
  <c r="N108" i="4"/>
  <c r="O108" i="4" s="1"/>
  <c r="P108" i="4"/>
  <c r="Q108" i="4"/>
  <c r="S108" i="4"/>
  <c r="T108" i="4"/>
  <c r="U108" i="4"/>
  <c r="C109" i="4"/>
  <c r="D109" i="4" s="1"/>
  <c r="Y110" i="5" s="1"/>
  <c r="E109" i="4"/>
  <c r="F109" i="4"/>
  <c r="I109" i="4"/>
  <c r="J109" i="4"/>
  <c r="K109" i="4"/>
  <c r="L109" i="4"/>
  <c r="N109" i="4"/>
  <c r="O109" i="4" s="1"/>
  <c r="P109" i="4"/>
  <c r="Q109" i="4"/>
  <c r="S109" i="4"/>
  <c r="T109" i="4"/>
  <c r="U109" i="4"/>
  <c r="C110" i="4"/>
  <c r="D110" i="4" s="1"/>
  <c r="Y111" i="5" s="1"/>
  <c r="E110" i="4"/>
  <c r="F110" i="4"/>
  <c r="I110" i="4"/>
  <c r="J110" i="4"/>
  <c r="K110" i="4"/>
  <c r="L110" i="4"/>
  <c r="N110" i="4"/>
  <c r="O110" i="4" s="1"/>
  <c r="P110" i="4"/>
  <c r="Q110" i="4"/>
  <c r="S110" i="4"/>
  <c r="T110" i="4"/>
  <c r="U110" i="4"/>
  <c r="C111" i="4"/>
  <c r="D111" i="4" s="1"/>
  <c r="Y112" i="5" s="1"/>
  <c r="E111" i="4"/>
  <c r="F111" i="4"/>
  <c r="I111" i="4"/>
  <c r="J111" i="4"/>
  <c r="K111" i="4"/>
  <c r="L111" i="4"/>
  <c r="N111" i="4"/>
  <c r="O111" i="4" s="1"/>
  <c r="P111" i="4"/>
  <c r="Q111" i="4"/>
  <c r="S111" i="4"/>
  <c r="T111" i="4"/>
  <c r="U111" i="4"/>
  <c r="C112" i="4"/>
  <c r="D112" i="4" s="1"/>
  <c r="Y113" i="5" s="1"/>
  <c r="E112" i="4"/>
  <c r="F112" i="4"/>
  <c r="I112" i="4"/>
  <c r="J112" i="4"/>
  <c r="K112" i="4"/>
  <c r="L112" i="4"/>
  <c r="N112" i="4"/>
  <c r="O112" i="4" s="1"/>
  <c r="P112" i="4"/>
  <c r="Q112" i="4"/>
  <c r="S112" i="4"/>
  <c r="T112" i="4"/>
  <c r="U112" i="4"/>
  <c r="C113" i="4"/>
  <c r="D113" i="4" s="1"/>
  <c r="Y114" i="5" s="1"/>
  <c r="E113" i="4"/>
  <c r="F113" i="4"/>
  <c r="I113" i="4"/>
  <c r="J113" i="4"/>
  <c r="K113" i="4"/>
  <c r="L113" i="4"/>
  <c r="N113" i="4"/>
  <c r="O113" i="4" s="1"/>
  <c r="P113" i="4"/>
  <c r="Q113" i="4"/>
  <c r="S113" i="4"/>
  <c r="T113" i="4"/>
  <c r="U113" i="4"/>
  <c r="C114" i="4"/>
  <c r="D114" i="4" s="1"/>
  <c r="Y115" i="5" s="1"/>
  <c r="E114" i="4"/>
  <c r="F114" i="4"/>
  <c r="I114" i="4"/>
  <c r="J114" i="4"/>
  <c r="K114" i="4"/>
  <c r="L114" i="4"/>
  <c r="N114" i="4"/>
  <c r="O114" i="4" s="1"/>
  <c r="P114" i="4"/>
  <c r="Q114" i="4"/>
  <c r="S114" i="4"/>
  <c r="T114" i="4"/>
  <c r="U114" i="4"/>
  <c r="C115" i="4"/>
  <c r="D115" i="4" s="1"/>
  <c r="Y116" i="5" s="1"/>
  <c r="E115" i="4"/>
  <c r="F115" i="4"/>
  <c r="I115" i="4"/>
  <c r="J115" i="4"/>
  <c r="K115" i="4"/>
  <c r="L115" i="4"/>
  <c r="N115" i="4"/>
  <c r="O115" i="4" s="1"/>
  <c r="R115" i="4" s="1"/>
  <c r="AC116" i="5" s="1"/>
  <c r="P115" i="4"/>
  <c r="Q115" i="4"/>
  <c r="S115" i="4"/>
  <c r="T115" i="4"/>
  <c r="U115" i="4"/>
  <c r="C116" i="4"/>
  <c r="D116" i="4" s="1"/>
  <c r="Y117" i="5" s="1"/>
  <c r="E116" i="4"/>
  <c r="F116" i="4"/>
  <c r="I116" i="4"/>
  <c r="J116" i="4"/>
  <c r="K116" i="4"/>
  <c r="L116" i="4"/>
  <c r="N116" i="4"/>
  <c r="O116" i="4" s="1"/>
  <c r="P116" i="4"/>
  <c r="Q116" i="4"/>
  <c r="S116" i="4"/>
  <c r="T116" i="4"/>
  <c r="U116" i="4"/>
  <c r="C117" i="4"/>
  <c r="D117" i="4" s="1"/>
  <c r="E117" i="4"/>
  <c r="F117" i="4"/>
  <c r="I117" i="4"/>
  <c r="J117" i="4"/>
  <c r="K117" i="4"/>
  <c r="L117" i="4"/>
  <c r="N117" i="4"/>
  <c r="O117" i="4" s="1"/>
  <c r="P117" i="4"/>
  <c r="Q117" i="4"/>
  <c r="S117" i="4"/>
  <c r="T117" i="4"/>
  <c r="U117" i="4"/>
  <c r="C118" i="4"/>
  <c r="D118" i="4" s="1"/>
  <c r="Y119" i="5" s="1"/>
  <c r="E118" i="4"/>
  <c r="F118" i="4"/>
  <c r="G118" i="4" s="1"/>
  <c r="Z119" i="5" s="1"/>
  <c r="I118" i="4"/>
  <c r="J118" i="4"/>
  <c r="K118" i="4"/>
  <c r="L118" i="4"/>
  <c r="N118" i="4"/>
  <c r="O118" i="4" s="1"/>
  <c r="P118" i="4"/>
  <c r="Q118" i="4"/>
  <c r="S118" i="4"/>
  <c r="T118" i="4"/>
  <c r="U118" i="4"/>
  <c r="C119" i="4"/>
  <c r="D119" i="4" s="1"/>
  <c r="Y120" i="5" s="1"/>
  <c r="E119" i="4"/>
  <c r="F119" i="4"/>
  <c r="I119" i="4"/>
  <c r="J119" i="4"/>
  <c r="K119" i="4"/>
  <c r="L119" i="4"/>
  <c r="N119" i="4"/>
  <c r="O119" i="4" s="1"/>
  <c r="P119" i="4"/>
  <c r="Q119" i="4"/>
  <c r="S119" i="4"/>
  <c r="T119" i="4"/>
  <c r="U119" i="4"/>
  <c r="C120" i="4"/>
  <c r="D120" i="4" s="1"/>
  <c r="Y121" i="5" s="1"/>
  <c r="E120" i="4"/>
  <c r="F120" i="4"/>
  <c r="I120" i="4"/>
  <c r="J120" i="4"/>
  <c r="K120" i="4"/>
  <c r="L120" i="4"/>
  <c r="N120" i="4"/>
  <c r="O120" i="4" s="1"/>
  <c r="P120" i="4"/>
  <c r="Q120" i="4"/>
  <c r="S120" i="4"/>
  <c r="T120" i="4"/>
  <c r="U120" i="4"/>
  <c r="C121" i="4"/>
  <c r="D121" i="4" s="1"/>
  <c r="Y122" i="5" s="1"/>
  <c r="E121" i="4"/>
  <c r="F121" i="4"/>
  <c r="I121" i="4"/>
  <c r="J121" i="4"/>
  <c r="K121" i="4"/>
  <c r="L121" i="4"/>
  <c r="N121" i="4"/>
  <c r="O121" i="4" s="1"/>
  <c r="P121" i="4"/>
  <c r="Q121" i="4"/>
  <c r="S121" i="4"/>
  <c r="T121" i="4"/>
  <c r="U121" i="4"/>
  <c r="C122" i="4"/>
  <c r="D122" i="4" s="1"/>
  <c r="E122" i="4"/>
  <c r="F122" i="4"/>
  <c r="I122" i="4"/>
  <c r="J122" i="4"/>
  <c r="K122" i="4"/>
  <c r="L122" i="4"/>
  <c r="N122" i="4"/>
  <c r="O122" i="4" s="1"/>
  <c r="P122" i="4"/>
  <c r="Q122" i="4"/>
  <c r="S122" i="4"/>
  <c r="T122" i="4"/>
  <c r="U122" i="4"/>
  <c r="C123" i="4"/>
  <c r="D123" i="4" s="1"/>
  <c r="Y124" i="5" s="1"/>
  <c r="E123" i="4"/>
  <c r="F123" i="4"/>
  <c r="I123" i="4"/>
  <c r="J123" i="4"/>
  <c r="K123" i="4"/>
  <c r="L123" i="4"/>
  <c r="N123" i="4"/>
  <c r="O123" i="4" s="1"/>
  <c r="P123" i="4"/>
  <c r="Q123" i="4"/>
  <c r="S123" i="4"/>
  <c r="T123" i="4"/>
  <c r="U123" i="4"/>
  <c r="C124" i="4"/>
  <c r="D124" i="4" s="1"/>
  <c r="Y125" i="5" s="1"/>
  <c r="E124" i="4"/>
  <c r="F124" i="4"/>
  <c r="I124" i="4"/>
  <c r="J124" i="4"/>
  <c r="K124" i="4"/>
  <c r="L124" i="4"/>
  <c r="N124" i="4"/>
  <c r="O124" i="4" s="1"/>
  <c r="P124" i="4"/>
  <c r="Q124" i="4"/>
  <c r="S124" i="4"/>
  <c r="T124" i="4"/>
  <c r="U124" i="4"/>
  <c r="C125" i="4"/>
  <c r="D125" i="4" s="1"/>
  <c r="Y126" i="5" s="1"/>
  <c r="E125" i="4"/>
  <c r="F125" i="4"/>
  <c r="I125" i="4"/>
  <c r="J125" i="4"/>
  <c r="K125" i="4"/>
  <c r="L125" i="4"/>
  <c r="N125" i="4"/>
  <c r="O125" i="4" s="1"/>
  <c r="P125" i="4"/>
  <c r="Q125" i="4"/>
  <c r="S125" i="4"/>
  <c r="T125" i="4"/>
  <c r="U125" i="4"/>
  <c r="C126" i="4"/>
  <c r="D126" i="4" s="1"/>
  <c r="Y127" i="5" s="1"/>
  <c r="E126" i="4"/>
  <c r="F126" i="4"/>
  <c r="I126" i="4"/>
  <c r="J126" i="4"/>
  <c r="K126" i="4"/>
  <c r="L126" i="4"/>
  <c r="N126" i="4"/>
  <c r="O126" i="4" s="1"/>
  <c r="P126" i="4"/>
  <c r="Q126" i="4"/>
  <c r="S126" i="4"/>
  <c r="T126" i="4"/>
  <c r="U126" i="4"/>
  <c r="C127" i="4"/>
  <c r="D127" i="4" s="1"/>
  <c r="Y128" i="5" s="1"/>
  <c r="E127" i="4"/>
  <c r="F127" i="4"/>
  <c r="I127" i="4"/>
  <c r="J127" i="4"/>
  <c r="K127" i="4"/>
  <c r="L127" i="4"/>
  <c r="N127" i="4"/>
  <c r="O127" i="4" s="1"/>
  <c r="P127" i="4"/>
  <c r="Q127" i="4"/>
  <c r="S127" i="4"/>
  <c r="T127" i="4"/>
  <c r="U127" i="4"/>
  <c r="C128" i="4"/>
  <c r="D128" i="4" s="1"/>
  <c r="Y129" i="5" s="1"/>
  <c r="E128" i="4"/>
  <c r="F128" i="4"/>
  <c r="I128" i="4"/>
  <c r="J128" i="4"/>
  <c r="K128" i="4"/>
  <c r="L128" i="4"/>
  <c r="N128" i="4"/>
  <c r="O128" i="4" s="1"/>
  <c r="P128" i="4"/>
  <c r="Q128" i="4"/>
  <c r="S128" i="4"/>
  <c r="T128" i="4"/>
  <c r="U128" i="4"/>
  <c r="C129" i="4"/>
  <c r="D129" i="4" s="1"/>
  <c r="Y130" i="5" s="1"/>
  <c r="E129" i="4"/>
  <c r="F129" i="4"/>
  <c r="I129" i="4"/>
  <c r="J129" i="4"/>
  <c r="K129" i="4"/>
  <c r="L129" i="4"/>
  <c r="N129" i="4"/>
  <c r="O129" i="4" s="1"/>
  <c r="P129" i="4"/>
  <c r="Q129" i="4"/>
  <c r="S129" i="4"/>
  <c r="T129" i="4"/>
  <c r="U129" i="4"/>
  <c r="C130" i="4"/>
  <c r="D130" i="4" s="1"/>
  <c r="Y131" i="5" s="1"/>
  <c r="E130" i="4"/>
  <c r="G130" i="4" s="1"/>
  <c r="F130" i="4"/>
  <c r="I130" i="4"/>
  <c r="J130" i="4"/>
  <c r="K130" i="4"/>
  <c r="L130" i="4"/>
  <c r="N130" i="4"/>
  <c r="O130" i="4" s="1"/>
  <c r="P130" i="4"/>
  <c r="Q130" i="4"/>
  <c r="S130" i="4"/>
  <c r="T130" i="4"/>
  <c r="U130" i="4"/>
  <c r="C131" i="4"/>
  <c r="D131" i="4" s="1"/>
  <c r="Y132" i="5" s="1"/>
  <c r="E131" i="4"/>
  <c r="F131" i="4"/>
  <c r="I131" i="4"/>
  <c r="J131" i="4"/>
  <c r="K131" i="4"/>
  <c r="L131" i="4"/>
  <c r="N131" i="4"/>
  <c r="O131" i="4" s="1"/>
  <c r="R131" i="4" s="1"/>
  <c r="AC132" i="5" s="1"/>
  <c r="P131" i="4"/>
  <c r="Q131" i="4"/>
  <c r="S131" i="4"/>
  <c r="T131" i="4"/>
  <c r="U131" i="4"/>
  <c r="C132" i="4"/>
  <c r="D132" i="4" s="1"/>
  <c r="Y133" i="5" s="1"/>
  <c r="E132" i="4"/>
  <c r="F132" i="4"/>
  <c r="I132" i="4"/>
  <c r="J132" i="4"/>
  <c r="K132" i="4"/>
  <c r="L132" i="4"/>
  <c r="N132" i="4"/>
  <c r="O132" i="4" s="1"/>
  <c r="P132" i="4"/>
  <c r="Q132" i="4"/>
  <c r="S132" i="4"/>
  <c r="T132" i="4"/>
  <c r="U132" i="4"/>
  <c r="C133" i="4"/>
  <c r="D133" i="4" s="1"/>
  <c r="Y134" i="5" s="1"/>
  <c r="E133" i="4"/>
  <c r="F133" i="4"/>
  <c r="I133" i="4"/>
  <c r="J133" i="4"/>
  <c r="K133" i="4"/>
  <c r="L133" i="4"/>
  <c r="N133" i="4"/>
  <c r="O133" i="4" s="1"/>
  <c r="P133" i="4"/>
  <c r="Q133" i="4"/>
  <c r="S133" i="4"/>
  <c r="T133" i="4"/>
  <c r="U133" i="4"/>
  <c r="C134" i="4"/>
  <c r="D134" i="4" s="1"/>
  <c r="Y135" i="5" s="1"/>
  <c r="E134" i="4"/>
  <c r="F134" i="4"/>
  <c r="I134" i="4"/>
  <c r="J134" i="4"/>
  <c r="K134" i="4"/>
  <c r="L134" i="4"/>
  <c r="N134" i="4"/>
  <c r="O134" i="4" s="1"/>
  <c r="P134" i="4"/>
  <c r="Q134" i="4"/>
  <c r="S134" i="4"/>
  <c r="T134" i="4"/>
  <c r="U134" i="4"/>
  <c r="C135" i="4"/>
  <c r="D135" i="4" s="1"/>
  <c r="Y136" i="5" s="1"/>
  <c r="E135" i="4"/>
  <c r="F135" i="4"/>
  <c r="I135" i="4"/>
  <c r="J135" i="4"/>
  <c r="K135" i="4"/>
  <c r="L135" i="4"/>
  <c r="N135" i="4"/>
  <c r="O135" i="4" s="1"/>
  <c r="P135" i="4"/>
  <c r="Q135" i="4"/>
  <c r="S135" i="4"/>
  <c r="T135" i="4"/>
  <c r="U135" i="4"/>
  <c r="C136" i="4"/>
  <c r="D136" i="4" s="1"/>
  <c r="E136" i="4"/>
  <c r="F136" i="4"/>
  <c r="I136" i="4"/>
  <c r="J136" i="4"/>
  <c r="K136" i="4"/>
  <c r="L136" i="4"/>
  <c r="N136" i="4"/>
  <c r="O136" i="4" s="1"/>
  <c r="P136" i="4"/>
  <c r="Q136" i="4"/>
  <c r="S136" i="4"/>
  <c r="T136" i="4"/>
  <c r="U136" i="4"/>
  <c r="C137" i="4"/>
  <c r="D137" i="4" s="1"/>
  <c r="Y138" i="5" s="1"/>
  <c r="E137" i="4"/>
  <c r="F137" i="4"/>
  <c r="I137" i="4"/>
  <c r="J137" i="4"/>
  <c r="K137" i="4"/>
  <c r="L137" i="4"/>
  <c r="N137" i="4"/>
  <c r="O137" i="4" s="1"/>
  <c r="P137" i="4"/>
  <c r="Q137" i="4"/>
  <c r="S137" i="4"/>
  <c r="T137" i="4"/>
  <c r="U137" i="4"/>
  <c r="C138" i="4"/>
  <c r="D138" i="4" s="1"/>
  <c r="Y139" i="5" s="1"/>
  <c r="E138" i="4"/>
  <c r="F138" i="4"/>
  <c r="I138" i="4"/>
  <c r="J138" i="4"/>
  <c r="K138" i="4"/>
  <c r="L138" i="4"/>
  <c r="N138" i="4"/>
  <c r="O138" i="4" s="1"/>
  <c r="P138" i="4"/>
  <c r="Q138" i="4"/>
  <c r="R138" i="4" s="1"/>
  <c r="AC139" i="5" s="1"/>
  <c r="S138" i="4"/>
  <c r="T138" i="4"/>
  <c r="U138" i="4"/>
  <c r="C139" i="4"/>
  <c r="D139" i="4" s="1"/>
  <c r="Y140" i="5" s="1"/>
  <c r="E139" i="4"/>
  <c r="F139" i="4"/>
  <c r="I139" i="4"/>
  <c r="J139" i="4"/>
  <c r="K139" i="4"/>
  <c r="L139" i="4"/>
  <c r="N139" i="4"/>
  <c r="O139" i="4" s="1"/>
  <c r="P139" i="4"/>
  <c r="Q139" i="4"/>
  <c r="S139" i="4"/>
  <c r="T139" i="4"/>
  <c r="U139" i="4"/>
  <c r="C140" i="4"/>
  <c r="D140" i="4" s="1"/>
  <c r="Y141" i="5" s="1"/>
  <c r="E140" i="4"/>
  <c r="F140" i="4"/>
  <c r="I140" i="4"/>
  <c r="J140" i="4"/>
  <c r="K140" i="4"/>
  <c r="L140" i="4"/>
  <c r="N140" i="4"/>
  <c r="O140" i="4" s="1"/>
  <c r="P140" i="4"/>
  <c r="Q140" i="4"/>
  <c r="S140" i="4"/>
  <c r="T140" i="4"/>
  <c r="U140" i="4"/>
  <c r="C141" i="4"/>
  <c r="D141" i="4" s="1"/>
  <c r="Y142" i="5" s="1"/>
  <c r="E141" i="4"/>
  <c r="F141" i="4"/>
  <c r="I141" i="4"/>
  <c r="J141" i="4"/>
  <c r="K141" i="4"/>
  <c r="L141" i="4"/>
  <c r="N141" i="4"/>
  <c r="O141" i="4" s="1"/>
  <c r="P141" i="4"/>
  <c r="Q141" i="4"/>
  <c r="S141" i="4"/>
  <c r="T141" i="4"/>
  <c r="U141" i="4"/>
  <c r="C142" i="4"/>
  <c r="D142" i="4" s="1"/>
  <c r="Y143" i="5" s="1"/>
  <c r="E142" i="4"/>
  <c r="F142" i="4"/>
  <c r="I142" i="4"/>
  <c r="J142" i="4"/>
  <c r="K142" i="4"/>
  <c r="L142" i="4"/>
  <c r="N142" i="4"/>
  <c r="O142" i="4" s="1"/>
  <c r="P142" i="4"/>
  <c r="Q142" i="4"/>
  <c r="S142" i="4"/>
  <c r="T142" i="4"/>
  <c r="U142" i="4"/>
  <c r="C143" i="4"/>
  <c r="D143" i="4" s="1"/>
  <c r="Y144" i="5" s="1"/>
  <c r="E143" i="4"/>
  <c r="F143" i="4"/>
  <c r="I143" i="4"/>
  <c r="J143" i="4"/>
  <c r="K143" i="4"/>
  <c r="L143" i="4"/>
  <c r="N143" i="4"/>
  <c r="O143" i="4" s="1"/>
  <c r="P143" i="4"/>
  <c r="Q143" i="4"/>
  <c r="S143" i="4"/>
  <c r="T143" i="4"/>
  <c r="U143" i="4"/>
  <c r="C144" i="4"/>
  <c r="D144" i="4" s="1"/>
  <c r="Y145" i="5" s="1"/>
  <c r="E144" i="4"/>
  <c r="F144" i="4"/>
  <c r="I144" i="4"/>
  <c r="J144" i="4"/>
  <c r="K144" i="4"/>
  <c r="L144" i="4"/>
  <c r="N144" i="4"/>
  <c r="O144" i="4" s="1"/>
  <c r="P144" i="4"/>
  <c r="Q144" i="4"/>
  <c r="S144" i="4"/>
  <c r="T144" i="4"/>
  <c r="U144" i="4"/>
  <c r="C145" i="4"/>
  <c r="D145" i="4" s="1"/>
  <c r="Y146" i="5" s="1"/>
  <c r="E145" i="4"/>
  <c r="F145" i="4"/>
  <c r="I145" i="4"/>
  <c r="J145" i="4"/>
  <c r="K145" i="4"/>
  <c r="L145" i="4"/>
  <c r="N145" i="4"/>
  <c r="O145" i="4" s="1"/>
  <c r="P145" i="4"/>
  <c r="Q145" i="4"/>
  <c r="S145" i="4"/>
  <c r="T145" i="4"/>
  <c r="U145" i="4"/>
  <c r="C146" i="4"/>
  <c r="D146" i="4" s="1"/>
  <c r="Y147" i="5" s="1"/>
  <c r="E146" i="4"/>
  <c r="F146" i="4"/>
  <c r="I146" i="4"/>
  <c r="J146" i="4"/>
  <c r="K146" i="4"/>
  <c r="L146" i="4"/>
  <c r="N146" i="4"/>
  <c r="O146" i="4" s="1"/>
  <c r="P146" i="4"/>
  <c r="Q146" i="4"/>
  <c r="S146" i="4"/>
  <c r="T146" i="4"/>
  <c r="U146" i="4"/>
  <c r="C147" i="4"/>
  <c r="D147" i="4" s="1"/>
  <c r="E147" i="4"/>
  <c r="F147" i="4"/>
  <c r="I147" i="4"/>
  <c r="J147" i="4"/>
  <c r="K147" i="4"/>
  <c r="L147" i="4"/>
  <c r="N147" i="4"/>
  <c r="O147" i="4" s="1"/>
  <c r="P147" i="4"/>
  <c r="Q147" i="4"/>
  <c r="S147" i="4"/>
  <c r="T147" i="4"/>
  <c r="U147" i="4"/>
  <c r="C148" i="4"/>
  <c r="D148" i="4" s="1"/>
  <c r="Y149" i="5" s="1"/>
  <c r="E148" i="4"/>
  <c r="F148" i="4"/>
  <c r="I148" i="4"/>
  <c r="J148" i="4"/>
  <c r="K148" i="4"/>
  <c r="L148" i="4"/>
  <c r="N148" i="4"/>
  <c r="O148" i="4" s="1"/>
  <c r="P148" i="4"/>
  <c r="Q148" i="4"/>
  <c r="S148" i="4"/>
  <c r="T148" i="4"/>
  <c r="U148" i="4"/>
  <c r="C149" i="4"/>
  <c r="D149" i="4" s="1"/>
  <c r="Y150" i="5" s="1"/>
  <c r="E149" i="4"/>
  <c r="F149" i="4"/>
  <c r="I149" i="4"/>
  <c r="J149" i="4"/>
  <c r="K149" i="4"/>
  <c r="L149" i="4"/>
  <c r="N149" i="4"/>
  <c r="O149" i="4" s="1"/>
  <c r="P149" i="4"/>
  <c r="Q149" i="4"/>
  <c r="S149" i="4"/>
  <c r="T149" i="4"/>
  <c r="U149" i="4"/>
  <c r="C150" i="4"/>
  <c r="D150" i="4" s="1"/>
  <c r="Y151" i="5" s="1"/>
  <c r="E150" i="4"/>
  <c r="F150" i="4"/>
  <c r="I150" i="4"/>
  <c r="J150" i="4"/>
  <c r="K150" i="4"/>
  <c r="L150" i="4"/>
  <c r="N150" i="4"/>
  <c r="O150" i="4" s="1"/>
  <c r="P150" i="4"/>
  <c r="Q150" i="4"/>
  <c r="S150" i="4"/>
  <c r="T150" i="4"/>
  <c r="U150" i="4"/>
  <c r="C151" i="4"/>
  <c r="D151" i="4" s="1"/>
  <c r="Y152" i="5" s="1"/>
  <c r="E151" i="4"/>
  <c r="F151" i="4"/>
  <c r="I151" i="4"/>
  <c r="J151" i="4"/>
  <c r="K151" i="4"/>
  <c r="L151" i="4"/>
  <c r="N151" i="4"/>
  <c r="O151" i="4" s="1"/>
  <c r="P151" i="4"/>
  <c r="Q151" i="4"/>
  <c r="S151" i="4"/>
  <c r="T151" i="4"/>
  <c r="U151" i="4"/>
  <c r="C152" i="4"/>
  <c r="D152" i="4" s="1"/>
  <c r="Y153" i="5" s="1"/>
  <c r="E152" i="4"/>
  <c r="G152" i="4" s="1"/>
  <c r="F152" i="4"/>
  <c r="I152" i="4"/>
  <c r="J152" i="4"/>
  <c r="K152" i="4"/>
  <c r="L152" i="4"/>
  <c r="N152" i="4"/>
  <c r="O152" i="4" s="1"/>
  <c r="P152" i="4"/>
  <c r="Q152" i="4"/>
  <c r="S152" i="4"/>
  <c r="T152" i="4"/>
  <c r="U152" i="4"/>
  <c r="C153" i="4"/>
  <c r="D153" i="4" s="1"/>
  <c r="Y154" i="5" s="1"/>
  <c r="E153" i="4"/>
  <c r="F153" i="4"/>
  <c r="I153" i="4"/>
  <c r="J153" i="4"/>
  <c r="K153" i="4"/>
  <c r="L153" i="4"/>
  <c r="N153" i="4"/>
  <c r="O153" i="4" s="1"/>
  <c r="P153" i="4"/>
  <c r="Q153" i="4"/>
  <c r="S153" i="4"/>
  <c r="T153" i="4"/>
  <c r="U153" i="4"/>
  <c r="C154" i="4"/>
  <c r="D154" i="4" s="1"/>
  <c r="Y155" i="5" s="1"/>
  <c r="E154" i="4"/>
  <c r="F154" i="4"/>
  <c r="I154" i="4"/>
  <c r="J154" i="4"/>
  <c r="K154" i="4"/>
  <c r="L154" i="4"/>
  <c r="N154" i="4"/>
  <c r="O154" i="4" s="1"/>
  <c r="P154" i="4"/>
  <c r="Q154" i="4"/>
  <c r="R154" i="4" s="1"/>
  <c r="AC155" i="5" s="1"/>
  <c r="S154" i="4"/>
  <c r="T154" i="4"/>
  <c r="U154" i="4"/>
  <c r="C155" i="4"/>
  <c r="D155" i="4" s="1"/>
  <c r="Y156" i="5" s="1"/>
  <c r="E155" i="4"/>
  <c r="F155" i="4"/>
  <c r="I155" i="4"/>
  <c r="J155" i="4"/>
  <c r="K155" i="4"/>
  <c r="L155" i="4"/>
  <c r="N155" i="4"/>
  <c r="O155" i="4" s="1"/>
  <c r="P155" i="4"/>
  <c r="Q155" i="4"/>
  <c r="S155" i="4"/>
  <c r="T155" i="4"/>
  <c r="U155" i="4"/>
  <c r="C156" i="4"/>
  <c r="D156" i="4" s="1"/>
  <c r="E156" i="4"/>
  <c r="F156" i="4"/>
  <c r="I156" i="4"/>
  <c r="J156" i="4"/>
  <c r="K156" i="4"/>
  <c r="L156" i="4"/>
  <c r="N156" i="4"/>
  <c r="O156" i="4" s="1"/>
  <c r="P156" i="4"/>
  <c r="Q156" i="4"/>
  <c r="S156" i="4"/>
  <c r="T156" i="4"/>
  <c r="U156" i="4"/>
  <c r="C157" i="4"/>
  <c r="D157" i="4" s="1"/>
  <c r="Y158" i="5" s="1"/>
  <c r="E157" i="4"/>
  <c r="F157" i="4"/>
  <c r="I157" i="4"/>
  <c r="J157" i="4"/>
  <c r="K157" i="4"/>
  <c r="L157" i="4"/>
  <c r="N157" i="4"/>
  <c r="O157" i="4" s="1"/>
  <c r="P157" i="4"/>
  <c r="Q157" i="4"/>
  <c r="S157" i="4"/>
  <c r="T157" i="4"/>
  <c r="U157" i="4"/>
  <c r="C158" i="4"/>
  <c r="D158" i="4" s="1"/>
  <c r="Y159" i="5" s="1"/>
  <c r="E158" i="4"/>
  <c r="F158" i="4"/>
  <c r="I158" i="4"/>
  <c r="J158" i="4"/>
  <c r="K158" i="4"/>
  <c r="L158" i="4"/>
  <c r="N158" i="4"/>
  <c r="O158" i="4" s="1"/>
  <c r="P158" i="4"/>
  <c r="Q158" i="4"/>
  <c r="S158" i="4"/>
  <c r="T158" i="4"/>
  <c r="U158" i="4"/>
  <c r="C159" i="4"/>
  <c r="D159" i="4" s="1"/>
  <c r="Y160" i="5" s="1"/>
  <c r="E159" i="4"/>
  <c r="F159" i="4"/>
  <c r="I159" i="4"/>
  <c r="J159" i="4"/>
  <c r="K159" i="4"/>
  <c r="L159" i="4"/>
  <c r="N159" i="4"/>
  <c r="O159" i="4" s="1"/>
  <c r="P159" i="4"/>
  <c r="Q159" i="4"/>
  <c r="S159" i="4"/>
  <c r="T159" i="4"/>
  <c r="U159" i="4"/>
  <c r="C160" i="4"/>
  <c r="D160" i="4" s="1"/>
  <c r="Y161" i="5" s="1"/>
  <c r="E160" i="4"/>
  <c r="F160" i="4"/>
  <c r="I160" i="4"/>
  <c r="J160" i="4"/>
  <c r="K160" i="4"/>
  <c r="L160" i="4"/>
  <c r="N160" i="4"/>
  <c r="O160" i="4" s="1"/>
  <c r="P160" i="4"/>
  <c r="Q160" i="4"/>
  <c r="S160" i="4"/>
  <c r="T160" i="4"/>
  <c r="U160" i="4"/>
  <c r="C161" i="4"/>
  <c r="D161" i="4" s="1"/>
  <c r="Y162" i="5" s="1"/>
  <c r="E161" i="4"/>
  <c r="F161" i="4"/>
  <c r="I161" i="4"/>
  <c r="J161" i="4"/>
  <c r="K161" i="4"/>
  <c r="L161" i="4"/>
  <c r="N161" i="4"/>
  <c r="O161" i="4" s="1"/>
  <c r="P161" i="4"/>
  <c r="Q161" i="4"/>
  <c r="S161" i="4"/>
  <c r="T161" i="4"/>
  <c r="U161" i="4"/>
  <c r="C162" i="4"/>
  <c r="D162" i="4" s="1"/>
  <c r="Y163" i="5" s="1"/>
  <c r="E162" i="4"/>
  <c r="F162" i="4"/>
  <c r="I162" i="4"/>
  <c r="J162" i="4"/>
  <c r="K162" i="4"/>
  <c r="L162" i="4"/>
  <c r="N162" i="4"/>
  <c r="O162" i="4" s="1"/>
  <c r="P162" i="4"/>
  <c r="Q162" i="4"/>
  <c r="S162" i="4"/>
  <c r="T162" i="4"/>
  <c r="U162" i="4"/>
  <c r="C163" i="4"/>
  <c r="D163" i="4" s="1"/>
  <c r="Y164" i="5" s="1"/>
  <c r="E163" i="4"/>
  <c r="F163" i="4"/>
  <c r="I163" i="4"/>
  <c r="J163" i="4"/>
  <c r="K163" i="4"/>
  <c r="L163" i="4"/>
  <c r="N163" i="4"/>
  <c r="O163" i="4" s="1"/>
  <c r="P163" i="4"/>
  <c r="Q163" i="4"/>
  <c r="S163" i="4"/>
  <c r="T163" i="4"/>
  <c r="U163" i="4"/>
  <c r="C164" i="4"/>
  <c r="D164" i="4" s="1"/>
  <c r="Y165" i="5" s="1"/>
  <c r="E164" i="4"/>
  <c r="F164" i="4"/>
  <c r="I164" i="4"/>
  <c r="J164" i="4"/>
  <c r="K164" i="4"/>
  <c r="L164" i="4"/>
  <c r="N164" i="4"/>
  <c r="O164" i="4" s="1"/>
  <c r="P164" i="4"/>
  <c r="Q164" i="4"/>
  <c r="S164" i="4"/>
  <c r="T164" i="4"/>
  <c r="U164" i="4"/>
  <c r="C165" i="4"/>
  <c r="D165" i="4" s="1"/>
  <c r="Y166" i="5" s="1"/>
  <c r="E165" i="4"/>
  <c r="F165" i="4"/>
  <c r="I165" i="4"/>
  <c r="J165" i="4"/>
  <c r="K165" i="4"/>
  <c r="L165" i="4"/>
  <c r="N165" i="4"/>
  <c r="O165" i="4" s="1"/>
  <c r="P165" i="4"/>
  <c r="Q165" i="4"/>
  <c r="S165" i="4"/>
  <c r="T165" i="4"/>
  <c r="U165" i="4"/>
  <c r="C166" i="4"/>
  <c r="D166" i="4" s="1"/>
  <c r="Y167" i="5" s="1"/>
  <c r="E166" i="4"/>
  <c r="F166" i="4"/>
  <c r="I166" i="4"/>
  <c r="J166" i="4"/>
  <c r="K166" i="4"/>
  <c r="L166" i="4"/>
  <c r="N166" i="4"/>
  <c r="O166" i="4" s="1"/>
  <c r="P166" i="4"/>
  <c r="Q166" i="4"/>
  <c r="S166" i="4"/>
  <c r="T166" i="4"/>
  <c r="U166" i="4"/>
  <c r="C167" i="4"/>
  <c r="D167" i="4" s="1"/>
  <c r="Y168" i="5" s="1"/>
  <c r="E167" i="4"/>
  <c r="F167" i="4"/>
  <c r="I167" i="4"/>
  <c r="J167" i="4"/>
  <c r="K167" i="4"/>
  <c r="L167" i="4"/>
  <c r="N167" i="4"/>
  <c r="O167" i="4" s="1"/>
  <c r="P167" i="4"/>
  <c r="Q167" i="4"/>
  <c r="S167" i="4"/>
  <c r="T167" i="4"/>
  <c r="U167" i="4"/>
  <c r="C168" i="4"/>
  <c r="D168" i="4" s="1"/>
  <c r="Y169" i="5" s="1"/>
  <c r="E168" i="4"/>
  <c r="F168" i="4"/>
  <c r="I168" i="4"/>
  <c r="J168" i="4"/>
  <c r="K168" i="4"/>
  <c r="L168" i="4"/>
  <c r="N168" i="4"/>
  <c r="O168" i="4" s="1"/>
  <c r="P168" i="4"/>
  <c r="Q168" i="4"/>
  <c r="S168" i="4"/>
  <c r="T168" i="4"/>
  <c r="U168" i="4"/>
  <c r="C169" i="4"/>
  <c r="D169" i="4" s="1"/>
  <c r="E169" i="4"/>
  <c r="F169" i="4"/>
  <c r="I169" i="4"/>
  <c r="J169" i="4"/>
  <c r="K169" i="4"/>
  <c r="L169" i="4"/>
  <c r="N169" i="4"/>
  <c r="O169" i="4" s="1"/>
  <c r="P169" i="4"/>
  <c r="Q169" i="4"/>
  <c r="S169" i="4"/>
  <c r="T169" i="4"/>
  <c r="U169" i="4"/>
  <c r="C170" i="4"/>
  <c r="D170" i="4" s="1"/>
  <c r="Y171" i="5" s="1"/>
  <c r="E170" i="4"/>
  <c r="F170" i="4"/>
  <c r="I170" i="4"/>
  <c r="J170" i="4"/>
  <c r="K170" i="4"/>
  <c r="L170" i="4"/>
  <c r="N170" i="4"/>
  <c r="O170" i="4" s="1"/>
  <c r="P170" i="4"/>
  <c r="Q170" i="4"/>
  <c r="S170" i="4"/>
  <c r="T170" i="4"/>
  <c r="U170" i="4"/>
  <c r="C171" i="4"/>
  <c r="D171" i="4" s="1"/>
  <c r="Y172" i="5" s="1"/>
  <c r="E171" i="4"/>
  <c r="F171" i="4"/>
  <c r="I171" i="4"/>
  <c r="J171" i="4"/>
  <c r="K171" i="4"/>
  <c r="L171" i="4"/>
  <c r="N171" i="4"/>
  <c r="O171" i="4" s="1"/>
  <c r="R171" i="4" s="1"/>
  <c r="AC172" i="5" s="1"/>
  <c r="P171" i="4"/>
  <c r="Q171" i="4"/>
  <c r="S171" i="4"/>
  <c r="T171" i="4"/>
  <c r="U171" i="4"/>
  <c r="C172" i="4"/>
  <c r="D172" i="4" s="1"/>
  <c r="Y173" i="5" s="1"/>
  <c r="E172" i="4"/>
  <c r="F172" i="4"/>
  <c r="I172" i="4"/>
  <c r="J172" i="4"/>
  <c r="K172" i="4"/>
  <c r="L172" i="4"/>
  <c r="N172" i="4"/>
  <c r="O172" i="4" s="1"/>
  <c r="P172" i="4"/>
  <c r="Q172" i="4"/>
  <c r="S172" i="4"/>
  <c r="T172" i="4"/>
  <c r="U172" i="4"/>
  <c r="C173" i="4"/>
  <c r="D173" i="4" s="1"/>
  <c r="Y174" i="5" s="1"/>
  <c r="E173" i="4"/>
  <c r="F173" i="4"/>
  <c r="I173" i="4"/>
  <c r="J173" i="4"/>
  <c r="K173" i="4"/>
  <c r="L173" i="4"/>
  <c r="N173" i="4"/>
  <c r="O173" i="4" s="1"/>
  <c r="P173" i="4"/>
  <c r="Q173" i="4"/>
  <c r="S173" i="4"/>
  <c r="T173" i="4"/>
  <c r="U173" i="4"/>
  <c r="C174" i="4"/>
  <c r="D174" i="4" s="1"/>
  <c r="Y175" i="5" s="1"/>
  <c r="E174" i="4"/>
  <c r="F174" i="4"/>
  <c r="I174" i="4"/>
  <c r="J174" i="4"/>
  <c r="K174" i="4"/>
  <c r="L174" i="4"/>
  <c r="N174" i="4"/>
  <c r="O174" i="4" s="1"/>
  <c r="P174" i="4"/>
  <c r="Q174" i="4"/>
  <c r="S174" i="4"/>
  <c r="T174" i="4"/>
  <c r="U174" i="4"/>
  <c r="C175" i="4"/>
  <c r="D175" i="4" s="1"/>
  <c r="Y176" i="5" s="1"/>
  <c r="E175" i="4"/>
  <c r="F175" i="4"/>
  <c r="I175" i="4"/>
  <c r="J175" i="4"/>
  <c r="K175" i="4"/>
  <c r="L175" i="4"/>
  <c r="N175" i="4"/>
  <c r="O175" i="4" s="1"/>
  <c r="P175" i="4"/>
  <c r="Q175" i="4"/>
  <c r="S175" i="4"/>
  <c r="T175" i="4"/>
  <c r="U175" i="4"/>
  <c r="C176" i="4"/>
  <c r="D176" i="4" s="1"/>
  <c r="Y177" i="5" s="1"/>
  <c r="E176" i="4"/>
  <c r="F176" i="4"/>
  <c r="I176" i="4"/>
  <c r="J176" i="4"/>
  <c r="K176" i="4"/>
  <c r="L176" i="4"/>
  <c r="N176" i="4"/>
  <c r="O176" i="4" s="1"/>
  <c r="P176" i="4"/>
  <c r="Q176" i="4"/>
  <c r="S176" i="4"/>
  <c r="T176" i="4"/>
  <c r="U176" i="4"/>
  <c r="C177" i="4"/>
  <c r="D177" i="4" s="1"/>
  <c r="Y178" i="5" s="1"/>
  <c r="E177" i="4"/>
  <c r="F177" i="4"/>
  <c r="I177" i="4"/>
  <c r="J177" i="4"/>
  <c r="K177" i="4"/>
  <c r="L177" i="4"/>
  <c r="N177" i="4"/>
  <c r="O177" i="4" s="1"/>
  <c r="P177" i="4"/>
  <c r="Q177" i="4"/>
  <c r="S177" i="4"/>
  <c r="T177" i="4"/>
  <c r="U177" i="4"/>
  <c r="C178" i="4"/>
  <c r="D178" i="4" s="1"/>
  <c r="E178" i="4"/>
  <c r="F178" i="4"/>
  <c r="I178" i="4"/>
  <c r="J178" i="4"/>
  <c r="K178" i="4"/>
  <c r="L178" i="4"/>
  <c r="N178" i="4"/>
  <c r="O178" i="4" s="1"/>
  <c r="P178" i="4"/>
  <c r="Q178" i="4"/>
  <c r="S178" i="4"/>
  <c r="T178" i="4"/>
  <c r="U178" i="4"/>
  <c r="C179" i="4"/>
  <c r="D179" i="4" s="1"/>
  <c r="E179" i="4"/>
  <c r="F179" i="4"/>
  <c r="I179" i="4"/>
  <c r="J179" i="4"/>
  <c r="K179" i="4"/>
  <c r="L179" i="4"/>
  <c r="N179" i="4"/>
  <c r="O179" i="4" s="1"/>
  <c r="R179" i="4" s="1"/>
  <c r="AC180" i="5" s="1"/>
  <c r="P179" i="4"/>
  <c r="Q179" i="4"/>
  <c r="S179" i="4"/>
  <c r="T179" i="4"/>
  <c r="U179" i="4"/>
  <c r="C180" i="4"/>
  <c r="D180" i="4" s="1"/>
  <c r="E180" i="4"/>
  <c r="F180" i="4"/>
  <c r="I180" i="4"/>
  <c r="J180" i="4"/>
  <c r="K180" i="4"/>
  <c r="L180" i="4"/>
  <c r="N180" i="4"/>
  <c r="O180" i="4" s="1"/>
  <c r="P180" i="4"/>
  <c r="Q180" i="4"/>
  <c r="S180" i="4"/>
  <c r="T180" i="4"/>
  <c r="U180" i="4"/>
  <c r="C181" i="4"/>
  <c r="D181" i="4" s="1"/>
  <c r="Y182" i="5" s="1"/>
  <c r="E181" i="4"/>
  <c r="F181" i="4"/>
  <c r="I181" i="4"/>
  <c r="J181" i="4"/>
  <c r="K181" i="4"/>
  <c r="L181" i="4"/>
  <c r="N181" i="4"/>
  <c r="O181" i="4" s="1"/>
  <c r="P181" i="4"/>
  <c r="Q181" i="4"/>
  <c r="S181" i="4"/>
  <c r="T181" i="4"/>
  <c r="U181" i="4"/>
  <c r="C182" i="4"/>
  <c r="D182" i="4" s="1"/>
  <c r="Y183" i="5" s="1"/>
  <c r="E182" i="4"/>
  <c r="F182" i="4"/>
  <c r="I182" i="4"/>
  <c r="J182" i="4"/>
  <c r="K182" i="4"/>
  <c r="L182" i="4"/>
  <c r="N182" i="4"/>
  <c r="O182" i="4" s="1"/>
  <c r="P182" i="4"/>
  <c r="Q182" i="4"/>
  <c r="S182" i="4"/>
  <c r="T182" i="4"/>
  <c r="U182" i="4"/>
  <c r="C183" i="4"/>
  <c r="D183" i="4" s="1"/>
  <c r="Y184" i="5" s="1"/>
  <c r="E183" i="4"/>
  <c r="F183" i="4"/>
  <c r="I183" i="4"/>
  <c r="J183" i="4"/>
  <c r="K183" i="4"/>
  <c r="L183" i="4"/>
  <c r="N183" i="4"/>
  <c r="O183" i="4" s="1"/>
  <c r="P183" i="4"/>
  <c r="Q183" i="4"/>
  <c r="S183" i="4"/>
  <c r="T183" i="4"/>
  <c r="U183" i="4"/>
  <c r="C184" i="4"/>
  <c r="D184" i="4" s="1"/>
  <c r="E184" i="4"/>
  <c r="F184" i="4"/>
  <c r="I184" i="4"/>
  <c r="J184" i="4"/>
  <c r="K184" i="4"/>
  <c r="L184" i="4"/>
  <c r="N184" i="4"/>
  <c r="O184" i="4" s="1"/>
  <c r="P184" i="4"/>
  <c r="Q184" i="4"/>
  <c r="S184" i="4"/>
  <c r="T184" i="4"/>
  <c r="U184" i="4"/>
  <c r="C185" i="4"/>
  <c r="D185" i="4" s="1"/>
  <c r="Y186" i="5" s="1"/>
  <c r="E185" i="4"/>
  <c r="F185" i="4"/>
  <c r="I185" i="4"/>
  <c r="J185" i="4"/>
  <c r="K185" i="4"/>
  <c r="L185" i="4"/>
  <c r="N185" i="4"/>
  <c r="O185" i="4" s="1"/>
  <c r="P185" i="4"/>
  <c r="Q185" i="4"/>
  <c r="S185" i="4"/>
  <c r="T185" i="4"/>
  <c r="U185" i="4"/>
  <c r="C186" i="4"/>
  <c r="D186" i="4" s="1"/>
  <c r="Y187" i="5" s="1"/>
  <c r="E186" i="4"/>
  <c r="F186" i="4"/>
  <c r="I186" i="4"/>
  <c r="J186" i="4"/>
  <c r="K186" i="4"/>
  <c r="L186" i="4"/>
  <c r="N186" i="4"/>
  <c r="O186" i="4" s="1"/>
  <c r="P186" i="4"/>
  <c r="Q186" i="4"/>
  <c r="S186" i="4"/>
  <c r="T186" i="4"/>
  <c r="U186" i="4"/>
  <c r="C187" i="4"/>
  <c r="D187" i="4" s="1"/>
  <c r="Y188" i="5" s="1"/>
  <c r="E187" i="4"/>
  <c r="F187" i="4"/>
  <c r="I187" i="4"/>
  <c r="J187" i="4"/>
  <c r="K187" i="4"/>
  <c r="L187" i="4"/>
  <c r="N187" i="4"/>
  <c r="O187" i="4" s="1"/>
  <c r="P187" i="4"/>
  <c r="Q187" i="4"/>
  <c r="S187" i="4"/>
  <c r="T187" i="4"/>
  <c r="U187" i="4"/>
  <c r="C188" i="4"/>
  <c r="D188" i="4" s="1"/>
  <c r="Y189" i="5" s="1"/>
  <c r="E188" i="4"/>
  <c r="F188" i="4"/>
  <c r="I188" i="4"/>
  <c r="J188" i="4"/>
  <c r="K188" i="4"/>
  <c r="L188" i="4"/>
  <c r="N188" i="4"/>
  <c r="O188" i="4" s="1"/>
  <c r="P188" i="4"/>
  <c r="Q188" i="4"/>
  <c r="S188" i="4"/>
  <c r="T188" i="4"/>
  <c r="U188" i="4"/>
  <c r="C189" i="4"/>
  <c r="D189" i="4" s="1"/>
  <c r="Y190" i="5" s="1"/>
  <c r="E189" i="4"/>
  <c r="F189" i="4"/>
  <c r="I189" i="4"/>
  <c r="J189" i="4"/>
  <c r="K189" i="4"/>
  <c r="L189" i="4"/>
  <c r="N189" i="4"/>
  <c r="O189" i="4" s="1"/>
  <c r="P189" i="4"/>
  <c r="Q189" i="4"/>
  <c r="S189" i="4"/>
  <c r="T189" i="4"/>
  <c r="U189" i="4"/>
  <c r="C190" i="4"/>
  <c r="D190" i="4" s="1"/>
  <c r="Y191" i="5" s="1"/>
  <c r="E190" i="4"/>
  <c r="F190" i="4"/>
  <c r="I190" i="4"/>
  <c r="J190" i="4"/>
  <c r="K190" i="4"/>
  <c r="L190" i="4"/>
  <c r="N190" i="4"/>
  <c r="O190" i="4" s="1"/>
  <c r="P190" i="4"/>
  <c r="Q190" i="4"/>
  <c r="S190" i="4"/>
  <c r="T190" i="4"/>
  <c r="U190" i="4"/>
  <c r="C191" i="4"/>
  <c r="D191" i="4" s="1"/>
  <c r="Y192" i="5" s="1"/>
  <c r="E191" i="4"/>
  <c r="F191" i="4"/>
  <c r="I191" i="4"/>
  <c r="J191" i="4"/>
  <c r="K191" i="4"/>
  <c r="L191" i="4"/>
  <c r="N191" i="4"/>
  <c r="O191" i="4" s="1"/>
  <c r="P191" i="4"/>
  <c r="Q191" i="4"/>
  <c r="S191" i="4"/>
  <c r="T191" i="4"/>
  <c r="U191" i="4"/>
  <c r="C192" i="4"/>
  <c r="D192" i="4" s="1"/>
  <c r="Y193" i="5" s="1"/>
  <c r="E192" i="4"/>
  <c r="F192" i="4"/>
  <c r="I192" i="4"/>
  <c r="J192" i="4"/>
  <c r="K192" i="4"/>
  <c r="L192" i="4"/>
  <c r="N192" i="4"/>
  <c r="O192" i="4" s="1"/>
  <c r="P192" i="4"/>
  <c r="Q192" i="4"/>
  <c r="S192" i="4"/>
  <c r="T192" i="4"/>
  <c r="U192" i="4"/>
  <c r="C193" i="4"/>
  <c r="D193" i="4" s="1"/>
  <c r="Y194" i="5" s="1"/>
  <c r="E193" i="4"/>
  <c r="F193" i="4"/>
  <c r="I193" i="4"/>
  <c r="J193" i="4"/>
  <c r="K193" i="4"/>
  <c r="L193" i="4"/>
  <c r="N193" i="4"/>
  <c r="O193" i="4" s="1"/>
  <c r="P193" i="4"/>
  <c r="Q193" i="4"/>
  <c r="S193" i="4"/>
  <c r="T193" i="4"/>
  <c r="U193" i="4"/>
  <c r="BB72" i="75"/>
  <c r="Q11" i="3"/>
  <c r="R11" i="3" s="1"/>
  <c r="Z34" i="75"/>
  <c r="Z165" i="75"/>
  <c r="AD187" i="75"/>
  <c r="AD169" i="75"/>
  <c r="AM169" i="75" s="1"/>
  <c r="AD193" i="75"/>
  <c r="Z192" i="75"/>
  <c r="AD161" i="75"/>
  <c r="AD174" i="75"/>
  <c r="AD152" i="75"/>
  <c r="Z151" i="75"/>
  <c r="AD102" i="75"/>
  <c r="AM102" i="75" s="1"/>
  <c r="AD150" i="75"/>
  <c r="Z146" i="75"/>
  <c r="AQ146" i="75" s="1"/>
  <c r="E147" i="5" s="1"/>
  <c r="Y146" i="75"/>
  <c r="AP146" i="75" s="1"/>
  <c r="D147" i="5" s="1"/>
  <c r="Z135" i="75"/>
  <c r="AD125" i="75"/>
  <c r="AP109" i="75"/>
  <c r="D110" i="5" s="1"/>
  <c r="AD175" i="75"/>
  <c r="Z163" i="75"/>
  <c r="AD156" i="75"/>
  <c r="AD153" i="75"/>
  <c r="Z141" i="75"/>
  <c r="Z75" i="75"/>
  <c r="AQ75" i="75" s="1"/>
  <c r="E76" i="5" s="1"/>
  <c r="Z166" i="75"/>
  <c r="AD159" i="75"/>
  <c r="AM159" i="75" s="1"/>
  <c r="Z122" i="75"/>
  <c r="Z97" i="75"/>
  <c r="AD68" i="75"/>
  <c r="AM68" i="75" s="1"/>
  <c r="AD7" i="75"/>
  <c r="AD181" i="75"/>
  <c r="AM181" i="75" s="1"/>
  <c r="AD173" i="75"/>
  <c r="AD148" i="75"/>
  <c r="AD137" i="75"/>
  <c r="AD126" i="75"/>
  <c r="AM126" i="75" s="1"/>
  <c r="AD143" i="75"/>
  <c r="AD179" i="75"/>
  <c r="Z167" i="75"/>
  <c r="AD149" i="75"/>
  <c r="Z145" i="75"/>
  <c r="Y145" i="75"/>
  <c r="AP145" i="75" s="1"/>
  <c r="D146" i="5" s="1"/>
  <c r="AD127" i="75"/>
  <c r="AM127" i="75" s="1"/>
  <c r="AD84" i="75"/>
  <c r="AD114" i="75"/>
  <c r="AD106" i="75"/>
  <c r="BB97" i="75"/>
  <c r="AD95" i="75"/>
  <c r="AM95" i="75" s="1"/>
  <c r="AD81" i="75"/>
  <c r="AM81" i="75" s="1"/>
  <c r="AD73" i="75"/>
  <c r="AM73" i="75" s="1"/>
  <c r="I19" i="75"/>
  <c r="AD112" i="75"/>
  <c r="Y111" i="75"/>
  <c r="AP111" i="75" s="1"/>
  <c r="D112" i="5" s="1"/>
  <c r="AD101" i="75"/>
  <c r="AM101" i="75" s="1"/>
  <c r="AD71" i="75"/>
  <c r="Z62" i="75"/>
  <c r="AQ62" i="75" s="1"/>
  <c r="E63" i="5" s="1"/>
  <c r="I13" i="75"/>
  <c r="I37" i="75"/>
  <c r="I54" i="75"/>
  <c r="J54" i="75" s="1"/>
  <c r="L54" i="75" s="1"/>
  <c r="I10" i="75"/>
  <c r="J10" i="75" s="1"/>
  <c r="I31" i="75"/>
  <c r="I45" i="75"/>
  <c r="I15" i="75"/>
  <c r="I39" i="75"/>
  <c r="I50" i="75"/>
  <c r="J50" i="75" s="1"/>
  <c r="I59" i="75"/>
  <c r="I33" i="75"/>
  <c r="I38" i="75"/>
  <c r="I16" i="75"/>
  <c r="I51" i="75"/>
  <c r="J51" i="75" s="1"/>
  <c r="L51" i="75" s="1"/>
  <c r="Z18" i="75"/>
  <c r="Z6" i="75"/>
  <c r="Y106" i="75"/>
  <c r="AP106" i="75" s="1"/>
  <c r="D107" i="5" s="1"/>
  <c r="Z95" i="75"/>
  <c r="AD93" i="75"/>
  <c r="AD66" i="75"/>
  <c r="AM66" i="75" s="1"/>
  <c r="Z84" i="75"/>
  <c r="AQ84" i="75" s="1"/>
  <c r="E85" i="5" s="1"/>
  <c r="Z76" i="75"/>
  <c r="AQ76" i="75" s="1"/>
  <c r="E77" i="5" s="1"/>
  <c r="Y76" i="75"/>
  <c r="AP76" i="75" s="1"/>
  <c r="D77" i="5" s="1"/>
  <c r="Z101" i="75"/>
  <c r="AD94" i="75"/>
  <c r="AM94" i="75" s="1"/>
  <c r="AD91" i="75"/>
  <c r="AD72" i="75"/>
  <c r="AM72" i="75" s="1"/>
  <c r="Z123" i="75"/>
  <c r="AQ123" i="75" s="1"/>
  <c r="E124" i="5" s="1"/>
  <c r="Z115" i="75"/>
  <c r="Z107" i="75"/>
  <c r="AD97" i="75"/>
  <c r="AM97" i="75" s="1"/>
  <c r="AD86" i="75"/>
  <c r="AM86" i="75" s="1"/>
  <c r="AD111" i="75"/>
  <c r="AD103" i="75"/>
  <c r="AM103" i="75" s="1"/>
  <c r="Z102" i="75"/>
  <c r="M41" i="75"/>
  <c r="M38" i="75"/>
  <c r="H37" i="75"/>
  <c r="M29" i="75"/>
  <c r="M25" i="75"/>
  <c r="M22" i="75"/>
  <c r="K19" i="75"/>
  <c r="H13" i="75"/>
  <c r="K7" i="75"/>
  <c r="AD58" i="75"/>
  <c r="AM58" i="75" s="1"/>
  <c r="AD55" i="75"/>
  <c r="AM55" i="75" s="1"/>
  <c r="AD41" i="75"/>
  <c r="Z40" i="75"/>
  <c r="AQ40" i="75" s="1"/>
  <c r="E41" i="5" s="1"/>
  <c r="M33" i="75"/>
  <c r="Z28" i="75"/>
  <c r="AD25" i="75"/>
  <c r="Z24" i="75"/>
  <c r="M23" i="75"/>
  <c r="AD22" i="75"/>
  <c r="AM22" i="75" s="1"/>
  <c r="H19" i="75"/>
  <c r="AD14" i="75"/>
  <c r="Z13" i="75"/>
  <c r="H7" i="75"/>
  <c r="M4" i="75"/>
  <c r="AD44" i="75"/>
  <c r="H38" i="75"/>
  <c r="K33" i="75"/>
  <c r="M15" i="75"/>
  <c r="M9" i="75"/>
  <c r="AD8" i="75"/>
  <c r="AD4" i="75"/>
  <c r="AM4" i="75" s="1"/>
  <c r="AD64" i="75"/>
  <c r="AM56" i="75"/>
  <c r="M45" i="75"/>
  <c r="K42" i="75"/>
  <c r="AD36" i="75"/>
  <c r="Z35" i="75"/>
  <c r="AQ35" i="75" s="1"/>
  <c r="E36" i="5" s="1"/>
  <c r="Z32" i="75"/>
  <c r="AQ32" i="75" s="1"/>
  <c r="E33" i="5" s="1"/>
  <c r="M31" i="75"/>
  <c r="Z29" i="75"/>
  <c r="AQ29" i="75" s="1"/>
  <c r="E30" i="5" s="1"/>
  <c r="K26" i="75"/>
  <c r="AD20" i="75"/>
  <c r="K15" i="75"/>
  <c r="Z11" i="75"/>
  <c r="AQ11" i="75" s="1"/>
  <c r="E12" i="5" s="1"/>
  <c r="M10" i="75"/>
  <c r="M6" i="75"/>
  <c r="Z58" i="75"/>
  <c r="AD50" i="75"/>
  <c r="Z41" i="75"/>
  <c r="AQ41" i="75" s="1"/>
  <c r="E42" i="5" s="1"/>
  <c r="M37" i="75"/>
  <c r="H33" i="75"/>
  <c r="K31" i="75"/>
  <c r="AD26" i="75"/>
  <c r="Z25" i="75"/>
  <c r="AQ25" i="75" s="1"/>
  <c r="E26" i="5" s="1"/>
  <c r="M24" i="75"/>
  <c r="AD15" i="75"/>
  <c r="Z14" i="75"/>
  <c r="K10" i="75"/>
  <c r="H42" i="75"/>
  <c r="H39" i="75"/>
  <c r="K37" i="75"/>
  <c r="AD31" i="75"/>
  <c r="Z30" i="75"/>
  <c r="AQ30" i="75" s="1"/>
  <c r="E31" i="5" s="1"/>
  <c r="Y30" i="75"/>
  <c r="AP30" i="75" s="1"/>
  <c r="D31" i="5" s="1"/>
  <c r="M28" i="75"/>
  <c r="H26" i="75"/>
  <c r="J26" i="75" s="1"/>
  <c r="Z17" i="75"/>
  <c r="H15" i="75"/>
  <c r="K13" i="75"/>
  <c r="AD10" i="75"/>
  <c r="Z56" i="75"/>
  <c r="AD54" i="75"/>
  <c r="Z47" i="75"/>
  <c r="M35" i="75"/>
  <c r="H31" i="75"/>
  <c r="Z20" i="75"/>
  <c r="AQ20" i="75" s="1"/>
  <c r="E21" i="5" s="1"/>
  <c r="Z12" i="75"/>
  <c r="Z9" i="75"/>
  <c r="AQ9" i="75" s="1"/>
  <c r="E10" i="5" s="1"/>
  <c r="E111" i="75"/>
  <c r="E147" i="75"/>
  <c r="E17" i="75"/>
  <c r="E43" i="75"/>
  <c r="E163" i="75"/>
  <c r="E166" i="75"/>
  <c r="E60" i="75"/>
  <c r="BB175" i="75"/>
  <c r="J180" i="75"/>
  <c r="AQ144" i="75"/>
  <c r="E145" i="5" s="1"/>
  <c r="P10" i="3"/>
  <c r="S10" i="3" s="1"/>
  <c r="Q11" i="5" s="1"/>
  <c r="BB89" i="75"/>
  <c r="J20" i="75"/>
  <c r="J92" i="75"/>
  <c r="L92" i="75" s="1"/>
  <c r="E14" i="75"/>
  <c r="BB94" i="75"/>
  <c r="AM82" i="75"/>
  <c r="BB45" i="75"/>
  <c r="AH51" i="3"/>
  <c r="AI51" i="3" s="1"/>
  <c r="U52" i="5" s="1"/>
  <c r="J118" i="75"/>
  <c r="L118" i="75" s="1"/>
  <c r="E110" i="75"/>
  <c r="P4" i="3"/>
  <c r="E107" i="75"/>
  <c r="J81" i="75"/>
  <c r="J44" i="75"/>
  <c r="BB31" i="75"/>
  <c r="J21" i="75"/>
  <c r="L21" i="75" s="1"/>
  <c r="BB15" i="75"/>
  <c r="J16" i="5" s="1"/>
  <c r="AM16" i="5" s="1"/>
  <c r="J36" i="75"/>
  <c r="BB104" i="75"/>
  <c r="BB101" i="75"/>
  <c r="AM87" i="75"/>
  <c r="BB61" i="75"/>
  <c r="E39" i="75"/>
  <c r="J8" i="75"/>
  <c r="L8" i="75" s="1"/>
  <c r="E71" i="75"/>
  <c r="J66" i="75"/>
  <c r="L66" i="75" s="1"/>
  <c r="J4" i="75"/>
  <c r="L4" i="75" s="1"/>
  <c r="BB52" i="75"/>
  <c r="BB23" i="75"/>
  <c r="BB18" i="75"/>
  <c r="BB14" i="75"/>
  <c r="BB11" i="75"/>
  <c r="BB68" i="75"/>
  <c r="BB62" i="75"/>
  <c r="BB48" i="75"/>
  <c r="BB6" i="75"/>
  <c r="BB103" i="75"/>
  <c r="BB32" i="75"/>
  <c r="BB122" i="75"/>
  <c r="J123" i="5" s="1"/>
  <c r="AM123" i="5" s="1"/>
  <c r="BB83" i="75"/>
  <c r="BB155" i="75"/>
  <c r="BB88" i="75"/>
  <c r="BB73" i="75"/>
  <c r="J74" i="5" s="1"/>
  <c r="AM74" i="5" s="1"/>
  <c r="BB46" i="75"/>
  <c r="Y180" i="5"/>
  <c r="Y123" i="5"/>
  <c r="Y29" i="5"/>
  <c r="Y99" i="5"/>
  <c r="Y148" i="5"/>
  <c r="Y67" i="5"/>
  <c r="Y21" i="5"/>
  <c r="Y75" i="5"/>
  <c r="P33" i="3"/>
  <c r="Q33" i="3"/>
  <c r="R33" i="3" s="1"/>
  <c r="Y59" i="5"/>
  <c r="Y46" i="5"/>
  <c r="Y44" i="5"/>
  <c r="Y43" i="5"/>
  <c r="Y83" i="5"/>
  <c r="Y60" i="5"/>
  <c r="Y68" i="5"/>
  <c r="Y57" i="5"/>
  <c r="AH184" i="3"/>
  <c r="P47" i="3"/>
  <c r="Y8" i="5"/>
  <c r="Z28" i="3"/>
  <c r="S29" i="5" s="1"/>
  <c r="Q15" i="3"/>
  <c r="R15" i="3" s="1"/>
  <c r="Q14" i="3"/>
  <c r="R14" i="3" s="1"/>
  <c r="S14" i="3" s="1"/>
  <c r="Q15" i="5" s="1"/>
  <c r="Q6" i="3"/>
  <c r="R6" i="3" s="1"/>
  <c r="BB176" i="75"/>
  <c r="J168" i="75"/>
  <c r="L168" i="75" s="1"/>
  <c r="Q9" i="3"/>
  <c r="R9" i="3" s="1"/>
  <c r="BB129" i="75"/>
  <c r="E106" i="75"/>
  <c r="BB100" i="75"/>
  <c r="E164" i="75"/>
  <c r="BB139" i="75"/>
  <c r="BB138" i="75"/>
  <c r="J139" i="5" s="1"/>
  <c r="AM139" i="5" s="1"/>
  <c r="E70" i="75"/>
  <c r="BB98" i="75"/>
  <c r="J93" i="75"/>
  <c r="BB58" i="75"/>
  <c r="E24" i="75"/>
  <c r="J132" i="75"/>
  <c r="BB109" i="75"/>
  <c r="E91" i="75"/>
  <c r="BB123" i="75"/>
  <c r="BB114" i="75"/>
  <c r="J77" i="75"/>
  <c r="L77" i="75" s="1"/>
  <c r="BB42" i="75"/>
  <c r="E13" i="75"/>
  <c r="AI180" i="3"/>
  <c r="U181" i="5" s="1"/>
  <c r="BB152" i="75"/>
  <c r="E165" i="75"/>
  <c r="E153" i="75"/>
  <c r="E148" i="75"/>
  <c r="BB160" i="75"/>
  <c r="BC160" i="75" s="1"/>
  <c r="K161" i="5" s="1"/>
  <c r="E135" i="75"/>
  <c r="E108" i="75"/>
  <c r="BB106" i="75"/>
  <c r="J113" i="75"/>
  <c r="L113" i="75" s="1"/>
  <c r="BB96" i="75"/>
  <c r="J86" i="75"/>
  <c r="L86" i="75" s="1"/>
  <c r="AM57" i="75"/>
  <c r="BB107" i="75"/>
  <c r="BB108" i="75"/>
  <c r="E63" i="75"/>
  <c r="E31" i="75"/>
  <c r="J72" i="75"/>
  <c r="L72" i="75" s="1"/>
  <c r="AM21" i="75"/>
  <c r="BB59" i="75"/>
  <c r="BB16" i="75"/>
  <c r="BB17" i="75"/>
  <c r="BB43" i="75"/>
  <c r="E30" i="75"/>
  <c r="BB28" i="75"/>
  <c r="BB67" i="75"/>
  <c r="BB35" i="75"/>
  <c r="BB27" i="75"/>
  <c r="BB5" i="75"/>
  <c r="J6" i="5" s="1"/>
  <c r="AM6" i="5" s="1"/>
  <c r="H48" i="3"/>
  <c r="N49" i="5" s="1"/>
  <c r="AH31" i="3"/>
  <c r="AI31" i="3" s="1"/>
  <c r="Q46" i="3"/>
  <c r="R46" i="3" s="1"/>
  <c r="P13" i="3"/>
  <c r="Q13" i="3"/>
  <c r="R13" i="3" s="1"/>
  <c r="Q5" i="3"/>
  <c r="R5" i="3" s="1"/>
  <c r="W11" i="3"/>
  <c r="R12" i="5" s="1"/>
  <c r="G3" i="75"/>
  <c r="K3" i="75"/>
  <c r="I3" i="75"/>
  <c r="H3" i="75"/>
  <c r="U3" i="4"/>
  <c r="T3" i="4"/>
  <c r="S3" i="4"/>
  <c r="Q3" i="4"/>
  <c r="P3" i="4"/>
  <c r="L3" i="4"/>
  <c r="K3" i="4"/>
  <c r="J3" i="4"/>
  <c r="I3" i="4"/>
  <c r="F3" i="4"/>
  <c r="E3" i="4"/>
  <c r="C3" i="4"/>
  <c r="D3" i="4" s="1"/>
  <c r="Y4" i="5" s="1"/>
  <c r="AG3" i="3"/>
  <c r="AF3" i="3"/>
  <c r="AH3" i="3" s="1"/>
  <c r="AE3" i="3"/>
  <c r="AD3" i="3"/>
  <c r="Y3" i="3"/>
  <c r="X3" i="3"/>
  <c r="V3" i="3"/>
  <c r="U3" i="3"/>
  <c r="T3" i="3"/>
  <c r="L3" i="3"/>
  <c r="G3" i="3"/>
  <c r="F3" i="3"/>
  <c r="C3" i="3"/>
  <c r="M3" i="75"/>
  <c r="U3" i="75"/>
  <c r="AF3" i="75" s="1"/>
  <c r="T3" i="75"/>
  <c r="AD3" i="75" s="1"/>
  <c r="S3" i="75"/>
  <c r="AB3" i="75" s="1"/>
  <c r="R3" i="75"/>
  <c r="AA3" i="75" s="1"/>
  <c r="Q3" i="75"/>
  <c r="Z3" i="75" s="1"/>
  <c r="O3" i="75"/>
  <c r="W3" i="75" s="1"/>
  <c r="N3" i="75"/>
  <c r="V3" i="75" s="1"/>
  <c r="AA3" i="3"/>
  <c r="AB3" i="3" s="1"/>
  <c r="AC3" i="3" s="1"/>
  <c r="T4" i="5" s="1"/>
  <c r="I3" i="3"/>
  <c r="J3" i="3" s="1"/>
  <c r="K3" i="3" s="1"/>
  <c r="N3" i="4"/>
  <c r="O3" i="4" s="1"/>
  <c r="BA3" i="75"/>
  <c r="AZ3" i="75"/>
  <c r="BB3" i="75" s="1"/>
  <c r="J4" i="5" s="1"/>
  <c r="AM4" i="5" s="1"/>
  <c r="O3" i="3"/>
  <c r="Q3" i="3" s="1"/>
  <c r="R3" i="3" s="1"/>
  <c r="D8" i="5"/>
  <c r="D145" i="5"/>
  <c r="V152" i="75"/>
  <c r="AH152" i="75" s="1"/>
  <c r="V174" i="75"/>
  <c r="G112" i="75"/>
  <c r="G15" i="75"/>
  <c r="G111" i="75"/>
  <c r="V106" i="75"/>
  <c r="AH106" i="75" s="1"/>
  <c r="V63" i="75"/>
  <c r="AH63" i="75" s="1"/>
  <c r="AA72" i="75"/>
  <c r="AJ72" i="75" s="1"/>
  <c r="V89" i="75"/>
  <c r="AH89" i="75" s="1"/>
  <c r="AG15" i="75"/>
  <c r="F140" i="75"/>
  <c r="P140" i="75" s="1"/>
  <c r="Y140" i="75" s="1"/>
  <c r="AP140" i="75" s="1"/>
  <c r="AW60" i="75"/>
  <c r="AY60" i="75" s="1"/>
  <c r="I61" i="5" s="1"/>
  <c r="AW177" i="75"/>
  <c r="AY177" i="75" s="1"/>
  <c r="I178" i="5" s="1"/>
  <c r="G130" i="75"/>
  <c r="V57" i="75"/>
  <c r="V127" i="75"/>
  <c r="AA50" i="75"/>
  <c r="AJ50" i="75" s="1"/>
  <c r="V16" i="75"/>
  <c r="AA43" i="75"/>
  <c r="V72" i="75"/>
  <c r="V43" i="75"/>
  <c r="AH43" i="75" s="1"/>
  <c r="G53" i="75"/>
  <c r="G121" i="75"/>
  <c r="AW64" i="75"/>
  <c r="AY64" i="75" s="1"/>
  <c r="I65" i="5" s="1"/>
  <c r="AW44" i="75"/>
  <c r="AY44" i="75" s="1"/>
  <c r="I45" i="5" s="1"/>
  <c r="AA76" i="75"/>
  <c r="AJ76" i="75" s="1"/>
  <c r="V35" i="75"/>
  <c r="G105" i="75"/>
  <c r="AW32" i="75"/>
  <c r="AG112" i="75"/>
  <c r="AW100" i="75"/>
  <c r="AY100" i="75" s="1"/>
  <c r="I101" i="5" s="1"/>
  <c r="V66" i="75"/>
  <c r="V26" i="75"/>
  <c r="AW70" i="75"/>
  <c r="AY70" i="75" s="1"/>
  <c r="I71" i="5" s="1"/>
  <c r="AW14" i="75"/>
  <c r="AY14" i="75" s="1"/>
  <c r="V30" i="75"/>
  <c r="AH30" i="75" s="1"/>
  <c r="V28" i="75"/>
  <c r="AH28" i="75" s="1"/>
  <c r="AA182" i="75"/>
  <c r="G116" i="75"/>
  <c r="G63" i="75"/>
  <c r="AA149" i="75"/>
  <c r="AW118" i="75"/>
  <c r="AY118" i="75" s="1"/>
  <c r="I119" i="5" s="1"/>
  <c r="V60" i="75"/>
  <c r="AH60" i="75" s="1"/>
  <c r="AW6" i="75"/>
  <c r="AY6" i="75" s="1"/>
  <c r="I7" i="5" s="1"/>
  <c r="AA112" i="75"/>
  <c r="AW107" i="75"/>
  <c r="AW81" i="75"/>
  <c r="AY81" i="75" s="1"/>
  <c r="V175" i="75"/>
  <c r="AW117" i="75"/>
  <c r="AY117" i="75" s="1"/>
  <c r="I118" i="5" s="1"/>
  <c r="G177" i="75"/>
  <c r="G36" i="75"/>
  <c r="AW19" i="75"/>
  <c r="G171" i="75"/>
  <c r="G83" i="75"/>
  <c r="AW165" i="75"/>
  <c r="AY165" i="75" s="1"/>
  <c r="I166" i="5" s="1"/>
  <c r="G19" i="75"/>
  <c r="G173" i="75"/>
  <c r="AW57" i="75"/>
  <c r="AY57" i="75" s="1"/>
  <c r="I58" i="5" s="1"/>
  <c r="G178" i="75"/>
  <c r="G180" i="75"/>
  <c r="AG172" i="75"/>
  <c r="AA105" i="75"/>
  <c r="V126" i="75"/>
  <c r="G170" i="75"/>
  <c r="AW126" i="75"/>
  <c r="AY126" i="75" s="1"/>
  <c r="I127" i="5" s="1"/>
  <c r="AW41" i="75"/>
  <c r="AY41" i="75" s="1"/>
  <c r="I42" i="5" s="1"/>
  <c r="AW171" i="75"/>
  <c r="AW77" i="75"/>
  <c r="AY77" i="75" s="1"/>
  <c r="I78" i="5" s="1"/>
  <c r="G124" i="75"/>
  <c r="AF76" i="75"/>
  <c r="G70" i="75"/>
  <c r="AW58" i="75"/>
  <c r="G133" i="75"/>
  <c r="AW90" i="75"/>
  <c r="AW61" i="75"/>
  <c r="AY61" i="75" s="1"/>
  <c r="I62" i="5" s="1"/>
  <c r="AA85" i="75"/>
  <c r="AJ85" i="75" s="1"/>
  <c r="AA69" i="75"/>
  <c r="AA155" i="75"/>
  <c r="AA63" i="75"/>
  <c r="G125" i="75"/>
  <c r="C9" i="75"/>
  <c r="C42" i="75"/>
  <c r="C49" i="75"/>
  <c r="C4" i="75"/>
  <c r="C115" i="75"/>
  <c r="C32" i="75"/>
  <c r="C61" i="75"/>
  <c r="C128" i="75"/>
  <c r="E128" i="75" s="1"/>
  <c r="C84" i="75"/>
  <c r="E84" i="75" s="1"/>
  <c r="C132" i="75"/>
  <c r="E132" i="75" s="1"/>
  <c r="C37" i="75"/>
  <c r="C19" i="75"/>
  <c r="C22" i="75"/>
  <c r="C85" i="75"/>
  <c r="C41" i="75"/>
  <c r="E41" i="75" s="1"/>
  <c r="C112" i="75"/>
  <c r="C64" i="75"/>
  <c r="C105" i="75"/>
  <c r="E105" i="75" s="1"/>
  <c r="C45" i="75"/>
  <c r="C18" i="75"/>
  <c r="C65" i="75"/>
  <c r="C129" i="75"/>
  <c r="E129" i="75" s="1"/>
  <c r="C190" i="75"/>
  <c r="E190" i="75" s="1"/>
  <c r="C80" i="75"/>
  <c r="C68" i="75"/>
  <c r="C79" i="75"/>
  <c r="C25" i="75"/>
  <c r="E25" i="75" s="1"/>
  <c r="C122" i="75"/>
  <c r="C51" i="75"/>
  <c r="C10" i="75"/>
  <c r="E10" i="75" s="1"/>
  <c r="C23" i="75"/>
  <c r="C183" i="75"/>
  <c r="C146" i="75"/>
  <c r="C193" i="75"/>
  <c r="E193" i="75" s="1"/>
  <c r="C21" i="75"/>
  <c r="C173" i="75"/>
  <c r="C151" i="75"/>
  <c r="C7" i="75"/>
  <c r="C118" i="75"/>
  <c r="C82" i="75"/>
  <c r="C149" i="75"/>
  <c r="C130" i="75"/>
  <c r="C178" i="75"/>
  <c r="C181" i="75"/>
  <c r="E181" i="75" s="1"/>
  <c r="C33" i="75"/>
  <c r="C143" i="75"/>
  <c r="C137" i="75"/>
  <c r="C141" i="75"/>
  <c r="C53" i="75"/>
  <c r="E53" i="75" s="1"/>
  <c r="C189" i="75"/>
  <c r="C27" i="75"/>
  <c r="C92" i="75"/>
  <c r="C99" i="75"/>
  <c r="C158" i="75"/>
  <c r="E158" i="75" s="1"/>
  <c r="C159" i="75"/>
  <c r="C171" i="75"/>
  <c r="E171" i="75" s="1"/>
  <c r="C11" i="75"/>
  <c r="C131" i="75"/>
  <c r="E131" i="75" s="1"/>
  <c r="C94" i="75"/>
  <c r="AA88" i="75"/>
  <c r="V111" i="75"/>
  <c r="AH111" i="75" s="1"/>
  <c r="V24" i="75"/>
  <c r="G153" i="75"/>
  <c r="AG124" i="75"/>
  <c r="AW152" i="75"/>
  <c r="AY152" i="75" s="1"/>
  <c r="I153" i="5" s="1"/>
  <c r="C117" i="75"/>
  <c r="E117" i="75" s="1"/>
  <c r="C87" i="75"/>
  <c r="AW16" i="75"/>
  <c r="AY16" i="75" s="1"/>
  <c r="C67" i="75"/>
  <c r="G98" i="75"/>
  <c r="AW130" i="75"/>
  <c r="AA66" i="75"/>
  <c r="AJ66" i="75" s="1"/>
  <c r="V17" i="75"/>
  <c r="AH17" i="75" s="1"/>
  <c r="V31" i="75"/>
  <c r="AH31" i="75" s="1"/>
  <c r="C34" i="75"/>
  <c r="E34" i="75" s="1"/>
  <c r="AA110" i="75"/>
  <c r="G184" i="75"/>
  <c r="AW91" i="75"/>
  <c r="AW34" i="75"/>
  <c r="C188" i="75"/>
  <c r="AA44" i="75"/>
  <c r="AJ44" i="75" s="1"/>
  <c r="G152" i="75"/>
  <c r="G164" i="75"/>
  <c r="AW92" i="75"/>
  <c r="AY92" i="75" s="1"/>
  <c r="I93" i="5" s="1"/>
  <c r="AW20" i="75"/>
  <c r="AY20" i="75" s="1"/>
  <c r="I21" i="5" s="1"/>
  <c r="G44" i="75"/>
  <c r="AW80" i="75"/>
  <c r="AY80" i="75" s="1"/>
  <c r="I81" i="5" s="1"/>
  <c r="AW108" i="75"/>
  <c r="G45" i="75"/>
  <c r="AW163" i="75"/>
  <c r="C113" i="75"/>
  <c r="V86" i="75"/>
  <c r="AW7" i="75"/>
  <c r="AY7" i="75" s="1"/>
  <c r="I8" i="5" s="1"/>
  <c r="C185" i="75"/>
  <c r="V97" i="75"/>
  <c r="G81" i="75"/>
  <c r="AA140" i="75"/>
  <c r="G52" i="75"/>
  <c r="AW68" i="75"/>
  <c r="AY68" i="75" s="1"/>
  <c r="V153" i="75"/>
  <c r="AH153" i="75" s="1"/>
  <c r="G129" i="75"/>
  <c r="AA120" i="75"/>
  <c r="G189" i="75"/>
  <c r="AW146" i="75"/>
  <c r="C124" i="75"/>
  <c r="G137" i="75"/>
  <c r="AF66" i="75"/>
  <c r="AW135" i="75"/>
  <c r="V14" i="75"/>
  <c r="AH14" i="75" s="1"/>
  <c r="V150" i="75"/>
  <c r="AA190" i="75"/>
  <c r="AJ190" i="75" s="1"/>
  <c r="C36" i="75"/>
  <c r="C3" i="75"/>
  <c r="G131" i="75"/>
  <c r="AW89" i="75"/>
  <c r="V148" i="75"/>
  <c r="G31" i="75"/>
  <c r="C136" i="75"/>
  <c r="AA131" i="75"/>
  <c r="C38" i="75"/>
  <c r="V110" i="75"/>
  <c r="AH110" i="75" s="1"/>
  <c r="AW38" i="75"/>
  <c r="AY38" i="75" s="1"/>
  <c r="I39" i="5" s="1"/>
  <c r="AW21" i="75"/>
  <c r="AY21" i="75" s="1"/>
  <c r="I22" i="5" s="1"/>
  <c r="AW138" i="75"/>
  <c r="C140" i="75"/>
  <c r="E140" i="75" s="1"/>
  <c r="AW154" i="75"/>
  <c r="AW12" i="75"/>
  <c r="AY12" i="75" s="1"/>
  <c r="I13" i="5" s="1"/>
  <c r="AW179" i="75"/>
  <c r="AA168" i="75"/>
  <c r="AC168" i="75" s="1"/>
  <c r="C75" i="75"/>
  <c r="E75" i="75" s="1"/>
  <c r="C169" i="75"/>
  <c r="AW9" i="75"/>
  <c r="AY9" i="75" s="1"/>
  <c r="I10" i="5" s="1"/>
  <c r="C83" i="75"/>
  <c r="AA36" i="75"/>
  <c r="AJ36" i="75" s="1"/>
  <c r="V108" i="75"/>
  <c r="AH108" i="75" s="1"/>
  <c r="C90" i="75"/>
  <c r="E90" i="75" s="1"/>
  <c r="AA71" i="75"/>
  <c r="G85" i="75"/>
  <c r="G59" i="75"/>
  <c r="AW142" i="75"/>
  <c r="AY142" i="75" s="1"/>
  <c r="I143" i="5" s="1"/>
  <c r="AW63" i="75"/>
  <c r="AY63" i="75" s="1"/>
  <c r="I64" i="5" s="1"/>
  <c r="AW88" i="75"/>
  <c r="AY88" i="75" s="1"/>
  <c r="I89" i="5" s="1"/>
  <c r="C15" i="75"/>
  <c r="V135" i="75"/>
  <c r="X135" i="75" s="1"/>
  <c r="AO135" i="75" s="1"/>
  <c r="C136" i="5" s="1"/>
  <c r="AW125" i="75"/>
  <c r="AY125" i="75" s="1"/>
  <c r="I126" i="5" s="1"/>
  <c r="V6" i="75"/>
  <c r="AA49" i="75"/>
  <c r="G161" i="75"/>
  <c r="C59" i="75"/>
  <c r="AA143" i="75"/>
  <c r="AJ143" i="75" s="1"/>
  <c r="AW113" i="75"/>
  <c r="AY113" i="75" s="1"/>
  <c r="I114" i="5" s="1"/>
  <c r="AW147" i="75"/>
  <c r="V154" i="75"/>
  <c r="AH154" i="75" s="1"/>
  <c r="C62" i="75"/>
  <c r="E62" i="75" s="1"/>
  <c r="C157" i="75"/>
  <c r="AA185" i="75"/>
  <c r="V107" i="75"/>
  <c r="AH107" i="75" s="1"/>
  <c r="AA117" i="75"/>
  <c r="AJ117" i="75" s="1"/>
  <c r="AA24" i="75"/>
  <c r="AW157" i="75"/>
  <c r="AY157" i="75" s="1"/>
  <c r="AG54" i="75"/>
  <c r="C160" i="75"/>
  <c r="G99" i="75"/>
  <c r="AG36" i="75"/>
  <c r="AF57" i="75"/>
  <c r="AA20" i="75"/>
  <c r="AJ20" i="75" s="1"/>
  <c r="G33" i="75"/>
  <c r="AW28" i="75"/>
  <c r="AY28" i="75" s="1"/>
  <c r="I29" i="5" s="1"/>
  <c r="AW31" i="75"/>
  <c r="D115" i="75"/>
  <c r="AF31" i="75"/>
  <c r="D12" i="75"/>
  <c r="W99" i="75"/>
  <c r="W12" i="75"/>
  <c r="W38" i="75"/>
  <c r="W134" i="75"/>
  <c r="W52" i="75"/>
  <c r="W9" i="75"/>
  <c r="W79" i="75"/>
  <c r="W189" i="75"/>
  <c r="W78" i="75"/>
  <c r="W45" i="75"/>
  <c r="W115" i="75"/>
  <c r="W27" i="75"/>
  <c r="W76" i="75"/>
  <c r="W33" i="75"/>
  <c r="W156" i="75"/>
  <c r="W130" i="75"/>
  <c r="W37" i="75"/>
  <c r="W119" i="75"/>
  <c r="W157" i="75"/>
  <c r="W122" i="75"/>
  <c r="W69" i="75"/>
  <c r="W183" i="75"/>
  <c r="W42" i="75"/>
  <c r="W129" i="75"/>
  <c r="W133" i="75"/>
  <c r="W178" i="75"/>
  <c r="AW30" i="75"/>
  <c r="AY30" i="75" s="1"/>
  <c r="V68" i="75"/>
  <c r="AB135" i="75"/>
  <c r="V130" i="75"/>
  <c r="W148" i="75"/>
  <c r="AI148" i="75" s="1"/>
  <c r="V149" i="75"/>
  <c r="AB80" i="75"/>
  <c r="AF158" i="75"/>
  <c r="AB17" i="75"/>
  <c r="G43" i="75"/>
  <c r="V101" i="75"/>
  <c r="AW132" i="75"/>
  <c r="AY132" i="75" s="1"/>
  <c r="I133" i="5" s="1"/>
  <c r="C125" i="75"/>
  <c r="C96" i="75"/>
  <c r="AW119" i="75"/>
  <c r="AG33" i="75"/>
  <c r="C142" i="75"/>
  <c r="G113" i="75"/>
  <c r="AW155" i="75"/>
  <c r="AG78" i="75"/>
  <c r="AA166" i="75"/>
  <c r="G118" i="75"/>
  <c r="AW156" i="75"/>
  <c r="AY156" i="75" s="1"/>
  <c r="I157" i="5" s="1"/>
  <c r="AW145" i="75"/>
  <c r="AY145" i="75" s="1"/>
  <c r="I146" i="5" s="1"/>
  <c r="AW123" i="75"/>
  <c r="AG86" i="75"/>
  <c r="G139" i="75"/>
  <c r="V115" i="75"/>
  <c r="AB107" i="75"/>
  <c r="AW158" i="75"/>
  <c r="AY158" i="75" s="1"/>
  <c r="I159" i="5" s="1"/>
  <c r="G106" i="75"/>
  <c r="AW99" i="75"/>
  <c r="C8" i="75"/>
  <c r="G37" i="75"/>
  <c r="AB29" i="75"/>
  <c r="AK29" i="75" s="1"/>
  <c r="V75" i="75"/>
  <c r="W23" i="75"/>
  <c r="W177" i="75"/>
  <c r="W171" i="75"/>
  <c r="V58" i="75"/>
  <c r="AF147" i="75"/>
  <c r="W100" i="75"/>
  <c r="AI100" i="75" s="1"/>
  <c r="D168" i="75"/>
  <c r="AW105" i="75"/>
  <c r="AY105" i="75" s="1"/>
  <c r="AA160" i="75"/>
  <c r="AG174" i="75"/>
  <c r="C145" i="75"/>
  <c r="E145" i="75" s="1"/>
  <c r="C133" i="75"/>
  <c r="V102" i="75"/>
  <c r="AA77" i="75"/>
  <c r="AJ77" i="75" s="1"/>
  <c r="AA86" i="75"/>
  <c r="AJ86" i="75" s="1"/>
  <c r="AA84" i="75"/>
  <c r="G71" i="75"/>
  <c r="C54" i="75"/>
  <c r="G42" i="75"/>
  <c r="AA121" i="75"/>
  <c r="C29" i="75"/>
  <c r="E29" i="75" s="1"/>
  <c r="AW83" i="75"/>
  <c r="AG56" i="75"/>
  <c r="G78" i="75"/>
  <c r="AW174" i="75"/>
  <c r="AY174" i="75" s="1"/>
  <c r="AG137" i="75"/>
  <c r="V19" i="75"/>
  <c r="V55" i="75"/>
  <c r="W118" i="75"/>
  <c r="W34" i="75"/>
  <c r="AI34" i="75" s="1"/>
  <c r="V12" i="75"/>
  <c r="AW73" i="75"/>
  <c r="AY73" i="75" s="1"/>
  <c r="V80" i="75"/>
  <c r="AG38" i="75"/>
  <c r="W75" i="75"/>
  <c r="AI75" i="75" s="1"/>
  <c r="AG135" i="75"/>
  <c r="AB81" i="75"/>
  <c r="AK81" i="75" s="1"/>
  <c r="AB115" i="75"/>
  <c r="AW178" i="75"/>
  <c r="AW47" i="75"/>
  <c r="AY47" i="75" s="1"/>
  <c r="I48" i="5" s="1"/>
  <c r="AG48" i="75"/>
  <c r="V42" i="75"/>
  <c r="D27" i="75"/>
  <c r="AW87" i="75"/>
  <c r="AA6" i="75"/>
  <c r="C74" i="75"/>
  <c r="C170" i="75"/>
  <c r="C40" i="75"/>
  <c r="E40" i="75" s="1"/>
  <c r="AW5" i="75"/>
  <c r="AY5" i="75" s="1"/>
  <c r="I6" i="5" s="1"/>
  <c r="AW76" i="75"/>
  <c r="AY76" i="75" s="1"/>
  <c r="I77" i="5" s="1"/>
  <c r="G147" i="75"/>
  <c r="AW143" i="75"/>
  <c r="C134" i="75"/>
  <c r="AW49" i="75"/>
  <c r="AY49" i="75" s="1"/>
  <c r="I50" i="5" s="1"/>
  <c r="AA148" i="75"/>
  <c r="C139" i="75"/>
  <c r="G159" i="75"/>
  <c r="AW94" i="75"/>
  <c r="AY94" i="75" s="1"/>
  <c r="I95" i="5" s="1"/>
  <c r="AW82" i="75"/>
  <c r="AA154" i="75"/>
  <c r="C78" i="75"/>
  <c r="C55" i="75"/>
  <c r="G136" i="75"/>
  <c r="G119" i="75"/>
  <c r="AA158" i="75"/>
  <c r="V95" i="75"/>
  <c r="C100" i="75"/>
  <c r="E100" i="75" s="1"/>
  <c r="C161" i="75"/>
  <c r="E161" i="75" s="1"/>
  <c r="C69" i="75"/>
  <c r="AW121" i="75"/>
  <c r="AY121" i="75" s="1"/>
  <c r="I122" i="5" s="1"/>
  <c r="AW75" i="75"/>
  <c r="C44" i="75"/>
  <c r="V48" i="75"/>
  <c r="AH48" i="75" s="1"/>
  <c r="C123" i="75"/>
  <c r="G142" i="75"/>
  <c r="AW159" i="75"/>
  <c r="AY159" i="75" s="1"/>
  <c r="AW54" i="75"/>
  <c r="AY54" i="75" s="1"/>
  <c r="I55" i="5" s="1"/>
  <c r="AW148" i="75"/>
  <c r="AY148" i="75" s="1"/>
  <c r="I149" i="5" s="1"/>
  <c r="C77" i="75"/>
  <c r="AA138" i="75"/>
  <c r="G89" i="75"/>
  <c r="AW164" i="75"/>
  <c r="AY164" i="75" s="1"/>
  <c r="I165" i="5" s="1"/>
  <c r="AG118" i="75"/>
  <c r="AA129" i="75"/>
  <c r="C86" i="75"/>
  <c r="C179" i="75"/>
  <c r="AW95" i="75"/>
  <c r="AY95" i="75" s="1"/>
  <c r="I96" i="5" s="1"/>
  <c r="AW23" i="75"/>
  <c r="AY23" i="75" s="1"/>
  <c r="I24" i="5" s="1"/>
  <c r="AA177" i="75"/>
  <c r="C192" i="75"/>
  <c r="V98" i="75"/>
  <c r="G74" i="75"/>
  <c r="C93" i="75"/>
  <c r="AW101" i="75"/>
  <c r="AY101" i="75" s="1"/>
  <c r="AW191" i="75"/>
  <c r="AA172" i="75"/>
  <c r="AC172" i="75" s="1"/>
  <c r="C88" i="75"/>
  <c r="C138" i="75"/>
  <c r="V109" i="75"/>
  <c r="AH109" i="75" s="1"/>
  <c r="AW98" i="75"/>
  <c r="C168" i="75"/>
  <c r="AW180" i="75"/>
  <c r="AY180" i="75" s="1"/>
  <c r="I181" i="5" s="1"/>
  <c r="G188" i="75"/>
  <c r="AA41" i="75"/>
  <c r="AJ41" i="75" s="1"/>
  <c r="C50" i="75"/>
  <c r="E50" i="75" s="1"/>
  <c r="AA171" i="75"/>
  <c r="C119" i="75"/>
  <c r="G108" i="75"/>
  <c r="AB54" i="75"/>
  <c r="W106" i="75"/>
  <c r="AI106" i="75" s="1"/>
  <c r="AG117" i="75"/>
  <c r="AW169" i="75"/>
  <c r="AY169" i="75" s="1"/>
  <c r="AG3" i="75"/>
  <c r="D42" i="75"/>
  <c r="W182" i="75"/>
  <c r="D77" i="75"/>
  <c r="AW168" i="75"/>
  <c r="W35" i="75"/>
  <c r="V7" i="75"/>
  <c r="W167" i="75"/>
  <c r="AI167" i="75" s="1"/>
  <c r="W149" i="75"/>
  <c r="AF165" i="75"/>
  <c r="AB22" i="75"/>
  <c r="AK22" i="75" s="1"/>
  <c r="AW175" i="75"/>
  <c r="W155" i="75"/>
  <c r="AF67" i="75"/>
  <c r="AF114" i="75"/>
  <c r="W83" i="75"/>
  <c r="W160" i="75"/>
  <c r="V84" i="75"/>
  <c r="AB92" i="75"/>
  <c r="AK92" i="75" s="1"/>
  <c r="D178" i="75"/>
  <c r="D36" i="75"/>
  <c r="G162" i="75"/>
  <c r="G91" i="75"/>
  <c r="C104" i="75"/>
  <c r="AW106" i="75"/>
  <c r="AA40" i="75"/>
  <c r="AJ40" i="75" s="1"/>
  <c r="G103" i="75"/>
  <c r="AW160" i="75"/>
  <c r="AY160" i="75" s="1"/>
  <c r="I161" i="5" s="1"/>
  <c r="AW51" i="75"/>
  <c r="C114" i="75"/>
  <c r="C177" i="75"/>
  <c r="AA142" i="75"/>
  <c r="AJ142" i="75" s="1"/>
  <c r="AA48" i="75"/>
  <c r="G73" i="75"/>
  <c r="G10" i="75"/>
  <c r="W131" i="75"/>
  <c r="AI131" i="75" s="1"/>
  <c r="W138" i="75"/>
  <c r="AW93" i="75"/>
  <c r="AY93" i="75" s="1"/>
  <c r="AG186" i="75"/>
  <c r="AG70" i="75"/>
  <c r="AF11" i="75"/>
  <c r="AN11" i="75" s="1"/>
  <c r="AS11" i="75" s="1"/>
  <c r="AU11" i="75" s="1"/>
  <c r="G12" i="5" s="1"/>
  <c r="AF183" i="75"/>
  <c r="W14" i="75"/>
  <c r="AF33" i="75"/>
  <c r="AB50" i="75"/>
  <c r="AW50" i="75"/>
  <c r="V96" i="75"/>
  <c r="AG90" i="75"/>
  <c r="W109" i="75"/>
  <c r="AF120" i="75"/>
  <c r="AN120" i="75" s="1"/>
  <c r="D38" i="75"/>
  <c r="D44" i="75"/>
  <c r="D122" i="75"/>
  <c r="W48" i="75"/>
  <c r="G23" i="75"/>
  <c r="D87" i="75"/>
  <c r="C58" i="75"/>
  <c r="AW45" i="75"/>
  <c r="AY45" i="75" s="1"/>
  <c r="G72" i="75"/>
  <c r="C182" i="75"/>
  <c r="C76" i="75"/>
  <c r="AW42" i="75"/>
  <c r="AW74" i="75"/>
  <c r="C12" i="75"/>
  <c r="W13" i="75"/>
  <c r="AI13" i="75" s="1"/>
  <c r="V61" i="75"/>
  <c r="C5" i="75"/>
  <c r="V99" i="75"/>
  <c r="W113" i="75"/>
  <c r="AG134" i="75"/>
  <c r="AB133" i="75"/>
  <c r="AW188" i="75"/>
  <c r="AY188" i="75" s="1"/>
  <c r="I189" i="5" s="1"/>
  <c r="AB191" i="75"/>
  <c r="AG126" i="75"/>
  <c r="AW186" i="75"/>
  <c r="G69" i="75"/>
  <c r="AF127" i="75"/>
  <c r="AN127" i="75" s="1"/>
  <c r="AS127" i="75" s="1"/>
  <c r="AU127" i="75" s="1"/>
  <c r="G128" i="5" s="1"/>
  <c r="AW161" i="75"/>
  <c r="AY161" i="75" s="1"/>
  <c r="I162" i="5" s="1"/>
  <c r="D136" i="75"/>
  <c r="W140" i="75"/>
  <c r="AI140" i="75" s="1"/>
  <c r="D141" i="75"/>
  <c r="W17" i="75"/>
  <c r="AI17" i="75" s="1"/>
  <c r="V88" i="75"/>
  <c r="V141" i="75"/>
  <c r="X141" i="75" s="1"/>
  <c r="AG146" i="75"/>
  <c r="AF113" i="75"/>
  <c r="AN113" i="75" s="1"/>
  <c r="AF146" i="75"/>
  <c r="AB122" i="75"/>
  <c r="AW187" i="75"/>
  <c r="AW166" i="75"/>
  <c r="AY166" i="75" s="1"/>
  <c r="AA7" i="75"/>
  <c r="C47" i="75"/>
  <c r="E47" i="75" s="1"/>
  <c r="G39" i="75"/>
  <c r="AW37" i="75"/>
  <c r="AY37" i="75" s="1"/>
  <c r="C187" i="75"/>
  <c r="AA19" i="75"/>
  <c r="C156" i="75"/>
  <c r="AA80" i="75"/>
  <c r="G117" i="75"/>
  <c r="AF102" i="75"/>
  <c r="AN102" i="75" s="1"/>
  <c r="AS102" i="75" s="1"/>
  <c r="AW183" i="75"/>
  <c r="D134" i="75"/>
  <c r="AG171" i="75"/>
  <c r="D112" i="75"/>
  <c r="W6" i="75"/>
  <c r="V23" i="75"/>
  <c r="V33" i="75"/>
  <c r="AG162" i="75"/>
  <c r="AG110" i="75"/>
  <c r="AF179" i="75"/>
  <c r="AG23" i="75"/>
  <c r="AW104" i="75"/>
  <c r="AY104" i="75" s="1"/>
  <c r="I105" i="5" s="1"/>
  <c r="V74" i="75"/>
  <c r="AW36" i="75"/>
  <c r="AY36" i="75" s="1"/>
  <c r="I37" i="5" s="1"/>
  <c r="W28" i="75"/>
  <c r="AW129" i="75"/>
  <c r="AY129" i="75" s="1"/>
  <c r="I130" i="5" s="1"/>
  <c r="D130" i="75"/>
  <c r="D7" i="75"/>
  <c r="V21" i="75"/>
  <c r="AG94" i="75"/>
  <c r="AG71" i="75"/>
  <c r="AG165" i="75"/>
  <c r="AG113" i="75"/>
  <c r="AW110" i="75"/>
  <c r="AY110" i="75" s="1"/>
  <c r="I111" i="5" s="1"/>
  <c r="AG163" i="75"/>
  <c r="AW176" i="75"/>
  <c r="AY176" i="75" s="1"/>
  <c r="I177" i="5" s="1"/>
  <c r="W121" i="75"/>
  <c r="G191" i="75"/>
  <c r="G110" i="75"/>
  <c r="AG89" i="75"/>
  <c r="V137" i="75"/>
  <c r="AB52" i="75"/>
  <c r="AW85" i="75"/>
  <c r="AY85" i="75" s="1"/>
  <c r="I86" i="5" s="1"/>
  <c r="G157" i="75"/>
  <c r="W90" i="75"/>
  <c r="AI90" i="75" s="1"/>
  <c r="AA92" i="75"/>
  <c r="AJ92" i="75" s="1"/>
  <c r="AA25" i="75"/>
  <c r="AJ25" i="75" s="1"/>
  <c r="AA186" i="75"/>
  <c r="AG10" i="75"/>
  <c r="AG6" i="75"/>
  <c r="AW136" i="75"/>
  <c r="AW149" i="75"/>
  <c r="AY149" i="75" s="1"/>
  <c r="I150" i="5" s="1"/>
  <c r="AG190" i="75"/>
  <c r="V49" i="75"/>
  <c r="W107" i="75"/>
  <c r="AW185" i="75"/>
  <c r="AY185" i="75" s="1"/>
  <c r="I186" i="5" s="1"/>
  <c r="AG69" i="75"/>
  <c r="AG189" i="75"/>
  <c r="AG27" i="75"/>
  <c r="AF125" i="75"/>
  <c r="V4" i="75"/>
  <c r="AB7" i="75"/>
  <c r="C167" i="75"/>
  <c r="E167" i="75" s="1"/>
  <c r="C172" i="75"/>
  <c r="AA65" i="75"/>
  <c r="G90" i="75"/>
  <c r="G38" i="75"/>
  <c r="AA132" i="75"/>
  <c r="AJ132" i="75" s="1"/>
  <c r="AG64" i="75"/>
  <c r="AF26" i="75"/>
  <c r="AN26" i="75" s="1"/>
  <c r="AS26" i="75" s="1"/>
  <c r="AU26" i="75" s="1"/>
  <c r="G27" i="5" s="1"/>
  <c r="AF27" i="75"/>
  <c r="AN27" i="75" s="1"/>
  <c r="AG83" i="75"/>
  <c r="AF82" i="75"/>
  <c r="D54" i="75"/>
  <c r="AW192" i="75"/>
  <c r="AY192" i="75" s="1"/>
  <c r="AB66" i="75"/>
  <c r="AK66" i="75" s="1"/>
  <c r="AW27" i="75"/>
  <c r="AF174" i="75"/>
  <c r="W88" i="75"/>
  <c r="AF126" i="75"/>
  <c r="W60" i="75"/>
  <c r="AI60" i="75" s="1"/>
  <c r="AW69" i="75"/>
  <c r="AY69" i="75" s="1"/>
  <c r="I70" i="5" s="1"/>
  <c r="AB176" i="75"/>
  <c r="AB86" i="75"/>
  <c r="AW13" i="75"/>
  <c r="AY13" i="75" s="1"/>
  <c r="I14" i="5" s="1"/>
  <c r="V123" i="75"/>
  <c r="V139" i="75"/>
  <c r="AF175" i="75"/>
  <c r="D133" i="75"/>
  <c r="W145" i="75"/>
  <c r="AI145" i="75" s="1"/>
  <c r="AB21" i="75"/>
  <c r="AK21" i="75" s="1"/>
  <c r="AB20" i="75"/>
  <c r="AK20" i="75" s="1"/>
  <c r="AF68" i="75"/>
  <c r="AF70" i="75"/>
  <c r="V170" i="75"/>
  <c r="V56" i="75"/>
  <c r="W29" i="75"/>
  <c r="AI29" i="75" s="1"/>
  <c r="W128" i="75"/>
  <c r="AI128" i="75" s="1"/>
  <c r="V87" i="75"/>
  <c r="AB65" i="75"/>
  <c r="AB113" i="75"/>
  <c r="AF103" i="75"/>
  <c r="AN103" i="75" s="1"/>
  <c r="V114" i="75"/>
  <c r="V59" i="75"/>
  <c r="AF181" i="75"/>
  <c r="AF168" i="75"/>
  <c r="AF80" i="75"/>
  <c r="AF4" i="75"/>
  <c r="AF142" i="75"/>
  <c r="AN142" i="75" s="1"/>
  <c r="AF143" i="75"/>
  <c r="AF186" i="75"/>
  <c r="AF73" i="75"/>
  <c r="AF58" i="75"/>
  <c r="Z103" i="75"/>
  <c r="Z111" i="75"/>
  <c r="Z188" i="75"/>
  <c r="Z139" i="75"/>
  <c r="Z119" i="75"/>
  <c r="Z52" i="75"/>
  <c r="Z150" i="75"/>
  <c r="Z90" i="75"/>
  <c r="Z4" i="75"/>
  <c r="Z5" i="75"/>
  <c r="Z53" i="75"/>
  <c r="Z39" i="75"/>
  <c r="Z109" i="75"/>
  <c r="Z91" i="75"/>
  <c r="Z99" i="75"/>
  <c r="Z45" i="75"/>
  <c r="Z50" i="75"/>
  <c r="Z38" i="75"/>
  <c r="Z132" i="75"/>
  <c r="Z83" i="75"/>
  <c r="Z117" i="75"/>
  <c r="Z105" i="75"/>
  <c r="Z71" i="75"/>
  <c r="Z116" i="75"/>
  <c r="Z70" i="75"/>
  <c r="Z49" i="75"/>
  <c r="Z63" i="75"/>
  <c r="Z89" i="75"/>
  <c r="Z69" i="75"/>
  <c r="Z106" i="75"/>
  <c r="AQ106" i="75" s="1"/>
  <c r="E107" i="5" s="1"/>
  <c r="Z74" i="75"/>
  <c r="Z15" i="75"/>
  <c r="AQ15" i="75" s="1"/>
  <c r="E16" i="5" s="1"/>
  <c r="Z108" i="75"/>
  <c r="Z164" i="75"/>
  <c r="Z59" i="75"/>
  <c r="Z79" i="75"/>
  <c r="Z134" i="75"/>
  <c r="Z42" i="75"/>
  <c r="Z147" i="75"/>
  <c r="Z82" i="75"/>
  <c r="Z131" i="75"/>
  <c r="Z124" i="75"/>
  <c r="Z31" i="75"/>
  <c r="Z161" i="75"/>
  <c r="Z67" i="75"/>
  <c r="Z142" i="75"/>
  <c r="Z177" i="75"/>
  <c r="Z44" i="75"/>
  <c r="Z136" i="75"/>
  <c r="Z51" i="75"/>
  <c r="Z43" i="75"/>
  <c r="Z184" i="75"/>
  <c r="Z170" i="75"/>
  <c r="Z171" i="75"/>
  <c r="Z10" i="75"/>
  <c r="Z16" i="75"/>
  <c r="Z23" i="75"/>
  <c r="Z37" i="75"/>
  <c r="Z183" i="75"/>
  <c r="Z36" i="75"/>
  <c r="Z73" i="75"/>
  <c r="Z26" i="75"/>
  <c r="Z61" i="75"/>
  <c r="Z189" i="75"/>
  <c r="Z162" i="75"/>
  <c r="Z110" i="75"/>
  <c r="Z157" i="75"/>
  <c r="AB39" i="75"/>
  <c r="W162" i="75"/>
  <c r="AI162" i="75" s="1"/>
  <c r="W74" i="75"/>
  <c r="D129" i="75"/>
  <c r="AW151" i="75"/>
  <c r="AW182" i="75"/>
  <c r="AY182" i="75" s="1"/>
  <c r="I183" i="5" s="1"/>
  <c r="AG139" i="75"/>
  <c r="AG28" i="75"/>
  <c r="AG160" i="75"/>
  <c r="AF90" i="75"/>
  <c r="AW193" i="75"/>
  <c r="AY193" i="75" s="1"/>
  <c r="I194" i="5" s="1"/>
  <c r="W47" i="75"/>
  <c r="AI47" i="75" s="1"/>
  <c r="AG170" i="75"/>
  <c r="D119" i="75"/>
  <c r="W61" i="75"/>
  <c r="AW133" i="75"/>
  <c r="AY133" i="75" s="1"/>
  <c r="W161" i="75"/>
  <c r="AI161" i="75" s="1"/>
  <c r="G49" i="75"/>
  <c r="G82" i="75"/>
  <c r="AB116" i="75"/>
  <c r="D179" i="75"/>
  <c r="W146" i="75"/>
  <c r="AI146" i="75" s="1"/>
  <c r="V119" i="75"/>
  <c r="V179" i="75"/>
  <c r="W89" i="75"/>
  <c r="AA91" i="75"/>
  <c r="AF101" i="75"/>
  <c r="AN101" i="75" s="1"/>
  <c r="W163" i="75"/>
  <c r="AI163" i="75" s="1"/>
  <c r="AF160" i="75"/>
  <c r="AN160" i="75" s="1"/>
  <c r="V173" i="75"/>
  <c r="D52" i="75"/>
  <c r="AI52" i="75" s="1"/>
  <c r="AW131" i="75"/>
  <c r="V122" i="75"/>
  <c r="AB108" i="75"/>
  <c r="W120" i="75"/>
  <c r="C52" i="75"/>
  <c r="AA21" i="75"/>
  <c r="AJ21" i="75" s="1"/>
  <c r="V103" i="75"/>
  <c r="AH103" i="75" s="1"/>
  <c r="V11" i="75"/>
  <c r="G183" i="75"/>
  <c r="AG44" i="75"/>
  <c r="AB77" i="75"/>
  <c r="AK77" i="75" s="1"/>
  <c r="AW3" i="75"/>
  <c r="AF166" i="75"/>
  <c r="AG130" i="75"/>
  <c r="AF7" i="75"/>
  <c r="AF40" i="75"/>
  <c r="W16" i="75"/>
  <c r="AF121" i="75"/>
  <c r="AN121" i="75" s="1"/>
  <c r="AS121" i="75" s="1"/>
  <c r="AU121" i="75" s="1"/>
  <c r="G122" i="5" s="1"/>
  <c r="V187" i="75"/>
  <c r="G190" i="75"/>
  <c r="AG4" i="75"/>
  <c r="AF190" i="75"/>
  <c r="AF184" i="75"/>
  <c r="AF39" i="75"/>
  <c r="AG72" i="75"/>
  <c r="AG91" i="75"/>
  <c r="W116" i="75"/>
  <c r="AI116" i="75" s="1"/>
  <c r="W153" i="75"/>
  <c r="AI153" i="75" s="1"/>
  <c r="AW25" i="75"/>
  <c r="AY25" i="75" s="1"/>
  <c r="I26" i="5" s="1"/>
  <c r="V125" i="75"/>
  <c r="AB90" i="75"/>
  <c r="G158" i="75"/>
  <c r="V65" i="75"/>
  <c r="V62" i="75"/>
  <c r="AB139" i="75"/>
  <c r="D51" i="75"/>
  <c r="D15" i="75"/>
  <c r="AF15" i="75"/>
  <c r="D183" i="75"/>
  <c r="AG32" i="75"/>
  <c r="D124" i="75"/>
  <c r="AG147" i="75"/>
  <c r="AW48" i="75"/>
  <c r="AY48" i="75" s="1"/>
  <c r="G50" i="75"/>
  <c r="V73" i="75"/>
  <c r="AB118" i="75"/>
  <c r="AG142" i="75"/>
  <c r="AB59" i="75"/>
  <c r="D8" i="75"/>
  <c r="D176" i="75"/>
  <c r="AG161" i="75"/>
  <c r="D64" i="75"/>
  <c r="D157" i="75"/>
  <c r="V45" i="75"/>
  <c r="V83" i="75"/>
  <c r="AB45" i="75"/>
  <c r="V15" i="75"/>
  <c r="V78" i="75"/>
  <c r="AB41" i="75"/>
  <c r="AB141" i="75"/>
  <c r="D137" i="75"/>
  <c r="AF37" i="75"/>
  <c r="AF88" i="75"/>
  <c r="AN88" i="75" s="1"/>
  <c r="AF173" i="75"/>
  <c r="AF157" i="75"/>
  <c r="AF177" i="75"/>
  <c r="AF93" i="75"/>
  <c r="AN93" i="75" s="1"/>
  <c r="AB28" i="75"/>
  <c r="W49" i="75"/>
  <c r="AI49" i="75" s="1"/>
  <c r="AA30" i="75"/>
  <c r="AW79" i="75"/>
  <c r="AG63" i="75"/>
  <c r="G4" i="75"/>
  <c r="AW97" i="75"/>
  <c r="AY97" i="75" s="1"/>
  <c r="AA70" i="75"/>
  <c r="AJ70" i="75" s="1"/>
  <c r="AW167" i="75"/>
  <c r="AG103" i="75"/>
  <c r="V32" i="75"/>
  <c r="AG150" i="75"/>
  <c r="AG61" i="75"/>
  <c r="AG136" i="75"/>
  <c r="W18" i="75"/>
  <c r="AI18" i="75" s="1"/>
  <c r="AW26" i="75"/>
  <c r="D45" i="75"/>
  <c r="AW10" i="75"/>
  <c r="D80" i="75"/>
  <c r="AF65" i="75"/>
  <c r="AF167" i="75"/>
  <c r="AW18" i="75"/>
  <c r="AG125" i="75"/>
  <c r="AW66" i="75"/>
  <c r="AG157" i="75"/>
  <c r="V69" i="75"/>
  <c r="D93" i="75"/>
  <c r="AW120" i="75"/>
  <c r="AW17" i="75"/>
  <c r="AY17" i="75" s="1"/>
  <c r="I18" i="5" s="1"/>
  <c r="W40" i="75"/>
  <c r="AI40" i="75" s="1"/>
  <c r="AF172" i="75"/>
  <c r="AW109" i="75"/>
  <c r="AY109" i="75" s="1"/>
  <c r="I110" i="5" s="1"/>
  <c r="D169" i="75"/>
  <c r="AG120" i="75"/>
  <c r="AA124" i="75"/>
  <c r="AJ124" i="75" s="1"/>
  <c r="AW96" i="75"/>
  <c r="W108" i="75"/>
  <c r="AI108" i="75" s="1"/>
  <c r="W152" i="75"/>
  <c r="AB44" i="75"/>
  <c r="AK44" i="75" s="1"/>
  <c r="AF87" i="75"/>
  <c r="AW144" i="75"/>
  <c r="AW22" i="75"/>
  <c r="AY22" i="75" s="1"/>
  <c r="I23" i="5" s="1"/>
  <c r="AW84" i="75"/>
  <c r="AY84" i="75" s="1"/>
  <c r="I85" i="5" s="1"/>
  <c r="AW189" i="75"/>
  <c r="AY189" i="75" s="1"/>
  <c r="AF182" i="75"/>
  <c r="AN182" i="75" s="1"/>
  <c r="V85" i="75"/>
  <c r="AG168" i="75"/>
  <c r="G51" i="75"/>
  <c r="W150" i="75"/>
  <c r="AI150" i="75" s="1"/>
  <c r="AB76" i="75"/>
  <c r="W192" i="75"/>
  <c r="AF22" i="75"/>
  <c r="W59" i="75"/>
  <c r="AW116" i="75"/>
  <c r="AY116" i="75" s="1"/>
  <c r="I117" i="5" s="1"/>
  <c r="V182" i="75"/>
  <c r="AB64" i="75"/>
  <c r="AB71" i="75"/>
  <c r="AK71" i="75" s="1"/>
  <c r="AW39" i="75"/>
  <c r="C56" i="75"/>
  <c r="E56" i="75" s="1"/>
  <c r="AA64" i="75"/>
  <c r="AJ64" i="75" s="1"/>
  <c r="G16" i="75"/>
  <c r="AW150" i="75"/>
  <c r="AY150" i="75" s="1"/>
  <c r="I151" i="5" s="1"/>
  <c r="AF85" i="75"/>
  <c r="D156" i="75"/>
  <c r="D69" i="75"/>
  <c r="AF96" i="75"/>
  <c r="AW86" i="75"/>
  <c r="AY86" i="75" s="1"/>
  <c r="I87" i="5" s="1"/>
  <c r="AW153" i="75"/>
  <c r="AY153" i="75" s="1"/>
  <c r="I154" i="5" s="1"/>
  <c r="AG68" i="75"/>
  <c r="V92" i="75"/>
  <c r="AG77" i="75"/>
  <c r="AG9" i="75"/>
  <c r="AG45" i="75"/>
  <c r="AF48" i="75"/>
  <c r="AN48" i="75" s="1"/>
  <c r="V156" i="75"/>
  <c r="AG67" i="75"/>
  <c r="W105" i="75"/>
  <c r="AI105" i="75" s="1"/>
  <c r="AF131" i="75"/>
  <c r="W24" i="75"/>
  <c r="AI24" i="75" s="1"/>
  <c r="W191" i="75"/>
  <c r="V5" i="75"/>
  <c r="AG30" i="75"/>
  <c r="AW127" i="75"/>
  <c r="AW141" i="75"/>
  <c r="AY141" i="75" s="1"/>
  <c r="I142" i="5" s="1"/>
  <c r="AF51" i="75"/>
  <c r="AW128" i="75"/>
  <c r="V155" i="75"/>
  <c r="V161" i="75"/>
  <c r="AB40" i="75"/>
  <c r="AW71" i="75"/>
  <c r="V129" i="75"/>
  <c r="D125" i="75"/>
  <c r="AW181" i="75"/>
  <c r="AY181" i="75" s="1"/>
  <c r="V27" i="75"/>
  <c r="AB178" i="75"/>
  <c r="AG58" i="75"/>
  <c r="AG22" i="75"/>
  <c r="AF60" i="75"/>
  <c r="AN60" i="75" s="1"/>
  <c r="AS60" i="75" s="1"/>
  <c r="AU60" i="75" s="1"/>
  <c r="G61" i="5" s="1"/>
  <c r="AA62" i="75"/>
  <c r="C155" i="75"/>
  <c r="AW43" i="75"/>
  <c r="AA75" i="75"/>
  <c r="V47" i="75"/>
  <c r="AG82" i="75"/>
  <c r="AF92" i="75"/>
  <c r="AG141" i="75"/>
  <c r="AG80" i="75"/>
  <c r="AW65" i="75"/>
  <c r="AY65" i="75" s="1"/>
  <c r="I66" i="5" s="1"/>
  <c r="AG93" i="75"/>
  <c r="W180" i="75"/>
  <c r="W111" i="75"/>
  <c r="AI111" i="75" s="1"/>
  <c r="AF77" i="75"/>
  <c r="AB72" i="75"/>
  <c r="AW162" i="75"/>
  <c r="D76" i="75"/>
  <c r="E76" i="75" s="1"/>
  <c r="AW67" i="75"/>
  <c r="G54" i="75"/>
  <c r="C116" i="75"/>
  <c r="E116" i="75" s="1"/>
  <c r="C176" i="75"/>
  <c r="AW122" i="75"/>
  <c r="AW173" i="75"/>
  <c r="AY173" i="75" s="1"/>
  <c r="I174" i="5" s="1"/>
  <c r="AG158" i="75"/>
  <c r="AF98" i="75"/>
  <c r="D21" i="75"/>
  <c r="AB128" i="75"/>
  <c r="D37" i="75"/>
  <c r="D189" i="75"/>
  <c r="AW190" i="75"/>
  <c r="AY190" i="75" s="1"/>
  <c r="I191" i="5" s="1"/>
  <c r="AW139" i="75"/>
  <c r="AF163" i="75"/>
  <c r="AG187" i="75"/>
  <c r="W96" i="75"/>
  <c r="V134" i="75"/>
  <c r="V94" i="75"/>
  <c r="V38" i="75"/>
  <c r="AB170" i="75"/>
  <c r="AG111" i="75"/>
  <c r="W165" i="75"/>
  <c r="AI165" i="75" s="1"/>
  <c r="AW137" i="75"/>
  <c r="AY137" i="75" s="1"/>
  <c r="I138" i="5" s="1"/>
  <c r="AW62" i="75"/>
  <c r="AY62" i="75" s="1"/>
  <c r="I63" i="5" s="1"/>
  <c r="AW59" i="75"/>
  <c r="G185" i="75"/>
  <c r="AB192" i="75"/>
  <c r="AA100" i="75"/>
  <c r="D172" i="75"/>
  <c r="AW115" i="75"/>
  <c r="V191" i="75"/>
  <c r="C46" i="75"/>
  <c r="C73" i="75"/>
  <c r="AW172" i="75"/>
  <c r="AY172" i="75" s="1"/>
  <c r="I173" i="5" s="1"/>
  <c r="AW4" i="75"/>
  <c r="AY4" i="75" s="1"/>
  <c r="I5" i="5" s="1"/>
  <c r="AW35" i="75"/>
  <c r="AG182" i="75"/>
  <c r="AG73" i="75"/>
  <c r="AG122" i="75"/>
  <c r="AF138" i="75"/>
  <c r="AN138" i="75" s="1"/>
  <c r="AS138" i="75" s="1"/>
  <c r="AU138" i="75" s="1"/>
  <c r="G139" i="5" s="1"/>
  <c r="AG115" i="75"/>
  <c r="W123" i="75"/>
  <c r="D187" i="75"/>
  <c r="AF187" i="75"/>
  <c r="AG8" i="75"/>
  <c r="W184" i="75"/>
  <c r="AI184" i="75" s="1"/>
  <c r="AF13" i="75"/>
  <c r="AG114" i="75"/>
  <c r="AF162" i="75"/>
  <c r="AW78" i="75"/>
  <c r="AY78" i="75" s="1"/>
  <c r="I79" i="5" s="1"/>
  <c r="AG59" i="75"/>
  <c r="AG16" i="75"/>
  <c r="AG192" i="75"/>
  <c r="V77" i="75"/>
  <c r="AG180" i="75"/>
  <c r="G132" i="75"/>
  <c r="AG173" i="75"/>
  <c r="AG185" i="75"/>
  <c r="G150" i="75"/>
  <c r="AF79" i="75"/>
  <c r="AG177" i="75"/>
  <c r="AF129" i="75"/>
  <c r="AN129" i="75" s="1"/>
  <c r="AS129" i="75" s="1"/>
  <c r="AU129" i="75" s="1"/>
  <c r="G130" i="5" s="1"/>
  <c r="AB83" i="75"/>
  <c r="AW55" i="75"/>
  <c r="AG107" i="75"/>
  <c r="AB188" i="75"/>
  <c r="AG175" i="75"/>
  <c r="AA39" i="75"/>
  <c r="V105" i="75"/>
  <c r="AG97" i="75"/>
  <c r="G109" i="75"/>
  <c r="AW15" i="75"/>
  <c r="AW102" i="75"/>
  <c r="AY102" i="75" s="1"/>
  <c r="D185" i="75"/>
  <c r="W5" i="75"/>
  <c r="AG101" i="75"/>
  <c r="AB184" i="75"/>
  <c r="V100" i="75"/>
  <c r="AB36" i="75"/>
  <c r="AK36" i="75" s="1"/>
  <c r="D188" i="75"/>
  <c r="AB91" i="75"/>
  <c r="AK91" i="75" s="1"/>
  <c r="AB25" i="75"/>
  <c r="AF189" i="75"/>
  <c r="AF78" i="75"/>
  <c r="AN78" i="75" s="1"/>
  <c r="W104" i="75"/>
  <c r="W62" i="75"/>
  <c r="AI62" i="75" s="1"/>
  <c r="W110" i="75"/>
  <c r="F187" i="75"/>
  <c r="P187" i="75" s="1"/>
  <c r="Y187" i="75" s="1"/>
  <c r="AP187" i="75" s="1"/>
  <c r="D188" i="5" s="1"/>
  <c r="F181" i="75"/>
  <c r="P181" i="75" s="1"/>
  <c r="Y181" i="75" s="1"/>
  <c r="AP181" i="75" s="1"/>
  <c r="F192" i="75"/>
  <c r="P192" i="75" s="1"/>
  <c r="Y192" i="75" s="1"/>
  <c r="AP192" i="75" s="1"/>
  <c r="D193" i="5" s="1"/>
  <c r="F169" i="75"/>
  <c r="P169" i="75" s="1"/>
  <c r="Y169" i="75" s="1"/>
  <c r="AP169" i="75" s="1"/>
  <c r="D170" i="5" s="1"/>
  <c r="F98" i="75"/>
  <c r="P98" i="75" s="1"/>
  <c r="F11" i="75"/>
  <c r="P11" i="75" s="1"/>
  <c r="Y11" i="75" s="1"/>
  <c r="AP11" i="75" s="1"/>
  <c r="D12" i="5" s="1"/>
  <c r="F96" i="75"/>
  <c r="P96" i="75" s="1"/>
  <c r="Y96" i="75" s="1"/>
  <c r="AP96" i="75" s="1"/>
  <c r="D97" i="5" s="1"/>
  <c r="F27" i="75"/>
  <c r="P27" i="75" s="1"/>
  <c r="Y27" i="75" s="1"/>
  <c r="AP27" i="75" s="1"/>
  <c r="D28" i="5" s="1"/>
  <c r="F123" i="75"/>
  <c r="P123" i="75" s="1"/>
  <c r="Y123" i="75" s="1"/>
  <c r="AP123" i="75" s="1"/>
  <c r="D124" i="5" s="1"/>
  <c r="F58" i="75"/>
  <c r="P58" i="75" s="1"/>
  <c r="Y58" i="75" s="1"/>
  <c r="AP58" i="75" s="1"/>
  <c r="F135" i="75"/>
  <c r="P135" i="75" s="1"/>
  <c r="Y135" i="75" s="1"/>
  <c r="AP135" i="75" s="1"/>
  <c r="D136" i="5" s="1"/>
  <c r="F81" i="75"/>
  <c r="P81" i="75" s="1"/>
  <c r="Y81" i="75" s="1"/>
  <c r="AP81" i="75" s="1"/>
  <c r="F139" i="75"/>
  <c r="P139" i="75" s="1"/>
  <c r="Y139" i="75" s="1"/>
  <c r="AP139" i="75" s="1"/>
  <c r="D140" i="5" s="1"/>
  <c r="F184" i="75"/>
  <c r="P184" i="75" s="1"/>
  <c r="Y184" i="75" s="1"/>
  <c r="AP184" i="75" s="1"/>
  <c r="D185" i="5" s="1"/>
  <c r="AW140" i="75"/>
  <c r="AY140" i="75" s="1"/>
  <c r="I141" i="5" s="1"/>
  <c r="AB85" i="75"/>
  <c r="W147" i="75"/>
  <c r="AB19" i="75"/>
  <c r="AW8" i="75"/>
  <c r="AY8" i="75" s="1"/>
  <c r="I9" i="5" s="1"/>
  <c r="W84" i="75"/>
  <c r="AG176" i="75"/>
  <c r="AB180" i="75"/>
  <c r="AF154" i="75"/>
  <c r="AN154" i="75" s="1"/>
  <c r="AS154" i="75" s="1"/>
  <c r="AU154" i="75" s="1"/>
  <c r="G155" i="5" s="1"/>
  <c r="V34" i="75"/>
  <c r="AH34" i="75" s="1"/>
  <c r="AB70" i="75"/>
  <c r="AB8" i="75"/>
  <c r="AK8" i="75" s="1"/>
  <c r="F190" i="75"/>
  <c r="P190" i="75" s="1"/>
  <c r="Y190" i="75" s="1"/>
  <c r="AP190" i="75" s="1"/>
  <c r="D191" i="5" s="1"/>
  <c r="F185" i="75"/>
  <c r="P185" i="75" s="1"/>
  <c r="Y185" i="75" s="1"/>
  <c r="AP185" i="75" s="1"/>
  <c r="D186" i="5" s="1"/>
  <c r="F6" i="75"/>
  <c r="P6" i="75" s="1"/>
  <c r="Y6" i="75" s="1"/>
  <c r="AP6" i="75" s="1"/>
  <c r="D7" i="5" s="1"/>
  <c r="F52" i="75"/>
  <c r="P52" i="75" s="1"/>
  <c r="Y52" i="75" s="1"/>
  <c r="AP52" i="75" s="1"/>
  <c r="D53" i="5" s="1"/>
  <c r="F32" i="75"/>
  <c r="P32" i="75" s="1"/>
  <c r="Y32" i="75" s="1"/>
  <c r="AP32" i="75" s="1"/>
  <c r="D33" i="5" s="1"/>
  <c r="F63" i="75"/>
  <c r="P63" i="75" s="1"/>
  <c r="Y63" i="75" s="1"/>
  <c r="AP63" i="75" s="1"/>
  <c r="D64" i="5" s="1"/>
  <c r="F171" i="75"/>
  <c r="P171" i="75" s="1"/>
  <c r="Y171" i="75" s="1"/>
  <c r="AP171" i="75" s="1"/>
  <c r="F74" i="75"/>
  <c r="P74" i="75" s="1"/>
  <c r="Y74" i="75" s="1"/>
  <c r="AP74" i="75" s="1"/>
  <c r="D75" i="5" s="1"/>
  <c r="F178" i="75"/>
  <c r="P178" i="75" s="1"/>
  <c r="Y178" i="75" s="1"/>
  <c r="AP178" i="75" s="1"/>
  <c r="D179" i="5" s="1"/>
  <c r="F94" i="75"/>
  <c r="P94" i="75" s="1"/>
  <c r="Y94" i="75" s="1"/>
  <c r="AP94" i="75" s="1"/>
  <c r="D95" i="5" s="1"/>
  <c r="F25" i="75"/>
  <c r="P25" i="75" s="1"/>
  <c r="Y25" i="75" s="1"/>
  <c r="AP25" i="75" s="1"/>
  <c r="D26" i="5" s="1"/>
  <c r="F118" i="75"/>
  <c r="P118" i="75" s="1"/>
  <c r="Y118" i="75" s="1"/>
  <c r="AP118" i="75" s="1"/>
  <c r="D119" i="5" s="1"/>
  <c r="F57" i="75"/>
  <c r="P57" i="75" s="1"/>
  <c r="Y57" i="75" s="1"/>
  <c r="AP57" i="75" s="1"/>
  <c r="D58" i="5" s="1"/>
  <c r="F115" i="75"/>
  <c r="P115" i="75" s="1"/>
  <c r="Y115" i="75" s="1"/>
  <c r="AP115" i="75" s="1"/>
  <c r="D116" i="5" s="1"/>
  <c r="F38" i="75"/>
  <c r="P38" i="75" s="1"/>
  <c r="Y38" i="75" s="1"/>
  <c r="AP38" i="75" s="1"/>
  <c r="D39" i="5" s="1"/>
  <c r="F149" i="75"/>
  <c r="P149" i="75" s="1"/>
  <c r="Y149" i="75" s="1"/>
  <c r="AP149" i="75" s="1"/>
  <c r="D150" i="5" s="1"/>
  <c r="F67" i="75"/>
  <c r="P67" i="75" s="1"/>
  <c r="Y67" i="75" s="1"/>
  <c r="AP67" i="75" s="1"/>
  <c r="D68" i="5" s="1"/>
  <c r="F183" i="75"/>
  <c r="P183" i="75" s="1"/>
  <c r="Y183" i="75" s="1"/>
  <c r="AP183" i="75" s="1"/>
  <c r="D184" i="5" s="1"/>
  <c r="F120" i="75"/>
  <c r="P120" i="75" s="1"/>
  <c r="Y120" i="75" s="1"/>
  <c r="AP120" i="75" s="1"/>
  <c r="D121" i="5" s="1"/>
  <c r="F41" i="75"/>
  <c r="P41" i="75" s="1"/>
  <c r="Y41" i="75" s="1"/>
  <c r="AP41" i="75" s="1"/>
  <c r="D42" i="5" s="1"/>
  <c r="F86" i="75"/>
  <c r="P86" i="75" s="1"/>
  <c r="Y86" i="75" s="1"/>
  <c r="AP86" i="75" s="1"/>
  <c r="D87" i="5" s="1"/>
  <c r="F20" i="75"/>
  <c r="P20" i="75" s="1"/>
  <c r="Y20" i="75" s="1"/>
  <c r="AP20" i="75" s="1"/>
  <c r="D21" i="5" s="1"/>
  <c r="AG25" i="75"/>
  <c r="AG75" i="75"/>
  <c r="AF116" i="75"/>
  <c r="AW72" i="75"/>
  <c r="AY72" i="75" s="1"/>
  <c r="AG24" i="75"/>
  <c r="AG193" i="75"/>
  <c r="AG105" i="75"/>
  <c r="AG104" i="75"/>
  <c r="AW112" i="75"/>
  <c r="AY112" i="75" s="1"/>
  <c r="I113" i="5" s="1"/>
  <c r="V18" i="75"/>
  <c r="AB13" i="75"/>
  <c r="AW111" i="75"/>
  <c r="V52" i="75"/>
  <c r="X52" i="75" s="1"/>
  <c r="D78" i="75"/>
  <c r="AF151" i="75"/>
  <c r="AG88" i="75"/>
  <c r="AF56" i="75"/>
  <c r="AF112" i="75"/>
  <c r="AF171" i="75"/>
  <c r="AF8" i="75"/>
  <c r="AN8" i="75" s="1"/>
  <c r="AF137" i="75"/>
  <c r="AN137" i="75" s="1"/>
  <c r="G134" i="75"/>
  <c r="D33" i="75"/>
  <c r="F31" i="75"/>
  <c r="P31" i="75" s="1"/>
  <c r="Y31" i="75" s="1"/>
  <c r="AP31" i="75" s="1"/>
  <c r="D32" i="5" s="1"/>
  <c r="F73" i="75"/>
  <c r="P73" i="75" s="1"/>
  <c r="Y73" i="75" s="1"/>
  <c r="AP73" i="75" s="1"/>
  <c r="D74" i="5" s="1"/>
  <c r="F105" i="75"/>
  <c r="P105" i="75" s="1"/>
  <c r="Y105" i="75" s="1"/>
  <c r="AP105" i="75" s="1"/>
  <c r="D106" i="5" s="1"/>
  <c r="F163" i="75"/>
  <c r="P163" i="75" s="1"/>
  <c r="Y163" i="75" s="1"/>
  <c r="AP163" i="75" s="1"/>
  <c r="D164" i="5" s="1"/>
  <c r="F107" i="75"/>
  <c r="P107" i="75" s="1"/>
  <c r="Y107" i="75" s="1"/>
  <c r="AP107" i="75" s="1"/>
  <c r="F43" i="75"/>
  <c r="P43" i="75" s="1"/>
  <c r="Y43" i="75" s="1"/>
  <c r="AP43" i="75" s="1"/>
  <c r="D44" i="5" s="1"/>
  <c r="F172" i="75"/>
  <c r="P172" i="75" s="1"/>
  <c r="Y172" i="75" s="1"/>
  <c r="AP172" i="75" s="1"/>
  <c r="D173" i="5" s="1"/>
  <c r="F42" i="75"/>
  <c r="P42" i="75" s="1"/>
  <c r="Y42" i="75" s="1"/>
  <c r="AP42" i="75" s="1"/>
  <c r="F132" i="75"/>
  <c r="P132" i="75" s="1"/>
  <c r="Y132" i="75" s="1"/>
  <c r="AP132" i="75" s="1"/>
  <c r="D133" i="5" s="1"/>
  <c r="F72" i="75"/>
  <c r="P72" i="75" s="1"/>
  <c r="Y72" i="75" s="1"/>
  <c r="AP72" i="75" s="1"/>
  <c r="D73" i="5" s="1"/>
  <c r="F35" i="75"/>
  <c r="P35" i="75" s="1"/>
  <c r="Y35" i="75" s="1"/>
  <c r="AP35" i="75" s="1"/>
  <c r="D36" i="5" s="1"/>
  <c r="F92" i="75"/>
  <c r="P92" i="75" s="1"/>
  <c r="Y92" i="75" s="1"/>
  <c r="AP92" i="75" s="1"/>
  <c r="D93" i="5" s="1"/>
  <c r="F28" i="75"/>
  <c r="P28" i="75" s="1"/>
  <c r="Y28" i="75" s="1"/>
  <c r="AP28" i="75" s="1"/>
  <c r="D29" i="5" s="1"/>
  <c r="F126" i="75"/>
  <c r="P126" i="75" s="1"/>
  <c r="Y126" i="75" s="1"/>
  <c r="AP126" i="75" s="1"/>
  <c r="D127" i="5" s="1"/>
  <c r="F65" i="75"/>
  <c r="P65" i="75" s="1"/>
  <c r="Y65" i="75" s="1"/>
  <c r="AP65" i="75" s="1"/>
  <c r="D66" i="5" s="1"/>
  <c r="AW103" i="75"/>
  <c r="AG74" i="75"/>
  <c r="D85" i="75"/>
  <c r="AF140" i="75"/>
  <c r="AN140" i="75" s="1"/>
  <c r="AS140" i="75" s="1"/>
  <c r="AU140" i="75" s="1"/>
  <c r="G141" i="5" s="1"/>
  <c r="AW40" i="75"/>
  <c r="AY40" i="75" s="1"/>
  <c r="I41" i="5" s="1"/>
  <c r="V169" i="75"/>
  <c r="AB158" i="75"/>
  <c r="AG42" i="75"/>
  <c r="D9" i="75"/>
  <c r="V159" i="75"/>
  <c r="AG79" i="75"/>
  <c r="G96" i="75"/>
  <c r="V82" i="75"/>
  <c r="AG31" i="75"/>
  <c r="V181" i="75"/>
  <c r="AG41" i="75"/>
  <c r="G66" i="75"/>
  <c r="AF128" i="75"/>
  <c r="AN128" i="75" s="1"/>
  <c r="AS128" i="75" s="1"/>
  <c r="AU128" i="75" s="1"/>
  <c r="G129" i="5" s="1"/>
  <c r="W30" i="75"/>
  <c r="AI30" i="75" s="1"/>
  <c r="W43" i="75"/>
  <c r="X43" i="75" s="1"/>
  <c r="F166" i="75"/>
  <c r="P166" i="75" s="1"/>
  <c r="Y166" i="75" s="1"/>
  <c r="AP166" i="75" s="1"/>
  <c r="D167" i="5" s="1"/>
  <c r="F160" i="75"/>
  <c r="P160" i="75" s="1"/>
  <c r="Y160" i="75" s="1"/>
  <c r="AP160" i="75" s="1"/>
  <c r="D161" i="5" s="1"/>
  <c r="F176" i="75"/>
  <c r="P176" i="75" s="1"/>
  <c r="Y176" i="75" s="1"/>
  <c r="AP176" i="75" s="1"/>
  <c r="F142" i="75"/>
  <c r="P142" i="75" s="1"/>
  <c r="Y142" i="75" s="1"/>
  <c r="AP142" i="75" s="1"/>
  <c r="F93" i="75"/>
  <c r="P93" i="75" s="1"/>
  <c r="Y93" i="75" s="1"/>
  <c r="AP93" i="75" s="1"/>
  <c r="D94" i="5" s="1"/>
  <c r="F3" i="75"/>
  <c r="P3" i="75" s="1"/>
  <c r="Y3" i="75" s="1"/>
  <c r="AP3" i="75" s="1"/>
  <c r="D4" i="5" s="1"/>
  <c r="F88" i="75"/>
  <c r="P88" i="75" s="1"/>
  <c r="Y88" i="75" s="1"/>
  <c r="AP88" i="75" s="1"/>
  <c r="D89" i="5" s="1"/>
  <c r="F10" i="75"/>
  <c r="P10" i="75" s="1"/>
  <c r="Y10" i="75" s="1"/>
  <c r="AP10" i="75" s="1"/>
  <c r="D11" i="5" s="1"/>
  <c r="F110" i="75"/>
  <c r="P110" i="75" s="1"/>
  <c r="Y110" i="75" s="1"/>
  <c r="AP110" i="75" s="1"/>
  <c r="D111" i="5" s="1"/>
  <c r="F48" i="75"/>
  <c r="P48" i="75" s="1"/>
  <c r="Y48" i="75" s="1"/>
  <c r="AP48" i="75" s="1"/>
  <c r="D49" i="5" s="1"/>
  <c r="F133" i="75"/>
  <c r="P133" i="75" s="1"/>
  <c r="Y133" i="75" s="1"/>
  <c r="AP133" i="75" s="1"/>
  <c r="D134" i="5" s="1"/>
  <c r="F69" i="75"/>
  <c r="P69" i="75" s="1"/>
  <c r="AG52" i="75"/>
  <c r="AW53" i="75"/>
  <c r="AY53" i="75" s="1"/>
  <c r="I54" i="5" s="1"/>
  <c r="W166" i="75"/>
  <c r="AI166" i="75" s="1"/>
  <c r="AW114" i="75"/>
  <c r="AB167" i="75"/>
  <c r="AB112" i="75"/>
  <c r="AK112" i="75" s="1"/>
  <c r="AB37" i="75"/>
  <c r="AG35" i="75"/>
  <c r="AG29" i="75"/>
  <c r="AW134" i="75"/>
  <c r="AY134" i="75" s="1"/>
  <c r="I135" i="5" s="1"/>
  <c r="V104" i="75"/>
  <c r="AB142" i="75"/>
  <c r="V67" i="75"/>
  <c r="V10" i="75"/>
  <c r="AG143" i="75"/>
  <c r="V51" i="75"/>
  <c r="W63" i="75"/>
  <c r="G175" i="75"/>
  <c r="AF29" i="75"/>
  <c r="AF10" i="75"/>
  <c r="AF169" i="75"/>
  <c r="AN169" i="75" s="1"/>
  <c r="AF145" i="75"/>
  <c r="AF159" i="75"/>
  <c r="G77" i="75"/>
  <c r="W11" i="75"/>
  <c r="W70" i="75"/>
  <c r="AI70" i="75" s="1"/>
  <c r="F168" i="75"/>
  <c r="P168" i="75" s="1"/>
  <c r="Y168" i="75" s="1"/>
  <c r="AP168" i="75" s="1"/>
  <c r="F156" i="75"/>
  <c r="P156" i="75" s="1"/>
  <c r="Y156" i="75" s="1"/>
  <c r="AP156" i="75" s="1"/>
  <c r="F170" i="75"/>
  <c r="P170" i="75" s="1"/>
  <c r="Y170" i="75" s="1"/>
  <c r="AP170" i="75" s="1"/>
  <c r="D171" i="5" s="1"/>
  <c r="F159" i="75"/>
  <c r="P159" i="75" s="1"/>
  <c r="Y159" i="75" s="1"/>
  <c r="AP159" i="75" s="1"/>
  <c r="D160" i="5" s="1"/>
  <c r="G156" i="75"/>
  <c r="W151" i="75"/>
  <c r="AI151" i="75" s="1"/>
  <c r="AW124" i="75"/>
  <c r="AY124" i="75" s="1"/>
  <c r="I125" i="5" s="1"/>
  <c r="V188" i="75"/>
  <c r="AW52" i="75"/>
  <c r="AY52" i="75" s="1"/>
  <c r="AW29" i="75"/>
  <c r="AY29" i="75" s="1"/>
  <c r="AG12" i="75"/>
  <c r="AG133" i="75"/>
  <c r="AW56" i="75"/>
  <c r="AY56" i="75" s="1"/>
  <c r="I57" i="5" s="1"/>
  <c r="V9" i="75"/>
  <c r="G67" i="75"/>
  <c r="AB53" i="75"/>
  <c r="AW11" i="75"/>
  <c r="G5" i="75"/>
  <c r="AQ5" i="75" s="1"/>
  <c r="E6" i="5" s="1"/>
  <c r="AF53" i="75"/>
  <c r="AW33" i="75"/>
  <c r="AY33" i="75" s="1"/>
  <c r="I34" i="5" s="1"/>
  <c r="W39" i="75"/>
  <c r="AI39" i="75" s="1"/>
  <c r="AB109" i="75"/>
  <c r="AW184" i="75"/>
  <c r="AY184" i="75" s="1"/>
  <c r="AB134" i="75"/>
  <c r="AF193" i="75"/>
  <c r="AN193" i="75" s="1"/>
  <c r="AG145" i="75"/>
  <c r="AG159" i="75"/>
  <c r="V176" i="75"/>
  <c r="G26" i="75"/>
  <c r="AF55" i="75"/>
  <c r="G61" i="75"/>
  <c r="AB79" i="75"/>
  <c r="D67" i="75"/>
  <c r="AG49" i="75"/>
  <c r="AW24" i="75"/>
  <c r="AY24" i="75" s="1"/>
  <c r="W154" i="75"/>
  <c r="AI154" i="75" s="1"/>
  <c r="AB146" i="75"/>
  <c r="AA145" i="75"/>
  <c r="F141" i="75"/>
  <c r="P141" i="75" s="1"/>
  <c r="Y141" i="75" s="1"/>
  <c r="AP141" i="75" s="1"/>
  <c r="D142" i="5" s="1"/>
  <c r="F99" i="75"/>
  <c r="P99" i="75" s="1"/>
  <c r="Y99" i="75" s="1"/>
  <c r="AP99" i="75" s="1"/>
  <c r="D100" i="5" s="1"/>
  <c r="F189" i="75"/>
  <c r="P189" i="75" s="1"/>
  <c r="Y189" i="75" s="1"/>
  <c r="AP189" i="75" s="1"/>
  <c r="F193" i="75"/>
  <c r="P193" i="75" s="1"/>
  <c r="Y193" i="75" s="1"/>
  <c r="AP193" i="75" s="1"/>
  <c r="D194" i="5" s="1"/>
  <c r="F36" i="75"/>
  <c r="P36" i="75" s="1"/>
  <c r="Y36" i="75" s="1"/>
  <c r="AP36" i="75" s="1"/>
  <c r="D37" i="5" s="1"/>
  <c r="F64" i="75"/>
  <c r="P64" i="75" s="1"/>
  <c r="Y64" i="75" s="1"/>
  <c r="AP64" i="75" s="1"/>
  <c r="D65" i="5" s="1"/>
  <c r="F162" i="75"/>
  <c r="P162" i="75" s="1"/>
  <c r="Y162" i="75" s="1"/>
  <c r="AP162" i="75" s="1"/>
  <c r="D163" i="5" s="1"/>
  <c r="F191" i="75"/>
  <c r="P191" i="75" s="1"/>
  <c r="Y191" i="75" s="1"/>
  <c r="AP191" i="75" s="1"/>
  <c r="D192" i="5" s="1"/>
  <c r="F90" i="75"/>
  <c r="P90" i="75" s="1"/>
  <c r="Y90" i="75" s="1"/>
  <c r="AP90" i="75" s="1"/>
  <c r="D91" i="5" s="1"/>
  <c r="F18" i="75"/>
  <c r="P18" i="75" s="1"/>
  <c r="Y18" i="75" s="1"/>
  <c r="AP18" i="75" s="1"/>
  <c r="D19" i="5" s="1"/>
  <c r="F173" i="75"/>
  <c r="P173" i="75" s="1"/>
  <c r="Y173" i="75" s="1"/>
  <c r="AP173" i="75" s="1"/>
  <c r="F143" i="75"/>
  <c r="P143" i="75" s="1"/>
  <c r="Y143" i="75" s="1"/>
  <c r="AP143" i="75" s="1"/>
  <c r="D144" i="5" s="1"/>
  <c r="F4" i="75"/>
  <c r="P4" i="75" s="1"/>
  <c r="Y4" i="75" s="1"/>
  <c r="AP4" i="75" s="1"/>
  <c r="D5" i="5" s="1"/>
  <c r="W32" i="75"/>
  <c r="F164" i="75"/>
  <c r="P164" i="75" s="1"/>
  <c r="Y164" i="75" s="1"/>
  <c r="AP164" i="75" s="1"/>
  <c r="D165" i="5" s="1"/>
  <c r="F56" i="75"/>
  <c r="P56" i="75" s="1"/>
  <c r="Y56" i="75" s="1"/>
  <c r="F158" i="75"/>
  <c r="P158" i="75" s="1"/>
  <c r="Y158" i="75" s="1"/>
  <c r="AP158" i="75" s="1"/>
  <c r="D159" i="5" s="1"/>
  <c r="F87" i="75"/>
  <c r="P87" i="75" s="1"/>
  <c r="Y87" i="75" s="1"/>
  <c r="AP87" i="75" s="1"/>
  <c r="D88" i="5" s="1"/>
  <c r="G88" i="75"/>
  <c r="AG109" i="75"/>
  <c r="AG169" i="75"/>
  <c r="D142" i="75"/>
  <c r="W98" i="75"/>
  <c r="F21" i="75"/>
  <c r="P21" i="75" s="1"/>
  <c r="Y21" i="75" s="1"/>
  <c r="AP21" i="75" s="1"/>
  <c r="D22" i="5" s="1"/>
  <c r="F134" i="75"/>
  <c r="P134" i="75" s="1"/>
  <c r="Y134" i="75" s="1"/>
  <c r="AP134" i="75" s="1"/>
  <c r="D135" i="5" s="1"/>
  <c r="F45" i="75"/>
  <c r="P45" i="75" s="1"/>
  <c r="Y45" i="75" s="1"/>
  <c r="AP45" i="75" s="1"/>
  <c r="F51" i="75"/>
  <c r="P51" i="75" s="1"/>
  <c r="Y51" i="75" s="1"/>
  <c r="AP51" i="75" s="1"/>
  <c r="D52" i="5" s="1"/>
  <c r="F79" i="75"/>
  <c r="P79" i="75" s="1"/>
  <c r="Y79" i="75" s="1"/>
  <c r="AP79" i="75" s="1"/>
  <c r="D80" i="5" s="1"/>
  <c r="F97" i="75"/>
  <c r="P97" i="75" s="1"/>
  <c r="Y97" i="75" s="1"/>
  <c r="AP97" i="75" s="1"/>
  <c r="F161" i="75"/>
  <c r="P161" i="75" s="1"/>
  <c r="Y161" i="75" s="1"/>
  <c r="AP161" i="75" s="1"/>
  <c r="D162" i="5" s="1"/>
  <c r="F186" i="75"/>
  <c r="P186" i="75" s="1"/>
  <c r="Y186" i="75" s="1"/>
  <c r="AP186" i="75" s="1"/>
  <c r="D187" i="5" s="1"/>
  <c r="F40" i="75"/>
  <c r="P40" i="75" s="1"/>
  <c r="Y40" i="75" s="1"/>
  <c r="AP40" i="75" s="1"/>
  <c r="D41" i="5" s="1"/>
  <c r="F12" i="75"/>
  <c r="P12" i="75" s="1"/>
  <c r="Y12" i="75" s="1"/>
  <c r="AP12" i="75" s="1"/>
  <c r="D13" i="5" s="1"/>
  <c r="F122" i="75"/>
  <c r="P122" i="75" s="1"/>
  <c r="Y122" i="75" s="1"/>
  <c r="AP122" i="75" s="1"/>
  <c r="D123" i="5" s="1"/>
  <c r="F174" i="75"/>
  <c r="P174" i="75" s="1"/>
  <c r="Y174" i="75" s="1"/>
  <c r="AP174" i="75" s="1"/>
  <c r="D175" i="5" s="1"/>
  <c r="F167" i="75"/>
  <c r="P167" i="75" s="1"/>
  <c r="Y167" i="75" s="1"/>
  <c r="AP167" i="75" s="1"/>
  <c r="D168" i="5" s="1"/>
  <c r="F130" i="75"/>
  <c r="P130" i="75" s="1"/>
  <c r="Y130" i="75" s="1"/>
  <c r="AP130" i="75" s="1"/>
  <c r="D131" i="5" s="1"/>
  <c r="F19" i="75"/>
  <c r="P19" i="75" s="1"/>
  <c r="Y19" i="75" s="1"/>
  <c r="AP19" i="75" s="1"/>
  <c r="D20" i="5" s="1"/>
  <c r="F47" i="75"/>
  <c r="P47" i="75" s="1"/>
  <c r="Y47" i="75" s="1"/>
  <c r="AP47" i="75" s="1"/>
  <c r="D48" i="5" s="1"/>
  <c r="F91" i="75"/>
  <c r="P91" i="75" s="1"/>
  <c r="Y91" i="75" s="1"/>
  <c r="AP91" i="75" s="1"/>
  <c r="D92" i="5" s="1"/>
  <c r="F84" i="75"/>
  <c r="P84" i="75" s="1"/>
  <c r="Y84" i="75" s="1"/>
  <c r="AP84" i="75" s="1"/>
  <c r="D85" i="5" s="1"/>
  <c r="F117" i="75"/>
  <c r="P117" i="75" s="1"/>
  <c r="Y117" i="75" s="1"/>
  <c r="AP117" i="75" s="1"/>
  <c r="D118" i="5" s="1"/>
  <c r="F34" i="75"/>
  <c r="P34" i="75" s="1"/>
  <c r="Y34" i="75" s="1"/>
  <c r="AP34" i="75" s="1"/>
  <c r="F29" i="75"/>
  <c r="P29" i="75" s="1"/>
  <c r="Y29" i="75" s="1"/>
  <c r="AP29" i="75" s="1"/>
  <c r="D30" i="5" s="1"/>
  <c r="F82" i="75"/>
  <c r="P82" i="75" s="1"/>
  <c r="Y82" i="75" s="1"/>
  <c r="AP82" i="75" s="1"/>
  <c r="D83" i="5" s="1"/>
  <c r="F104" i="75"/>
  <c r="P104" i="75" s="1"/>
  <c r="Y104" i="75" s="1"/>
  <c r="AP104" i="75" s="1"/>
  <c r="F71" i="75"/>
  <c r="P71" i="75" s="1"/>
  <c r="Y71" i="75" s="1"/>
  <c r="AP71" i="75" s="1"/>
  <c r="D72" i="5" s="1"/>
  <c r="F5" i="75"/>
  <c r="P5" i="75" s="1"/>
  <c r="Y5" i="75" s="1"/>
  <c r="AP5" i="75" s="1"/>
  <c r="D6" i="5" s="1"/>
  <c r="F112" i="75"/>
  <c r="P112" i="75" s="1"/>
  <c r="Y112" i="75" s="1"/>
  <c r="AP112" i="75" s="1"/>
  <c r="D113" i="5" s="1"/>
  <c r="F77" i="75"/>
  <c r="P77" i="75" s="1"/>
  <c r="Y77" i="75" s="1"/>
  <c r="AP77" i="75" s="1"/>
  <c r="D78" i="5" s="1"/>
  <c r="AG37" i="75"/>
  <c r="AF86" i="75"/>
  <c r="W53" i="75"/>
  <c r="AI53" i="75" s="1"/>
  <c r="F153" i="75"/>
  <c r="P153" i="75" s="1"/>
  <c r="Y153" i="75" s="1"/>
  <c r="AP153" i="75" s="1"/>
  <c r="D154" i="5" s="1"/>
  <c r="F9" i="75"/>
  <c r="P9" i="75" s="1"/>
  <c r="Y9" i="75" s="1"/>
  <c r="AP9" i="75" s="1"/>
  <c r="D10" i="5" s="1"/>
  <c r="F53" i="75"/>
  <c r="P53" i="75" s="1"/>
  <c r="Y53" i="75" s="1"/>
  <c r="AP53" i="75" s="1"/>
  <c r="D54" i="5" s="1"/>
  <c r="AG84" i="75"/>
  <c r="AF155" i="75"/>
  <c r="AN155" i="75" s="1"/>
  <c r="AS155" i="75" s="1"/>
  <c r="AU155" i="75" s="1"/>
  <c r="G156" i="5" s="1"/>
  <c r="G168" i="75"/>
  <c r="AB119" i="75"/>
  <c r="F54" i="75"/>
  <c r="P54" i="75" s="1"/>
  <c r="Y54" i="75" s="1"/>
  <c r="AP54" i="75" s="1"/>
  <c r="D55" i="5" s="1"/>
  <c r="F155" i="75"/>
  <c r="P155" i="75" s="1"/>
  <c r="Y155" i="75" s="1"/>
  <c r="AP155" i="75" s="1"/>
  <c r="D156" i="5" s="1"/>
  <c r="F15" i="75"/>
  <c r="P15" i="75" s="1"/>
  <c r="Y15" i="75" s="1"/>
  <c r="AP15" i="75" s="1"/>
  <c r="D16" i="5" s="1"/>
  <c r="F103" i="75"/>
  <c r="P103" i="75" s="1"/>
  <c r="Y103" i="75" s="1"/>
  <c r="AP103" i="75" s="1"/>
  <c r="D104" i="5" s="1"/>
  <c r="F62" i="75"/>
  <c r="P62" i="75" s="1"/>
  <c r="Y62" i="75" s="1"/>
  <c r="AP62" i="75" s="1"/>
  <c r="D63" i="5" s="1"/>
  <c r="F165" i="75"/>
  <c r="P165" i="75" s="1"/>
  <c r="Y165" i="75" s="1"/>
  <c r="AP165" i="75" s="1"/>
  <c r="D166" i="5" s="1"/>
  <c r="F138" i="75"/>
  <c r="P138" i="75" s="1"/>
  <c r="Y138" i="75" s="1"/>
  <c r="AP138" i="75" s="1"/>
  <c r="D139" i="5" s="1"/>
  <c r="F119" i="75"/>
  <c r="P119" i="75" s="1"/>
  <c r="Y119" i="75" s="1"/>
  <c r="AP119" i="75" s="1"/>
  <c r="D120" i="5" s="1"/>
  <c r="F75" i="75"/>
  <c r="P75" i="75" s="1"/>
  <c r="Y75" i="75" s="1"/>
  <c r="AP75" i="75" s="1"/>
  <c r="F23" i="75"/>
  <c r="P23" i="75" s="1"/>
  <c r="Y23" i="75" s="1"/>
  <c r="AP23" i="75" s="1"/>
  <c r="D24" i="5" s="1"/>
  <c r="F37" i="75"/>
  <c r="P37" i="75" s="1"/>
  <c r="Y37" i="75" s="1"/>
  <c r="AP37" i="75" s="1"/>
  <c r="D38" i="5" s="1"/>
  <c r="F66" i="75"/>
  <c r="P66" i="75" s="1"/>
  <c r="Y66" i="75" s="1"/>
  <c r="AP66" i="75" s="1"/>
  <c r="F85" i="75"/>
  <c r="P85" i="75" s="1"/>
  <c r="Y85" i="75" s="1"/>
  <c r="AP85" i="75" s="1"/>
  <c r="D86" i="5" s="1"/>
  <c r="F101" i="75"/>
  <c r="P101" i="75" s="1"/>
  <c r="Y101" i="75" s="1"/>
  <c r="AP101" i="75" s="1"/>
  <c r="D102" i="5" s="1"/>
  <c r="AG46" i="75"/>
  <c r="AG181" i="75"/>
  <c r="F177" i="75"/>
  <c r="P177" i="75" s="1"/>
  <c r="Y177" i="75" s="1"/>
  <c r="AP177" i="75" s="1"/>
  <c r="F17" i="75"/>
  <c r="P17" i="75" s="1"/>
  <c r="Y17" i="75" s="1"/>
  <c r="AP17" i="75" s="1"/>
  <c r="D18" i="5" s="1"/>
  <c r="F124" i="75"/>
  <c r="P124" i="75" s="1"/>
  <c r="Y124" i="75" s="1"/>
  <c r="AP124" i="75" s="1"/>
  <c r="D125" i="5" s="1"/>
  <c r="F70" i="75"/>
  <c r="P70" i="75" s="1"/>
  <c r="Y70" i="75" s="1"/>
  <c r="AP70" i="75" s="1"/>
  <c r="D71" i="5" s="1"/>
  <c r="F95" i="75"/>
  <c r="P95" i="75" s="1"/>
  <c r="Y95" i="75" s="1"/>
  <c r="AP95" i="75" s="1"/>
  <c r="D96" i="5" s="1"/>
  <c r="F150" i="75"/>
  <c r="P150" i="75" s="1"/>
  <c r="Y150" i="75" s="1"/>
  <c r="AP150" i="75" s="1"/>
  <c r="D151" i="5" s="1"/>
  <c r="F24" i="75"/>
  <c r="P24" i="75" s="1"/>
  <c r="Y24" i="75" s="1"/>
  <c r="AP24" i="75" s="1"/>
  <c r="D25" i="5" s="1"/>
  <c r="AB93" i="75"/>
  <c r="AK93" i="75" s="1"/>
  <c r="V46" i="75"/>
  <c r="V193" i="75"/>
  <c r="D79" i="75"/>
  <c r="AF72" i="75"/>
  <c r="F61" i="75"/>
  <c r="P61" i="75" s="1"/>
  <c r="Y61" i="75" s="1"/>
  <c r="AP61" i="75" s="1"/>
  <c r="D62" i="5" s="1"/>
  <c r="F179" i="75"/>
  <c r="P179" i="75" s="1"/>
  <c r="Y179" i="75" s="1"/>
  <c r="AP179" i="75" s="1"/>
  <c r="D180" i="5" s="1"/>
  <c r="F26" i="75"/>
  <c r="P26" i="75" s="1"/>
  <c r="Y26" i="75" s="1"/>
  <c r="AP26" i="75" s="1"/>
  <c r="D27" i="5" s="1"/>
  <c r="F129" i="75"/>
  <c r="P129" i="75" s="1"/>
  <c r="Y129" i="75" s="1"/>
  <c r="AP129" i="75" s="1"/>
  <c r="D130" i="5" s="1"/>
  <c r="F44" i="75"/>
  <c r="P44" i="75" s="1"/>
  <c r="Y44" i="75" s="1"/>
  <c r="AP44" i="75" s="1"/>
  <c r="D45" i="5" s="1"/>
  <c r="F80" i="75"/>
  <c r="P80" i="75" s="1"/>
  <c r="Y80" i="75" s="1"/>
  <c r="AP80" i="75" s="1"/>
  <c r="D81" i="5" s="1"/>
  <c r="F137" i="75"/>
  <c r="P137" i="75" s="1"/>
  <c r="Y137" i="75" s="1"/>
  <c r="AP137" i="75" s="1"/>
  <c r="F22" i="75"/>
  <c r="P22" i="75" s="1"/>
  <c r="Y22" i="75" s="1"/>
  <c r="AP22" i="75" s="1"/>
  <c r="D23" i="5" s="1"/>
  <c r="F127" i="75"/>
  <c r="P127" i="75" s="1"/>
  <c r="Y127" i="75" s="1"/>
  <c r="AP127" i="75" s="1"/>
  <c r="D128" i="5" s="1"/>
  <c r="F182" i="75"/>
  <c r="P182" i="75" s="1"/>
  <c r="Y182" i="75" s="1"/>
  <c r="AP182" i="75" s="1"/>
  <c r="D183" i="5" s="1"/>
  <c r="F114" i="75"/>
  <c r="P114" i="75" s="1"/>
  <c r="Y114" i="75" s="1"/>
  <c r="AP114" i="75" s="1"/>
  <c r="D115" i="5" s="1"/>
  <c r="W46" i="75"/>
  <c r="D46" i="75"/>
  <c r="D3" i="75"/>
  <c r="AW46" i="75"/>
  <c r="AY46" i="75" s="1"/>
  <c r="AW170" i="75"/>
  <c r="F125" i="75"/>
  <c r="P125" i="75" s="1"/>
  <c r="Y125" i="75" s="1"/>
  <c r="AP125" i="75" s="1"/>
  <c r="F49" i="75"/>
  <c r="P49" i="75" s="1"/>
  <c r="Y49" i="75" s="1"/>
  <c r="AP49" i="75" s="1"/>
  <c r="D50" i="5" s="1"/>
  <c r="F151" i="75"/>
  <c r="P151" i="75" s="1"/>
  <c r="Y151" i="75" s="1"/>
  <c r="AP151" i="75" s="1"/>
  <c r="D152" i="5" s="1"/>
  <c r="AF46" i="75"/>
  <c r="AN46" i="75" s="1"/>
  <c r="AF185" i="75"/>
  <c r="F8" i="75"/>
  <c r="P8" i="75" s="1"/>
  <c r="Y8" i="75" s="1"/>
  <c r="AP8" i="75" s="1"/>
  <c r="D9" i="5" s="1"/>
  <c r="F55" i="75"/>
  <c r="P55" i="75" s="1"/>
  <c r="Y55" i="75" s="1"/>
  <c r="AP55" i="75" s="1"/>
  <c r="D56" i="5" s="1"/>
  <c r="F78" i="75"/>
  <c r="P78" i="75" s="1"/>
  <c r="Y78" i="75" s="1"/>
  <c r="AP78" i="75" s="1"/>
  <c r="D79" i="5" s="1"/>
  <c r="G46" i="75"/>
  <c r="G79" i="75"/>
  <c r="F33" i="75"/>
  <c r="P33" i="75" s="1"/>
  <c r="Y33" i="75" s="1"/>
  <c r="AP33" i="75" s="1"/>
  <c r="D34" i="5" s="1"/>
  <c r="F116" i="75"/>
  <c r="P116" i="75" s="1"/>
  <c r="Y116" i="75" s="1"/>
  <c r="AP116" i="75" s="1"/>
  <c r="D117" i="5" s="1"/>
  <c r="F83" i="75"/>
  <c r="P83" i="75" s="1"/>
  <c r="Y83" i="75" s="1"/>
  <c r="AP83" i="75" s="1"/>
  <c r="D84" i="5" s="1"/>
  <c r="F102" i="75"/>
  <c r="P102" i="75" s="1"/>
  <c r="Y102" i="75" s="1"/>
  <c r="AP102" i="75" s="1"/>
  <c r="D103" i="5" s="1"/>
  <c r="F46" i="75"/>
  <c r="P46" i="75" s="1"/>
  <c r="Y46" i="75" s="1"/>
  <c r="AP46" i="75" s="1"/>
  <c r="D47" i="5" s="1"/>
  <c r="F136" i="75"/>
  <c r="P136" i="75" s="1"/>
  <c r="Y136" i="75" s="1"/>
  <c r="AP136" i="75" s="1"/>
  <c r="D137" i="5" s="1"/>
  <c r="AC80" i="75"/>
  <c r="AJ80" i="75"/>
  <c r="AI171" i="75"/>
  <c r="AP56" i="75"/>
  <c r="D57" i="5" s="1"/>
  <c r="Y98" i="75"/>
  <c r="AP98" i="75" s="1"/>
  <c r="D99" i="5" s="1"/>
  <c r="Y69" i="75"/>
  <c r="AP69" i="75" s="1"/>
  <c r="D70" i="5" s="1"/>
  <c r="AI84" i="75"/>
  <c r="AH119" i="75"/>
  <c r="AK133" i="75"/>
  <c r="AY89" i="75"/>
  <c r="I90" i="5" s="1"/>
  <c r="AY108" i="75"/>
  <c r="AH95" i="75"/>
  <c r="E18" i="75"/>
  <c r="E19" i="75"/>
  <c r="AY32" i="75"/>
  <c r="I33" i="5" s="1"/>
  <c r="E146" i="75"/>
  <c r="AH23" i="75"/>
  <c r="E122" i="75"/>
  <c r="D182" i="5"/>
  <c r="D108" i="5"/>
  <c r="G168" i="4" l="1"/>
  <c r="Z169" i="5" s="1"/>
  <c r="AQ39" i="75"/>
  <c r="E40" i="5" s="1"/>
  <c r="M111" i="4"/>
  <c r="AB112" i="5" s="1"/>
  <c r="M23" i="4"/>
  <c r="AB24" i="5" s="1"/>
  <c r="AH38" i="75"/>
  <c r="M103" i="4"/>
  <c r="AB104" i="5" s="1"/>
  <c r="M63" i="4"/>
  <c r="AB64" i="5" s="1"/>
  <c r="M47" i="4"/>
  <c r="AB48" i="5" s="1"/>
  <c r="M39" i="4"/>
  <c r="AH135" i="75"/>
  <c r="X106" i="75"/>
  <c r="AH94" i="75"/>
  <c r="E12" i="75"/>
  <c r="E87" i="75"/>
  <c r="X100" i="75"/>
  <c r="AH182" i="75"/>
  <c r="AQ49" i="75"/>
  <c r="E50" i="5" s="1"/>
  <c r="R167" i="4"/>
  <c r="AC168" i="5" s="1"/>
  <c r="R106" i="4"/>
  <c r="AC107" i="5" s="1"/>
  <c r="R34" i="4"/>
  <c r="AC35" i="5" s="1"/>
  <c r="R26" i="4"/>
  <c r="AC27" i="5" s="1"/>
  <c r="R7" i="4"/>
  <c r="AC8" i="5" s="1"/>
  <c r="W132" i="3"/>
  <c r="R133" i="5" s="1"/>
  <c r="W103" i="3"/>
  <c r="W81" i="3"/>
  <c r="W76" i="3"/>
  <c r="R77" i="5" s="1"/>
  <c r="W73" i="3"/>
  <c r="W72" i="3"/>
  <c r="W66" i="3"/>
  <c r="R67" i="5" s="1"/>
  <c r="W65" i="3"/>
  <c r="W61" i="3"/>
  <c r="W59" i="3"/>
  <c r="W52" i="3"/>
  <c r="R53" i="5" s="1"/>
  <c r="W51" i="3"/>
  <c r="R52" i="5" s="1"/>
  <c r="W50" i="3"/>
  <c r="W49" i="3"/>
  <c r="R50" i="5" s="1"/>
  <c r="W48" i="3"/>
  <c r="R49" i="5" s="1"/>
  <c r="W42" i="3"/>
  <c r="R43" i="5" s="1"/>
  <c r="W41" i="3"/>
  <c r="R42" i="5" s="1"/>
  <c r="W36" i="3"/>
  <c r="R37" i="5" s="1"/>
  <c r="W35" i="3"/>
  <c r="R36" i="5" s="1"/>
  <c r="W30" i="3"/>
  <c r="R31" i="5" s="1"/>
  <c r="W29" i="3"/>
  <c r="W28" i="3"/>
  <c r="R29" i="5" s="1"/>
  <c r="W25" i="3"/>
  <c r="R26" i="5" s="1"/>
  <c r="W22" i="3"/>
  <c r="R23" i="5" s="1"/>
  <c r="W20" i="3"/>
  <c r="R21" i="5" s="1"/>
  <c r="W14" i="3"/>
  <c r="R15" i="5" s="1"/>
  <c r="W12" i="3"/>
  <c r="R13" i="5" s="1"/>
  <c r="W9" i="3"/>
  <c r="R10" i="5" s="1"/>
  <c r="W8" i="3"/>
  <c r="R9" i="5" s="1"/>
  <c r="W6" i="3"/>
  <c r="W5" i="3"/>
  <c r="AI10" i="75"/>
  <c r="AC5" i="75"/>
  <c r="J172" i="75"/>
  <c r="L172" i="75" s="1"/>
  <c r="AR172" i="75" s="1"/>
  <c r="F173" i="5" s="1"/>
  <c r="E162" i="75"/>
  <c r="E152" i="75"/>
  <c r="J128" i="75"/>
  <c r="M15" i="4"/>
  <c r="AB16" i="5" s="1"/>
  <c r="M12" i="4"/>
  <c r="M4" i="4"/>
  <c r="AB5" i="5" s="1"/>
  <c r="AH130" i="75"/>
  <c r="AH83" i="75"/>
  <c r="E119" i="75"/>
  <c r="X16" i="75"/>
  <c r="X192" i="75"/>
  <c r="E83" i="75"/>
  <c r="AC69" i="75"/>
  <c r="AI68" i="75"/>
  <c r="E61" i="75"/>
  <c r="X58" i="75"/>
  <c r="X26" i="75"/>
  <c r="AN25" i="75"/>
  <c r="AI15" i="75"/>
  <c r="AQ12" i="75"/>
  <c r="E13" i="5" s="1"/>
  <c r="BB8" i="75"/>
  <c r="E6" i="75"/>
  <c r="AI33" i="75"/>
  <c r="AQ69" i="75"/>
  <c r="E70" i="5" s="1"/>
  <c r="E77" i="75"/>
  <c r="X138" i="75"/>
  <c r="AJ116" i="75"/>
  <c r="AH193" i="75"/>
  <c r="AH61" i="75"/>
  <c r="AH19" i="75"/>
  <c r="AJ39" i="75"/>
  <c r="AH98" i="75"/>
  <c r="L132" i="75"/>
  <c r="AI104" i="75"/>
  <c r="X23" i="75"/>
  <c r="AJ185" i="75"/>
  <c r="AC185" i="75"/>
  <c r="AH148" i="75"/>
  <c r="X148" i="75"/>
  <c r="AO148" i="75" s="1"/>
  <c r="C149" i="5" s="1"/>
  <c r="W58" i="3"/>
  <c r="R59" i="5" s="1"/>
  <c r="W56" i="3"/>
  <c r="R57" i="5" s="1"/>
  <c r="W17" i="3"/>
  <c r="R18" i="5" s="1"/>
  <c r="AQ152" i="75"/>
  <c r="E153" i="5" s="1"/>
  <c r="W74" i="3"/>
  <c r="R75" i="5" s="1"/>
  <c r="W44" i="3"/>
  <c r="R45" i="5" s="1"/>
  <c r="L180" i="75"/>
  <c r="AQ151" i="75"/>
  <c r="E152" i="5" s="1"/>
  <c r="AN185" i="75"/>
  <c r="AK37" i="75"/>
  <c r="R98" i="4"/>
  <c r="AC99" i="5" s="1"/>
  <c r="AE172" i="75"/>
  <c r="AI5" i="75"/>
  <c r="AI123" i="75"/>
  <c r="AK90" i="75"/>
  <c r="AH179" i="75"/>
  <c r="AQ53" i="75"/>
  <c r="E54" i="5" s="1"/>
  <c r="AN174" i="75"/>
  <c r="AS174" i="75" s="1"/>
  <c r="AU174" i="75" s="1"/>
  <c r="G175" i="5" s="1"/>
  <c r="AN179" i="75"/>
  <c r="AS179" i="75" s="1"/>
  <c r="AU179" i="75" s="1"/>
  <c r="G180" i="5" s="1"/>
  <c r="AH58" i="75"/>
  <c r="AH115" i="75"/>
  <c r="AH173" i="75"/>
  <c r="AH126" i="75"/>
  <c r="AQ167" i="75"/>
  <c r="E168" i="5" s="1"/>
  <c r="AQ165" i="75"/>
  <c r="E166" i="5" s="1"/>
  <c r="J188" i="75"/>
  <c r="J176" i="75"/>
  <c r="J170" i="75"/>
  <c r="BB142" i="75"/>
  <c r="BC142" i="75" s="1"/>
  <c r="K143" i="5" s="1"/>
  <c r="J141" i="75"/>
  <c r="J139" i="75"/>
  <c r="L139" i="75" s="1"/>
  <c r="BB136" i="75"/>
  <c r="J137" i="5" s="1"/>
  <c r="AM137" i="5" s="1"/>
  <c r="J135" i="75"/>
  <c r="L135" i="75" s="1"/>
  <c r="J134" i="75"/>
  <c r="L134" i="75" s="1"/>
  <c r="BB124" i="75"/>
  <c r="AM123" i="75"/>
  <c r="J122" i="75"/>
  <c r="L122" i="75" s="1"/>
  <c r="J119" i="75"/>
  <c r="BB117" i="75"/>
  <c r="J115" i="75"/>
  <c r="AM110" i="75"/>
  <c r="J108" i="75"/>
  <c r="L108" i="75" s="1"/>
  <c r="J107" i="75"/>
  <c r="J89" i="75"/>
  <c r="BB85" i="75"/>
  <c r="J86" i="5" s="1"/>
  <c r="AM86" i="5" s="1"/>
  <c r="BB71" i="75"/>
  <c r="BB66" i="75"/>
  <c r="J67" i="5" s="1"/>
  <c r="AM67" i="5" s="1"/>
  <c r="BB65" i="75"/>
  <c r="J66" i="5" s="1"/>
  <c r="AM66" i="5" s="1"/>
  <c r="BB64" i="75"/>
  <c r="BB44" i="75"/>
  <c r="BC44" i="75" s="1"/>
  <c r="K45" i="5" s="1"/>
  <c r="BB41" i="75"/>
  <c r="AI19" i="75"/>
  <c r="AI32" i="75"/>
  <c r="AN159" i="75"/>
  <c r="AN3" i="75"/>
  <c r="AI188" i="75"/>
  <c r="AN92" i="75"/>
  <c r="AS92" i="75" s="1"/>
  <c r="AU92" i="75" s="1"/>
  <c r="G93" i="5" s="1"/>
  <c r="AI59" i="75"/>
  <c r="AI152" i="75"/>
  <c r="AI61" i="75"/>
  <c r="X107" i="75"/>
  <c r="AO107" i="75" s="1"/>
  <c r="C108" i="5" s="1"/>
  <c r="X160" i="75"/>
  <c r="AI149" i="75"/>
  <c r="AQ166" i="75"/>
  <c r="E167" i="5" s="1"/>
  <c r="AQ34" i="75"/>
  <c r="E35" i="5" s="1"/>
  <c r="AJ46" i="75"/>
  <c r="AK41" i="75"/>
  <c r="AI120" i="75"/>
  <c r="AN181" i="75"/>
  <c r="AS181" i="75" s="1"/>
  <c r="AU181" i="75" s="1"/>
  <c r="G182" i="5" s="1"/>
  <c r="AN125" i="75"/>
  <c r="X88" i="75"/>
  <c r="AI48" i="75"/>
  <c r="E177" i="75"/>
  <c r="AN114" i="75"/>
  <c r="AS114" i="75" s="1"/>
  <c r="AU114" i="75" s="1"/>
  <c r="G115" i="5" s="1"/>
  <c r="E123" i="75"/>
  <c r="AH11" i="75"/>
  <c r="E149" i="75"/>
  <c r="E68" i="75"/>
  <c r="AN72" i="75"/>
  <c r="X188" i="75"/>
  <c r="AH104" i="75"/>
  <c r="AO43" i="75"/>
  <c r="C44" i="5" s="1"/>
  <c r="AN112" i="75"/>
  <c r="AK184" i="75"/>
  <c r="AN173" i="75"/>
  <c r="AS173" i="75" s="1"/>
  <c r="AU173" i="75" s="1"/>
  <c r="G174" i="5" s="1"/>
  <c r="AH150" i="75"/>
  <c r="AH137" i="75"/>
  <c r="AH118" i="75"/>
  <c r="L20" i="75"/>
  <c r="G179" i="4"/>
  <c r="Z180" i="5" s="1"/>
  <c r="G171" i="4"/>
  <c r="Z172" i="5" s="1"/>
  <c r="R109" i="4"/>
  <c r="AC110" i="5" s="1"/>
  <c r="G107" i="4"/>
  <c r="Z108" i="5" s="1"/>
  <c r="R104" i="4"/>
  <c r="AC105" i="5" s="1"/>
  <c r="M100" i="4"/>
  <c r="AB101" i="5" s="1"/>
  <c r="R93" i="4"/>
  <c r="AC94" i="5" s="1"/>
  <c r="R88" i="4"/>
  <c r="AC89" i="5" s="1"/>
  <c r="G83" i="4"/>
  <c r="Z84" i="5" s="1"/>
  <c r="R80" i="4"/>
  <c r="AC81" i="5" s="1"/>
  <c r="R77" i="4"/>
  <c r="AC78" i="5" s="1"/>
  <c r="R64" i="4"/>
  <c r="AC65" i="5" s="1"/>
  <c r="R45" i="4"/>
  <c r="AC46" i="5" s="1"/>
  <c r="M44" i="4"/>
  <c r="AB45" i="5" s="1"/>
  <c r="G43" i="4"/>
  <c r="Z44" i="5" s="1"/>
  <c r="R40" i="4"/>
  <c r="AC41" i="5" s="1"/>
  <c r="G35" i="4"/>
  <c r="Z36" i="5" s="1"/>
  <c r="R32" i="4"/>
  <c r="AC33" i="5" s="1"/>
  <c r="R24" i="4"/>
  <c r="AC25" i="5" s="1"/>
  <c r="M20" i="4"/>
  <c r="AB21" i="5" s="1"/>
  <c r="G19" i="4"/>
  <c r="R16" i="4"/>
  <c r="AC17" i="5" s="1"/>
  <c r="R13" i="4"/>
  <c r="AC14" i="5" s="1"/>
  <c r="AI179" i="3"/>
  <c r="U180" i="5" s="1"/>
  <c r="AI173" i="3"/>
  <c r="U174" i="5" s="1"/>
  <c r="AI3" i="75"/>
  <c r="AN187" i="75"/>
  <c r="AH65" i="75"/>
  <c r="AN143" i="75"/>
  <c r="AN175" i="75"/>
  <c r="AN126" i="75"/>
  <c r="AS126" i="75" s="1"/>
  <c r="AU126" i="75" s="1"/>
  <c r="G127" i="5" s="1"/>
  <c r="AJ19" i="75"/>
  <c r="AC122" i="75"/>
  <c r="AI177" i="75"/>
  <c r="E115" i="75"/>
  <c r="AQ145" i="75"/>
  <c r="E146" i="5" s="1"/>
  <c r="AQ163" i="75"/>
  <c r="E164" i="5" s="1"/>
  <c r="AH79" i="75"/>
  <c r="AQ139" i="75"/>
  <c r="E140" i="5" s="1"/>
  <c r="AH105" i="75"/>
  <c r="AC90" i="75"/>
  <c r="AN86" i="75"/>
  <c r="AS86" i="75" s="1"/>
  <c r="AH18" i="75"/>
  <c r="AI35" i="75"/>
  <c r="AH88" i="75"/>
  <c r="AH97" i="75"/>
  <c r="X51" i="75"/>
  <c r="AJ62" i="75"/>
  <c r="AL62" i="75" s="1"/>
  <c r="AN85" i="75"/>
  <c r="AS85" i="75" s="1"/>
  <c r="AN65" i="75"/>
  <c r="AS65" i="75" s="1"/>
  <c r="AU65" i="75" s="1"/>
  <c r="G66" i="5" s="1"/>
  <c r="E130" i="75"/>
  <c r="AH42" i="75"/>
  <c r="E136" i="75"/>
  <c r="AQ107" i="75"/>
  <c r="E108" i="5" s="1"/>
  <c r="AQ18" i="75"/>
  <c r="E19" i="5" s="1"/>
  <c r="E11" i="75"/>
  <c r="AI141" i="3"/>
  <c r="U142" i="5" s="1"/>
  <c r="AI51" i="75"/>
  <c r="AH68" i="75"/>
  <c r="E79" i="75"/>
  <c r="AI11" i="75"/>
  <c r="X94" i="75"/>
  <c r="AN77" i="75"/>
  <c r="AJ148" i="75"/>
  <c r="AL148" i="75" s="1"/>
  <c r="AH127" i="75"/>
  <c r="R118" i="4"/>
  <c r="AC119" i="5" s="1"/>
  <c r="R116" i="4"/>
  <c r="AC117" i="5" s="1"/>
  <c r="R84" i="4"/>
  <c r="AC85" i="5" s="1"/>
  <c r="R54" i="4"/>
  <c r="AC55" i="5" s="1"/>
  <c r="M43" i="4"/>
  <c r="AB44" i="5" s="1"/>
  <c r="E191" i="75"/>
  <c r="E186" i="75"/>
  <c r="AK182" i="75"/>
  <c r="J182" i="75"/>
  <c r="L182" i="75" s="1"/>
  <c r="AQ178" i="75"/>
  <c r="E179" i="5" s="1"/>
  <c r="AJ173" i="75"/>
  <c r="E173" i="75"/>
  <c r="AJ169" i="75"/>
  <c r="AJ159" i="75"/>
  <c r="E159" i="75"/>
  <c r="AM152" i="75"/>
  <c r="AI143" i="75"/>
  <c r="AM141" i="75"/>
  <c r="AK138" i="75"/>
  <c r="AL138" i="75" s="1"/>
  <c r="X136" i="75"/>
  <c r="AM135" i="75"/>
  <c r="AM134" i="75"/>
  <c r="AK129" i="75"/>
  <c r="J129" i="75"/>
  <c r="L129" i="75" s="1"/>
  <c r="AQ128" i="75"/>
  <c r="E129" i="5" s="1"/>
  <c r="AJ127" i="75"/>
  <c r="AL127" i="75" s="1"/>
  <c r="J121" i="75"/>
  <c r="L121" i="75" s="1"/>
  <c r="J120" i="75"/>
  <c r="L120" i="75" s="1"/>
  <c r="AH117" i="75"/>
  <c r="AQ113" i="75"/>
  <c r="E114" i="5" s="1"/>
  <c r="AJ101" i="75"/>
  <c r="X85" i="75"/>
  <c r="AQ81" i="75"/>
  <c r="E82" i="5" s="1"/>
  <c r="AK46" i="75"/>
  <c r="AM42" i="75"/>
  <c r="AJ31" i="75"/>
  <c r="AJ10" i="75"/>
  <c r="AM9" i="75"/>
  <c r="AM6" i="75"/>
  <c r="AJ4" i="75"/>
  <c r="AY82" i="75"/>
  <c r="I83" i="5" s="1"/>
  <c r="X156" i="75"/>
  <c r="AY144" i="75"/>
  <c r="I145" i="5" s="1"/>
  <c r="AY168" i="75"/>
  <c r="I169" i="5" s="1"/>
  <c r="E74" i="75"/>
  <c r="E125" i="75"/>
  <c r="AH160" i="75"/>
  <c r="AL66" i="75"/>
  <c r="AH57" i="75"/>
  <c r="AI182" i="3"/>
  <c r="U183" i="5" s="1"/>
  <c r="AI111" i="3"/>
  <c r="U112" i="5" s="1"/>
  <c r="AI140" i="3"/>
  <c r="U141" i="5" s="1"/>
  <c r="AQ17" i="75"/>
  <c r="E18" i="5" s="1"/>
  <c r="AQ115" i="75"/>
  <c r="E116" i="5" s="1"/>
  <c r="AQ122" i="75"/>
  <c r="E123" i="5" s="1"/>
  <c r="E102" i="75"/>
  <c r="AO102" i="75" s="1"/>
  <c r="C103" i="5" s="1"/>
  <c r="E101" i="75"/>
  <c r="E98" i="75"/>
  <c r="E97" i="75"/>
  <c r="E95" i="75"/>
  <c r="AH56" i="75"/>
  <c r="AN172" i="75"/>
  <c r="AK59" i="75"/>
  <c r="AH140" i="75"/>
  <c r="AN80" i="75"/>
  <c r="AH139" i="75"/>
  <c r="E172" i="75"/>
  <c r="AY136" i="75"/>
  <c r="I137" i="5" s="1"/>
  <c r="AI121" i="75"/>
  <c r="AI182" i="75"/>
  <c r="AH102" i="75"/>
  <c r="AN66" i="75"/>
  <c r="AS66" i="75" s="1"/>
  <c r="AU66" i="75" s="1"/>
  <c r="G67" i="5" s="1"/>
  <c r="E32" i="75"/>
  <c r="AI124" i="3"/>
  <c r="U125" i="5" s="1"/>
  <c r="AI120" i="3"/>
  <c r="U121" i="5" s="1"/>
  <c r="AI119" i="3"/>
  <c r="U120" i="5" s="1"/>
  <c r="AQ47" i="75"/>
  <c r="E48" i="5" s="1"/>
  <c r="AQ14" i="75"/>
  <c r="E15" i="5" s="1"/>
  <c r="M108" i="4"/>
  <c r="AB109" i="5" s="1"/>
  <c r="R101" i="4"/>
  <c r="AC102" i="5" s="1"/>
  <c r="R90" i="4"/>
  <c r="AC91" i="5" s="1"/>
  <c r="W182" i="3"/>
  <c r="R183" i="5" s="1"/>
  <c r="W178" i="3"/>
  <c r="R179" i="5" s="1"/>
  <c r="W176" i="3"/>
  <c r="R177" i="5" s="1"/>
  <c r="W172" i="3"/>
  <c r="R173" i="5" s="1"/>
  <c r="W168" i="3"/>
  <c r="W166" i="3"/>
  <c r="R167" i="5" s="1"/>
  <c r="W164" i="3"/>
  <c r="R165" i="5" s="1"/>
  <c r="W162" i="3"/>
  <c r="W156" i="3"/>
  <c r="R157" i="5" s="1"/>
  <c r="W148" i="3"/>
  <c r="R149" i="5" s="1"/>
  <c r="W147" i="3"/>
  <c r="R148" i="5" s="1"/>
  <c r="W146" i="3"/>
  <c r="R147" i="5" s="1"/>
  <c r="W142" i="3"/>
  <c r="R143" i="5" s="1"/>
  <c r="W141" i="3"/>
  <c r="W139" i="3"/>
  <c r="W136" i="3"/>
  <c r="W134" i="3"/>
  <c r="R135" i="5" s="1"/>
  <c r="W128" i="3"/>
  <c r="R129" i="5" s="1"/>
  <c r="W124" i="3"/>
  <c r="R125" i="5" s="1"/>
  <c r="W122" i="3"/>
  <c r="R123" i="5" s="1"/>
  <c r="W119" i="3"/>
  <c r="R120" i="5" s="1"/>
  <c r="W116" i="3"/>
  <c r="R117" i="5" s="1"/>
  <c r="W115" i="3"/>
  <c r="R116" i="5" s="1"/>
  <c r="W114" i="3"/>
  <c r="R115" i="5" s="1"/>
  <c r="W112" i="3"/>
  <c r="R113" i="5" s="1"/>
  <c r="W111" i="3"/>
  <c r="R112" i="5" s="1"/>
  <c r="W104" i="3"/>
  <c r="W102" i="3"/>
  <c r="R103" i="5" s="1"/>
  <c r="W97" i="3"/>
  <c r="R98" i="5" s="1"/>
  <c r="W93" i="3"/>
  <c r="R94" i="5" s="1"/>
  <c r="W92" i="3"/>
  <c r="W90" i="3"/>
  <c r="W89" i="3"/>
  <c r="R90" i="5" s="1"/>
  <c r="W88" i="3"/>
  <c r="R89" i="5" s="1"/>
  <c r="W86" i="3"/>
  <c r="R87" i="5" s="1"/>
  <c r="W85" i="3"/>
  <c r="R86" i="5" s="1"/>
  <c r="W82" i="3"/>
  <c r="R83" i="5" s="1"/>
  <c r="AY128" i="75"/>
  <c r="I129" i="5" s="1"/>
  <c r="X191" i="75"/>
  <c r="AI156" i="75"/>
  <c r="AH122" i="75"/>
  <c r="AN168" i="75"/>
  <c r="AQ157" i="75"/>
  <c r="E158" i="5" s="1"/>
  <c r="AI6" i="75"/>
  <c r="E5" i="75"/>
  <c r="AI44" i="75"/>
  <c r="E104" i="75"/>
  <c r="E42" i="75"/>
  <c r="AI99" i="75"/>
  <c r="AC24" i="75"/>
  <c r="E99" i="75"/>
  <c r="AI133" i="3"/>
  <c r="U134" i="5" s="1"/>
  <c r="AI186" i="3"/>
  <c r="U187" i="5" s="1"/>
  <c r="AI136" i="3"/>
  <c r="U137" i="5" s="1"/>
  <c r="L36" i="75"/>
  <c r="AI126" i="3"/>
  <c r="U127" i="5" s="1"/>
  <c r="AY96" i="75"/>
  <c r="AY120" i="75"/>
  <c r="X73" i="75"/>
  <c r="AN15" i="75"/>
  <c r="AN190" i="75"/>
  <c r="AS190" i="75" s="1"/>
  <c r="AU190" i="75" s="1"/>
  <c r="G191" i="5" s="1"/>
  <c r="AI89" i="75"/>
  <c r="AQ130" i="75"/>
  <c r="E131" i="5" s="1"/>
  <c r="AN186" i="75"/>
  <c r="AS186" i="75" s="1"/>
  <c r="AU186" i="75" s="1"/>
  <c r="G187" i="5" s="1"/>
  <c r="AH4" i="75"/>
  <c r="AI83" i="75"/>
  <c r="AN158" i="75"/>
  <c r="AS158" i="75" s="1"/>
  <c r="AU158" i="75" s="1"/>
  <c r="AI12" i="75"/>
  <c r="E59" i="75"/>
  <c r="AJ140" i="75"/>
  <c r="AH16" i="75"/>
  <c r="AH174" i="75"/>
  <c r="AI164" i="3"/>
  <c r="U165" i="5" s="1"/>
  <c r="AI155" i="3"/>
  <c r="U156" i="5" s="1"/>
  <c r="AI156" i="3"/>
  <c r="U157" i="5" s="1"/>
  <c r="AI171" i="3"/>
  <c r="U172" i="5" s="1"/>
  <c r="AQ24" i="75"/>
  <c r="E25" i="5" s="1"/>
  <c r="L50" i="75"/>
  <c r="G177" i="4"/>
  <c r="Z178" i="5" s="1"/>
  <c r="G169" i="4"/>
  <c r="Z170" i="5" s="1"/>
  <c r="G153" i="4"/>
  <c r="Z154" i="5" s="1"/>
  <c r="G129" i="4"/>
  <c r="G121" i="4"/>
  <c r="Z122" i="5" s="1"/>
  <c r="G105" i="4"/>
  <c r="G73" i="4"/>
  <c r="Z74" i="5" s="1"/>
  <c r="G65" i="4"/>
  <c r="Z66" i="5" s="1"/>
  <c r="G57" i="4"/>
  <c r="G41" i="4"/>
  <c r="H41" i="4" s="1"/>
  <c r="AA42" i="5" s="1"/>
  <c r="G33" i="4"/>
  <c r="Z34" i="5" s="1"/>
  <c r="G17" i="4"/>
  <c r="Z18" i="5" s="1"/>
  <c r="G173" i="4"/>
  <c r="G157" i="4"/>
  <c r="H157" i="4" s="1"/>
  <c r="AA158" i="5" s="1"/>
  <c r="G149" i="4"/>
  <c r="H149" i="4" s="1"/>
  <c r="AA150" i="5" s="1"/>
  <c r="G141" i="4"/>
  <c r="Z142" i="5" s="1"/>
  <c r="G117" i="4"/>
  <c r="Z118" i="5" s="1"/>
  <c r="G93" i="4"/>
  <c r="Z94" i="5" s="1"/>
  <c r="G61" i="4"/>
  <c r="Z62" i="5" s="1"/>
  <c r="G37" i="4"/>
  <c r="Z38" i="5" s="1"/>
  <c r="Z4" i="3"/>
  <c r="S5" i="5" s="1"/>
  <c r="E156" i="75"/>
  <c r="AK170" i="75"/>
  <c r="AL170" i="75" s="1"/>
  <c r="AS172" i="75"/>
  <c r="AU172" i="75" s="1"/>
  <c r="G173" i="5" s="1"/>
  <c r="AK45" i="75"/>
  <c r="X14" i="75"/>
  <c r="AO14" i="75" s="1"/>
  <c r="C15" i="5" s="1"/>
  <c r="E192" i="75"/>
  <c r="AO192" i="75" s="1"/>
  <c r="C193" i="5" s="1"/>
  <c r="M61" i="4"/>
  <c r="AB62" i="5" s="1"/>
  <c r="BB162" i="75"/>
  <c r="AH146" i="75"/>
  <c r="AI136" i="75"/>
  <c r="AH131" i="75"/>
  <c r="AQ112" i="75"/>
  <c r="E113" i="5" s="1"/>
  <c r="E92" i="75"/>
  <c r="X90" i="75"/>
  <c r="E86" i="75"/>
  <c r="AH76" i="75"/>
  <c r="AH53" i="75"/>
  <c r="AS52" i="75"/>
  <c r="AU52" i="75" s="1"/>
  <c r="G53" i="5" s="1"/>
  <c r="AK51" i="75"/>
  <c r="AN45" i="75"/>
  <c r="AS45" i="75" s="1"/>
  <c r="AU45" i="75" s="1"/>
  <c r="G46" i="5" s="1"/>
  <c r="J45" i="75"/>
  <c r="L45" i="75" s="1"/>
  <c r="AI36" i="75"/>
  <c r="AN35" i="75"/>
  <c r="AS35" i="75" s="1"/>
  <c r="AU35" i="75" s="1"/>
  <c r="G36" i="5" s="1"/>
  <c r="J32" i="75"/>
  <c r="L32" i="75" s="1"/>
  <c r="AN23" i="75"/>
  <c r="J16" i="75"/>
  <c r="L16" i="75" s="1"/>
  <c r="AK10" i="75"/>
  <c r="AL10" i="75" s="1"/>
  <c r="AN6" i="75"/>
  <c r="AS6" i="75" s="1"/>
  <c r="AU6" i="75" s="1"/>
  <c r="G7" i="5" s="1"/>
  <c r="E4" i="75"/>
  <c r="AJ26" i="75"/>
  <c r="X17" i="75"/>
  <c r="AO17" i="75" s="1"/>
  <c r="AH73" i="75"/>
  <c r="AU85" i="75"/>
  <c r="G86" i="5" s="1"/>
  <c r="AQ121" i="75"/>
  <c r="E122" i="5" s="1"/>
  <c r="AQ91" i="75"/>
  <c r="E92" i="5" s="1"/>
  <c r="AI27" i="75"/>
  <c r="G138" i="4"/>
  <c r="Z139" i="5" s="1"/>
  <c r="G122" i="4"/>
  <c r="Z123" i="5" s="1"/>
  <c r="BB143" i="75"/>
  <c r="E57" i="75"/>
  <c r="AK43" i="75"/>
  <c r="E16" i="75"/>
  <c r="AO16" i="75" s="1"/>
  <c r="C17" i="5" s="1"/>
  <c r="AC7" i="75"/>
  <c r="AN41" i="75"/>
  <c r="AS41" i="75" s="1"/>
  <c r="AU41" i="75" s="1"/>
  <c r="G42" i="5" s="1"/>
  <c r="AH96" i="75"/>
  <c r="J193" i="5"/>
  <c r="AM193" i="5" s="1"/>
  <c r="AI103" i="75"/>
  <c r="AC44" i="75"/>
  <c r="AE44" i="75" s="1"/>
  <c r="X38" i="75"/>
  <c r="E67" i="75"/>
  <c r="X113" i="75"/>
  <c r="AC72" i="75"/>
  <c r="AC86" i="75"/>
  <c r="AE86" i="75" s="1"/>
  <c r="AR86" i="75" s="1"/>
  <c r="F87" i="5" s="1"/>
  <c r="AH46" i="75"/>
  <c r="AQ70" i="75"/>
  <c r="E71" i="5" s="1"/>
  <c r="AQ38" i="75"/>
  <c r="E39" i="5" s="1"/>
  <c r="E133" i="75"/>
  <c r="X3" i="75"/>
  <c r="J33" i="5"/>
  <c r="AM33" i="5" s="1"/>
  <c r="E46" i="75"/>
  <c r="X89" i="75"/>
  <c r="AH22" i="75"/>
  <c r="AQ189" i="75"/>
  <c r="E190" i="5" s="1"/>
  <c r="X68" i="75"/>
  <c r="J13" i="75"/>
  <c r="AH9" i="75"/>
  <c r="AO100" i="75"/>
  <c r="AH84" i="75"/>
  <c r="X102" i="75"/>
  <c r="AI9" i="75"/>
  <c r="X97" i="75"/>
  <c r="AH15" i="75"/>
  <c r="E8" i="75"/>
  <c r="AH12" i="75"/>
  <c r="AI38" i="75"/>
  <c r="AN33" i="75"/>
  <c r="X33" i="75"/>
  <c r="AI134" i="75"/>
  <c r="J175" i="5"/>
  <c r="AM175" i="5" s="1"/>
  <c r="R184" i="4"/>
  <c r="AC185" i="5" s="1"/>
  <c r="G174" i="4"/>
  <c r="Z175" i="5" s="1"/>
  <c r="AJ118" i="75"/>
  <c r="AC118" i="75"/>
  <c r="AH70" i="75"/>
  <c r="X70" i="75"/>
  <c r="AO70" i="75" s="1"/>
  <c r="C71" i="5" s="1"/>
  <c r="AC22" i="75"/>
  <c r="AE22" i="75" s="1"/>
  <c r="AJ22" i="75"/>
  <c r="AH164" i="75"/>
  <c r="X164" i="75"/>
  <c r="AJ125" i="75"/>
  <c r="AC125" i="75"/>
  <c r="AE125" i="75" s="1"/>
  <c r="AK28" i="75"/>
  <c r="AH175" i="75"/>
  <c r="X175" i="75"/>
  <c r="AO175" i="75" s="1"/>
  <c r="R134" i="4"/>
  <c r="AC135" i="5" s="1"/>
  <c r="G124" i="4"/>
  <c r="Z125" i="5" s="1"/>
  <c r="M122" i="4"/>
  <c r="AB123" i="5" s="1"/>
  <c r="M98" i="4"/>
  <c r="AB99" i="5" s="1"/>
  <c r="M58" i="4"/>
  <c r="AB59" i="5" s="1"/>
  <c r="M42" i="4"/>
  <c r="AB43" i="5" s="1"/>
  <c r="L188" i="75"/>
  <c r="AJ181" i="75"/>
  <c r="AL181" i="75" s="1"/>
  <c r="AC181" i="75"/>
  <c r="AO89" i="75"/>
  <c r="C90" i="5" s="1"/>
  <c r="AH136" i="75"/>
  <c r="AK134" i="75"/>
  <c r="AK13" i="75"/>
  <c r="AC13" i="75"/>
  <c r="AE13" i="75" s="1"/>
  <c r="AC192" i="75"/>
  <c r="AE192" i="75" s="1"/>
  <c r="AI4" i="75"/>
  <c r="AJ138" i="75"/>
  <c r="AJ154" i="75"/>
  <c r="E113" i="75"/>
  <c r="E33" i="75"/>
  <c r="AH33" i="75"/>
  <c r="E151" i="75"/>
  <c r="AH151" i="75"/>
  <c r="E65" i="75"/>
  <c r="E22" i="75"/>
  <c r="AM14" i="75"/>
  <c r="AM150" i="75"/>
  <c r="AQ192" i="75"/>
  <c r="E193" i="5" s="1"/>
  <c r="M66" i="4"/>
  <c r="AB67" i="5" s="1"/>
  <c r="R62" i="4"/>
  <c r="AC63" i="5" s="1"/>
  <c r="R25" i="4"/>
  <c r="BB189" i="75"/>
  <c r="AI186" i="75"/>
  <c r="L176" i="75"/>
  <c r="AM170" i="75"/>
  <c r="AK160" i="75"/>
  <c r="BB157" i="75"/>
  <c r="X132" i="75"/>
  <c r="AO132" i="75" s="1"/>
  <c r="C133" i="5" s="1"/>
  <c r="AK120" i="75"/>
  <c r="AM119" i="75"/>
  <c r="L115" i="75"/>
  <c r="AM108" i="75"/>
  <c r="J104" i="75"/>
  <c r="L104" i="75" s="1"/>
  <c r="AK100" i="75"/>
  <c r="AJ94" i="75"/>
  <c r="AL94" i="75" s="1"/>
  <c r="AH132" i="75"/>
  <c r="AH47" i="75"/>
  <c r="AI173" i="75"/>
  <c r="AK141" i="75"/>
  <c r="AK176" i="75"/>
  <c r="J185" i="5"/>
  <c r="AM185" i="5" s="1"/>
  <c r="AH66" i="75"/>
  <c r="L107" i="75"/>
  <c r="R150" i="4"/>
  <c r="AC151" i="5" s="1"/>
  <c r="R121" i="4"/>
  <c r="AC122" i="5" s="1"/>
  <c r="G116" i="4"/>
  <c r="R110" i="4"/>
  <c r="AC111" i="5" s="1"/>
  <c r="R78" i="4"/>
  <c r="AC79" i="5" s="1"/>
  <c r="M50" i="4"/>
  <c r="AB51" i="5" s="1"/>
  <c r="AM176" i="75"/>
  <c r="BB165" i="75"/>
  <c r="AK155" i="75"/>
  <c r="J154" i="75"/>
  <c r="L154" i="75" s="1"/>
  <c r="BB147" i="75"/>
  <c r="BB146" i="75"/>
  <c r="BB144" i="75"/>
  <c r="J138" i="75"/>
  <c r="L138" i="75" s="1"/>
  <c r="BB132" i="75"/>
  <c r="AM122" i="75"/>
  <c r="L119" i="75"/>
  <c r="AN105" i="75"/>
  <c r="AS105" i="75" s="1"/>
  <c r="AU105" i="75" s="1"/>
  <c r="G106" i="5" s="1"/>
  <c r="AJ103" i="75"/>
  <c r="AJ102" i="75"/>
  <c r="AM99" i="75"/>
  <c r="AJ95" i="75"/>
  <c r="AL95" i="75" s="1"/>
  <c r="AI92" i="75"/>
  <c r="AK88" i="75"/>
  <c r="AJ87" i="75"/>
  <c r="AI65" i="75"/>
  <c r="BB37" i="75"/>
  <c r="J11" i="75"/>
  <c r="L11" i="75" s="1"/>
  <c r="AN151" i="75"/>
  <c r="AS151" i="75" s="1"/>
  <c r="AU151" i="75" s="1"/>
  <c r="G152" i="5" s="1"/>
  <c r="AN116" i="75"/>
  <c r="AS116" i="75" s="1"/>
  <c r="AU116" i="75" s="1"/>
  <c r="G117" i="5" s="1"/>
  <c r="AJ65" i="75"/>
  <c r="AC65" i="75"/>
  <c r="AE65" i="75" s="1"/>
  <c r="AM115" i="75"/>
  <c r="R182" i="4"/>
  <c r="AC183" i="5" s="1"/>
  <c r="M106" i="4"/>
  <c r="AB107" i="5" s="1"/>
  <c r="R17" i="4"/>
  <c r="AC18" i="5" s="1"/>
  <c r="M13" i="4"/>
  <c r="AB14" i="5" s="1"/>
  <c r="AM188" i="75"/>
  <c r="AJ179" i="75"/>
  <c r="AL179" i="75" s="1"/>
  <c r="AJ175" i="75"/>
  <c r="L170" i="75"/>
  <c r="J155" i="75"/>
  <c r="L155" i="75" s="1"/>
  <c r="L141" i="75"/>
  <c r="AC133" i="75"/>
  <c r="AE133" i="75" s="1"/>
  <c r="AH192" i="75"/>
  <c r="X83" i="75"/>
  <c r="AO83" i="75" s="1"/>
  <c r="C84" i="5" s="1"/>
  <c r="AJ82" i="75"/>
  <c r="AH156" i="75"/>
  <c r="AI118" i="75"/>
  <c r="AH101" i="75"/>
  <c r="X101" i="75"/>
  <c r="AH72" i="75"/>
  <c r="L156" i="75"/>
  <c r="AM106" i="75"/>
  <c r="X189" i="75"/>
  <c r="AH189" i="75"/>
  <c r="R126" i="4"/>
  <c r="AC127" i="5" s="1"/>
  <c r="M114" i="4"/>
  <c r="AB115" i="5" s="1"/>
  <c r="R70" i="4"/>
  <c r="AC71" i="5" s="1"/>
  <c r="G44" i="4"/>
  <c r="Z45" i="5" s="1"/>
  <c r="R38" i="4"/>
  <c r="AC39" i="5" s="1"/>
  <c r="M18" i="4"/>
  <c r="AB19" i="5" s="1"/>
  <c r="AJ193" i="75"/>
  <c r="AL193" i="75" s="1"/>
  <c r="AJ187" i="75"/>
  <c r="AC187" i="75"/>
  <c r="AE187" i="75" s="1"/>
  <c r="J160" i="75"/>
  <c r="L160" i="75" s="1"/>
  <c r="AK154" i="75"/>
  <c r="E144" i="75"/>
  <c r="AM139" i="75"/>
  <c r="AJ137" i="75"/>
  <c r="AL137" i="75" s="1"/>
  <c r="AK121" i="75"/>
  <c r="AM109" i="75"/>
  <c r="J109" i="75"/>
  <c r="L109" i="75" s="1"/>
  <c r="AM107" i="75"/>
  <c r="AK104" i="75"/>
  <c r="J100" i="75"/>
  <c r="L100" i="75" s="1"/>
  <c r="J98" i="75"/>
  <c r="L98" i="75" s="1"/>
  <c r="AK96" i="75"/>
  <c r="J96" i="75"/>
  <c r="L96" i="75" s="1"/>
  <c r="AQ93" i="75"/>
  <c r="E94" i="5" s="1"/>
  <c r="L89" i="75"/>
  <c r="J88" i="75"/>
  <c r="L88" i="75" s="1"/>
  <c r="AI86" i="75"/>
  <c r="AN75" i="75"/>
  <c r="AS75" i="75" s="1"/>
  <c r="AU75" i="75" s="1"/>
  <c r="G76" i="5" s="1"/>
  <c r="X61" i="75"/>
  <c r="AO61" i="75" s="1"/>
  <c r="C62" i="5" s="1"/>
  <c r="AI192" i="75"/>
  <c r="AJ120" i="75"/>
  <c r="AH183" i="75"/>
  <c r="AH35" i="75"/>
  <c r="X35" i="75"/>
  <c r="AO35" i="75" s="1"/>
  <c r="C36" i="5" s="1"/>
  <c r="AK78" i="75"/>
  <c r="AJ68" i="75"/>
  <c r="AJ67" i="75"/>
  <c r="X64" i="75"/>
  <c r="AN62" i="75"/>
  <c r="AS62" i="75" s="1"/>
  <c r="AU62" i="75" s="1"/>
  <c r="G63" i="5" s="1"/>
  <c r="AK60" i="75"/>
  <c r="AM59" i="75"/>
  <c r="AJ57" i="75"/>
  <c r="AN49" i="75"/>
  <c r="AK48" i="75"/>
  <c r="J48" i="75"/>
  <c r="L48" i="75" s="1"/>
  <c r="AM47" i="75"/>
  <c r="AN43" i="75"/>
  <c r="AS43" i="75" s="1"/>
  <c r="AU43" i="75" s="1"/>
  <c r="G44" i="5" s="1"/>
  <c r="J35" i="75"/>
  <c r="L35" i="75" s="1"/>
  <c r="AM34" i="75"/>
  <c r="AN30" i="75"/>
  <c r="AS30" i="75" s="1"/>
  <c r="AU30" i="75" s="1"/>
  <c r="G31" i="5" s="1"/>
  <c r="J28" i="75"/>
  <c r="L28" i="75" s="1"/>
  <c r="AK27" i="75"/>
  <c r="J27" i="75"/>
  <c r="L27" i="75" s="1"/>
  <c r="AN24" i="75"/>
  <c r="AS24" i="75" s="1"/>
  <c r="AU24" i="75" s="1"/>
  <c r="G25" i="5" s="1"/>
  <c r="J23" i="75"/>
  <c r="L23" i="75" s="1"/>
  <c r="BB20" i="75"/>
  <c r="AM18" i="75"/>
  <c r="AM17" i="75"/>
  <c r="AM16" i="75"/>
  <c r="AM12" i="75"/>
  <c r="AK11" i="75"/>
  <c r="J9" i="75"/>
  <c r="L9" i="75" s="1"/>
  <c r="AQ8" i="75"/>
  <c r="E9" i="5" s="1"/>
  <c r="J6" i="75"/>
  <c r="L6" i="75" s="1"/>
  <c r="AM5" i="75"/>
  <c r="AY34" i="75"/>
  <c r="I35" i="5" s="1"/>
  <c r="AN84" i="75"/>
  <c r="AM83" i="75"/>
  <c r="E81" i="75"/>
  <c r="J78" i="75"/>
  <c r="L78" i="75" s="1"/>
  <c r="AM74" i="75"/>
  <c r="AJ73" i="75"/>
  <c r="BB70" i="75"/>
  <c r="AN69" i="75"/>
  <c r="AS69" i="75" s="1"/>
  <c r="AU69" i="75" s="1"/>
  <c r="G70" i="5" s="1"/>
  <c r="AN63" i="75"/>
  <c r="AM61" i="75"/>
  <c r="J60" i="75"/>
  <c r="L60" i="75" s="1"/>
  <c r="AJ58" i="75"/>
  <c r="AL58" i="75" s="1"/>
  <c r="AJ56" i="75"/>
  <c r="AL56" i="75" s="1"/>
  <c r="AM52" i="75"/>
  <c r="AN145" i="75"/>
  <c r="AI78" i="75"/>
  <c r="X27" i="75"/>
  <c r="AQ136" i="75"/>
  <c r="E137" i="5" s="1"/>
  <c r="AQ42" i="75"/>
  <c r="E43" i="5" s="1"/>
  <c r="AN147" i="75"/>
  <c r="AS147" i="75" s="1"/>
  <c r="AU147" i="75" s="1"/>
  <c r="G148" i="5" s="1"/>
  <c r="X24" i="75"/>
  <c r="AO24" i="75" s="1"/>
  <c r="C25" i="5" s="1"/>
  <c r="E143" i="75"/>
  <c r="E7" i="75"/>
  <c r="AH129" i="75"/>
  <c r="E85" i="75"/>
  <c r="AH26" i="75"/>
  <c r="AQ26" i="75"/>
  <c r="E27" i="5" s="1"/>
  <c r="AK109" i="75"/>
  <c r="AI185" i="75"/>
  <c r="AH191" i="75"/>
  <c r="AI189" i="75"/>
  <c r="AI180" i="75"/>
  <c r="AI191" i="75"/>
  <c r="AI64" i="75"/>
  <c r="AQ36" i="75"/>
  <c r="E37" i="5" s="1"/>
  <c r="AQ44" i="75"/>
  <c r="E45" i="5" s="1"/>
  <c r="AI112" i="75"/>
  <c r="AI113" i="75"/>
  <c r="AC71" i="75"/>
  <c r="AE71" i="75" s="1"/>
  <c r="AM111" i="75"/>
  <c r="AQ67" i="75"/>
  <c r="E68" i="5" s="1"/>
  <c r="AK188" i="75"/>
  <c r="AN184" i="75"/>
  <c r="AS184" i="75" s="1"/>
  <c r="AU184" i="75" s="1"/>
  <c r="G185" i="5" s="1"/>
  <c r="AQ177" i="75"/>
  <c r="E178" i="5" s="1"/>
  <c r="AI82" i="75"/>
  <c r="AK122" i="75"/>
  <c r="AK50" i="75"/>
  <c r="AL50" i="75" s="1"/>
  <c r="X115" i="75"/>
  <c r="X79" i="75"/>
  <c r="AJ155" i="75"/>
  <c r="AJ182" i="75"/>
  <c r="AL182" i="75" s="1"/>
  <c r="AE185" i="75"/>
  <c r="AL41" i="75"/>
  <c r="AC128" i="75"/>
  <c r="AE128" i="75" s="1"/>
  <c r="AS124" i="75"/>
  <c r="AU124" i="75" s="1"/>
  <c r="G125" i="5" s="1"/>
  <c r="AK139" i="75"/>
  <c r="AQ142" i="75"/>
  <c r="E143" i="5" s="1"/>
  <c r="AN146" i="75"/>
  <c r="AK115" i="75"/>
  <c r="AL115" i="75" s="1"/>
  <c r="H30" i="4"/>
  <c r="AA31" i="5" s="1"/>
  <c r="AM153" i="75"/>
  <c r="AE122" i="75"/>
  <c r="X147" i="75"/>
  <c r="AO147" i="75" s="1"/>
  <c r="C148" i="5" s="1"/>
  <c r="AI172" i="75"/>
  <c r="AN131" i="75"/>
  <c r="AS131" i="75" s="1"/>
  <c r="AU131" i="75" s="1"/>
  <c r="G132" i="5" s="1"/>
  <c r="AH62" i="75"/>
  <c r="AK135" i="75"/>
  <c r="AM10" i="75"/>
  <c r="AM31" i="75"/>
  <c r="AM156" i="75"/>
  <c r="AM161" i="75"/>
  <c r="R193" i="4"/>
  <c r="AC194" i="5" s="1"/>
  <c r="R151" i="4"/>
  <c r="AC152" i="5" s="1"/>
  <c r="R145" i="4"/>
  <c r="AC146" i="5" s="1"/>
  <c r="R143" i="4"/>
  <c r="AC144" i="5" s="1"/>
  <c r="M142" i="4"/>
  <c r="AB143" i="5" s="1"/>
  <c r="R135" i="4"/>
  <c r="AC136" i="5" s="1"/>
  <c r="R132" i="4"/>
  <c r="AC133" i="5" s="1"/>
  <c r="R129" i="4"/>
  <c r="AC130" i="5" s="1"/>
  <c r="R124" i="4"/>
  <c r="AC125" i="5" s="1"/>
  <c r="R119" i="4"/>
  <c r="AC120" i="5" s="1"/>
  <c r="R113" i="4"/>
  <c r="AC114" i="5" s="1"/>
  <c r="R111" i="4"/>
  <c r="AC112" i="5" s="1"/>
  <c r="R105" i="4"/>
  <c r="AC106" i="5" s="1"/>
  <c r="W96" i="4"/>
  <c r="AD97" i="5" s="1"/>
  <c r="R92" i="4"/>
  <c r="AC93" i="5" s="1"/>
  <c r="R89" i="4"/>
  <c r="AC90" i="5" s="1"/>
  <c r="R87" i="4"/>
  <c r="AC88" i="5" s="1"/>
  <c r="M83" i="4"/>
  <c r="AB84" i="5" s="1"/>
  <c r="R81" i="4"/>
  <c r="AC82" i="5" s="1"/>
  <c r="R79" i="4"/>
  <c r="AC80" i="5" s="1"/>
  <c r="R76" i="4"/>
  <c r="AC77" i="5" s="1"/>
  <c r="R73" i="4"/>
  <c r="AC74" i="5" s="1"/>
  <c r="R71" i="4"/>
  <c r="AC72" i="5" s="1"/>
  <c r="R68" i="4"/>
  <c r="AC69" i="5" s="1"/>
  <c r="M67" i="4"/>
  <c r="R65" i="4"/>
  <c r="AC66" i="5" s="1"/>
  <c r="R60" i="4"/>
  <c r="AC61" i="5" s="1"/>
  <c r="M59" i="4"/>
  <c r="AB60" i="5" s="1"/>
  <c r="W56" i="4"/>
  <c r="R55" i="4"/>
  <c r="AC56" i="5" s="1"/>
  <c r="M51" i="4"/>
  <c r="AB52" i="5" s="1"/>
  <c r="R49" i="4"/>
  <c r="AC50" i="5" s="1"/>
  <c r="R47" i="4"/>
  <c r="AC48" i="5" s="1"/>
  <c r="R44" i="4"/>
  <c r="AC45" i="5" s="1"/>
  <c r="R41" i="4"/>
  <c r="AC42" i="5" s="1"/>
  <c r="H134" i="3"/>
  <c r="N135" i="5" s="1"/>
  <c r="Z110" i="3"/>
  <c r="S111" i="5" s="1"/>
  <c r="Z95" i="3"/>
  <c r="S96" i="5" s="1"/>
  <c r="AQ193" i="75"/>
  <c r="E194" i="5" s="1"/>
  <c r="AQ187" i="75"/>
  <c r="E188" i="5" s="1"/>
  <c r="AQ181" i="75"/>
  <c r="E182" i="5" s="1"/>
  <c r="E180" i="75"/>
  <c r="AQ179" i="75"/>
  <c r="E180" i="5" s="1"/>
  <c r="AQ174" i="75"/>
  <c r="E175" i="5" s="1"/>
  <c r="AQ169" i="75"/>
  <c r="E170" i="5" s="1"/>
  <c r="AQ127" i="75"/>
  <c r="E128" i="5" s="1"/>
  <c r="AQ126" i="75"/>
  <c r="E127" i="5" s="1"/>
  <c r="AQ114" i="75"/>
  <c r="E115" i="5" s="1"/>
  <c r="AK42" i="75"/>
  <c r="AK35" i="75"/>
  <c r="AK32" i="75"/>
  <c r="AM24" i="75"/>
  <c r="AK23" i="75"/>
  <c r="AK9" i="75"/>
  <c r="X171" i="75"/>
  <c r="AO171" i="75" s="1"/>
  <c r="C172" i="5" s="1"/>
  <c r="H14" i="4"/>
  <c r="AA15" i="5" s="1"/>
  <c r="AM26" i="75"/>
  <c r="AM149" i="75"/>
  <c r="AQ176" i="75"/>
  <c r="E177" i="5" s="1"/>
  <c r="AI159" i="75"/>
  <c r="J157" i="75"/>
  <c r="L157" i="75" s="1"/>
  <c r="AC156" i="75"/>
  <c r="J140" i="75"/>
  <c r="L140" i="75" s="1"/>
  <c r="E121" i="75"/>
  <c r="E120" i="75"/>
  <c r="E109" i="75"/>
  <c r="AJ45" i="75"/>
  <c r="AL45" i="75" s="1"/>
  <c r="AJ16" i="75"/>
  <c r="AQ162" i="75"/>
  <c r="E163" i="5" s="1"/>
  <c r="AJ129" i="75"/>
  <c r="AJ160" i="75"/>
  <c r="AL160" i="75" s="1"/>
  <c r="AK107" i="75"/>
  <c r="E118" i="75"/>
  <c r="J42" i="75"/>
  <c r="L42" i="75" s="1"/>
  <c r="G160" i="4"/>
  <c r="Z161" i="5" s="1"/>
  <c r="G96" i="4"/>
  <c r="Z97" i="5" s="1"/>
  <c r="G80" i="4"/>
  <c r="Z81" i="5" s="1"/>
  <c r="G64" i="4"/>
  <c r="Z65" i="5" s="1"/>
  <c r="G5" i="4"/>
  <c r="Z6" i="5" s="1"/>
  <c r="AH168" i="3"/>
  <c r="AH163" i="3"/>
  <c r="AI163" i="3" s="1"/>
  <c r="U164" i="5" s="1"/>
  <c r="AH158" i="3"/>
  <c r="AI158" i="3" s="1"/>
  <c r="U159" i="5" s="1"/>
  <c r="AH157" i="3"/>
  <c r="AI157" i="3" s="1"/>
  <c r="U158" i="5" s="1"/>
  <c r="AH147" i="3"/>
  <c r="AI147" i="3" s="1"/>
  <c r="U148" i="5" s="1"/>
  <c r="AH132" i="3"/>
  <c r="AI132" i="3" s="1"/>
  <c r="U133" i="5" s="1"/>
  <c r="AH131" i="3"/>
  <c r="AI131" i="3" s="1"/>
  <c r="U132" i="5" s="1"/>
  <c r="AH121" i="3"/>
  <c r="AI121" i="3" s="1"/>
  <c r="U122" i="5" s="1"/>
  <c r="AH113" i="3"/>
  <c r="AH109" i="3"/>
  <c r="AH98" i="3"/>
  <c r="AI98" i="3" s="1"/>
  <c r="U99" i="5" s="1"/>
  <c r="AH96" i="3"/>
  <c r="AI96" i="3" s="1"/>
  <c r="U97" i="5" s="1"/>
  <c r="AH93" i="3"/>
  <c r="AH89" i="3"/>
  <c r="AI89" i="3" s="1"/>
  <c r="U90" i="5" s="1"/>
  <c r="AH87" i="3"/>
  <c r="AI87" i="3" s="1"/>
  <c r="U88" i="5" s="1"/>
  <c r="AH81" i="3"/>
  <c r="AI81" i="3" s="1"/>
  <c r="AH79" i="3"/>
  <c r="AH71" i="3"/>
  <c r="AH64" i="3"/>
  <c r="AH25" i="3"/>
  <c r="AI25" i="3" s="1"/>
  <c r="J85" i="75"/>
  <c r="L85" i="75" s="1"/>
  <c r="J80" i="75"/>
  <c r="L80" i="75" s="1"/>
  <c r="J65" i="75"/>
  <c r="L65" i="75" s="1"/>
  <c r="J22" i="75"/>
  <c r="L22" i="75" s="1"/>
  <c r="AR22" i="75" s="1"/>
  <c r="F23" i="5" s="1"/>
  <c r="L161" i="75"/>
  <c r="AM148" i="75"/>
  <c r="G114" i="4"/>
  <c r="Z115" i="5" s="1"/>
  <c r="G98" i="4"/>
  <c r="Z99" i="5" s="1"/>
  <c r="G90" i="4"/>
  <c r="Z91" i="5" s="1"/>
  <c r="G82" i="4"/>
  <c r="Z83" i="5" s="1"/>
  <c r="G74" i="4"/>
  <c r="Z75" i="5" s="1"/>
  <c r="G66" i="4"/>
  <c r="H66" i="4" s="1"/>
  <c r="AA67" i="5" s="1"/>
  <c r="G50" i="4"/>
  <c r="H50" i="4" s="1"/>
  <c r="AA51" i="5" s="1"/>
  <c r="H91" i="4"/>
  <c r="AA92" i="5" s="1"/>
  <c r="G78" i="4"/>
  <c r="Z79" i="5" s="1"/>
  <c r="G62" i="4"/>
  <c r="Z63" i="5" s="1"/>
  <c r="Z130" i="5"/>
  <c r="H129" i="4"/>
  <c r="AA130" i="5" s="1"/>
  <c r="H65" i="4"/>
  <c r="AA66" i="5" s="1"/>
  <c r="G132" i="4"/>
  <c r="Z133" i="5" s="1"/>
  <c r="G108" i="4"/>
  <c r="Z109" i="5" s="1"/>
  <c r="G84" i="4"/>
  <c r="Z85" i="5" s="1"/>
  <c r="G76" i="4"/>
  <c r="Z77" i="5" s="1"/>
  <c r="G60" i="4"/>
  <c r="Z61" i="5" s="1"/>
  <c r="G193" i="4"/>
  <c r="Z194" i="5" s="1"/>
  <c r="G185" i="4"/>
  <c r="Z186" i="5" s="1"/>
  <c r="M125" i="4"/>
  <c r="AB126" i="5" s="1"/>
  <c r="M109" i="4"/>
  <c r="AB110" i="5" s="1"/>
  <c r="M85" i="4"/>
  <c r="AB86" i="5" s="1"/>
  <c r="M77" i="4"/>
  <c r="AB78" i="5" s="1"/>
  <c r="M69" i="4"/>
  <c r="AB70" i="5" s="1"/>
  <c r="M45" i="4"/>
  <c r="AB46" i="5" s="1"/>
  <c r="M10" i="4"/>
  <c r="AB11" i="5" s="1"/>
  <c r="M37" i="4"/>
  <c r="AB38" i="5" s="1"/>
  <c r="M184" i="4"/>
  <c r="AB185" i="5" s="1"/>
  <c r="M144" i="4"/>
  <c r="AB145" i="5" s="1"/>
  <c r="M136" i="4"/>
  <c r="AB137" i="5" s="1"/>
  <c r="M120" i="4"/>
  <c r="AB121" i="5" s="1"/>
  <c r="M112" i="4"/>
  <c r="AB113" i="5" s="1"/>
  <c r="M88" i="4"/>
  <c r="AB89" i="5" s="1"/>
  <c r="M80" i="4"/>
  <c r="M64" i="4"/>
  <c r="AB65" i="5" s="1"/>
  <c r="M40" i="4"/>
  <c r="AB41" i="5" s="1"/>
  <c r="M22" i="3"/>
  <c r="O23" i="5" s="1"/>
  <c r="W139" i="4"/>
  <c r="AD140" i="5" s="1"/>
  <c r="M192" i="3"/>
  <c r="O193" i="5" s="1"/>
  <c r="G180" i="4"/>
  <c r="Z181" i="5" s="1"/>
  <c r="G183" i="4"/>
  <c r="Z184" i="5" s="1"/>
  <c r="G143" i="4"/>
  <c r="H143" i="4" s="1"/>
  <c r="AA144" i="5" s="1"/>
  <c r="G87" i="4"/>
  <c r="Z88" i="5" s="1"/>
  <c r="G79" i="4"/>
  <c r="H79" i="4" s="1"/>
  <c r="AA80" i="5" s="1"/>
  <c r="G63" i="4"/>
  <c r="Z64" i="5" s="1"/>
  <c r="G39" i="4"/>
  <c r="Z40" i="5" s="1"/>
  <c r="G156" i="4"/>
  <c r="Z157" i="5" s="1"/>
  <c r="G36" i="4"/>
  <c r="H36" i="4" s="1"/>
  <c r="AA37" i="5" s="1"/>
  <c r="H104" i="4"/>
  <c r="AA105" i="5" s="1"/>
  <c r="G140" i="4"/>
  <c r="Z141" i="5" s="1"/>
  <c r="AY170" i="75"/>
  <c r="I171" i="5" s="1"/>
  <c r="AY162" i="75"/>
  <c r="AY18" i="75"/>
  <c r="I19" i="5" s="1"/>
  <c r="AY26" i="75"/>
  <c r="I27" i="5" s="1"/>
  <c r="AY138" i="75"/>
  <c r="I139" i="5" s="1"/>
  <c r="AY50" i="75"/>
  <c r="I51" i="5" s="1"/>
  <c r="AY106" i="75"/>
  <c r="I107" i="5" s="1"/>
  <c r="AY186" i="75"/>
  <c r="I187" i="5" s="1"/>
  <c r="AY90" i="75"/>
  <c r="I91" i="5" s="1"/>
  <c r="AY146" i="75"/>
  <c r="I147" i="5" s="1"/>
  <c r="AY114" i="75"/>
  <c r="BC114" i="75" s="1"/>
  <c r="K115" i="5" s="1"/>
  <c r="AY66" i="75"/>
  <c r="BC66" i="75" s="1"/>
  <c r="K67" i="5" s="1"/>
  <c r="AY74" i="75"/>
  <c r="I75" i="5" s="1"/>
  <c r="AY178" i="75"/>
  <c r="I179" i="5" s="1"/>
  <c r="AY58" i="75"/>
  <c r="I59" i="5" s="1"/>
  <c r="AY122" i="75"/>
  <c r="I123" i="5" s="1"/>
  <c r="AY10" i="75"/>
  <c r="I11" i="5" s="1"/>
  <c r="AY42" i="75"/>
  <c r="AY154" i="75"/>
  <c r="BC154" i="75" s="1"/>
  <c r="K155" i="5" s="1"/>
  <c r="AY98" i="75"/>
  <c r="BC98" i="75" s="1"/>
  <c r="K99" i="5" s="1"/>
  <c r="AY130" i="75"/>
  <c r="I131" i="5" s="1"/>
  <c r="AJ97" i="75"/>
  <c r="AL97" i="75" s="1"/>
  <c r="AC97" i="75"/>
  <c r="AE97" i="75" s="1"/>
  <c r="AR97" i="75" s="1"/>
  <c r="F98" i="5" s="1"/>
  <c r="X80" i="75"/>
  <c r="AI80" i="75"/>
  <c r="AI72" i="75"/>
  <c r="X72" i="75"/>
  <c r="AO72" i="75" s="1"/>
  <c r="C73" i="5" s="1"/>
  <c r="AC55" i="75"/>
  <c r="AE55" i="75" s="1"/>
  <c r="AR55" i="75" s="1"/>
  <c r="F56" i="5" s="1"/>
  <c r="AJ55" i="75"/>
  <c r="AL55" i="75" s="1"/>
  <c r="AE5" i="75"/>
  <c r="AO164" i="75"/>
  <c r="C165" i="5" s="1"/>
  <c r="AH125" i="75"/>
  <c r="AC154" i="75"/>
  <c r="AE154" i="75" s="1"/>
  <c r="X32" i="75"/>
  <c r="AO32" i="75" s="1"/>
  <c r="X92" i="75"/>
  <c r="AK15" i="75"/>
  <c r="AN40" i="75"/>
  <c r="AS40" i="75" s="1"/>
  <c r="AU40" i="75" s="1"/>
  <c r="G41" i="5" s="1"/>
  <c r="AI187" i="75"/>
  <c r="BC81" i="75"/>
  <c r="K82" i="5" s="1"/>
  <c r="R153" i="4"/>
  <c r="AC154" i="5" s="1"/>
  <c r="G151" i="4"/>
  <c r="Z152" i="5" s="1"/>
  <c r="R148" i="4"/>
  <c r="AC149" i="5" s="1"/>
  <c r="M141" i="4"/>
  <c r="AB142" i="5" s="1"/>
  <c r="M139" i="4"/>
  <c r="AB140" i="5" s="1"/>
  <c r="R137" i="4"/>
  <c r="AC138" i="5" s="1"/>
  <c r="M99" i="4"/>
  <c r="AB100" i="5" s="1"/>
  <c r="G95" i="4"/>
  <c r="R6" i="4"/>
  <c r="AC7" i="5" s="1"/>
  <c r="X118" i="75"/>
  <c r="E187" i="75"/>
  <c r="AI21" i="75"/>
  <c r="X155" i="75"/>
  <c r="AL21" i="75"/>
  <c r="AN76" i="75"/>
  <c r="AS76" i="75" s="1"/>
  <c r="AU76" i="75" s="1"/>
  <c r="G77" i="5" s="1"/>
  <c r="AQ101" i="75"/>
  <c r="E102" i="5" s="1"/>
  <c r="R188" i="4"/>
  <c r="AC189" i="5" s="1"/>
  <c r="G106" i="4"/>
  <c r="Z107" i="5" s="1"/>
  <c r="W85" i="4"/>
  <c r="W77" i="4"/>
  <c r="Z164" i="3"/>
  <c r="S165" i="5" s="1"/>
  <c r="Z160" i="3"/>
  <c r="S161" i="5" s="1"/>
  <c r="Z148" i="3"/>
  <c r="S149" i="5" s="1"/>
  <c r="H138" i="3"/>
  <c r="N139" i="5" s="1"/>
  <c r="H106" i="3"/>
  <c r="N107" i="5" s="1"/>
  <c r="AH190" i="75"/>
  <c r="AH185" i="75"/>
  <c r="AH143" i="75"/>
  <c r="AI85" i="75"/>
  <c r="AJ100" i="75"/>
  <c r="AH170" i="75"/>
  <c r="AJ48" i="75"/>
  <c r="AJ6" i="75"/>
  <c r="AJ23" i="75"/>
  <c r="AL23" i="75" s="1"/>
  <c r="AJ88" i="75"/>
  <c r="L29" i="75"/>
  <c r="AM84" i="75"/>
  <c r="M134" i="4"/>
  <c r="AB135" i="5" s="1"/>
  <c r="M110" i="4"/>
  <c r="AB111" i="5" s="1"/>
  <c r="M86" i="4"/>
  <c r="AB87" i="5" s="1"/>
  <c r="M78" i="4"/>
  <c r="AB79" i="5" s="1"/>
  <c r="W120" i="3"/>
  <c r="R121" i="5" s="1"/>
  <c r="AI193" i="75"/>
  <c r="BB190" i="75"/>
  <c r="BC190" i="75" s="1"/>
  <c r="K191" i="5" s="1"/>
  <c r="AE181" i="75"/>
  <c r="AH32" i="75"/>
  <c r="AH24" i="75"/>
  <c r="BC108" i="75"/>
  <c r="K109" i="5" s="1"/>
  <c r="AI115" i="75"/>
  <c r="AC82" i="75"/>
  <c r="AE82" i="75" s="1"/>
  <c r="AR82" i="75" s="1"/>
  <c r="F83" i="5" s="1"/>
  <c r="AI14" i="75"/>
  <c r="AI119" i="75"/>
  <c r="AH10" i="75"/>
  <c r="AC137" i="75"/>
  <c r="AE137" i="75" s="1"/>
  <c r="AS48" i="75"/>
  <c r="AU48" i="75" s="1"/>
  <c r="G49" i="5" s="1"/>
  <c r="AH145" i="75"/>
  <c r="AH8" i="75"/>
  <c r="AS113" i="75"/>
  <c r="AU113" i="75" s="1"/>
  <c r="G114" i="5" s="1"/>
  <c r="H33" i="4"/>
  <c r="AA34" i="5" s="1"/>
  <c r="AM46" i="75"/>
  <c r="M177" i="4"/>
  <c r="AB178" i="5" s="1"/>
  <c r="M175" i="4"/>
  <c r="AB176" i="5" s="1"/>
  <c r="R173" i="4"/>
  <c r="AC174" i="5" s="1"/>
  <c r="R170" i="4"/>
  <c r="AC171" i="5" s="1"/>
  <c r="G136" i="4"/>
  <c r="Z137" i="5" s="1"/>
  <c r="M89" i="4"/>
  <c r="AB90" i="5" s="1"/>
  <c r="R50" i="4"/>
  <c r="AC51" i="5" s="1"/>
  <c r="R29" i="4"/>
  <c r="AC30" i="5" s="1"/>
  <c r="G29" i="4"/>
  <c r="Z30" i="5" s="1"/>
  <c r="M25" i="4"/>
  <c r="AB26" i="5" s="1"/>
  <c r="R23" i="4"/>
  <c r="AC24" i="5" s="1"/>
  <c r="M22" i="4"/>
  <c r="AB23" i="5" s="1"/>
  <c r="R21" i="4"/>
  <c r="AC22" i="5" s="1"/>
  <c r="R18" i="4"/>
  <c r="AC19" i="5" s="1"/>
  <c r="M17" i="4"/>
  <c r="AB18" i="5" s="1"/>
  <c r="G16" i="4"/>
  <c r="Z17" i="5" s="1"/>
  <c r="R15" i="4"/>
  <c r="AC16" i="5" s="1"/>
  <c r="M14" i="4"/>
  <c r="AB15" i="5" s="1"/>
  <c r="G13" i="4"/>
  <c r="Z14" i="5" s="1"/>
  <c r="AH150" i="3"/>
  <c r="AH144" i="3"/>
  <c r="AI144" i="3" s="1"/>
  <c r="U145" i="5" s="1"/>
  <c r="AH142" i="3"/>
  <c r="AH129" i="3"/>
  <c r="AI129" i="3" s="1"/>
  <c r="U130" i="5" s="1"/>
  <c r="AH118" i="3"/>
  <c r="AI118" i="3" s="1"/>
  <c r="U119" i="5" s="1"/>
  <c r="AH107" i="3"/>
  <c r="AI107" i="3" s="1"/>
  <c r="U108" i="5" s="1"/>
  <c r="AH7" i="75"/>
  <c r="AC193" i="75"/>
  <c r="AE193" i="75" s="1"/>
  <c r="AC159" i="75"/>
  <c r="AN90" i="75"/>
  <c r="AS90" i="75" s="1"/>
  <c r="AU90" i="75" s="1"/>
  <c r="G91" i="5" s="1"/>
  <c r="AJ32" i="75"/>
  <c r="AN70" i="75"/>
  <c r="AS70" i="75" s="1"/>
  <c r="AU70" i="75" s="1"/>
  <c r="G71" i="5" s="1"/>
  <c r="AK17" i="75"/>
  <c r="AK3" i="75"/>
  <c r="H35" i="4"/>
  <c r="AA36" i="5" s="1"/>
  <c r="H116" i="4"/>
  <c r="AA117" i="5" s="1"/>
  <c r="R85" i="4"/>
  <c r="AC86" i="5" s="1"/>
  <c r="M84" i="4"/>
  <c r="AB85" i="5" s="1"/>
  <c r="M68" i="4"/>
  <c r="AB69" i="5" s="1"/>
  <c r="AC31" i="75"/>
  <c r="AE31" i="75" s="1"/>
  <c r="E52" i="75"/>
  <c r="AH85" i="75"/>
  <c r="AN53" i="75"/>
  <c r="AS53" i="75" s="1"/>
  <c r="AU53" i="75" s="1"/>
  <c r="G54" i="5" s="1"/>
  <c r="X77" i="75"/>
  <c r="AO77" i="75" s="1"/>
  <c r="C78" i="5" s="1"/>
  <c r="AN13" i="75"/>
  <c r="AS13" i="75" s="1"/>
  <c r="AU13" i="75" s="1"/>
  <c r="G14" i="5" s="1"/>
  <c r="AN39" i="75"/>
  <c r="AS39" i="75" s="1"/>
  <c r="AU39" i="75" s="1"/>
  <c r="G40" i="5" s="1"/>
  <c r="AQ72" i="75"/>
  <c r="E73" i="5" s="1"/>
  <c r="H17" i="4"/>
  <c r="AA18" i="5" s="1"/>
  <c r="E103" i="75"/>
  <c r="J59" i="75"/>
  <c r="L59" i="75" s="1"/>
  <c r="J37" i="75"/>
  <c r="L37" i="75" s="1"/>
  <c r="M191" i="4"/>
  <c r="AB192" i="5" s="1"/>
  <c r="R190" i="4"/>
  <c r="AC191" i="5" s="1"/>
  <c r="AI160" i="3"/>
  <c r="U161" i="5" s="1"/>
  <c r="AE61" i="75"/>
  <c r="AC117" i="75"/>
  <c r="AE117" i="75" s="1"/>
  <c r="AN79" i="75"/>
  <c r="AS117" i="75"/>
  <c r="AU117" i="75" s="1"/>
  <c r="G118" i="5" s="1"/>
  <c r="AQ119" i="75"/>
  <c r="E120" i="5" s="1"/>
  <c r="AS64" i="75"/>
  <c r="AU64" i="75" s="1"/>
  <c r="G65" i="5" s="1"/>
  <c r="AI73" i="75"/>
  <c r="AK52" i="75"/>
  <c r="AL187" i="75"/>
  <c r="X130" i="75"/>
  <c r="AO130" i="75" s="1"/>
  <c r="C131" i="5" s="1"/>
  <c r="E82" i="75"/>
  <c r="G92" i="4"/>
  <c r="R91" i="4"/>
  <c r="AC92" i="5" s="1"/>
  <c r="R86" i="4"/>
  <c r="AC87" i="5" s="1"/>
  <c r="G81" i="4"/>
  <c r="AM189" i="75"/>
  <c r="AJ188" i="75"/>
  <c r="AM184" i="75"/>
  <c r="AM183" i="75"/>
  <c r="AI181" i="75"/>
  <c r="AM177" i="75"/>
  <c r="AJ176" i="75"/>
  <c r="AL176" i="75" s="1"/>
  <c r="AM171" i="75"/>
  <c r="AM167" i="75"/>
  <c r="AM166" i="75"/>
  <c r="AM165" i="75"/>
  <c r="AM163" i="75"/>
  <c r="AM162" i="75"/>
  <c r="AK161" i="75"/>
  <c r="AM157" i="75"/>
  <c r="J153" i="75"/>
  <c r="L153" i="75" s="1"/>
  <c r="AK152" i="75"/>
  <c r="J152" i="75"/>
  <c r="L152" i="75" s="1"/>
  <c r="AM151" i="75"/>
  <c r="AK150" i="75"/>
  <c r="J150" i="75"/>
  <c r="L150" i="75" s="1"/>
  <c r="AK149" i="75"/>
  <c r="J149" i="75"/>
  <c r="L149" i="75" s="1"/>
  <c r="J148" i="75"/>
  <c r="L148" i="75" s="1"/>
  <c r="AM147" i="75"/>
  <c r="AM146" i="75"/>
  <c r="AJ141" i="75"/>
  <c r="AJ135" i="75"/>
  <c r="AJ134" i="75"/>
  <c r="J130" i="75"/>
  <c r="L130" i="75" s="1"/>
  <c r="AK123" i="75"/>
  <c r="J123" i="75"/>
  <c r="L123" i="75" s="1"/>
  <c r="AJ122" i="75"/>
  <c r="AL122" i="75" s="1"/>
  <c r="AJ119" i="75"/>
  <c r="AM116" i="75"/>
  <c r="AI114" i="75"/>
  <c r="AK111" i="75"/>
  <c r="J111" i="75"/>
  <c r="L111" i="75" s="1"/>
  <c r="AK110" i="75"/>
  <c r="J110" i="75"/>
  <c r="L110" i="75" s="1"/>
  <c r="AJ108" i="75"/>
  <c r="AK106" i="75"/>
  <c r="J106" i="75"/>
  <c r="L106" i="75" s="1"/>
  <c r="AM105" i="75"/>
  <c r="AK99" i="75"/>
  <c r="J99" i="75"/>
  <c r="L99" i="75" s="1"/>
  <c r="AJ98" i="75"/>
  <c r="AJ96" i="75"/>
  <c r="E96" i="75"/>
  <c r="AK89" i="75"/>
  <c r="AL89" i="75" s="1"/>
  <c r="J83" i="75"/>
  <c r="L83" i="75" s="1"/>
  <c r="AJ78" i="75"/>
  <c r="AL78" i="75" s="1"/>
  <c r="AM75" i="75"/>
  <c r="AK74" i="75"/>
  <c r="J74" i="75"/>
  <c r="L74" i="75" s="1"/>
  <c r="AM69" i="75"/>
  <c r="AM63" i="75"/>
  <c r="AM62" i="75"/>
  <c r="AK61" i="75"/>
  <c r="J61" i="75"/>
  <c r="L61" i="75" s="1"/>
  <c r="AJ60" i="75"/>
  <c r="AI54" i="75"/>
  <c r="J52" i="75"/>
  <c r="L52" i="75" s="1"/>
  <c r="AM49" i="75"/>
  <c r="AK47" i="75"/>
  <c r="J47" i="75"/>
  <c r="L47" i="75" s="1"/>
  <c r="AM43" i="75"/>
  <c r="AK34" i="75"/>
  <c r="J34" i="75"/>
  <c r="L34" i="75" s="1"/>
  <c r="AJ33" i="75"/>
  <c r="AM30" i="75"/>
  <c r="J24" i="75"/>
  <c r="L24" i="75" s="1"/>
  <c r="E23" i="75"/>
  <c r="AO23" i="75" s="1"/>
  <c r="C24" i="5" s="1"/>
  <c r="AK18" i="75"/>
  <c r="J18" i="75"/>
  <c r="L18" i="75" s="1"/>
  <c r="J17" i="75"/>
  <c r="L17" i="75" s="1"/>
  <c r="AK16" i="75"/>
  <c r="J14" i="75"/>
  <c r="L14" i="75" s="1"/>
  <c r="AK12" i="75"/>
  <c r="J12" i="75"/>
  <c r="L12" i="75" s="1"/>
  <c r="AI8" i="75"/>
  <c r="AK5" i="75"/>
  <c r="J5" i="75"/>
  <c r="L5" i="75" s="1"/>
  <c r="J189" i="75"/>
  <c r="L189" i="75" s="1"/>
  <c r="J167" i="75"/>
  <c r="L167" i="75" s="1"/>
  <c r="AK166" i="75"/>
  <c r="AK162" i="75"/>
  <c r="J162" i="75"/>
  <c r="L162" i="75" s="1"/>
  <c r="AK157" i="75"/>
  <c r="AL157" i="75" s="1"/>
  <c r="AJ153" i="75"/>
  <c r="AL153" i="75" s="1"/>
  <c r="AJ152" i="75"/>
  <c r="J151" i="75"/>
  <c r="L151" i="75" s="1"/>
  <c r="J147" i="75"/>
  <c r="L147" i="75" s="1"/>
  <c r="AK145" i="75"/>
  <c r="J145" i="75"/>
  <c r="L145" i="75" s="1"/>
  <c r="J144" i="75"/>
  <c r="L144" i="75" s="1"/>
  <c r="J142" i="75"/>
  <c r="L142" i="75" s="1"/>
  <c r="J136" i="75"/>
  <c r="L136" i="75" s="1"/>
  <c r="AM132" i="75"/>
  <c r="AJ130" i="75"/>
  <c r="AL130" i="75" s="1"/>
  <c r="J124" i="75"/>
  <c r="J117" i="75"/>
  <c r="L117" i="75" s="1"/>
  <c r="J90" i="75"/>
  <c r="L90" i="75" s="1"/>
  <c r="J79" i="75"/>
  <c r="L79" i="75" s="1"/>
  <c r="AM76" i="75"/>
  <c r="J76" i="75"/>
  <c r="L76" i="75" s="1"/>
  <c r="J70" i="75"/>
  <c r="L70" i="75" s="1"/>
  <c r="J69" i="75"/>
  <c r="L69" i="75" s="1"/>
  <c r="AM53" i="75"/>
  <c r="J53" i="75"/>
  <c r="L53" i="75" s="1"/>
  <c r="AJ47" i="75"/>
  <c r="AJ35" i="75"/>
  <c r="AM29" i="75"/>
  <c r="AJ28" i="75"/>
  <c r="AL28" i="75" s="1"/>
  <c r="J25" i="75"/>
  <c r="L25" i="75" s="1"/>
  <c r="AK24" i="75"/>
  <c r="AJ9" i="75"/>
  <c r="AM192" i="75"/>
  <c r="L192" i="75"/>
  <c r="L191" i="75"/>
  <c r="AK185" i="75"/>
  <c r="AL185" i="75" s="1"/>
  <c r="J185" i="75"/>
  <c r="L185" i="75" s="1"/>
  <c r="AR185" i="75" s="1"/>
  <c r="F186" i="5" s="1"/>
  <c r="AM180" i="75"/>
  <c r="AM178" i="75"/>
  <c r="L178" i="75"/>
  <c r="AK172" i="75"/>
  <c r="AK168" i="75"/>
  <c r="J158" i="75"/>
  <c r="L158" i="75" s="1"/>
  <c r="J143" i="75"/>
  <c r="L143" i="75" s="1"/>
  <c r="AM133" i="75"/>
  <c r="L133" i="75"/>
  <c r="AM128" i="75"/>
  <c r="L128" i="75"/>
  <c r="AM118" i="75"/>
  <c r="AM113" i="75"/>
  <c r="J112" i="75"/>
  <c r="L112" i="75" s="1"/>
  <c r="AM92" i="75"/>
  <c r="J91" i="75"/>
  <c r="L91" i="75" s="1"/>
  <c r="AJ90" i="75"/>
  <c r="AL90" i="75" s="1"/>
  <c r="AM85" i="75"/>
  <c r="AM80" i="75"/>
  <c r="AJ79" i="75"/>
  <c r="AM77" i="75"/>
  <c r="J71" i="75"/>
  <c r="L71" i="75" s="1"/>
  <c r="AM65" i="75"/>
  <c r="J64" i="75"/>
  <c r="L64" i="75" s="1"/>
  <c r="AJ53" i="75"/>
  <c r="AJ37" i="75"/>
  <c r="BB99" i="75"/>
  <c r="Z42" i="3"/>
  <c r="S43" i="5" s="1"/>
  <c r="Z35" i="3"/>
  <c r="S36" i="5" s="1"/>
  <c r="Z34" i="3"/>
  <c r="S35" i="5" s="1"/>
  <c r="H34" i="3"/>
  <c r="N35" i="5" s="1"/>
  <c r="Z29" i="3"/>
  <c r="S30" i="5" s="1"/>
  <c r="H29" i="3"/>
  <c r="N30" i="5" s="1"/>
  <c r="Z27" i="3"/>
  <c r="S28" i="5" s="1"/>
  <c r="Z26" i="3"/>
  <c r="S27" i="5" s="1"/>
  <c r="Z19" i="3"/>
  <c r="S20" i="5" s="1"/>
  <c r="Z18" i="3"/>
  <c r="S19" i="5" s="1"/>
  <c r="Z11" i="3"/>
  <c r="S12" i="5" s="1"/>
  <c r="Z10" i="3"/>
  <c r="S11" i="5" s="1"/>
  <c r="AN161" i="75"/>
  <c r="AS161" i="75" s="1"/>
  <c r="AU161" i="75" s="1"/>
  <c r="G162" i="5" s="1"/>
  <c r="AN156" i="75"/>
  <c r="AS156" i="75" s="1"/>
  <c r="AU156" i="75" s="1"/>
  <c r="G157" i="5" s="1"/>
  <c r="AN153" i="75"/>
  <c r="AS153" i="75" s="1"/>
  <c r="AU153" i="75" s="1"/>
  <c r="G154" i="5" s="1"/>
  <c r="AN152" i="75"/>
  <c r="AS152" i="75" s="1"/>
  <c r="AU152" i="75" s="1"/>
  <c r="G153" i="5" s="1"/>
  <c r="BB29" i="75"/>
  <c r="Q69" i="3"/>
  <c r="R69" i="3" s="1"/>
  <c r="S69" i="3" s="1"/>
  <c r="Q70" i="5" s="1"/>
  <c r="P105" i="3"/>
  <c r="S105" i="3" s="1"/>
  <c r="Q106" i="5" s="1"/>
  <c r="Q125" i="3"/>
  <c r="R125" i="3" s="1"/>
  <c r="Q91" i="3"/>
  <c r="R91" i="3" s="1"/>
  <c r="S91" i="3" s="1"/>
  <c r="Q92" i="5" s="1"/>
  <c r="Q75" i="3"/>
  <c r="R75" i="3" s="1"/>
  <c r="S75" i="3" s="1"/>
  <c r="Q76" i="5" s="1"/>
  <c r="P113" i="3"/>
  <c r="Q157" i="3"/>
  <c r="R157" i="3" s="1"/>
  <c r="Q127" i="3"/>
  <c r="R127" i="3" s="1"/>
  <c r="S127" i="3" s="1"/>
  <c r="Q128" i="5" s="1"/>
  <c r="Q103" i="3"/>
  <c r="R103" i="3" s="1"/>
  <c r="S103" i="3" s="1"/>
  <c r="Q104" i="5" s="1"/>
  <c r="Q188" i="3"/>
  <c r="R188" i="3" s="1"/>
  <c r="S188" i="3" s="1"/>
  <c r="Q189" i="5" s="1"/>
  <c r="Q61" i="3"/>
  <c r="R61" i="3" s="1"/>
  <c r="S61" i="3" s="1"/>
  <c r="Q62" i="5" s="1"/>
  <c r="Q81" i="3"/>
  <c r="R81" i="3" s="1"/>
  <c r="S81" i="3" s="1"/>
  <c r="Q82" i="5" s="1"/>
  <c r="P161" i="3"/>
  <c r="S161" i="3" s="1"/>
  <c r="Q162" i="5" s="1"/>
  <c r="Q78" i="3"/>
  <c r="R78" i="3" s="1"/>
  <c r="P97" i="3"/>
  <c r="Q57" i="3"/>
  <c r="R57" i="3" s="1"/>
  <c r="S57" i="3" s="1"/>
  <c r="Q58" i="5" s="1"/>
  <c r="P66" i="3"/>
  <c r="S66" i="3" s="1"/>
  <c r="Q67" i="5" s="1"/>
  <c r="Q133" i="3"/>
  <c r="R133" i="3" s="1"/>
  <c r="S133" i="3" s="1"/>
  <c r="Q134" i="5" s="1"/>
  <c r="P67" i="3"/>
  <c r="S67" i="3" s="1"/>
  <c r="Q68" i="5" s="1"/>
  <c r="Q96" i="3"/>
  <c r="R96" i="3" s="1"/>
  <c r="S96" i="3" s="1"/>
  <c r="Q86" i="3"/>
  <c r="R86" i="3" s="1"/>
  <c r="S86" i="3" s="1"/>
  <c r="Q87" i="5" s="1"/>
  <c r="Q38" i="3"/>
  <c r="R38" i="3" s="1"/>
  <c r="P90" i="3"/>
  <c r="P85" i="3"/>
  <c r="S85" i="3" s="1"/>
  <c r="Q139" i="3"/>
  <c r="R139" i="3" s="1"/>
  <c r="S139" i="3" s="1"/>
  <c r="Q140" i="5" s="1"/>
  <c r="P147" i="3"/>
  <c r="S147" i="3" s="1"/>
  <c r="Q148" i="5" s="1"/>
  <c r="Q120" i="3"/>
  <c r="R120" i="3" s="1"/>
  <c r="S120" i="3" s="1"/>
  <c r="Q121" i="5" s="1"/>
  <c r="P107" i="3"/>
  <c r="S107" i="3" s="1"/>
  <c r="Q108" i="5" s="1"/>
  <c r="Q129" i="3"/>
  <c r="R129" i="3" s="1"/>
  <c r="S129" i="3" s="1"/>
  <c r="Q130" i="5" s="1"/>
  <c r="P51" i="3"/>
  <c r="Q76" i="3"/>
  <c r="R76" i="3" s="1"/>
  <c r="Q186" i="3"/>
  <c r="R186" i="3" s="1"/>
  <c r="S186" i="3" s="1"/>
  <c r="Q187" i="5" s="1"/>
  <c r="Q121" i="3"/>
  <c r="R121" i="3" s="1"/>
  <c r="S121" i="3" s="1"/>
  <c r="Q122" i="5" s="1"/>
  <c r="Q179" i="3"/>
  <c r="R179" i="3" s="1"/>
  <c r="S179" i="3" s="1"/>
  <c r="Q180" i="5" s="1"/>
  <c r="Q126" i="3"/>
  <c r="R126" i="3" s="1"/>
  <c r="S126" i="3" s="1"/>
  <c r="Q127" i="5" s="1"/>
  <c r="P27" i="3"/>
  <c r="S27" i="3" s="1"/>
  <c r="Q28" i="5" s="1"/>
  <c r="Q159" i="3"/>
  <c r="R159" i="3" s="1"/>
  <c r="S159" i="3" s="1"/>
  <c r="Q160" i="5" s="1"/>
  <c r="P22" i="3"/>
  <c r="Q37" i="3"/>
  <c r="R37" i="3" s="1"/>
  <c r="S37" i="3" s="1"/>
  <c r="Q38" i="5" s="1"/>
  <c r="Q117" i="3"/>
  <c r="R117" i="3" s="1"/>
  <c r="S117" i="3" s="1"/>
  <c r="Q118" i="5" s="1"/>
  <c r="P59" i="3"/>
  <c r="Q73" i="3"/>
  <c r="R73" i="3" s="1"/>
  <c r="P191" i="3"/>
  <c r="S191" i="3" s="1"/>
  <c r="Q192" i="5" s="1"/>
  <c r="Q74" i="3"/>
  <c r="R74" i="3" s="1"/>
  <c r="S74" i="3" s="1"/>
  <c r="Q75" i="5" s="1"/>
  <c r="Q165" i="3"/>
  <c r="R165" i="3" s="1"/>
  <c r="S165" i="3" s="1"/>
  <c r="Q166" i="5" s="1"/>
  <c r="Q25" i="3"/>
  <c r="R25" i="3" s="1"/>
  <c r="P34" i="3"/>
  <c r="Q50" i="3"/>
  <c r="R50" i="3" s="1"/>
  <c r="S50" i="3" s="1"/>
  <c r="Q51" i="5" s="1"/>
  <c r="Q58" i="3"/>
  <c r="R58" i="3" s="1"/>
  <c r="S58" i="3" s="1"/>
  <c r="Q59" i="5" s="1"/>
  <c r="Q39" i="3"/>
  <c r="R39" i="3" s="1"/>
  <c r="S39" i="3" s="1"/>
  <c r="Q40" i="5" s="1"/>
  <c r="Q119" i="3"/>
  <c r="R119" i="3" s="1"/>
  <c r="Q45" i="3"/>
  <c r="R45" i="3" s="1"/>
  <c r="S45" i="3" s="1"/>
  <c r="Q46" i="5" s="1"/>
  <c r="Q42" i="3"/>
  <c r="R42" i="3" s="1"/>
  <c r="S42" i="3" s="1"/>
  <c r="Q43" i="5" s="1"/>
  <c r="P171" i="3"/>
  <c r="Q151" i="3"/>
  <c r="R151" i="3" s="1"/>
  <c r="Q180" i="3"/>
  <c r="R180" i="3" s="1"/>
  <c r="S180" i="3" s="1"/>
  <c r="Q181" i="5" s="1"/>
  <c r="Q137" i="3"/>
  <c r="R137" i="3" s="1"/>
  <c r="S137" i="3" s="1"/>
  <c r="Q138" i="5" s="1"/>
  <c r="P163" i="3"/>
  <c r="S163" i="3" s="1"/>
  <c r="Q164" i="5" s="1"/>
  <c r="W62" i="4"/>
  <c r="AD63" i="5" s="1"/>
  <c r="W69" i="4"/>
  <c r="AD70" i="5" s="1"/>
  <c r="W22" i="4"/>
  <c r="AD23" i="5" s="1"/>
  <c r="W86" i="4"/>
  <c r="AD87" i="5" s="1"/>
  <c r="M81" i="4"/>
  <c r="AB82" i="5" s="1"/>
  <c r="M65" i="4"/>
  <c r="AB66" i="5" s="1"/>
  <c r="M189" i="4"/>
  <c r="AB190" i="5" s="1"/>
  <c r="M128" i="4"/>
  <c r="AB129" i="5" s="1"/>
  <c r="M87" i="4"/>
  <c r="AB88" i="5" s="1"/>
  <c r="M5" i="4"/>
  <c r="AB6" i="5" s="1"/>
  <c r="M181" i="4"/>
  <c r="AB182" i="5" s="1"/>
  <c r="M192" i="4"/>
  <c r="AB193" i="5" s="1"/>
  <c r="BC100" i="75"/>
  <c r="K101" i="5" s="1"/>
  <c r="BC77" i="75"/>
  <c r="K78" i="5" s="1"/>
  <c r="AY27" i="75"/>
  <c r="BC27" i="75" s="1"/>
  <c r="K28" i="5" s="1"/>
  <c r="AQ138" i="75"/>
  <c r="E139" i="5" s="1"/>
  <c r="AQ94" i="75"/>
  <c r="E95" i="5" s="1"/>
  <c r="AQ68" i="75"/>
  <c r="E69" i="5" s="1"/>
  <c r="AQ58" i="75"/>
  <c r="E59" i="5" s="1"/>
  <c r="AQ57" i="75"/>
  <c r="E58" i="5" s="1"/>
  <c r="AE156" i="75"/>
  <c r="AR156" i="75" s="1"/>
  <c r="AI138" i="75"/>
  <c r="X137" i="75"/>
  <c r="AI88" i="75"/>
  <c r="AI58" i="75"/>
  <c r="AC6" i="75"/>
  <c r="AE6" i="75" s="1"/>
  <c r="AR6" i="75" s="1"/>
  <c r="F7" i="5" s="1"/>
  <c r="AJ105" i="75"/>
  <c r="AM64" i="75"/>
  <c r="AK40" i="75"/>
  <c r="AL40" i="75" s="1"/>
  <c r="AC38" i="75"/>
  <c r="AE38" i="75" s="1"/>
  <c r="X144" i="75"/>
  <c r="AO144" i="75" s="1"/>
  <c r="C145" i="5" s="1"/>
  <c r="AI87" i="75"/>
  <c r="AL36" i="75"/>
  <c r="AK33" i="75"/>
  <c r="AL33" i="75" s="1"/>
  <c r="AL67" i="75"/>
  <c r="AL20" i="75"/>
  <c r="AM174" i="75"/>
  <c r="AL117" i="75"/>
  <c r="AL68" i="75"/>
  <c r="AH141" i="75"/>
  <c r="AH78" i="75"/>
  <c r="AL57" i="75"/>
  <c r="AJ147" i="75"/>
  <c r="AC147" i="75"/>
  <c r="AE147" i="75" s="1"/>
  <c r="AJ110" i="75"/>
  <c r="AL110" i="75" s="1"/>
  <c r="AC110" i="75"/>
  <c r="AE110" i="75" s="1"/>
  <c r="AC139" i="75"/>
  <c r="AE139" i="75" s="1"/>
  <c r="AJ139" i="75"/>
  <c r="AJ109" i="75"/>
  <c r="AC109" i="75"/>
  <c r="AE109" i="75" s="1"/>
  <c r="AJ104" i="75"/>
  <c r="AL104" i="75" s="1"/>
  <c r="AC104" i="75"/>
  <c r="AE104" i="75" s="1"/>
  <c r="AR104" i="75" s="1"/>
  <c r="F105" i="5" s="1"/>
  <c r="AJ27" i="75"/>
  <c r="AL27" i="75" s="1"/>
  <c r="AC27" i="75"/>
  <c r="AE27" i="75" s="1"/>
  <c r="AR27" i="75" s="1"/>
  <c r="F28" i="5" s="1"/>
  <c r="AK83" i="75"/>
  <c r="AC83" i="75"/>
  <c r="AE83" i="75" s="1"/>
  <c r="AL140" i="75"/>
  <c r="AK105" i="75"/>
  <c r="AC105" i="75"/>
  <c r="AE105" i="75" s="1"/>
  <c r="AJ99" i="75"/>
  <c r="AC99" i="75"/>
  <c r="AE99" i="75" s="1"/>
  <c r="AR99" i="75" s="1"/>
  <c r="F100" i="5" s="1"/>
  <c r="AJ59" i="75"/>
  <c r="AC59" i="75"/>
  <c r="AE59" i="75" s="1"/>
  <c r="AC140" i="75"/>
  <c r="AE140" i="75" s="1"/>
  <c r="AC191" i="75"/>
  <c r="AE191" i="75" s="1"/>
  <c r="AK191" i="75"/>
  <c r="AL191" i="75" s="1"/>
  <c r="AL169" i="75"/>
  <c r="AC190" i="75"/>
  <c r="AE190" i="75" s="1"/>
  <c r="AR190" i="75" s="1"/>
  <c r="F191" i="5" s="1"/>
  <c r="AK186" i="75"/>
  <c r="AC186" i="75"/>
  <c r="AE186" i="75" s="1"/>
  <c r="AJ164" i="75"/>
  <c r="AC164" i="75"/>
  <c r="AE164" i="75" s="1"/>
  <c r="AJ144" i="75"/>
  <c r="AC144" i="75"/>
  <c r="AE144" i="75" s="1"/>
  <c r="AJ136" i="75"/>
  <c r="AL136" i="75" s="1"/>
  <c r="AC136" i="75"/>
  <c r="AE136" i="75" s="1"/>
  <c r="AJ17" i="75"/>
  <c r="AC17" i="75"/>
  <c r="AE17" i="75" s="1"/>
  <c r="AC98" i="75"/>
  <c r="AE98" i="75" s="1"/>
  <c r="AR98" i="75" s="1"/>
  <c r="F99" i="5" s="1"/>
  <c r="AC127" i="75"/>
  <c r="AE127" i="75" s="1"/>
  <c r="AE69" i="75"/>
  <c r="AJ61" i="75"/>
  <c r="AJ149" i="75"/>
  <c r="AK189" i="75"/>
  <c r="J184" i="75"/>
  <c r="L184" i="75" s="1"/>
  <c r="AK183" i="75"/>
  <c r="AL183" i="75" s="1"/>
  <c r="J183" i="75"/>
  <c r="L183" i="75" s="1"/>
  <c r="AK177" i="75"/>
  <c r="J177" i="75"/>
  <c r="L177" i="75" s="1"/>
  <c r="AK171" i="75"/>
  <c r="J171" i="75"/>
  <c r="L171" i="75" s="1"/>
  <c r="J166" i="75"/>
  <c r="L166" i="75" s="1"/>
  <c r="AK165" i="75"/>
  <c r="J165" i="75"/>
  <c r="L165" i="75" s="1"/>
  <c r="AM164" i="75"/>
  <c r="AK164" i="75"/>
  <c r="J164" i="75"/>
  <c r="L164" i="75" s="1"/>
  <c r="AK163" i="75"/>
  <c r="J163" i="75"/>
  <c r="L163" i="75" s="1"/>
  <c r="AJ161" i="75"/>
  <c r="AL161" i="75" s="1"/>
  <c r="AJ156" i="75"/>
  <c r="AK151" i="75"/>
  <c r="AJ150" i="75"/>
  <c r="AK147" i="75"/>
  <c r="J146" i="75"/>
  <c r="L146" i="75" s="1"/>
  <c r="AM142" i="75"/>
  <c r="AM136" i="75"/>
  <c r="AK131" i="75"/>
  <c r="J131" i="75"/>
  <c r="L131" i="75" s="1"/>
  <c r="AM124" i="75"/>
  <c r="L124" i="75"/>
  <c r="AM117" i="75"/>
  <c r="J116" i="75"/>
  <c r="L116" i="75" s="1"/>
  <c r="AJ111" i="75"/>
  <c r="AL111" i="75" s="1"/>
  <c r="AJ106" i="75"/>
  <c r="AM90" i="75"/>
  <c r="AC89" i="75"/>
  <c r="AE89" i="75" s="1"/>
  <c r="AK84" i="75"/>
  <c r="AC84" i="75"/>
  <c r="J84" i="75"/>
  <c r="L84" i="75" s="1"/>
  <c r="AJ83" i="75"/>
  <c r="AM79" i="75"/>
  <c r="AK75" i="75"/>
  <c r="J75" i="75"/>
  <c r="L75" i="75" s="1"/>
  <c r="AJ74" i="75"/>
  <c r="AM70" i="75"/>
  <c r="AK63" i="75"/>
  <c r="J63" i="75"/>
  <c r="L63" i="75" s="1"/>
  <c r="AK62" i="75"/>
  <c r="J62" i="75"/>
  <c r="L62" i="75" s="1"/>
  <c r="AJ52" i="75"/>
  <c r="AK49" i="75"/>
  <c r="J49" i="75"/>
  <c r="L49" i="75" s="1"/>
  <c r="J43" i="75"/>
  <c r="L43" i="75" s="1"/>
  <c r="AM40" i="75"/>
  <c r="AM39" i="75"/>
  <c r="AK30" i="75"/>
  <c r="J30" i="75"/>
  <c r="L30" i="75" s="1"/>
  <c r="AJ14" i="75"/>
  <c r="AJ5" i="75"/>
  <c r="AK103" i="75"/>
  <c r="AL103" i="75" s="1"/>
  <c r="AC103" i="75"/>
  <c r="AE103" i="75" s="1"/>
  <c r="AR103" i="75" s="1"/>
  <c r="F104" i="5" s="1"/>
  <c r="AJ166" i="75"/>
  <c r="AC166" i="75"/>
  <c r="AE166" i="75" s="1"/>
  <c r="L174" i="75"/>
  <c r="L173" i="75"/>
  <c r="AM187" i="75"/>
  <c r="AC143" i="75"/>
  <c r="AE143" i="75" s="1"/>
  <c r="J46" i="75"/>
  <c r="L46" i="75" s="1"/>
  <c r="AJ29" i="75"/>
  <c r="AL29" i="75" s="1"/>
  <c r="AJ13" i="75"/>
  <c r="AL13" i="75" s="1"/>
  <c r="AJ180" i="75"/>
  <c r="AC180" i="75"/>
  <c r="AE180" i="75" s="1"/>
  <c r="AR180" i="75" s="1"/>
  <c r="F181" i="5" s="1"/>
  <c r="AM13" i="75"/>
  <c r="AC18" i="75"/>
  <c r="AE18" i="75" s="1"/>
  <c r="L13" i="75"/>
  <c r="AC177" i="75"/>
  <c r="AE177" i="75" s="1"/>
  <c r="AC41" i="75"/>
  <c r="AE41" i="75" s="1"/>
  <c r="AR41" i="75" s="1"/>
  <c r="F42" i="5" s="1"/>
  <c r="AJ12" i="75"/>
  <c r="AJ189" i="75"/>
  <c r="AE168" i="75"/>
  <c r="AC119" i="75"/>
  <c r="AE119" i="75" s="1"/>
  <c r="AJ177" i="75"/>
  <c r="AC66" i="75"/>
  <c r="AE66" i="75" s="1"/>
  <c r="AR66" i="75" s="1"/>
  <c r="F67" i="5" s="1"/>
  <c r="L179" i="75"/>
  <c r="AJ11" i="75"/>
  <c r="AC11" i="75"/>
  <c r="AE11" i="75" s="1"/>
  <c r="AR11" i="75" s="1"/>
  <c r="F12" i="5" s="1"/>
  <c r="AE165" i="75"/>
  <c r="AK167" i="75"/>
  <c r="AL167" i="75" s="1"/>
  <c r="AJ126" i="75"/>
  <c r="AL126" i="75" s="1"/>
  <c r="AC126" i="75"/>
  <c r="AE126" i="75" s="1"/>
  <c r="AC76" i="75"/>
  <c r="AE76" i="75" s="1"/>
  <c r="AC176" i="75"/>
  <c r="AE176" i="75" s="1"/>
  <c r="AJ34" i="75"/>
  <c r="AC167" i="75"/>
  <c r="AE167" i="75" s="1"/>
  <c r="AR167" i="75" s="1"/>
  <c r="F168" i="5" s="1"/>
  <c r="AK124" i="75"/>
  <c r="AE7" i="75"/>
  <c r="AJ18" i="75"/>
  <c r="L40" i="75"/>
  <c r="L186" i="75"/>
  <c r="AC68" i="75"/>
  <c r="AE68" i="75" s="1"/>
  <c r="AR68" i="75" s="1"/>
  <c r="F69" i="5" s="1"/>
  <c r="AC52" i="75"/>
  <c r="AE52" i="75" s="1"/>
  <c r="AC188" i="75"/>
  <c r="AE188" i="75" s="1"/>
  <c r="AC88" i="75"/>
  <c r="AE88" i="75" s="1"/>
  <c r="AC96" i="75"/>
  <c r="AE96" i="75" s="1"/>
  <c r="AC12" i="75"/>
  <c r="AE12" i="75" s="1"/>
  <c r="AE159" i="75"/>
  <c r="AL77" i="75"/>
  <c r="AJ184" i="75"/>
  <c r="AL184" i="75" s="1"/>
  <c r="AJ121" i="75"/>
  <c r="AC121" i="75"/>
  <c r="AE121" i="75" s="1"/>
  <c r="AJ168" i="75"/>
  <c r="AJ162" i="75"/>
  <c r="AC63" i="75"/>
  <c r="AE63" i="75" s="1"/>
  <c r="AJ112" i="75"/>
  <c r="AL112" i="75" s="1"/>
  <c r="L44" i="75"/>
  <c r="L193" i="75"/>
  <c r="J105" i="75"/>
  <c r="L105" i="75" s="1"/>
  <c r="AM158" i="75"/>
  <c r="AE24" i="75"/>
  <c r="AK116" i="75"/>
  <c r="AL116" i="75" s="1"/>
  <c r="AJ114" i="75"/>
  <c r="AL114" i="75" s="1"/>
  <c r="AC114" i="75"/>
  <c r="AE114" i="75" s="1"/>
  <c r="AC135" i="75"/>
  <c r="AE135" i="75" s="1"/>
  <c r="AC182" i="75"/>
  <c r="AE182" i="75" s="1"/>
  <c r="AR182" i="75" s="1"/>
  <c r="F183" i="5" s="1"/>
  <c r="AC49" i="75"/>
  <c r="AE49" i="75" s="1"/>
  <c r="AC142" i="75"/>
  <c r="AE142" i="75" s="1"/>
  <c r="AL87" i="75"/>
  <c r="AC150" i="75"/>
  <c r="AE150" i="75" s="1"/>
  <c r="AR150" i="75" s="1"/>
  <c r="F151" i="5" s="1"/>
  <c r="AK79" i="75"/>
  <c r="AL134" i="75"/>
  <c r="AK142" i="75"/>
  <c r="AL142" i="75" s="1"/>
  <c r="AK76" i="75"/>
  <c r="AL76" i="75" s="1"/>
  <c r="AK73" i="75"/>
  <c r="AL73" i="75" s="1"/>
  <c r="AC73" i="75"/>
  <c r="AE73" i="75" s="1"/>
  <c r="AR73" i="75" s="1"/>
  <c r="AK113" i="75"/>
  <c r="AL113" i="75" s="1"/>
  <c r="J7" i="75"/>
  <c r="AM193" i="75"/>
  <c r="AE80" i="75"/>
  <c r="AL101" i="75"/>
  <c r="AK70" i="75"/>
  <c r="AL70" i="75" s="1"/>
  <c r="AC87" i="75"/>
  <c r="AE87" i="75" s="1"/>
  <c r="AR87" i="75" s="1"/>
  <c r="F88" i="5" s="1"/>
  <c r="AJ91" i="75"/>
  <c r="AK65" i="75"/>
  <c r="AK86" i="75"/>
  <c r="AL86" i="75" s="1"/>
  <c r="AJ186" i="75"/>
  <c r="AJ171" i="75"/>
  <c r="AJ172" i="75"/>
  <c r="AJ158" i="75"/>
  <c r="AJ146" i="75"/>
  <c r="AJ84" i="75"/>
  <c r="AJ163" i="75"/>
  <c r="L169" i="75"/>
  <c r="AM8" i="75"/>
  <c r="AM114" i="75"/>
  <c r="AM137" i="75"/>
  <c r="AM173" i="75"/>
  <c r="AM175" i="75"/>
  <c r="AM130" i="75"/>
  <c r="AK180" i="75"/>
  <c r="AK85" i="75"/>
  <c r="AL85" i="75" s="1"/>
  <c r="AK132" i="75"/>
  <c r="AL132" i="75" s="1"/>
  <c r="AC75" i="75"/>
  <c r="AE75" i="75" s="1"/>
  <c r="AK144" i="75"/>
  <c r="AK80" i="75"/>
  <c r="AL80" i="75" s="1"/>
  <c r="AJ49" i="75"/>
  <c r="L93" i="75"/>
  <c r="L159" i="75"/>
  <c r="L125" i="75"/>
  <c r="AM37" i="75"/>
  <c r="AM50" i="75"/>
  <c r="AM41" i="75"/>
  <c r="AM143" i="75"/>
  <c r="AM125" i="75"/>
  <c r="AM186" i="75"/>
  <c r="AK72" i="75"/>
  <c r="AL72" i="75" s="1"/>
  <c r="AC108" i="75"/>
  <c r="AE108" i="75" s="1"/>
  <c r="AK39" i="75"/>
  <c r="AL39" i="75" s="1"/>
  <c r="AK54" i="75"/>
  <c r="AJ131" i="75"/>
  <c r="AJ165" i="75"/>
  <c r="L187" i="75"/>
  <c r="L175" i="75"/>
  <c r="L127" i="75"/>
  <c r="AM20" i="75"/>
  <c r="AM36" i="75"/>
  <c r="AM25" i="75"/>
  <c r="AM71" i="75"/>
  <c r="AM112" i="75"/>
  <c r="AM179" i="75"/>
  <c r="AE118" i="75"/>
  <c r="AR118" i="75" s="1"/>
  <c r="F119" i="5" s="1"/>
  <c r="AK178" i="75"/>
  <c r="AL178" i="75" s="1"/>
  <c r="AK118" i="75"/>
  <c r="AL118" i="75" s="1"/>
  <c r="AJ151" i="75"/>
  <c r="AL159" i="75"/>
  <c r="AL81" i="75"/>
  <c r="AJ71" i="75"/>
  <c r="AL71" i="75" s="1"/>
  <c r="AJ69" i="75"/>
  <c r="L81" i="75"/>
  <c r="L126" i="75"/>
  <c r="L114" i="75"/>
  <c r="AM54" i="75"/>
  <c r="AM91" i="75"/>
  <c r="AM93" i="75"/>
  <c r="L137" i="75"/>
  <c r="AR137" i="75" s="1"/>
  <c r="AM44" i="75"/>
  <c r="AM190" i="75"/>
  <c r="AQ175" i="75"/>
  <c r="E176" i="5" s="1"/>
  <c r="AQ131" i="75"/>
  <c r="E132" i="5" s="1"/>
  <c r="AQ19" i="75"/>
  <c r="E20" i="5" s="1"/>
  <c r="AQ63" i="75"/>
  <c r="E64" i="5" s="1"/>
  <c r="AQ90" i="75"/>
  <c r="E91" i="5" s="1"/>
  <c r="AQ59" i="75"/>
  <c r="E60" i="5" s="1"/>
  <c r="AQ153" i="75"/>
  <c r="E154" i="5" s="1"/>
  <c r="AQ133" i="75"/>
  <c r="E134" i="5" s="1"/>
  <c r="AQ180" i="75"/>
  <c r="E181" i="5" s="1"/>
  <c r="AQ182" i="75"/>
  <c r="E183" i="5" s="1"/>
  <c r="AQ160" i="75"/>
  <c r="E161" i="5" s="1"/>
  <c r="AQ155" i="75"/>
  <c r="E156" i="5" s="1"/>
  <c r="AQ154" i="75"/>
  <c r="E155" i="5" s="1"/>
  <c r="AQ87" i="75"/>
  <c r="E88" i="5" s="1"/>
  <c r="AQ55" i="75"/>
  <c r="E56" i="5" s="1"/>
  <c r="AQ125" i="75"/>
  <c r="E126" i="5" s="1"/>
  <c r="AQ99" i="75"/>
  <c r="E100" i="5" s="1"/>
  <c r="AQ164" i="75"/>
  <c r="E165" i="5" s="1"/>
  <c r="AQ105" i="75"/>
  <c r="E106" i="5" s="1"/>
  <c r="AQ37" i="75"/>
  <c r="E38" i="5" s="1"/>
  <c r="AQ83" i="75"/>
  <c r="E84" i="5" s="1"/>
  <c r="AQ10" i="75"/>
  <c r="E11" i="5" s="1"/>
  <c r="AQ73" i="75"/>
  <c r="E74" i="5" s="1"/>
  <c r="AQ124" i="75"/>
  <c r="E125" i="5" s="1"/>
  <c r="AQ52" i="75"/>
  <c r="E53" i="5" s="1"/>
  <c r="AQ191" i="75"/>
  <c r="E192" i="5" s="1"/>
  <c r="AQ95" i="75"/>
  <c r="E96" i="5" s="1"/>
  <c r="AQ97" i="75"/>
  <c r="E98" i="5" s="1"/>
  <c r="AQ88" i="75"/>
  <c r="E89" i="5" s="1"/>
  <c r="AQ110" i="75"/>
  <c r="E111" i="5" s="1"/>
  <c r="AQ66" i="75"/>
  <c r="E67" i="5" s="1"/>
  <c r="AQ50" i="75"/>
  <c r="E51" i="5" s="1"/>
  <c r="AQ150" i="75"/>
  <c r="E151" i="5" s="1"/>
  <c r="AQ77" i="75"/>
  <c r="E78" i="5" s="1"/>
  <c r="AQ56" i="75"/>
  <c r="E57" i="5" s="1"/>
  <c r="AQ79" i="75"/>
  <c r="E80" i="5" s="1"/>
  <c r="AQ170" i="75"/>
  <c r="E171" i="5" s="1"/>
  <c r="AQ108" i="75"/>
  <c r="E109" i="5" s="1"/>
  <c r="AQ33" i="75"/>
  <c r="E34" i="5" s="1"/>
  <c r="AQ135" i="75"/>
  <c r="E136" i="5" s="1"/>
  <c r="AQ46" i="75"/>
  <c r="E47" i="5" s="1"/>
  <c r="AQ31" i="75"/>
  <c r="E32" i="5" s="1"/>
  <c r="AQ13" i="75"/>
  <c r="E14" i="5" s="1"/>
  <c r="AQ27" i="75"/>
  <c r="E28" i="5" s="1"/>
  <c r="AQ6" i="75"/>
  <c r="E7" i="5" s="1"/>
  <c r="AQ54" i="75"/>
  <c r="E55" i="5" s="1"/>
  <c r="AQ118" i="75"/>
  <c r="E119" i="5" s="1"/>
  <c r="AQ159" i="75"/>
  <c r="E160" i="5" s="1"/>
  <c r="AQ28" i="75"/>
  <c r="E29" i="5" s="1"/>
  <c r="AQ168" i="75"/>
  <c r="E169" i="5" s="1"/>
  <c r="AQ141" i="75"/>
  <c r="E142" i="5" s="1"/>
  <c r="AI174" i="75"/>
  <c r="X174" i="75"/>
  <c r="AO174" i="75" s="1"/>
  <c r="C175" i="5" s="1"/>
  <c r="AI127" i="75"/>
  <c r="X127" i="75"/>
  <c r="AO127" i="75" s="1"/>
  <c r="C128" i="5" s="1"/>
  <c r="X126" i="75"/>
  <c r="AO126" i="75" s="1"/>
  <c r="C127" i="5" s="1"/>
  <c r="AI126" i="75"/>
  <c r="AI81" i="75"/>
  <c r="X81" i="75"/>
  <c r="AO81" i="75" s="1"/>
  <c r="AI98" i="75"/>
  <c r="X159" i="75"/>
  <c r="AI96" i="75"/>
  <c r="AI93" i="75"/>
  <c r="AI95" i="75"/>
  <c r="X93" i="75"/>
  <c r="AI101" i="75"/>
  <c r="AI155" i="75"/>
  <c r="E160" i="75"/>
  <c r="AO160" i="75" s="1"/>
  <c r="C161" i="5" s="1"/>
  <c r="X112" i="75"/>
  <c r="X50" i="75"/>
  <c r="AO50" i="75" s="1"/>
  <c r="X44" i="75"/>
  <c r="X41" i="75"/>
  <c r="AO41" i="75" s="1"/>
  <c r="C42" i="5" s="1"/>
  <c r="X36" i="75"/>
  <c r="X123" i="75"/>
  <c r="AI137" i="75"/>
  <c r="AI55" i="75"/>
  <c r="E188" i="75"/>
  <c r="AO188" i="75" s="1"/>
  <c r="C189" i="5" s="1"/>
  <c r="E94" i="75"/>
  <c r="AO94" i="75" s="1"/>
  <c r="C95" i="5" s="1"/>
  <c r="E27" i="75"/>
  <c r="AO27" i="75" s="1"/>
  <c r="E178" i="75"/>
  <c r="E21" i="75"/>
  <c r="E45" i="75"/>
  <c r="E64" i="75"/>
  <c r="X151" i="75"/>
  <c r="AI94" i="75"/>
  <c r="AI97" i="75"/>
  <c r="X187" i="75"/>
  <c r="AI179" i="75"/>
  <c r="E182" i="75"/>
  <c r="AI109" i="75"/>
  <c r="AI160" i="75"/>
  <c r="AI139" i="75"/>
  <c r="E170" i="75"/>
  <c r="AI183" i="75"/>
  <c r="X86" i="75"/>
  <c r="AO86" i="75" s="1"/>
  <c r="X120" i="75"/>
  <c r="AO97" i="75"/>
  <c r="C98" i="5" s="1"/>
  <c r="X116" i="75"/>
  <c r="AI67" i="75"/>
  <c r="X169" i="75"/>
  <c r="X37" i="75"/>
  <c r="E55" i="75"/>
  <c r="E134" i="75"/>
  <c r="AO101" i="75"/>
  <c r="C102" i="5" s="1"/>
  <c r="X56" i="75"/>
  <c r="AO56" i="75" s="1"/>
  <c r="X4" i="75"/>
  <c r="AI102" i="75"/>
  <c r="X59" i="75"/>
  <c r="AI23" i="75"/>
  <c r="E183" i="75"/>
  <c r="E80" i="75"/>
  <c r="E112" i="75"/>
  <c r="E38" i="75"/>
  <c r="AO38" i="75" s="1"/>
  <c r="C39" i="5" s="1"/>
  <c r="AI124" i="75"/>
  <c r="AI16" i="75"/>
  <c r="E58" i="75"/>
  <c r="E138" i="75"/>
  <c r="E44" i="75"/>
  <c r="X75" i="75"/>
  <c r="AO75" i="75" s="1"/>
  <c r="C76" i="5" s="1"/>
  <c r="X11" i="75"/>
  <c r="AO11" i="75" s="1"/>
  <c r="X19" i="75"/>
  <c r="AO19" i="75" s="1"/>
  <c r="C20" i="5" s="1"/>
  <c r="X67" i="75"/>
  <c r="X167" i="75"/>
  <c r="AO167" i="75" s="1"/>
  <c r="C168" i="5" s="1"/>
  <c r="E155" i="75"/>
  <c r="AO90" i="75"/>
  <c r="C91" i="5" s="1"/>
  <c r="E88" i="75"/>
  <c r="AO88" i="75" s="1"/>
  <c r="E139" i="75"/>
  <c r="AI141" i="75"/>
  <c r="E169" i="75"/>
  <c r="AH186" i="75"/>
  <c r="X186" i="75"/>
  <c r="X172" i="75"/>
  <c r="AO172" i="75" s="1"/>
  <c r="AH172" i="75"/>
  <c r="X158" i="75"/>
  <c r="AO158" i="75" s="1"/>
  <c r="C159" i="5" s="1"/>
  <c r="AH158" i="75"/>
  <c r="AH71" i="75"/>
  <c r="X71" i="75"/>
  <c r="AO71" i="75" s="1"/>
  <c r="C72" i="5" s="1"/>
  <c r="AH159" i="75"/>
  <c r="X121" i="75"/>
  <c r="AH82" i="75"/>
  <c r="AH171" i="75"/>
  <c r="AO113" i="75"/>
  <c r="C114" i="5" s="1"/>
  <c r="X170" i="75"/>
  <c r="AH157" i="75"/>
  <c r="AH128" i="75"/>
  <c r="AH64" i="75"/>
  <c r="E141" i="75"/>
  <c r="AO141" i="75" s="1"/>
  <c r="C142" i="5" s="1"/>
  <c r="X139" i="75"/>
  <c r="AH138" i="75"/>
  <c r="AH114" i="75"/>
  <c r="AH168" i="75"/>
  <c r="AH81" i="75"/>
  <c r="AH75" i="75"/>
  <c r="X103" i="75"/>
  <c r="AH67" i="75"/>
  <c r="AH37" i="75"/>
  <c r="AH49" i="75"/>
  <c r="AH80" i="75"/>
  <c r="AH113" i="75"/>
  <c r="AO106" i="75"/>
  <c r="C107" i="5" s="1"/>
  <c r="X110" i="75"/>
  <c r="AO110" i="75" s="1"/>
  <c r="C111" i="5" s="1"/>
  <c r="AH124" i="75"/>
  <c r="AH180" i="75"/>
  <c r="AC9" i="75"/>
  <c r="AE9" i="75" s="1"/>
  <c r="AC45" i="75"/>
  <c r="AE45" i="75" s="1"/>
  <c r="AH144" i="75"/>
  <c r="AK108" i="75"/>
  <c r="AH25" i="75"/>
  <c r="X177" i="75"/>
  <c r="AC149" i="75"/>
  <c r="AE149" i="75" s="1"/>
  <c r="E51" i="75"/>
  <c r="AO51" i="75" s="1"/>
  <c r="C52" i="5" s="1"/>
  <c r="AL22" i="75"/>
  <c r="AJ63" i="75"/>
  <c r="BC16" i="75"/>
  <c r="K17" i="5" s="1"/>
  <c r="AC36" i="75"/>
  <c r="AE36" i="75" s="1"/>
  <c r="AR36" i="75" s="1"/>
  <c r="F37" i="5" s="1"/>
  <c r="AL173" i="75"/>
  <c r="AC20" i="75"/>
  <c r="AE20" i="75" s="1"/>
  <c r="AC141" i="75"/>
  <c r="AE141" i="75" s="1"/>
  <c r="AR141" i="75" s="1"/>
  <c r="F142" i="5" s="1"/>
  <c r="AH93" i="75"/>
  <c r="E157" i="75"/>
  <c r="AE90" i="75"/>
  <c r="AL133" i="75"/>
  <c r="AC152" i="75"/>
  <c r="AE152" i="75" s="1"/>
  <c r="AC106" i="75"/>
  <c r="AE106" i="75" s="1"/>
  <c r="AK128" i="75"/>
  <c r="AL128" i="75" s="1"/>
  <c r="AI26" i="75"/>
  <c r="X181" i="75"/>
  <c r="AO181" i="75" s="1"/>
  <c r="C182" i="5" s="1"/>
  <c r="AI45" i="75"/>
  <c r="AQ158" i="75"/>
  <c r="E159" i="5" s="1"/>
  <c r="AI7" i="75"/>
  <c r="AQ89" i="75"/>
  <c r="E90" i="5" s="1"/>
  <c r="X12" i="75"/>
  <c r="AO12" i="75" s="1"/>
  <c r="C13" i="5" s="1"/>
  <c r="H177" i="4"/>
  <c r="AA178" i="5" s="1"/>
  <c r="AI61" i="3"/>
  <c r="U62" i="5" s="1"/>
  <c r="M183" i="4"/>
  <c r="AB184" i="5" s="1"/>
  <c r="E189" i="75"/>
  <c r="E49" i="75"/>
  <c r="AC92" i="75"/>
  <c r="AE92" i="75" s="1"/>
  <c r="AR92" i="75" s="1"/>
  <c r="F93" i="5" s="1"/>
  <c r="AI107" i="75"/>
  <c r="X176" i="75"/>
  <c r="X30" i="75"/>
  <c r="AO30" i="75" s="1"/>
  <c r="C31" i="5" s="1"/>
  <c r="X82" i="75"/>
  <c r="AH29" i="75"/>
  <c r="J19" i="75"/>
  <c r="L19" i="75" s="1"/>
  <c r="R83" i="4"/>
  <c r="AC84" i="5" s="1"/>
  <c r="M82" i="4"/>
  <c r="AB83" i="5" s="1"/>
  <c r="M79" i="4"/>
  <c r="AB80" i="5" s="1"/>
  <c r="R75" i="4"/>
  <c r="AC76" i="5" s="1"/>
  <c r="AE72" i="75"/>
  <c r="AR72" i="75" s="1"/>
  <c r="F73" i="5" s="1"/>
  <c r="AH112" i="75"/>
  <c r="AJ24" i="75"/>
  <c r="AC170" i="75"/>
  <c r="AE170" i="75" s="1"/>
  <c r="AC124" i="75"/>
  <c r="AE124" i="75" s="1"/>
  <c r="AH92" i="75"/>
  <c r="AC10" i="75"/>
  <c r="AE10" i="75" s="1"/>
  <c r="AC116" i="75"/>
  <c r="AE116" i="75" s="1"/>
  <c r="AH59" i="75"/>
  <c r="X180" i="75"/>
  <c r="AH134" i="75"/>
  <c r="AH167" i="75"/>
  <c r="AC95" i="75"/>
  <c r="AH177" i="75"/>
  <c r="AC67" i="75"/>
  <c r="AE67" i="75" s="1"/>
  <c r="AR67" i="75" s="1"/>
  <c r="F68" i="5" s="1"/>
  <c r="AC21" i="75"/>
  <c r="AE21" i="75" s="1"/>
  <c r="AR21" i="75" s="1"/>
  <c r="F22" i="5" s="1"/>
  <c r="AH86" i="75"/>
  <c r="X47" i="75"/>
  <c r="AO47" i="75" s="1"/>
  <c r="C48" i="5" s="1"/>
  <c r="X161" i="75"/>
  <c r="AO161" i="75" s="1"/>
  <c r="C162" i="5" s="1"/>
  <c r="X5" i="75"/>
  <c r="AO5" i="75" s="1"/>
  <c r="C6" i="5" s="1"/>
  <c r="AS89" i="75"/>
  <c r="AU89" i="75" s="1"/>
  <c r="G90" i="5" s="1"/>
  <c r="J103" i="5"/>
  <c r="AM103" i="5" s="1"/>
  <c r="AI93" i="3"/>
  <c r="U94" i="5" s="1"/>
  <c r="AC155" i="75"/>
  <c r="AE155" i="75" s="1"/>
  <c r="E37" i="75"/>
  <c r="AH41" i="75"/>
  <c r="AC153" i="75"/>
  <c r="AE153" i="75" s="1"/>
  <c r="AR153" i="75" s="1"/>
  <c r="F154" i="5" s="1"/>
  <c r="AC15" i="75"/>
  <c r="AE15" i="75" s="1"/>
  <c r="AH169" i="75"/>
  <c r="E124" i="75"/>
  <c r="AC58" i="75"/>
  <c r="AE58" i="75" s="1"/>
  <c r="AR58" i="75" s="1"/>
  <c r="F59" i="5" s="1"/>
  <c r="AH77" i="75"/>
  <c r="X152" i="75"/>
  <c r="AO152" i="75" s="1"/>
  <c r="AK7" i="75"/>
  <c r="AC175" i="75"/>
  <c r="AE175" i="75" s="1"/>
  <c r="E3" i="75"/>
  <c r="AQ156" i="75"/>
  <c r="E157" i="5" s="1"/>
  <c r="X190" i="75"/>
  <c r="AO190" i="75" s="1"/>
  <c r="C191" i="5" s="1"/>
  <c r="H168" i="4"/>
  <c r="AA169" i="5" s="1"/>
  <c r="J169" i="5"/>
  <c r="AM169" i="5" s="1"/>
  <c r="H173" i="4"/>
  <c r="AA174" i="5" s="1"/>
  <c r="L26" i="75"/>
  <c r="X111" i="75"/>
  <c r="AO111" i="75" s="1"/>
  <c r="AR89" i="75"/>
  <c r="F90" i="5" s="1"/>
  <c r="X98" i="75"/>
  <c r="AC91" i="75"/>
  <c r="AE91" i="75" s="1"/>
  <c r="AI170" i="75"/>
  <c r="AC39" i="75"/>
  <c r="AE39" i="75" s="1"/>
  <c r="AH54" i="75"/>
  <c r="X57" i="75"/>
  <c r="AO57" i="75" s="1"/>
  <c r="C58" i="5" s="1"/>
  <c r="AQ43" i="75"/>
  <c r="E44" i="5" s="1"/>
  <c r="X149" i="75"/>
  <c r="AO149" i="75" s="1"/>
  <c r="H118" i="4"/>
  <c r="AA119" i="5" s="1"/>
  <c r="J155" i="5"/>
  <c r="AM155" i="5" s="1"/>
  <c r="J104" i="5"/>
  <c r="AM104" i="5" s="1"/>
  <c r="AE151" i="75"/>
  <c r="AN22" i="75"/>
  <c r="X99" i="75"/>
  <c r="AO99" i="75" s="1"/>
  <c r="C100" i="5" s="1"/>
  <c r="X54" i="75"/>
  <c r="X91" i="75"/>
  <c r="AO91" i="75" s="1"/>
  <c r="AH178" i="75"/>
  <c r="AC130" i="75"/>
  <c r="AE130" i="75" s="1"/>
  <c r="AR130" i="75" s="1"/>
  <c r="F131" i="5" s="1"/>
  <c r="X153" i="75"/>
  <c r="AO153" i="75" s="1"/>
  <c r="C154" i="5" s="1"/>
  <c r="X166" i="75"/>
  <c r="AO166" i="75" s="1"/>
  <c r="C167" i="5" s="1"/>
  <c r="X95" i="75"/>
  <c r="AO95" i="75" s="1"/>
  <c r="C96" i="5" s="1"/>
  <c r="AC56" i="75"/>
  <c r="AE56" i="75" s="1"/>
  <c r="AR56" i="75" s="1"/>
  <c r="AC33" i="75"/>
  <c r="AE33" i="75" s="1"/>
  <c r="AJ75" i="75"/>
  <c r="E73" i="75"/>
  <c r="AK143" i="75"/>
  <c r="AL143" i="75" s="1"/>
  <c r="AC53" i="75"/>
  <c r="AE53" i="75" s="1"/>
  <c r="AR53" i="75" s="1"/>
  <c r="F54" i="5" s="1"/>
  <c r="X18" i="75"/>
  <c r="AO18" i="75" s="1"/>
  <c r="AK19" i="75"/>
  <c r="AL19" i="75" s="1"/>
  <c r="AI37" i="75"/>
  <c r="AI125" i="75"/>
  <c r="AH74" i="75"/>
  <c r="AQ117" i="75"/>
  <c r="E118" i="5" s="1"/>
  <c r="J73" i="5"/>
  <c r="AM73" i="5" s="1"/>
  <c r="R191" i="4"/>
  <c r="AC192" i="5" s="1"/>
  <c r="M187" i="4"/>
  <c r="AB188" i="5" s="1"/>
  <c r="R186" i="4"/>
  <c r="AC187" i="5" s="1"/>
  <c r="M185" i="4"/>
  <c r="AB186" i="5" s="1"/>
  <c r="AC48" i="75"/>
  <c r="AE48" i="75" s="1"/>
  <c r="AR48" i="75" s="1"/>
  <c r="F49" i="5" s="1"/>
  <c r="X117" i="75"/>
  <c r="AO117" i="75" s="1"/>
  <c r="C118" i="5" s="1"/>
  <c r="AE42" i="75"/>
  <c r="AI43" i="75"/>
  <c r="X34" i="75"/>
  <c r="AO34" i="75" s="1"/>
  <c r="C35" i="5" s="1"/>
  <c r="AH45" i="75"/>
  <c r="AI176" i="75"/>
  <c r="AL32" i="75"/>
  <c r="AQ61" i="75"/>
  <c r="E62" i="5" s="1"/>
  <c r="AH87" i="75"/>
  <c r="AH21" i="75"/>
  <c r="BC41" i="75"/>
  <c r="K42" i="5" s="1"/>
  <c r="M176" i="4"/>
  <c r="AB177" i="5" s="1"/>
  <c r="M174" i="4"/>
  <c r="AB175" i="5" s="1"/>
  <c r="G170" i="4"/>
  <c r="Z171" i="5" s="1"/>
  <c r="G167" i="4"/>
  <c r="H167" i="4" s="1"/>
  <c r="AA168" i="5" s="1"/>
  <c r="R166" i="4"/>
  <c r="AC167" i="5" s="1"/>
  <c r="M164" i="4"/>
  <c r="AB165" i="5" s="1"/>
  <c r="R163" i="4"/>
  <c r="AC164" i="5" s="1"/>
  <c r="G158" i="4"/>
  <c r="M156" i="4"/>
  <c r="AB157" i="5" s="1"/>
  <c r="M154" i="4"/>
  <c r="AB155" i="5" s="1"/>
  <c r="M153" i="4"/>
  <c r="AB154" i="5" s="1"/>
  <c r="R152" i="4"/>
  <c r="AC153" i="5" s="1"/>
  <c r="G150" i="4"/>
  <c r="Z151" i="5" s="1"/>
  <c r="R149" i="4"/>
  <c r="AC150" i="5" s="1"/>
  <c r="R147" i="4"/>
  <c r="AC148" i="5" s="1"/>
  <c r="R144" i="4"/>
  <c r="AC145" i="5" s="1"/>
  <c r="R139" i="4"/>
  <c r="AC140" i="5" s="1"/>
  <c r="M138" i="4"/>
  <c r="AB139" i="5" s="1"/>
  <c r="G131" i="4"/>
  <c r="Z132" i="5" s="1"/>
  <c r="R130" i="4"/>
  <c r="AC131" i="5" s="1"/>
  <c r="R128" i="4"/>
  <c r="AC129" i="5" s="1"/>
  <c r="M127" i="4"/>
  <c r="AB128" i="5" s="1"/>
  <c r="M124" i="4"/>
  <c r="AB125" i="5" s="1"/>
  <c r="G123" i="4"/>
  <c r="Z124" i="5" s="1"/>
  <c r="R122" i="4"/>
  <c r="AC123" i="5" s="1"/>
  <c r="M121" i="4"/>
  <c r="AB122" i="5" s="1"/>
  <c r="R120" i="4"/>
  <c r="AC121" i="5" s="1"/>
  <c r="M119" i="4"/>
  <c r="AB120" i="5" s="1"/>
  <c r="R117" i="4"/>
  <c r="AC118" i="5" s="1"/>
  <c r="G115" i="4"/>
  <c r="Z116" i="5" s="1"/>
  <c r="M113" i="4"/>
  <c r="AB114" i="5" s="1"/>
  <c r="G112" i="4"/>
  <c r="H112" i="4" s="1"/>
  <c r="AA113" i="5" s="1"/>
  <c r="M60" i="4"/>
  <c r="AB61" i="5" s="1"/>
  <c r="G59" i="4"/>
  <c r="Z60" i="5" s="1"/>
  <c r="R58" i="4"/>
  <c r="AC59" i="5" s="1"/>
  <c r="R56" i="4"/>
  <c r="AC57" i="5" s="1"/>
  <c r="G56" i="4"/>
  <c r="Z57" i="5" s="1"/>
  <c r="M54" i="4"/>
  <c r="AB55" i="5" s="1"/>
  <c r="R53" i="4"/>
  <c r="AC54" i="5" s="1"/>
  <c r="M52" i="4"/>
  <c r="AB53" i="5" s="1"/>
  <c r="M49" i="4"/>
  <c r="AB50" i="5" s="1"/>
  <c r="W48" i="4"/>
  <c r="AD49" i="5" s="1"/>
  <c r="M46" i="4"/>
  <c r="AB47" i="5" s="1"/>
  <c r="R42" i="4"/>
  <c r="AC43" i="5" s="1"/>
  <c r="G42" i="4"/>
  <c r="Z43" i="5" s="1"/>
  <c r="M41" i="4"/>
  <c r="AB42" i="5" s="1"/>
  <c r="R39" i="4"/>
  <c r="AC40" i="5" s="1"/>
  <c r="M38" i="4"/>
  <c r="AB39" i="5" s="1"/>
  <c r="R36" i="4"/>
  <c r="AC37" i="5" s="1"/>
  <c r="G34" i="4"/>
  <c r="Z35" i="5" s="1"/>
  <c r="R33" i="4"/>
  <c r="AC34" i="5" s="1"/>
  <c r="W32" i="4"/>
  <c r="AD33" i="5" s="1"/>
  <c r="R31" i="4"/>
  <c r="AC32" i="5" s="1"/>
  <c r="G31" i="4"/>
  <c r="Z32" i="5" s="1"/>
  <c r="R30" i="4"/>
  <c r="AC31" i="5" s="1"/>
  <c r="R28" i="4"/>
  <c r="AC29" i="5" s="1"/>
  <c r="G28" i="4"/>
  <c r="Z29" i="5" s="1"/>
  <c r="M27" i="4"/>
  <c r="AB28" i="5" s="1"/>
  <c r="M26" i="4"/>
  <c r="AB27" i="5" s="1"/>
  <c r="M24" i="4"/>
  <c r="AB25" i="5" s="1"/>
  <c r="W21" i="4"/>
  <c r="AD22" i="5" s="1"/>
  <c r="M21" i="4"/>
  <c r="AB22" i="5" s="1"/>
  <c r="R20" i="4"/>
  <c r="AC21" i="5" s="1"/>
  <c r="G20" i="4"/>
  <c r="H20" i="4" s="1"/>
  <c r="AA21" i="5" s="1"/>
  <c r="M19" i="4"/>
  <c r="AB20" i="5" s="1"/>
  <c r="W18" i="4"/>
  <c r="AD19" i="5" s="1"/>
  <c r="M16" i="4"/>
  <c r="AB17" i="5" s="1"/>
  <c r="G15" i="4"/>
  <c r="Z16" i="5" s="1"/>
  <c r="R14" i="4"/>
  <c r="AC15" i="5" s="1"/>
  <c r="G12" i="4"/>
  <c r="Z13" i="5" s="1"/>
  <c r="R11" i="4"/>
  <c r="AC12" i="5" s="1"/>
  <c r="W10" i="4"/>
  <c r="AD11" i="5" s="1"/>
  <c r="R9" i="4"/>
  <c r="AC10" i="5" s="1"/>
  <c r="G9" i="4"/>
  <c r="R8" i="4"/>
  <c r="AC9" i="5" s="1"/>
  <c r="G6" i="4"/>
  <c r="H6" i="4" s="1"/>
  <c r="AA7" i="5" s="1"/>
  <c r="R5" i="4"/>
  <c r="AC6" i="5" s="1"/>
  <c r="AH77" i="3"/>
  <c r="AI77" i="3" s="1"/>
  <c r="U78" i="5" s="1"/>
  <c r="AH18" i="3"/>
  <c r="AI18" i="3" s="1"/>
  <c r="U19" i="5" s="1"/>
  <c r="G176" i="4"/>
  <c r="Z177" i="5" s="1"/>
  <c r="M166" i="4"/>
  <c r="AB167" i="5" s="1"/>
  <c r="G164" i="4"/>
  <c r="Z165" i="5" s="1"/>
  <c r="M163" i="4"/>
  <c r="AB164" i="5" s="1"/>
  <c r="G161" i="4"/>
  <c r="Z162" i="5" s="1"/>
  <c r="G148" i="4"/>
  <c r="Z149" i="5" s="1"/>
  <c r="W135" i="4"/>
  <c r="AD136" i="5" s="1"/>
  <c r="M133" i="4"/>
  <c r="AB134" i="5" s="1"/>
  <c r="W124" i="4"/>
  <c r="AD125" i="5" s="1"/>
  <c r="R123" i="4"/>
  <c r="AC124" i="5" s="1"/>
  <c r="G110" i="4"/>
  <c r="Z111" i="5" s="1"/>
  <c r="W49" i="4"/>
  <c r="AD50" i="5" s="1"/>
  <c r="W35" i="4"/>
  <c r="AD36" i="5" s="1"/>
  <c r="W24" i="4"/>
  <c r="W19" i="4"/>
  <c r="AD20" i="5" s="1"/>
  <c r="W16" i="4"/>
  <c r="AD17" i="5" s="1"/>
  <c r="W7" i="4"/>
  <c r="AD8" i="5" s="1"/>
  <c r="Z191" i="3"/>
  <c r="S192" i="5" s="1"/>
  <c r="Z190" i="3"/>
  <c r="S191" i="5" s="1"/>
  <c r="Z184" i="3"/>
  <c r="S185" i="5" s="1"/>
  <c r="Z182" i="3"/>
  <c r="S183" i="5" s="1"/>
  <c r="Z181" i="3"/>
  <c r="S182" i="5" s="1"/>
  <c r="Z175" i="3"/>
  <c r="S176" i="5" s="1"/>
  <c r="Z173" i="3"/>
  <c r="S174" i="5" s="1"/>
  <c r="Z171" i="3"/>
  <c r="S172" i="5" s="1"/>
  <c r="Z167" i="3"/>
  <c r="S168" i="5" s="1"/>
  <c r="H163" i="3"/>
  <c r="N164" i="5" s="1"/>
  <c r="Z159" i="3"/>
  <c r="S160" i="5" s="1"/>
  <c r="Z155" i="3"/>
  <c r="S156" i="5" s="1"/>
  <c r="Z152" i="3"/>
  <c r="S153" i="5" s="1"/>
  <c r="Z147" i="3"/>
  <c r="S148" i="5" s="1"/>
  <c r="Z141" i="3"/>
  <c r="S142" i="5" s="1"/>
  <c r="H141" i="3"/>
  <c r="N142" i="5" s="1"/>
  <c r="Z133" i="3"/>
  <c r="S134" i="5" s="1"/>
  <c r="H133" i="3"/>
  <c r="N134" i="5" s="1"/>
  <c r="Z126" i="3"/>
  <c r="S127" i="5" s="1"/>
  <c r="Z125" i="3"/>
  <c r="S126" i="5" s="1"/>
  <c r="Z120" i="3"/>
  <c r="S121" i="5" s="1"/>
  <c r="Z118" i="3"/>
  <c r="S119" i="5" s="1"/>
  <c r="H118" i="3"/>
  <c r="N119" i="5" s="1"/>
  <c r="Z117" i="3"/>
  <c r="S118" i="5" s="1"/>
  <c r="H115" i="3"/>
  <c r="N116" i="5" s="1"/>
  <c r="Z112" i="3"/>
  <c r="S113" i="5" s="1"/>
  <c r="Z109" i="3"/>
  <c r="S110" i="5" s="1"/>
  <c r="Z104" i="3"/>
  <c r="S105" i="5" s="1"/>
  <c r="H104" i="3"/>
  <c r="N105" i="5" s="1"/>
  <c r="M97" i="3"/>
  <c r="O98" i="5" s="1"/>
  <c r="R102" i="4"/>
  <c r="AC103" i="5" s="1"/>
  <c r="R97" i="4"/>
  <c r="AC98" i="5" s="1"/>
  <c r="H99" i="3"/>
  <c r="N100" i="5" s="1"/>
  <c r="M82" i="3"/>
  <c r="O83" i="5" s="1"/>
  <c r="R168" i="4"/>
  <c r="AC169" i="5" s="1"/>
  <c r="M167" i="4"/>
  <c r="AB168" i="5" s="1"/>
  <c r="G166" i="4"/>
  <c r="Z167" i="5" s="1"/>
  <c r="W144" i="4"/>
  <c r="AD145" i="5" s="1"/>
  <c r="W136" i="4"/>
  <c r="AD137" i="5" s="1"/>
  <c r="W133" i="4"/>
  <c r="AD134" i="5" s="1"/>
  <c r="W125" i="4"/>
  <c r="AD126" i="5" s="1"/>
  <c r="M102" i="4"/>
  <c r="AB103" i="5" s="1"/>
  <c r="R57" i="4"/>
  <c r="AC58" i="5" s="1"/>
  <c r="G55" i="4"/>
  <c r="Z56" i="5" s="1"/>
  <c r="W50" i="4"/>
  <c r="AD51" i="5" s="1"/>
  <c r="W44" i="4"/>
  <c r="AD45" i="5" s="1"/>
  <c r="W25" i="4"/>
  <c r="AD26" i="5" s="1"/>
  <c r="W17" i="4"/>
  <c r="AD18" i="5" s="1"/>
  <c r="W8" i="4"/>
  <c r="AD9" i="5" s="1"/>
  <c r="W150" i="3"/>
  <c r="R151" i="5" s="1"/>
  <c r="W126" i="3"/>
  <c r="R127" i="5" s="1"/>
  <c r="W110" i="3"/>
  <c r="AJ110" i="3" s="1"/>
  <c r="AN109" i="75"/>
  <c r="AN108" i="75"/>
  <c r="AS108" i="75" s="1"/>
  <c r="AU108" i="75" s="1"/>
  <c r="G109" i="5" s="1"/>
  <c r="AN107" i="75"/>
  <c r="AS107" i="75" s="1"/>
  <c r="AU107" i="75" s="1"/>
  <c r="G108" i="5" s="1"/>
  <c r="AN104" i="75"/>
  <c r="AN100" i="75"/>
  <c r="AS100" i="75" s="1"/>
  <c r="AU100" i="75" s="1"/>
  <c r="G101" i="5" s="1"/>
  <c r="G109" i="4"/>
  <c r="H109" i="4" s="1"/>
  <c r="AA110" i="5" s="1"/>
  <c r="R108" i="4"/>
  <c r="AC109" i="5" s="1"/>
  <c r="M105" i="4"/>
  <c r="AB106" i="5" s="1"/>
  <c r="M104" i="4"/>
  <c r="AB105" i="5" s="1"/>
  <c r="R103" i="4"/>
  <c r="AC104" i="5" s="1"/>
  <c r="R95" i="4"/>
  <c r="AC96" i="5" s="1"/>
  <c r="AH189" i="3"/>
  <c r="W183" i="3"/>
  <c r="R184" i="5" s="1"/>
  <c r="W175" i="3"/>
  <c r="R176" i="5" s="1"/>
  <c r="AH167" i="3"/>
  <c r="AI167" i="3" s="1"/>
  <c r="U168" i="5" s="1"/>
  <c r="AH143" i="3"/>
  <c r="AI143" i="3" s="1"/>
  <c r="U144" i="5" s="1"/>
  <c r="AH138" i="3"/>
  <c r="AI138" i="3" s="1"/>
  <c r="U139" i="5" s="1"/>
  <c r="AH127" i="3"/>
  <c r="AI127" i="3" s="1"/>
  <c r="U128" i="5" s="1"/>
  <c r="AH101" i="3"/>
  <c r="AI101" i="3" s="1"/>
  <c r="U102" i="5" s="1"/>
  <c r="H78" i="3"/>
  <c r="N79" i="5" s="1"/>
  <c r="H68" i="3"/>
  <c r="N69" i="5" s="1"/>
  <c r="H52" i="3"/>
  <c r="N53" i="5" s="1"/>
  <c r="H30" i="3"/>
  <c r="N31" i="5" s="1"/>
  <c r="BB186" i="75"/>
  <c r="BB76" i="75"/>
  <c r="W96" i="3"/>
  <c r="R97" i="5" s="1"/>
  <c r="AN100" i="5"/>
  <c r="AC102" i="75"/>
  <c r="AE102" i="75" s="1"/>
  <c r="AR102" i="75" s="1"/>
  <c r="F103" i="5" s="1"/>
  <c r="AC26" i="75"/>
  <c r="AE26" i="75" s="1"/>
  <c r="AC183" i="75"/>
  <c r="AE183" i="75" s="1"/>
  <c r="AH44" i="75"/>
  <c r="E168" i="75"/>
  <c r="AC19" i="75"/>
  <c r="AE19" i="75" s="1"/>
  <c r="E78" i="75"/>
  <c r="AC8" i="75"/>
  <c r="AE8" i="75" s="1"/>
  <c r="AR8" i="75" s="1"/>
  <c r="F9" i="5" s="1"/>
  <c r="AC184" i="75"/>
  <c r="AE184" i="75" s="1"/>
  <c r="AH187" i="75"/>
  <c r="AC129" i="75"/>
  <c r="AE129" i="75" s="1"/>
  <c r="AR129" i="75" s="1"/>
  <c r="F130" i="5" s="1"/>
  <c r="X162" i="75"/>
  <c r="AO162" i="75" s="1"/>
  <c r="C163" i="5" s="1"/>
  <c r="X96" i="75"/>
  <c r="AK98" i="75"/>
  <c r="X165" i="75"/>
  <c r="AO165" i="75" s="1"/>
  <c r="C166" i="5" s="1"/>
  <c r="AQ96" i="75"/>
  <c r="E97" i="5" s="1"/>
  <c r="AL82" i="75"/>
  <c r="AC50" i="75"/>
  <c r="AE50" i="75" s="1"/>
  <c r="AR50" i="75" s="1"/>
  <c r="F51" i="5" s="1"/>
  <c r="J111" i="5"/>
  <c r="AM111" i="5" s="1"/>
  <c r="AC101" i="75"/>
  <c r="AE101" i="75" s="1"/>
  <c r="AR101" i="75" s="1"/>
  <c r="F102" i="5" s="1"/>
  <c r="X109" i="75"/>
  <c r="AO109" i="75" s="1"/>
  <c r="C110" i="5" s="1"/>
  <c r="AC32" i="75"/>
  <c r="AE32" i="75" s="1"/>
  <c r="AR32" i="75" s="1"/>
  <c r="AH99" i="75"/>
  <c r="E114" i="75"/>
  <c r="E137" i="75"/>
  <c r="AH90" i="75"/>
  <c r="X108" i="75"/>
  <c r="AO108" i="75" s="1"/>
  <c r="C109" i="5" s="1"/>
  <c r="AC173" i="75"/>
  <c r="AE173" i="75" s="1"/>
  <c r="AH161" i="75"/>
  <c r="AH100" i="75"/>
  <c r="AC16" i="75"/>
  <c r="AE16" i="75" s="1"/>
  <c r="AC46" i="75"/>
  <c r="AE46" i="75" s="1"/>
  <c r="AR46" i="75" s="1"/>
  <c r="F47" i="5" s="1"/>
  <c r="X163" i="75"/>
  <c r="AO163" i="75" s="1"/>
  <c r="C164" i="5" s="1"/>
  <c r="AO138" i="75"/>
  <c r="C139" i="5" s="1"/>
  <c r="AC34" i="75"/>
  <c r="AE34" i="75" s="1"/>
  <c r="AR34" i="75" s="1"/>
  <c r="F35" i="5" s="1"/>
  <c r="J115" i="5"/>
  <c r="AM115" i="5" s="1"/>
  <c r="R100" i="4"/>
  <c r="AC101" i="5" s="1"/>
  <c r="AC60" i="75"/>
  <c r="AE60" i="75" s="1"/>
  <c r="AR60" i="75" s="1"/>
  <c r="F61" i="5" s="1"/>
  <c r="X60" i="75"/>
  <c r="AO60" i="75" s="1"/>
  <c r="E9" i="75"/>
  <c r="AH149" i="75"/>
  <c r="AC51" i="75"/>
  <c r="AE51" i="75" s="1"/>
  <c r="AR51" i="75" s="1"/>
  <c r="F52" i="5" s="1"/>
  <c r="X154" i="75"/>
  <c r="AO154" i="75" s="1"/>
  <c r="AH50" i="75"/>
  <c r="AC138" i="75"/>
  <c r="AE138" i="75" s="1"/>
  <c r="AO191" i="75"/>
  <c r="C192" i="5" s="1"/>
  <c r="AI147" i="75"/>
  <c r="AI57" i="75"/>
  <c r="AC47" i="75"/>
  <c r="AE47" i="75" s="1"/>
  <c r="AI46" i="75"/>
  <c r="X193" i="75"/>
  <c r="AO193" i="75" s="1"/>
  <c r="X119" i="75"/>
  <c r="AO119" i="75" s="1"/>
  <c r="AI129" i="75"/>
  <c r="AS33" i="75"/>
  <c r="AU33" i="75" s="1"/>
  <c r="G34" i="5" s="1"/>
  <c r="X84" i="75"/>
  <c r="AO84" i="75" s="1"/>
  <c r="J130" i="5"/>
  <c r="AM130" i="5" s="1"/>
  <c r="Z131" i="5"/>
  <c r="H130" i="4"/>
  <c r="AA131" i="5" s="1"/>
  <c r="H40" i="4"/>
  <c r="AA41" i="5" s="1"/>
  <c r="Z41" i="5"/>
  <c r="Y181" i="5"/>
  <c r="Y170" i="5"/>
  <c r="H117" i="4"/>
  <c r="AA118" i="5" s="1"/>
  <c r="Y118" i="5"/>
  <c r="Y94" i="5"/>
  <c r="Y40" i="5"/>
  <c r="X150" i="75"/>
  <c r="AO150" i="75" s="1"/>
  <c r="C151" i="5" s="1"/>
  <c r="AC157" i="75"/>
  <c r="AE157" i="75" s="1"/>
  <c r="AQ85" i="75"/>
  <c r="E86" i="5" s="1"/>
  <c r="J53" i="5"/>
  <c r="AM53" i="5" s="1"/>
  <c r="Z8" i="5"/>
  <c r="H7" i="4"/>
  <c r="AA8" i="5" s="1"/>
  <c r="AL60" i="75"/>
  <c r="AC120" i="75"/>
  <c r="AE120" i="75" s="1"/>
  <c r="AR120" i="75" s="1"/>
  <c r="F121" i="5" s="1"/>
  <c r="X104" i="75"/>
  <c r="AO104" i="75" s="1"/>
  <c r="C105" i="5" s="1"/>
  <c r="X142" i="75"/>
  <c r="AC158" i="75"/>
  <c r="AE158" i="75" s="1"/>
  <c r="AR158" i="75" s="1"/>
  <c r="F159" i="5" s="1"/>
  <c r="AS136" i="75"/>
  <c r="AU136" i="75" s="1"/>
  <c r="G137" i="5" s="1"/>
  <c r="R189" i="4"/>
  <c r="AC190" i="5" s="1"/>
  <c r="R175" i="4"/>
  <c r="AC176" i="5" s="1"/>
  <c r="R155" i="4"/>
  <c r="AC156" i="5" s="1"/>
  <c r="M146" i="4"/>
  <c r="AB147" i="5" s="1"/>
  <c r="R112" i="4"/>
  <c r="AC113" i="5" s="1"/>
  <c r="W57" i="4"/>
  <c r="AD58" i="5" s="1"/>
  <c r="AC79" i="75"/>
  <c r="AE79" i="75" s="1"/>
  <c r="AR79" i="75" s="1"/>
  <c r="F80" i="5" s="1"/>
  <c r="AC131" i="75"/>
  <c r="AE131" i="75" s="1"/>
  <c r="AQ51" i="75"/>
  <c r="E52" i="5" s="1"/>
  <c r="AH69" i="75"/>
  <c r="H183" i="4"/>
  <c r="AA184" i="5" s="1"/>
  <c r="R67" i="4"/>
  <c r="AC68" i="5" s="1"/>
  <c r="AH27" i="75"/>
  <c r="AL4" i="75"/>
  <c r="AH181" i="75"/>
  <c r="AC57" i="75"/>
  <c r="AE57" i="75" s="1"/>
  <c r="AR57" i="75" s="1"/>
  <c r="F58" i="5" s="1"/>
  <c r="AC162" i="75"/>
  <c r="AE162" i="75" s="1"/>
  <c r="AR162" i="75" s="1"/>
  <c r="F163" i="5" s="1"/>
  <c r="AC189" i="75"/>
  <c r="AE189" i="75" s="1"/>
  <c r="AC4" i="75"/>
  <c r="AE4" i="75" s="1"/>
  <c r="AR4" i="75" s="1"/>
  <c r="AH5" i="75"/>
  <c r="AL8" i="75"/>
  <c r="AC94" i="75"/>
  <c r="AE94" i="75" s="1"/>
  <c r="AR94" i="75" s="1"/>
  <c r="F95" i="5" s="1"/>
  <c r="AC81" i="75"/>
  <c r="AE81" i="75" s="1"/>
  <c r="AR81" i="75" s="1"/>
  <c r="F82" i="5" s="1"/>
  <c r="AS84" i="75"/>
  <c r="AU84" i="75" s="1"/>
  <c r="G85" i="5" s="1"/>
  <c r="AI142" i="75"/>
  <c r="AI76" i="75"/>
  <c r="AO26" i="75"/>
  <c r="C27" i="5" s="1"/>
  <c r="X129" i="75"/>
  <c r="AO129" i="75" s="1"/>
  <c r="C130" i="5" s="1"/>
  <c r="AQ188" i="75"/>
  <c r="E189" i="5" s="1"/>
  <c r="J28" i="5"/>
  <c r="AM28" i="5" s="1"/>
  <c r="M3" i="3"/>
  <c r="O4" i="5" s="1"/>
  <c r="AM3" i="75"/>
  <c r="J121" i="5"/>
  <c r="AM121" i="5" s="1"/>
  <c r="AI185" i="3"/>
  <c r="U186" i="5" s="1"/>
  <c r="Q128" i="3"/>
  <c r="R128" i="3" s="1"/>
  <c r="P104" i="3"/>
  <c r="S104" i="3" s="1"/>
  <c r="Q105" i="5" s="1"/>
  <c r="M190" i="4"/>
  <c r="AB191" i="5" s="1"/>
  <c r="G184" i="4"/>
  <c r="Z185" i="5" s="1"/>
  <c r="R183" i="4"/>
  <c r="AC184" i="5" s="1"/>
  <c r="G181" i="4"/>
  <c r="H181" i="4" s="1"/>
  <c r="AA182" i="5" s="1"/>
  <c r="W101" i="4"/>
  <c r="AD102" i="5" s="1"/>
  <c r="W84" i="4"/>
  <c r="AD85" i="5" s="1"/>
  <c r="W76" i="4"/>
  <c r="AD77" i="5" s="1"/>
  <c r="W68" i="4"/>
  <c r="AD69" i="5" s="1"/>
  <c r="BB161" i="75"/>
  <c r="J162" i="5" s="1"/>
  <c r="AM162" i="5" s="1"/>
  <c r="AN97" i="75"/>
  <c r="AS97" i="75" s="1"/>
  <c r="AU97" i="75" s="1"/>
  <c r="G98" i="5" s="1"/>
  <c r="AN95" i="75"/>
  <c r="AS95" i="75" s="1"/>
  <c r="AU95" i="75" s="1"/>
  <c r="G96" i="5" s="1"/>
  <c r="AN94" i="75"/>
  <c r="AS94" i="75" s="1"/>
  <c r="AU94" i="75" s="1"/>
  <c r="AN81" i="75"/>
  <c r="AS81" i="75" s="1"/>
  <c r="AU81" i="75" s="1"/>
  <c r="G82" i="5" s="1"/>
  <c r="AN54" i="75"/>
  <c r="AS54" i="75" s="1"/>
  <c r="AU54" i="75" s="1"/>
  <c r="G55" i="5" s="1"/>
  <c r="M182" i="4"/>
  <c r="AB183" i="5" s="1"/>
  <c r="M162" i="4"/>
  <c r="AB163" i="5" s="1"/>
  <c r="W29" i="4"/>
  <c r="W13" i="4"/>
  <c r="W189" i="3"/>
  <c r="R190" i="5" s="1"/>
  <c r="W173" i="3"/>
  <c r="R174" i="5" s="1"/>
  <c r="W149" i="3"/>
  <c r="R150" i="5" s="1"/>
  <c r="W133" i="3"/>
  <c r="W125" i="3"/>
  <c r="R126" i="5" s="1"/>
  <c r="W117" i="3"/>
  <c r="R118" i="5" s="1"/>
  <c r="W94" i="3"/>
  <c r="R95" i="5" s="1"/>
  <c r="W23" i="3"/>
  <c r="R24" i="5" s="1"/>
  <c r="W15" i="3"/>
  <c r="R16" i="5" s="1"/>
  <c r="W7" i="3"/>
  <c r="R8" i="5" s="1"/>
  <c r="R192" i="4"/>
  <c r="AC193" i="5" s="1"/>
  <c r="M188" i="4"/>
  <c r="AB189" i="5" s="1"/>
  <c r="W99" i="4"/>
  <c r="AD100" i="5" s="1"/>
  <c r="W82" i="4"/>
  <c r="AD83" i="5" s="1"/>
  <c r="W74" i="4"/>
  <c r="AD75" i="5" s="1"/>
  <c r="H177" i="3"/>
  <c r="N178" i="5" s="1"/>
  <c r="Z176" i="3"/>
  <c r="S177" i="5" s="1"/>
  <c r="AH172" i="3"/>
  <c r="AI172" i="3" s="1"/>
  <c r="U173" i="5" s="1"/>
  <c r="Z50" i="3"/>
  <c r="S51" i="5" s="1"/>
  <c r="AM67" i="75"/>
  <c r="AQ64" i="75"/>
  <c r="E65" i="5" s="1"/>
  <c r="AM51" i="75"/>
  <c r="BB47" i="75"/>
  <c r="BC47" i="75" s="1"/>
  <c r="K48" i="5" s="1"/>
  <c r="BB34" i="75"/>
  <c r="BB4" i="75"/>
  <c r="AI184" i="3"/>
  <c r="U185" i="5" s="1"/>
  <c r="Q152" i="3"/>
  <c r="R152" i="3" s="1"/>
  <c r="S152" i="3" s="1"/>
  <c r="Q153" i="5" s="1"/>
  <c r="W41" i="4"/>
  <c r="AD42" i="5" s="1"/>
  <c r="W36" i="4"/>
  <c r="AD37" i="5" s="1"/>
  <c r="Z111" i="3"/>
  <c r="S112" i="5" s="1"/>
  <c r="H152" i="4"/>
  <c r="AA153" i="5" s="1"/>
  <c r="Q144" i="3"/>
  <c r="R144" i="3" s="1"/>
  <c r="AI104" i="3"/>
  <c r="U105" i="5" s="1"/>
  <c r="R165" i="4"/>
  <c r="AC166" i="5" s="1"/>
  <c r="M53" i="4"/>
  <c r="AB54" i="5" s="1"/>
  <c r="Z31" i="5"/>
  <c r="H61" i="4"/>
  <c r="AA62" i="5" s="1"/>
  <c r="AI176" i="3"/>
  <c r="U177" i="5" s="1"/>
  <c r="AM7" i="75"/>
  <c r="AI82" i="3"/>
  <c r="U83" i="5" s="1"/>
  <c r="W106" i="4"/>
  <c r="AD107" i="5" s="1"/>
  <c r="G103" i="4"/>
  <c r="H103" i="4" s="1"/>
  <c r="AA104" i="5" s="1"/>
  <c r="M101" i="4"/>
  <c r="AB102" i="5" s="1"/>
  <c r="W100" i="4"/>
  <c r="G97" i="4"/>
  <c r="H97" i="4" s="1"/>
  <c r="AA98" i="5" s="1"/>
  <c r="G85" i="4"/>
  <c r="Z86" i="5" s="1"/>
  <c r="R82" i="4"/>
  <c r="AC83" i="5" s="1"/>
  <c r="W80" i="4"/>
  <c r="AD81" i="5" s="1"/>
  <c r="W78" i="4"/>
  <c r="AD79" i="5" s="1"/>
  <c r="W67" i="4"/>
  <c r="AD68" i="5" s="1"/>
  <c r="R66" i="4"/>
  <c r="AC67" i="5" s="1"/>
  <c r="M62" i="4"/>
  <c r="AB63" i="5" s="1"/>
  <c r="R61" i="4"/>
  <c r="AC62" i="5" s="1"/>
  <c r="R35" i="4"/>
  <c r="AC36" i="5" s="1"/>
  <c r="Z94" i="3"/>
  <c r="S95" i="5" s="1"/>
  <c r="Z55" i="3"/>
  <c r="S56" i="5" s="1"/>
  <c r="Z47" i="3"/>
  <c r="S48" i="5" s="1"/>
  <c r="Z174" i="5"/>
  <c r="H94" i="4"/>
  <c r="AA95" i="5" s="1"/>
  <c r="J15" i="5"/>
  <c r="AM15" i="5" s="1"/>
  <c r="J39" i="75"/>
  <c r="L39" i="75" s="1"/>
  <c r="R180" i="4"/>
  <c r="AC181" i="5" s="1"/>
  <c r="M178" i="4"/>
  <c r="AB179" i="5" s="1"/>
  <c r="R174" i="4"/>
  <c r="AC175" i="5" s="1"/>
  <c r="R172" i="4"/>
  <c r="AC173" i="5" s="1"/>
  <c r="R169" i="4"/>
  <c r="AC170" i="5" s="1"/>
  <c r="M165" i="4"/>
  <c r="AB166" i="5" s="1"/>
  <c r="M161" i="4"/>
  <c r="AB162" i="5" s="1"/>
  <c r="G155" i="4"/>
  <c r="Z156" i="5" s="1"/>
  <c r="G147" i="4"/>
  <c r="Z148" i="5" s="1"/>
  <c r="R146" i="4"/>
  <c r="AC147" i="5" s="1"/>
  <c r="M145" i="4"/>
  <c r="AB146" i="5" s="1"/>
  <c r="R133" i="4"/>
  <c r="AC134" i="5" s="1"/>
  <c r="W131" i="4"/>
  <c r="R127" i="4"/>
  <c r="AC128" i="5" s="1"/>
  <c r="M126" i="4"/>
  <c r="AB127" i="5" s="1"/>
  <c r="M123" i="4"/>
  <c r="AB124" i="5" s="1"/>
  <c r="G120" i="4"/>
  <c r="H120" i="4" s="1"/>
  <c r="AA121" i="5" s="1"/>
  <c r="W83" i="4"/>
  <c r="AD84" i="5" s="1"/>
  <c r="G75" i="4"/>
  <c r="Z76" i="5" s="1"/>
  <c r="R72" i="4"/>
  <c r="AC73" i="5" s="1"/>
  <c r="M71" i="4"/>
  <c r="AB72" i="5" s="1"/>
  <c r="BB153" i="75"/>
  <c r="BB119" i="75"/>
  <c r="BB57" i="75"/>
  <c r="BB51" i="75"/>
  <c r="AO116" i="75"/>
  <c r="AK119" i="75"/>
  <c r="AC100" i="75"/>
  <c r="AE100" i="75" s="1"/>
  <c r="X140" i="75"/>
  <c r="AO140" i="75" s="1"/>
  <c r="C141" i="5" s="1"/>
  <c r="AL91" i="75"/>
  <c r="AI79" i="75"/>
  <c r="AO68" i="75"/>
  <c r="C69" i="5" s="1"/>
  <c r="Y108" i="5"/>
  <c r="AO115" i="75"/>
  <c r="C116" i="5" s="1"/>
  <c r="AC163" i="75"/>
  <c r="AE163" i="75" s="1"/>
  <c r="AR163" i="75" s="1"/>
  <c r="F164" i="5" s="1"/>
  <c r="AC171" i="75"/>
  <c r="AE171" i="75" s="1"/>
  <c r="AR171" i="75" s="1"/>
  <c r="F172" i="5" s="1"/>
  <c r="AC134" i="75"/>
  <c r="AE134" i="75" s="1"/>
  <c r="AC145" i="75"/>
  <c r="AE145" i="75" s="1"/>
  <c r="AR145" i="75" s="1"/>
  <c r="F146" i="5" s="1"/>
  <c r="AQ134" i="75"/>
  <c r="E135" i="5" s="1"/>
  <c r="E93" i="75"/>
  <c r="AO93" i="75" s="1"/>
  <c r="C94" i="5" s="1"/>
  <c r="AQ74" i="75"/>
  <c r="AH188" i="75"/>
  <c r="AC148" i="75"/>
  <c r="AE148" i="75" s="1"/>
  <c r="AR148" i="75" s="1"/>
  <c r="AH142" i="75"/>
  <c r="AK69" i="75"/>
  <c r="AO52" i="75"/>
  <c r="C53" i="5" s="1"/>
  <c r="AI110" i="75"/>
  <c r="AK6" i="75"/>
  <c r="AL6" i="75" s="1"/>
  <c r="AQ16" i="75"/>
  <c r="E17" i="5" s="1"/>
  <c r="AL88" i="75"/>
  <c r="AL74" i="75"/>
  <c r="AC70" i="75"/>
  <c r="AE70" i="75" s="1"/>
  <c r="AH52" i="75"/>
  <c r="AK192" i="75"/>
  <c r="AL192" i="75" s="1"/>
  <c r="AS185" i="75"/>
  <c r="AU185" i="75" s="1"/>
  <c r="G186" i="5" s="1"/>
  <c r="AH116" i="75"/>
  <c r="X78" i="75"/>
  <c r="X183" i="75"/>
  <c r="AL125" i="75"/>
  <c r="AC29" i="75"/>
  <c r="AE29" i="75" s="1"/>
  <c r="AQ137" i="75"/>
  <c r="E138" i="5" s="1"/>
  <c r="R3" i="4"/>
  <c r="AC4" i="5" s="1"/>
  <c r="J108" i="5"/>
  <c r="AM108" i="5" s="1"/>
  <c r="H63" i="4"/>
  <c r="AA64" i="5" s="1"/>
  <c r="H106" i="4"/>
  <c r="AA107" i="5" s="1"/>
  <c r="AM15" i="75"/>
  <c r="W64" i="4"/>
  <c r="AD65" i="5" s="1"/>
  <c r="G23" i="4"/>
  <c r="Z24" i="5" s="1"/>
  <c r="H187" i="3"/>
  <c r="N188" i="5" s="1"/>
  <c r="AH181" i="3"/>
  <c r="AI181" i="3" s="1"/>
  <c r="U182" i="5" s="1"/>
  <c r="Z178" i="3"/>
  <c r="S179" i="5" s="1"/>
  <c r="H178" i="3"/>
  <c r="N179" i="5" s="1"/>
  <c r="Z170" i="3"/>
  <c r="S171" i="5" s="1"/>
  <c r="H170" i="3"/>
  <c r="N171" i="5" s="1"/>
  <c r="AI49" i="3"/>
  <c r="U50" i="5" s="1"/>
  <c r="H45" i="3"/>
  <c r="N46" i="5" s="1"/>
  <c r="BB171" i="75"/>
  <c r="J172" i="5" s="1"/>
  <c r="AM172" i="5" s="1"/>
  <c r="BB167" i="75"/>
  <c r="BB164" i="75"/>
  <c r="BB116" i="75"/>
  <c r="BC116" i="75" s="1"/>
  <c r="K117" i="5" s="1"/>
  <c r="AY99" i="75"/>
  <c r="I100" i="5" s="1"/>
  <c r="E187" i="3"/>
  <c r="M188" i="5" s="1"/>
  <c r="Z185" i="3"/>
  <c r="S186" i="5" s="1"/>
  <c r="H185" i="3"/>
  <c r="N186" i="5" s="1"/>
  <c r="Z177" i="3"/>
  <c r="S178" i="5" s="1"/>
  <c r="Z169" i="3"/>
  <c r="S170" i="5" s="1"/>
  <c r="Z161" i="3"/>
  <c r="S162" i="5" s="1"/>
  <c r="Z153" i="3"/>
  <c r="S154" i="5" s="1"/>
  <c r="Z145" i="3"/>
  <c r="S146" i="5" s="1"/>
  <c r="Z137" i="3"/>
  <c r="S138" i="5" s="1"/>
  <c r="H137" i="3"/>
  <c r="N138" i="5" s="1"/>
  <c r="Z129" i="3"/>
  <c r="S130" i="5" s="1"/>
  <c r="Z121" i="3"/>
  <c r="S122" i="5" s="1"/>
  <c r="AI109" i="3"/>
  <c r="U110" i="5" s="1"/>
  <c r="E93" i="3"/>
  <c r="M94" i="5" s="1"/>
  <c r="Z91" i="3"/>
  <c r="S92" i="5" s="1"/>
  <c r="E85" i="3"/>
  <c r="M86" i="5" s="1"/>
  <c r="AI79" i="3"/>
  <c r="U80" i="5" s="1"/>
  <c r="Z75" i="3"/>
  <c r="S76" i="5" s="1"/>
  <c r="AI72" i="3"/>
  <c r="U73" i="5" s="1"/>
  <c r="AI71" i="3"/>
  <c r="U72" i="5" s="1"/>
  <c r="AI64" i="3"/>
  <c r="U65" i="5" s="1"/>
  <c r="E61" i="3"/>
  <c r="M62" i="5" s="1"/>
  <c r="Z59" i="3"/>
  <c r="S60" i="5" s="1"/>
  <c r="AI56" i="3"/>
  <c r="U57" i="5" s="1"/>
  <c r="Z51" i="3"/>
  <c r="S52" i="5" s="1"/>
  <c r="AH46" i="3"/>
  <c r="AI46" i="3" s="1"/>
  <c r="U47" i="5" s="1"/>
  <c r="Z43" i="3"/>
  <c r="S44" i="5" s="1"/>
  <c r="H43" i="3"/>
  <c r="N44" i="5" s="1"/>
  <c r="AL37" i="75"/>
  <c r="AH36" i="75"/>
  <c r="W161" i="4"/>
  <c r="AD162" i="5" s="1"/>
  <c r="R141" i="4"/>
  <c r="AC142" i="5" s="1"/>
  <c r="M140" i="4"/>
  <c r="AB141" i="5" s="1"/>
  <c r="G139" i="4"/>
  <c r="Z140" i="5" s="1"/>
  <c r="W137" i="4"/>
  <c r="AD138" i="5" s="1"/>
  <c r="M137" i="4"/>
  <c r="AB138" i="5" s="1"/>
  <c r="W126" i="4"/>
  <c r="AD127" i="5" s="1"/>
  <c r="W118" i="4"/>
  <c r="AD119" i="5" s="1"/>
  <c r="R114" i="4"/>
  <c r="AC115" i="5" s="1"/>
  <c r="R74" i="4"/>
  <c r="AC75" i="5" s="1"/>
  <c r="G72" i="4"/>
  <c r="Z73" i="5" s="1"/>
  <c r="M70" i="4"/>
  <c r="AB71" i="5" s="1"/>
  <c r="R69" i="4"/>
  <c r="AC70" i="5" s="1"/>
  <c r="R52" i="4"/>
  <c r="AC53" i="5" s="1"/>
  <c r="M48" i="4"/>
  <c r="AB49" i="5" s="1"/>
  <c r="R46" i="4"/>
  <c r="R12" i="4"/>
  <c r="AC13" i="5" s="1"/>
  <c r="M179" i="4"/>
  <c r="AB180" i="5" s="1"/>
  <c r="G178" i="4"/>
  <c r="Z179" i="5" s="1"/>
  <c r="W165" i="4"/>
  <c r="AD166" i="5" s="1"/>
  <c r="R125" i="4"/>
  <c r="AC126" i="5" s="1"/>
  <c r="W107" i="4"/>
  <c r="AD108" i="5" s="1"/>
  <c r="W45" i="4"/>
  <c r="AD46" i="5" s="1"/>
  <c r="W42" i="4"/>
  <c r="AD43" i="5" s="1"/>
  <c r="W33" i="4"/>
  <c r="AD34" i="5" s="1"/>
  <c r="W30" i="4"/>
  <c r="AD31" i="5" s="1"/>
  <c r="G24" i="4"/>
  <c r="Z25" i="5" s="1"/>
  <c r="W14" i="4"/>
  <c r="AD15" i="5" s="1"/>
  <c r="Z183" i="3"/>
  <c r="S184" i="5" s="1"/>
  <c r="W179" i="3"/>
  <c r="R180" i="5" s="1"/>
  <c r="W171" i="3"/>
  <c r="R172" i="5" s="1"/>
  <c r="W163" i="3"/>
  <c r="R164" i="5" s="1"/>
  <c r="W155" i="3"/>
  <c r="R156" i="5" s="1"/>
  <c r="Z151" i="3"/>
  <c r="S152" i="5" s="1"/>
  <c r="E130" i="3"/>
  <c r="M131" i="5" s="1"/>
  <c r="H119" i="3"/>
  <c r="N120" i="5" s="1"/>
  <c r="AQ80" i="75"/>
  <c r="E81" i="5" s="1"/>
  <c r="BB33" i="75"/>
  <c r="J31" i="75"/>
  <c r="L31" i="75" s="1"/>
  <c r="W186" i="3"/>
  <c r="R187" i="5" s="1"/>
  <c r="AI5" i="3"/>
  <c r="U6" i="5" s="1"/>
  <c r="AH4" i="3"/>
  <c r="AI4" i="3" s="1"/>
  <c r="U5" i="5" s="1"/>
  <c r="X184" i="75"/>
  <c r="AO184" i="75" s="1"/>
  <c r="C185" i="5" s="1"/>
  <c r="AS80" i="75"/>
  <c r="AU80" i="75" s="1"/>
  <c r="G81" i="5" s="1"/>
  <c r="X45" i="75"/>
  <c r="AQ190" i="75"/>
  <c r="E191" i="5" s="1"/>
  <c r="X128" i="75"/>
  <c r="AO128" i="75" s="1"/>
  <c r="AL151" i="75"/>
  <c r="X157" i="75"/>
  <c r="AQ184" i="75"/>
  <c r="E185" i="5" s="1"/>
  <c r="J163" i="5"/>
  <c r="AM163" i="5" s="1"/>
  <c r="J97" i="5"/>
  <c r="AM97" i="5" s="1"/>
  <c r="H141" i="4"/>
  <c r="AA142" i="5" s="1"/>
  <c r="J84" i="5"/>
  <c r="AM84" i="5" s="1"/>
  <c r="Z153" i="5"/>
  <c r="J33" i="75"/>
  <c r="R187" i="4"/>
  <c r="AC188" i="5" s="1"/>
  <c r="M186" i="4"/>
  <c r="AB187" i="5" s="1"/>
  <c r="R181" i="4"/>
  <c r="AC182" i="5" s="1"/>
  <c r="G135" i="4"/>
  <c r="H135" i="4" s="1"/>
  <c r="AA136" i="5" s="1"/>
  <c r="W63" i="4"/>
  <c r="W60" i="4"/>
  <c r="AD61" i="5" s="1"/>
  <c r="W37" i="4"/>
  <c r="AD38" i="5" s="1"/>
  <c r="W31" i="4"/>
  <c r="AD32" i="5" s="1"/>
  <c r="G22" i="4"/>
  <c r="Z23" i="5" s="1"/>
  <c r="W9" i="4"/>
  <c r="AD10" i="5" s="1"/>
  <c r="W185" i="3"/>
  <c r="R186" i="5" s="1"/>
  <c r="W177" i="3"/>
  <c r="R178" i="5" s="1"/>
  <c r="W169" i="3"/>
  <c r="R170" i="5" s="1"/>
  <c r="W161" i="3"/>
  <c r="R162" i="5" s="1"/>
  <c r="W145" i="3"/>
  <c r="R146" i="5" s="1"/>
  <c r="W137" i="3"/>
  <c r="W129" i="3"/>
  <c r="R130" i="5" s="1"/>
  <c r="M116" i="3"/>
  <c r="O117" i="5" s="1"/>
  <c r="W105" i="3"/>
  <c r="R106" i="5" s="1"/>
  <c r="Z101" i="3"/>
  <c r="S102" i="5" s="1"/>
  <c r="W98" i="3"/>
  <c r="R99" i="5" s="1"/>
  <c r="W91" i="3"/>
  <c r="R92" i="5" s="1"/>
  <c r="M86" i="3"/>
  <c r="O87" i="5" s="1"/>
  <c r="W83" i="3"/>
  <c r="R84" i="5" s="1"/>
  <c r="Z79" i="3"/>
  <c r="S80" i="5" s="1"/>
  <c r="W43" i="3"/>
  <c r="R44" i="5" s="1"/>
  <c r="Z39" i="3"/>
  <c r="S40" i="5" s="1"/>
  <c r="W27" i="3"/>
  <c r="R28" i="5" s="1"/>
  <c r="W19" i="3"/>
  <c r="R20" i="5" s="1"/>
  <c r="E18" i="3"/>
  <c r="M19" i="5" s="1"/>
  <c r="H16" i="3"/>
  <c r="N17" i="5" s="1"/>
  <c r="AQ132" i="75"/>
  <c r="E133" i="5" s="1"/>
  <c r="AQ71" i="75"/>
  <c r="E72" i="5" s="1"/>
  <c r="AC132" i="75"/>
  <c r="AE132" i="75" s="1"/>
  <c r="Z15" i="5"/>
  <c r="J106" i="5"/>
  <c r="AM106" i="5" s="1"/>
  <c r="W183" i="4"/>
  <c r="AD184" i="5" s="1"/>
  <c r="G182" i="4"/>
  <c r="Z183" i="5" s="1"/>
  <c r="W141" i="4"/>
  <c r="AD142" i="5" s="1"/>
  <c r="W122" i="4"/>
  <c r="AD123" i="5" s="1"/>
  <c r="G119" i="4"/>
  <c r="Z120" i="5" s="1"/>
  <c r="W108" i="4"/>
  <c r="AD109" i="5" s="1"/>
  <c r="G68" i="4"/>
  <c r="H68" i="4" s="1"/>
  <c r="AA69" i="5" s="1"/>
  <c r="W66" i="4"/>
  <c r="AD67" i="5" s="1"/>
  <c r="W52" i="4"/>
  <c r="AD53" i="5" s="1"/>
  <c r="W46" i="4"/>
  <c r="AD47" i="5" s="1"/>
  <c r="W43" i="4"/>
  <c r="AD44" i="5" s="1"/>
  <c r="W34" i="4"/>
  <c r="AD35" i="5" s="1"/>
  <c r="W23" i="4"/>
  <c r="W15" i="4"/>
  <c r="AD16" i="5" s="1"/>
  <c r="W12" i="4"/>
  <c r="AD13" i="5" s="1"/>
  <c r="W192" i="3"/>
  <c r="R193" i="5" s="1"/>
  <c r="Z188" i="3"/>
  <c r="S189" i="5" s="1"/>
  <c r="W184" i="3"/>
  <c r="R185" i="5" s="1"/>
  <c r="AH40" i="75"/>
  <c r="X145" i="75"/>
  <c r="AO145" i="75" s="1"/>
  <c r="C146" i="5" s="1"/>
  <c r="AC23" i="75"/>
  <c r="AE23" i="75" s="1"/>
  <c r="X179" i="75"/>
  <c r="AQ111" i="75"/>
  <c r="E112" i="5" s="1"/>
  <c r="X31" i="75"/>
  <c r="AO31" i="75" s="1"/>
  <c r="C32" i="5" s="1"/>
  <c r="AI178" i="75"/>
  <c r="AQ147" i="75"/>
  <c r="E148" i="5" s="1"/>
  <c r="AJ42" i="75"/>
  <c r="AL42" i="75" s="1"/>
  <c r="J102" i="5"/>
  <c r="AM102" i="5" s="1"/>
  <c r="H105" i="4"/>
  <c r="AA106" i="5" s="1"/>
  <c r="J15" i="75"/>
  <c r="L15" i="75" s="1"/>
  <c r="AI150" i="3"/>
  <c r="U151" i="5" s="1"/>
  <c r="AI142" i="3"/>
  <c r="U143" i="5" s="1"/>
  <c r="H116" i="3"/>
  <c r="N117" i="5" s="1"/>
  <c r="AH24" i="3"/>
  <c r="AI24" i="3" s="1"/>
  <c r="U25" i="5" s="1"/>
  <c r="Z21" i="3"/>
  <c r="S22" i="5" s="1"/>
  <c r="H21" i="3"/>
  <c r="N22" i="5" s="1"/>
  <c r="BB55" i="75"/>
  <c r="AN156" i="5"/>
  <c r="AN140" i="5"/>
  <c r="AN117" i="5"/>
  <c r="AN116" i="5"/>
  <c r="AN76" i="5"/>
  <c r="E136" i="3"/>
  <c r="M137" i="5" s="1"/>
  <c r="E23" i="3"/>
  <c r="M24" i="5" s="1"/>
  <c r="E7" i="3"/>
  <c r="M8" i="5" s="1"/>
  <c r="E99" i="3"/>
  <c r="M100" i="5" s="1"/>
  <c r="E84" i="3"/>
  <c r="M85" i="5" s="1"/>
  <c r="E193" i="3"/>
  <c r="M194" i="5" s="1"/>
  <c r="E129" i="3"/>
  <c r="M130" i="5" s="1"/>
  <c r="E120" i="3"/>
  <c r="M121" i="5" s="1"/>
  <c r="M171" i="3"/>
  <c r="O172" i="5" s="1"/>
  <c r="M155" i="3"/>
  <c r="O156" i="5" s="1"/>
  <c r="E190" i="3"/>
  <c r="M191" i="5" s="1"/>
  <c r="E158" i="3"/>
  <c r="M159" i="5" s="1"/>
  <c r="E46" i="3"/>
  <c r="M47" i="5" s="1"/>
  <c r="M107" i="4"/>
  <c r="AB108" i="5" s="1"/>
  <c r="M11" i="4"/>
  <c r="AB12" i="5" s="1"/>
  <c r="AD101" i="5"/>
  <c r="AS74" i="75"/>
  <c r="AU74" i="75" s="1"/>
  <c r="G75" i="5" s="1"/>
  <c r="AN4" i="75"/>
  <c r="AS4" i="75" s="1"/>
  <c r="AU4" i="75" s="1"/>
  <c r="G5" i="5" s="1"/>
  <c r="Q190" i="3"/>
  <c r="R190" i="3" s="1"/>
  <c r="S190" i="3" s="1"/>
  <c r="Q191" i="5" s="1"/>
  <c r="Q68" i="3"/>
  <c r="R68" i="3" s="1"/>
  <c r="S68" i="3" s="1"/>
  <c r="Q69" i="5" s="1"/>
  <c r="Q32" i="3"/>
  <c r="R32" i="3" s="1"/>
  <c r="S32" i="3" s="1"/>
  <c r="Q33" i="5" s="1"/>
  <c r="Q102" i="3"/>
  <c r="R102" i="3" s="1"/>
  <c r="I109" i="5"/>
  <c r="Q64" i="3"/>
  <c r="R64" i="3" s="1"/>
  <c r="S64" i="3" s="1"/>
  <c r="Q65" i="5" s="1"/>
  <c r="P92" i="3"/>
  <c r="S92" i="3" s="1"/>
  <c r="Q93" i="5" s="1"/>
  <c r="BC185" i="75"/>
  <c r="K186" i="5" s="1"/>
  <c r="AN56" i="75"/>
  <c r="AS56" i="75" s="1"/>
  <c r="AU56" i="75" s="1"/>
  <c r="G57" i="5" s="1"/>
  <c r="AN167" i="75"/>
  <c r="AS167" i="75" s="1"/>
  <c r="AU167" i="75" s="1"/>
  <c r="G168" i="5" s="1"/>
  <c r="Q182" i="3"/>
  <c r="R182" i="3" s="1"/>
  <c r="P40" i="3"/>
  <c r="S40" i="3" s="1"/>
  <c r="Q41" i="5" s="1"/>
  <c r="P110" i="3"/>
  <c r="Q20" i="3"/>
  <c r="R20" i="3" s="1"/>
  <c r="S20" i="3" s="1"/>
  <c r="Q21" i="5" s="1"/>
  <c r="Q134" i="3"/>
  <c r="R134" i="3" s="1"/>
  <c r="S134" i="3" s="1"/>
  <c r="Q135" i="5" s="1"/>
  <c r="W20" i="4"/>
  <c r="X20" i="4" s="1"/>
  <c r="AE21" i="5" s="1"/>
  <c r="AN10" i="75"/>
  <c r="AS10" i="75" s="1"/>
  <c r="AU10" i="75" s="1"/>
  <c r="AN51" i="75"/>
  <c r="AS51" i="75" s="1"/>
  <c r="AU51" i="75" s="1"/>
  <c r="G52" i="5" s="1"/>
  <c r="AS120" i="75"/>
  <c r="AU120" i="75" s="1"/>
  <c r="G121" i="5" s="1"/>
  <c r="AN166" i="75"/>
  <c r="AS166" i="75" s="1"/>
  <c r="AU166" i="75" s="1"/>
  <c r="G167" i="5" s="1"/>
  <c r="Q142" i="3"/>
  <c r="R142" i="3" s="1"/>
  <c r="S142" i="3" s="1"/>
  <c r="Q143" i="5" s="1"/>
  <c r="Q52" i="3"/>
  <c r="R52" i="3" s="1"/>
  <c r="S52" i="3" s="1"/>
  <c r="Q53" i="5" s="1"/>
  <c r="Q178" i="3"/>
  <c r="R178" i="3" s="1"/>
  <c r="S178" i="3" s="1"/>
  <c r="Q179" i="5" s="1"/>
  <c r="AS133" i="75"/>
  <c r="AU133" i="75" s="1"/>
  <c r="G134" i="5" s="1"/>
  <c r="AN9" i="75"/>
  <c r="AS9" i="75" s="1"/>
  <c r="AU9" i="75" s="1"/>
  <c r="G10" i="5" s="1"/>
  <c r="Q24" i="3"/>
  <c r="R24" i="3" s="1"/>
  <c r="S24" i="3" s="1"/>
  <c r="Q25" i="5" s="1"/>
  <c r="Q99" i="3"/>
  <c r="R99" i="3" s="1"/>
  <c r="S99" i="3" s="1"/>
  <c r="Q100" i="5" s="1"/>
  <c r="P185" i="3"/>
  <c r="M159" i="3"/>
  <c r="O160" i="5" s="1"/>
  <c r="P193" i="3"/>
  <c r="S193" i="3" s="1"/>
  <c r="Q194" i="5" s="1"/>
  <c r="P130" i="3"/>
  <c r="S130" i="3" s="1"/>
  <c r="Q131" i="5" s="1"/>
  <c r="W113" i="3"/>
  <c r="R114" i="5" s="1"/>
  <c r="AS3" i="75"/>
  <c r="AU3" i="75" s="1"/>
  <c r="G4" i="5" s="1"/>
  <c r="AS88" i="75"/>
  <c r="AU88" i="75" s="1"/>
  <c r="G89" i="5" s="1"/>
  <c r="AS137" i="75"/>
  <c r="AU137" i="75" s="1"/>
  <c r="G138" i="5" s="1"/>
  <c r="AS27" i="75"/>
  <c r="AU27" i="75" s="1"/>
  <c r="G28" i="5" s="1"/>
  <c r="AN37" i="75"/>
  <c r="AS37" i="75" s="1"/>
  <c r="AU37" i="75" s="1"/>
  <c r="G38" i="5" s="1"/>
  <c r="AN31" i="75"/>
  <c r="AS31" i="75" s="1"/>
  <c r="AU31" i="75" s="1"/>
  <c r="G32" i="5" s="1"/>
  <c r="M143" i="3"/>
  <c r="O144" i="5" s="1"/>
  <c r="AS63" i="75"/>
  <c r="AU63" i="75" s="1"/>
  <c r="G64" i="5" s="1"/>
  <c r="AS61" i="75"/>
  <c r="AU61" i="75" s="1"/>
  <c r="G62" i="5" s="1"/>
  <c r="AS28" i="75"/>
  <c r="AU28" i="75" s="1"/>
  <c r="G29" i="5" s="1"/>
  <c r="AS125" i="75"/>
  <c r="AU125" i="75" s="1"/>
  <c r="G126" i="5" s="1"/>
  <c r="Z192" i="3"/>
  <c r="S193" i="5" s="1"/>
  <c r="W84" i="3"/>
  <c r="R85" i="5" s="1"/>
  <c r="W68" i="3"/>
  <c r="R69" i="5" s="1"/>
  <c r="M41" i="3"/>
  <c r="M8" i="3"/>
  <c r="O9" i="5" s="1"/>
  <c r="Z143" i="3"/>
  <c r="S144" i="5" s="1"/>
  <c r="Z135" i="3"/>
  <c r="S136" i="5" s="1"/>
  <c r="M101" i="3"/>
  <c r="O102" i="5" s="1"/>
  <c r="M79" i="3"/>
  <c r="O80" i="5" s="1"/>
  <c r="M63" i="3"/>
  <c r="O64" i="5" s="1"/>
  <c r="M7" i="3"/>
  <c r="O8" i="5" s="1"/>
  <c r="AS143" i="75"/>
  <c r="AU143" i="75" s="1"/>
  <c r="G144" i="5" s="1"/>
  <c r="W32" i="3"/>
  <c r="R33" i="5" s="1"/>
  <c r="AS15" i="75"/>
  <c r="AU15" i="75" s="1"/>
  <c r="G16" i="5" s="1"/>
  <c r="I115" i="5"/>
  <c r="I155" i="5"/>
  <c r="AS78" i="75"/>
  <c r="AU78" i="75" s="1"/>
  <c r="G79" i="5" s="1"/>
  <c r="Z106" i="3"/>
  <c r="S107" i="5" s="1"/>
  <c r="M104" i="3"/>
  <c r="O105" i="5" s="1"/>
  <c r="Z99" i="3"/>
  <c r="S100" i="5" s="1"/>
  <c r="Z92" i="3"/>
  <c r="S93" i="5" s="1"/>
  <c r="Z84" i="3"/>
  <c r="S85" i="5" s="1"/>
  <c r="Z76" i="3"/>
  <c r="S77" i="5" s="1"/>
  <c r="Z68" i="3"/>
  <c r="S69" i="5" s="1"/>
  <c r="M49" i="3"/>
  <c r="O50" i="5" s="1"/>
  <c r="M9" i="3"/>
  <c r="O10" i="5" s="1"/>
  <c r="AN163" i="75"/>
  <c r="AS163" i="75" s="1"/>
  <c r="AU163" i="75" s="1"/>
  <c r="G164" i="5" s="1"/>
  <c r="AS135" i="75"/>
  <c r="AU135" i="75" s="1"/>
  <c r="G136" i="5" s="1"/>
  <c r="AS134" i="75"/>
  <c r="AU134" i="75" s="1"/>
  <c r="G135" i="5" s="1"/>
  <c r="AN110" i="75"/>
  <c r="AS110" i="75" s="1"/>
  <c r="AU110" i="75" s="1"/>
  <c r="G111" i="5" s="1"/>
  <c r="AN21" i="75"/>
  <c r="AS21" i="75" s="1"/>
  <c r="AU21" i="75" s="1"/>
  <c r="G22" i="5" s="1"/>
  <c r="AN19" i="75"/>
  <c r="AS19" i="75" s="1"/>
  <c r="AU19" i="75" s="1"/>
  <c r="G20" i="5" s="1"/>
  <c r="AY163" i="75"/>
  <c r="I164" i="5" s="1"/>
  <c r="AY147" i="75"/>
  <c r="BC147" i="75" s="1"/>
  <c r="K148" i="5" s="1"/>
  <c r="AY123" i="75"/>
  <c r="I124" i="5" s="1"/>
  <c r="AY91" i="75"/>
  <c r="I92" i="5" s="1"/>
  <c r="AY83" i="75"/>
  <c r="BC83" i="75" s="1"/>
  <c r="K84" i="5" s="1"/>
  <c r="AY19" i="75"/>
  <c r="I20" i="5" s="1"/>
  <c r="M189" i="3"/>
  <c r="O190" i="5" s="1"/>
  <c r="M167" i="3"/>
  <c r="O168" i="5" s="1"/>
  <c r="W106" i="3"/>
  <c r="R107" i="5" s="1"/>
  <c r="W99" i="3"/>
  <c r="R100" i="5" s="1"/>
  <c r="W185" i="4"/>
  <c r="AD186" i="5" s="1"/>
  <c r="W176" i="4"/>
  <c r="AD177" i="5" s="1"/>
  <c r="M94" i="3"/>
  <c r="O95" i="5" s="1"/>
  <c r="W190" i="3"/>
  <c r="R191" i="5" s="1"/>
  <c r="Z189" i="3"/>
  <c r="S190" i="5" s="1"/>
  <c r="AS36" i="75"/>
  <c r="AU36" i="75" s="1"/>
  <c r="G37" i="5" s="1"/>
  <c r="AN29" i="75"/>
  <c r="AS29" i="75" s="1"/>
  <c r="AU29" i="75" s="1"/>
  <c r="G30" i="5" s="1"/>
  <c r="AS23" i="75"/>
  <c r="AU23" i="75" s="1"/>
  <c r="G24" i="5" s="1"/>
  <c r="W158" i="4"/>
  <c r="AD159" i="5" s="1"/>
  <c r="W156" i="4"/>
  <c r="AD157" i="5" s="1"/>
  <c r="W142" i="4"/>
  <c r="AD143" i="5" s="1"/>
  <c r="W47" i="4"/>
  <c r="AD48" i="5" s="1"/>
  <c r="W11" i="4"/>
  <c r="AD12" i="5" s="1"/>
  <c r="W140" i="3"/>
  <c r="AJ140" i="3" s="1"/>
  <c r="V141" i="5" s="1"/>
  <c r="W69" i="3"/>
  <c r="R70" i="5" s="1"/>
  <c r="W45" i="3"/>
  <c r="R46" i="5" s="1"/>
  <c r="W193" i="3"/>
  <c r="R194" i="5" s="1"/>
  <c r="W60" i="3"/>
  <c r="R61" i="5" s="1"/>
  <c r="W81" i="4"/>
  <c r="AD82" i="5" s="1"/>
  <c r="W79" i="4"/>
  <c r="AD80" i="5" s="1"/>
  <c r="W95" i="4"/>
  <c r="AD96" i="5" s="1"/>
  <c r="W179" i="4"/>
  <c r="AD180" i="5" s="1"/>
  <c r="W159" i="4"/>
  <c r="AD160" i="5" s="1"/>
  <c r="W151" i="4"/>
  <c r="AD152" i="5" s="1"/>
  <c r="W75" i="3"/>
  <c r="W177" i="4"/>
  <c r="AD178" i="5" s="1"/>
  <c r="W166" i="4"/>
  <c r="AD167" i="5" s="1"/>
  <c r="W130" i="4"/>
  <c r="AD131" i="5" s="1"/>
  <c r="W178" i="4"/>
  <c r="W152" i="4"/>
  <c r="AD153" i="5" s="1"/>
  <c r="W123" i="4"/>
  <c r="AD124" i="5" s="1"/>
  <c r="W61" i="4"/>
  <c r="AD62" i="5" s="1"/>
  <c r="W31" i="3"/>
  <c r="R32" i="5" s="1"/>
  <c r="W103" i="4"/>
  <c r="AD104" i="5" s="1"/>
  <c r="W97" i="4"/>
  <c r="AD98" i="5" s="1"/>
  <c r="W187" i="3"/>
  <c r="R188" i="5" s="1"/>
  <c r="W180" i="3"/>
  <c r="R181" i="5" s="1"/>
  <c r="W38" i="3"/>
  <c r="R39" i="5" s="1"/>
  <c r="M53" i="3"/>
  <c r="O54" i="5" s="1"/>
  <c r="Z7" i="3"/>
  <c r="S8" i="5" s="1"/>
  <c r="Z187" i="3"/>
  <c r="S188" i="5" s="1"/>
  <c r="Z180" i="3"/>
  <c r="S181" i="5" s="1"/>
  <c r="M178" i="3"/>
  <c r="O179" i="5" s="1"/>
  <c r="Z172" i="3"/>
  <c r="S173" i="5" s="1"/>
  <c r="Z132" i="3"/>
  <c r="S133" i="5" s="1"/>
  <c r="M114" i="3"/>
  <c r="O115" i="5" s="1"/>
  <c r="Z54" i="3"/>
  <c r="S55" i="5" s="1"/>
  <c r="Z30" i="3"/>
  <c r="S31" i="5" s="1"/>
  <c r="Z45" i="3"/>
  <c r="S46" i="5" s="1"/>
  <c r="G120" i="5"/>
  <c r="BC101" i="75"/>
  <c r="K102" i="5" s="1"/>
  <c r="I102" i="5"/>
  <c r="I175" i="5"/>
  <c r="BC174" i="75"/>
  <c r="K175" i="5" s="1"/>
  <c r="AN157" i="75"/>
  <c r="AS157" i="75" s="1"/>
  <c r="AU157" i="75" s="1"/>
  <c r="G158" i="5" s="1"/>
  <c r="AY3" i="75"/>
  <c r="I4" i="5" s="1"/>
  <c r="AY107" i="75"/>
  <c r="BC107" i="75" s="1"/>
  <c r="K108" i="5" s="1"/>
  <c r="AN55" i="75"/>
  <c r="AS55" i="75" s="1"/>
  <c r="AU55" i="75" s="1"/>
  <c r="G56" i="5" s="1"/>
  <c r="AS193" i="75"/>
  <c r="AU193" i="75" s="1"/>
  <c r="G194" i="5" s="1"/>
  <c r="AN58" i="75"/>
  <c r="AS58" i="75" s="1"/>
  <c r="AU58" i="75" s="1"/>
  <c r="G59" i="5" s="1"/>
  <c r="AY187" i="75"/>
  <c r="I188" i="5" s="1"/>
  <c r="AN189" i="75"/>
  <c r="AS189" i="75" s="1"/>
  <c r="AU189" i="75" s="1"/>
  <c r="G190" i="5" s="1"/>
  <c r="AN130" i="75"/>
  <c r="AS130" i="75" s="1"/>
  <c r="AU130" i="75" s="1"/>
  <c r="G131" i="5" s="1"/>
  <c r="AN87" i="75"/>
  <c r="AS87" i="75" s="1"/>
  <c r="AU87" i="75" s="1"/>
  <c r="G88" i="5" s="1"/>
  <c r="AN73" i="75"/>
  <c r="AS73" i="75" s="1"/>
  <c r="AU73" i="75" s="1"/>
  <c r="G74" i="5" s="1"/>
  <c r="AN57" i="75"/>
  <c r="AS57" i="75" s="1"/>
  <c r="AU57" i="75" s="1"/>
  <c r="G58" i="5" s="1"/>
  <c r="AS49" i="75"/>
  <c r="AU49" i="75" s="1"/>
  <c r="G50" i="5" s="1"/>
  <c r="AY11" i="75"/>
  <c r="BC11" i="75" s="1"/>
  <c r="K12" i="5" s="1"/>
  <c r="AS145" i="75"/>
  <c r="AU145" i="75" s="1"/>
  <c r="G146" i="5" s="1"/>
  <c r="AY59" i="75"/>
  <c r="AY139" i="75"/>
  <c r="I140" i="5" s="1"/>
  <c r="AN123" i="75"/>
  <c r="AS123" i="75" s="1"/>
  <c r="AU123" i="75" s="1"/>
  <c r="G124" i="5" s="1"/>
  <c r="AY131" i="75"/>
  <c r="I132" i="5" s="1"/>
  <c r="AN148" i="75"/>
  <c r="AS148" i="75" s="1"/>
  <c r="AU148" i="75" s="1"/>
  <c r="G149" i="5" s="1"/>
  <c r="AN82" i="75"/>
  <c r="AS82" i="75" s="1"/>
  <c r="AU82" i="75" s="1"/>
  <c r="G83" i="5" s="1"/>
  <c r="AN165" i="75"/>
  <c r="AS165" i="75" s="1"/>
  <c r="AU165" i="75" s="1"/>
  <c r="G166" i="5" s="1"/>
  <c r="AN150" i="75"/>
  <c r="AS150" i="75" s="1"/>
  <c r="AU150" i="75" s="1"/>
  <c r="AN149" i="75"/>
  <c r="AS149" i="75" s="1"/>
  <c r="AU149" i="75" s="1"/>
  <c r="G150" i="5" s="1"/>
  <c r="AY67" i="75"/>
  <c r="I68" i="5" s="1"/>
  <c r="AN96" i="75"/>
  <c r="AS96" i="75" s="1"/>
  <c r="AU96" i="75" s="1"/>
  <c r="G97" i="5" s="1"/>
  <c r="AN177" i="75"/>
  <c r="AS177" i="75" s="1"/>
  <c r="AU177" i="75" s="1"/>
  <c r="G178" i="5" s="1"/>
  <c r="AS91" i="75"/>
  <c r="AU91" i="75" s="1"/>
  <c r="G92" i="5" s="1"/>
  <c r="AN68" i="75"/>
  <c r="AS68" i="75" s="1"/>
  <c r="AU68" i="75" s="1"/>
  <c r="AN171" i="75"/>
  <c r="AS171" i="75" s="1"/>
  <c r="AU171" i="75" s="1"/>
  <c r="G172" i="5" s="1"/>
  <c r="AY115" i="75"/>
  <c r="I116" i="5" s="1"/>
  <c r="AY43" i="75"/>
  <c r="I44" i="5" s="1"/>
  <c r="AS72" i="75"/>
  <c r="AU72" i="75" s="1"/>
  <c r="G73" i="5" s="1"/>
  <c r="AN7" i="75"/>
  <c r="AS7" i="75" s="1"/>
  <c r="AU7" i="75" s="1"/>
  <c r="G8" i="5" s="1"/>
  <c r="AN183" i="75"/>
  <c r="AS183" i="75" s="1"/>
  <c r="AU183" i="75" s="1"/>
  <c r="G184" i="5" s="1"/>
  <c r="AU86" i="75"/>
  <c r="G87" i="5" s="1"/>
  <c r="AN106" i="75"/>
  <c r="AS106" i="75" s="1"/>
  <c r="AU106" i="75" s="1"/>
  <c r="G107" i="5" s="1"/>
  <c r="AS112" i="75"/>
  <c r="AU112" i="75" s="1"/>
  <c r="G113" i="5" s="1"/>
  <c r="AS118" i="75"/>
  <c r="AU118" i="75" s="1"/>
  <c r="G119" i="5" s="1"/>
  <c r="AN162" i="75"/>
  <c r="AS162" i="75" s="1"/>
  <c r="AU162" i="75" s="1"/>
  <c r="G163" i="5" s="1"/>
  <c r="AY35" i="75"/>
  <c r="I36" i="5" s="1"/>
  <c r="AN98" i="75"/>
  <c r="AS98" i="75" s="1"/>
  <c r="AU98" i="75" s="1"/>
  <c r="G99" i="5" s="1"/>
  <c r="AN111" i="75"/>
  <c r="AS111" i="75" s="1"/>
  <c r="AU111" i="75" s="1"/>
  <c r="AN67" i="75"/>
  <c r="AS67" i="75" s="1"/>
  <c r="AU67" i="75" s="1"/>
  <c r="G68" i="5" s="1"/>
  <c r="M88" i="3"/>
  <c r="O89" i="5" s="1"/>
  <c r="M6" i="3"/>
  <c r="O7" i="5" s="1"/>
  <c r="M19" i="3"/>
  <c r="O20" i="5" s="1"/>
  <c r="I38" i="5"/>
  <c r="AS176" i="75"/>
  <c r="AU176" i="75" s="1"/>
  <c r="G177" i="5" s="1"/>
  <c r="AS71" i="75"/>
  <c r="AU71" i="75" s="1"/>
  <c r="G72" i="5" s="1"/>
  <c r="AS83" i="75"/>
  <c r="AU83" i="75" s="1"/>
  <c r="G84" i="5" s="1"/>
  <c r="AS192" i="75"/>
  <c r="AU192" i="75" s="1"/>
  <c r="AS169" i="75"/>
  <c r="AU169" i="75" s="1"/>
  <c r="G170" i="5" s="1"/>
  <c r="AS32" i="75"/>
  <c r="AU32" i="75" s="1"/>
  <c r="G33" i="5" s="1"/>
  <c r="I30" i="5"/>
  <c r="AS109" i="75"/>
  <c r="AU109" i="75" s="1"/>
  <c r="G110" i="5" s="1"/>
  <c r="AS104" i="75"/>
  <c r="AU104" i="75" s="1"/>
  <c r="G105" i="5" s="1"/>
  <c r="AC47" i="5"/>
  <c r="C101" i="5"/>
  <c r="X74" i="75"/>
  <c r="AO74" i="75" s="1"/>
  <c r="C75" i="5" s="1"/>
  <c r="AI74" i="75"/>
  <c r="J183" i="5"/>
  <c r="AM183" i="5" s="1"/>
  <c r="AC37" i="75"/>
  <c r="AE37" i="75" s="1"/>
  <c r="AO123" i="75"/>
  <c r="C124" i="5" s="1"/>
  <c r="J125" i="5"/>
  <c r="AM125" i="5" s="1"/>
  <c r="AC115" i="75"/>
  <c r="AE115" i="75" s="1"/>
  <c r="AR115" i="75" s="1"/>
  <c r="F116" i="5" s="1"/>
  <c r="AH51" i="75"/>
  <c r="AC179" i="75"/>
  <c r="AE179" i="75" s="1"/>
  <c r="X46" i="75"/>
  <c r="AO46" i="75" s="1"/>
  <c r="AL93" i="75"/>
  <c r="E142" i="75"/>
  <c r="AJ43" i="75"/>
  <c r="AL43" i="75" s="1"/>
  <c r="AC43" i="75"/>
  <c r="AE43" i="75" s="1"/>
  <c r="Z82" i="5"/>
  <c r="H81" i="4"/>
  <c r="AA82" i="5" s="1"/>
  <c r="Y185" i="5"/>
  <c r="Y179" i="5"/>
  <c r="AR168" i="75"/>
  <c r="F169" i="5" s="1"/>
  <c r="AE95" i="75"/>
  <c r="AR95" i="75" s="1"/>
  <c r="F96" i="5" s="1"/>
  <c r="AK190" i="75"/>
  <c r="AL190" i="75" s="1"/>
  <c r="AC74" i="75"/>
  <c r="AE74" i="75" s="1"/>
  <c r="AR74" i="75" s="1"/>
  <c r="F75" i="5" s="1"/>
  <c r="AC146" i="75"/>
  <c r="AE146" i="75" s="1"/>
  <c r="AR146" i="75" s="1"/>
  <c r="F147" i="5" s="1"/>
  <c r="AK146" i="75"/>
  <c r="J109" i="5"/>
  <c r="AM109" i="5" s="1"/>
  <c r="AJ107" i="75"/>
  <c r="AL107" i="75" s="1"/>
  <c r="AC107" i="75"/>
  <c r="AE107" i="75" s="1"/>
  <c r="AR107" i="75" s="1"/>
  <c r="X29" i="75"/>
  <c r="AO29" i="75" s="1"/>
  <c r="C30" i="5" s="1"/>
  <c r="AS25" i="75"/>
  <c r="AU25" i="75" s="1"/>
  <c r="G26" i="5" s="1"/>
  <c r="X39" i="75"/>
  <c r="AO39" i="75" s="1"/>
  <c r="D76" i="5"/>
  <c r="X62" i="75"/>
  <c r="AO62" i="75" s="1"/>
  <c r="C63" i="5" s="1"/>
  <c r="X105" i="75"/>
  <c r="AO105" i="75" s="1"/>
  <c r="C106" i="5" s="1"/>
  <c r="AC113" i="75"/>
  <c r="AE113" i="75" s="1"/>
  <c r="AR113" i="75" s="1"/>
  <c r="F114" i="5" s="1"/>
  <c r="AI130" i="75"/>
  <c r="AR181" i="75"/>
  <c r="F182" i="5" s="1"/>
  <c r="I82" i="5"/>
  <c r="AC35" i="75"/>
  <c r="AE35" i="75" s="1"/>
  <c r="AR35" i="75" s="1"/>
  <c r="F36" i="5" s="1"/>
  <c r="AK53" i="75"/>
  <c r="AL53" i="75" s="1"/>
  <c r="AS46" i="75"/>
  <c r="AU46" i="75" s="1"/>
  <c r="G47" i="5" s="1"/>
  <c r="AJ54" i="75"/>
  <c r="AL54" i="75" s="1"/>
  <c r="AC54" i="75"/>
  <c r="AE54" i="75" s="1"/>
  <c r="AR54" i="75" s="1"/>
  <c r="F55" i="5" s="1"/>
  <c r="AJ123" i="75"/>
  <c r="AL123" i="75" s="1"/>
  <c r="AC123" i="75"/>
  <c r="AE123" i="75" s="1"/>
  <c r="AR123" i="75" s="1"/>
  <c r="F124" i="5" s="1"/>
  <c r="AL51" i="75"/>
  <c r="AB68" i="5"/>
  <c r="N121" i="5"/>
  <c r="E69" i="75"/>
  <c r="AH123" i="75"/>
  <c r="AC3" i="75"/>
  <c r="AE3" i="75" s="1"/>
  <c r="AH176" i="75"/>
  <c r="X49" i="75"/>
  <c r="AO49" i="75" s="1"/>
  <c r="C50" i="5" s="1"/>
  <c r="AK31" i="75"/>
  <c r="AL31" i="75" s="1"/>
  <c r="AS159" i="75"/>
  <c r="AU159" i="75" s="1"/>
  <c r="G160" i="5" s="1"/>
  <c r="AK25" i="75"/>
  <c r="AL25" i="75" s="1"/>
  <c r="AC25" i="75"/>
  <c r="AE25" i="75" s="1"/>
  <c r="AS8" i="75"/>
  <c r="AU8" i="75" s="1"/>
  <c r="G9" i="5" s="1"/>
  <c r="X28" i="75"/>
  <c r="AO28" i="75" s="1"/>
  <c r="C29" i="5" s="1"/>
  <c r="AI28" i="75"/>
  <c r="AE84" i="75"/>
  <c r="AS139" i="75"/>
  <c r="AU139" i="75" s="1"/>
  <c r="X10" i="75"/>
  <c r="AO10" i="75" s="1"/>
  <c r="C11" i="5" s="1"/>
  <c r="AQ185" i="75"/>
  <c r="E186" i="5" s="1"/>
  <c r="X76" i="75"/>
  <c r="AO76" i="75" s="1"/>
  <c r="C77" i="5" s="1"/>
  <c r="AC160" i="75"/>
  <c r="AE160" i="75" s="1"/>
  <c r="AR160" i="75" s="1"/>
  <c r="F161" i="5" s="1"/>
  <c r="X178" i="75"/>
  <c r="AQ103" i="75"/>
  <c r="E104" i="5" s="1"/>
  <c r="E36" i="75"/>
  <c r="AO36" i="75" s="1"/>
  <c r="C37" i="5" s="1"/>
  <c r="X7" i="75"/>
  <c r="AO7" i="75" s="1"/>
  <c r="AI168" i="75"/>
  <c r="AY155" i="75"/>
  <c r="I156" i="5" s="1"/>
  <c r="AY179" i="75"/>
  <c r="I180" i="5" s="1"/>
  <c r="J3" i="75"/>
  <c r="L3" i="75" s="1"/>
  <c r="J7" i="5"/>
  <c r="AM7" i="5" s="1"/>
  <c r="L33" i="75"/>
  <c r="L10" i="75"/>
  <c r="AR10" i="75" s="1"/>
  <c r="F11" i="5" s="1"/>
  <c r="AQ120" i="75"/>
  <c r="E121" i="5" s="1"/>
  <c r="M180" i="4"/>
  <c r="AB181" i="5" s="1"/>
  <c r="R136" i="4"/>
  <c r="AC137" i="5" s="1"/>
  <c r="AS93" i="75"/>
  <c r="AU93" i="75" s="1"/>
  <c r="G94" i="5" s="1"/>
  <c r="AS168" i="75"/>
  <c r="AU168" i="75" s="1"/>
  <c r="G169" i="5" s="1"/>
  <c r="AN38" i="75"/>
  <c r="AS38" i="75" s="1"/>
  <c r="AU38" i="75" s="1"/>
  <c r="G39" i="5" s="1"/>
  <c r="AY171" i="75"/>
  <c r="I172" i="5" s="1"/>
  <c r="AS12" i="75"/>
  <c r="AU12" i="75" s="1"/>
  <c r="G13" i="5" s="1"/>
  <c r="AL124" i="75"/>
  <c r="X131" i="75"/>
  <c r="AO131" i="75" s="1"/>
  <c r="C132" i="5" s="1"/>
  <c r="AS103" i="75"/>
  <c r="AU103" i="75" s="1"/>
  <c r="G104" i="5" s="1"/>
  <c r="AU102" i="75"/>
  <c r="G103" i="5" s="1"/>
  <c r="AS180" i="75"/>
  <c r="AU180" i="75" s="1"/>
  <c r="G181" i="5" s="1"/>
  <c r="E179" i="75"/>
  <c r="AY75" i="75"/>
  <c r="I76" i="5" s="1"/>
  <c r="X8" i="75"/>
  <c r="AO8" i="75" s="1"/>
  <c r="G186" i="4"/>
  <c r="R185" i="4"/>
  <c r="AC186" i="5" s="1"/>
  <c r="AI6" i="3"/>
  <c r="U7" i="5" s="1"/>
  <c r="AS146" i="75"/>
  <c r="AU146" i="75" s="1"/>
  <c r="G147" i="5" s="1"/>
  <c r="AI157" i="75"/>
  <c r="AQ173" i="75"/>
  <c r="E174" i="5" s="1"/>
  <c r="M193" i="4"/>
  <c r="AB194" i="5" s="1"/>
  <c r="AC169" i="75"/>
  <c r="AE169" i="75" s="1"/>
  <c r="AQ129" i="75"/>
  <c r="E130" i="5" s="1"/>
  <c r="AS142" i="75"/>
  <c r="AU142" i="75" s="1"/>
  <c r="G143" i="5" s="1"/>
  <c r="AJ7" i="75"/>
  <c r="AL7" i="75" s="1"/>
  <c r="AJ15" i="75"/>
  <c r="AL15" i="75" s="1"/>
  <c r="AH55" i="75"/>
  <c r="AQ78" i="75"/>
  <c r="E79" i="5" s="1"/>
  <c r="AQ45" i="75"/>
  <c r="E46" i="5" s="1"/>
  <c r="AQ98" i="75"/>
  <c r="E99" i="5" s="1"/>
  <c r="AS101" i="75"/>
  <c r="AU101" i="75" s="1"/>
  <c r="G102" i="5" s="1"/>
  <c r="AC174" i="75"/>
  <c r="AE174" i="75" s="1"/>
  <c r="AR174" i="75" s="1"/>
  <c r="F175" i="5" s="1"/>
  <c r="AK38" i="75"/>
  <c r="E54" i="75"/>
  <c r="AO54" i="75" s="1"/>
  <c r="AC78" i="75"/>
  <c r="AE78" i="75" s="1"/>
  <c r="AY51" i="75"/>
  <c r="I52" i="5" s="1"/>
  <c r="W175" i="4"/>
  <c r="AD176" i="5" s="1"/>
  <c r="AQ102" i="75"/>
  <c r="E103" i="5" s="1"/>
  <c r="AM131" i="75"/>
  <c r="W189" i="4"/>
  <c r="R162" i="4"/>
  <c r="AC163" i="5" s="1"/>
  <c r="G162" i="4"/>
  <c r="H162" i="4" s="1"/>
  <c r="AA163" i="5" s="1"/>
  <c r="R161" i="4"/>
  <c r="AC162" i="5" s="1"/>
  <c r="M160" i="4"/>
  <c r="AB161" i="5" s="1"/>
  <c r="R159" i="4"/>
  <c r="AC160" i="5" s="1"/>
  <c r="G159" i="4"/>
  <c r="H159" i="4" s="1"/>
  <c r="AA160" i="5" s="1"/>
  <c r="M158" i="4"/>
  <c r="AB159" i="5" s="1"/>
  <c r="W157" i="4"/>
  <c r="AD158" i="5" s="1"/>
  <c r="M157" i="4"/>
  <c r="AB158" i="5" s="1"/>
  <c r="M155" i="4"/>
  <c r="AB156" i="5" s="1"/>
  <c r="W154" i="4"/>
  <c r="AD155" i="5" s="1"/>
  <c r="G154" i="4"/>
  <c r="H154" i="4" s="1"/>
  <c r="AA155" i="5" s="1"/>
  <c r="M143" i="4"/>
  <c r="AB144" i="5" s="1"/>
  <c r="R142" i="4"/>
  <c r="AC143" i="5" s="1"/>
  <c r="G142" i="4"/>
  <c r="Z143" i="5" s="1"/>
  <c r="G137" i="4"/>
  <c r="Z138" i="5" s="1"/>
  <c r="M135" i="4"/>
  <c r="AB136" i="5" s="1"/>
  <c r="W134" i="4"/>
  <c r="AD135" i="5" s="1"/>
  <c r="G133" i="4"/>
  <c r="Z134" i="5" s="1"/>
  <c r="R63" i="4"/>
  <c r="AC64" i="5" s="1"/>
  <c r="W59" i="4"/>
  <c r="AD60" i="5" s="1"/>
  <c r="G47" i="4"/>
  <c r="Z48" i="5" s="1"/>
  <c r="R22" i="4"/>
  <c r="AC23" i="5" s="1"/>
  <c r="Z193" i="3"/>
  <c r="S194" i="5" s="1"/>
  <c r="M191" i="3"/>
  <c r="O192" i="5" s="1"/>
  <c r="AI189" i="3"/>
  <c r="U190" i="5" s="1"/>
  <c r="AI188" i="3"/>
  <c r="U189" i="5" s="1"/>
  <c r="W188" i="3"/>
  <c r="R189" i="5" s="1"/>
  <c r="M160" i="3"/>
  <c r="O161" i="5" s="1"/>
  <c r="M153" i="3"/>
  <c r="O154" i="5" s="1"/>
  <c r="H122" i="3"/>
  <c r="N123" i="5" s="1"/>
  <c r="M98" i="3"/>
  <c r="O99" i="5" s="1"/>
  <c r="E39" i="3"/>
  <c r="M40" i="5" s="1"/>
  <c r="Z38" i="3"/>
  <c r="S39" i="5" s="1"/>
  <c r="W34" i="3"/>
  <c r="R35" i="5" s="1"/>
  <c r="Z31" i="3"/>
  <c r="S32" i="5" s="1"/>
  <c r="H31" i="3"/>
  <c r="N32" i="5" s="1"/>
  <c r="M29" i="3"/>
  <c r="AH26" i="3"/>
  <c r="AI26" i="3" s="1"/>
  <c r="W26" i="3"/>
  <c r="R27" i="5" s="1"/>
  <c r="E25" i="3"/>
  <c r="M26" i="5" s="1"/>
  <c r="Z23" i="3"/>
  <c r="S24" i="5" s="1"/>
  <c r="W18" i="3"/>
  <c r="R19" i="5" s="1"/>
  <c r="Z15" i="3"/>
  <c r="S16" i="5" s="1"/>
  <c r="H15" i="3"/>
  <c r="N16" i="5" s="1"/>
  <c r="AI12" i="3"/>
  <c r="U13" i="5" s="1"/>
  <c r="W10" i="3"/>
  <c r="R11" i="5" s="1"/>
  <c r="Z8" i="3"/>
  <c r="S9" i="5" s="1"/>
  <c r="H8" i="3"/>
  <c r="N9" i="5" s="1"/>
  <c r="H7" i="3"/>
  <c r="N8" i="5" s="1"/>
  <c r="BB188" i="75"/>
  <c r="J189" i="5" s="1"/>
  <c r="AM189" i="5" s="1"/>
  <c r="W119" i="4"/>
  <c r="AD120" i="5" s="1"/>
  <c r="W109" i="3"/>
  <c r="R110" i="5" s="1"/>
  <c r="AI88" i="3"/>
  <c r="U89" i="5" s="1"/>
  <c r="W87" i="3"/>
  <c r="R88" i="5" s="1"/>
  <c r="W79" i="3"/>
  <c r="R80" i="5" s="1"/>
  <c r="AI73" i="3"/>
  <c r="U74" i="5" s="1"/>
  <c r="W71" i="3"/>
  <c r="R72" i="5" s="1"/>
  <c r="W63" i="3"/>
  <c r="R64" i="5" s="1"/>
  <c r="W55" i="3"/>
  <c r="R56" i="5" s="1"/>
  <c r="AI50" i="3"/>
  <c r="U51" i="5" s="1"/>
  <c r="R140" i="4"/>
  <c r="AC141" i="5" s="1"/>
  <c r="W98" i="4"/>
  <c r="AD99" i="5" s="1"/>
  <c r="W92" i="4"/>
  <c r="AD93" i="5" s="1"/>
  <c r="W65" i="4"/>
  <c r="AD66" i="5" s="1"/>
  <c r="H183" i="3"/>
  <c r="N184" i="5" s="1"/>
  <c r="M182" i="3"/>
  <c r="O183" i="5" s="1"/>
  <c r="M174" i="3"/>
  <c r="O175" i="5" s="1"/>
  <c r="H160" i="3"/>
  <c r="N161" i="5" s="1"/>
  <c r="M158" i="3"/>
  <c r="O159" i="5" s="1"/>
  <c r="E147" i="3"/>
  <c r="M148" i="5" s="1"/>
  <c r="Z113" i="3"/>
  <c r="S114" i="5" s="1"/>
  <c r="H113" i="3"/>
  <c r="N114" i="5" s="1"/>
  <c r="W110" i="4"/>
  <c r="R94" i="4"/>
  <c r="AC95" i="5" s="1"/>
  <c r="W71" i="4"/>
  <c r="W53" i="4"/>
  <c r="G53" i="4"/>
  <c r="Z54" i="5" s="1"/>
  <c r="G27" i="4"/>
  <c r="H27" i="4" s="1"/>
  <c r="AA28" i="5" s="1"/>
  <c r="W131" i="3"/>
  <c r="R132" i="5" s="1"/>
  <c r="Z128" i="3"/>
  <c r="S129" i="5" s="1"/>
  <c r="M126" i="3"/>
  <c r="O127" i="5" s="1"/>
  <c r="AH123" i="3"/>
  <c r="AI123" i="3" s="1"/>
  <c r="U124" i="5" s="1"/>
  <c r="W123" i="3"/>
  <c r="R124" i="5" s="1"/>
  <c r="E122" i="3"/>
  <c r="E114" i="3"/>
  <c r="M115" i="5" s="1"/>
  <c r="BB54" i="75"/>
  <c r="J55" i="5" s="1"/>
  <c r="AM55" i="5" s="1"/>
  <c r="R157" i="4"/>
  <c r="AC158" i="5" s="1"/>
  <c r="H135" i="3"/>
  <c r="N136" i="5" s="1"/>
  <c r="M133" i="3"/>
  <c r="O134" i="5" s="1"/>
  <c r="H73" i="3"/>
  <c r="AM33" i="75"/>
  <c r="AM88" i="75"/>
  <c r="AM172" i="75"/>
  <c r="W184" i="4"/>
  <c r="AD185" i="5" s="1"/>
  <c r="W153" i="4"/>
  <c r="AD154" i="5" s="1"/>
  <c r="M35" i="4"/>
  <c r="AB36" i="5" s="1"/>
  <c r="AI193" i="3"/>
  <c r="U194" i="5" s="1"/>
  <c r="AH191" i="3"/>
  <c r="AI191" i="3" s="1"/>
  <c r="U192" i="5" s="1"/>
  <c r="Z165" i="3"/>
  <c r="S166" i="5" s="1"/>
  <c r="H165" i="3"/>
  <c r="N166" i="5" s="1"/>
  <c r="AI161" i="3"/>
  <c r="U162" i="5" s="1"/>
  <c r="W160" i="3"/>
  <c r="R161" i="5" s="1"/>
  <c r="E159" i="3"/>
  <c r="Z157" i="3"/>
  <c r="S158" i="5" s="1"/>
  <c r="H157" i="3"/>
  <c r="N158" i="5" s="1"/>
  <c r="AH153" i="3"/>
  <c r="AI153" i="3" s="1"/>
  <c r="U154" i="5" s="1"/>
  <c r="W153" i="3"/>
  <c r="R154" i="5" s="1"/>
  <c r="H150" i="3"/>
  <c r="N151" i="5" s="1"/>
  <c r="M148" i="3"/>
  <c r="O149" i="5" s="1"/>
  <c r="AI146" i="3"/>
  <c r="U147" i="5" s="1"/>
  <c r="AH145" i="3"/>
  <c r="AI145" i="3" s="1"/>
  <c r="U146" i="5" s="1"/>
  <c r="W143" i="3"/>
  <c r="R144" i="5" s="1"/>
  <c r="W135" i="3"/>
  <c r="R136" i="5" s="1"/>
  <c r="AI113" i="3"/>
  <c r="U114" i="5" s="1"/>
  <c r="BB131" i="75"/>
  <c r="AM19" i="75"/>
  <c r="AM89" i="75"/>
  <c r="W127" i="4"/>
  <c r="AI183" i="3"/>
  <c r="U184" i="5" s="1"/>
  <c r="H171" i="3"/>
  <c r="N172" i="5" s="1"/>
  <c r="AI169" i="3"/>
  <c r="U170" i="5" s="1"/>
  <c r="AH166" i="3"/>
  <c r="AI166" i="3" s="1"/>
  <c r="U167" i="5" s="1"/>
  <c r="Z163" i="3"/>
  <c r="S164" i="5" s="1"/>
  <c r="W157" i="3"/>
  <c r="R158" i="5" s="1"/>
  <c r="H155" i="3"/>
  <c r="N156" i="5" s="1"/>
  <c r="AH151" i="3"/>
  <c r="AI151" i="3" s="1"/>
  <c r="U152" i="5" s="1"/>
  <c r="E150" i="3"/>
  <c r="M151" i="5" s="1"/>
  <c r="H148" i="3"/>
  <c r="N149" i="5" s="1"/>
  <c r="BB10" i="75"/>
  <c r="G51" i="5"/>
  <c r="AS175" i="75"/>
  <c r="AU175" i="75" s="1"/>
  <c r="G176" i="5" s="1"/>
  <c r="AI190" i="3"/>
  <c r="U191" i="5" s="1"/>
  <c r="Z186" i="3"/>
  <c r="S187" i="5" s="1"/>
  <c r="H186" i="3"/>
  <c r="N187" i="5" s="1"/>
  <c r="M184" i="3"/>
  <c r="O185" i="5" s="1"/>
  <c r="W181" i="3"/>
  <c r="R182" i="5" s="1"/>
  <c r="Z179" i="3"/>
  <c r="S180" i="5" s="1"/>
  <c r="AI175" i="3"/>
  <c r="U176" i="5" s="1"/>
  <c r="W174" i="3"/>
  <c r="R175" i="5" s="1"/>
  <c r="M169" i="3"/>
  <c r="O170" i="5" s="1"/>
  <c r="M155" i="5"/>
  <c r="H192" i="3"/>
  <c r="N193" i="5" s="1"/>
  <c r="AI34" i="3"/>
  <c r="U35" i="5" s="1"/>
  <c r="E24" i="3"/>
  <c r="M25" i="5" s="1"/>
  <c r="P19" i="3"/>
  <c r="Q19" i="3"/>
  <c r="R19" i="3" s="1"/>
  <c r="Q80" i="3"/>
  <c r="R80" i="3" s="1"/>
  <c r="P80" i="3"/>
  <c r="P56" i="3"/>
  <c r="Q56" i="3"/>
  <c r="R56" i="3" s="1"/>
  <c r="P41" i="3"/>
  <c r="Q41" i="3"/>
  <c r="R41" i="3" s="1"/>
  <c r="AH40" i="3"/>
  <c r="AI40" i="3" s="1"/>
  <c r="U41" i="5" s="1"/>
  <c r="W40" i="3"/>
  <c r="R41" i="5" s="1"/>
  <c r="W39" i="3"/>
  <c r="R40" i="5" s="1"/>
  <c r="H22" i="3"/>
  <c r="N23" i="5" s="1"/>
  <c r="M20" i="3"/>
  <c r="O21" i="5" s="1"/>
  <c r="Q18" i="3"/>
  <c r="R18" i="3" s="1"/>
  <c r="P18" i="3"/>
  <c r="W16" i="3"/>
  <c r="R17" i="5" s="1"/>
  <c r="Z14" i="3"/>
  <c r="S15" i="5" s="1"/>
  <c r="P109" i="3"/>
  <c r="Q109" i="3"/>
  <c r="R109" i="3" s="1"/>
  <c r="AH108" i="3"/>
  <c r="AI108" i="3" s="1"/>
  <c r="W108" i="3"/>
  <c r="R109" i="5" s="1"/>
  <c r="W107" i="3"/>
  <c r="R108" i="5" s="1"/>
  <c r="Z105" i="3"/>
  <c r="M103" i="3"/>
  <c r="O104" i="5" s="1"/>
  <c r="P101" i="3"/>
  <c r="Q101" i="3"/>
  <c r="R101" i="3" s="1"/>
  <c r="W100" i="3"/>
  <c r="R101" i="5" s="1"/>
  <c r="Z98" i="3"/>
  <c r="S99" i="5" s="1"/>
  <c r="H98" i="3"/>
  <c r="N99" i="5" s="1"/>
  <c r="M96" i="3"/>
  <c r="O97" i="5" s="1"/>
  <c r="H91" i="3"/>
  <c r="N92" i="5" s="1"/>
  <c r="M89" i="3"/>
  <c r="O90" i="5" s="1"/>
  <c r="Q87" i="3"/>
  <c r="R87" i="3" s="1"/>
  <c r="P87" i="3"/>
  <c r="AH86" i="3"/>
  <c r="AI86" i="3" s="1"/>
  <c r="U87" i="5" s="1"/>
  <c r="Z83" i="3"/>
  <c r="S84" i="5" s="1"/>
  <c r="P79" i="3"/>
  <c r="Q79" i="3"/>
  <c r="R79" i="3" s="1"/>
  <c r="AH78" i="3"/>
  <c r="AI78" i="3" s="1"/>
  <c r="U79" i="5" s="1"/>
  <c r="W78" i="3"/>
  <c r="R79" i="5" s="1"/>
  <c r="W77" i="3"/>
  <c r="R78" i="5" s="1"/>
  <c r="H75" i="3"/>
  <c r="N76" i="5" s="1"/>
  <c r="AH70" i="3"/>
  <c r="AI70" i="3" s="1"/>
  <c r="U71" i="5" s="1"/>
  <c r="W70" i="3"/>
  <c r="R71" i="5" s="1"/>
  <c r="Z67" i="3"/>
  <c r="S68" i="5" s="1"/>
  <c r="W62" i="3"/>
  <c r="R63" i="5" s="1"/>
  <c r="AI55" i="3"/>
  <c r="U56" i="5" s="1"/>
  <c r="AH54" i="3"/>
  <c r="AI54" i="3" s="1"/>
  <c r="U55" i="5" s="1"/>
  <c r="W53" i="3"/>
  <c r="R54" i="5" s="1"/>
  <c r="H51" i="3"/>
  <c r="N52" i="5" s="1"/>
  <c r="M50" i="3"/>
  <c r="O51" i="5" s="1"/>
  <c r="AI48" i="3"/>
  <c r="U49" i="5" s="1"/>
  <c r="AH47" i="3"/>
  <c r="AI47" i="3" s="1"/>
  <c r="U48" i="5" s="1"/>
  <c r="W47" i="3"/>
  <c r="R48" i="5" s="1"/>
  <c r="W46" i="3"/>
  <c r="R47" i="5" s="1"/>
  <c r="R105" i="5"/>
  <c r="AI116" i="3"/>
  <c r="U117" i="5" s="1"/>
  <c r="H112" i="3"/>
  <c r="N113" i="5" s="1"/>
  <c r="M110" i="3"/>
  <c r="O111" i="5" s="1"/>
  <c r="AH130" i="3"/>
  <c r="AI130" i="3" s="1"/>
  <c r="U131" i="5" s="1"/>
  <c r="W130" i="3"/>
  <c r="R131" i="5" s="1"/>
  <c r="Z127" i="3"/>
  <c r="S128" i="5" s="1"/>
  <c r="H127" i="3"/>
  <c r="N128" i="5" s="1"/>
  <c r="AH122" i="3"/>
  <c r="AI122" i="3" s="1"/>
  <c r="U123" i="5" s="1"/>
  <c r="W121" i="3"/>
  <c r="R122" i="5" s="1"/>
  <c r="Z119" i="3"/>
  <c r="S120" i="5" s="1"/>
  <c r="Q115" i="3"/>
  <c r="R115" i="3" s="1"/>
  <c r="P115" i="3"/>
  <c r="AH114" i="3"/>
  <c r="AI114" i="3" s="1"/>
  <c r="U115" i="5" s="1"/>
  <c r="AI102" i="3"/>
  <c r="U103" i="5" s="1"/>
  <c r="P88" i="3"/>
  <c r="S88" i="3" s="1"/>
  <c r="Q89" i="5" s="1"/>
  <c r="W144" i="3"/>
  <c r="R145" i="5" s="1"/>
  <c r="M140" i="3"/>
  <c r="O141" i="5" s="1"/>
  <c r="Z134" i="3"/>
  <c r="S135" i="5" s="1"/>
  <c r="Q183" i="3"/>
  <c r="R183" i="3" s="1"/>
  <c r="P183" i="3"/>
  <c r="P176" i="3"/>
  <c r="Q176" i="3"/>
  <c r="R176" i="3" s="1"/>
  <c r="AI168" i="3"/>
  <c r="U169" i="5" s="1"/>
  <c r="P168" i="3"/>
  <c r="Q168" i="3"/>
  <c r="R168" i="3" s="1"/>
  <c r="W167" i="3"/>
  <c r="R168" i="5" s="1"/>
  <c r="P160" i="3"/>
  <c r="Q160" i="3"/>
  <c r="R160" i="3" s="1"/>
  <c r="AH159" i="3"/>
  <c r="AI159" i="3" s="1"/>
  <c r="U160" i="5" s="1"/>
  <c r="W159" i="3"/>
  <c r="R160" i="5" s="1"/>
  <c r="W158" i="3"/>
  <c r="R159" i="5" s="1"/>
  <c r="Z156" i="3"/>
  <c r="S157" i="5" s="1"/>
  <c r="M154" i="3"/>
  <c r="O155" i="5" s="1"/>
  <c r="AH152" i="3"/>
  <c r="AI152" i="3" s="1"/>
  <c r="U153" i="5" s="1"/>
  <c r="W152" i="3"/>
  <c r="R153" i="5" s="1"/>
  <c r="W151" i="3"/>
  <c r="R152" i="5" s="1"/>
  <c r="Z149" i="3"/>
  <c r="S150" i="5" s="1"/>
  <c r="H149" i="3"/>
  <c r="N150" i="5" s="1"/>
  <c r="Q145" i="3"/>
  <c r="R145" i="3" s="1"/>
  <c r="P145" i="3"/>
  <c r="M13" i="3"/>
  <c r="O14" i="5" s="1"/>
  <c r="M190" i="3"/>
  <c r="O191" i="5" s="1"/>
  <c r="H184" i="3"/>
  <c r="N185" i="5" s="1"/>
  <c r="E128" i="3"/>
  <c r="M129" i="5" s="1"/>
  <c r="M124" i="3"/>
  <c r="O125" i="5" s="1"/>
  <c r="H111" i="3"/>
  <c r="N112" i="5" s="1"/>
  <c r="M35" i="3"/>
  <c r="O36" i="5" s="1"/>
  <c r="M27" i="3"/>
  <c r="O28" i="5" s="1"/>
  <c r="M12" i="3"/>
  <c r="O13" i="5" s="1"/>
  <c r="H190" i="3"/>
  <c r="N191" i="5" s="1"/>
  <c r="S33" i="3"/>
  <c r="Q34" i="5" s="1"/>
  <c r="AI19" i="3"/>
  <c r="U20" i="5" s="1"/>
  <c r="AI117" i="3"/>
  <c r="U118" i="5" s="1"/>
  <c r="W118" i="3"/>
  <c r="H109" i="3"/>
  <c r="N110" i="5" s="1"/>
  <c r="M33" i="3"/>
  <c r="O34" i="5" s="1"/>
  <c r="H11" i="3"/>
  <c r="N12" i="5" s="1"/>
  <c r="H41" i="3"/>
  <c r="N42" i="5" s="1"/>
  <c r="M39" i="3"/>
  <c r="O40" i="5" s="1"/>
  <c r="AI27" i="3"/>
  <c r="U28" i="5" s="1"/>
  <c r="AI103" i="3"/>
  <c r="U104" i="5" s="1"/>
  <c r="AI177" i="3"/>
  <c r="U178" i="5" s="1"/>
  <c r="AI192" i="3"/>
  <c r="U193" i="5" s="1"/>
  <c r="AI125" i="3"/>
  <c r="U126" i="5" s="1"/>
  <c r="M193" i="3"/>
  <c r="O194" i="5" s="1"/>
  <c r="M106" i="3"/>
  <c r="O107" i="5" s="1"/>
  <c r="M92" i="3"/>
  <c r="O93" i="5" s="1"/>
  <c r="E88" i="3"/>
  <c r="M89" i="5" s="1"/>
  <c r="H86" i="3"/>
  <c r="N87" i="5" s="1"/>
  <c r="M84" i="3"/>
  <c r="O85" i="5" s="1"/>
  <c r="H10" i="3"/>
  <c r="N11" i="5" s="1"/>
  <c r="AI80" i="3"/>
  <c r="U81" i="5" s="1"/>
  <c r="AI95" i="3"/>
  <c r="U96" i="5" s="1"/>
  <c r="AI154" i="3"/>
  <c r="U155" i="5" s="1"/>
  <c r="AI36" i="3"/>
  <c r="U37" i="5" s="1"/>
  <c r="H180" i="3"/>
  <c r="N181" i="5" s="1"/>
  <c r="H173" i="3"/>
  <c r="N174" i="5" s="1"/>
  <c r="H76" i="3"/>
  <c r="N77" i="5" s="1"/>
  <c r="M51" i="3"/>
  <c r="O52" i="5" s="1"/>
  <c r="E48" i="3"/>
  <c r="M49" i="5" s="1"/>
  <c r="H38" i="3"/>
  <c r="N39" i="5" s="1"/>
  <c r="W4" i="3"/>
  <c r="R5" i="5" s="1"/>
  <c r="D46" i="5"/>
  <c r="D35" i="5"/>
  <c r="AV34" i="75"/>
  <c r="H35" i="5" s="1"/>
  <c r="D67" i="5"/>
  <c r="D138" i="5"/>
  <c r="F33" i="5"/>
  <c r="D98" i="5"/>
  <c r="D59" i="5"/>
  <c r="D174" i="5"/>
  <c r="D178" i="5"/>
  <c r="D105" i="5"/>
  <c r="D143" i="5"/>
  <c r="F74" i="5"/>
  <c r="D157" i="5"/>
  <c r="D169" i="5"/>
  <c r="AB40" i="5"/>
  <c r="AC26" i="5"/>
  <c r="AB13" i="5"/>
  <c r="J38" i="75"/>
  <c r="L38" i="75" s="1"/>
  <c r="AJ38" i="75"/>
  <c r="Y157" i="5"/>
  <c r="Y137" i="5"/>
  <c r="AC161" i="75"/>
  <c r="AE161" i="75" s="1"/>
  <c r="AR161" i="75" s="1"/>
  <c r="F162" i="5" s="1"/>
  <c r="AC85" i="75"/>
  <c r="AE85" i="75" s="1"/>
  <c r="X40" i="75"/>
  <c r="AO40" i="75" s="1"/>
  <c r="C41" i="5" s="1"/>
  <c r="AS122" i="75"/>
  <c r="AU122" i="75" s="1"/>
  <c r="G123" i="5" s="1"/>
  <c r="AJ174" i="75"/>
  <c r="AL174" i="75" s="1"/>
  <c r="AK158" i="75"/>
  <c r="AL158" i="75" s="1"/>
  <c r="AC178" i="75"/>
  <c r="AE178" i="75" s="1"/>
  <c r="AR178" i="75" s="1"/>
  <c r="F179" i="5" s="1"/>
  <c r="X48" i="75"/>
  <c r="AO48" i="75" s="1"/>
  <c r="C49" i="5" s="1"/>
  <c r="AS59" i="75"/>
  <c r="AU59" i="75" s="1"/>
  <c r="AK156" i="75"/>
  <c r="AI63" i="75"/>
  <c r="X63" i="75"/>
  <c r="AO63" i="75" s="1"/>
  <c r="C64" i="5" s="1"/>
  <c r="AH20" i="75"/>
  <c r="X20" i="75"/>
  <c r="AO20" i="75" s="1"/>
  <c r="D82" i="5"/>
  <c r="AC112" i="75"/>
  <c r="AE112" i="75" s="1"/>
  <c r="X53" i="75"/>
  <c r="AO53" i="75" s="1"/>
  <c r="X69" i="75"/>
  <c r="E185" i="75"/>
  <c r="AS170" i="75"/>
  <c r="AU170" i="75" s="1"/>
  <c r="G171" i="5" s="1"/>
  <c r="AH6" i="75"/>
  <c r="X6" i="75"/>
  <c r="AO6" i="75" s="1"/>
  <c r="C7" i="5" s="1"/>
  <c r="R140" i="5"/>
  <c r="AJ139" i="3"/>
  <c r="V140" i="5" s="1"/>
  <c r="X25" i="75"/>
  <c r="AO25" i="75" s="1"/>
  <c r="AS16" i="75"/>
  <c r="AU16" i="75" s="1"/>
  <c r="G17" i="5" s="1"/>
  <c r="AS77" i="75"/>
  <c r="AU77" i="75" s="1"/>
  <c r="G78" i="5" s="1"/>
  <c r="X173" i="75"/>
  <c r="AO173" i="75" s="1"/>
  <c r="C174" i="5" s="1"/>
  <c r="AC111" i="75"/>
  <c r="AE111" i="75" s="1"/>
  <c r="AR111" i="75" s="1"/>
  <c r="F112" i="5" s="1"/>
  <c r="AH13" i="75"/>
  <c r="X13" i="75"/>
  <c r="AO13" i="75" s="1"/>
  <c r="C14" i="5" s="1"/>
  <c r="U18" i="5"/>
  <c r="AJ17" i="3"/>
  <c r="V18" i="5" s="1"/>
  <c r="AS79" i="75"/>
  <c r="AU79" i="75" s="1"/>
  <c r="G80" i="5" s="1"/>
  <c r="X146" i="75"/>
  <c r="AO146" i="75" s="1"/>
  <c r="AC62" i="75"/>
  <c r="AE62" i="75" s="1"/>
  <c r="AR62" i="75" s="1"/>
  <c r="F63" i="5" s="1"/>
  <c r="AI69" i="75"/>
  <c r="AI169" i="75"/>
  <c r="AQ171" i="75"/>
  <c r="E172" i="5" s="1"/>
  <c r="AS115" i="75"/>
  <c r="AU115" i="75" s="1"/>
  <c r="G116" i="5" s="1"/>
  <c r="AS141" i="75"/>
  <c r="AU141" i="75" s="1"/>
  <c r="X143" i="75"/>
  <c r="AO143" i="75" s="1"/>
  <c r="AL26" i="75"/>
  <c r="E176" i="75"/>
  <c r="AO176" i="75" s="1"/>
  <c r="C177" i="5" s="1"/>
  <c r="X125" i="75"/>
  <c r="AO125" i="75" s="1"/>
  <c r="AQ23" i="75"/>
  <c r="E24" i="5" s="1"/>
  <c r="AQ161" i="75"/>
  <c r="E162" i="5" s="1"/>
  <c r="AQ109" i="75"/>
  <c r="AQ4" i="75"/>
  <c r="E5" i="5" s="1"/>
  <c r="X42" i="75"/>
  <c r="AO42" i="75" s="1"/>
  <c r="C43" i="5" s="1"/>
  <c r="X21" i="75"/>
  <c r="AO21" i="75" s="1"/>
  <c r="Z3" i="3"/>
  <c r="S4" i="5" s="1"/>
  <c r="J65" i="5"/>
  <c r="AM65" i="5" s="1"/>
  <c r="M60" i="5"/>
  <c r="W163" i="4"/>
  <c r="J43" i="5"/>
  <c r="AM43" i="5" s="1"/>
  <c r="AQ3" i="75"/>
  <c r="E4" i="5" s="1"/>
  <c r="H19" i="4"/>
  <c r="AA20" i="5" s="1"/>
  <c r="J99" i="5"/>
  <c r="AM99" i="5" s="1"/>
  <c r="Z33" i="5"/>
  <c r="H32" i="4"/>
  <c r="AA33" i="5" s="1"/>
  <c r="AS187" i="75"/>
  <c r="AU187" i="75" s="1"/>
  <c r="G188" i="5" s="1"/>
  <c r="AJ3" i="75"/>
  <c r="AL3" i="75" s="1"/>
  <c r="E15" i="75"/>
  <c r="AQ183" i="75"/>
  <c r="E184" i="5" s="1"/>
  <c r="X124" i="75"/>
  <c r="AO124" i="75" s="1"/>
  <c r="AL92" i="75"/>
  <c r="X66" i="75"/>
  <c r="AO66" i="75" s="1"/>
  <c r="C67" i="5" s="1"/>
  <c r="AI133" i="75"/>
  <c r="X122" i="75"/>
  <c r="AO122" i="75" s="1"/>
  <c r="C123" i="5" s="1"/>
  <c r="AI77" i="75"/>
  <c r="X185" i="75"/>
  <c r="X9" i="75"/>
  <c r="X87" i="75"/>
  <c r="AO87" i="75" s="1"/>
  <c r="AL44" i="75"/>
  <c r="J60" i="5"/>
  <c r="AM60" i="5" s="1"/>
  <c r="J138" i="5"/>
  <c r="AM138" i="5" s="1"/>
  <c r="Z20" i="5"/>
  <c r="J124" i="5"/>
  <c r="AM124" i="5" s="1"/>
  <c r="BC80" i="75"/>
  <c r="K81" i="5" s="1"/>
  <c r="J81" i="5"/>
  <c r="AM81" i="5" s="1"/>
  <c r="X134" i="75"/>
  <c r="AS22" i="75"/>
  <c r="AU22" i="75" s="1"/>
  <c r="G23" i="5" s="1"/>
  <c r="AC77" i="75"/>
  <c r="AE77" i="75" s="1"/>
  <c r="AR77" i="75" s="1"/>
  <c r="AS160" i="75"/>
  <c r="AU160" i="75" s="1"/>
  <c r="G161" i="5" s="1"/>
  <c r="X182" i="75"/>
  <c r="AO182" i="75" s="1"/>
  <c r="C183" i="5" s="1"/>
  <c r="AL11" i="75"/>
  <c r="J17" i="5"/>
  <c r="AM17" i="5" s="1"/>
  <c r="BC137" i="75"/>
  <c r="K138" i="5" s="1"/>
  <c r="Z58" i="5"/>
  <c r="H57" i="4"/>
  <c r="AA58" i="5" s="1"/>
  <c r="AL102" i="75"/>
  <c r="X168" i="75"/>
  <c r="AQ82" i="75"/>
  <c r="E83" i="5" s="1"/>
  <c r="AQ116" i="75"/>
  <c r="E117" i="5" s="1"/>
  <c r="X114" i="75"/>
  <c r="AI42" i="75"/>
  <c r="AH3" i="75"/>
  <c r="J101" i="5"/>
  <c r="AM101" i="5" s="1"/>
  <c r="Z106" i="5"/>
  <c r="L7" i="75"/>
  <c r="S97" i="3"/>
  <c r="Q98" i="5" s="1"/>
  <c r="W164" i="4"/>
  <c r="AD165" i="5" s="1"/>
  <c r="M131" i="4"/>
  <c r="AB132" i="5" s="1"/>
  <c r="M117" i="4"/>
  <c r="W51" i="4"/>
  <c r="AD52" i="5" s="1"/>
  <c r="M28" i="4"/>
  <c r="AB29" i="5" s="1"/>
  <c r="M6" i="4"/>
  <c r="AB7" i="5" s="1"/>
  <c r="W192" i="4"/>
  <c r="AD193" i="5" s="1"/>
  <c r="G192" i="4"/>
  <c r="H192" i="4" s="1"/>
  <c r="AA193" i="5" s="1"/>
  <c r="W188" i="4"/>
  <c r="W174" i="4"/>
  <c r="AD175" i="5" s="1"/>
  <c r="W171" i="4"/>
  <c r="AD172" i="5" s="1"/>
  <c r="M168" i="4"/>
  <c r="AB169" i="5" s="1"/>
  <c r="R158" i="4"/>
  <c r="W140" i="4"/>
  <c r="AD141" i="5" s="1"/>
  <c r="W112" i="4"/>
  <c r="W104" i="4"/>
  <c r="W102" i="4"/>
  <c r="G86" i="4"/>
  <c r="Z87" i="5" s="1"/>
  <c r="M74" i="4"/>
  <c r="W58" i="4"/>
  <c r="AD59" i="5" s="1"/>
  <c r="G49" i="4"/>
  <c r="H49" i="4" s="1"/>
  <c r="AA50" i="5" s="1"/>
  <c r="M29" i="4"/>
  <c r="AB30" i="5" s="1"/>
  <c r="M7" i="4"/>
  <c r="AB8" i="5" s="1"/>
  <c r="M172" i="3"/>
  <c r="O173" i="5" s="1"/>
  <c r="H168" i="3"/>
  <c r="N169" i="5" s="1"/>
  <c r="M166" i="3"/>
  <c r="O167" i="5" s="1"/>
  <c r="H153" i="3"/>
  <c r="N154" i="5" s="1"/>
  <c r="M137" i="3"/>
  <c r="O138" i="5" s="1"/>
  <c r="M131" i="3"/>
  <c r="O132" i="5" s="1"/>
  <c r="W127" i="3"/>
  <c r="R128" i="5" s="1"/>
  <c r="H125" i="3"/>
  <c r="N126" i="5" s="1"/>
  <c r="M123" i="3"/>
  <c r="O124" i="5" s="1"/>
  <c r="M72" i="3"/>
  <c r="O73" i="5" s="1"/>
  <c r="H67" i="3"/>
  <c r="N68" i="5" s="1"/>
  <c r="H66" i="3"/>
  <c r="N67" i="5" s="1"/>
  <c r="M65" i="3"/>
  <c r="O66" i="5" s="1"/>
  <c r="M59" i="3"/>
  <c r="O60" i="5" s="1"/>
  <c r="M45" i="3"/>
  <c r="O46" i="5" s="1"/>
  <c r="H25" i="3"/>
  <c r="N26" i="5" s="1"/>
  <c r="R176" i="4"/>
  <c r="M173" i="4"/>
  <c r="AB174" i="5" s="1"/>
  <c r="M169" i="4"/>
  <c r="AB170" i="5" s="1"/>
  <c r="W160" i="4"/>
  <c r="AD161" i="5" s="1"/>
  <c r="R156" i="4"/>
  <c r="M150" i="4"/>
  <c r="AB151" i="5" s="1"/>
  <c r="W149" i="4"/>
  <c r="AD150" i="5" s="1"/>
  <c r="W138" i="4"/>
  <c r="AD139" i="5" s="1"/>
  <c r="W120" i="4"/>
  <c r="M118" i="4"/>
  <c r="AB119" i="5" s="1"/>
  <c r="W70" i="4"/>
  <c r="AD71" i="5" s="1"/>
  <c r="W55" i="4"/>
  <c r="AD56" i="5" s="1"/>
  <c r="W38" i="4"/>
  <c r="M30" i="4"/>
  <c r="AB31" i="5" s="1"/>
  <c r="M8" i="4"/>
  <c r="AB9" i="5" s="1"/>
  <c r="M177" i="3"/>
  <c r="O178" i="5" s="1"/>
  <c r="M170" i="3"/>
  <c r="O171" i="5" s="1"/>
  <c r="E168" i="3"/>
  <c r="M169" i="5" s="1"/>
  <c r="H166" i="3"/>
  <c r="N167" i="5" s="1"/>
  <c r="M165" i="3"/>
  <c r="O166" i="5" s="1"/>
  <c r="M157" i="3"/>
  <c r="O158" i="5" s="1"/>
  <c r="H152" i="3"/>
  <c r="N153" i="5" s="1"/>
  <c r="M150" i="3"/>
  <c r="O151" i="5" s="1"/>
  <c r="M129" i="3"/>
  <c r="O130" i="5" s="1"/>
  <c r="E125" i="3"/>
  <c r="M126" i="5" s="1"/>
  <c r="M108" i="3"/>
  <c r="O109" i="5" s="1"/>
  <c r="E104" i="3"/>
  <c r="M105" i="5" s="1"/>
  <c r="E97" i="3"/>
  <c r="M98" i="5" s="1"/>
  <c r="M71" i="3"/>
  <c r="O72" i="5" s="1"/>
  <c r="E67" i="3"/>
  <c r="M68" i="5" s="1"/>
  <c r="H65" i="3"/>
  <c r="N66" i="5" s="1"/>
  <c r="M64" i="3"/>
  <c r="O65" i="5" s="1"/>
  <c r="M57" i="3"/>
  <c r="O58" i="5" s="1"/>
  <c r="W54" i="3"/>
  <c r="R55" i="5" s="1"/>
  <c r="BB156" i="75"/>
  <c r="BB78" i="75"/>
  <c r="BB74" i="75"/>
  <c r="W186" i="4"/>
  <c r="AD187" i="5" s="1"/>
  <c r="W182" i="4"/>
  <c r="W181" i="4"/>
  <c r="W180" i="4"/>
  <c r="G163" i="4"/>
  <c r="Z164" i="5" s="1"/>
  <c r="G134" i="4"/>
  <c r="Z135" i="5" s="1"/>
  <c r="M129" i="4"/>
  <c r="AB130" i="5" s="1"/>
  <c r="W117" i="4"/>
  <c r="AD118" i="5" s="1"/>
  <c r="W109" i="4"/>
  <c r="AD110" i="5" s="1"/>
  <c r="W105" i="4"/>
  <c r="AD106" i="5" s="1"/>
  <c r="M97" i="4"/>
  <c r="AB98" i="5" s="1"/>
  <c r="M57" i="4"/>
  <c r="AB58" i="5" s="1"/>
  <c r="G25" i="4"/>
  <c r="H25" i="4" s="1"/>
  <c r="AA26" i="5" s="1"/>
  <c r="G21" i="4"/>
  <c r="Z22" i="5" s="1"/>
  <c r="M9" i="4"/>
  <c r="AB10" i="5" s="1"/>
  <c r="M188" i="3"/>
  <c r="O189" i="5" s="1"/>
  <c r="M156" i="3"/>
  <c r="O157" i="5" s="1"/>
  <c r="E153" i="3"/>
  <c r="M154" i="5" s="1"/>
  <c r="M149" i="3"/>
  <c r="O150" i="5" s="1"/>
  <c r="M142" i="3"/>
  <c r="O143" i="5" s="1"/>
  <c r="W138" i="3"/>
  <c r="R139" i="5" s="1"/>
  <c r="E138" i="3"/>
  <c r="M139" i="5" s="1"/>
  <c r="M85" i="3"/>
  <c r="O86" i="5" s="1"/>
  <c r="M77" i="3"/>
  <c r="O78" i="5" s="1"/>
  <c r="M70" i="3"/>
  <c r="O71" i="5" s="1"/>
  <c r="E52" i="3"/>
  <c r="M53" i="5" s="1"/>
  <c r="BB163" i="75"/>
  <c r="W190" i="4"/>
  <c r="AD191" i="5" s="1"/>
  <c r="G190" i="4"/>
  <c r="Z191" i="5" s="1"/>
  <c r="R177" i="4"/>
  <c r="G175" i="4"/>
  <c r="H175" i="4" s="1"/>
  <c r="AA176" i="5" s="1"/>
  <c r="W155" i="4"/>
  <c r="AD156" i="5" s="1"/>
  <c r="W145" i="4"/>
  <c r="AD146" i="5" s="1"/>
  <c r="W121" i="4"/>
  <c r="AD122" i="5" s="1"/>
  <c r="M115" i="4"/>
  <c r="AB116" i="5" s="1"/>
  <c r="W88" i="4"/>
  <c r="AD89" i="5" s="1"/>
  <c r="W75" i="4"/>
  <c r="AD76" i="5" s="1"/>
  <c r="W39" i="4"/>
  <c r="AD40" i="5" s="1"/>
  <c r="G26" i="4"/>
  <c r="H26" i="4" s="1"/>
  <c r="AA27" i="5" s="1"/>
  <c r="G4" i="4"/>
  <c r="Z5" i="5" s="1"/>
  <c r="H128" i="3"/>
  <c r="N129" i="5" s="1"/>
  <c r="H100" i="3"/>
  <c r="N101" i="5" s="1"/>
  <c r="W95" i="3"/>
  <c r="W80" i="3"/>
  <c r="E79" i="3"/>
  <c r="BB177" i="75"/>
  <c r="BC177" i="75" s="1"/>
  <c r="K178" i="5" s="1"/>
  <c r="M93" i="4"/>
  <c r="AB94" i="5" s="1"/>
  <c r="M32" i="4"/>
  <c r="AB33" i="5" s="1"/>
  <c r="W191" i="4"/>
  <c r="W187" i="4"/>
  <c r="AD188" i="5" s="1"/>
  <c r="R178" i="4"/>
  <c r="AC179" i="5" s="1"/>
  <c r="W173" i="4"/>
  <c r="AD174" i="5" s="1"/>
  <c r="W162" i="4"/>
  <c r="AD163" i="5" s="1"/>
  <c r="R160" i="4"/>
  <c r="AC161" i="5" s="1"/>
  <c r="M159" i="4"/>
  <c r="AB160" i="5" s="1"/>
  <c r="W146" i="4"/>
  <c r="AD147" i="5" s="1"/>
  <c r="W143" i="4"/>
  <c r="AD144" i="5" s="1"/>
  <c r="W132" i="4"/>
  <c r="AD133" i="5" s="1"/>
  <c r="M116" i="4"/>
  <c r="AB117" i="5" s="1"/>
  <c r="W40" i="4"/>
  <c r="M186" i="3"/>
  <c r="O187" i="5" s="1"/>
  <c r="H182" i="3"/>
  <c r="N183" i="5" s="1"/>
  <c r="H181" i="3"/>
  <c r="N182" i="5" s="1"/>
  <c r="M180" i="3"/>
  <c r="O181" i="5" s="1"/>
  <c r="E177" i="3"/>
  <c r="M178" i="5" s="1"/>
  <c r="M161" i="3"/>
  <c r="O162" i="5" s="1"/>
  <c r="M146" i="3"/>
  <c r="O147" i="5" s="1"/>
  <c r="M90" i="3"/>
  <c r="O91" i="5" s="1"/>
  <c r="H83" i="3"/>
  <c r="N84" i="5" s="1"/>
  <c r="M74" i="3"/>
  <c r="O75" i="5" s="1"/>
  <c r="H49" i="3"/>
  <c r="N50" i="5" s="1"/>
  <c r="M47" i="3"/>
  <c r="O48" i="5" s="1"/>
  <c r="M34" i="3"/>
  <c r="O35" i="5" s="1"/>
  <c r="M26" i="3"/>
  <c r="O27" i="5" s="1"/>
  <c r="BB187" i="75"/>
  <c r="BB181" i="75"/>
  <c r="BC181" i="75" s="1"/>
  <c r="K182" i="5" s="1"/>
  <c r="BB179" i="75"/>
  <c r="BB36" i="75"/>
  <c r="D141" i="5"/>
  <c r="D126" i="5"/>
  <c r="D172" i="5"/>
  <c r="C155" i="5"/>
  <c r="D177" i="5"/>
  <c r="F57" i="5"/>
  <c r="C176" i="5"/>
  <c r="E75" i="5"/>
  <c r="C112" i="5"/>
  <c r="D43" i="5"/>
  <c r="C18" i="5"/>
  <c r="F5" i="5"/>
  <c r="D190" i="5"/>
  <c r="C47" i="5"/>
  <c r="C61" i="5"/>
  <c r="C92" i="5"/>
  <c r="C117" i="5"/>
  <c r="BC152" i="75"/>
  <c r="K153" i="5" s="1"/>
  <c r="BC165" i="75"/>
  <c r="K166" i="5" s="1"/>
  <c r="X133" i="75"/>
  <c r="AO133" i="75" s="1"/>
  <c r="AH133" i="75"/>
  <c r="AJ30" i="75"/>
  <c r="AL30" i="75" s="1"/>
  <c r="AC30" i="75"/>
  <c r="AE30" i="75" s="1"/>
  <c r="AR30" i="75" s="1"/>
  <c r="AL175" i="75"/>
  <c r="AH155" i="75"/>
  <c r="AS44" i="75"/>
  <c r="AU44" i="75" s="1"/>
  <c r="G45" i="5" s="1"/>
  <c r="AC14" i="75"/>
  <c r="AE14" i="75" s="1"/>
  <c r="AR14" i="75" s="1"/>
  <c r="AK14" i="75"/>
  <c r="X22" i="75"/>
  <c r="AO22" i="75" s="1"/>
  <c r="AI22" i="75"/>
  <c r="AC93" i="75"/>
  <c r="AE93" i="75" s="1"/>
  <c r="AR93" i="75" s="1"/>
  <c r="F94" i="5" s="1"/>
  <c r="AJ145" i="75"/>
  <c r="AL145" i="75" s="1"/>
  <c r="AC28" i="75"/>
  <c r="AE28" i="75" s="1"/>
  <c r="AR28" i="75" s="1"/>
  <c r="AS42" i="75"/>
  <c r="AU42" i="75" s="1"/>
  <c r="G43" i="5" s="1"/>
  <c r="AK64" i="75"/>
  <c r="AL64" i="75" s="1"/>
  <c r="AC64" i="75"/>
  <c r="AE64" i="75" s="1"/>
  <c r="AI122" i="75"/>
  <c r="AS182" i="75"/>
  <c r="AU182" i="75" s="1"/>
  <c r="G183" i="5" s="1"/>
  <c r="X15" i="75"/>
  <c r="X65" i="75"/>
  <c r="AO65" i="75" s="1"/>
  <c r="U32" i="5"/>
  <c r="AI3" i="3"/>
  <c r="U4" i="5" s="1"/>
  <c r="AC40" i="75"/>
  <c r="AE40" i="75" s="1"/>
  <c r="X55" i="75"/>
  <c r="AO55" i="75" s="1"/>
  <c r="W3" i="3"/>
  <c r="S113" i="3"/>
  <c r="Q114" i="5" s="1"/>
  <c r="M171" i="4"/>
  <c r="AB172" i="5" s="1"/>
  <c r="W170" i="4"/>
  <c r="W150" i="4"/>
  <c r="AD151" i="5" s="1"/>
  <c r="S125" i="3"/>
  <c r="Q126" i="5" s="1"/>
  <c r="M147" i="4"/>
  <c r="AB148" i="5" s="1"/>
  <c r="M130" i="4"/>
  <c r="G191" i="4"/>
  <c r="Z192" i="5" s="1"/>
  <c r="M152" i="4"/>
  <c r="AB153" i="5" s="1"/>
  <c r="M148" i="4"/>
  <c r="AB149" i="5" s="1"/>
  <c r="W147" i="4"/>
  <c r="AD148" i="5" s="1"/>
  <c r="M172" i="4"/>
  <c r="AB173" i="5" s="1"/>
  <c r="G165" i="4"/>
  <c r="H165" i="4" s="1"/>
  <c r="AA166" i="5" s="1"/>
  <c r="R164" i="4"/>
  <c r="AC165" i="5" s="1"/>
  <c r="M149" i="4"/>
  <c r="AB150" i="5" s="1"/>
  <c r="W148" i="4"/>
  <c r="AD149" i="5" s="1"/>
  <c r="G187" i="4"/>
  <c r="H187" i="4" s="1"/>
  <c r="AA188" i="5" s="1"/>
  <c r="W193" i="4"/>
  <c r="AD194" i="5" s="1"/>
  <c r="G188" i="4"/>
  <c r="Z189" i="5" s="1"/>
  <c r="W168" i="4"/>
  <c r="W167" i="4"/>
  <c r="AD168" i="5" s="1"/>
  <c r="G189" i="4"/>
  <c r="Z190" i="5" s="1"/>
  <c r="W172" i="4"/>
  <c r="AD173" i="5" s="1"/>
  <c r="M170" i="4"/>
  <c r="AB171" i="5" s="1"/>
  <c r="W169" i="4"/>
  <c r="AD170" i="5" s="1"/>
  <c r="M151" i="4"/>
  <c r="AB152" i="5" s="1"/>
  <c r="M132" i="4"/>
  <c r="AB133" i="5" s="1"/>
  <c r="G111" i="4"/>
  <c r="Z112" i="5" s="1"/>
  <c r="G88" i="4"/>
  <c r="Z89" i="5" s="1"/>
  <c r="M76" i="4"/>
  <c r="AB77" i="5" s="1"/>
  <c r="G70" i="4"/>
  <c r="Z71" i="5" s="1"/>
  <c r="M56" i="4"/>
  <c r="AB57" i="5" s="1"/>
  <c r="W129" i="4"/>
  <c r="AD130" i="5" s="1"/>
  <c r="W128" i="4"/>
  <c r="W116" i="4"/>
  <c r="W115" i="4"/>
  <c r="AD116" i="5" s="1"/>
  <c r="W114" i="4"/>
  <c r="AD115" i="5" s="1"/>
  <c r="W113" i="4"/>
  <c r="AD114" i="5" s="1"/>
  <c r="G51" i="4"/>
  <c r="Z52" i="5" s="1"/>
  <c r="M31" i="4"/>
  <c r="AB32" i="5" s="1"/>
  <c r="G146" i="4"/>
  <c r="H146" i="4" s="1"/>
  <c r="AA147" i="5" s="1"/>
  <c r="G145" i="4"/>
  <c r="Z146" i="5" s="1"/>
  <c r="G144" i="4"/>
  <c r="H144" i="4" s="1"/>
  <c r="AA145" i="5" s="1"/>
  <c r="G128" i="4"/>
  <c r="H128" i="4" s="1"/>
  <c r="AA129" i="5" s="1"/>
  <c r="G127" i="4"/>
  <c r="Z128" i="5" s="1"/>
  <c r="G126" i="4"/>
  <c r="Z127" i="5" s="1"/>
  <c r="G125" i="4"/>
  <c r="Z126" i="5" s="1"/>
  <c r="G113" i="4"/>
  <c r="H113" i="4" s="1"/>
  <c r="AA114" i="5" s="1"/>
  <c r="M94" i="4"/>
  <c r="AB95" i="5" s="1"/>
  <c r="W93" i="4"/>
  <c r="AD94" i="5" s="1"/>
  <c r="M90" i="4"/>
  <c r="AB91" i="5" s="1"/>
  <c r="W89" i="4"/>
  <c r="G89" i="4"/>
  <c r="Z90" i="5" s="1"/>
  <c r="M72" i="4"/>
  <c r="AB73" i="5" s="1"/>
  <c r="G71" i="4"/>
  <c r="H71" i="4" s="1"/>
  <c r="AA72" i="5" s="1"/>
  <c r="G52" i="4"/>
  <c r="H52" i="4" s="1"/>
  <c r="AA53" i="5" s="1"/>
  <c r="M95" i="4"/>
  <c r="AB96" i="5" s="1"/>
  <c r="M33" i="4"/>
  <c r="M96" i="4"/>
  <c r="AB97" i="5" s="1"/>
  <c r="W94" i="4"/>
  <c r="M91" i="4"/>
  <c r="AB92" i="5" s="1"/>
  <c r="W90" i="4"/>
  <c r="AD91" i="5" s="1"/>
  <c r="W87" i="4"/>
  <c r="AD88" i="5" s="1"/>
  <c r="M73" i="4"/>
  <c r="AB74" i="5" s="1"/>
  <c r="W72" i="4"/>
  <c r="AD73" i="5" s="1"/>
  <c r="G67" i="4"/>
  <c r="Z68" i="5" s="1"/>
  <c r="G46" i="4"/>
  <c r="Z47" i="5" s="1"/>
  <c r="G45" i="4"/>
  <c r="H45" i="4" s="1"/>
  <c r="AA46" i="5" s="1"/>
  <c r="M34" i="4"/>
  <c r="AB35" i="5" s="1"/>
  <c r="W111" i="4"/>
  <c r="X111" i="4" s="1"/>
  <c r="AE112" i="5" s="1"/>
  <c r="M92" i="4"/>
  <c r="AB93" i="5" s="1"/>
  <c r="W91" i="4"/>
  <c r="AD92" i="5" s="1"/>
  <c r="M75" i="4"/>
  <c r="AB76" i="5" s="1"/>
  <c r="W73" i="4"/>
  <c r="AD74" i="5" s="1"/>
  <c r="G69" i="4"/>
  <c r="H69" i="4" s="1"/>
  <c r="AA70" i="5" s="1"/>
  <c r="M55" i="4"/>
  <c r="AB56" i="5" s="1"/>
  <c r="W54" i="4"/>
  <c r="AD55" i="5" s="1"/>
  <c r="G54" i="4"/>
  <c r="Z55" i="5" s="1"/>
  <c r="G48" i="4"/>
  <c r="H48" i="4" s="1"/>
  <c r="AA49" i="5" s="1"/>
  <c r="M36" i="4"/>
  <c r="H193" i="3"/>
  <c r="N194" i="5" s="1"/>
  <c r="H188" i="3"/>
  <c r="N189" i="5" s="1"/>
  <c r="M187" i="3"/>
  <c r="O188" i="5" s="1"/>
  <c r="M181" i="3"/>
  <c r="O182" i="5" s="1"/>
  <c r="M176" i="3"/>
  <c r="O177" i="5" s="1"/>
  <c r="H172" i="3"/>
  <c r="N173" i="5" s="1"/>
  <c r="H161" i="3"/>
  <c r="N162" i="5" s="1"/>
  <c r="H156" i="3"/>
  <c r="N157" i="5" s="1"/>
  <c r="H136" i="3"/>
  <c r="N137" i="5" s="1"/>
  <c r="M135" i="3"/>
  <c r="O136" i="5" s="1"/>
  <c r="M130" i="3"/>
  <c r="O131" i="5" s="1"/>
  <c r="H123" i="3"/>
  <c r="N124" i="5" s="1"/>
  <c r="M122" i="3"/>
  <c r="O123" i="5" s="1"/>
  <c r="M115" i="3"/>
  <c r="O116" i="5" s="1"/>
  <c r="M102" i="3"/>
  <c r="O103" i="5" s="1"/>
  <c r="H93" i="3"/>
  <c r="N94" i="5" s="1"/>
  <c r="M91" i="3"/>
  <c r="H87" i="3"/>
  <c r="N88" i="5" s="1"/>
  <c r="E82" i="3"/>
  <c r="M83" i="5" s="1"/>
  <c r="M78" i="3"/>
  <c r="O79" i="5" s="1"/>
  <c r="H60" i="3"/>
  <c r="N61" i="5" s="1"/>
  <c r="M58" i="3"/>
  <c r="O59" i="5" s="1"/>
  <c r="M52" i="3"/>
  <c r="O53" i="5" s="1"/>
  <c r="H47" i="3"/>
  <c r="N48" i="5" s="1"/>
  <c r="M46" i="3"/>
  <c r="O47" i="5" s="1"/>
  <c r="M40" i="3"/>
  <c r="O41" i="5" s="1"/>
  <c r="W37" i="3"/>
  <c r="AJ37" i="3" s="1"/>
  <c r="M28" i="3"/>
  <c r="O29" i="5" s="1"/>
  <c r="W24" i="3"/>
  <c r="R25" i="5" s="1"/>
  <c r="M21" i="3"/>
  <c r="O22" i="5" s="1"/>
  <c r="M14" i="3"/>
  <c r="O15" i="5" s="1"/>
  <c r="BB145" i="75"/>
  <c r="BC145" i="75" s="1"/>
  <c r="K146" i="5" s="1"/>
  <c r="H102" i="3"/>
  <c r="N103" i="5" s="1"/>
  <c r="H97" i="3"/>
  <c r="N98" i="5" s="1"/>
  <c r="W67" i="3"/>
  <c r="R68" i="5" s="1"/>
  <c r="H58" i="3"/>
  <c r="N59" i="5" s="1"/>
  <c r="E15" i="3"/>
  <c r="M16" i="5" s="1"/>
  <c r="H14" i="3"/>
  <c r="N15" i="5" s="1"/>
  <c r="BB60" i="75"/>
  <c r="J61" i="5" s="1"/>
  <c r="AM61" i="5" s="1"/>
  <c r="W28" i="4"/>
  <c r="W27" i="4"/>
  <c r="W26" i="4"/>
  <c r="W6" i="4"/>
  <c r="AD7" i="5" s="1"/>
  <c r="W5" i="4"/>
  <c r="AD6" i="5" s="1"/>
  <c r="W4" i="4"/>
  <c r="X4" i="4" s="1"/>
  <c r="AE5" i="5" s="1"/>
  <c r="M185" i="3"/>
  <c r="O186" i="5" s="1"/>
  <c r="H176" i="3"/>
  <c r="N177" i="5" s="1"/>
  <c r="M175" i="3"/>
  <c r="O176" i="5" s="1"/>
  <c r="M164" i="3"/>
  <c r="O165" i="5" s="1"/>
  <c r="M147" i="3"/>
  <c r="O148" i="5" s="1"/>
  <c r="H143" i="3"/>
  <c r="N144" i="5" s="1"/>
  <c r="H142" i="3"/>
  <c r="N143" i="5" s="1"/>
  <c r="M141" i="3"/>
  <c r="O142" i="5" s="1"/>
  <c r="M134" i="3"/>
  <c r="O135" i="5" s="1"/>
  <c r="H130" i="3"/>
  <c r="N131" i="5" s="1"/>
  <c r="M121" i="3"/>
  <c r="O122" i="5" s="1"/>
  <c r="AK42" i="5"/>
  <c r="AL42" i="5" s="1"/>
  <c r="AK34" i="5"/>
  <c r="AL34" i="5" s="1"/>
  <c r="AY191" i="75"/>
  <c r="I192" i="5" s="1"/>
  <c r="AY183" i="75"/>
  <c r="I184" i="5" s="1"/>
  <c r="AY175" i="75"/>
  <c r="I176" i="5" s="1"/>
  <c r="AY135" i="75"/>
  <c r="I136" i="5" s="1"/>
  <c r="AY127" i="75"/>
  <c r="I128" i="5" s="1"/>
  <c r="AY119" i="75"/>
  <c r="I120" i="5" s="1"/>
  <c r="AY103" i="75"/>
  <c r="I104" i="5" s="1"/>
  <c r="AY39" i="75"/>
  <c r="I40" i="5" s="1"/>
  <c r="AY31" i="75"/>
  <c r="I32" i="5" s="1"/>
  <c r="AY15" i="75"/>
  <c r="I16" i="5" s="1"/>
  <c r="H164" i="3"/>
  <c r="N165" i="5" s="1"/>
  <c r="M127" i="3"/>
  <c r="M113" i="3"/>
  <c r="O114" i="5" s="1"/>
  <c r="H108" i="3"/>
  <c r="N109" i="5" s="1"/>
  <c r="M107" i="3"/>
  <c r="O108" i="5" s="1"/>
  <c r="M100" i="3"/>
  <c r="O101" i="5" s="1"/>
  <c r="H96" i="3"/>
  <c r="N97" i="5" s="1"/>
  <c r="M95" i="3"/>
  <c r="O96" i="5" s="1"/>
  <c r="H90" i="3"/>
  <c r="N91" i="5" s="1"/>
  <c r="H84" i="3"/>
  <c r="N85" i="5" s="1"/>
  <c r="M83" i="3"/>
  <c r="O84" i="5" s="1"/>
  <c r="M75" i="3"/>
  <c r="O76" i="5" s="1"/>
  <c r="M69" i="3"/>
  <c r="O70" i="5" s="1"/>
  <c r="M56" i="3"/>
  <c r="O57" i="5" s="1"/>
  <c r="M44" i="3"/>
  <c r="O45" i="5" s="1"/>
  <c r="M38" i="3"/>
  <c r="O39" i="5" s="1"/>
  <c r="M25" i="3"/>
  <c r="O26" i="5" s="1"/>
  <c r="M18" i="3"/>
  <c r="O19" i="5" s="1"/>
  <c r="BB172" i="75"/>
  <c r="BB150" i="75"/>
  <c r="BC150" i="75" s="1"/>
  <c r="K151" i="5" s="1"/>
  <c r="M152" i="3"/>
  <c r="O153" i="5" s="1"/>
  <c r="H147" i="3"/>
  <c r="N148" i="5" s="1"/>
  <c r="M145" i="3"/>
  <c r="O146" i="5" s="1"/>
  <c r="E143" i="3"/>
  <c r="M139" i="3"/>
  <c r="O140" i="5" s="1"/>
  <c r="H121" i="3"/>
  <c r="N122" i="5" s="1"/>
  <c r="M119" i="3"/>
  <c r="O120" i="5" s="1"/>
  <c r="H70" i="3"/>
  <c r="N71" i="5" s="1"/>
  <c r="M62" i="3"/>
  <c r="O63" i="5" s="1"/>
  <c r="M43" i="3"/>
  <c r="O44" i="5" s="1"/>
  <c r="M32" i="3"/>
  <c r="O33" i="5" s="1"/>
  <c r="E28" i="3"/>
  <c r="N28" i="3" s="1"/>
  <c r="P29" i="5" s="1"/>
  <c r="M24" i="3"/>
  <c r="O25" i="5" s="1"/>
  <c r="W21" i="3"/>
  <c r="R22" i="5" s="1"/>
  <c r="M17" i="3"/>
  <c r="O18" i="5" s="1"/>
  <c r="M11" i="3"/>
  <c r="O12" i="5" s="1"/>
  <c r="M5" i="3"/>
  <c r="O6" i="5" s="1"/>
  <c r="W191" i="3"/>
  <c r="R192" i="5" s="1"/>
  <c r="M183" i="3"/>
  <c r="O184" i="5" s="1"/>
  <c r="M179" i="3"/>
  <c r="O180" i="5" s="1"/>
  <c r="E175" i="3"/>
  <c r="M176" i="5" s="1"/>
  <c r="M173" i="3"/>
  <c r="O174" i="5" s="1"/>
  <c r="W170" i="3"/>
  <c r="AJ170" i="3" s="1"/>
  <c r="V171" i="5" s="1"/>
  <c r="M168" i="3"/>
  <c r="O169" i="5" s="1"/>
  <c r="W165" i="3"/>
  <c r="R166" i="5" s="1"/>
  <c r="M163" i="3"/>
  <c r="O164" i="5" s="1"/>
  <c r="H158" i="3"/>
  <c r="N159" i="5" s="1"/>
  <c r="W154" i="3"/>
  <c r="R155" i="5" s="1"/>
  <c r="M151" i="3"/>
  <c r="O152" i="5" s="1"/>
  <c r="M138" i="3"/>
  <c r="O139" i="5" s="1"/>
  <c r="M132" i="3"/>
  <c r="O133" i="5" s="1"/>
  <c r="H126" i="3"/>
  <c r="N127" i="5" s="1"/>
  <c r="M118" i="3"/>
  <c r="O119" i="5" s="1"/>
  <c r="M111" i="3"/>
  <c r="O112" i="5" s="1"/>
  <c r="H107" i="3"/>
  <c r="N108" i="5" s="1"/>
  <c r="W101" i="3"/>
  <c r="R102" i="5" s="1"/>
  <c r="M99" i="3"/>
  <c r="O100" i="5" s="1"/>
  <c r="M81" i="3"/>
  <c r="O82" i="5" s="1"/>
  <c r="M73" i="3"/>
  <c r="O74" i="5" s="1"/>
  <c r="M67" i="3"/>
  <c r="O68" i="5" s="1"/>
  <c r="W64" i="3"/>
  <c r="R65" i="5" s="1"/>
  <c r="M61" i="3"/>
  <c r="O62" i="5" s="1"/>
  <c r="W57" i="3"/>
  <c r="AJ57" i="3" s="1"/>
  <c r="M55" i="3"/>
  <c r="O56" i="5" s="1"/>
  <c r="H44" i="3"/>
  <c r="N45" i="5" s="1"/>
  <c r="M42" i="3"/>
  <c r="O43" i="5" s="1"/>
  <c r="M37" i="3"/>
  <c r="O38" i="5" s="1"/>
  <c r="M31" i="3"/>
  <c r="O32" i="5" s="1"/>
  <c r="M23" i="3"/>
  <c r="O24" i="5" s="1"/>
  <c r="M16" i="3"/>
  <c r="O17" i="5" s="1"/>
  <c r="W13" i="3"/>
  <c r="R14" i="5" s="1"/>
  <c r="M10" i="3"/>
  <c r="O11" i="5" s="1"/>
  <c r="G101" i="4"/>
  <c r="Z102" i="5" s="1"/>
  <c r="G100" i="4"/>
  <c r="H100" i="4" s="1"/>
  <c r="AA101" i="5" s="1"/>
  <c r="G99" i="4"/>
  <c r="Z100" i="5" s="1"/>
  <c r="G77" i="4"/>
  <c r="Z78" i="5" s="1"/>
  <c r="G58" i="4"/>
  <c r="Z59" i="5" s="1"/>
  <c r="G38" i="4"/>
  <c r="H38" i="4" s="1"/>
  <c r="AA39" i="5" s="1"/>
  <c r="G11" i="4"/>
  <c r="H11" i="4" s="1"/>
  <c r="AA12" i="5" s="1"/>
  <c r="G10" i="4"/>
  <c r="Z11" i="5" s="1"/>
  <c r="H132" i="3"/>
  <c r="N133" i="5" s="1"/>
  <c r="E121" i="3"/>
  <c r="M122" i="5" s="1"/>
  <c r="M117" i="3"/>
  <c r="N117" i="3" s="1"/>
  <c r="P118" i="5" s="1"/>
  <c r="E113" i="3"/>
  <c r="M114" i="5" s="1"/>
  <c r="E108" i="3"/>
  <c r="M109" i="5" s="1"/>
  <c r="H105" i="3"/>
  <c r="N106" i="5" s="1"/>
  <c r="E100" i="3"/>
  <c r="M101" i="5" s="1"/>
  <c r="E96" i="3"/>
  <c r="M97" i="5" s="1"/>
  <c r="M93" i="3"/>
  <c r="O94" i="5" s="1"/>
  <c r="H81" i="3"/>
  <c r="N82" i="5" s="1"/>
  <c r="M80" i="3"/>
  <c r="O81" i="5" s="1"/>
  <c r="E76" i="3"/>
  <c r="M77" i="5" s="1"/>
  <c r="M66" i="3"/>
  <c r="O67" i="5" s="1"/>
  <c r="H62" i="3"/>
  <c r="N63" i="5" s="1"/>
  <c r="H61" i="3"/>
  <c r="N62" i="5" s="1"/>
  <c r="M60" i="3"/>
  <c r="O61" i="5" s="1"/>
  <c r="H55" i="3"/>
  <c r="N56" i="5" s="1"/>
  <c r="M54" i="3"/>
  <c r="O55" i="5" s="1"/>
  <c r="M48" i="3"/>
  <c r="O49" i="5" s="1"/>
  <c r="H42" i="3"/>
  <c r="N43" i="5" s="1"/>
  <c r="M36" i="3"/>
  <c r="N36" i="3" s="1"/>
  <c r="P37" i="5" s="1"/>
  <c r="W33" i="3"/>
  <c r="R34" i="5" s="1"/>
  <c r="M30" i="3"/>
  <c r="O31" i="5" s="1"/>
  <c r="H23" i="3"/>
  <c r="N24" i="5" s="1"/>
  <c r="M15" i="3"/>
  <c r="O16" i="5" s="1"/>
  <c r="AN24" i="5"/>
  <c r="AN8" i="5"/>
  <c r="AN38" i="5"/>
  <c r="AN36" i="5"/>
  <c r="AN39" i="5"/>
  <c r="AN5" i="5"/>
  <c r="AN173" i="5"/>
  <c r="AN16" i="5"/>
  <c r="AN90" i="5"/>
  <c r="AN80" i="5"/>
  <c r="AN46" i="5"/>
  <c r="AN109" i="5"/>
  <c r="AN40" i="5"/>
  <c r="AN157" i="5"/>
  <c r="AN125" i="5"/>
  <c r="AN131" i="5"/>
  <c r="AN127" i="5"/>
  <c r="AN113" i="5"/>
  <c r="AN98" i="5"/>
  <c r="AN50" i="5"/>
  <c r="AN4" i="5"/>
  <c r="AN84" i="5"/>
  <c r="AN148" i="5"/>
  <c r="AN12" i="5"/>
  <c r="AN86" i="5"/>
  <c r="AN28" i="5"/>
  <c r="AN56" i="5"/>
  <c r="AN13" i="5"/>
  <c r="AJ69" i="3"/>
  <c r="V70" i="5" s="1"/>
  <c r="I49" i="5"/>
  <c r="BC48" i="75"/>
  <c r="K49" i="5" s="1"/>
  <c r="I17" i="5"/>
  <c r="AY151" i="75"/>
  <c r="I152" i="5" s="1"/>
  <c r="AY87" i="75"/>
  <c r="I88" i="5" s="1"/>
  <c r="AK49" i="5"/>
  <c r="AL49" i="5" s="1"/>
  <c r="AK25" i="5"/>
  <c r="AL25" i="5" s="1"/>
  <c r="AK17" i="5"/>
  <c r="AL17" i="5" s="1"/>
  <c r="AY143" i="75"/>
  <c r="I144" i="5" s="1"/>
  <c r="I182" i="5"/>
  <c r="AY111" i="75"/>
  <c r="I112" i="5" s="1"/>
  <c r="BC129" i="75"/>
  <c r="K130" i="5" s="1"/>
  <c r="AY55" i="75"/>
  <c r="I56" i="5" s="1"/>
  <c r="AY167" i="75"/>
  <c r="I168" i="5" s="1"/>
  <c r="AY79" i="75"/>
  <c r="I80" i="5" s="1"/>
  <c r="AY71" i="75"/>
  <c r="I72" i="5" s="1"/>
  <c r="I160" i="5"/>
  <c r="BC159" i="75"/>
  <c r="K160" i="5" s="1"/>
  <c r="I158" i="5"/>
  <c r="BC68" i="75"/>
  <c r="K69" i="5" s="1"/>
  <c r="I69" i="5"/>
  <c r="I98" i="5"/>
  <c r="BC97" i="75"/>
  <c r="K98" i="5" s="1"/>
  <c r="BC162" i="75"/>
  <c r="K163" i="5" s="1"/>
  <c r="I163" i="5"/>
  <c r="BC46" i="75"/>
  <c r="K47" i="5" s="1"/>
  <c r="I47" i="5"/>
  <c r="BC124" i="75"/>
  <c r="K125" i="5" s="1"/>
  <c r="BC110" i="75"/>
  <c r="K111" i="5" s="1"/>
  <c r="BC123" i="75"/>
  <c r="K124" i="5" s="1"/>
  <c r="BC28" i="75"/>
  <c r="K29" i="5" s="1"/>
  <c r="BC64" i="75"/>
  <c r="K65" i="5" s="1"/>
  <c r="I167" i="5"/>
  <c r="BC166" i="75"/>
  <c r="K167" i="5" s="1"/>
  <c r="I74" i="5"/>
  <c r="BC73" i="75"/>
  <c r="K74" i="5" s="1"/>
  <c r="BC105" i="75"/>
  <c r="K106" i="5" s="1"/>
  <c r="I106" i="5"/>
  <c r="BC45" i="75"/>
  <c r="K46" i="5" s="1"/>
  <c r="I46" i="5"/>
  <c r="BC192" i="75"/>
  <c r="K193" i="5" s="1"/>
  <c r="I193" i="5"/>
  <c r="I43" i="5"/>
  <c r="BC42" i="75"/>
  <c r="K43" i="5" s="1"/>
  <c r="I121" i="5"/>
  <c r="BC120" i="75"/>
  <c r="K121" i="5" s="1"/>
  <c r="BC23" i="75"/>
  <c r="K24" i="5" s="1"/>
  <c r="BC36" i="75"/>
  <c r="K37" i="5" s="1"/>
  <c r="BC6" i="75"/>
  <c r="K7" i="5" s="1"/>
  <c r="BC52" i="75"/>
  <c r="K53" i="5" s="1"/>
  <c r="I53" i="5"/>
  <c r="BC24" i="75"/>
  <c r="K25" i="5" s="1"/>
  <c r="I25" i="5"/>
  <c r="I185" i="5"/>
  <c r="BC184" i="75"/>
  <c r="K185" i="5" s="1"/>
  <c r="I190" i="5"/>
  <c r="BC189" i="75"/>
  <c r="K190" i="5" s="1"/>
  <c r="BC93" i="75"/>
  <c r="K94" i="5" s="1"/>
  <c r="I94" i="5"/>
  <c r="BC30" i="75"/>
  <c r="K31" i="5" s="1"/>
  <c r="I31" i="5"/>
  <c r="I103" i="5"/>
  <c r="BC102" i="75"/>
  <c r="K103" i="5" s="1"/>
  <c r="I67" i="5"/>
  <c r="I134" i="5"/>
  <c r="BC133" i="75"/>
  <c r="K134" i="5" s="1"/>
  <c r="I170" i="5"/>
  <c r="BC169" i="75"/>
  <c r="K170" i="5" s="1"/>
  <c r="BC14" i="75"/>
  <c r="K15" i="5" s="1"/>
  <c r="I15" i="5"/>
  <c r="I73" i="5"/>
  <c r="BC72" i="75"/>
  <c r="K73" i="5" s="1"/>
  <c r="BC96" i="75"/>
  <c r="K97" i="5" s="1"/>
  <c r="I97" i="5"/>
  <c r="M3" i="4"/>
  <c r="AB4" i="5" s="1"/>
  <c r="AB34" i="5"/>
  <c r="T89" i="5"/>
  <c r="AJ52" i="3"/>
  <c r="V53" i="5" s="1"/>
  <c r="H171" i="4"/>
  <c r="AA172" i="5" s="1"/>
  <c r="H59" i="4"/>
  <c r="AA60" i="5" s="1"/>
  <c r="H140" i="4"/>
  <c r="AA141" i="5" s="1"/>
  <c r="H174" i="4"/>
  <c r="AA175" i="5" s="1"/>
  <c r="H164" i="4"/>
  <c r="AA165" i="5" s="1"/>
  <c r="H21" i="4"/>
  <c r="AA22" i="5" s="1"/>
  <c r="Z21" i="5"/>
  <c r="Z117" i="5"/>
  <c r="H132" i="4"/>
  <c r="AA133" i="5" s="1"/>
  <c r="G172" i="4"/>
  <c r="Z173" i="5" s="1"/>
  <c r="Z9" i="5"/>
  <c r="Z158" i="5"/>
  <c r="H18" i="4"/>
  <c r="AA19" i="5" s="1"/>
  <c r="H102" i="4"/>
  <c r="AA103" i="5" s="1"/>
  <c r="G3" i="4"/>
  <c r="Z4" i="5" s="1"/>
  <c r="H101" i="4"/>
  <c r="AA102" i="5" s="1"/>
  <c r="H58" i="4"/>
  <c r="AA59" i="5" s="1"/>
  <c r="H47" i="4"/>
  <c r="AA48" i="5" s="1"/>
  <c r="H153" i="4"/>
  <c r="AA154" i="5" s="1"/>
  <c r="H37" i="4"/>
  <c r="AA38" i="5" s="1"/>
  <c r="H148" i="4"/>
  <c r="AA149" i="5" s="1"/>
  <c r="H67" i="4"/>
  <c r="AA68" i="5" s="1"/>
  <c r="T186" i="5"/>
  <c r="AJ115" i="3"/>
  <c r="V116" i="5" s="1"/>
  <c r="S102" i="3"/>
  <c r="Q103" i="5" s="1"/>
  <c r="P106" i="3"/>
  <c r="S106" i="3" s="1"/>
  <c r="Q107" i="5" s="1"/>
  <c r="Q136" i="3"/>
  <c r="R136" i="3" s="1"/>
  <c r="S136" i="3" s="1"/>
  <c r="Q137" i="5" s="1"/>
  <c r="Q116" i="3"/>
  <c r="R116" i="3" s="1"/>
  <c r="S116" i="3" s="1"/>
  <c r="Q117" i="5" s="1"/>
  <c r="P16" i="3"/>
  <c r="S16" i="3" s="1"/>
  <c r="Q17" i="5" s="1"/>
  <c r="Q12" i="3"/>
  <c r="R12" i="3" s="1"/>
  <c r="S12" i="3" s="1"/>
  <c r="Q13" i="5" s="1"/>
  <c r="S13" i="3"/>
  <c r="Q14" i="5" s="1"/>
  <c r="Q7" i="3"/>
  <c r="R7" i="3" s="1"/>
  <c r="S7" i="3" s="1"/>
  <c r="Q8" i="5" s="1"/>
  <c r="Q63" i="3"/>
  <c r="R63" i="3" s="1"/>
  <c r="S63" i="3" s="1"/>
  <c r="Q64" i="5" s="1"/>
  <c r="P124" i="3"/>
  <c r="S124" i="3" s="1"/>
  <c r="Q125" i="5" s="1"/>
  <c r="Q70" i="3"/>
  <c r="R70" i="3" s="1"/>
  <c r="S70" i="3" s="1"/>
  <c r="Q71" i="5" s="1"/>
  <c r="Q146" i="3"/>
  <c r="R146" i="3" s="1"/>
  <c r="S146" i="3" s="1"/>
  <c r="Q147" i="5" s="1"/>
  <c r="Q17" i="3"/>
  <c r="R17" i="3" s="1"/>
  <c r="S17" i="3" s="1"/>
  <c r="Q18" i="5" s="1"/>
  <c r="P167" i="3"/>
  <c r="S167" i="3" s="1"/>
  <c r="Q168" i="5" s="1"/>
  <c r="P164" i="3"/>
  <c r="S164" i="3" s="1"/>
  <c r="Q165" i="5" s="1"/>
  <c r="P3" i="3"/>
  <c r="S3" i="3" s="1"/>
  <c r="Q4" i="5" s="1"/>
  <c r="P158" i="3"/>
  <c r="S158" i="3" s="1"/>
  <c r="Q159" i="5" s="1"/>
  <c r="Q30" i="3"/>
  <c r="R30" i="3" s="1"/>
  <c r="S30" i="3" s="1"/>
  <c r="Q31" i="5" s="1"/>
  <c r="Q189" i="3"/>
  <c r="R189" i="3" s="1"/>
  <c r="S189" i="3" s="1"/>
  <c r="Q190" i="5" s="1"/>
  <c r="P173" i="3"/>
  <c r="S173" i="3" s="1"/>
  <c r="P36" i="3"/>
  <c r="S36" i="3" s="1"/>
  <c r="Q37" i="5" s="1"/>
  <c r="S38" i="3"/>
  <c r="Q39" i="5" s="1"/>
  <c r="Q54" i="3"/>
  <c r="R54" i="3" s="1"/>
  <c r="S54" i="3" s="1"/>
  <c r="Q55" i="5" s="1"/>
  <c r="P89" i="3"/>
  <c r="S89" i="3" s="1"/>
  <c r="Q90" i="5" s="1"/>
  <c r="S78" i="3"/>
  <c r="Q79" i="5" s="1"/>
  <c r="Q135" i="3"/>
  <c r="R135" i="3" s="1"/>
  <c r="S135" i="3" s="1"/>
  <c r="Q136" i="5" s="1"/>
  <c r="P138" i="3"/>
  <c r="S138" i="3" s="1"/>
  <c r="Q139" i="5" s="1"/>
  <c r="Q29" i="3"/>
  <c r="R29" i="3" s="1"/>
  <c r="S29" i="3" s="1"/>
  <c r="Q30" i="5" s="1"/>
  <c r="Q55" i="3"/>
  <c r="R55" i="3" s="1"/>
  <c r="S55" i="3" s="1"/>
  <c r="Q184" i="3"/>
  <c r="R184" i="3" s="1"/>
  <c r="S184" i="3" s="1"/>
  <c r="Q185" i="5" s="1"/>
  <c r="P100" i="3"/>
  <c r="S100" i="3" s="1"/>
  <c r="Q101" i="5" s="1"/>
  <c r="S110" i="3"/>
  <c r="Q111" i="5" s="1"/>
  <c r="Q140" i="3"/>
  <c r="R140" i="3" s="1"/>
  <c r="S140" i="3" s="1"/>
  <c r="Q169" i="3"/>
  <c r="R169" i="3" s="1"/>
  <c r="S169" i="3" s="1"/>
  <c r="P77" i="3"/>
  <c r="S77" i="3" s="1"/>
  <c r="Q49" i="3"/>
  <c r="R49" i="3" s="1"/>
  <c r="S49" i="3" s="1"/>
  <c r="Q50" i="5" s="1"/>
  <c r="Q83" i="3"/>
  <c r="R83" i="3" s="1"/>
  <c r="S83" i="3" s="1"/>
  <c r="Q84" i="5" s="1"/>
  <c r="P172" i="3"/>
  <c r="S172" i="3" s="1"/>
  <c r="Q173" i="5" s="1"/>
  <c r="Q60" i="3"/>
  <c r="R60" i="3" s="1"/>
  <c r="S60" i="3" s="1"/>
  <c r="Q61" i="5" s="1"/>
  <c r="P155" i="3"/>
  <c r="S155" i="3" s="1"/>
  <c r="Q156" i="5" s="1"/>
  <c r="P181" i="3"/>
  <c r="S181" i="3" s="1"/>
  <c r="Q182" i="5" s="1"/>
  <c r="S128" i="3"/>
  <c r="Q129" i="5" s="1"/>
  <c r="P123" i="3"/>
  <c r="S123" i="3" s="1"/>
  <c r="S46" i="3"/>
  <c r="Q47" i="5" s="1"/>
  <c r="Q95" i="3"/>
  <c r="R95" i="3" s="1"/>
  <c r="S95" i="3" s="1"/>
  <c r="Q96" i="5" s="1"/>
  <c r="AK69" i="5"/>
  <c r="AL69" i="5" s="1"/>
  <c r="AK61" i="5"/>
  <c r="AL61" i="5" s="1"/>
  <c r="AK53" i="5"/>
  <c r="AL53" i="5" s="1"/>
  <c r="AK37" i="5"/>
  <c r="AL37" i="5" s="1"/>
  <c r="AK29" i="5"/>
  <c r="AL29" i="5" s="1"/>
  <c r="S59" i="3"/>
  <c r="Q60" i="5" s="1"/>
  <c r="Q23" i="3"/>
  <c r="R23" i="3" s="1"/>
  <c r="S23" i="3" s="1"/>
  <c r="Q24" i="5" s="1"/>
  <c r="Q28" i="3"/>
  <c r="R28" i="3" s="1"/>
  <c r="S28" i="3" s="1"/>
  <c r="Q29" i="5" s="1"/>
  <c r="P131" i="3"/>
  <c r="S131" i="3" s="1"/>
  <c r="Q132" i="5" s="1"/>
  <c r="Q84" i="3"/>
  <c r="R84" i="3" s="1"/>
  <c r="S84" i="3" s="1"/>
  <c r="Q85" i="5" s="1"/>
  <c r="Q94" i="3"/>
  <c r="R94" i="3" s="1"/>
  <c r="S94" i="3" s="1"/>
  <c r="Q114" i="3"/>
  <c r="R114" i="3" s="1"/>
  <c r="S114" i="3" s="1"/>
  <c r="Q115" i="5" s="1"/>
  <c r="T136" i="5"/>
  <c r="T29" i="5"/>
  <c r="AJ28" i="3"/>
  <c r="V29" i="5" s="1"/>
  <c r="S157" i="3"/>
  <c r="Q158" i="5" s="1"/>
  <c r="T148" i="5"/>
  <c r="T52" i="5"/>
  <c r="T176" i="5"/>
  <c r="T92" i="5"/>
  <c r="Q166" i="3"/>
  <c r="R166" i="3" s="1"/>
  <c r="S166" i="3" s="1"/>
  <c r="Q167" i="5" s="1"/>
  <c r="Q8" i="3"/>
  <c r="R8" i="3" s="1"/>
  <c r="S8" i="3" s="1"/>
  <c r="Q9" i="5" s="1"/>
  <c r="Q53" i="3"/>
  <c r="R53" i="3" s="1"/>
  <c r="S53" i="3" s="1"/>
  <c r="Q54" i="5" s="1"/>
  <c r="Q162" i="3"/>
  <c r="R162" i="3" s="1"/>
  <c r="S162" i="3" s="1"/>
  <c r="Q163" i="5" s="1"/>
  <c r="P187" i="3"/>
  <c r="S187" i="3" s="1"/>
  <c r="Q188" i="5" s="1"/>
  <c r="S171" i="3"/>
  <c r="Q172" i="5" s="1"/>
  <c r="S15" i="3"/>
  <c r="Q16" i="5" s="1"/>
  <c r="Q31" i="3"/>
  <c r="R31" i="3" s="1"/>
  <c r="S31" i="3" s="1"/>
  <c r="S22" i="3"/>
  <c r="Q23" i="5" s="1"/>
  <c r="Q154" i="3"/>
  <c r="R154" i="3" s="1"/>
  <c r="S154" i="3" s="1"/>
  <c r="Q155" i="5" s="1"/>
  <c r="Q112" i="3"/>
  <c r="R112" i="3" s="1"/>
  <c r="S112" i="3" s="1"/>
  <c r="Q113" i="5" s="1"/>
  <c r="S34" i="3"/>
  <c r="Q35" i="5" s="1"/>
  <c r="P44" i="3"/>
  <c r="S44" i="3" s="1"/>
  <c r="Q45" i="5" s="1"/>
  <c r="S11" i="3"/>
  <c r="Q12" i="5" s="1"/>
  <c r="S6" i="3"/>
  <c r="Q7" i="5" s="1"/>
  <c r="Q21" i="3"/>
  <c r="R21" i="3" s="1"/>
  <c r="S21" i="3" s="1"/>
  <c r="Q22" i="5" s="1"/>
  <c r="Q71" i="3"/>
  <c r="R71" i="3" s="1"/>
  <c r="S71" i="3" s="1"/>
  <c r="Q72" i="5" s="1"/>
  <c r="P72" i="3"/>
  <c r="S72" i="3" s="1"/>
  <c r="Q73" i="5" s="1"/>
  <c r="P35" i="3"/>
  <c r="S35" i="3" s="1"/>
  <c r="Q36" i="5" s="1"/>
  <c r="Q98" i="3"/>
  <c r="R98" i="3" s="1"/>
  <c r="S98" i="3" s="1"/>
  <c r="Q99" i="5" s="1"/>
  <c r="P108" i="3"/>
  <c r="S108" i="3" s="1"/>
  <c r="Q65" i="3"/>
  <c r="R65" i="3" s="1"/>
  <c r="S65" i="3" s="1"/>
  <c r="Q66" i="5" s="1"/>
  <c r="S185" i="3"/>
  <c r="Q186" i="5" s="1"/>
  <c r="Q143" i="3"/>
  <c r="R143" i="3" s="1"/>
  <c r="S143" i="3" s="1"/>
  <c r="Q144" i="5" s="1"/>
  <c r="Q93" i="3"/>
  <c r="R93" i="3" s="1"/>
  <c r="S93" i="3" s="1"/>
  <c r="Q94" i="5" s="1"/>
  <c r="S90" i="3"/>
  <c r="Q91" i="5" s="1"/>
  <c r="S5" i="3"/>
  <c r="Q6" i="5" s="1"/>
  <c r="S51" i="3"/>
  <c r="Q52" i="5" s="1"/>
  <c r="Q62" i="3"/>
  <c r="R62" i="3" s="1"/>
  <c r="S62" i="3" s="1"/>
  <c r="Q63" i="5" s="1"/>
  <c r="Q148" i="3"/>
  <c r="R148" i="3" s="1"/>
  <c r="S148" i="3" s="1"/>
  <c r="Q149" i="5" s="1"/>
  <c r="Q82" i="3"/>
  <c r="R82" i="3" s="1"/>
  <c r="S82" i="3" s="1"/>
  <c r="Q83" i="5" s="1"/>
  <c r="P192" i="3"/>
  <c r="S192" i="3" s="1"/>
  <c r="Q193" i="5" s="1"/>
  <c r="Q118" i="3"/>
  <c r="R118" i="3" s="1"/>
  <c r="S118" i="3" s="1"/>
  <c r="Q119" i="5" s="1"/>
  <c r="Q175" i="3"/>
  <c r="R175" i="3" s="1"/>
  <c r="S175" i="3" s="1"/>
  <c r="Q176" i="5" s="1"/>
  <c r="T183" i="5"/>
  <c r="S4" i="3"/>
  <c r="Q5" i="5" s="1"/>
  <c r="S76" i="3"/>
  <c r="Q77" i="5" s="1"/>
  <c r="Q48" i="3"/>
  <c r="R48" i="3" s="1"/>
  <c r="S48" i="3" s="1"/>
  <c r="Q49" i="5" s="1"/>
  <c r="Q150" i="3"/>
  <c r="R150" i="3" s="1"/>
  <c r="S150" i="3" s="1"/>
  <c r="Q151" i="5" s="1"/>
  <c r="Q170" i="3"/>
  <c r="R170" i="3" s="1"/>
  <c r="S170" i="3" s="1"/>
  <c r="Q171" i="5" s="1"/>
  <c r="S47" i="3"/>
  <c r="Q48" i="5" s="1"/>
  <c r="Q132" i="3"/>
  <c r="R132" i="3" s="1"/>
  <c r="S132" i="3" s="1"/>
  <c r="Q133" i="5" s="1"/>
  <c r="Q111" i="3"/>
  <c r="R111" i="3" s="1"/>
  <c r="S111" i="3" s="1"/>
  <c r="Q112" i="5" s="1"/>
  <c r="P122" i="3"/>
  <c r="S122" i="3" s="1"/>
  <c r="Q123" i="5" s="1"/>
  <c r="T152" i="5"/>
  <c r="P26" i="3"/>
  <c r="S26" i="3" s="1"/>
  <c r="Q27" i="5" s="1"/>
  <c r="P141" i="3"/>
  <c r="S141" i="3" s="1"/>
  <c r="Q142" i="5" s="1"/>
  <c r="Q153" i="3"/>
  <c r="R153" i="3" s="1"/>
  <c r="S153" i="3" s="1"/>
  <c r="Q154" i="5" s="1"/>
  <c r="S25" i="3"/>
  <c r="Q26" i="5" s="1"/>
  <c r="AJ22" i="3"/>
  <c r="V23" i="5" s="1"/>
  <c r="S119" i="3"/>
  <c r="Q120" i="5" s="1"/>
  <c r="P43" i="3"/>
  <c r="S43" i="3" s="1"/>
  <c r="Q44" i="5" s="1"/>
  <c r="S144" i="3"/>
  <c r="S182" i="3"/>
  <c r="Q183" i="5" s="1"/>
  <c r="S9" i="3"/>
  <c r="Q10" i="5" s="1"/>
  <c r="S151" i="3"/>
  <c r="S73" i="3"/>
  <c r="Q74" i="5" s="1"/>
  <c r="Q174" i="3"/>
  <c r="R174" i="3" s="1"/>
  <c r="S174" i="3" s="1"/>
  <c r="Q175" i="5" s="1"/>
  <c r="Q149" i="3"/>
  <c r="R149" i="3" s="1"/>
  <c r="S149" i="3" s="1"/>
  <c r="Q150" i="5" s="1"/>
  <c r="Q156" i="3"/>
  <c r="R156" i="3" s="1"/>
  <c r="S156" i="3" s="1"/>
  <c r="P177" i="3"/>
  <c r="S177" i="3" s="1"/>
  <c r="Q178" i="5" s="1"/>
  <c r="T13" i="5"/>
  <c r="T161" i="5"/>
  <c r="T16" i="5"/>
  <c r="T167" i="5"/>
  <c r="T19" i="5"/>
  <c r="T191" i="5"/>
  <c r="T57" i="5"/>
  <c r="AJ56" i="3"/>
  <c r="T135" i="5"/>
  <c r="T173" i="5"/>
  <c r="AJ164" i="3"/>
  <c r="T165" i="5"/>
  <c r="T158" i="5"/>
  <c r="T151" i="5"/>
  <c r="T127" i="5"/>
  <c r="T17" i="5"/>
  <c r="T194" i="5"/>
  <c r="T182" i="5"/>
  <c r="T175" i="5"/>
  <c r="T146" i="5"/>
  <c r="T172" i="5"/>
  <c r="T149" i="5"/>
  <c r="AJ148" i="3"/>
  <c r="V149" i="5" s="1"/>
  <c r="T143" i="5"/>
  <c r="T190" i="5"/>
  <c r="T162" i="5"/>
  <c r="T153" i="5"/>
  <c r="T100" i="5"/>
  <c r="T150" i="5"/>
  <c r="T77" i="5"/>
  <c r="T69" i="5"/>
  <c r="AJ20" i="3"/>
  <c r="AJ106" i="3"/>
  <c r="T189" i="5"/>
  <c r="T147" i="5"/>
  <c r="T145" i="5"/>
  <c r="T80" i="5"/>
  <c r="T46" i="5"/>
  <c r="T164" i="5"/>
  <c r="T154" i="5"/>
  <c r="T79" i="5"/>
  <c r="T50" i="5"/>
  <c r="T43" i="5"/>
  <c r="T37" i="5"/>
  <c r="T15" i="5"/>
  <c r="T123" i="5"/>
  <c r="T117" i="5"/>
  <c r="T113" i="5"/>
  <c r="AJ58" i="3"/>
  <c r="T59" i="5"/>
  <c r="T45" i="5"/>
  <c r="AJ44" i="3"/>
  <c r="T26" i="5"/>
  <c r="T156" i="5"/>
  <c r="T126" i="5"/>
  <c r="T85" i="5"/>
  <c r="T177" i="5"/>
  <c r="T144" i="5"/>
  <c r="T129" i="5"/>
  <c r="T112" i="5"/>
  <c r="T94" i="5"/>
  <c r="AJ93" i="3"/>
  <c r="T67" i="5"/>
  <c r="AJ66" i="3"/>
  <c r="V67" i="5" s="1"/>
  <c r="T122" i="5"/>
  <c r="T44" i="5"/>
  <c r="AJ72" i="3"/>
  <c r="V73" i="5" s="1"/>
  <c r="T170" i="5"/>
  <c r="T120" i="5"/>
  <c r="T110" i="5"/>
  <c r="T42" i="5"/>
  <c r="AJ41" i="3"/>
  <c r="T39" i="5"/>
  <c r="T36" i="5"/>
  <c r="T28" i="5"/>
  <c r="H189" i="3"/>
  <c r="N190" i="5" s="1"/>
  <c r="H179" i="3"/>
  <c r="N180" i="5" s="1"/>
  <c r="H174" i="3"/>
  <c r="N175" i="5" s="1"/>
  <c r="H162" i="3"/>
  <c r="N163" i="5" s="1"/>
  <c r="H19" i="3"/>
  <c r="N20" i="5" s="1"/>
  <c r="H4" i="3"/>
  <c r="N5" i="5" s="1"/>
  <c r="H191" i="3"/>
  <c r="N192" i="5" s="1"/>
  <c r="H3" i="3"/>
  <c r="N4" i="5" s="1"/>
  <c r="AK120" i="5"/>
  <c r="AL120" i="5" s="1"/>
  <c r="AJ97" i="3"/>
  <c r="V98" i="5" s="1"/>
  <c r="R73" i="5"/>
  <c r="R60" i="5"/>
  <c r="AD179" i="5"/>
  <c r="AJ82" i="3"/>
  <c r="AD132" i="5"/>
  <c r="AD57" i="5"/>
  <c r="AJ9" i="3"/>
  <c r="R51" i="5"/>
  <c r="AJ50" i="3"/>
  <c r="R6" i="5"/>
  <c r="R134" i="5"/>
  <c r="R104" i="5"/>
  <c r="R119" i="5"/>
  <c r="R76" i="5"/>
  <c r="R169" i="5"/>
  <c r="R142" i="5"/>
  <c r="AJ74" i="3"/>
  <c r="R93" i="5"/>
  <c r="R7" i="5"/>
  <c r="AJ6" i="3"/>
  <c r="R66" i="5"/>
  <c r="AJ65" i="3"/>
  <c r="R138" i="5"/>
  <c r="R163" i="5"/>
  <c r="AJ162" i="3"/>
  <c r="R137" i="5"/>
  <c r="AJ136" i="3"/>
  <c r="R74" i="5"/>
  <c r="AJ73" i="3"/>
  <c r="R30" i="5"/>
  <c r="R62" i="5"/>
  <c r="AJ61" i="3"/>
  <c r="R91" i="5"/>
  <c r="AJ90" i="3"/>
  <c r="R82" i="5"/>
  <c r="AD64" i="5"/>
  <c r="AD169" i="5"/>
  <c r="AD95" i="5"/>
  <c r="AK187" i="5"/>
  <c r="AL187" i="5" s="1"/>
  <c r="W3" i="4"/>
  <c r="AD14" i="5"/>
  <c r="AD189" i="5"/>
  <c r="X115" i="4"/>
  <c r="AE116" i="5" s="1"/>
  <c r="AD129" i="5"/>
  <c r="AD90" i="5"/>
  <c r="AK16" i="5"/>
  <c r="AL16" i="5" s="1"/>
  <c r="AD78" i="5"/>
  <c r="AK12" i="5"/>
  <c r="AL12" i="5" s="1"/>
  <c r="AK96" i="5"/>
  <c r="AL96" i="5" s="1"/>
  <c r="AK188" i="5"/>
  <c r="AL188" i="5" s="1"/>
  <c r="O42" i="5"/>
  <c r="N63" i="3"/>
  <c r="P64" i="5" s="1"/>
  <c r="AK74" i="5"/>
  <c r="AL74" i="5" s="1"/>
  <c r="BC167" i="75"/>
  <c r="K168" i="5" s="1"/>
  <c r="J164" i="5"/>
  <c r="AM164" i="5" s="1"/>
  <c r="BC153" i="75"/>
  <c r="K154" i="5" s="1"/>
  <c r="J154" i="5"/>
  <c r="AM154" i="5" s="1"/>
  <c r="O137" i="5"/>
  <c r="M80" i="5"/>
  <c r="N37" i="3"/>
  <c r="P38" i="5" s="1"/>
  <c r="AK119" i="5"/>
  <c r="AL119" i="5" s="1"/>
  <c r="J42" i="5"/>
  <c r="AM42" i="5" s="1"/>
  <c r="E189" i="3"/>
  <c r="M190" i="5" s="1"/>
  <c r="E172" i="3"/>
  <c r="M173" i="5" s="1"/>
  <c r="E110" i="3"/>
  <c r="M111" i="5" s="1"/>
  <c r="E106" i="3"/>
  <c r="M107" i="5" s="1"/>
  <c r="AK112" i="5"/>
  <c r="AL112" i="5" s="1"/>
  <c r="AK80" i="5"/>
  <c r="AL80" i="5" s="1"/>
  <c r="M123" i="5"/>
  <c r="BB92" i="75"/>
  <c r="BC92" i="75" s="1"/>
  <c r="K93" i="5" s="1"/>
  <c r="BB91" i="75"/>
  <c r="BB79" i="75"/>
  <c r="J80" i="5" s="1"/>
  <c r="AM80" i="5" s="1"/>
  <c r="BB69" i="75"/>
  <c r="BC69" i="75" s="1"/>
  <c r="K70" i="5" s="1"/>
  <c r="BB56" i="75"/>
  <c r="J57" i="5" s="1"/>
  <c r="AM57" i="5" s="1"/>
  <c r="BB25" i="75"/>
  <c r="BB21" i="75"/>
  <c r="BB19" i="75"/>
  <c r="J20" i="5" s="1"/>
  <c r="AM20" i="5" s="1"/>
  <c r="AK172" i="5"/>
  <c r="AL172" i="5" s="1"/>
  <c r="AK164" i="5"/>
  <c r="AL164" i="5" s="1"/>
  <c r="AK104" i="5"/>
  <c r="AL104" i="5" s="1"/>
  <c r="BC17" i="75"/>
  <c r="K18" i="5" s="1"/>
  <c r="J170" i="5"/>
  <c r="AM170" i="5" s="1"/>
  <c r="E173" i="3"/>
  <c r="M174" i="5" s="1"/>
  <c r="E151" i="3"/>
  <c r="E111" i="3"/>
  <c r="E107" i="3"/>
  <c r="M108" i="5" s="1"/>
  <c r="E32" i="3"/>
  <c r="M33" i="5" s="1"/>
  <c r="E16" i="3"/>
  <c r="M17" i="5" s="1"/>
  <c r="E8" i="3"/>
  <c r="M9" i="5" s="1"/>
  <c r="AK156" i="5"/>
  <c r="AL156" i="5" s="1"/>
  <c r="AK144" i="5"/>
  <c r="AL144" i="5" s="1"/>
  <c r="AK72" i="5"/>
  <c r="AL72" i="5" s="1"/>
  <c r="AK28" i="5"/>
  <c r="AL28" i="5" s="1"/>
  <c r="M72" i="5"/>
  <c r="J18" i="5"/>
  <c r="AM18" i="5" s="1"/>
  <c r="E167" i="3"/>
  <c r="M168" i="5" s="1"/>
  <c r="E137" i="3"/>
  <c r="M138" i="5" s="1"/>
  <c r="E47" i="3"/>
  <c r="M48" i="5" s="1"/>
  <c r="AK64" i="5"/>
  <c r="AL64" i="5" s="1"/>
  <c r="J71" i="5"/>
  <c r="AM71" i="5" s="1"/>
  <c r="E20" i="3"/>
  <c r="M21" i="5" s="1"/>
  <c r="E9" i="3"/>
  <c r="M10" i="5" s="1"/>
  <c r="AK176" i="5"/>
  <c r="AL176" i="5" s="1"/>
  <c r="AK108" i="5"/>
  <c r="AL108" i="5" s="1"/>
  <c r="BC117" i="75"/>
  <c r="K118" i="5" s="1"/>
  <c r="J153" i="5"/>
  <c r="AM153" i="5" s="1"/>
  <c r="J112" i="5"/>
  <c r="AM112" i="5" s="1"/>
  <c r="J118" i="5"/>
  <c r="AM118" i="5" s="1"/>
  <c r="AK168" i="5"/>
  <c r="AL168" i="5" s="1"/>
  <c r="AK48" i="5"/>
  <c r="AL48" i="5" s="1"/>
  <c r="J46" i="5"/>
  <c r="AM46" i="5" s="1"/>
  <c r="J24" i="5"/>
  <c r="AM24" i="5" s="1"/>
  <c r="J88" i="5"/>
  <c r="AM88" i="5" s="1"/>
  <c r="E188" i="3"/>
  <c r="M189" i="5" s="1"/>
  <c r="E171" i="3"/>
  <c r="M172" i="5" s="1"/>
  <c r="E118" i="3"/>
  <c r="M119" i="5" s="1"/>
  <c r="E105" i="3"/>
  <c r="M106" i="5" s="1"/>
  <c r="E68" i="3"/>
  <c r="M69" i="5" s="1"/>
  <c r="BB82" i="75"/>
  <c r="BC82" i="75" s="1"/>
  <c r="K83" i="5" s="1"/>
  <c r="AK160" i="5"/>
  <c r="AL160" i="5" s="1"/>
  <c r="N139" i="3"/>
  <c r="P140" i="5" s="1"/>
  <c r="AK191" i="5"/>
  <c r="AL191" i="5" s="1"/>
  <c r="AK155" i="5"/>
  <c r="AL155" i="5" s="1"/>
  <c r="AK103" i="5"/>
  <c r="AL103" i="5" s="1"/>
  <c r="AK135" i="5"/>
  <c r="AL135" i="5" s="1"/>
  <c r="AK115" i="5"/>
  <c r="AL115" i="5" s="1"/>
  <c r="M132" i="5"/>
  <c r="E152" i="3"/>
  <c r="E144" i="3"/>
  <c r="N144" i="3" s="1"/>
  <c r="P145" i="5" s="1"/>
  <c r="E112" i="3"/>
  <c r="E83" i="3"/>
  <c r="E78" i="3"/>
  <c r="M79" i="5" s="1"/>
  <c r="E77" i="3"/>
  <c r="E69" i="3"/>
  <c r="M70" i="5" s="1"/>
  <c r="E62" i="3"/>
  <c r="E57" i="3"/>
  <c r="E55" i="3"/>
  <c r="M56" i="5" s="1"/>
  <c r="E33" i="3"/>
  <c r="E21" i="3"/>
  <c r="E13" i="3"/>
  <c r="M14" i="5" s="1"/>
  <c r="E11" i="3"/>
  <c r="E10" i="3"/>
  <c r="M28" i="5"/>
  <c r="E186" i="3"/>
  <c r="M187" i="5" s="1"/>
  <c r="E185" i="3"/>
  <c r="M186" i="5" s="1"/>
  <c r="E183" i="3"/>
  <c r="E164" i="3"/>
  <c r="M165" i="5" s="1"/>
  <c r="E162" i="3"/>
  <c r="M163" i="5" s="1"/>
  <c r="E156" i="3"/>
  <c r="M157" i="5" s="1"/>
  <c r="E155" i="3"/>
  <c r="M156" i="5" s="1"/>
  <c r="E134" i="3"/>
  <c r="M135" i="5" s="1"/>
  <c r="E115" i="3"/>
  <c r="M116" i="5" s="1"/>
  <c r="E92" i="3"/>
  <c r="E74" i="3"/>
  <c r="M75" i="5" s="1"/>
  <c r="E72" i="3"/>
  <c r="M73" i="5" s="1"/>
  <c r="E65" i="3"/>
  <c r="M66" i="5" s="1"/>
  <c r="E42" i="3"/>
  <c r="M43" i="5" s="1"/>
  <c r="E166" i="3"/>
  <c r="M167" i="5" s="1"/>
  <c r="E165" i="3"/>
  <c r="M166" i="5" s="1"/>
  <c r="E163" i="3"/>
  <c r="M164" i="5" s="1"/>
  <c r="E157" i="3"/>
  <c r="E149" i="3"/>
  <c r="M150" i="5" s="1"/>
  <c r="E142" i="3"/>
  <c r="M143" i="5" s="1"/>
  <c r="E141" i="3"/>
  <c r="M142" i="5" s="1"/>
  <c r="E135" i="3"/>
  <c r="M136" i="5" s="1"/>
  <c r="E126" i="3"/>
  <c r="M127" i="5" s="1"/>
  <c r="E103" i="3"/>
  <c r="M104" i="5" s="1"/>
  <c r="E95" i="3"/>
  <c r="M96" i="5" s="1"/>
  <c r="E81" i="3"/>
  <c r="M82" i="5" s="1"/>
  <c r="E75" i="3"/>
  <c r="M76" i="5" s="1"/>
  <c r="E60" i="3"/>
  <c r="M61" i="5" s="1"/>
  <c r="E53" i="3"/>
  <c r="M54" i="5" s="1"/>
  <c r="E45" i="3"/>
  <c r="E44" i="3"/>
  <c r="M45" i="5" s="1"/>
  <c r="E43" i="3"/>
  <c r="M44" i="5" s="1"/>
  <c r="E31" i="3"/>
  <c r="M32" i="5" s="1"/>
  <c r="E26" i="3"/>
  <c r="M27" i="5" s="1"/>
  <c r="E17" i="3"/>
  <c r="N87" i="3"/>
  <c r="P88" i="5" s="1"/>
  <c r="E3" i="3"/>
  <c r="M4" i="5" s="1"/>
  <c r="M175" i="5"/>
  <c r="AK151" i="5"/>
  <c r="AL151" i="5" s="1"/>
  <c r="AK143" i="5"/>
  <c r="AL143" i="5" s="1"/>
  <c r="AK131" i="5"/>
  <c r="AL131" i="5" s="1"/>
  <c r="AK123" i="5"/>
  <c r="AL123" i="5" s="1"/>
  <c r="M147" i="5"/>
  <c r="M55" i="5"/>
  <c r="AK4" i="5"/>
  <c r="AL4" i="5" s="1"/>
  <c r="M31" i="5"/>
  <c r="M102" i="5"/>
  <c r="AK137" i="5"/>
  <c r="AL137" i="5" s="1"/>
  <c r="N94" i="3"/>
  <c r="P95" i="5" s="1"/>
  <c r="M57" i="5"/>
  <c r="M20" i="5"/>
  <c r="M141" i="5"/>
  <c r="M133" i="5"/>
  <c r="AK179" i="5"/>
  <c r="AL179" i="5" s="1"/>
  <c r="AK175" i="5"/>
  <c r="AL175" i="5" s="1"/>
  <c r="AK171" i="5"/>
  <c r="AL171" i="5" s="1"/>
  <c r="AK163" i="5"/>
  <c r="AL163" i="5" s="1"/>
  <c r="AK91" i="5"/>
  <c r="AL91" i="5" s="1"/>
  <c r="AK83" i="5"/>
  <c r="AL83" i="5" s="1"/>
  <c r="AK67" i="5"/>
  <c r="AL67" i="5" s="1"/>
  <c r="AK63" i="5"/>
  <c r="AL63" i="5" s="1"/>
  <c r="AK59" i="5"/>
  <c r="AL59" i="5" s="1"/>
  <c r="AK51" i="5"/>
  <c r="AL51" i="5" s="1"/>
  <c r="AK94" i="5"/>
  <c r="AL94" i="5" s="1"/>
  <c r="AK90" i="5"/>
  <c r="AL90" i="5" s="1"/>
  <c r="AK70" i="5"/>
  <c r="AL70" i="5" s="1"/>
  <c r="AK62" i="5"/>
  <c r="AL62" i="5" s="1"/>
  <c r="AK58" i="5"/>
  <c r="AL58" i="5" s="1"/>
  <c r="AK50" i="5"/>
  <c r="AL50" i="5" s="1"/>
  <c r="AK46" i="5"/>
  <c r="AL46" i="5" s="1"/>
  <c r="AK38" i="5"/>
  <c r="AL38" i="5" s="1"/>
  <c r="AK22" i="5"/>
  <c r="AL22" i="5" s="1"/>
  <c r="AK161" i="5"/>
  <c r="AL161" i="5" s="1"/>
  <c r="AK153" i="5"/>
  <c r="AL153" i="5" s="1"/>
  <c r="AK145" i="5"/>
  <c r="AL145" i="5" s="1"/>
  <c r="AK133" i="5"/>
  <c r="AL133" i="5" s="1"/>
  <c r="AK125" i="5"/>
  <c r="AL125" i="5" s="1"/>
  <c r="AK113" i="5"/>
  <c r="AL113" i="5" s="1"/>
  <c r="AK39" i="5"/>
  <c r="AL39" i="5" s="1"/>
  <c r="AK35" i="5"/>
  <c r="AL35" i="5" s="1"/>
  <c r="AK31" i="5"/>
  <c r="AL31" i="5" s="1"/>
  <c r="AK23" i="5"/>
  <c r="AL23" i="5" s="1"/>
  <c r="AK15" i="5"/>
  <c r="AL15" i="5" s="1"/>
  <c r="AK11" i="5"/>
  <c r="AL11" i="5" s="1"/>
  <c r="AK7" i="5"/>
  <c r="AL7" i="5" s="1"/>
  <c r="BB170" i="75"/>
  <c r="J171" i="5" s="1"/>
  <c r="AM171" i="5" s="1"/>
  <c r="BB141" i="75"/>
  <c r="BC141" i="75" s="1"/>
  <c r="K142" i="5" s="1"/>
  <c r="BB135" i="75"/>
  <c r="BB134" i="75"/>
  <c r="AK129" i="5"/>
  <c r="AL129" i="5" s="1"/>
  <c r="AK121" i="5"/>
  <c r="AL121" i="5" s="1"/>
  <c r="BB193" i="75"/>
  <c r="BB180" i="75"/>
  <c r="BC180" i="75" s="1"/>
  <c r="K181" i="5" s="1"/>
  <c r="BB178" i="75"/>
  <c r="BB149" i="75"/>
  <c r="J150" i="5" s="1"/>
  <c r="AM150" i="5" s="1"/>
  <c r="BB148" i="75"/>
  <c r="BB115" i="75"/>
  <c r="BB90" i="75"/>
  <c r="BB84" i="75"/>
  <c r="BB12" i="75"/>
  <c r="J13" i="5" s="1"/>
  <c r="AM13" i="5" s="1"/>
  <c r="BB9" i="75"/>
  <c r="BC9" i="75" s="1"/>
  <c r="K10" i="5" s="1"/>
  <c r="J77" i="5"/>
  <c r="AM77" i="5" s="1"/>
  <c r="BC76" i="75"/>
  <c r="K77" i="5" s="1"/>
  <c r="J45" i="5"/>
  <c r="AM45" i="5" s="1"/>
  <c r="J133" i="5"/>
  <c r="AM133" i="5" s="1"/>
  <c r="BC132" i="75"/>
  <c r="K133" i="5" s="1"/>
  <c r="BC136" i="75"/>
  <c r="K137" i="5" s="1"/>
  <c r="J59" i="5"/>
  <c r="AM59" i="5" s="1"/>
  <c r="J131" i="5"/>
  <c r="AM131" i="5" s="1"/>
  <c r="BC61" i="75"/>
  <c r="K62" i="5" s="1"/>
  <c r="J62" i="5"/>
  <c r="AM62" i="5" s="1"/>
  <c r="J96" i="5"/>
  <c r="AM96" i="5" s="1"/>
  <c r="J143" i="5"/>
  <c r="AM143" i="5" s="1"/>
  <c r="BC20" i="75"/>
  <c r="K21" i="5" s="1"/>
  <c r="J21" i="5"/>
  <c r="AM21" i="5" s="1"/>
  <c r="J58" i="5"/>
  <c r="AM58" i="5" s="1"/>
  <c r="BC57" i="75"/>
  <c r="K58" i="5" s="1"/>
  <c r="J56" i="5"/>
  <c r="AM56" i="5" s="1"/>
  <c r="BC140" i="75"/>
  <c r="K141" i="5" s="1"/>
  <c r="J141" i="5"/>
  <c r="AM141" i="5" s="1"/>
  <c r="J105" i="5"/>
  <c r="AM105" i="5" s="1"/>
  <c r="BC104" i="75"/>
  <c r="K105" i="5" s="1"/>
  <c r="J184" i="5"/>
  <c r="AM184" i="5" s="1"/>
  <c r="BC173" i="75"/>
  <c r="K174" i="5" s="1"/>
  <c r="J174" i="5"/>
  <c r="AM174" i="5" s="1"/>
  <c r="J188" i="5"/>
  <c r="AM188" i="5" s="1"/>
  <c r="J180" i="5"/>
  <c r="AM180" i="5" s="1"/>
  <c r="J173" i="5"/>
  <c r="AM173" i="5" s="1"/>
  <c r="BC172" i="75"/>
  <c r="K173" i="5" s="1"/>
  <c r="J144" i="5"/>
  <c r="AM144" i="5" s="1"/>
  <c r="J177" i="5"/>
  <c r="AM177" i="5" s="1"/>
  <c r="BC176" i="75"/>
  <c r="K177" i="5" s="1"/>
  <c r="BC88" i="75"/>
  <c r="K89" i="5" s="1"/>
  <c r="BC18" i="75"/>
  <c r="K19" i="5" s="1"/>
  <c r="J19" i="5"/>
  <c r="AM19" i="5" s="1"/>
  <c r="BC89" i="75"/>
  <c r="K90" i="5" s="1"/>
  <c r="J176" i="5"/>
  <c r="AM176" i="5" s="1"/>
  <c r="BC13" i="75"/>
  <c r="K14" i="5" s="1"/>
  <c r="J44" i="5"/>
  <c r="AM44" i="5" s="1"/>
  <c r="J186" i="5"/>
  <c r="AM186" i="5" s="1"/>
  <c r="AK190" i="5"/>
  <c r="AL190" i="5" s="1"/>
  <c r="AK182" i="5"/>
  <c r="AL182" i="5" s="1"/>
  <c r="AK162" i="5"/>
  <c r="AL162" i="5" s="1"/>
  <c r="AK154" i="5"/>
  <c r="AL154" i="5" s="1"/>
  <c r="AK146" i="5"/>
  <c r="AL146" i="5" s="1"/>
  <c r="AK138" i="5"/>
  <c r="AL138" i="5" s="1"/>
  <c r="AK122" i="5"/>
  <c r="AL122" i="5" s="1"/>
  <c r="AK110" i="5"/>
  <c r="AL110" i="5" s="1"/>
  <c r="J78" i="5"/>
  <c r="AM78" i="5" s="1"/>
  <c r="BC158" i="75"/>
  <c r="K159" i="5" s="1"/>
  <c r="J159" i="5"/>
  <c r="AM159" i="5" s="1"/>
  <c r="J63" i="5"/>
  <c r="AM63" i="5" s="1"/>
  <c r="BC62" i="75"/>
  <c r="K63" i="5" s="1"/>
  <c r="J147" i="5"/>
  <c r="AM147" i="5" s="1"/>
  <c r="BC146" i="75"/>
  <c r="K147" i="5" s="1"/>
  <c r="BC95" i="75"/>
  <c r="K96" i="5" s="1"/>
  <c r="BC55" i="75"/>
  <c r="K56" i="5" s="1"/>
  <c r="BC85" i="75"/>
  <c r="K86" i="5" s="1"/>
  <c r="BC128" i="75"/>
  <c r="K129" i="5" s="1"/>
  <c r="J129" i="5"/>
  <c r="AM129" i="5" s="1"/>
  <c r="BC94" i="75"/>
  <c r="K95" i="5" s="1"/>
  <c r="J95" i="5"/>
  <c r="AM95" i="5" s="1"/>
  <c r="BC70" i="75"/>
  <c r="K71" i="5" s="1"/>
  <c r="J90" i="5"/>
  <c r="AM90" i="5" s="1"/>
  <c r="BB7" i="75"/>
  <c r="J8" i="5" s="1"/>
  <c r="AM8" i="5" s="1"/>
  <c r="J49" i="5"/>
  <c r="AM49" i="5" s="1"/>
  <c r="BB126" i="75"/>
  <c r="BC126" i="75" s="1"/>
  <c r="K127" i="5" s="1"/>
  <c r="BB125" i="75"/>
  <c r="BC125" i="75" s="1"/>
  <c r="K126" i="5" s="1"/>
  <c r="BB121" i="75"/>
  <c r="BB113" i="75"/>
  <c r="BB112" i="75"/>
  <c r="BB50" i="75"/>
  <c r="BB49" i="75"/>
  <c r="BC49" i="75" s="1"/>
  <c r="K50" i="5" s="1"/>
  <c r="BB40" i="75"/>
  <c r="J41" i="5" s="1"/>
  <c r="AM41" i="5" s="1"/>
  <c r="BB38" i="75"/>
  <c r="J39" i="5" s="1"/>
  <c r="AM39" i="5" s="1"/>
  <c r="J40" i="5"/>
  <c r="AM40" i="5" s="1"/>
  <c r="J178" i="5"/>
  <c r="AM178" i="5" s="1"/>
  <c r="J23" i="5"/>
  <c r="AM23" i="5" s="1"/>
  <c r="J35" i="5"/>
  <c r="AM35" i="5" s="1"/>
  <c r="BC33" i="75"/>
  <c r="K34" i="5" s="1"/>
  <c r="J34" i="5"/>
  <c r="AM34" i="5" s="1"/>
  <c r="J54" i="5"/>
  <c r="AM54" i="5" s="1"/>
  <c r="BC53" i="75"/>
  <c r="K54" i="5" s="1"/>
  <c r="J72" i="5"/>
  <c r="AM72" i="5" s="1"/>
  <c r="J100" i="5"/>
  <c r="AM100" i="5" s="1"/>
  <c r="BC22" i="75"/>
  <c r="K23" i="5" s="1"/>
  <c r="J29" i="5"/>
  <c r="AM29" i="5" s="1"/>
  <c r="J110" i="5"/>
  <c r="AM110" i="5" s="1"/>
  <c r="BC109" i="75"/>
  <c r="K110" i="5" s="1"/>
  <c r="BC127" i="75"/>
  <c r="K128" i="5" s="1"/>
  <c r="J128" i="5"/>
  <c r="AM128" i="5" s="1"/>
  <c r="J64" i="5"/>
  <c r="AM64" i="5" s="1"/>
  <c r="BC63" i="75"/>
  <c r="K64" i="5" s="1"/>
  <c r="BC35" i="75"/>
  <c r="K36" i="5" s="1"/>
  <c r="J36" i="5"/>
  <c r="AM36" i="5" s="1"/>
  <c r="J87" i="5"/>
  <c r="AM87" i="5" s="1"/>
  <c r="BC86" i="75"/>
  <c r="K87" i="5" s="1"/>
  <c r="BC5" i="75"/>
  <c r="K6" i="5" s="1"/>
  <c r="BC8" i="75"/>
  <c r="K9" i="5" s="1"/>
  <c r="J9" i="5"/>
  <c r="AM9" i="5" s="1"/>
  <c r="J140" i="5"/>
  <c r="AM140" i="5" s="1"/>
  <c r="BC139" i="75"/>
  <c r="K140" i="5" s="1"/>
  <c r="BC65" i="75"/>
  <c r="K66" i="5" s="1"/>
  <c r="BC10" i="75"/>
  <c r="K11" i="5" s="1"/>
  <c r="BC118" i="75"/>
  <c r="K119" i="5" s="1"/>
  <c r="J92" i="5"/>
  <c r="AM92" i="5" s="1"/>
  <c r="J98" i="5"/>
  <c r="AM98" i="5" s="1"/>
  <c r="J120" i="5"/>
  <c r="AM120" i="5" s="1"/>
  <c r="J31" i="5"/>
  <c r="AM31" i="5" s="1"/>
  <c r="BC191" i="75"/>
  <c r="K192" i="5" s="1"/>
  <c r="J192" i="5"/>
  <c r="AM192" i="5" s="1"/>
  <c r="J107" i="5"/>
  <c r="AM107" i="5" s="1"/>
  <c r="J82" i="5"/>
  <c r="AM82" i="5" s="1"/>
  <c r="J181" i="5"/>
  <c r="AM181" i="5" s="1"/>
  <c r="J148" i="5"/>
  <c r="AM148" i="5" s="1"/>
  <c r="J94" i="5"/>
  <c r="AM94" i="5" s="1"/>
  <c r="J167" i="5"/>
  <c r="AM167" i="5" s="1"/>
  <c r="J47" i="5"/>
  <c r="AM47" i="5" s="1"/>
  <c r="J160" i="5"/>
  <c r="AM160" i="5" s="1"/>
  <c r="J119" i="5"/>
  <c r="AM119" i="5" s="1"/>
  <c r="BC163" i="75"/>
  <c r="K164" i="5" s="1"/>
  <c r="J68" i="5"/>
  <c r="AM68" i="5" s="1"/>
  <c r="J69" i="5"/>
  <c r="AM69" i="5" s="1"/>
  <c r="J12" i="5"/>
  <c r="AM12" i="5" s="1"/>
  <c r="J152" i="5"/>
  <c r="AM152" i="5" s="1"/>
  <c r="BC168" i="75"/>
  <c r="K169" i="5" s="1"/>
  <c r="J27" i="5"/>
  <c r="AM27" i="5" s="1"/>
  <c r="J190" i="5"/>
  <c r="AM190" i="5" s="1"/>
  <c r="J134" i="5"/>
  <c r="AM134" i="5" s="1"/>
  <c r="J161" i="5"/>
  <c r="AM161" i="5" s="1"/>
  <c r="J76" i="5"/>
  <c r="AM76" i="5" s="1"/>
  <c r="BC182" i="75"/>
  <c r="K183" i="5" s="1"/>
  <c r="J25" i="5"/>
  <c r="AM25" i="5" s="1"/>
  <c r="BC99" i="75"/>
  <c r="K100" i="5" s="1"/>
  <c r="J89" i="5"/>
  <c r="AM89" i="5" s="1"/>
  <c r="J156" i="5"/>
  <c r="AM156" i="5" s="1"/>
  <c r="BC32" i="75"/>
  <c r="K33" i="5" s="1"/>
  <c r="J32" i="5"/>
  <c r="AM32" i="5" s="1"/>
  <c r="BC3" i="75"/>
  <c r="K4" i="5" s="1"/>
  <c r="N17" i="3" l="1"/>
  <c r="P18" i="5" s="1"/>
  <c r="R171" i="5"/>
  <c r="Z136" i="5"/>
  <c r="BC179" i="75"/>
  <c r="K180" i="5" s="1"/>
  <c r="AJ169" i="3"/>
  <c r="V170" i="5" s="1"/>
  <c r="AO187" i="75"/>
  <c r="C188" i="5" s="1"/>
  <c r="AR187" i="75"/>
  <c r="F188" i="5" s="1"/>
  <c r="AR109" i="75"/>
  <c r="F110" i="5" s="1"/>
  <c r="X63" i="4"/>
  <c r="AE64" i="5" s="1"/>
  <c r="J11" i="5"/>
  <c r="AM11" i="5" s="1"/>
  <c r="BC34" i="75"/>
  <c r="K35" i="5" s="1"/>
  <c r="AJ49" i="3"/>
  <c r="V50" i="5" s="1"/>
  <c r="Z12" i="5"/>
  <c r="AV123" i="75"/>
  <c r="H124" i="5" s="1"/>
  <c r="Z160" i="5"/>
  <c r="AR173" i="75"/>
  <c r="F174" i="5" s="1"/>
  <c r="AO139" i="75"/>
  <c r="C140" i="5" s="1"/>
  <c r="AO58" i="75"/>
  <c r="C59" i="5" s="1"/>
  <c r="AR59" i="75"/>
  <c r="F60" i="5" s="1"/>
  <c r="AL155" i="75"/>
  <c r="AO156" i="75"/>
  <c r="C157" i="5" s="1"/>
  <c r="N159" i="3"/>
  <c r="P160" i="5" s="1"/>
  <c r="AR15" i="75"/>
  <c r="F16" i="5" s="1"/>
  <c r="AO78" i="75"/>
  <c r="AR110" i="75"/>
  <c r="F111" i="5" s="1"/>
  <c r="AO79" i="75"/>
  <c r="C80" i="5" s="1"/>
  <c r="AO103" i="75"/>
  <c r="C104" i="5" s="1"/>
  <c r="AR12" i="75"/>
  <c r="F13" i="5" s="1"/>
  <c r="AL18" i="75"/>
  <c r="AL5" i="75"/>
  <c r="AL17" i="75"/>
  <c r="X100" i="4"/>
  <c r="AE101" i="5" s="1"/>
  <c r="AF101" i="5" s="1"/>
  <c r="AR20" i="75"/>
  <c r="F21" i="5" s="1"/>
  <c r="AO177" i="75"/>
  <c r="C178" i="5" s="1"/>
  <c r="AR119" i="75"/>
  <c r="F120" i="5" s="1"/>
  <c r="AL135" i="75"/>
  <c r="AN137" i="5"/>
  <c r="X31" i="4"/>
  <c r="AE32" i="5" s="1"/>
  <c r="X114" i="4"/>
  <c r="AE115" i="5" s="1"/>
  <c r="AR124" i="75"/>
  <c r="F125" i="5" s="1"/>
  <c r="AR83" i="75"/>
  <c r="F84" i="5" s="1"/>
  <c r="AO118" i="75"/>
  <c r="C119" i="5" s="1"/>
  <c r="AO33" i="75"/>
  <c r="C34" i="5" s="1"/>
  <c r="AL59" i="75"/>
  <c r="AO80" i="75"/>
  <c r="C81" i="5" s="1"/>
  <c r="AO85" i="75"/>
  <c r="C86" i="5" s="1"/>
  <c r="AL129" i="75"/>
  <c r="H83" i="4"/>
  <c r="AA84" i="5" s="1"/>
  <c r="J22" i="5"/>
  <c r="AM22" i="5" s="1"/>
  <c r="N151" i="3"/>
  <c r="P152" i="5" s="1"/>
  <c r="H123" i="4"/>
  <c r="AA124" i="5" s="1"/>
  <c r="AR44" i="75"/>
  <c r="F45" i="5" s="1"/>
  <c r="AO169" i="75"/>
  <c r="C170" i="5" s="1"/>
  <c r="AL189" i="75"/>
  <c r="AL99" i="75"/>
  <c r="AR147" i="75"/>
  <c r="F148" i="5" s="1"/>
  <c r="AR128" i="75"/>
  <c r="F129" i="5" s="1"/>
  <c r="AL154" i="75"/>
  <c r="AL46" i="75"/>
  <c r="AR143" i="75"/>
  <c r="F144" i="5" s="1"/>
  <c r="AO136" i="75"/>
  <c r="C137" i="5" s="1"/>
  <c r="AR52" i="75"/>
  <c r="AV52" i="75" s="1"/>
  <c r="H53" i="5" s="1"/>
  <c r="AR122" i="75"/>
  <c r="F123" i="5" s="1"/>
  <c r="J157" i="5"/>
  <c r="AM157" i="5" s="1"/>
  <c r="J146" i="5"/>
  <c r="AM146" i="5" s="1"/>
  <c r="J168" i="5"/>
  <c r="AM168" i="5" s="1"/>
  <c r="AJ85" i="3"/>
  <c r="V86" i="5" s="1"/>
  <c r="H43" i="4"/>
  <c r="AA44" i="5" s="1"/>
  <c r="AJ146" i="3"/>
  <c r="V147" i="5" s="1"/>
  <c r="X112" i="4"/>
  <c r="AE113" i="5" s="1"/>
  <c r="AO142" i="75"/>
  <c r="C143" i="5" s="1"/>
  <c r="AO45" i="75"/>
  <c r="C46" i="5" s="1"/>
  <c r="H107" i="4"/>
  <c r="AA108" i="5" s="1"/>
  <c r="AR100" i="75"/>
  <c r="F101" i="5" s="1"/>
  <c r="AR131" i="75"/>
  <c r="F132" i="5" s="1"/>
  <c r="H121" i="4"/>
  <c r="AA122" i="5" s="1"/>
  <c r="AO137" i="75"/>
  <c r="C138" i="5" s="1"/>
  <c r="H62" i="4"/>
  <c r="AA63" i="5" s="1"/>
  <c r="AR149" i="75"/>
  <c r="F150" i="5" s="1"/>
  <c r="AO59" i="75"/>
  <c r="C60" i="5" s="1"/>
  <c r="AR88" i="75"/>
  <c r="F89" i="5" s="1"/>
  <c r="H96" i="4"/>
  <c r="AA97" i="5" s="1"/>
  <c r="J187" i="5"/>
  <c r="AM187" i="5" s="1"/>
  <c r="J132" i="5"/>
  <c r="AM132" i="5" s="1"/>
  <c r="BC119" i="75"/>
  <c r="K120" i="5" s="1"/>
  <c r="R111" i="5"/>
  <c r="AJ24" i="3"/>
  <c r="H139" i="4"/>
  <c r="AA140" i="5" s="1"/>
  <c r="AJ88" i="3"/>
  <c r="V89" i="5" s="1"/>
  <c r="AR7" i="75"/>
  <c r="F8" i="5" s="1"/>
  <c r="AO168" i="75"/>
  <c r="C169" i="5" s="1"/>
  <c r="AR85" i="75"/>
  <c r="AR132" i="75"/>
  <c r="F133" i="5" s="1"/>
  <c r="H179" i="4"/>
  <c r="AA180" i="5" s="1"/>
  <c r="X13" i="4"/>
  <c r="AE14" i="5" s="1"/>
  <c r="AL172" i="75"/>
  <c r="AR49" i="75"/>
  <c r="F50" i="5" s="1"/>
  <c r="AR121" i="75"/>
  <c r="F122" i="5" s="1"/>
  <c r="AR165" i="75"/>
  <c r="F166" i="5" s="1"/>
  <c r="AL149" i="75"/>
  <c r="AL16" i="75"/>
  <c r="AL48" i="75"/>
  <c r="BC43" i="75"/>
  <c r="K44" i="5" s="1"/>
  <c r="N6" i="3"/>
  <c r="P7" i="5" s="1"/>
  <c r="M160" i="5"/>
  <c r="BC156" i="75"/>
  <c r="K157" i="5" s="1"/>
  <c r="AJ32" i="3"/>
  <c r="AN78" i="5"/>
  <c r="AR33" i="75"/>
  <c r="Z104" i="5"/>
  <c r="AR138" i="75"/>
  <c r="F139" i="5" s="1"/>
  <c r="AO73" i="75"/>
  <c r="C74" i="5" s="1"/>
  <c r="AO37" i="75"/>
  <c r="C38" i="5" s="1"/>
  <c r="AL186" i="75"/>
  <c r="AL166" i="75"/>
  <c r="AL109" i="75"/>
  <c r="AR133" i="75"/>
  <c r="F134" i="5" s="1"/>
  <c r="BC155" i="75"/>
  <c r="K156" i="5" s="1"/>
  <c r="BC39" i="75"/>
  <c r="K40" i="5" s="1"/>
  <c r="BC75" i="75"/>
  <c r="K76" i="5" s="1"/>
  <c r="X126" i="4"/>
  <c r="AE127" i="5" s="1"/>
  <c r="AJ12" i="3"/>
  <c r="V13" i="5" s="1"/>
  <c r="H138" i="4"/>
  <c r="AA139" i="5" s="1"/>
  <c r="Z53" i="5"/>
  <c r="X131" i="4"/>
  <c r="AE132" i="5" s="1"/>
  <c r="AN160" i="5"/>
  <c r="AN44" i="5"/>
  <c r="H137" i="4"/>
  <c r="AA138" i="5" s="1"/>
  <c r="X84" i="4"/>
  <c r="AE85" i="5" s="1"/>
  <c r="AR134" i="75"/>
  <c r="F135" i="5" s="1"/>
  <c r="AR39" i="75"/>
  <c r="F40" i="5" s="1"/>
  <c r="AL75" i="75"/>
  <c r="AR155" i="75"/>
  <c r="F156" i="5" s="1"/>
  <c r="AR108" i="75"/>
  <c r="F109" i="5" s="1"/>
  <c r="AR125" i="75"/>
  <c r="F126" i="5" s="1"/>
  <c r="AR164" i="75"/>
  <c r="F165" i="5" s="1"/>
  <c r="AL139" i="75"/>
  <c r="AR71" i="75"/>
  <c r="F72" i="5" s="1"/>
  <c r="AO96" i="75"/>
  <c r="C97" i="5" s="1"/>
  <c r="J37" i="5"/>
  <c r="AM37" i="5" s="1"/>
  <c r="AJ122" i="3"/>
  <c r="AJ102" i="3"/>
  <c r="V103" i="5" s="1"/>
  <c r="AJ8" i="3"/>
  <c r="V9" i="5" s="1"/>
  <c r="AL14" i="75"/>
  <c r="X15" i="4"/>
  <c r="AE16" i="5" s="1"/>
  <c r="H90" i="4"/>
  <c r="AA91" i="5" s="1"/>
  <c r="AL98" i="75"/>
  <c r="AL84" i="75"/>
  <c r="AN52" i="5"/>
  <c r="H82" i="4"/>
  <c r="AA83" i="5" s="1"/>
  <c r="J151" i="5"/>
  <c r="AM151" i="5" s="1"/>
  <c r="BC188" i="75"/>
  <c r="K189" i="5" s="1"/>
  <c r="AJ71" i="3"/>
  <c r="V72" i="5" s="1"/>
  <c r="R38" i="5"/>
  <c r="S18" i="3"/>
  <c r="Q19" i="5" s="1"/>
  <c r="AR169" i="75"/>
  <c r="F170" i="5" s="1"/>
  <c r="X24" i="4"/>
  <c r="AE25" i="5" s="1"/>
  <c r="AO98" i="75"/>
  <c r="C99" i="5" s="1"/>
  <c r="AR80" i="75"/>
  <c r="F81" i="5" s="1"/>
  <c r="AL12" i="75"/>
  <c r="AO4" i="75"/>
  <c r="C5" i="5" s="1"/>
  <c r="AO3" i="75"/>
  <c r="C4" i="5" s="1"/>
  <c r="N138" i="3"/>
  <c r="P139" i="5" s="1"/>
  <c r="AD5" i="5"/>
  <c r="AJ155" i="3"/>
  <c r="V156" i="5" s="1"/>
  <c r="AJ124" i="3"/>
  <c r="V125" i="5" s="1"/>
  <c r="AR175" i="75"/>
  <c r="F176" i="5" s="1"/>
  <c r="AL96" i="75"/>
  <c r="AR29" i="75"/>
  <c r="F30" i="5" s="1"/>
  <c r="H93" i="4"/>
  <c r="AA94" i="5" s="1"/>
  <c r="AL9" i="75"/>
  <c r="J26" i="5"/>
  <c r="AM26" i="5" s="1"/>
  <c r="X168" i="4"/>
  <c r="AE169" i="5" s="1"/>
  <c r="AF169" i="5" s="1"/>
  <c r="AJ107" i="3"/>
  <c r="AJ182" i="3"/>
  <c r="V183" i="5" s="1"/>
  <c r="AO186" i="75"/>
  <c r="C187" i="5" s="1"/>
  <c r="AO112" i="75"/>
  <c r="C113" i="5" s="1"/>
  <c r="AO159" i="75"/>
  <c r="C160" i="5" s="1"/>
  <c r="AR63" i="75"/>
  <c r="F64" i="5" s="1"/>
  <c r="Z168" i="5"/>
  <c r="BC25" i="75"/>
  <c r="K26" i="5" s="1"/>
  <c r="H119" i="4"/>
  <c r="AA120" i="5" s="1"/>
  <c r="X119" i="4"/>
  <c r="AE120" i="5" s="1"/>
  <c r="AO183" i="75"/>
  <c r="C184" i="5" s="1"/>
  <c r="AO67" i="75"/>
  <c r="AV67" i="75" s="1"/>
  <c r="H68" i="5" s="1"/>
  <c r="AL162" i="75"/>
  <c r="AR140" i="75"/>
  <c r="F141" i="5" s="1"/>
  <c r="J191" i="5"/>
  <c r="AM191" i="5" s="1"/>
  <c r="X167" i="4"/>
  <c r="AE168" i="5" s="1"/>
  <c r="AJ114" i="3"/>
  <c r="AJ36" i="3"/>
  <c r="V37" i="5" s="1"/>
  <c r="H80" i="4"/>
  <c r="AA81" i="5" s="1"/>
  <c r="AO178" i="75"/>
  <c r="Z42" i="5"/>
  <c r="AL168" i="75"/>
  <c r="AL52" i="75"/>
  <c r="AR75" i="75"/>
  <c r="F76" i="5" s="1"/>
  <c r="J75" i="5"/>
  <c r="AM75" i="5" s="1"/>
  <c r="X51" i="4"/>
  <c r="AE52" i="5" s="1"/>
  <c r="AJ145" i="3"/>
  <c r="X161" i="4"/>
  <c r="AE162" i="5" s="1"/>
  <c r="AV74" i="75"/>
  <c r="H75" i="5" s="1"/>
  <c r="AO114" i="75"/>
  <c r="C115" i="5" s="1"/>
  <c r="H169" i="4"/>
  <c r="AA170" i="5" s="1"/>
  <c r="AL108" i="75"/>
  <c r="AL171" i="75"/>
  <c r="AL180" i="75"/>
  <c r="AL152" i="75"/>
  <c r="Z150" i="5"/>
  <c r="H108" i="4"/>
  <c r="AA109" i="5" s="1"/>
  <c r="H44" i="4"/>
  <c r="AA45" i="5" s="1"/>
  <c r="Z188" i="5"/>
  <c r="Z147" i="5"/>
  <c r="Z98" i="5"/>
  <c r="H114" i="4"/>
  <c r="AA115" i="5" s="1"/>
  <c r="H73" i="4"/>
  <c r="AA74" i="5" s="1"/>
  <c r="H28" i="4"/>
  <c r="AA29" i="5" s="1"/>
  <c r="H39" i="4"/>
  <c r="AA40" i="5" s="1"/>
  <c r="S41" i="3"/>
  <c r="Q42" i="5" s="1"/>
  <c r="S176" i="3"/>
  <c r="Q177" i="5" s="1"/>
  <c r="AD25" i="5"/>
  <c r="N80" i="3"/>
  <c r="P81" i="5" s="1"/>
  <c r="AJ152" i="3"/>
  <c r="X130" i="4"/>
  <c r="AE131" i="5" s="1"/>
  <c r="AJ11" i="3"/>
  <c r="V12" i="5" s="1"/>
  <c r="AJ181" i="3"/>
  <c r="V182" i="5" s="1"/>
  <c r="AJ70" i="3"/>
  <c r="V71" i="5" s="1"/>
  <c r="U26" i="5"/>
  <c r="AJ25" i="3"/>
  <c r="AV140" i="75"/>
  <c r="H141" i="5" s="1"/>
  <c r="L141" i="5" s="1"/>
  <c r="AJ46" i="3"/>
  <c r="V47" i="5" s="1"/>
  <c r="H98" i="4"/>
  <c r="AA99" i="5" s="1"/>
  <c r="X183" i="4"/>
  <c r="AE184" i="5" s="1"/>
  <c r="AF184" i="5" s="1"/>
  <c r="AR84" i="75"/>
  <c r="F85" i="5" s="1"/>
  <c r="AR90" i="75"/>
  <c r="F91" i="5" s="1"/>
  <c r="AL165" i="75"/>
  <c r="AO92" i="75"/>
  <c r="C93" i="5" s="1"/>
  <c r="AL188" i="75"/>
  <c r="AL120" i="75"/>
  <c r="AL121" i="75"/>
  <c r="Z101" i="5"/>
  <c r="H124" i="4"/>
  <c r="AA125" i="5" s="1"/>
  <c r="AO157" i="75"/>
  <c r="C158" i="5" s="1"/>
  <c r="AL63" i="75"/>
  <c r="AR45" i="75"/>
  <c r="F46" i="5" s="1"/>
  <c r="AR24" i="75"/>
  <c r="F25" i="5" s="1"/>
  <c r="AR117" i="75"/>
  <c r="F118" i="5" s="1"/>
  <c r="AR18" i="75"/>
  <c r="F19" i="5" s="1"/>
  <c r="AL61" i="75"/>
  <c r="AL141" i="75"/>
  <c r="AR154" i="75"/>
  <c r="F155" i="5" s="1"/>
  <c r="BC4" i="75"/>
  <c r="K5" i="5" s="1"/>
  <c r="N86" i="3"/>
  <c r="P87" i="5" s="1"/>
  <c r="AJ193" i="3"/>
  <c r="AR78" i="75"/>
  <c r="F79" i="5" s="1"/>
  <c r="AR157" i="75"/>
  <c r="F158" i="5" s="1"/>
  <c r="AR9" i="75"/>
  <c r="F10" i="5" s="1"/>
  <c r="AO170" i="75"/>
  <c r="C171" i="5" s="1"/>
  <c r="AO64" i="75"/>
  <c r="C65" i="5" s="1"/>
  <c r="AR91" i="75"/>
  <c r="F92" i="5" s="1"/>
  <c r="AR76" i="75"/>
  <c r="F77" i="5" s="1"/>
  <c r="BC130" i="75"/>
  <c r="K131" i="5" s="1"/>
  <c r="BC138" i="75"/>
  <c r="K139" i="5" s="1"/>
  <c r="J5" i="5"/>
  <c r="AM5" i="5" s="1"/>
  <c r="N104" i="3"/>
  <c r="P105" i="5" s="1"/>
  <c r="X5" i="4"/>
  <c r="AE6" i="5" s="1"/>
  <c r="AJ149" i="3"/>
  <c r="AR64" i="75"/>
  <c r="F65" i="5" s="1"/>
  <c r="F53" i="5"/>
  <c r="AR112" i="75"/>
  <c r="F113" i="5" s="1"/>
  <c r="AL38" i="75"/>
  <c r="AR31" i="75"/>
  <c r="F32" i="5" s="1"/>
  <c r="H78" i="4"/>
  <c r="AA79" i="5" s="1"/>
  <c r="AR69" i="75"/>
  <c r="F70" i="5" s="1"/>
  <c r="AR191" i="75"/>
  <c r="F192" i="5" s="1"/>
  <c r="AL47" i="75"/>
  <c r="AR192" i="75"/>
  <c r="F193" i="5" s="1"/>
  <c r="X94" i="4"/>
  <c r="AE95" i="5" s="1"/>
  <c r="AF95" i="5" s="1"/>
  <c r="AJ63" i="3"/>
  <c r="AK63" i="3" s="1"/>
  <c r="W64" i="5" s="1"/>
  <c r="X64" i="5" s="1"/>
  <c r="AJ103" i="3"/>
  <c r="AK103" i="3" s="1"/>
  <c r="W104" i="5" s="1"/>
  <c r="X106" i="4"/>
  <c r="AE107" i="5" s="1"/>
  <c r="AR38" i="75"/>
  <c r="F39" i="5" s="1"/>
  <c r="H178" i="4"/>
  <c r="AA179" i="5" s="1"/>
  <c r="AR151" i="75"/>
  <c r="F152" i="5" s="1"/>
  <c r="AL24" i="75"/>
  <c r="AR166" i="75"/>
  <c r="F167" i="5" s="1"/>
  <c r="AO120" i="75"/>
  <c r="C121" i="5" s="1"/>
  <c r="H84" i="4"/>
  <c r="AA85" i="5" s="1"/>
  <c r="Z70" i="5"/>
  <c r="S109" i="3"/>
  <c r="Q110" i="5" s="1"/>
  <c r="AL146" i="75"/>
  <c r="AL34" i="75"/>
  <c r="AL150" i="75"/>
  <c r="H122" i="4"/>
  <c r="AA123" i="5" s="1"/>
  <c r="AL100" i="75"/>
  <c r="BC74" i="75"/>
  <c r="K75" i="5" s="1"/>
  <c r="X77" i="4"/>
  <c r="AE78" i="5" s="1"/>
  <c r="AF78" i="5" s="1"/>
  <c r="AJ104" i="3"/>
  <c r="V105" i="5" s="1"/>
  <c r="H160" i="4"/>
  <c r="AA161" i="5" s="1"/>
  <c r="AR189" i="75"/>
  <c r="F190" i="5" s="1"/>
  <c r="AO155" i="75"/>
  <c r="AO44" i="75"/>
  <c r="C45" i="5" s="1"/>
  <c r="AL163" i="75"/>
  <c r="AL65" i="75"/>
  <c r="AL79" i="75"/>
  <c r="AR176" i="75"/>
  <c r="F177" i="5" s="1"/>
  <c r="AR17" i="75"/>
  <c r="F18" i="5" s="1"/>
  <c r="C51" i="5"/>
  <c r="AV50" i="75"/>
  <c r="H51" i="5" s="1"/>
  <c r="C57" i="5"/>
  <c r="AV56" i="75"/>
  <c r="H57" i="5" s="1"/>
  <c r="F157" i="5"/>
  <c r="AV156" i="75"/>
  <c r="H157" i="5" s="1"/>
  <c r="L157" i="5" s="1"/>
  <c r="U82" i="5"/>
  <c r="AJ81" i="3"/>
  <c r="C28" i="5"/>
  <c r="AV27" i="75"/>
  <c r="H28" i="5" s="1"/>
  <c r="L28" i="5" s="1"/>
  <c r="J117" i="5"/>
  <c r="AM117" i="5" s="1"/>
  <c r="AV175" i="75"/>
  <c r="H176" i="5" s="1"/>
  <c r="Z144" i="5"/>
  <c r="J158" i="5"/>
  <c r="AM158" i="5" s="1"/>
  <c r="N12" i="3"/>
  <c r="P13" i="5" s="1"/>
  <c r="N27" i="3"/>
  <c r="P28" i="5" s="1"/>
  <c r="AJ132" i="3"/>
  <c r="V133" i="5" s="1"/>
  <c r="Z50" i="5"/>
  <c r="AJ86" i="3"/>
  <c r="V87" i="5" s="1"/>
  <c r="J145" i="5"/>
  <c r="AM145" i="5" s="1"/>
  <c r="H131" i="4"/>
  <c r="AA132" i="5" s="1"/>
  <c r="AV89" i="75"/>
  <c r="H90" i="5" s="1"/>
  <c r="AR43" i="75"/>
  <c r="F44" i="5" s="1"/>
  <c r="Z110" i="5"/>
  <c r="AR70" i="75"/>
  <c r="AL69" i="75"/>
  <c r="AL119" i="75"/>
  <c r="AR184" i="75"/>
  <c r="AR170" i="75"/>
  <c r="F171" i="5" s="1"/>
  <c r="AO121" i="75"/>
  <c r="AR142" i="75"/>
  <c r="F143" i="5" s="1"/>
  <c r="AR186" i="75"/>
  <c r="F187" i="5" s="1"/>
  <c r="Z67" i="5"/>
  <c r="AO134" i="75"/>
  <c r="C135" i="5" s="1"/>
  <c r="J30" i="5"/>
  <c r="AM30" i="5" s="1"/>
  <c r="BC122" i="75"/>
  <c r="K123" i="5" s="1"/>
  <c r="BC19" i="75"/>
  <c r="K20" i="5" s="1"/>
  <c r="N133" i="3"/>
  <c r="P134" i="5" s="1"/>
  <c r="AD112" i="5"/>
  <c r="X90" i="4"/>
  <c r="AE91" i="5" s="1"/>
  <c r="AF91" i="5" s="1"/>
  <c r="X108" i="4"/>
  <c r="AE109" i="5" s="1"/>
  <c r="BC186" i="75"/>
  <c r="K187" i="5" s="1"/>
  <c r="AR40" i="75"/>
  <c r="AV40" i="75" s="1"/>
  <c r="H41" i="5" s="1"/>
  <c r="AV99" i="75"/>
  <c r="H100" i="5" s="1"/>
  <c r="L100" i="5" s="1"/>
  <c r="X146" i="4"/>
  <c r="AE147" i="5" s="1"/>
  <c r="AF147" i="5" s="1"/>
  <c r="AV85" i="75"/>
  <c r="H86" i="5" s="1"/>
  <c r="L86" i="5" s="1"/>
  <c r="AV104" i="75"/>
  <c r="H105" i="5" s="1"/>
  <c r="L105" i="5" s="1"/>
  <c r="AR16" i="75"/>
  <c r="F17" i="5" s="1"/>
  <c r="AR19" i="75"/>
  <c r="AR135" i="75"/>
  <c r="F136" i="5" s="1"/>
  <c r="AR106" i="75"/>
  <c r="F107" i="5" s="1"/>
  <c r="H151" i="4"/>
  <c r="AA152" i="5" s="1"/>
  <c r="AR96" i="75"/>
  <c r="F97" i="5" s="1"/>
  <c r="AR139" i="75"/>
  <c r="F140" i="5" s="1"/>
  <c r="H60" i="4"/>
  <c r="AA61" i="5" s="1"/>
  <c r="AV166" i="75"/>
  <c r="H167" i="5" s="1"/>
  <c r="BC161" i="75"/>
  <c r="K162" i="5" s="1"/>
  <c r="N140" i="3"/>
  <c r="P141" i="5" s="1"/>
  <c r="N178" i="3"/>
  <c r="P179" i="5" s="1"/>
  <c r="N34" i="3"/>
  <c r="P35" i="5" s="1"/>
  <c r="X45" i="4"/>
  <c r="AE46" i="5" s="1"/>
  <c r="X81" i="4"/>
  <c r="AE82" i="5" s="1"/>
  <c r="AF82" i="5" s="1"/>
  <c r="AJ179" i="3"/>
  <c r="H74" i="4"/>
  <c r="AA75" i="5" s="1"/>
  <c r="X50" i="4"/>
  <c r="AE51" i="5" s="1"/>
  <c r="AF51" i="5" s="1"/>
  <c r="X14" i="4"/>
  <c r="AE15" i="5" s="1"/>
  <c r="AF15" i="5" s="1"/>
  <c r="AV97" i="75"/>
  <c r="H98" i="5" s="1"/>
  <c r="L98" i="5" s="1"/>
  <c r="X86" i="4"/>
  <c r="AE87" i="5" s="1"/>
  <c r="H170" i="4"/>
  <c r="AA171" i="5" s="1"/>
  <c r="AO189" i="75"/>
  <c r="AR152" i="75"/>
  <c r="F153" i="5" s="1"/>
  <c r="AO151" i="75"/>
  <c r="AR65" i="75"/>
  <c r="F66" i="5" s="1"/>
  <c r="AL35" i="75"/>
  <c r="X82" i="4"/>
  <c r="AE83" i="5" s="1"/>
  <c r="J52" i="5"/>
  <c r="AM52" i="5" s="1"/>
  <c r="N33" i="3"/>
  <c r="P34" i="5" s="1"/>
  <c r="X132" i="4"/>
  <c r="AE133" i="5" s="1"/>
  <c r="AF133" i="5" s="1"/>
  <c r="AJ64" i="3"/>
  <c r="V65" i="5" s="1"/>
  <c r="AJ35" i="3"/>
  <c r="V36" i="5" s="1"/>
  <c r="AJ112" i="3"/>
  <c r="AJ126" i="3"/>
  <c r="AK126" i="3" s="1"/>
  <c r="W127" i="5" s="1"/>
  <c r="H34" i="4"/>
  <c r="AA35" i="5" s="1"/>
  <c r="H189" i="4"/>
  <c r="AA190" i="5" s="1"/>
  <c r="AV101" i="75"/>
  <c r="H102" i="5" s="1"/>
  <c r="L102" i="5" s="1"/>
  <c r="H64" i="4"/>
  <c r="AA65" i="5" s="1"/>
  <c r="AO82" i="75"/>
  <c r="C83" i="5" s="1"/>
  <c r="AR188" i="75"/>
  <c r="F189" i="5" s="1"/>
  <c r="AR144" i="75"/>
  <c r="J48" i="5"/>
  <c r="AM48" i="5" s="1"/>
  <c r="BC51" i="75"/>
  <c r="K52" i="5" s="1"/>
  <c r="N131" i="3"/>
  <c r="P132" i="5" s="1"/>
  <c r="X175" i="4"/>
  <c r="AE176" i="5" s="1"/>
  <c r="AF176" i="5" s="1"/>
  <c r="AJ23" i="3"/>
  <c r="V24" i="5" s="1"/>
  <c r="AJ189" i="3"/>
  <c r="AJ174" i="3"/>
  <c r="V175" i="5" s="1"/>
  <c r="H5" i="4"/>
  <c r="AA6" i="5" s="1"/>
  <c r="AB131" i="5"/>
  <c r="BC144" i="75"/>
  <c r="K145" i="5" s="1"/>
  <c r="BC157" i="75"/>
  <c r="K158" i="5" s="1"/>
  <c r="AJ188" i="3"/>
  <c r="V189" i="5" s="1"/>
  <c r="AL156" i="75"/>
  <c r="AR25" i="75"/>
  <c r="F26" i="5" s="1"/>
  <c r="AV41" i="75"/>
  <c r="H42" i="5" s="1"/>
  <c r="L42" i="5" s="1"/>
  <c r="AR23" i="75"/>
  <c r="F24" i="5" s="1"/>
  <c r="J38" i="5"/>
  <c r="AM38" i="5" s="1"/>
  <c r="AR47" i="75"/>
  <c r="AO180" i="75"/>
  <c r="C181" i="5" s="1"/>
  <c r="AR193" i="75"/>
  <c r="F194" i="5" s="1"/>
  <c r="AR116" i="75"/>
  <c r="F117" i="5" s="1"/>
  <c r="AJ180" i="3"/>
  <c r="AK180" i="3" s="1"/>
  <c r="W181" i="5" s="1"/>
  <c r="AJ60" i="3"/>
  <c r="AK60" i="3" s="1"/>
  <c r="W61" i="5" s="1"/>
  <c r="N50" i="3"/>
  <c r="P51" i="5" s="1"/>
  <c r="AJ43" i="3"/>
  <c r="AK43" i="3" s="1"/>
  <c r="W44" i="5" s="1"/>
  <c r="AJ116" i="3"/>
  <c r="V117" i="5" s="1"/>
  <c r="AJ42" i="3"/>
  <c r="AK42" i="3" s="1"/>
  <c r="W43" i="5" s="1"/>
  <c r="AJ142" i="3"/>
  <c r="V143" i="5" s="1"/>
  <c r="Z39" i="5"/>
  <c r="I28" i="5"/>
  <c r="X27" i="4"/>
  <c r="AE28" i="5" s="1"/>
  <c r="AF28" i="5" s="1"/>
  <c r="AV110" i="75"/>
  <c r="H111" i="5" s="1"/>
  <c r="AJ80" i="3"/>
  <c r="AV191" i="75"/>
  <c r="H192" i="5" s="1"/>
  <c r="L192" i="5" s="1"/>
  <c r="AR179" i="75"/>
  <c r="F180" i="5" s="1"/>
  <c r="BC37" i="75"/>
  <c r="K38" i="5" s="1"/>
  <c r="AL106" i="75"/>
  <c r="X85" i="4"/>
  <c r="AE86" i="5" s="1"/>
  <c r="J166" i="5"/>
  <c r="AM166" i="5" s="1"/>
  <c r="N143" i="3"/>
  <c r="P144" i="5" s="1"/>
  <c r="X80" i="4"/>
  <c r="AE81" i="5" s="1"/>
  <c r="AF21" i="5"/>
  <c r="N157" i="3"/>
  <c r="P158" i="5" s="1"/>
  <c r="N71" i="3"/>
  <c r="P72" i="5" s="1"/>
  <c r="H87" i="4"/>
  <c r="AA88" i="5" s="1"/>
  <c r="H161" i="4"/>
  <c r="AA162" i="5" s="1"/>
  <c r="AF107" i="5"/>
  <c r="H22" i="4"/>
  <c r="AA23" i="5" s="1"/>
  <c r="H86" i="4"/>
  <c r="AA87" i="5" s="1"/>
  <c r="H184" i="4"/>
  <c r="AA185" i="5" s="1"/>
  <c r="H134" i="4"/>
  <c r="AA135" i="5" s="1"/>
  <c r="H185" i="4"/>
  <c r="AA186" i="5" s="1"/>
  <c r="Z80" i="5"/>
  <c r="H55" i="4"/>
  <c r="AA56" i="5" s="1"/>
  <c r="H188" i="4"/>
  <c r="AA189" i="5" s="1"/>
  <c r="Z51" i="5"/>
  <c r="H182" i="4"/>
  <c r="AA183" i="5" s="1"/>
  <c r="H46" i="4"/>
  <c r="AA47" i="5" s="1"/>
  <c r="H110" i="4"/>
  <c r="AA111" i="5" s="1"/>
  <c r="H15" i="4"/>
  <c r="AA16" i="5" s="1"/>
  <c r="AF16" i="5" s="1"/>
  <c r="H111" i="4"/>
  <c r="AA112" i="5" s="1"/>
  <c r="Z129" i="5"/>
  <c r="AF64" i="5"/>
  <c r="H72" i="4"/>
  <c r="AA73" i="5" s="1"/>
  <c r="H85" i="4"/>
  <c r="AA86" i="5" s="1"/>
  <c r="H24" i="4"/>
  <c r="AA25" i="5" s="1"/>
  <c r="Z145" i="5"/>
  <c r="H136" i="4"/>
  <c r="AA137" i="5" s="1"/>
  <c r="Z28" i="5"/>
  <c r="Z27" i="5"/>
  <c r="H13" i="4"/>
  <c r="AA14" i="5" s="1"/>
  <c r="AF14" i="5" s="1"/>
  <c r="H176" i="4"/>
  <c r="AA177" i="5" s="1"/>
  <c r="H193" i="4"/>
  <c r="AA194" i="5" s="1"/>
  <c r="AF113" i="5"/>
  <c r="Z163" i="5"/>
  <c r="H155" i="4"/>
  <c r="AA156" i="5" s="1"/>
  <c r="Z176" i="5"/>
  <c r="Z113" i="5"/>
  <c r="H89" i="4"/>
  <c r="AA90" i="5" s="1"/>
  <c r="H75" i="4"/>
  <c r="AA76" i="5" s="1"/>
  <c r="H133" i="4"/>
  <c r="AA134" i="5" s="1"/>
  <c r="Z37" i="5"/>
  <c r="H29" i="4"/>
  <c r="AA30" i="5" s="1"/>
  <c r="H4" i="4"/>
  <c r="AA5" i="5" s="1"/>
  <c r="AF5" i="5" s="1"/>
  <c r="H76" i="4"/>
  <c r="AA77" i="5" s="1"/>
  <c r="H88" i="4"/>
  <c r="AA89" i="5" s="1"/>
  <c r="H180" i="4"/>
  <c r="AA181" i="5" s="1"/>
  <c r="AN54" i="5"/>
  <c r="AN144" i="5"/>
  <c r="AN108" i="5"/>
  <c r="X191" i="4"/>
  <c r="AE192" i="5" s="1"/>
  <c r="X52" i="4"/>
  <c r="AE53" i="5" s="1"/>
  <c r="AF53" i="5" s="1"/>
  <c r="X3" i="4"/>
  <c r="AE4" i="5" s="1"/>
  <c r="X128" i="4"/>
  <c r="AE129" i="5" s="1"/>
  <c r="AF129" i="5" s="1"/>
  <c r="AB81" i="5"/>
  <c r="X188" i="4"/>
  <c r="AE189" i="5" s="1"/>
  <c r="X53" i="4"/>
  <c r="AE54" i="5" s="1"/>
  <c r="X28" i="4"/>
  <c r="AE29" i="5" s="1"/>
  <c r="X71" i="4"/>
  <c r="AE72" i="5" s="1"/>
  <c r="AF72" i="5" s="1"/>
  <c r="X118" i="4"/>
  <c r="AE119" i="5" s="1"/>
  <c r="AF119" i="5" s="1"/>
  <c r="X8" i="4"/>
  <c r="AE9" i="5" s="1"/>
  <c r="AF9" i="5" s="1"/>
  <c r="X26" i="4"/>
  <c r="AE27" i="5" s="1"/>
  <c r="AF27" i="5" s="1"/>
  <c r="X139" i="4"/>
  <c r="AE140" i="5" s="1"/>
  <c r="AF140" i="5" s="1"/>
  <c r="X89" i="4"/>
  <c r="AE90" i="5" s="1"/>
  <c r="X163" i="4"/>
  <c r="AE164" i="5" s="1"/>
  <c r="X153" i="4"/>
  <c r="AE154" i="5" s="1"/>
  <c r="AF154" i="5" s="1"/>
  <c r="X48" i="4"/>
  <c r="AE49" i="5" s="1"/>
  <c r="AF49" i="5" s="1"/>
  <c r="X18" i="4"/>
  <c r="AE19" i="5" s="1"/>
  <c r="AF19" i="5" s="1"/>
  <c r="X55" i="4"/>
  <c r="AE56" i="5" s="1"/>
  <c r="AJ131" i="3"/>
  <c r="V132" i="5" s="1"/>
  <c r="R58" i="5"/>
  <c r="AJ150" i="3"/>
  <c r="V151" i="5" s="1"/>
  <c r="X154" i="4"/>
  <c r="AE155" i="5" s="1"/>
  <c r="AF155" i="5" s="1"/>
  <c r="AJ34" i="3"/>
  <c r="V35" i="5" s="1"/>
  <c r="X42" i="4"/>
  <c r="AE43" i="5" s="1"/>
  <c r="AD28" i="5"/>
  <c r="AD86" i="5"/>
  <c r="AJ18" i="3"/>
  <c r="AK18" i="3" s="1"/>
  <c r="W19" i="5" s="1"/>
  <c r="AJ163" i="3"/>
  <c r="V164" i="5" s="1"/>
  <c r="AJ120" i="3"/>
  <c r="V121" i="5" s="1"/>
  <c r="AJ13" i="3"/>
  <c r="V14" i="5" s="1"/>
  <c r="AJ100" i="3"/>
  <c r="AK100" i="3" s="1"/>
  <c r="W101" i="5" s="1"/>
  <c r="AJ125" i="3"/>
  <c r="V126" i="5" s="1"/>
  <c r="X62" i="4"/>
  <c r="AE63" i="5" s="1"/>
  <c r="AF63" i="5" s="1"/>
  <c r="AJ29" i="3"/>
  <c r="V30" i="5" s="1"/>
  <c r="AJ187" i="3"/>
  <c r="AK187" i="3" s="1"/>
  <c r="W188" i="5" s="1"/>
  <c r="AJ159" i="3"/>
  <c r="V160" i="5" s="1"/>
  <c r="AJ111" i="3"/>
  <c r="AK111" i="3" s="1"/>
  <c r="W112" i="5" s="1"/>
  <c r="BC26" i="75"/>
  <c r="K27" i="5" s="1"/>
  <c r="I99" i="5"/>
  <c r="BC171" i="75"/>
  <c r="K172" i="5" s="1"/>
  <c r="N29" i="3"/>
  <c r="P30" i="5" s="1"/>
  <c r="N51" i="3"/>
  <c r="P52" i="5" s="1"/>
  <c r="H125" i="4"/>
  <c r="AA126" i="5" s="1"/>
  <c r="H150" i="4"/>
  <c r="AA151" i="5" s="1"/>
  <c r="H56" i="4"/>
  <c r="AA57" i="5" s="1"/>
  <c r="AF168" i="5"/>
  <c r="H166" i="4"/>
  <c r="AA167" i="5" s="1"/>
  <c r="H156" i="4"/>
  <c r="AA157" i="5" s="1"/>
  <c r="Z155" i="5"/>
  <c r="H16" i="4"/>
  <c r="AA17" i="5" s="1"/>
  <c r="Z7" i="5"/>
  <c r="H190" i="4"/>
  <c r="AA191" i="5" s="1"/>
  <c r="AF191" i="5" s="1"/>
  <c r="H54" i="4"/>
  <c r="AA55" i="5" s="1"/>
  <c r="Z121" i="5"/>
  <c r="H42" i="4"/>
  <c r="AA43" i="5" s="1"/>
  <c r="BC31" i="75"/>
  <c r="K32" i="5" s="1"/>
  <c r="BC106" i="75"/>
  <c r="K107" i="5" s="1"/>
  <c r="BC58" i="75"/>
  <c r="K59" i="5" s="1"/>
  <c r="I84" i="5"/>
  <c r="BC54" i="75"/>
  <c r="K55" i="5" s="1"/>
  <c r="C12" i="5"/>
  <c r="AV11" i="75"/>
  <c r="H12" i="5" s="1"/>
  <c r="C82" i="5"/>
  <c r="AV81" i="75"/>
  <c r="H82" i="5" s="1"/>
  <c r="L82" i="5" s="1"/>
  <c r="F138" i="5"/>
  <c r="AV137" i="75"/>
  <c r="H138" i="5" s="1"/>
  <c r="L138" i="5" s="1"/>
  <c r="C33" i="5"/>
  <c r="AV32" i="75"/>
  <c r="H33" i="5" s="1"/>
  <c r="L33" i="5" s="1"/>
  <c r="X65" i="4"/>
  <c r="AE66" i="5" s="1"/>
  <c r="AF66" i="5" s="1"/>
  <c r="AR13" i="75"/>
  <c r="F14" i="5" s="1"/>
  <c r="AR177" i="75"/>
  <c r="F178" i="5" s="1"/>
  <c r="BC29" i="75"/>
  <c r="K30" i="5" s="1"/>
  <c r="AR5" i="75"/>
  <c r="AL164" i="75"/>
  <c r="AR61" i="75"/>
  <c r="F62" i="5" s="1"/>
  <c r="S145" i="3"/>
  <c r="Q146" i="5" s="1"/>
  <c r="X29" i="4"/>
  <c r="AE30" i="5" s="1"/>
  <c r="AL105" i="75"/>
  <c r="Z96" i="5"/>
  <c r="H95" i="4"/>
  <c r="AA96" i="5" s="1"/>
  <c r="AR159" i="75"/>
  <c r="F160" i="5" s="1"/>
  <c r="H92" i="4"/>
  <c r="AA93" i="5" s="1"/>
  <c r="Z93" i="5"/>
  <c r="AN101" i="5"/>
  <c r="AN32" i="5"/>
  <c r="AN94" i="5"/>
  <c r="AN62" i="5"/>
  <c r="S160" i="3"/>
  <c r="Q161" i="5" s="1"/>
  <c r="S79" i="3"/>
  <c r="Q80" i="5" s="1"/>
  <c r="S56" i="3"/>
  <c r="Q57" i="5" s="1"/>
  <c r="S80" i="3"/>
  <c r="Q81" i="5" s="1"/>
  <c r="X36" i="4"/>
  <c r="AE37" i="5" s="1"/>
  <c r="AF37" i="5" s="1"/>
  <c r="AD54" i="5"/>
  <c r="X37" i="4"/>
  <c r="AE38" i="5" s="1"/>
  <c r="AF38" i="5" s="1"/>
  <c r="X87" i="4"/>
  <c r="AE88" i="5" s="1"/>
  <c r="X99" i="4"/>
  <c r="AE100" i="5" s="1"/>
  <c r="X35" i="4"/>
  <c r="AE36" i="5" s="1"/>
  <c r="AF36" i="5" s="1"/>
  <c r="X164" i="4"/>
  <c r="AE165" i="5" s="1"/>
  <c r="AF165" i="5" s="1"/>
  <c r="AD30" i="5"/>
  <c r="X46" i="4"/>
  <c r="AE47" i="5" s="1"/>
  <c r="AF47" i="5" s="1"/>
  <c r="O118" i="5"/>
  <c r="S183" i="3"/>
  <c r="Q184" i="5" s="1"/>
  <c r="S115" i="3"/>
  <c r="Q116" i="5" s="1"/>
  <c r="N184" i="3"/>
  <c r="P185" i="5" s="1"/>
  <c r="N98" i="3"/>
  <c r="P99" i="5" s="1"/>
  <c r="N161" i="3"/>
  <c r="P162" i="5" s="1"/>
  <c r="N124" i="3"/>
  <c r="P125" i="5" s="1"/>
  <c r="N73" i="3"/>
  <c r="P74" i="5" s="1"/>
  <c r="X105" i="4"/>
  <c r="AE106" i="5" s="1"/>
  <c r="AF106" i="5" s="1"/>
  <c r="AD164" i="5"/>
  <c r="AD113" i="5"/>
  <c r="X121" i="4"/>
  <c r="AE122" i="5" s="1"/>
  <c r="X68" i="4"/>
  <c r="AE69" i="5" s="1"/>
  <c r="AF69" i="5" s="1"/>
  <c r="X186" i="4"/>
  <c r="AE187" i="5" s="1"/>
  <c r="X124" i="4"/>
  <c r="AE125" i="5" s="1"/>
  <c r="X185" i="4"/>
  <c r="AE186" i="5" s="1"/>
  <c r="X10" i="4"/>
  <c r="AE11" i="5" s="1"/>
  <c r="X7" i="4"/>
  <c r="AE8" i="5" s="1"/>
  <c r="AF8" i="5" s="1"/>
  <c r="X54" i="4"/>
  <c r="AE55" i="5" s="1"/>
  <c r="X78" i="4"/>
  <c r="AE79" i="5" s="1"/>
  <c r="AF79" i="5" s="1"/>
  <c r="X17" i="4"/>
  <c r="AE18" i="5" s="1"/>
  <c r="AF18" i="5" s="1"/>
  <c r="X174" i="4"/>
  <c r="AE175" i="5" s="1"/>
  <c r="AF175" i="5" s="1"/>
  <c r="X43" i="4"/>
  <c r="AE44" i="5" s="1"/>
  <c r="X16" i="4"/>
  <c r="AE17" i="5" s="1"/>
  <c r="X70" i="4"/>
  <c r="AE71" i="5" s="1"/>
  <c r="X33" i="4"/>
  <c r="AE34" i="5" s="1"/>
  <c r="AF34" i="5" s="1"/>
  <c r="X25" i="4"/>
  <c r="AE26" i="5" s="1"/>
  <c r="AF26" i="5" s="1"/>
  <c r="AD27" i="5"/>
  <c r="X123" i="4"/>
  <c r="AE124" i="5" s="1"/>
  <c r="AF124" i="5" s="1"/>
  <c r="X136" i="4"/>
  <c r="AE137" i="5" s="1"/>
  <c r="X83" i="4"/>
  <c r="AE84" i="5" s="1"/>
  <c r="AF84" i="5" s="1"/>
  <c r="X64" i="4"/>
  <c r="AE65" i="5" s="1"/>
  <c r="N147" i="3"/>
  <c r="P148" i="5" s="1"/>
  <c r="N41" i="3"/>
  <c r="P42" i="5" s="1"/>
  <c r="N102" i="3"/>
  <c r="P103" i="5" s="1"/>
  <c r="N58" i="3"/>
  <c r="P59" i="5" s="1"/>
  <c r="N4" i="3"/>
  <c r="P5" i="5" s="1"/>
  <c r="X107" i="4"/>
  <c r="AE108" i="5" s="1"/>
  <c r="AF108" i="5" s="1"/>
  <c r="X101" i="4"/>
  <c r="AE102" i="5" s="1"/>
  <c r="AF102" i="5" s="1"/>
  <c r="X60" i="4"/>
  <c r="AE61" i="5" s="1"/>
  <c r="AF61" i="5" s="1"/>
  <c r="X96" i="4"/>
  <c r="AE97" i="5" s="1"/>
  <c r="AF97" i="5" s="1"/>
  <c r="X166" i="4"/>
  <c r="AE167" i="5" s="1"/>
  <c r="X93" i="4"/>
  <c r="AE94" i="5" s="1"/>
  <c r="AF94" i="5" s="1"/>
  <c r="X49" i="4"/>
  <c r="AE50" i="5" s="1"/>
  <c r="AF50" i="5" s="1"/>
  <c r="X192" i="4"/>
  <c r="AE193" i="5" s="1"/>
  <c r="AF193" i="5" s="1"/>
  <c r="AK73" i="5"/>
  <c r="AL73" i="5" s="1"/>
  <c r="AJ49" i="5"/>
  <c r="AJ171" i="3"/>
  <c r="AJ135" i="3"/>
  <c r="V136" i="5" s="1"/>
  <c r="AK81" i="5"/>
  <c r="AL81" i="5" s="1"/>
  <c r="AJ141" i="3"/>
  <c r="AK141" i="3" s="1"/>
  <c r="W142" i="5" s="1"/>
  <c r="AJ54" i="3"/>
  <c r="V55" i="5" s="1"/>
  <c r="AJ143" i="3"/>
  <c r="V144" i="5" s="1"/>
  <c r="AJ176" i="3"/>
  <c r="V177" i="5" s="1"/>
  <c r="AJ117" i="3"/>
  <c r="V118" i="5" s="1"/>
  <c r="AJ84" i="3"/>
  <c r="V85" i="5" s="1"/>
  <c r="AJ156" i="3"/>
  <c r="V157" i="5" s="1"/>
  <c r="AJ137" i="3"/>
  <c r="AK137" i="3" s="1"/>
  <c r="W138" i="5" s="1"/>
  <c r="AJ94" i="3"/>
  <c r="V95" i="5" s="1"/>
  <c r="AJ128" i="3"/>
  <c r="V129" i="5" s="1"/>
  <c r="AJ15" i="3"/>
  <c r="AK15" i="3" s="1"/>
  <c r="W16" i="5" s="1"/>
  <c r="AJ59" i="3"/>
  <c r="V60" i="5" s="1"/>
  <c r="AJ133" i="3"/>
  <c r="AJ75" i="3"/>
  <c r="AK75" i="3" s="1"/>
  <c r="W76" i="5" s="1"/>
  <c r="AJ121" i="3"/>
  <c r="AK121" i="3" s="1"/>
  <c r="W122" i="5" s="1"/>
  <c r="AJ177" i="3"/>
  <c r="V178" i="5" s="1"/>
  <c r="AJ186" i="3"/>
  <c r="V187" i="5" s="1"/>
  <c r="AJ76" i="3"/>
  <c r="V77" i="5" s="1"/>
  <c r="N38" i="3"/>
  <c r="P39" i="5" s="1"/>
  <c r="N101" i="3"/>
  <c r="P102" i="5" s="1"/>
  <c r="N145" i="3"/>
  <c r="P146" i="5" s="1"/>
  <c r="N183" i="3"/>
  <c r="P184" i="5" s="1"/>
  <c r="O37" i="5"/>
  <c r="N92" i="3"/>
  <c r="P93" i="5" s="1"/>
  <c r="O30" i="5"/>
  <c r="N169" i="3"/>
  <c r="P170" i="5" s="1"/>
  <c r="N182" i="3"/>
  <c r="P183" i="5" s="1"/>
  <c r="N111" i="3"/>
  <c r="P112" i="5" s="1"/>
  <c r="N61" i="3"/>
  <c r="P62" i="5" s="1"/>
  <c r="I12" i="5"/>
  <c r="C173" i="5"/>
  <c r="AV172" i="75"/>
  <c r="H173" i="5" s="1"/>
  <c r="L173" i="5" s="1"/>
  <c r="C68" i="5"/>
  <c r="C87" i="5"/>
  <c r="AV86" i="75"/>
  <c r="H87" i="5" s="1"/>
  <c r="L87" i="5" s="1"/>
  <c r="AL177" i="75"/>
  <c r="AV113" i="75"/>
  <c r="H114" i="5" s="1"/>
  <c r="AL131" i="75"/>
  <c r="AV91" i="75"/>
  <c r="H92" i="5" s="1"/>
  <c r="AL83" i="75"/>
  <c r="AL144" i="75"/>
  <c r="AR183" i="75"/>
  <c r="F184" i="5" s="1"/>
  <c r="F86" i="5"/>
  <c r="AV60" i="75"/>
  <c r="H61" i="5" s="1"/>
  <c r="AR26" i="75"/>
  <c r="F27" i="5" s="1"/>
  <c r="AR126" i="75"/>
  <c r="F127" i="5" s="1"/>
  <c r="AR105" i="75"/>
  <c r="F106" i="5" s="1"/>
  <c r="AR114" i="75"/>
  <c r="F115" i="5" s="1"/>
  <c r="AL49" i="75"/>
  <c r="AR42" i="75"/>
  <c r="F43" i="5" s="1"/>
  <c r="AR136" i="75"/>
  <c r="F137" i="5" s="1"/>
  <c r="AR127" i="75"/>
  <c r="AL147" i="75"/>
  <c r="C89" i="5"/>
  <c r="AV88" i="75"/>
  <c r="H89" i="5" s="1"/>
  <c r="L89" i="5" s="1"/>
  <c r="AV36" i="75"/>
  <c r="H37" i="5" s="1"/>
  <c r="L37" i="5" s="1"/>
  <c r="AV48" i="75"/>
  <c r="H49" i="5" s="1"/>
  <c r="L49" i="5" s="1"/>
  <c r="AV176" i="75"/>
  <c r="H177" i="5" s="1"/>
  <c r="L177" i="5" s="1"/>
  <c r="AK33" i="5"/>
  <c r="AL33" i="5" s="1"/>
  <c r="C150" i="5"/>
  <c r="AV149" i="75"/>
  <c r="H150" i="5" s="1"/>
  <c r="C19" i="5"/>
  <c r="BC67" i="75"/>
  <c r="K68" i="5" s="1"/>
  <c r="N123" i="3"/>
  <c r="P124" i="5" s="1"/>
  <c r="X88" i="4"/>
  <c r="AE89" i="5" s="1"/>
  <c r="X91" i="4"/>
  <c r="AE92" i="5" s="1"/>
  <c r="AF92" i="5" s="1"/>
  <c r="AJ10" i="3"/>
  <c r="AK10" i="3" s="1"/>
  <c r="W11" i="5" s="1"/>
  <c r="X19" i="4"/>
  <c r="AE20" i="5" s="1"/>
  <c r="AF20" i="5" s="1"/>
  <c r="N74" i="5"/>
  <c r="AJ119" i="3"/>
  <c r="V120" i="5" s="1"/>
  <c r="H142" i="4"/>
  <c r="AA143" i="5" s="1"/>
  <c r="Z193" i="5"/>
  <c r="X30" i="4"/>
  <c r="AE31" i="5" s="1"/>
  <c r="AF31" i="5" s="1"/>
  <c r="X41" i="4"/>
  <c r="AE42" i="5" s="1"/>
  <c r="AF42" i="5" s="1"/>
  <c r="AJ4" i="3"/>
  <c r="AK4" i="3" s="1"/>
  <c r="W5" i="5" s="1"/>
  <c r="AJ190" i="3"/>
  <c r="V191" i="5" s="1"/>
  <c r="AJ123" i="3"/>
  <c r="V124" i="5" s="1"/>
  <c r="X76" i="4"/>
  <c r="AE77" i="5" s="1"/>
  <c r="X21" i="4"/>
  <c r="AE22" i="5" s="1"/>
  <c r="AF22" i="5" s="1"/>
  <c r="AJ153" i="3"/>
  <c r="V154" i="5" s="1"/>
  <c r="BC131" i="75"/>
  <c r="K132" i="5" s="1"/>
  <c r="X57" i="4"/>
  <c r="AE58" i="5" s="1"/>
  <c r="AF58" i="5" s="1"/>
  <c r="AJ129" i="3"/>
  <c r="V130" i="5" s="1"/>
  <c r="AJ92" i="3"/>
  <c r="V93" i="5" s="1"/>
  <c r="AJ67" i="3"/>
  <c r="V68" i="5" s="1"/>
  <c r="AJ127" i="3"/>
  <c r="V128" i="5" s="1"/>
  <c r="N22" i="3"/>
  <c r="P23" i="5" s="1"/>
  <c r="AJ38" i="3"/>
  <c r="V39" i="5" s="1"/>
  <c r="AJ79" i="3"/>
  <c r="H126" i="4"/>
  <c r="AA127" i="5" s="1"/>
  <c r="X141" i="4"/>
  <c r="AE142" i="5" s="1"/>
  <c r="AF142" i="5" s="1"/>
  <c r="X34" i="4"/>
  <c r="AE35" i="5" s="1"/>
  <c r="AF131" i="5"/>
  <c r="N113" i="3"/>
  <c r="P114" i="5" s="1"/>
  <c r="AV153" i="75"/>
  <c r="H154" i="5" s="1"/>
  <c r="L154" i="5" s="1"/>
  <c r="AV12" i="75"/>
  <c r="H13" i="5" s="1"/>
  <c r="AV108" i="75"/>
  <c r="H109" i="5" s="1"/>
  <c r="L109" i="5" s="1"/>
  <c r="H31" i="4"/>
  <c r="AA32" i="5" s="1"/>
  <c r="AD72" i="5"/>
  <c r="AJ154" i="3"/>
  <c r="V155" i="5" s="1"/>
  <c r="AJ98" i="3"/>
  <c r="AK98" i="3" s="1"/>
  <c r="W99" i="5" s="1"/>
  <c r="AJ89" i="3"/>
  <c r="AK89" i="3" s="1"/>
  <c r="W90" i="5" s="1"/>
  <c r="R141" i="5"/>
  <c r="AJ51" i="3"/>
  <c r="V52" i="5" s="1"/>
  <c r="H12" i="4"/>
  <c r="AA13" i="5" s="1"/>
  <c r="N116" i="3"/>
  <c r="P117" i="5" s="1"/>
  <c r="AV163" i="75"/>
  <c r="H164" i="5" s="1"/>
  <c r="L164" i="5" s="1"/>
  <c r="C153" i="5"/>
  <c r="L35" i="5"/>
  <c r="X6" i="4"/>
  <c r="AE7" i="5" s="1"/>
  <c r="AF7" i="5" s="1"/>
  <c r="AJ185" i="3"/>
  <c r="AK185" i="3" s="1"/>
  <c r="W186" i="5" s="1"/>
  <c r="AJ96" i="3"/>
  <c r="V97" i="5" s="1"/>
  <c r="H23" i="4"/>
  <c r="AA24" i="5" s="1"/>
  <c r="H115" i="4"/>
  <c r="AA116" i="5" s="1"/>
  <c r="AF116" i="5" s="1"/>
  <c r="X144" i="4"/>
  <c r="AE145" i="5" s="1"/>
  <c r="AF145" i="5" s="1"/>
  <c r="X170" i="4"/>
  <c r="AE171" i="5" s="1"/>
  <c r="AF171" i="5" s="1"/>
  <c r="AJ118" i="3"/>
  <c r="V119" i="5" s="1"/>
  <c r="X179" i="4"/>
  <c r="AE180" i="5" s="1"/>
  <c r="AF180" i="5" s="1"/>
  <c r="X103" i="4"/>
  <c r="AE104" i="5" s="1"/>
  <c r="AF104" i="5" s="1"/>
  <c r="H9" i="4"/>
  <c r="AA10" i="5" s="1"/>
  <c r="Z10" i="5"/>
  <c r="N174" i="3"/>
  <c r="P175" i="5" s="1"/>
  <c r="X22" i="4"/>
  <c r="AE23" i="5" s="1"/>
  <c r="X113" i="4"/>
  <c r="AE114" i="5" s="1"/>
  <c r="AF114" i="5" s="1"/>
  <c r="X190" i="4"/>
  <c r="AE191" i="5" s="1"/>
  <c r="X149" i="4"/>
  <c r="AE150" i="5" s="1"/>
  <c r="AF150" i="5" s="1"/>
  <c r="X173" i="4"/>
  <c r="AE174" i="5" s="1"/>
  <c r="AF174" i="5" s="1"/>
  <c r="R81" i="5"/>
  <c r="AJ191" i="3"/>
  <c r="AK191" i="3" s="1"/>
  <c r="W192" i="5" s="1"/>
  <c r="AJ134" i="3"/>
  <c r="AK134" i="3" s="1"/>
  <c r="W135" i="5" s="1"/>
  <c r="AJ147" i="3"/>
  <c r="V148" i="5" s="1"/>
  <c r="AJ173" i="3"/>
  <c r="V174" i="5" s="1"/>
  <c r="AJ48" i="3"/>
  <c r="V49" i="5" s="1"/>
  <c r="AV57" i="75"/>
  <c r="H58" i="5" s="1"/>
  <c r="L58" i="5" s="1"/>
  <c r="X74" i="4"/>
  <c r="AE75" i="5" s="1"/>
  <c r="X44" i="4"/>
  <c r="AE45" i="5" s="1"/>
  <c r="N170" i="3"/>
  <c r="P171" i="5" s="1"/>
  <c r="X122" i="4"/>
  <c r="AE123" i="5" s="1"/>
  <c r="AJ167" i="3"/>
  <c r="AK167" i="3" s="1"/>
  <c r="W168" i="5" s="1"/>
  <c r="AJ99" i="3"/>
  <c r="V100" i="5" s="1"/>
  <c r="X152" i="4"/>
  <c r="AE153" i="5" s="1"/>
  <c r="AF153" i="5" s="1"/>
  <c r="AV132" i="75"/>
  <c r="H133" i="5" s="1"/>
  <c r="L133" i="5" s="1"/>
  <c r="Z159" i="5"/>
  <c r="H158" i="4"/>
  <c r="AA159" i="5" s="1"/>
  <c r="M144" i="5"/>
  <c r="M29" i="5"/>
  <c r="N7" i="3"/>
  <c r="P8" i="5" s="1"/>
  <c r="N82" i="3"/>
  <c r="P83" i="5" s="1"/>
  <c r="N99" i="3"/>
  <c r="P100" i="5" s="1"/>
  <c r="N84" i="3"/>
  <c r="P85" i="5" s="1"/>
  <c r="N48" i="3"/>
  <c r="P49" i="5" s="1"/>
  <c r="N76" i="3"/>
  <c r="P77" i="5" s="1"/>
  <c r="N190" i="3"/>
  <c r="P191" i="5" s="1"/>
  <c r="N108" i="3"/>
  <c r="P109" i="5" s="1"/>
  <c r="AN93" i="5"/>
  <c r="AN85" i="5"/>
  <c r="AN70" i="5"/>
  <c r="AN177" i="5"/>
  <c r="AN124" i="5"/>
  <c r="AN49" i="5"/>
  <c r="AN183" i="5"/>
  <c r="AJ56" i="5"/>
  <c r="AN142" i="5"/>
  <c r="AN169" i="5"/>
  <c r="AN141" i="5"/>
  <c r="AN180" i="5"/>
  <c r="AN175" i="5"/>
  <c r="AN158" i="5"/>
  <c r="AN77" i="5"/>
  <c r="AN14" i="5"/>
  <c r="AN6" i="5"/>
  <c r="AN9" i="5"/>
  <c r="AN96" i="5"/>
  <c r="AJ40" i="5"/>
  <c r="AN45" i="5"/>
  <c r="C194" i="5"/>
  <c r="C85" i="5"/>
  <c r="G95" i="5"/>
  <c r="AV94" i="75"/>
  <c r="H95" i="5" s="1"/>
  <c r="L95" i="5" s="1"/>
  <c r="C120" i="5"/>
  <c r="AV119" i="75"/>
  <c r="H120" i="5" s="1"/>
  <c r="L120" i="5" s="1"/>
  <c r="N70" i="3"/>
  <c r="P71" i="5" s="1"/>
  <c r="N88" i="3"/>
  <c r="P89" i="5" s="1"/>
  <c r="N18" i="3"/>
  <c r="P19" i="5" s="1"/>
  <c r="AF115" i="5"/>
  <c r="AD171" i="5"/>
  <c r="X69" i="4"/>
  <c r="AE70" i="5" s="1"/>
  <c r="AF70" i="5" s="1"/>
  <c r="AJ183" i="3"/>
  <c r="V184" i="5" s="1"/>
  <c r="AJ130" i="3"/>
  <c r="V131" i="5" s="1"/>
  <c r="Z69" i="5"/>
  <c r="Z49" i="5"/>
  <c r="X157" i="4"/>
  <c r="AE158" i="5" s="1"/>
  <c r="AF158" i="5" s="1"/>
  <c r="AO9" i="75"/>
  <c r="BC91" i="75"/>
  <c r="K92" i="5" s="1"/>
  <c r="N176" i="3"/>
  <c r="P177" i="5" s="1"/>
  <c r="X151" i="4"/>
  <c r="AE152" i="5" s="1"/>
  <c r="X193" i="4"/>
  <c r="AE194" i="5" s="1"/>
  <c r="AJ113" i="3"/>
  <c r="V114" i="5" s="1"/>
  <c r="AJ87" i="3"/>
  <c r="V88" i="5" s="1"/>
  <c r="AJ172" i="3"/>
  <c r="AK172" i="3" s="1"/>
  <c r="W173" i="5" s="1"/>
  <c r="Z182" i="5"/>
  <c r="H77" i="4"/>
  <c r="AA78" i="5" s="1"/>
  <c r="X135" i="4"/>
  <c r="AE136" i="5" s="1"/>
  <c r="AF136" i="5" s="1"/>
  <c r="X140" i="4"/>
  <c r="AE141" i="5" s="1"/>
  <c r="AF141" i="5" s="1"/>
  <c r="AJ21" i="3"/>
  <c r="AK21" i="3" s="1"/>
  <c r="W22" i="5" s="1"/>
  <c r="AV171" i="75"/>
  <c r="H172" i="5" s="1"/>
  <c r="L172" i="5" s="1"/>
  <c r="X137" i="4"/>
  <c r="AE138" i="5" s="1"/>
  <c r="X12" i="4"/>
  <c r="AE13" i="5" s="1"/>
  <c r="N130" i="3"/>
  <c r="P131" i="5" s="1"/>
  <c r="N49" i="3"/>
  <c r="P50" i="5" s="1"/>
  <c r="X72" i="4"/>
  <c r="AE73" i="5" s="1"/>
  <c r="AJ62" i="3"/>
  <c r="V63" i="5" s="1"/>
  <c r="AJ19" i="3"/>
  <c r="AJ45" i="3"/>
  <c r="V46" i="5" s="1"/>
  <c r="AJ166" i="3"/>
  <c r="V167" i="5" s="1"/>
  <c r="H53" i="4"/>
  <c r="AA54" i="5" s="1"/>
  <c r="AF54" i="5" s="1"/>
  <c r="H145" i="4"/>
  <c r="AA146" i="5" s="1"/>
  <c r="AB75" i="5"/>
  <c r="X159" i="4"/>
  <c r="AE160" i="5" s="1"/>
  <c r="AF160" i="5" s="1"/>
  <c r="AV138" i="75"/>
  <c r="H139" i="5" s="1"/>
  <c r="L139" i="5" s="1"/>
  <c r="X67" i="4"/>
  <c r="AE68" i="5" s="1"/>
  <c r="AF68" i="5" s="1"/>
  <c r="X129" i="4"/>
  <c r="AE130" i="5" s="1"/>
  <c r="AF130" i="5" s="1"/>
  <c r="AJ184" i="3"/>
  <c r="AK184" i="3" s="1"/>
  <c r="W185" i="5" s="1"/>
  <c r="AJ91" i="3"/>
  <c r="V92" i="5" s="1"/>
  <c r="AO179" i="75"/>
  <c r="AV75" i="75"/>
  <c r="H76" i="5" s="1"/>
  <c r="X133" i="4"/>
  <c r="AE134" i="5" s="1"/>
  <c r="J70" i="5"/>
  <c r="AM70" i="5" s="1"/>
  <c r="N158" i="3"/>
  <c r="P159" i="5" s="1"/>
  <c r="X125" i="4"/>
  <c r="AE126" i="5" s="1"/>
  <c r="BC78" i="75"/>
  <c r="K79" i="5" s="1"/>
  <c r="N119" i="3"/>
  <c r="P120" i="5" s="1"/>
  <c r="N128" i="3"/>
  <c r="P129" i="5" s="1"/>
  <c r="N168" i="3"/>
  <c r="P169" i="5" s="1"/>
  <c r="N180" i="3"/>
  <c r="P181" i="5" s="1"/>
  <c r="N114" i="3"/>
  <c r="P115" i="5" s="1"/>
  <c r="BC60" i="75"/>
  <c r="K61" i="5" s="1"/>
  <c r="X160" i="4"/>
  <c r="AE161" i="5" s="1"/>
  <c r="AJ5" i="3"/>
  <c r="V6" i="5" s="1"/>
  <c r="N192" i="3"/>
  <c r="P193" i="5" s="1"/>
  <c r="N122" i="3"/>
  <c r="P123" i="5" s="1"/>
  <c r="AJ178" i="3"/>
  <c r="AK178" i="3" s="1"/>
  <c r="W179" i="5" s="1"/>
  <c r="AJ68" i="3"/>
  <c r="AK68" i="3" s="1"/>
  <c r="W69" i="5" s="1"/>
  <c r="Z26" i="5"/>
  <c r="Z72" i="5"/>
  <c r="AV112" i="75"/>
  <c r="H113" i="5" s="1"/>
  <c r="N39" i="3"/>
  <c r="P40" i="5" s="1"/>
  <c r="L90" i="5"/>
  <c r="J79" i="5"/>
  <c r="AM79" i="5" s="1"/>
  <c r="N66" i="3"/>
  <c r="P67" i="5" s="1"/>
  <c r="N189" i="3"/>
  <c r="P190" i="5" s="1"/>
  <c r="N97" i="3"/>
  <c r="P98" i="5" s="1"/>
  <c r="BC164" i="75"/>
  <c r="K165" i="5" s="1"/>
  <c r="X9" i="4"/>
  <c r="AE10" i="5" s="1"/>
  <c r="X171" i="4"/>
  <c r="AE172" i="5" s="1"/>
  <c r="AF172" i="5" s="1"/>
  <c r="AJ101" i="3"/>
  <c r="X165" i="4"/>
  <c r="AE166" i="5" s="1"/>
  <c r="AF166" i="5" s="1"/>
  <c r="N90" i="3"/>
  <c r="P91" i="5" s="1"/>
  <c r="AJ27" i="3"/>
  <c r="V28" i="5" s="1"/>
  <c r="AJ161" i="3"/>
  <c r="V162" i="5" s="1"/>
  <c r="H163" i="4"/>
  <c r="AA164" i="5" s="1"/>
  <c r="AF164" i="5" s="1"/>
  <c r="X178" i="4"/>
  <c r="AE179" i="5" s="1"/>
  <c r="AF179" i="5" s="1"/>
  <c r="AV95" i="75"/>
  <c r="H96" i="5" s="1"/>
  <c r="L96" i="5" s="1"/>
  <c r="AV100" i="75"/>
  <c r="H101" i="5" s="1"/>
  <c r="L101" i="5" s="1"/>
  <c r="H147" i="4"/>
  <c r="AA148" i="5" s="1"/>
  <c r="N69" i="3"/>
  <c r="P70" i="5" s="1"/>
  <c r="J127" i="5"/>
  <c r="AM127" i="5" s="1"/>
  <c r="J10" i="5"/>
  <c r="AM10" i="5" s="1"/>
  <c r="BC149" i="75"/>
  <c r="K150" i="5" s="1"/>
  <c r="J165" i="5"/>
  <c r="AM165" i="5" s="1"/>
  <c r="BC15" i="75"/>
  <c r="K16" i="5" s="1"/>
  <c r="N193" i="3"/>
  <c r="P194" i="5" s="1"/>
  <c r="N79" i="3"/>
  <c r="P80" i="5" s="1"/>
  <c r="N181" i="3"/>
  <c r="P182" i="5" s="1"/>
  <c r="X75" i="4"/>
  <c r="AE76" i="5" s="1"/>
  <c r="AJ7" i="3"/>
  <c r="V8" i="5" s="1"/>
  <c r="AJ30" i="3"/>
  <c r="AK30" i="3" s="1"/>
  <c r="W31" i="5" s="1"/>
  <c r="H3" i="4"/>
  <c r="AA4" i="5" s="1"/>
  <c r="AJ47" i="3"/>
  <c r="V48" i="5" s="1"/>
  <c r="AV167" i="75"/>
  <c r="H168" i="5" s="1"/>
  <c r="L168" i="5" s="1"/>
  <c r="AV174" i="75"/>
  <c r="H175" i="5" s="1"/>
  <c r="L175" i="5" s="1"/>
  <c r="AV51" i="75"/>
  <c r="H52" i="5" s="1"/>
  <c r="G159" i="5"/>
  <c r="AV158" i="75"/>
  <c r="H159" i="5" s="1"/>
  <c r="L159" i="5" s="1"/>
  <c r="C79" i="5"/>
  <c r="C179" i="5"/>
  <c r="AV178" i="75"/>
  <c r="H179" i="5" s="1"/>
  <c r="U27" i="5"/>
  <c r="AJ26" i="3"/>
  <c r="V27" i="5" s="1"/>
  <c r="C129" i="5"/>
  <c r="AV128" i="75"/>
  <c r="H129" i="5" s="1"/>
  <c r="L129" i="5" s="1"/>
  <c r="AD24" i="5"/>
  <c r="X23" i="4"/>
  <c r="AE24" i="5" s="1"/>
  <c r="I108" i="5"/>
  <c r="AO69" i="75"/>
  <c r="C70" i="5" s="1"/>
  <c r="X66" i="4"/>
  <c r="AE67" i="5" s="1"/>
  <c r="AF67" i="5" s="1"/>
  <c r="AR37" i="75"/>
  <c r="F38" i="5" s="1"/>
  <c r="N153" i="3"/>
  <c r="P154" i="5" s="1"/>
  <c r="N120" i="3"/>
  <c r="P121" i="5" s="1"/>
  <c r="N95" i="3"/>
  <c r="P96" i="5" s="1"/>
  <c r="X116" i="4"/>
  <c r="AE117" i="5" s="1"/>
  <c r="AF117" i="5" s="1"/>
  <c r="G11" i="5"/>
  <c r="AV10" i="75"/>
  <c r="H11" i="5" s="1"/>
  <c r="L11" i="5" s="1"/>
  <c r="AD21" i="5"/>
  <c r="AV145" i="75"/>
  <c r="H146" i="5" s="1"/>
  <c r="L146" i="5" s="1"/>
  <c r="AV118" i="75"/>
  <c r="H119" i="5" s="1"/>
  <c r="L119" i="5" s="1"/>
  <c r="AJ151" i="3"/>
  <c r="V152" i="5" s="1"/>
  <c r="AV46" i="75"/>
  <c r="H47" i="5" s="1"/>
  <c r="L47" i="5" s="1"/>
  <c r="AV162" i="75"/>
  <c r="H163" i="5" s="1"/>
  <c r="L163" i="5" s="1"/>
  <c r="X142" i="4"/>
  <c r="AE143" i="5" s="1"/>
  <c r="AF143" i="5" s="1"/>
  <c r="L167" i="5"/>
  <c r="BC103" i="75"/>
  <c r="K104" i="5" s="1"/>
  <c r="X11" i="4"/>
  <c r="AE12" i="5" s="1"/>
  <c r="AF12" i="5" s="1"/>
  <c r="AV24" i="75"/>
  <c r="H25" i="5" s="1"/>
  <c r="L25" i="5" s="1"/>
  <c r="AJ3" i="3"/>
  <c r="V4" i="5" s="1"/>
  <c r="BC71" i="75"/>
  <c r="K72" i="5" s="1"/>
  <c r="AD29" i="5"/>
  <c r="X147" i="4"/>
  <c r="AE148" i="5" s="1"/>
  <c r="R4" i="5"/>
  <c r="X61" i="4"/>
  <c r="AE62" i="5" s="1"/>
  <c r="AF62" i="5" s="1"/>
  <c r="BC175" i="75"/>
  <c r="K176" i="5" s="1"/>
  <c r="AD4" i="5"/>
  <c r="X145" i="4"/>
  <c r="AE146" i="5" s="1"/>
  <c r="X143" i="4"/>
  <c r="AE144" i="5" s="1"/>
  <c r="AF144" i="5" s="1"/>
  <c r="AD117" i="5"/>
  <c r="X109" i="4"/>
  <c r="AE110" i="5" s="1"/>
  <c r="AF110" i="5" s="1"/>
  <c r="L111" i="5"/>
  <c r="AD192" i="5"/>
  <c r="AF120" i="5"/>
  <c r="AJ158" i="3"/>
  <c r="V159" i="5" s="1"/>
  <c r="BC143" i="75"/>
  <c r="K144" i="5" s="1"/>
  <c r="L12" i="5"/>
  <c r="I148" i="5"/>
  <c r="X117" i="4"/>
  <c r="AE118" i="5" s="1"/>
  <c r="AF118" i="5" s="1"/>
  <c r="X79" i="4"/>
  <c r="AE80" i="5" s="1"/>
  <c r="AF80" i="5" s="1"/>
  <c r="AJ31" i="3"/>
  <c r="V32" i="5" s="1"/>
  <c r="X59" i="4"/>
  <c r="AE60" i="5" s="1"/>
  <c r="AF60" i="5" s="1"/>
  <c r="X148" i="4"/>
  <c r="AE149" i="5" s="1"/>
  <c r="AF149" i="5" s="1"/>
  <c r="X58" i="4"/>
  <c r="AE59" i="5" s="1"/>
  <c r="AF59" i="5" s="1"/>
  <c r="AJ33" i="3"/>
  <c r="AK33" i="3" s="1"/>
  <c r="W34" i="5" s="1"/>
  <c r="AJ109" i="3"/>
  <c r="V110" i="5" s="1"/>
  <c r="AJ16" i="3"/>
  <c r="V17" i="5" s="1"/>
  <c r="AJ160" i="3"/>
  <c r="V161" i="5" s="1"/>
  <c r="X138" i="4"/>
  <c r="AE139" i="5" s="1"/>
  <c r="AF139" i="5" s="1"/>
  <c r="AJ144" i="3"/>
  <c r="V145" i="5" s="1"/>
  <c r="AJ138" i="3"/>
  <c r="AK138" i="3" s="1"/>
  <c r="W139" i="5" s="1"/>
  <c r="X139" i="5" s="1"/>
  <c r="AJ78" i="3"/>
  <c r="AK78" i="3" s="1"/>
  <c r="W79" i="5" s="1"/>
  <c r="X97" i="4"/>
  <c r="AE98" i="5" s="1"/>
  <c r="AF98" i="5" s="1"/>
  <c r="X47" i="4"/>
  <c r="AE48" i="5" s="1"/>
  <c r="AF48" i="5" s="1"/>
  <c r="X184" i="4"/>
  <c r="AE185" i="5" s="1"/>
  <c r="AF185" i="5" s="1"/>
  <c r="N30" i="3"/>
  <c r="P31" i="5" s="1"/>
  <c r="N14" i="3"/>
  <c r="P15" i="5" s="1"/>
  <c r="AJ157" i="3"/>
  <c r="V158" i="5" s="1"/>
  <c r="N31" i="3"/>
  <c r="P32" i="5" s="1"/>
  <c r="N45" i="3"/>
  <c r="P46" i="5" s="1"/>
  <c r="N150" i="3"/>
  <c r="P151" i="5" s="1"/>
  <c r="N107" i="3"/>
  <c r="P108" i="5" s="1"/>
  <c r="N52" i="3"/>
  <c r="P53" i="5" s="1"/>
  <c r="AJ83" i="3"/>
  <c r="V84" i="5" s="1"/>
  <c r="N160" i="3"/>
  <c r="P161" i="5" s="1"/>
  <c r="N25" i="3"/>
  <c r="P26" i="5" s="1"/>
  <c r="N74" i="3"/>
  <c r="P75" i="5" s="1"/>
  <c r="N89" i="3"/>
  <c r="P90" i="5" s="1"/>
  <c r="G112" i="5"/>
  <c r="AV111" i="75"/>
  <c r="H112" i="5" s="1"/>
  <c r="G69" i="5"/>
  <c r="AV68" i="75"/>
  <c r="H69" i="5" s="1"/>
  <c r="L69" i="5" s="1"/>
  <c r="G151" i="5"/>
  <c r="AV150" i="75"/>
  <c r="H151" i="5" s="1"/>
  <c r="L151" i="5" s="1"/>
  <c r="AV29" i="75"/>
  <c r="H30" i="5" s="1"/>
  <c r="AV130" i="75"/>
  <c r="H131" i="5" s="1"/>
  <c r="L131" i="5" s="1"/>
  <c r="BC59" i="75"/>
  <c r="K60" i="5" s="1"/>
  <c r="I60" i="5"/>
  <c r="AV165" i="75"/>
  <c r="H166" i="5" s="1"/>
  <c r="L166" i="5" s="1"/>
  <c r="AV103" i="75"/>
  <c r="H104" i="5" s="1"/>
  <c r="AV181" i="75"/>
  <c r="H182" i="5" s="1"/>
  <c r="L182" i="5" s="1"/>
  <c r="AV72" i="75"/>
  <c r="H73" i="5" s="1"/>
  <c r="L73" i="5" s="1"/>
  <c r="BC187" i="75"/>
  <c r="K188" i="5" s="1"/>
  <c r="AV35" i="75"/>
  <c r="H36" i="5" s="1"/>
  <c r="L36" i="5" s="1"/>
  <c r="N187" i="3"/>
  <c r="P188" i="5" s="1"/>
  <c r="N23" i="3"/>
  <c r="P24" i="5" s="1"/>
  <c r="N146" i="3"/>
  <c r="P147" i="5" s="1"/>
  <c r="N96" i="3"/>
  <c r="P97" i="5" s="1"/>
  <c r="N148" i="3"/>
  <c r="P149" i="5" s="1"/>
  <c r="AK132" i="5"/>
  <c r="AL132" i="5" s="1"/>
  <c r="N43" i="3"/>
  <c r="P44" i="5" s="1"/>
  <c r="N54" i="3"/>
  <c r="P55" i="5" s="1"/>
  <c r="BC111" i="75"/>
  <c r="K112" i="5" s="1"/>
  <c r="AV83" i="75"/>
  <c r="H84" i="5" s="1"/>
  <c r="L84" i="5" s="1"/>
  <c r="AV71" i="75"/>
  <c r="H72" i="5" s="1"/>
  <c r="G193" i="5"/>
  <c r="C144" i="5"/>
  <c r="C9" i="5"/>
  <c r="AV8" i="75"/>
  <c r="H9" i="5" s="1"/>
  <c r="L9" i="5" s="1"/>
  <c r="F34" i="5"/>
  <c r="AV33" i="75"/>
  <c r="H34" i="5" s="1"/>
  <c r="L34" i="5" s="1"/>
  <c r="C8" i="5"/>
  <c r="AV21" i="75"/>
  <c r="H22" i="5" s="1"/>
  <c r="C22" i="5"/>
  <c r="F108" i="5"/>
  <c r="AV107" i="75"/>
  <c r="H108" i="5" s="1"/>
  <c r="L108" i="5" s="1"/>
  <c r="H186" i="4"/>
  <c r="AA187" i="5" s="1"/>
  <c r="Z187" i="5"/>
  <c r="G140" i="5"/>
  <c r="AV139" i="75"/>
  <c r="H140" i="5" s="1"/>
  <c r="L140" i="5" s="1"/>
  <c r="S101" i="3"/>
  <c r="Q102" i="5" s="1"/>
  <c r="S19" i="3"/>
  <c r="Q20" i="5" s="1"/>
  <c r="AD190" i="5"/>
  <c r="X189" i="4"/>
  <c r="AE190" i="5" s="1"/>
  <c r="AF190" i="5" s="1"/>
  <c r="AV39" i="75"/>
  <c r="H40" i="5" s="1"/>
  <c r="L40" i="5" s="1"/>
  <c r="C40" i="5"/>
  <c r="BC178" i="75"/>
  <c r="K179" i="5" s="1"/>
  <c r="J149" i="5"/>
  <c r="AM149" i="5" s="1"/>
  <c r="N16" i="3"/>
  <c r="P17" i="5" s="1"/>
  <c r="M184" i="5"/>
  <c r="AF112" i="5"/>
  <c r="H99" i="4"/>
  <c r="AA100" i="5" s="1"/>
  <c r="X169" i="4"/>
  <c r="AE170" i="5" s="1"/>
  <c r="AF170" i="5" s="1"/>
  <c r="AJ95" i="3"/>
  <c r="AK95" i="3" s="1"/>
  <c r="W96" i="5" s="1"/>
  <c r="AJ39" i="3"/>
  <c r="X98" i="4"/>
  <c r="AE99" i="5" s="1"/>
  <c r="X134" i="4"/>
  <c r="AE135" i="5" s="1"/>
  <c r="AV168" i="75"/>
  <c r="H169" i="5" s="1"/>
  <c r="L169" i="5" s="1"/>
  <c r="AV58" i="75"/>
  <c r="H59" i="5" s="1"/>
  <c r="AD128" i="5"/>
  <c r="X127" i="4"/>
  <c r="AE128" i="5" s="1"/>
  <c r="BC170" i="75"/>
  <c r="K171" i="5" s="1"/>
  <c r="BC38" i="75"/>
  <c r="K39" i="5" s="1"/>
  <c r="J136" i="5"/>
  <c r="AM136" i="5" s="1"/>
  <c r="N9" i="3"/>
  <c r="P10" i="5" s="1"/>
  <c r="X95" i="4"/>
  <c r="AE96" i="5" s="1"/>
  <c r="H10" i="4"/>
  <c r="AA11" i="5" s="1"/>
  <c r="H191" i="4"/>
  <c r="AA192" i="5" s="1"/>
  <c r="H70" i="4"/>
  <c r="AA71" i="5" s="1"/>
  <c r="X32" i="4"/>
  <c r="AE33" i="5" s="1"/>
  <c r="AF33" i="5" s="1"/>
  <c r="AB37" i="5"/>
  <c r="AB118" i="5"/>
  <c r="BC87" i="75"/>
  <c r="K88" i="5" s="1"/>
  <c r="L53" i="5"/>
  <c r="L124" i="5"/>
  <c r="AO15" i="75"/>
  <c r="C16" i="5" s="1"/>
  <c r="AV129" i="75"/>
  <c r="H130" i="5" s="1"/>
  <c r="L130" i="5" s="1"/>
  <c r="X110" i="4"/>
  <c r="AE111" i="5" s="1"/>
  <c r="AD111" i="5"/>
  <c r="J142" i="5"/>
  <c r="AM142" i="5" s="1"/>
  <c r="N100" i="3"/>
  <c r="P101" i="5" s="1"/>
  <c r="X73" i="4"/>
  <c r="AE74" i="5" s="1"/>
  <c r="AF74" i="5" s="1"/>
  <c r="AV102" i="75"/>
  <c r="H103" i="5" s="1"/>
  <c r="L103" i="5" s="1"/>
  <c r="AR3" i="75"/>
  <c r="F4" i="5" s="1"/>
  <c r="AV147" i="75"/>
  <c r="H148" i="5" s="1"/>
  <c r="L148" i="5" s="1"/>
  <c r="AJ105" i="3"/>
  <c r="S106" i="5"/>
  <c r="N46" i="3"/>
  <c r="P47" i="5" s="1"/>
  <c r="AJ14" i="3"/>
  <c r="V15" i="5" s="1"/>
  <c r="N132" i="3"/>
  <c r="P133" i="5" s="1"/>
  <c r="N13" i="3"/>
  <c r="P14" i="5" s="1"/>
  <c r="N75" i="3"/>
  <c r="P76" i="5" s="1"/>
  <c r="N93" i="3"/>
  <c r="P94" i="5" s="1"/>
  <c r="AJ175" i="3"/>
  <c r="V176" i="5" s="1"/>
  <c r="N125" i="3"/>
  <c r="P126" i="5" s="1"/>
  <c r="N5" i="3"/>
  <c r="P6" i="5" s="1"/>
  <c r="AJ192" i="3"/>
  <c r="V193" i="5" s="1"/>
  <c r="R96" i="5"/>
  <c r="AJ165" i="3"/>
  <c r="AK165" i="3" s="1"/>
  <c r="W166" i="5" s="1"/>
  <c r="AK69" i="3"/>
  <c r="W70" i="5" s="1"/>
  <c r="AK104" i="3"/>
  <c r="W105" i="5" s="1"/>
  <c r="X105" i="5" s="1"/>
  <c r="N154" i="3"/>
  <c r="P155" i="5" s="1"/>
  <c r="N149" i="3"/>
  <c r="P150" i="5" s="1"/>
  <c r="N78" i="3"/>
  <c r="P79" i="5" s="1"/>
  <c r="N164" i="3"/>
  <c r="P165" i="5" s="1"/>
  <c r="N35" i="3"/>
  <c r="P36" i="5" s="1"/>
  <c r="N109" i="3"/>
  <c r="P110" i="5" s="1"/>
  <c r="N67" i="3"/>
  <c r="P68" i="5" s="1"/>
  <c r="N15" i="3"/>
  <c r="P16" i="5" s="1"/>
  <c r="N64" i="3"/>
  <c r="P65" i="5" s="1"/>
  <c r="AJ108" i="3"/>
  <c r="V109" i="5" s="1"/>
  <c r="U109" i="5"/>
  <c r="N56" i="3"/>
  <c r="P57" i="5" s="1"/>
  <c r="N72" i="3"/>
  <c r="P73" i="5" s="1"/>
  <c r="N32" i="3"/>
  <c r="P33" i="5" s="1"/>
  <c r="N135" i="3"/>
  <c r="P136" i="5" s="1"/>
  <c r="N171" i="3"/>
  <c r="P172" i="5" s="1"/>
  <c r="N129" i="3"/>
  <c r="P130" i="5" s="1"/>
  <c r="N177" i="3"/>
  <c r="P178" i="5" s="1"/>
  <c r="N136" i="3"/>
  <c r="P137" i="5" s="1"/>
  <c r="N121" i="3"/>
  <c r="P122" i="5" s="1"/>
  <c r="S168" i="3"/>
  <c r="Q169" i="5" s="1"/>
  <c r="AJ77" i="3"/>
  <c r="V78" i="5" s="1"/>
  <c r="M112" i="5"/>
  <c r="N175" i="3"/>
  <c r="P176" i="5" s="1"/>
  <c r="AJ168" i="3"/>
  <c r="V169" i="5" s="1"/>
  <c r="AJ40" i="3"/>
  <c r="V41" i="5" s="1"/>
  <c r="AJ53" i="3"/>
  <c r="V54" i="5" s="1"/>
  <c r="AJ55" i="3"/>
  <c r="V56" i="5" s="1"/>
  <c r="S87" i="3"/>
  <c r="Q88" i="5" s="1"/>
  <c r="C147" i="5"/>
  <c r="AV146" i="75"/>
  <c r="H147" i="5" s="1"/>
  <c r="L147" i="5" s="1"/>
  <c r="AV53" i="75"/>
  <c r="H54" i="5" s="1"/>
  <c r="L54" i="5" s="1"/>
  <c r="C54" i="5"/>
  <c r="C88" i="5"/>
  <c r="AV87" i="75"/>
  <c r="H88" i="5" s="1"/>
  <c r="C125" i="5"/>
  <c r="AV124" i="75"/>
  <c r="H125" i="5" s="1"/>
  <c r="L125" i="5" s="1"/>
  <c r="C26" i="5"/>
  <c r="AV25" i="75"/>
  <c r="H26" i="5" s="1"/>
  <c r="C126" i="5"/>
  <c r="AV125" i="75"/>
  <c r="H126" i="5" s="1"/>
  <c r="L126" i="5" s="1"/>
  <c r="AC159" i="5"/>
  <c r="X158" i="4"/>
  <c r="AE159" i="5" s="1"/>
  <c r="F78" i="5"/>
  <c r="AV77" i="75"/>
  <c r="H78" i="5" s="1"/>
  <c r="L78" i="5" s="1"/>
  <c r="N59" i="3"/>
  <c r="P60" i="5" s="1"/>
  <c r="E110" i="5"/>
  <c r="AV148" i="75"/>
  <c r="H149" i="5" s="1"/>
  <c r="F149" i="5"/>
  <c r="N20" i="3"/>
  <c r="P21" i="5" s="1"/>
  <c r="N137" i="3"/>
  <c r="P138" i="5" s="1"/>
  <c r="AD39" i="5"/>
  <c r="X38" i="4"/>
  <c r="AE39" i="5" s="1"/>
  <c r="AF39" i="5" s="1"/>
  <c r="AC157" i="5"/>
  <c r="X156" i="4"/>
  <c r="AE157" i="5" s="1"/>
  <c r="AV161" i="75"/>
  <c r="H162" i="5" s="1"/>
  <c r="AV116" i="75"/>
  <c r="H117" i="5" s="1"/>
  <c r="L117" i="5" s="1"/>
  <c r="AC178" i="5"/>
  <c r="X177" i="4"/>
  <c r="AE178" i="5" s="1"/>
  <c r="AF178" i="5" s="1"/>
  <c r="AO185" i="75"/>
  <c r="G60" i="5"/>
  <c r="AV59" i="75"/>
  <c r="H60" i="5" s="1"/>
  <c r="AV115" i="75"/>
  <c r="H116" i="5" s="1"/>
  <c r="N188" i="3"/>
  <c r="P189" i="5" s="1"/>
  <c r="X150" i="4"/>
  <c r="AE151" i="5" s="1"/>
  <c r="BC183" i="75"/>
  <c r="K184" i="5" s="1"/>
  <c r="AV122" i="75"/>
  <c r="H123" i="5" s="1"/>
  <c r="L123" i="5" s="1"/>
  <c r="AD103" i="5"/>
  <c r="X102" i="4"/>
  <c r="AE103" i="5" s="1"/>
  <c r="AF103" i="5" s="1"/>
  <c r="C55" i="5"/>
  <c r="AV54" i="75"/>
  <c r="H55" i="5" s="1"/>
  <c r="C21" i="5"/>
  <c r="AV20" i="75"/>
  <c r="H21" i="5" s="1"/>
  <c r="L21" i="5" s="1"/>
  <c r="X162" i="4"/>
  <c r="AE163" i="5" s="1"/>
  <c r="AF163" i="5" s="1"/>
  <c r="AV66" i="75"/>
  <c r="H67" i="5" s="1"/>
  <c r="L67" i="5" s="1"/>
  <c r="Z46" i="5"/>
  <c r="H127" i="4"/>
  <c r="AA128" i="5" s="1"/>
  <c r="Z166" i="5"/>
  <c r="AV6" i="75"/>
  <c r="H7" i="5" s="1"/>
  <c r="L7" i="5" s="1"/>
  <c r="AV190" i="75"/>
  <c r="H191" i="5" s="1"/>
  <c r="L191" i="5" s="1"/>
  <c r="J182" i="5"/>
  <c r="AM182" i="5" s="1"/>
  <c r="AD41" i="5"/>
  <c r="X40" i="4"/>
  <c r="AE41" i="5" s="1"/>
  <c r="AF41" i="5" s="1"/>
  <c r="AD181" i="5"/>
  <c r="X180" i="4"/>
  <c r="AE181" i="5" s="1"/>
  <c r="AD121" i="5"/>
  <c r="X120" i="4"/>
  <c r="AE121" i="5" s="1"/>
  <c r="AF121" i="5" s="1"/>
  <c r="AC177" i="5"/>
  <c r="X176" i="4"/>
  <c r="AE177" i="5" s="1"/>
  <c r="AD105" i="5"/>
  <c r="X104" i="4"/>
  <c r="AE105" i="5" s="1"/>
  <c r="AF105" i="5" s="1"/>
  <c r="N85" i="3"/>
  <c r="P86" i="5" s="1"/>
  <c r="X187" i="4"/>
  <c r="AE188" i="5" s="1"/>
  <c r="AF188" i="5" s="1"/>
  <c r="X155" i="4"/>
  <c r="AE156" i="5" s="1"/>
  <c r="AV160" i="75"/>
  <c r="H161" i="5" s="1"/>
  <c r="L161" i="5" s="1"/>
  <c r="N26" i="3"/>
  <c r="P27" i="5" s="1"/>
  <c r="AK46" i="3"/>
  <c r="W47" i="5" s="1"/>
  <c r="AV182" i="75"/>
  <c r="H183" i="5" s="1"/>
  <c r="L183" i="5" s="1"/>
  <c r="AV79" i="75"/>
  <c r="H80" i="5" s="1"/>
  <c r="AD182" i="5"/>
  <c r="X181" i="4"/>
  <c r="AE182" i="5" s="1"/>
  <c r="AF182" i="5" s="1"/>
  <c r="AV62" i="75"/>
  <c r="H63" i="5" s="1"/>
  <c r="L63" i="5" s="1"/>
  <c r="X39" i="4"/>
  <c r="AE40" i="5" s="1"/>
  <c r="BC135" i="75"/>
  <c r="K136" i="5" s="1"/>
  <c r="N141" i="3"/>
  <c r="P142" i="5" s="1"/>
  <c r="X182" i="4"/>
  <c r="AE183" i="5" s="1"/>
  <c r="AD183" i="5"/>
  <c r="G142" i="5"/>
  <c r="AV141" i="75"/>
  <c r="H142" i="5" s="1"/>
  <c r="L142" i="5" s="1"/>
  <c r="AV142" i="75"/>
  <c r="H143" i="5" s="1"/>
  <c r="L143" i="5" s="1"/>
  <c r="M46" i="5"/>
  <c r="H172" i="4"/>
  <c r="AA173" i="5" s="1"/>
  <c r="O128" i="5"/>
  <c r="N127" i="3"/>
  <c r="P128" i="5" s="1"/>
  <c r="AV169" i="75"/>
  <c r="H170" i="5" s="1"/>
  <c r="L170" i="5" s="1"/>
  <c r="F31" i="5"/>
  <c r="AV30" i="75"/>
  <c r="H31" i="5" s="1"/>
  <c r="L31" i="5" s="1"/>
  <c r="C56" i="5"/>
  <c r="AV55" i="75"/>
  <c r="H56" i="5" s="1"/>
  <c r="L56" i="5" s="1"/>
  <c r="N165" i="3"/>
  <c r="P166" i="5" s="1"/>
  <c r="F29" i="5"/>
  <c r="AV28" i="75"/>
  <c r="H29" i="5" s="1"/>
  <c r="L29" i="5" s="1"/>
  <c r="M93" i="5"/>
  <c r="N173" i="3"/>
  <c r="P174" i="5" s="1"/>
  <c r="X92" i="4"/>
  <c r="AE93" i="5" s="1"/>
  <c r="F15" i="5"/>
  <c r="AV14" i="75"/>
  <c r="H15" i="5" s="1"/>
  <c r="L15" i="5" s="1"/>
  <c r="C23" i="5"/>
  <c r="AV22" i="75"/>
  <c r="H23" i="5" s="1"/>
  <c r="L23" i="5" s="1"/>
  <c r="BC193" i="75"/>
  <c r="K194" i="5" s="1"/>
  <c r="J93" i="5"/>
  <c r="AM93" i="5" s="1"/>
  <c r="M34" i="5"/>
  <c r="N8" i="3"/>
  <c r="P9" i="5" s="1"/>
  <c r="N40" i="3"/>
  <c r="P41" i="5" s="1"/>
  <c r="AV93" i="75"/>
  <c r="H94" i="5" s="1"/>
  <c r="L94" i="5" s="1"/>
  <c r="J50" i="5"/>
  <c r="AM50" i="5" s="1"/>
  <c r="J194" i="5"/>
  <c r="AM194" i="5" s="1"/>
  <c r="N185" i="3"/>
  <c r="P186" i="5" s="1"/>
  <c r="N105" i="3"/>
  <c r="P106" i="5" s="1"/>
  <c r="N103" i="3"/>
  <c r="P104" i="5" s="1"/>
  <c r="N134" i="3"/>
  <c r="P135" i="5" s="1"/>
  <c r="N68" i="3"/>
  <c r="P69" i="5" s="1"/>
  <c r="O92" i="5"/>
  <c r="N91" i="3"/>
  <c r="P92" i="5" s="1"/>
  <c r="N24" i="3"/>
  <c r="P25" i="5" s="1"/>
  <c r="BC21" i="75"/>
  <c r="K22" i="5" s="1"/>
  <c r="BC12" i="75"/>
  <c r="K13" i="5" s="1"/>
  <c r="J91" i="5"/>
  <c r="AM91" i="5" s="1"/>
  <c r="Z114" i="5"/>
  <c r="H51" i="4"/>
  <c r="AA52" i="5" s="1"/>
  <c r="AF52" i="5" s="1"/>
  <c r="X56" i="4"/>
  <c r="AE57" i="5" s="1"/>
  <c r="C134" i="5"/>
  <c r="AV133" i="75"/>
  <c r="H134" i="5" s="1"/>
  <c r="L134" i="5" s="1"/>
  <c r="BC113" i="75"/>
  <c r="K114" i="5" s="1"/>
  <c r="BC115" i="75"/>
  <c r="K116" i="5" s="1"/>
  <c r="AK58" i="3"/>
  <c r="W59" i="5" s="1"/>
  <c r="X172" i="4"/>
  <c r="AE173" i="5" s="1"/>
  <c r="C66" i="5"/>
  <c r="AV65" i="75"/>
  <c r="H66" i="5" s="1"/>
  <c r="L66" i="5" s="1"/>
  <c r="AV64" i="75"/>
  <c r="H65" i="5" s="1"/>
  <c r="L65" i="5" s="1"/>
  <c r="AN104" i="5"/>
  <c r="AN136" i="5"/>
  <c r="AN170" i="5"/>
  <c r="AN167" i="5"/>
  <c r="AN133" i="5"/>
  <c r="AN172" i="5"/>
  <c r="AN92" i="5"/>
  <c r="AN102" i="5"/>
  <c r="AN190" i="5"/>
  <c r="AN165" i="5"/>
  <c r="AJ183" i="5"/>
  <c r="AN48" i="5"/>
  <c r="AN128" i="5"/>
  <c r="AN10" i="5"/>
  <c r="AN53" i="5"/>
  <c r="AN37" i="5"/>
  <c r="AN193" i="5"/>
  <c r="AN88" i="5"/>
  <c r="AN168" i="5"/>
  <c r="AJ193" i="5"/>
  <c r="AN171" i="5"/>
  <c r="AN134" i="5"/>
  <c r="AN150" i="5"/>
  <c r="AN132" i="5"/>
  <c r="AN58" i="5"/>
  <c r="AN103" i="5"/>
  <c r="AN188" i="5"/>
  <c r="AN152" i="5"/>
  <c r="AN149" i="5"/>
  <c r="AN126" i="5"/>
  <c r="AN29" i="5"/>
  <c r="AJ24" i="5"/>
  <c r="AN15" i="5"/>
  <c r="AN99" i="5"/>
  <c r="AN164" i="5"/>
  <c r="AN43" i="5"/>
  <c r="AN57" i="5"/>
  <c r="AN139" i="5"/>
  <c r="AN42" i="5"/>
  <c r="AN81" i="5"/>
  <c r="AN111" i="5"/>
  <c r="AN17" i="5"/>
  <c r="AN74" i="5"/>
  <c r="AN89" i="5"/>
  <c r="AN184" i="5"/>
  <c r="AN82" i="5"/>
  <c r="AN69" i="5"/>
  <c r="AN31" i="5"/>
  <c r="AN71" i="5"/>
  <c r="AN187" i="5"/>
  <c r="AN51" i="5"/>
  <c r="AN147" i="5"/>
  <c r="AN153" i="5"/>
  <c r="AN83" i="5"/>
  <c r="AN63" i="5"/>
  <c r="AJ192" i="5"/>
  <c r="AN192" i="5"/>
  <c r="AN166" i="5"/>
  <c r="AN135" i="5"/>
  <c r="AN120" i="5"/>
  <c r="AN68" i="5"/>
  <c r="AN121" i="5"/>
  <c r="AN114" i="5"/>
  <c r="AN105" i="5"/>
  <c r="AN159" i="5"/>
  <c r="AN95" i="5"/>
  <c r="AN154" i="5"/>
  <c r="AN91" i="5"/>
  <c r="AN143" i="5"/>
  <c r="AN129" i="5"/>
  <c r="AN22" i="5"/>
  <c r="AN18" i="5"/>
  <c r="AJ33" i="5"/>
  <c r="AN33" i="5"/>
  <c r="AN122" i="5"/>
  <c r="AN23" i="5"/>
  <c r="AN106" i="5"/>
  <c r="AN7" i="5"/>
  <c r="AN21" i="5"/>
  <c r="AN20" i="5"/>
  <c r="AN67" i="5"/>
  <c r="AN75" i="5"/>
  <c r="AN107" i="5"/>
  <c r="AN178" i="5"/>
  <c r="AN27" i="5"/>
  <c r="AJ27" i="5"/>
  <c r="AN34" i="5"/>
  <c r="AN181" i="5"/>
  <c r="AN11" i="5"/>
  <c r="AN97" i="5"/>
  <c r="AN174" i="5"/>
  <c r="AJ174" i="5"/>
  <c r="AN64" i="5"/>
  <c r="AN185" i="5"/>
  <c r="AN115" i="5"/>
  <c r="AN59" i="5"/>
  <c r="AN123" i="5"/>
  <c r="AN61" i="5"/>
  <c r="AN60" i="5"/>
  <c r="AN25" i="5"/>
  <c r="AN155" i="5"/>
  <c r="AN161" i="5"/>
  <c r="AN182" i="5"/>
  <c r="AN55" i="5"/>
  <c r="AN130" i="5"/>
  <c r="AN151" i="5"/>
  <c r="AN72" i="5"/>
  <c r="AN110" i="5"/>
  <c r="AN145" i="5"/>
  <c r="AJ186" i="5"/>
  <c r="AN186" i="5"/>
  <c r="AN176" i="5"/>
  <c r="AN189" i="5"/>
  <c r="AN26" i="5"/>
  <c r="AN179" i="5"/>
  <c r="AJ194" i="5"/>
  <c r="AN194" i="5"/>
  <c r="AN118" i="5"/>
  <c r="AN66" i="5"/>
  <c r="AN35" i="5"/>
  <c r="AN138" i="5"/>
  <c r="AN47" i="5"/>
  <c r="AN146" i="5"/>
  <c r="AN163" i="5"/>
  <c r="AN41" i="5"/>
  <c r="AN87" i="5"/>
  <c r="AN73" i="5"/>
  <c r="AJ30" i="5"/>
  <c r="AN30" i="5"/>
  <c r="AN19" i="5"/>
  <c r="AN79" i="5"/>
  <c r="AN191" i="5"/>
  <c r="AN112" i="5"/>
  <c r="AN119" i="5"/>
  <c r="AN162" i="5"/>
  <c r="AN65" i="5"/>
  <c r="AK65" i="5"/>
  <c r="AL65" i="5" s="1"/>
  <c r="AK180" i="5"/>
  <c r="AL180" i="5" s="1"/>
  <c r="AK5" i="5"/>
  <c r="AL5" i="5" s="1"/>
  <c r="AK57" i="5"/>
  <c r="AL57" i="5" s="1"/>
  <c r="AK41" i="5"/>
  <c r="AL41" i="5" s="1"/>
  <c r="AK44" i="5"/>
  <c r="AL44" i="5" s="1"/>
  <c r="AJ53" i="5"/>
  <c r="BC151" i="75"/>
  <c r="K152" i="5" s="1"/>
  <c r="AJ45" i="5"/>
  <c r="AJ32" i="5"/>
  <c r="AK192" i="5"/>
  <c r="AL192" i="5" s="1"/>
  <c r="AK56" i="5"/>
  <c r="AL56" i="5" s="1"/>
  <c r="AJ9" i="5"/>
  <c r="AK52" i="5"/>
  <c r="AL52" i="5" s="1"/>
  <c r="AK9" i="5"/>
  <c r="AL9" i="5" s="1"/>
  <c r="AF29" i="5"/>
  <c r="AJ52" i="5"/>
  <c r="AK13" i="5"/>
  <c r="AL13" i="5" s="1"/>
  <c r="AK21" i="5"/>
  <c r="AL21" i="5" s="1"/>
  <c r="AJ37" i="5"/>
  <c r="AF46" i="5"/>
  <c r="AK105" i="5"/>
  <c r="AL105" i="5" s="1"/>
  <c r="V59" i="5"/>
  <c r="AK116" i="5"/>
  <c r="AL116" i="5" s="1"/>
  <c r="Q174" i="5"/>
  <c r="AK146" i="3"/>
  <c r="W147" i="5" s="1"/>
  <c r="AK139" i="3"/>
  <c r="W140" i="5" s="1"/>
  <c r="X140" i="5" s="1"/>
  <c r="AK176" i="3"/>
  <c r="W177" i="5" s="1"/>
  <c r="AK182" i="3"/>
  <c r="W183" i="5" s="1"/>
  <c r="AK17" i="3"/>
  <c r="W18" i="5" s="1"/>
  <c r="X18" i="5" s="1"/>
  <c r="Q124" i="5"/>
  <c r="Q56" i="5"/>
  <c r="Q78" i="5"/>
  <c r="AK94" i="3"/>
  <c r="W95" i="5" s="1"/>
  <c r="X95" i="5" s="1"/>
  <c r="Q95" i="5"/>
  <c r="Q170" i="5"/>
  <c r="AK169" i="3"/>
  <c r="W170" i="5" s="1"/>
  <c r="Q141" i="5"/>
  <c r="AK140" i="3"/>
  <c r="W141" i="5" s="1"/>
  <c r="AK49" i="3"/>
  <c r="W50" i="5" s="1"/>
  <c r="AK45" i="5"/>
  <c r="AL45" i="5" s="1"/>
  <c r="AK157" i="5"/>
  <c r="AL157" i="5" s="1"/>
  <c r="AK59" i="3"/>
  <c r="W60" i="5" s="1"/>
  <c r="Q109" i="5"/>
  <c r="Q32" i="5"/>
  <c r="AK97" i="3"/>
  <c r="W98" i="5" s="1"/>
  <c r="AK12" i="3"/>
  <c r="W13" i="5" s="1"/>
  <c r="X13" i="5" s="1"/>
  <c r="AK66" i="3"/>
  <c r="W67" i="5" s="1"/>
  <c r="AK28" i="3"/>
  <c r="W29" i="5" s="1"/>
  <c r="X29" i="5" s="1"/>
  <c r="AK22" i="3"/>
  <c r="W23" i="5" s="1"/>
  <c r="AK148" i="3"/>
  <c r="W149" i="5" s="1"/>
  <c r="AK52" i="3"/>
  <c r="W53" i="5" s="1"/>
  <c r="AK124" i="3"/>
  <c r="W125" i="5" s="1"/>
  <c r="Q97" i="5"/>
  <c r="AK14" i="5"/>
  <c r="AL14" i="5" s="1"/>
  <c r="Q157" i="5"/>
  <c r="Q152" i="5"/>
  <c r="AK97" i="5"/>
  <c r="AL97" i="5" s="1"/>
  <c r="AK68" i="5"/>
  <c r="AL68" i="5" s="1"/>
  <c r="Q145" i="5"/>
  <c r="AJ14" i="5"/>
  <c r="AJ180" i="5"/>
  <c r="Q86" i="5"/>
  <c r="AK77" i="5"/>
  <c r="AL77" i="5" s="1"/>
  <c r="V57" i="5"/>
  <c r="AK164" i="3"/>
  <c r="W165" i="5" s="1"/>
  <c r="V165" i="5"/>
  <c r="V127" i="5"/>
  <c r="AK117" i="3"/>
  <c r="W118" i="5" s="1"/>
  <c r="X118" i="5" s="1"/>
  <c r="AK174" i="3"/>
  <c r="W175" i="5" s="1"/>
  <c r="AK169" i="5"/>
  <c r="AL169" i="5" s="1"/>
  <c r="V43" i="5"/>
  <c r="AK72" i="3"/>
  <c r="W73" i="5" s="1"/>
  <c r="V42" i="5"/>
  <c r="AK44" i="3"/>
  <c r="W45" i="5" s="1"/>
  <c r="V45" i="5"/>
  <c r="AK152" i="3"/>
  <c r="W153" i="5" s="1"/>
  <c r="V153" i="5"/>
  <c r="V26" i="5"/>
  <c r="AK25" i="3"/>
  <c r="W26" i="5" s="1"/>
  <c r="V21" i="5"/>
  <c r="AK20" i="3"/>
  <c r="W21" i="5" s="1"/>
  <c r="V115" i="5"/>
  <c r="AK114" i="3"/>
  <c r="W115" i="5" s="1"/>
  <c r="V123" i="5"/>
  <c r="AK122" i="3"/>
  <c r="W123" i="5" s="1"/>
  <c r="AK11" i="3"/>
  <c r="W12" i="5" s="1"/>
  <c r="V44" i="5"/>
  <c r="AK171" i="3"/>
  <c r="W172" i="5" s="1"/>
  <c r="V172" i="5"/>
  <c r="AK36" i="3"/>
  <c r="W37" i="5" s="1"/>
  <c r="X37" i="5" s="1"/>
  <c r="AK170" i="3"/>
  <c r="W171" i="5" s="1"/>
  <c r="V79" i="5"/>
  <c r="AK112" i="3"/>
  <c r="W113" i="5" s="1"/>
  <c r="V113" i="5"/>
  <c r="V146" i="5"/>
  <c r="V194" i="5"/>
  <c r="AK193" i="3"/>
  <c r="W194" i="5" s="1"/>
  <c r="V94" i="5"/>
  <c r="AK93" i="3"/>
  <c r="W94" i="5" s="1"/>
  <c r="AK140" i="5"/>
  <c r="AL140" i="5" s="1"/>
  <c r="AK100" i="5"/>
  <c r="AL100" i="5" s="1"/>
  <c r="AK106" i="3"/>
  <c r="W107" i="5" s="1"/>
  <c r="V107" i="5"/>
  <c r="V150" i="5"/>
  <c r="AK149" i="3"/>
  <c r="W150" i="5" s="1"/>
  <c r="V190" i="5"/>
  <c r="AK189" i="3"/>
  <c r="W190" i="5" s="1"/>
  <c r="N179" i="3"/>
  <c r="P180" i="5" s="1"/>
  <c r="N3" i="3"/>
  <c r="P4" i="5" s="1"/>
  <c r="N191" i="3"/>
  <c r="P192" i="5" s="1"/>
  <c r="AK32" i="5"/>
  <c r="AL32" i="5" s="1"/>
  <c r="AK148" i="5"/>
  <c r="AL148" i="5" s="1"/>
  <c r="AK8" i="5"/>
  <c r="AL8" i="5" s="1"/>
  <c r="AK88" i="5"/>
  <c r="AL88" i="5" s="1"/>
  <c r="AK20" i="5"/>
  <c r="AL20" i="5" s="1"/>
  <c r="N19" i="3"/>
  <c r="P20" i="5" s="1"/>
  <c r="AK60" i="5"/>
  <c r="AL60" i="5" s="1"/>
  <c r="AK139" i="5"/>
  <c r="AL139" i="5" s="1"/>
  <c r="AK43" i="5"/>
  <c r="AL43" i="5" s="1"/>
  <c r="AK165" i="5"/>
  <c r="AL165" i="5" s="1"/>
  <c r="AK75" i="5"/>
  <c r="AL75" i="5" s="1"/>
  <c r="AK185" i="5"/>
  <c r="AL185" i="5" s="1"/>
  <c r="AK149" i="5"/>
  <c r="AL149" i="5" s="1"/>
  <c r="AJ48" i="5"/>
  <c r="AK76" i="5"/>
  <c r="AL76" i="5" s="1"/>
  <c r="AK86" i="5"/>
  <c r="AL86" i="5" s="1"/>
  <c r="AK82" i="5"/>
  <c r="AL82" i="5" s="1"/>
  <c r="V83" i="5"/>
  <c r="AK82" i="3"/>
  <c r="W83" i="5" s="1"/>
  <c r="V10" i="5"/>
  <c r="AK9" i="3"/>
  <c r="W10" i="5" s="1"/>
  <c r="AK32" i="3"/>
  <c r="W33" i="5" s="1"/>
  <c r="V33" i="5"/>
  <c r="AK54" i="5"/>
  <c r="AL54" i="5" s="1"/>
  <c r="AJ177" i="5"/>
  <c r="AK40" i="5"/>
  <c r="AL40" i="5" s="1"/>
  <c r="AK179" i="3"/>
  <c r="W180" i="5" s="1"/>
  <c r="V180" i="5"/>
  <c r="AK71" i="5"/>
  <c r="AL71" i="5" s="1"/>
  <c r="AK183" i="5"/>
  <c r="AL183" i="5" s="1"/>
  <c r="AK73" i="3"/>
  <c r="W74" i="5" s="1"/>
  <c r="V74" i="5"/>
  <c r="AK24" i="3"/>
  <c r="W25" i="5" s="1"/>
  <c r="V25" i="5"/>
  <c r="V134" i="5"/>
  <c r="AK133" i="3"/>
  <c r="W134" i="5" s="1"/>
  <c r="AK29" i="3"/>
  <c r="W30" i="5" s="1"/>
  <c r="V66" i="5"/>
  <c r="AK65" i="3"/>
  <c r="W66" i="5" s="1"/>
  <c r="V102" i="5"/>
  <c r="AK117" i="5"/>
  <c r="AL117" i="5" s="1"/>
  <c r="AK81" i="3"/>
  <c r="W82" i="5" s="1"/>
  <c r="V82" i="5"/>
  <c r="AK74" i="3"/>
  <c r="W75" i="5" s="1"/>
  <c r="V75" i="5"/>
  <c r="V38" i="5"/>
  <c r="AK37" i="3"/>
  <c r="W38" i="5" s="1"/>
  <c r="X38" i="5" s="1"/>
  <c r="AK162" i="3"/>
  <c r="W163" i="5" s="1"/>
  <c r="V163" i="5"/>
  <c r="AK107" i="3"/>
  <c r="W108" i="5" s="1"/>
  <c r="V108" i="5"/>
  <c r="V91" i="5"/>
  <c r="AK90" i="3"/>
  <c r="W91" i="5" s="1"/>
  <c r="V111" i="5"/>
  <c r="AK110" i="3"/>
  <c r="W111" i="5" s="1"/>
  <c r="AK57" i="3"/>
  <c r="W58" i="5" s="1"/>
  <c r="V58" i="5"/>
  <c r="AK71" i="3"/>
  <c r="W72" i="5" s="1"/>
  <c r="AK13" i="3"/>
  <c r="W14" i="5" s="1"/>
  <c r="V81" i="5"/>
  <c r="AK6" i="3"/>
  <c r="W7" i="5" s="1"/>
  <c r="V7" i="5"/>
  <c r="V104" i="5"/>
  <c r="V51" i="5"/>
  <c r="AK50" i="3"/>
  <c r="W51" i="5" s="1"/>
  <c r="X51" i="5" s="1"/>
  <c r="AK61" i="3"/>
  <c r="W62" i="5" s="1"/>
  <c r="V62" i="5"/>
  <c r="AK136" i="3"/>
  <c r="W137" i="5" s="1"/>
  <c r="V137" i="5"/>
  <c r="V96" i="5"/>
  <c r="AK92" i="5"/>
  <c r="AL92" i="5" s="1"/>
  <c r="AK173" i="5"/>
  <c r="AL173" i="5" s="1"/>
  <c r="AJ188" i="5"/>
  <c r="AK79" i="5"/>
  <c r="AL79" i="5" s="1"/>
  <c r="AK18" i="5"/>
  <c r="AL18" i="5" s="1"/>
  <c r="AJ58" i="5"/>
  <c r="AK184" i="5"/>
  <c r="AL184" i="5" s="1"/>
  <c r="AK109" i="5"/>
  <c r="AL109" i="5" s="1"/>
  <c r="AK84" i="5"/>
  <c r="AL84" i="5" s="1"/>
  <c r="AK177" i="5"/>
  <c r="AL177" i="5" s="1"/>
  <c r="AK107" i="5"/>
  <c r="AL107" i="5" s="1"/>
  <c r="AK152" i="5"/>
  <c r="AL152" i="5" s="1"/>
  <c r="AK98" i="5"/>
  <c r="AL98" i="5" s="1"/>
  <c r="AK159" i="5"/>
  <c r="AL159" i="5" s="1"/>
  <c r="AK136" i="5"/>
  <c r="AL136" i="5" s="1"/>
  <c r="AK186" i="5"/>
  <c r="AL186" i="5" s="1"/>
  <c r="AJ28" i="5"/>
  <c r="AK141" i="5"/>
  <c r="AL141" i="5" s="1"/>
  <c r="AK124" i="5"/>
  <c r="AL124" i="5" s="1"/>
  <c r="AK128" i="5"/>
  <c r="AL128" i="5" s="1"/>
  <c r="AK147" i="5"/>
  <c r="AL147" i="5" s="1"/>
  <c r="AK10" i="5"/>
  <c r="AL10" i="5" s="1"/>
  <c r="AK111" i="5"/>
  <c r="AL111" i="5" s="1"/>
  <c r="AK167" i="5"/>
  <c r="AL167" i="5" s="1"/>
  <c r="J85" i="5"/>
  <c r="AM85" i="5" s="1"/>
  <c r="AJ44" i="5"/>
  <c r="N166" i="3"/>
  <c r="P167" i="5" s="1"/>
  <c r="BC79" i="75"/>
  <c r="K80" i="5" s="1"/>
  <c r="BC84" i="75"/>
  <c r="K85" i="5" s="1"/>
  <c r="AK127" i="5"/>
  <c r="AL127" i="5" s="1"/>
  <c r="N106" i="3"/>
  <c r="P107" i="5" s="1"/>
  <c r="N167" i="3"/>
  <c r="P168" i="5" s="1"/>
  <c r="AK36" i="5"/>
  <c r="AL36" i="5" s="1"/>
  <c r="AJ10" i="5"/>
  <c r="N47" i="3"/>
  <c r="P48" i="5" s="1"/>
  <c r="N110" i="3"/>
  <c r="P111" i="5" s="1"/>
  <c r="M152" i="5"/>
  <c r="J126" i="5"/>
  <c r="AM126" i="5" s="1"/>
  <c r="J83" i="5"/>
  <c r="AM83" i="5" s="1"/>
  <c r="J179" i="5"/>
  <c r="AM179" i="5" s="1"/>
  <c r="BC90" i="75"/>
  <c r="K91" i="5" s="1"/>
  <c r="N118" i="3"/>
  <c r="P119" i="5" s="1"/>
  <c r="N44" i="3"/>
  <c r="P45" i="5" s="1"/>
  <c r="N126" i="3"/>
  <c r="P127" i="5" s="1"/>
  <c r="N172" i="3"/>
  <c r="P173" i="5" s="1"/>
  <c r="N186" i="3"/>
  <c r="P187" i="5" s="1"/>
  <c r="BC56" i="75"/>
  <c r="K57" i="5" s="1"/>
  <c r="AK24" i="5"/>
  <c r="AL24" i="5" s="1"/>
  <c r="N115" i="3"/>
  <c r="P116" i="5" s="1"/>
  <c r="AK19" i="5"/>
  <c r="AL19" i="5" s="1"/>
  <c r="AK114" i="5"/>
  <c r="AL114" i="5" s="1"/>
  <c r="AK189" i="5"/>
  <c r="AL189" i="5" s="1"/>
  <c r="AK99" i="5"/>
  <c r="AL99" i="5" s="1"/>
  <c r="N60" i="3"/>
  <c r="P61" i="5" s="1"/>
  <c r="N142" i="3"/>
  <c r="P143" i="5" s="1"/>
  <c r="N155" i="3"/>
  <c r="P156" i="5" s="1"/>
  <c r="M145" i="5"/>
  <c r="M158" i="5"/>
  <c r="N156" i="3"/>
  <c r="P157" i="5" s="1"/>
  <c r="AK130" i="5"/>
  <c r="AL130" i="5" s="1"/>
  <c r="AK87" i="5"/>
  <c r="AL87" i="5" s="1"/>
  <c r="N53" i="3"/>
  <c r="P54" i="5" s="1"/>
  <c r="AK26" i="5"/>
  <c r="AL26" i="5" s="1"/>
  <c r="AK178" i="5"/>
  <c r="AL178" i="5" s="1"/>
  <c r="N55" i="3"/>
  <c r="P56" i="5" s="1"/>
  <c r="N65" i="3"/>
  <c r="P66" i="5" s="1"/>
  <c r="M18" i="5"/>
  <c r="N81" i="3"/>
  <c r="P82" i="5" s="1"/>
  <c r="N163" i="3"/>
  <c r="P164" i="5" s="1"/>
  <c r="N42" i="3"/>
  <c r="P43" i="5" s="1"/>
  <c r="N162" i="3"/>
  <c r="P163" i="5" s="1"/>
  <c r="AK95" i="5"/>
  <c r="AL95" i="5" s="1"/>
  <c r="AK174" i="5"/>
  <c r="AL174" i="5" s="1"/>
  <c r="M11" i="5"/>
  <c r="N10" i="3"/>
  <c r="P11" i="5" s="1"/>
  <c r="M12" i="5"/>
  <c r="N11" i="3"/>
  <c r="P12" i="5" s="1"/>
  <c r="M78" i="5"/>
  <c r="N77" i="3"/>
  <c r="P78" i="5" s="1"/>
  <c r="M22" i="5"/>
  <c r="N21" i="3"/>
  <c r="P22" i="5" s="1"/>
  <c r="M84" i="5"/>
  <c r="N83" i="3"/>
  <c r="P84" i="5" s="1"/>
  <c r="M113" i="5"/>
  <c r="N112" i="3"/>
  <c r="P113" i="5" s="1"/>
  <c r="N57" i="3"/>
  <c r="P58" i="5" s="1"/>
  <c r="M58" i="5"/>
  <c r="M153" i="5"/>
  <c r="N152" i="3"/>
  <c r="P153" i="5" s="1"/>
  <c r="N62" i="3"/>
  <c r="P63" i="5" s="1"/>
  <c r="M63" i="5"/>
  <c r="AK55" i="5"/>
  <c r="AL55" i="5" s="1"/>
  <c r="AK193" i="5"/>
  <c r="AL193" i="5" s="1"/>
  <c r="AK194" i="5"/>
  <c r="AL194" i="5" s="1"/>
  <c r="AK6" i="5"/>
  <c r="AL6" i="5" s="1"/>
  <c r="AK106" i="5"/>
  <c r="AL106" i="5" s="1"/>
  <c r="AK27" i="5"/>
  <c r="AL27" i="5" s="1"/>
  <c r="AK126" i="5"/>
  <c r="AL126" i="5" s="1"/>
  <c r="AJ190" i="5"/>
  <c r="AJ175" i="5"/>
  <c r="AK142" i="5"/>
  <c r="AL142" i="5" s="1"/>
  <c r="AK66" i="5"/>
  <c r="AL66" i="5" s="1"/>
  <c r="AK85" i="5"/>
  <c r="AL85" i="5" s="1"/>
  <c r="AK118" i="5"/>
  <c r="AL118" i="5" s="1"/>
  <c r="AK150" i="5"/>
  <c r="AL150" i="5" s="1"/>
  <c r="AK89" i="5"/>
  <c r="AL89" i="5" s="1"/>
  <c r="AK30" i="5"/>
  <c r="AL30" i="5" s="1"/>
  <c r="AK78" i="5"/>
  <c r="AL78" i="5" s="1"/>
  <c r="AK93" i="5"/>
  <c r="AL93" i="5" s="1"/>
  <c r="AK101" i="5"/>
  <c r="AL101" i="5" s="1"/>
  <c r="AK181" i="5"/>
  <c r="AL181" i="5" s="1"/>
  <c r="AK47" i="5"/>
  <c r="AL47" i="5" s="1"/>
  <c r="J114" i="5"/>
  <c r="AM114" i="5" s="1"/>
  <c r="BC7" i="75"/>
  <c r="K8" i="5" s="1"/>
  <c r="J116" i="5"/>
  <c r="AM116" i="5" s="1"/>
  <c r="AK134" i="5"/>
  <c r="AL134" i="5" s="1"/>
  <c r="J122" i="5"/>
  <c r="AM122" i="5" s="1"/>
  <c r="J135" i="5"/>
  <c r="AM135" i="5" s="1"/>
  <c r="AK102" i="5"/>
  <c r="AL102" i="5" s="1"/>
  <c r="BC121" i="75"/>
  <c r="K122" i="5" s="1"/>
  <c r="BC134" i="75"/>
  <c r="K135" i="5" s="1"/>
  <c r="AK170" i="5"/>
  <c r="AL170" i="5" s="1"/>
  <c r="BC148" i="75"/>
  <c r="K149" i="5" s="1"/>
  <c r="BC50" i="75"/>
  <c r="K51" i="5" s="1"/>
  <c r="J51" i="5"/>
  <c r="AM51" i="5" s="1"/>
  <c r="BC40" i="75"/>
  <c r="K41" i="5" s="1"/>
  <c r="J113" i="5"/>
  <c r="AM113" i="5" s="1"/>
  <c r="AK166" i="5"/>
  <c r="AL166" i="5" s="1"/>
  <c r="BC112" i="75"/>
  <c r="K113" i="5" s="1"/>
  <c r="AK158" i="5"/>
  <c r="AL158" i="5" s="1"/>
  <c r="AJ6" i="5"/>
  <c r="AJ54" i="5"/>
  <c r="AF57" i="5" l="1"/>
  <c r="L179" i="5"/>
  <c r="AK150" i="3"/>
  <c r="W151" i="5" s="1"/>
  <c r="X141" i="5"/>
  <c r="AF177" i="5"/>
  <c r="L52" i="5"/>
  <c r="AV82" i="75"/>
  <c r="H83" i="5" s="1"/>
  <c r="L83" i="5" s="1"/>
  <c r="AV9" i="75"/>
  <c r="H10" i="5" s="1"/>
  <c r="L10" i="5" s="1"/>
  <c r="AK116" i="3"/>
  <c r="W117" i="5" s="1"/>
  <c r="AV187" i="75"/>
  <c r="H188" i="5" s="1"/>
  <c r="AV180" i="75"/>
  <c r="H181" i="5" s="1"/>
  <c r="L181" i="5" s="1"/>
  <c r="AV43" i="75"/>
  <c r="H44" i="5" s="1"/>
  <c r="L44" i="5" s="1"/>
  <c r="AV159" i="75"/>
  <c r="H160" i="5" s="1"/>
  <c r="L160" i="5" s="1"/>
  <c r="AV143" i="75"/>
  <c r="H144" i="5" s="1"/>
  <c r="L144" i="5" s="1"/>
  <c r="AF23" i="5"/>
  <c r="AV109" i="75"/>
  <c r="H110" i="5" s="1"/>
  <c r="L110" i="5" s="1"/>
  <c r="AK115" i="3"/>
  <c r="W116" i="5" s="1"/>
  <c r="L55" i="5"/>
  <c r="AV173" i="75"/>
  <c r="H174" i="5" s="1"/>
  <c r="L174" i="5" s="1"/>
  <c r="AV84" i="75"/>
  <c r="H85" i="5" s="1"/>
  <c r="L85" i="5" s="1"/>
  <c r="AF123" i="5"/>
  <c r="AF32" i="5"/>
  <c r="AF81" i="5"/>
  <c r="AV80" i="75"/>
  <c r="H81" i="5" s="1"/>
  <c r="L81" i="5" s="1"/>
  <c r="AF85" i="5"/>
  <c r="AF6" i="5"/>
  <c r="AF132" i="5"/>
  <c r="AF87" i="5"/>
  <c r="AF44" i="5"/>
  <c r="L75" i="5"/>
  <c r="AF122" i="5"/>
  <c r="X7" i="5"/>
  <c r="AK102" i="3"/>
  <c r="W103" i="5" s="1"/>
  <c r="AJ178" i="5"/>
  <c r="AK88" i="3"/>
  <c r="W89" i="5" s="1"/>
  <c r="AV136" i="75"/>
  <c r="H137" i="5" s="1"/>
  <c r="L137" i="5" s="1"/>
  <c r="AF25" i="5"/>
  <c r="AF83" i="5"/>
  <c r="AF162" i="5"/>
  <c r="AV114" i="75"/>
  <c r="H115" i="5" s="1"/>
  <c r="L115" i="5" s="1"/>
  <c r="L51" i="5"/>
  <c r="L26" i="5"/>
  <c r="L76" i="5"/>
  <c r="AF127" i="5"/>
  <c r="AK154" i="3"/>
  <c r="W155" i="5" s="1"/>
  <c r="X155" i="5" s="1"/>
  <c r="AK67" i="3"/>
  <c r="W68" i="5" s="1"/>
  <c r="AK41" i="3"/>
  <c r="W42" i="5" s="1"/>
  <c r="AV73" i="75"/>
  <c r="H74" i="5" s="1"/>
  <c r="L74" i="5" s="1"/>
  <c r="AF99" i="5"/>
  <c r="X34" i="5"/>
  <c r="AF45" i="5"/>
  <c r="AV49" i="75"/>
  <c r="H50" i="5" s="1"/>
  <c r="L50" i="5" s="1"/>
  <c r="AF109" i="5"/>
  <c r="AV164" i="75"/>
  <c r="H165" i="5" s="1"/>
  <c r="L165" i="5" s="1"/>
  <c r="AV44" i="75"/>
  <c r="H45" i="5" s="1"/>
  <c r="L45" i="5" s="1"/>
  <c r="AF40" i="5"/>
  <c r="AV157" i="75"/>
  <c r="H158" i="5" s="1"/>
  <c r="L158" i="5" s="1"/>
  <c r="AF192" i="5"/>
  <c r="AV98" i="75"/>
  <c r="H99" i="5" s="1"/>
  <c r="L99" i="5" s="1"/>
  <c r="AK125" i="3"/>
  <c r="W126" i="5" s="1"/>
  <c r="X126" i="5" s="1"/>
  <c r="AK181" i="3"/>
  <c r="W182" i="5" s="1"/>
  <c r="AK85" i="3"/>
  <c r="W86" i="5" s="1"/>
  <c r="AK8" i="3"/>
  <c r="W9" i="5" s="1"/>
  <c r="AV7" i="75"/>
  <c r="H8" i="5" s="1"/>
  <c r="L8" i="5" s="1"/>
  <c r="AV131" i="75"/>
  <c r="H132" i="5" s="1"/>
  <c r="L132" i="5" s="1"/>
  <c r="AV120" i="75"/>
  <c r="H121" i="5" s="1"/>
  <c r="L121" i="5" s="1"/>
  <c r="AV31" i="75"/>
  <c r="H32" i="5" s="1"/>
  <c r="L32" i="5" s="1"/>
  <c r="AK7" i="3"/>
  <c r="W8" i="5" s="1"/>
  <c r="X8" i="5" s="1"/>
  <c r="AK155" i="3"/>
  <c r="W156" i="5" s="1"/>
  <c r="AF156" i="5"/>
  <c r="AV78" i="75"/>
  <c r="H79" i="5" s="1"/>
  <c r="L79" i="5" s="1"/>
  <c r="AF138" i="5"/>
  <c r="AV18" i="75"/>
  <c r="H19" i="5" s="1"/>
  <c r="L19" i="5" s="1"/>
  <c r="AV106" i="75"/>
  <c r="H107" i="5" s="1"/>
  <c r="L107" i="5" s="1"/>
  <c r="AV117" i="75"/>
  <c r="H118" i="5" s="1"/>
  <c r="L118" i="5" s="1"/>
  <c r="AG118" i="5" s="1"/>
  <c r="AJ118" i="5"/>
  <c r="AV186" i="75"/>
  <c r="H187" i="5" s="1"/>
  <c r="L187" i="5" s="1"/>
  <c r="V61" i="5"/>
  <c r="AK130" i="3"/>
  <c r="W131" i="5" s="1"/>
  <c r="AF137" i="5"/>
  <c r="AJ136" i="5"/>
  <c r="AF125" i="5"/>
  <c r="AV170" i="75"/>
  <c r="H171" i="5" s="1"/>
  <c r="X5" i="5"/>
  <c r="AV4" i="75"/>
  <c r="H5" i="5" s="1"/>
  <c r="L5" i="5" s="1"/>
  <c r="AV90" i="75"/>
  <c r="H91" i="5" s="1"/>
  <c r="AK79" i="3"/>
  <c r="W80" i="5" s="1"/>
  <c r="AV183" i="75"/>
  <c r="H184" i="5" s="1"/>
  <c r="L184" i="5" s="1"/>
  <c r="AF88" i="5"/>
  <c r="V101" i="5"/>
  <c r="AV16" i="75"/>
  <c r="H17" i="5" s="1"/>
  <c r="L17" i="5" s="1"/>
  <c r="X179" i="5"/>
  <c r="AV38" i="75"/>
  <c r="H39" i="5" s="1"/>
  <c r="AF100" i="5"/>
  <c r="AV63" i="75"/>
  <c r="H64" i="5" s="1"/>
  <c r="L64" i="5" s="1"/>
  <c r="AG64" i="5" s="1"/>
  <c r="AV96" i="75"/>
  <c r="H97" i="5" s="1"/>
  <c r="L97" i="5" s="1"/>
  <c r="AF35" i="5"/>
  <c r="AF146" i="5"/>
  <c r="AK127" i="3"/>
  <c r="W128" i="5" s="1"/>
  <c r="V64" i="5"/>
  <c r="AK70" i="3"/>
  <c r="W71" i="5" s="1"/>
  <c r="AF71" i="5"/>
  <c r="AF11" i="5"/>
  <c r="V168" i="5"/>
  <c r="AK80" i="3"/>
  <c r="W81" i="5" s="1"/>
  <c r="X81" i="5" s="1"/>
  <c r="AK159" i="3"/>
  <c r="W160" i="5" s="1"/>
  <c r="X160" i="5" s="1"/>
  <c r="AG160" i="5" s="1"/>
  <c r="AV192" i="75"/>
  <c r="H193" i="5" s="1"/>
  <c r="L193" i="5" s="1"/>
  <c r="AF126" i="5"/>
  <c r="AF75" i="5"/>
  <c r="AV155" i="75"/>
  <c r="H156" i="5" s="1"/>
  <c r="L156" i="5" s="1"/>
  <c r="C156" i="5"/>
  <c r="V142" i="5"/>
  <c r="L114" i="5"/>
  <c r="AF17" i="5"/>
  <c r="L162" i="5"/>
  <c r="AV105" i="75"/>
  <c r="H106" i="5" s="1"/>
  <c r="L106" i="5" s="1"/>
  <c r="AF183" i="5"/>
  <c r="L30" i="5"/>
  <c r="AV76" i="75"/>
  <c r="H77" i="5" s="1"/>
  <c r="L77" i="5" s="1"/>
  <c r="AF161" i="5"/>
  <c r="AF152" i="5"/>
  <c r="AV193" i="75"/>
  <c r="H194" i="5" s="1"/>
  <c r="L194" i="5" s="1"/>
  <c r="AV45" i="75"/>
  <c r="H46" i="5" s="1"/>
  <c r="L46" i="5" s="1"/>
  <c r="AK86" i="3"/>
  <c r="W87" i="5" s="1"/>
  <c r="X87" i="5" s="1"/>
  <c r="L149" i="5"/>
  <c r="X123" i="5"/>
  <c r="AG123" i="5" s="1"/>
  <c r="AK23" i="3"/>
  <c r="W24" i="5" s="1"/>
  <c r="AV15" i="75"/>
  <c r="H16" i="5" s="1"/>
  <c r="L16" i="5" s="1"/>
  <c r="AV134" i="75"/>
  <c r="H135" i="5" s="1"/>
  <c r="L150" i="5"/>
  <c r="AV188" i="75"/>
  <c r="H189" i="5" s="1"/>
  <c r="L189" i="5" s="1"/>
  <c r="AV92" i="75"/>
  <c r="H93" i="5" s="1"/>
  <c r="L93" i="5" s="1"/>
  <c r="V5" i="5"/>
  <c r="AK142" i="3"/>
  <c r="W143" i="5" s="1"/>
  <c r="AK145" i="3"/>
  <c r="W146" i="5" s="1"/>
  <c r="X125" i="5"/>
  <c r="AG125" i="5" s="1"/>
  <c r="AV126" i="75"/>
  <c r="H127" i="5" s="1"/>
  <c r="L127" i="5" s="1"/>
  <c r="AV152" i="75"/>
  <c r="H153" i="5" s="1"/>
  <c r="L153" i="5" s="1"/>
  <c r="AV154" i="75"/>
  <c r="H155" i="5" s="1"/>
  <c r="L155" i="5" s="1"/>
  <c r="L59" i="5"/>
  <c r="AK188" i="3"/>
  <c r="W189" i="5" s="1"/>
  <c r="X189" i="5" s="1"/>
  <c r="AF76" i="5"/>
  <c r="AF86" i="5"/>
  <c r="AV17" i="75"/>
  <c r="H18" i="5" s="1"/>
  <c r="L18" i="5" s="1"/>
  <c r="AG18" i="5" s="1"/>
  <c r="X134" i="5"/>
  <c r="V76" i="5"/>
  <c r="AK84" i="3"/>
  <c r="W85" i="5" s="1"/>
  <c r="V19" i="5"/>
  <c r="AF93" i="5"/>
  <c r="AF151" i="5"/>
  <c r="AV135" i="75"/>
  <c r="H136" i="5" s="1"/>
  <c r="L136" i="5" s="1"/>
  <c r="AV61" i="75"/>
  <c r="H62" i="5" s="1"/>
  <c r="L62" i="5" s="1"/>
  <c r="F48" i="5"/>
  <c r="AV47" i="75"/>
  <c r="H48" i="5" s="1"/>
  <c r="L48" i="5" s="1"/>
  <c r="AF111" i="5"/>
  <c r="F20" i="5"/>
  <c r="AV19" i="75"/>
  <c r="H20" i="5" s="1"/>
  <c r="F71" i="5"/>
  <c r="AV70" i="75"/>
  <c r="H71" i="5" s="1"/>
  <c r="L71" i="5" s="1"/>
  <c r="L57" i="5"/>
  <c r="L91" i="5"/>
  <c r="AK64" i="3"/>
  <c r="W65" i="5" s="1"/>
  <c r="AK131" i="3"/>
  <c r="W132" i="5" s="1"/>
  <c r="X132" i="5" s="1"/>
  <c r="V181" i="5"/>
  <c r="AF159" i="5"/>
  <c r="C10" i="5"/>
  <c r="AF4" i="5"/>
  <c r="AF56" i="5"/>
  <c r="L20" i="5"/>
  <c r="X72" i="5"/>
  <c r="AK35" i="3"/>
  <c r="W36" i="5" s="1"/>
  <c r="X36" i="5" s="1"/>
  <c r="AF134" i="5"/>
  <c r="AK132" i="3"/>
  <c r="W133" i="5" s="1"/>
  <c r="F41" i="5"/>
  <c r="AV177" i="75"/>
  <c r="H178" i="5" s="1"/>
  <c r="L178" i="5" s="1"/>
  <c r="C152" i="5"/>
  <c r="AV151" i="75"/>
  <c r="H152" i="5" s="1"/>
  <c r="L152" i="5" s="1"/>
  <c r="C122" i="5"/>
  <c r="AV121" i="75"/>
  <c r="H122" i="5" s="1"/>
  <c r="L122" i="5" s="1"/>
  <c r="AF135" i="5"/>
  <c r="L176" i="5"/>
  <c r="V188" i="5"/>
  <c r="AK56" i="3"/>
  <c r="W57" i="5" s="1"/>
  <c r="X57" i="5" s="1"/>
  <c r="AV13" i="75"/>
  <c r="H14" i="5" s="1"/>
  <c r="L14" i="5" s="1"/>
  <c r="AK163" i="3"/>
  <c r="W164" i="5" s="1"/>
  <c r="X164" i="5" s="1"/>
  <c r="AG164" i="5" s="1"/>
  <c r="L61" i="5"/>
  <c r="AF73" i="5"/>
  <c r="AF65" i="5"/>
  <c r="AF186" i="5"/>
  <c r="F145" i="5"/>
  <c r="AV144" i="75"/>
  <c r="H145" i="5" s="1"/>
  <c r="L145" i="5" s="1"/>
  <c r="L13" i="5"/>
  <c r="AV42" i="75"/>
  <c r="H43" i="5" s="1"/>
  <c r="L43" i="5" s="1"/>
  <c r="AV23" i="75"/>
  <c r="H24" i="5" s="1"/>
  <c r="L24" i="5" s="1"/>
  <c r="AF30" i="5"/>
  <c r="C190" i="5"/>
  <c r="AV189" i="75"/>
  <c r="H190" i="5" s="1"/>
  <c r="L190" i="5" s="1"/>
  <c r="F185" i="5"/>
  <c r="AV184" i="75"/>
  <c r="H185" i="5" s="1"/>
  <c r="L185" i="5" s="1"/>
  <c r="AF77" i="5"/>
  <c r="AF55" i="5"/>
  <c r="X171" i="5"/>
  <c r="X103" i="5"/>
  <c r="AF194" i="5"/>
  <c r="AF157" i="5"/>
  <c r="AF96" i="5"/>
  <c r="AF181" i="5"/>
  <c r="AF189" i="5"/>
  <c r="AF148" i="5"/>
  <c r="AF24" i="5"/>
  <c r="AF10" i="5"/>
  <c r="AF13" i="5"/>
  <c r="AF89" i="5"/>
  <c r="AF90" i="5"/>
  <c r="AF167" i="5"/>
  <c r="X30" i="5"/>
  <c r="X59" i="5"/>
  <c r="AK34" i="3"/>
  <c r="W35" i="5" s="1"/>
  <c r="X35" i="5" s="1"/>
  <c r="AK91" i="3"/>
  <c r="W92" i="5" s="1"/>
  <c r="V186" i="5"/>
  <c r="V11" i="5"/>
  <c r="AK129" i="3"/>
  <c r="W130" i="5" s="1"/>
  <c r="AK173" i="3"/>
  <c r="W174" i="5" s="1"/>
  <c r="X174" i="5" s="1"/>
  <c r="AF43" i="5"/>
  <c r="AK120" i="3"/>
  <c r="W121" i="5" s="1"/>
  <c r="V112" i="5"/>
  <c r="AK16" i="3"/>
  <c r="W17" i="5" s="1"/>
  <c r="X17" i="5" s="1"/>
  <c r="V80" i="5"/>
  <c r="AF187" i="5"/>
  <c r="V173" i="5"/>
  <c r="X42" i="5"/>
  <c r="AG42" i="5" s="1"/>
  <c r="X76" i="5"/>
  <c r="AG76" i="5" s="1"/>
  <c r="X146" i="5"/>
  <c r="X149" i="5"/>
  <c r="X62" i="5"/>
  <c r="X99" i="5"/>
  <c r="X86" i="5"/>
  <c r="AK101" i="3"/>
  <c r="W102" i="5" s="1"/>
  <c r="X102" i="5" s="1"/>
  <c r="AG102" i="5" s="1"/>
  <c r="AK3" i="3"/>
  <c r="W4" i="5" s="1"/>
  <c r="X4" i="5" s="1"/>
  <c r="V16" i="5"/>
  <c r="AK158" i="3"/>
  <c r="W159" i="5" s="1"/>
  <c r="X159" i="5" s="1"/>
  <c r="AK40" i="3"/>
  <c r="W41" i="5" s="1"/>
  <c r="X41" i="5" s="1"/>
  <c r="AK143" i="3"/>
  <c r="W144" i="5" s="1"/>
  <c r="X144" i="5" s="1"/>
  <c r="X74" i="5"/>
  <c r="AG74" i="5" s="1"/>
  <c r="X131" i="5"/>
  <c r="AG131" i="5" s="1"/>
  <c r="AJ152" i="5"/>
  <c r="AJ181" i="5"/>
  <c r="AJ96" i="5"/>
  <c r="AJ85" i="5"/>
  <c r="AJ173" i="5"/>
  <c r="AJ102" i="5"/>
  <c r="AJ39" i="5"/>
  <c r="AJ134" i="5"/>
  <c r="AJ141" i="5"/>
  <c r="AJ149" i="5"/>
  <c r="AJ169" i="5"/>
  <c r="AJ101" i="5"/>
  <c r="AJ167" i="5"/>
  <c r="AJ78" i="5"/>
  <c r="AJ133" i="5"/>
  <c r="X185" i="5"/>
  <c r="AG185" i="5" s="1"/>
  <c r="X53" i="5"/>
  <c r="AG53" i="5" s="1"/>
  <c r="X112" i="5"/>
  <c r="AJ97" i="5"/>
  <c r="AJ160" i="5"/>
  <c r="AJ170" i="5"/>
  <c r="AJ144" i="5"/>
  <c r="X183" i="5"/>
  <c r="AJ98" i="5"/>
  <c r="AJ168" i="5"/>
  <c r="AJ77" i="5"/>
  <c r="AJ139" i="5"/>
  <c r="AJ86" i="5"/>
  <c r="AJ109" i="5"/>
  <c r="X117" i="5"/>
  <c r="AG117" i="5" s="1"/>
  <c r="X50" i="5"/>
  <c r="AJ103" i="5"/>
  <c r="AJ95" i="5"/>
  <c r="X25" i="5"/>
  <c r="X108" i="5"/>
  <c r="AG108" i="5" s="1"/>
  <c r="AJ20" i="5"/>
  <c r="AJ13" i="5"/>
  <c r="AV5" i="75"/>
  <c r="H6" i="5" s="1"/>
  <c r="L6" i="5" s="1"/>
  <c r="F6" i="5"/>
  <c r="L88" i="5"/>
  <c r="L68" i="5"/>
  <c r="X115" i="5"/>
  <c r="AG115" i="5" s="1"/>
  <c r="AJ127" i="5"/>
  <c r="AJ176" i="5"/>
  <c r="AJ38" i="5"/>
  <c r="AJ16" i="5"/>
  <c r="AJ8" i="5"/>
  <c r="AJ104" i="5"/>
  <c r="AJ23" i="5"/>
  <c r="AJ154" i="5"/>
  <c r="AJ142" i="5"/>
  <c r="AJ5" i="5"/>
  <c r="AJ43" i="5"/>
  <c r="AJ159" i="5"/>
  <c r="AJ36" i="5"/>
  <c r="AJ46" i="5"/>
  <c r="AK19" i="3"/>
  <c r="W20" i="5" s="1"/>
  <c r="X20" i="5" s="1"/>
  <c r="AK135" i="3"/>
  <c r="W136" i="5" s="1"/>
  <c r="X136" i="5" s="1"/>
  <c r="V99" i="5"/>
  <c r="V90" i="5"/>
  <c r="V138" i="5"/>
  <c r="AK144" i="3"/>
  <c r="W145" i="5" s="1"/>
  <c r="X145" i="5" s="1"/>
  <c r="AK45" i="3"/>
  <c r="W46" i="5" s="1"/>
  <c r="X46" i="5" s="1"/>
  <c r="AK153" i="3"/>
  <c r="W154" i="5" s="1"/>
  <c r="X154" i="5" s="1"/>
  <c r="V192" i="5"/>
  <c r="AK177" i="3"/>
  <c r="W178" i="5" s="1"/>
  <c r="X178" i="5" s="1"/>
  <c r="AK38" i="3"/>
  <c r="W39" i="5" s="1"/>
  <c r="X39" i="5" s="1"/>
  <c r="AK5" i="3"/>
  <c r="W6" i="5" s="1"/>
  <c r="X6" i="5" s="1"/>
  <c r="V20" i="5"/>
  <c r="AK156" i="3"/>
  <c r="W157" i="5" s="1"/>
  <c r="X157" i="5" s="1"/>
  <c r="AK113" i="3"/>
  <c r="W114" i="5" s="1"/>
  <c r="X114" i="5" s="1"/>
  <c r="V122" i="5"/>
  <c r="AJ42" i="5"/>
  <c r="X122" i="5"/>
  <c r="X96" i="5"/>
  <c r="AK54" i="3"/>
  <c r="W55" i="5" s="1"/>
  <c r="X55" i="5" s="1"/>
  <c r="AK76" i="3"/>
  <c r="W77" i="5" s="1"/>
  <c r="X77" i="5" s="1"/>
  <c r="AK147" i="3"/>
  <c r="W148" i="5" s="1"/>
  <c r="X148" i="5" s="1"/>
  <c r="AK128" i="3"/>
  <c r="W129" i="5" s="1"/>
  <c r="X129" i="5" s="1"/>
  <c r="V179" i="5"/>
  <c r="AK51" i="3"/>
  <c r="W52" i="5" s="1"/>
  <c r="X52" i="5" s="1"/>
  <c r="V185" i="5"/>
  <c r="AK109" i="3"/>
  <c r="W110" i="5" s="1"/>
  <c r="X110" i="5" s="1"/>
  <c r="AK161" i="3"/>
  <c r="W162" i="5" s="1"/>
  <c r="X162" i="5" s="1"/>
  <c r="AG162" i="5" s="1"/>
  <c r="AK157" i="3"/>
  <c r="W158" i="5" s="1"/>
  <c r="X158" i="5" s="1"/>
  <c r="AK31" i="3"/>
  <c r="W32" i="5" s="1"/>
  <c r="X32" i="5" s="1"/>
  <c r="AK186" i="3"/>
  <c r="W187" i="5" s="1"/>
  <c r="X187" i="5" s="1"/>
  <c r="V139" i="5"/>
  <c r="V34" i="5"/>
  <c r="AK27" i="3"/>
  <c r="W28" i="5" s="1"/>
  <c r="X28" i="5" s="1"/>
  <c r="AK166" i="3"/>
  <c r="W167" i="5" s="1"/>
  <c r="X167" i="5" s="1"/>
  <c r="V135" i="5"/>
  <c r="AK47" i="3"/>
  <c r="W48" i="5" s="1"/>
  <c r="X48" i="5" s="1"/>
  <c r="AK183" i="3"/>
  <c r="W184" i="5" s="1"/>
  <c r="X184" i="5" s="1"/>
  <c r="AK99" i="3"/>
  <c r="W100" i="5" s="1"/>
  <c r="X100" i="5" s="1"/>
  <c r="AK48" i="3"/>
  <c r="W49" i="5" s="1"/>
  <c r="X49" i="5" s="1"/>
  <c r="AK190" i="3"/>
  <c r="W191" i="5" s="1"/>
  <c r="X191" i="5" s="1"/>
  <c r="AK160" i="3"/>
  <c r="W161" i="5" s="1"/>
  <c r="X161" i="5" s="1"/>
  <c r="X75" i="5"/>
  <c r="X165" i="5"/>
  <c r="X26" i="5"/>
  <c r="X175" i="5"/>
  <c r="X170" i="5"/>
  <c r="X150" i="5"/>
  <c r="AG150" i="5" s="1"/>
  <c r="X121" i="5"/>
  <c r="X142" i="5"/>
  <c r="X89" i="5"/>
  <c r="X23" i="5"/>
  <c r="AG23" i="5" s="1"/>
  <c r="AJ34" i="5"/>
  <c r="X47" i="5"/>
  <c r="X190" i="5"/>
  <c r="X31" i="5"/>
  <c r="L72" i="5"/>
  <c r="AG72" i="5" s="1"/>
  <c r="AV26" i="75"/>
  <c r="H27" i="5" s="1"/>
  <c r="L27" i="5" s="1"/>
  <c r="F128" i="5"/>
  <c r="AV127" i="75"/>
  <c r="H128" i="5" s="1"/>
  <c r="L128" i="5" s="1"/>
  <c r="L113" i="5"/>
  <c r="L92" i="5"/>
  <c r="AV37" i="75"/>
  <c r="H38" i="5" s="1"/>
  <c r="L38" i="5" s="1"/>
  <c r="AG38" i="5" s="1"/>
  <c r="AK118" i="3"/>
  <c r="W119" i="5" s="1"/>
  <c r="X119" i="5" s="1"/>
  <c r="AK55" i="3"/>
  <c r="W56" i="5" s="1"/>
  <c r="X56" i="5" s="1"/>
  <c r="AK92" i="3"/>
  <c r="W93" i="5" s="1"/>
  <c r="X93" i="5" s="1"/>
  <c r="AK119" i="3"/>
  <c r="W120" i="5" s="1"/>
  <c r="X120" i="5" s="1"/>
  <c r="AK192" i="3"/>
  <c r="W193" i="5" s="1"/>
  <c r="X193" i="5" s="1"/>
  <c r="AK96" i="3"/>
  <c r="W97" i="5" s="1"/>
  <c r="X97" i="5" s="1"/>
  <c r="X16" i="5"/>
  <c r="AK62" i="3"/>
  <c r="W63" i="5" s="1"/>
  <c r="X63" i="5" s="1"/>
  <c r="V69" i="5"/>
  <c r="AK83" i="3"/>
  <c r="W84" i="5" s="1"/>
  <c r="X137" i="5"/>
  <c r="AK26" i="3"/>
  <c r="W27" i="5" s="1"/>
  <c r="X27" i="5" s="1"/>
  <c r="V31" i="5"/>
  <c r="X101" i="5"/>
  <c r="AK14" i="3"/>
  <c r="W15" i="5" s="1"/>
  <c r="X15" i="5" s="1"/>
  <c r="AK53" i="3"/>
  <c r="W54" i="5" s="1"/>
  <c r="X54" i="5" s="1"/>
  <c r="X70" i="5"/>
  <c r="V22" i="5"/>
  <c r="X71" i="5"/>
  <c r="AV69" i="75"/>
  <c r="H70" i="5" s="1"/>
  <c r="L70" i="5" s="1"/>
  <c r="X83" i="5"/>
  <c r="AK123" i="3"/>
  <c r="W124" i="5" s="1"/>
  <c r="X124" i="5" s="1"/>
  <c r="L188" i="5"/>
  <c r="X181" i="5"/>
  <c r="AK151" i="3"/>
  <c r="W152" i="5" s="1"/>
  <c r="X152" i="5" s="1"/>
  <c r="X188" i="5"/>
  <c r="X85" i="5"/>
  <c r="X19" i="5"/>
  <c r="X194" i="5"/>
  <c r="X14" i="5"/>
  <c r="X67" i="5"/>
  <c r="X80" i="5"/>
  <c r="X177" i="5"/>
  <c r="X128" i="5"/>
  <c r="X90" i="5"/>
  <c r="X151" i="5"/>
  <c r="X98" i="5"/>
  <c r="X91" i="5"/>
  <c r="X182" i="5"/>
  <c r="X147" i="5"/>
  <c r="X104" i="5"/>
  <c r="X172" i="5"/>
  <c r="X69" i="5"/>
  <c r="AJ31" i="5"/>
  <c r="AJ47" i="5"/>
  <c r="AJ125" i="5"/>
  <c r="AJ184" i="5"/>
  <c r="AJ87" i="5"/>
  <c r="AJ41" i="5"/>
  <c r="AJ76" i="5"/>
  <c r="AJ185" i="5"/>
  <c r="C180" i="5"/>
  <c r="AV179" i="75"/>
  <c r="H180" i="5" s="1"/>
  <c r="L180" i="5" s="1"/>
  <c r="AG141" i="5"/>
  <c r="AG37" i="5"/>
  <c r="AG81" i="5"/>
  <c r="AG5" i="5"/>
  <c r="AG95" i="5"/>
  <c r="AG179" i="5"/>
  <c r="X186" i="5"/>
  <c r="X79" i="5"/>
  <c r="AG146" i="5"/>
  <c r="AG139" i="5"/>
  <c r="L41" i="5"/>
  <c r="AK168" i="3"/>
  <c r="W169" i="5" s="1"/>
  <c r="X169" i="5" s="1"/>
  <c r="L104" i="5"/>
  <c r="L135" i="5"/>
  <c r="AK175" i="3"/>
  <c r="W176" i="5" s="1"/>
  <c r="X176" i="5" s="1"/>
  <c r="AG105" i="5"/>
  <c r="L60" i="5"/>
  <c r="L112" i="5"/>
  <c r="AG140" i="5"/>
  <c r="L39" i="5"/>
  <c r="AF128" i="5"/>
  <c r="X65" i="5"/>
  <c r="X10" i="5"/>
  <c r="X130" i="5"/>
  <c r="X24" i="5"/>
  <c r="X60" i="5"/>
  <c r="AG99" i="5"/>
  <c r="X33" i="5"/>
  <c r="X21" i="5"/>
  <c r="X92" i="5"/>
  <c r="X44" i="5"/>
  <c r="X180" i="5"/>
  <c r="X133" i="5"/>
  <c r="AG34" i="5"/>
  <c r="L22" i="5"/>
  <c r="X166" i="5"/>
  <c r="X9" i="5"/>
  <c r="V40" i="5"/>
  <c r="AK39" i="3"/>
  <c r="W40" i="5" s="1"/>
  <c r="X40" i="5" s="1"/>
  <c r="L116" i="5"/>
  <c r="X138" i="5"/>
  <c r="X68" i="5"/>
  <c r="X135" i="5"/>
  <c r="AV3" i="75"/>
  <c r="H4" i="5" s="1"/>
  <c r="L4" i="5" s="1"/>
  <c r="L80" i="5"/>
  <c r="X73" i="5"/>
  <c r="L171" i="5"/>
  <c r="AG7" i="5"/>
  <c r="X116" i="5"/>
  <c r="X94" i="5"/>
  <c r="AK108" i="3"/>
  <c r="W109" i="5" s="1"/>
  <c r="X109" i="5" s="1"/>
  <c r="V166" i="5"/>
  <c r="AK77" i="3"/>
  <c r="W78" i="5" s="1"/>
  <c r="X78" i="5" s="1"/>
  <c r="AK87" i="3"/>
  <c r="W88" i="5" s="1"/>
  <c r="X88" i="5" s="1"/>
  <c r="V106" i="5"/>
  <c r="AK105" i="3"/>
  <c r="W106" i="5" s="1"/>
  <c r="X106" i="5" s="1"/>
  <c r="AG103" i="5"/>
  <c r="C186" i="5"/>
  <c r="AV185" i="75"/>
  <c r="H186" i="5" s="1"/>
  <c r="L186" i="5" s="1"/>
  <c r="X143" i="5"/>
  <c r="AG87" i="5"/>
  <c r="AF173" i="5"/>
  <c r="AJ112" i="5"/>
  <c r="AJ63" i="5"/>
  <c r="AJ26" i="5"/>
  <c r="AJ7" i="5"/>
  <c r="AJ143" i="5"/>
  <c r="AJ110" i="5"/>
  <c r="AJ130" i="5"/>
  <c r="AJ89" i="5"/>
  <c r="AJ66" i="5"/>
  <c r="AJ55" i="5"/>
  <c r="AJ15" i="5"/>
  <c r="AJ189" i="5"/>
  <c r="AJ19" i="5"/>
  <c r="AJ179" i="5"/>
  <c r="AJ135" i="5"/>
  <c r="AJ106" i="5"/>
  <c r="AJ171" i="5"/>
  <c r="AJ29" i="5"/>
  <c r="AJ151" i="5"/>
  <c r="AJ50" i="5"/>
  <c r="AJ74" i="5"/>
  <c r="AJ18" i="5"/>
  <c r="AJ12" i="5"/>
  <c r="AJ35" i="5"/>
  <c r="AJ182" i="5"/>
  <c r="AJ146" i="5"/>
  <c r="AJ22" i="5"/>
  <c r="AJ61" i="5"/>
  <c r="AJ69" i="5"/>
  <c r="AJ99" i="5"/>
  <c r="AJ11" i="5"/>
  <c r="AJ187" i="5"/>
  <c r="AJ25" i="5"/>
  <c r="AJ21" i="5"/>
  <c r="AJ129" i="5"/>
  <c r="AJ59" i="5"/>
  <c r="AJ57" i="5"/>
  <c r="AJ72" i="5"/>
  <c r="AJ191" i="5"/>
  <c r="AJ138" i="5"/>
  <c r="AJ64" i="5"/>
  <c r="AJ119" i="5"/>
  <c r="AJ17" i="5"/>
  <c r="X173" i="5"/>
  <c r="X43" i="5"/>
  <c r="X45" i="5"/>
  <c r="X82" i="5"/>
  <c r="X127" i="5"/>
  <c r="X66" i="5"/>
  <c r="X113" i="5"/>
  <c r="X156" i="5"/>
  <c r="AG29" i="5"/>
  <c r="X107" i="5"/>
  <c r="X84" i="5"/>
  <c r="X58" i="5"/>
  <c r="AG51" i="5"/>
  <c r="X61" i="5"/>
  <c r="X12" i="5"/>
  <c r="X11" i="5"/>
  <c r="X168" i="5"/>
  <c r="X111" i="5"/>
  <c r="X22" i="5"/>
  <c r="X163" i="5"/>
  <c r="X153" i="5"/>
  <c r="AG149" i="5"/>
  <c r="X192" i="5"/>
  <c r="AJ51" i="5"/>
  <c r="AJ4" i="5"/>
  <c r="AG13" i="5" l="1"/>
  <c r="AG35" i="5"/>
  <c r="AG134" i="5"/>
  <c r="AG8" i="5"/>
  <c r="AG126" i="5"/>
  <c r="AG132" i="5"/>
  <c r="AG145" i="5"/>
  <c r="AG25" i="5"/>
  <c r="AH25" i="5" s="1"/>
  <c r="AG158" i="5"/>
  <c r="AJ93" i="5"/>
  <c r="AG50" i="5"/>
  <c r="AH50" i="5" s="1"/>
  <c r="AG59" i="5"/>
  <c r="AH59" i="5" s="1"/>
  <c r="AG183" i="5"/>
  <c r="AJ162" i="5"/>
  <c r="AG86" i="5"/>
  <c r="AG62" i="5"/>
  <c r="AG30" i="5"/>
  <c r="AG55" i="5"/>
  <c r="AJ82" i="5"/>
  <c r="AJ79" i="5"/>
  <c r="AJ121" i="5"/>
  <c r="AG144" i="5"/>
  <c r="AH144" i="5" s="1"/>
  <c r="AJ156" i="5"/>
  <c r="AJ90" i="5"/>
  <c r="AJ126" i="5"/>
  <c r="AJ161" i="5"/>
  <c r="AJ80" i="5"/>
  <c r="AJ105" i="5"/>
  <c r="AJ153" i="5"/>
  <c r="AJ67" i="5"/>
  <c r="AJ83" i="5"/>
  <c r="AJ145" i="5"/>
  <c r="AJ163" i="5"/>
  <c r="AJ123" i="5"/>
  <c r="AJ113" i="5"/>
  <c r="AJ155" i="5"/>
  <c r="AJ164" i="5"/>
  <c r="AJ114" i="5"/>
  <c r="AJ107" i="5"/>
  <c r="AJ122" i="5"/>
  <c r="AJ147" i="5"/>
  <c r="AJ108" i="5"/>
  <c r="AJ68" i="5"/>
  <c r="AJ70" i="5"/>
  <c r="AJ131" i="5"/>
  <c r="AJ124" i="5"/>
  <c r="AJ75" i="5"/>
  <c r="AJ116" i="5"/>
  <c r="AJ62" i="5"/>
  <c r="AJ111" i="5"/>
  <c r="AJ132" i="5"/>
  <c r="AJ94" i="5"/>
  <c r="AJ157" i="5"/>
  <c r="AJ115" i="5"/>
  <c r="AJ158" i="5"/>
  <c r="AJ71" i="5"/>
  <c r="AJ128" i="5"/>
  <c r="AJ137" i="5"/>
  <c r="AJ165" i="5"/>
  <c r="AJ148" i="5"/>
  <c r="AJ91" i="5"/>
  <c r="AJ140" i="5"/>
  <c r="AJ88" i="5"/>
  <c r="AJ166" i="5"/>
  <c r="AJ84" i="5"/>
  <c r="AJ117" i="5"/>
  <c r="AJ60" i="5"/>
  <c r="AJ73" i="5"/>
  <c r="AJ120" i="5"/>
  <c r="AJ81" i="5"/>
  <c r="AJ172" i="5"/>
  <c r="AJ150" i="5"/>
  <c r="AJ65" i="5"/>
  <c r="AJ100" i="5"/>
  <c r="AJ92" i="5"/>
  <c r="AG177" i="5"/>
  <c r="AH177" i="5" s="1"/>
  <c r="AG193" i="5"/>
  <c r="AH193" i="5" s="1"/>
  <c r="AG47" i="5"/>
  <c r="AH47" i="5" s="1"/>
  <c r="AG57" i="5"/>
  <c r="AH57" i="5" s="1"/>
  <c r="AG100" i="5"/>
  <c r="AH100" i="5" s="1"/>
  <c r="AG129" i="5"/>
  <c r="AH129" i="5" s="1"/>
  <c r="AG114" i="5"/>
  <c r="AH114" i="5" s="1"/>
  <c r="AG46" i="5"/>
  <c r="AH46" i="5" s="1"/>
  <c r="AG147" i="5"/>
  <c r="AH147" i="5" s="1"/>
  <c r="AG152" i="5"/>
  <c r="AH152" i="5" s="1"/>
  <c r="AG71" i="5"/>
  <c r="AH71" i="5" s="1"/>
  <c r="AG6" i="5"/>
  <c r="AH6" i="5" s="1"/>
  <c r="AG120" i="5"/>
  <c r="AH120" i="5" s="1"/>
  <c r="AG175" i="5"/>
  <c r="AH175" i="5" s="1"/>
  <c r="AG32" i="5"/>
  <c r="AH32" i="5" s="1"/>
  <c r="AG148" i="5"/>
  <c r="AH148" i="5" s="1"/>
  <c r="AG182" i="5"/>
  <c r="AH182" i="5" s="1"/>
  <c r="AG67" i="5"/>
  <c r="AH67" i="5" s="1"/>
  <c r="AG181" i="5"/>
  <c r="AH181" i="5" s="1"/>
  <c r="AG137" i="5"/>
  <c r="AH137" i="5" s="1"/>
  <c r="AG93" i="5"/>
  <c r="AH93" i="5" s="1"/>
  <c r="AG26" i="5"/>
  <c r="AH26" i="5" s="1"/>
  <c r="AG77" i="5"/>
  <c r="AH77" i="5" s="1"/>
  <c r="AG91" i="5"/>
  <c r="AH91" i="5" s="1"/>
  <c r="AG14" i="5"/>
  <c r="AH14" i="5" s="1"/>
  <c r="AG89" i="5"/>
  <c r="AH89" i="5" s="1"/>
  <c r="AG165" i="5"/>
  <c r="AH165" i="5" s="1"/>
  <c r="AG98" i="5"/>
  <c r="AH98" i="5" s="1"/>
  <c r="AG194" i="5"/>
  <c r="AH194" i="5" s="1"/>
  <c r="AG142" i="5"/>
  <c r="AH142" i="5" s="1"/>
  <c r="AG75" i="5"/>
  <c r="AH75" i="5" s="1"/>
  <c r="AG96" i="5"/>
  <c r="AH96" i="5" s="1"/>
  <c r="AG151" i="5"/>
  <c r="AH151" i="5" s="1"/>
  <c r="AG159" i="5"/>
  <c r="AH159" i="5" s="1"/>
  <c r="AG124" i="5"/>
  <c r="AH124" i="5" s="1"/>
  <c r="AG31" i="5"/>
  <c r="AH31" i="5" s="1"/>
  <c r="AG121" i="5"/>
  <c r="AH121" i="5" s="1"/>
  <c r="AG28" i="5"/>
  <c r="AH28" i="5" s="1"/>
  <c r="AG122" i="5"/>
  <c r="AH122" i="5" s="1"/>
  <c r="AG178" i="5"/>
  <c r="AH178" i="5" s="1"/>
  <c r="AG69" i="5"/>
  <c r="AH69" i="5" s="1"/>
  <c r="AG90" i="5"/>
  <c r="AH90" i="5" s="1"/>
  <c r="AG19" i="5"/>
  <c r="AH19" i="5" s="1"/>
  <c r="AG83" i="5"/>
  <c r="AH83" i="5" s="1"/>
  <c r="AG101" i="5"/>
  <c r="AH101" i="5" s="1"/>
  <c r="AG16" i="5"/>
  <c r="AH16" i="5" s="1"/>
  <c r="AG190" i="5"/>
  <c r="AH190" i="5" s="1"/>
  <c r="AG191" i="5"/>
  <c r="AH191" i="5" s="1"/>
  <c r="AG52" i="5"/>
  <c r="AH52" i="5" s="1"/>
  <c r="AG172" i="5"/>
  <c r="AH172" i="5" s="1"/>
  <c r="AG85" i="5"/>
  <c r="AH85" i="5" s="1"/>
  <c r="AG97" i="5"/>
  <c r="AH97" i="5" s="1"/>
  <c r="AG17" i="5"/>
  <c r="AH17" i="5" s="1"/>
  <c r="AG170" i="5"/>
  <c r="AH170" i="5" s="1"/>
  <c r="AG49" i="5"/>
  <c r="AH49" i="5" s="1"/>
  <c r="AG154" i="5"/>
  <c r="AH154" i="5" s="1"/>
  <c r="AG188" i="5"/>
  <c r="AG70" i="5"/>
  <c r="AG184" i="5"/>
  <c r="AH184" i="5" s="1"/>
  <c r="AG186" i="5"/>
  <c r="AG128" i="5"/>
  <c r="AG171" i="5"/>
  <c r="AG104" i="5"/>
  <c r="AG39" i="5"/>
  <c r="AG80" i="5"/>
  <c r="AG112" i="5"/>
  <c r="AG106" i="5"/>
  <c r="AG109" i="5"/>
  <c r="AH158" i="5"/>
  <c r="AG135" i="5"/>
  <c r="AG166" i="5"/>
  <c r="AG44" i="5"/>
  <c r="AH99" i="5"/>
  <c r="AG65" i="5"/>
  <c r="AG27" i="5"/>
  <c r="AH149" i="5"/>
  <c r="AG168" i="5"/>
  <c r="AH51" i="5"/>
  <c r="AG156" i="5"/>
  <c r="AH134" i="5"/>
  <c r="AH103" i="5"/>
  <c r="AG94" i="5"/>
  <c r="AH125" i="5"/>
  <c r="AG92" i="5"/>
  <c r="AG60" i="5"/>
  <c r="AH108" i="5"/>
  <c r="AH146" i="5"/>
  <c r="AH18" i="5"/>
  <c r="AH81" i="5"/>
  <c r="AH42" i="5"/>
  <c r="AH164" i="5"/>
  <c r="AG88" i="5"/>
  <c r="AG40" i="5"/>
  <c r="AH34" i="5"/>
  <c r="AG21" i="5"/>
  <c r="AG24" i="5"/>
  <c r="AH131" i="5"/>
  <c r="AH13" i="5"/>
  <c r="AH62" i="5"/>
  <c r="AG79" i="5"/>
  <c r="AG119" i="5"/>
  <c r="AH23" i="5"/>
  <c r="AG66" i="5"/>
  <c r="AH117" i="5"/>
  <c r="AH74" i="5"/>
  <c r="AG110" i="5"/>
  <c r="AG56" i="5"/>
  <c r="AG73" i="5"/>
  <c r="AG33" i="5"/>
  <c r="AG130" i="5"/>
  <c r="AH105" i="5"/>
  <c r="AH64" i="5"/>
  <c r="AH102" i="5"/>
  <c r="AH35" i="5"/>
  <c r="AH115" i="5"/>
  <c r="AH141" i="5"/>
  <c r="AH150" i="5"/>
  <c r="AH29" i="5"/>
  <c r="AG68" i="5"/>
  <c r="AG155" i="5"/>
  <c r="AG111" i="5"/>
  <c r="AG43" i="5"/>
  <c r="AG187" i="5"/>
  <c r="AG113" i="5"/>
  <c r="AG167" i="5"/>
  <c r="AH55" i="5"/>
  <c r="AG78" i="5"/>
  <c r="AH162" i="5"/>
  <c r="AG163" i="5"/>
  <c r="AG11" i="5"/>
  <c r="AG107" i="5"/>
  <c r="AG54" i="5"/>
  <c r="AG82" i="5"/>
  <c r="AG169" i="5"/>
  <c r="AH183" i="5"/>
  <c r="AG138" i="5"/>
  <c r="AG136" i="5"/>
  <c r="AH72" i="5"/>
  <c r="AG15" i="5"/>
  <c r="AG189" i="5"/>
  <c r="AG176" i="5"/>
  <c r="AH179" i="5"/>
  <c r="AH95" i="5"/>
  <c r="AH5" i="5"/>
  <c r="AH185" i="5"/>
  <c r="AH37" i="5"/>
  <c r="AH160" i="5"/>
  <c r="AG58" i="5"/>
  <c r="AH86" i="5"/>
  <c r="AH8" i="5"/>
  <c r="AG157" i="5"/>
  <c r="AG63" i="5"/>
  <c r="AG48" i="5"/>
  <c r="AH126" i="5"/>
  <c r="AH145" i="5"/>
  <c r="AG36" i="5"/>
  <c r="AH7" i="5"/>
  <c r="AG9" i="5"/>
  <c r="AH38" i="5"/>
  <c r="AG133" i="5"/>
  <c r="AG161" i="5"/>
  <c r="AG20" i="5"/>
  <c r="AG61" i="5"/>
  <c r="AG153" i="5"/>
  <c r="AG84" i="5"/>
  <c r="AG127" i="5"/>
  <c r="AG192" i="5"/>
  <c r="AG22" i="5"/>
  <c r="AG12" i="5"/>
  <c r="AH30" i="5"/>
  <c r="AG45" i="5"/>
  <c r="AG143" i="5"/>
  <c r="AH123" i="5"/>
  <c r="AG174" i="5"/>
  <c r="AG180" i="5"/>
  <c r="AG10" i="5"/>
  <c r="AH139" i="5"/>
  <c r="AH76" i="5"/>
  <c r="AH53" i="5"/>
  <c r="AH132" i="5"/>
  <c r="AH118" i="5"/>
  <c r="AH140" i="5"/>
  <c r="AG41" i="5"/>
  <c r="AG173" i="5"/>
  <c r="AG116" i="5"/>
  <c r="AH87" i="5"/>
  <c r="AH169" i="5" l="1"/>
  <c r="AH39" i="5"/>
  <c r="AH104" i="5"/>
  <c r="AH171" i="5"/>
  <c r="AH133" i="5"/>
  <c r="AH128" i="5"/>
  <c r="AH186" i="5"/>
  <c r="AH112" i="5"/>
  <c r="AH70" i="5"/>
  <c r="AH80" i="5"/>
  <c r="AH188" i="5"/>
  <c r="AI178" i="5"/>
  <c r="AI82" i="5"/>
  <c r="AI48" i="5"/>
  <c r="AI41" i="5"/>
  <c r="AI138" i="5"/>
  <c r="AI125" i="5"/>
  <c r="AI179" i="5"/>
  <c r="AI169" i="5"/>
  <c r="AI46" i="5"/>
  <c r="AI33" i="5"/>
  <c r="AI186" i="5"/>
  <c r="AI103" i="5"/>
  <c r="AI181" i="5"/>
  <c r="AI101" i="5"/>
  <c r="AI95" i="5"/>
  <c r="AI84" i="5"/>
  <c r="AI149" i="5"/>
  <c r="AI192" i="5"/>
  <c r="AI188" i="5"/>
  <c r="AI65" i="5"/>
  <c r="AI110" i="5"/>
  <c r="AI147" i="5"/>
  <c r="AI193" i="5"/>
  <c r="AI39" i="5"/>
  <c r="AI89" i="5"/>
  <c r="AI6" i="5"/>
  <c r="AI100" i="5"/>
  <c r="AI121" i="5"/>
  <c r="AI166" i="5"/>
  <c r="AI129" i="5"/>
  <c r="AI80" i="5"/>
  <c r="AI17" i="5"/>
  <c r="AI174" i="5"/>
  <c r="AI131" i="5"/>
  <c r="AI42" i="5"/>
  <c r="AI30" i="5"/>
  <c r="AI54" i="5"/>
  <c r="AI92" i="5"/>
  <c r="AI184" i="5"/>
  <c r="AI148" i="5"/>
  <c r="AI73" i="5"/>
  <c r="AI86" i="5"/>
  <c r="AI171" i="5"/>
  <c r="AI182" i="5"/>
  <c r="AI66" i="5"/>
  <c r="AI11" i="5"/>
  <c r="AI97" i="5"/>
  <c r="AI75" i="5"/>
  <c r="AH136" i="5"/>
  <c r="AI133" i="5"/>
  <c r="AI117" i="5"/>
  <c r="AI144" i="5"/>
  <c r="AI122" i="5"/>
  <c r="AI107" i="5"/>
  <c r="AI72" i="5"/>
  <c r="AI183" i="5"/>
  <c r="AI8" i="5"/>
  <c r="AI4" i="5"/>
  <c r="AI165" i="5"/>
  <c r="AI78" i="5"/>
  <c r="AI12" i="5"/>
  <c r="AI94" i="5"/>
  <c r="AI70" i="5"/>
  <c r="AI168" i="5"/>
  <c r="AI5" i="5"/>
  <c r="AI91" i="5"/>
  <c r="AI18" i="5"/>
  <c r="AI185" i="5"/>
  <c r="AI140" i="5"/>
  <c r="AI105" i="5"/>
  <c r="AI172" i="5"/>
  <c r="AI81" i="5"/>
  <c r="AI114" i="5"/>
  <c r="AH192" i="5"/>
  <c r="AH84" i="5"/>
  <c r="AH36" i="5"/>
  <c r="AH48" i="5"/>
  <c r="AH189" i="5"/>
  <c r="AH107" i="5"/>
  <c r="AH187" i="5"/>
  <c r="AH33" i="5"/>
  <c r="AH73" i="5"/>
  <c r="AH79" i="5"/>
  <c r="AH24" i="5"/>
  <c r="AH40" i="5"/>
  <c r="AH94" i="5"/>
  <c r="AH27" i="5"/>
  <c r="AH44" i="5"/>
  <c r="AH135" i="5"/>
  <c r="AI189" i="5"/>
  <c r="AI124" i="5"/>
  <c r="AI44" i="5"/>
  <c r="AI177" i="5"/>
  <c r="AI21" i="5"/>
  <c r="AI135" i="5"/>
  <c r="AI63" i="5"/>
  <c r="AI64" i="5"/>
  <c r="AI156" i="5"/>
  <c r="AI160" i="5"/>
  <c r="AI132" i="5"/>
  <c r="AI13" i="5"/>
  <c r="AI36" i="5"/>
  <c r="AI56" i="5"/>
  <c r="AI49" i="5"/>
  <c r="AI69" i="5"/>
  <c r="AI106" i="5"/>
  <c r="AI153" i="5"/>
  <c r="AI87" i="5"/>
  <c r="AI14" i="5"/>
  <c r="AI47" i="5"/>
  <c r="AI191" i="5"/>
  <c r="AI158" i="5"/>
  <c r="AI98" i="5"/>
  <c r="AH4" i="5"/>
  <c r="AH153" i="5"/>
  <c r="AH161" i="5"/>
  <c r="AH9" i="5"/>
  <c r="AH63" i="5"/>
  <c r="AH11" i="5"/>
  <c r="AH167" i="5"/>
  <c r="AH43" i="5"/>
  <c r="AH155" i="5"/>
  <c r="AH56" i="5"/>
  <c r="AH66" i="5"/>
  <c r="AH21" i="5"/>
  <c r="AH60" i="5"/>
  <c r="AI180" i="5"/>
  <c r="AI142" i="5"/>
  <c r="AI130" i="5"/>
  <c r="AI152" i="5"/>
  <c r="AI116" i="5"/>
  <c r="AI38" i="5"/>
  <c r="AI62" i="5"/>
  <c r="AI163" i="5"/>
  <c r="AI151" i="5"/>
  <c r="AI60" i="5"/>
  <c r="AI109" i="5"/>
  <c r="AI55" i="5"/>
  <c r="AI19" i="5"/>
  <c r="AI139" i="5"/>
  <c r="AI157" i="5"/>
  <c r="AI88" i="5"/>
  <c r="AH116" i="5"/>
  <c r="AH15" i="5"/>
  <c r="AI93" i="5"/>
  <c r="AI9" i="5"/>
  <c r="AI126" i="5"/>
  <c r="AI111" i="5"/>
  <c r="AI53" i="5"/>
  <c r="AI146" i="5"/>
  <c r="AI28" i="5"/>
  <c r="AI32" i="5"/>
  <c r="AI16" i="5"/>
  <c r="AI51" i="5"/>
  <c r="AI150" i="5"/>
  <c r="AI104" i="5"/>
  <c r="AI27" i="5"/>
  <c r="AI71" i="5"/>
  <c r="AI74" i="5"/>
  <c r="AI15" i="5"/>
  <c r="AI145" i="5"/>
  <c r="AI37" i="5"/>
  <c r="AI25" i="5"/>
  <c r="AI137" i="5"/>
  <c r="AI119" i="5"/>
  <c r="AI22" i="5"/>
  <c r="AI31" i="5"/>
  <c r="AI83" i="5"/>
  <c r="AH173" i="5"/>
  <c r="AH143" i="5"/>
  <c r="AH12" i="5"/>
  <c r="AH61" i="5"/>
  <c r="AH157" i="5"/>
  <c r="AH58" i="5"/>
  <c r="AH176" i="5"/>
  <c r="AH82" i="5"/>
  <c r="AH163" i="5"/>
  <c r="AH78" i="5"/>
  <c r="AH111" i="5"/>
  <c r="AH110" i="5"/>
  <c r="AH92" i="5"/>
  <c r="AH168" i="5"/>
  <c r="AH65" i="5"/>
  <c r="AH166" i="5"/>
  <c r="AH109" i="5"/>
  <c r="AI194" i="5"/>
  <c r="AI134" i="5"/>
  <c r="AI123" i="5"/>
  <c r="AI7" i="5"/>
  <c r="AI175" i="5"/>
  <c r="AI154" i="5"/>
  <c r="AI113" i="5"/>
  <c r="AI35" i="5"/>
  <c r="AI61" i="5"/>
  <c r="AI96" i="5"/>
  <c r="AI40" i="5"/>
  <c r="AH180" i="5"/>
  <c r="AH10" i="5"/>
  <c r="AH138" i="5"/>
  <c r="AI26" i="5"/>
  <c r="AI108" i="5"/>
  <c r="AI76" i="5"/>
  <c r="AI112" i="5"/>
  <c r="AI50" i="5"/>
  <c r="AI118" i="5"/>
  <c r="AI34" i="5"/>
  <c r="AI43" i="5"/>
  <c r="AI99" i="5"/>
  <c r="AI159" i="5"/>
  <c r="AI136" i="5"/>
  <c r="AI20" i="5"/>
  <c r="AI10" i="5"/>
  <c r="AI120" i="5"/>
  <c r="AI45" i="5"/>
  <c r="AI155" i="5"/>
  <c r="AI190" i="5"/>
  <c r="AI77" i="5"/>
  <c r="AI115" i="5"/>
  <c r="AI127" i="5"/>
  <c r="AI173" i="5"/>
  <c r="AI68" i="5"/>
  <c r="AI59" i="5"/>
  <c r="AI143" i="5"/>
  <c r="AI85" i="5"/>
  <c r="AI167" i="5"/>
  <c r="AI90" i="5"/>
  <c r="AI128" i="5"/>
  <c r="AI57" i="5"/>
  <c r="AI24" i="5"/>
  <c r="AI52" i="5"/>
  <c r="AI67" i="5"/>
  <c r="AI58" i="5"/>
  <c r="AI187" i="5"/>
  <c r="AI141" i="5"/>
  <c r="AI162" i="5"/>
  <c r="AI79" i="5"/>
  <c r="AI161" i="5"/>
  <c r="AI176" i="5"/>
  <c r="AI102" i="5"/>
  <c r="AI23" i="5"/>
  <c r="AI170" i="5"/>
  <c r="AI164" i="5"/>
  <c r="AI29" i="5"/>
  <c r="AH174" i="5"/>
  <c r="AH45" i="5"/>
  <c r="AH22" i="5"/>
  <c r="AH127" i="5"/>
  <c r="AH20" i="5"/>
  <c r="AH54" i="5"/>
  <c r="AH113" i="5"/>
  <c r="AH68" i="5"/>
  <c r="AH130" i="5"/>
  <c r="AH119" i="5"/>
  <c r="AH88" i="5"/>
  <c r="AH156" i="5"/>
  <c r="AH106" i="5"/>
  <c r="AH41" i="5"/>
</calcChain>
</file>

<file path=xl/comments1.xml><?xml version="1.0" encoding="utf-8"?>
<comments xmlns="http://schemas.openxmlformats.org/spreadsheetml/2006/main">
  <authors>
    <author>Luca Vernaccini</author>
  </authors>
  <commentList>
    <comment ref="S3" authorId="0" shapeId="0">
      <text>
        <r>
          <rPr>
            <b/>
            <sz val="9"/>
            <color indexed="81"/>
            <rFont val="Tahoma"/>
            <family val="2"/>
          </rPr>
          <t>Luca Vernaccini:</t>
        </r>
        <r>
          <rPr>
            <sz val="9"/>
            <color indexed="81"/>
            <rFont val="Tahoma"/>
            <family val="2"/>
          </rPr>
          <t xml:space="preserve">
Data of 2019 at 21/3/2019</t>
        </r>
      </text>
    </comment>
    <comment ref="X165" authorId="0" shapeId="0">
      <text>
        <r>
          <rPr>
            <b/>
            <sz val="9"/>
            <color indexed="81"/>
            <rFont val="Tahoma"/>
            <family val="2"/>
          </rPr>
          <t>Luca Vernaccini:</t>
        </r>
        <r>
          <rPr>
            <sz val="9"/>
            <color indexed="81"/>
            <rFont val="Tahoma"/>
            <family val="2"/>
          </rPr>
          <t xml:space="preserve">
EMRO, WHO (2012)</t>
        </r>
      </text>
    </comment>
    <comment ref="AY188" authorId="0" shapeId="0">
      <text>
        <r>
          <rPr>
            <b/>
            <sz val="9"/>
            <color indexed="81"/>
            <rFont val="Tahoma"/>
            <family val="2"/>
          </rPr>
          <t>Luca Vernaccini:</t>
        </r>
        <r>
          <rPr>
            <sz val="9"/>
            <color indexed="81"/>
            <rFont val="Tahoma"/>
            <family val="2"/>
          </rPr>
          <t xml:space="preserve">
CIA Factbook, 2013</t>
        </r>
      </text>
    </comment>
  </commentList>
</comments>
</file>

<file path=xl/comments2.xml><?xml version="1.0" encoding="utf-8"?>
<comments xmlns="http://schemas.openxmlformats.org/spreadsheetml/2006/main">
  <authors>
    <author>Luca Vernaccini</author>
  </authors>
  <commentList>
    <comment ref="S3" authorId="0" shapeId="0">
      <text>
        <r>
          <rPr>
            <b/>
            <sz val="9"/>
            <color indexed="81"/>
            <rFont val="Tahoma"/>
            <family val="2"/>
          </rPr>
          <t>Luca Vernaccini:</t>
        </r>
        <r>
          <rPr>
            <sz val="9"/>
            <color indexed="81"/>
            <rFont val="Tahoma"/>
            <family val="2"/>
          </rPr>
          <t xml:space="preserve">
Data of 2016 at 17/8/2016</t>
        </r>
      </text>
    </comment>
    <comment ref="AJ3" authorId="0" shapeId="0">
      <text>
        <r>
          <rPr>
            <b/>
            <sz val="9"/>
            <color indexed="81"/>
            <rFont val="Tahoma"/>
            <family val="2"/>
          </rPr>
          <t>Luca Vernaccini:</t>
        </r>
        <r>
          <rPr>
            <sz val="9"/>
            <color indexed="81"/>
            <rFont val="Tahoma"/>
            <family val="2"/>
          </rPr>
          <t xml:space="preserve">
As of 18 August 2016</t>
        </r>
      </text>
    </comment>
  </commentList>
</comments>
</file>

<file path=xl/connections.xml><?xml version="1.0" encoding="utf-8"?>
<connections xmlns="http://schemas.openxmlformats.org/spreadsheetml/2006/main">
  <connection id="1" name="2012.06.11 - GFM Indicator List1" type="6" refreshedVersion="4" deleted="1" background="1" saveData="1">
    <textPr sourceFile="C:\Users\kevin.wyjad\Dropbox\ODEP - GFM\2012.06.11 - GFM Indicator List.txt" tab="0" comma="1">
      <textFields count="4">
        <textField/>
        <textField/>
        <textField/>
        <textField/>
      </textFields>
    </textPr>
  </connection>
</connections>
</file>

<file path=xl/sharedStrings.xml><?xml version="1.0" encoding="utf-8"?>
<sst xmlns="http://schemas.openxmlformats.org/spreadsheetml/2006/main" count="15584" uniqueCount="1166">
  <si>
    <t>AFG</t>
  </si>
  <si>
    <t>Afghanistan</t>
  </si>
  <si>
    <t>ALB</t>
  </si>
  <si>
    <t>Albania</t>
  </si>
  <si>
    <t>DZA</t>
  </si>
  <si>
    <t>Algeria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</si>
  <si>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</si>
  <si>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</si>
  <si>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</si>
  <si>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</si>
  <si>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</si>
  <si>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</si>
  <si>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</si>
  <si>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</si>
  <si>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</si>
  <si>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</si>
  <si>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</si>
  <si>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</si>
  <si>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</si>
  <si>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</si>
  <si>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</si>
  <si>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</si>
  <si>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</si>
  <si>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</si>
  <si>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</si>
  <si>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</si>
  <si>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</si>
  <si>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</si>
  <si>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</si>
  <si>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</si>
  <si>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</si>
  <si>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</si>
  <si>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</si>
  <si>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</si>
  <si>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</si>
  <si>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</si>
  <si>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</si>
  <si>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</si>
  <si>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</si>
  <si>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BIH</t>
  </si>
  <si>
    <t>Bosnia and Herzegovina</t>
  </si>
  <si>
    <t>BWA</t>
  </si>
  <si>
    <t>Botswana</t>
  </si>
  <si>
    <t>BRA</t>
  </si>
  <si>
    <t>Brazil</t>
  </si>
  <si>
    <t>BRN</t>
  </si>
  <si>
    <t>BGR</t>
  </si>
  <si>
    <t>Bulgaria</t>
  </si>
  <si>
    <t>BFA</t>
  </si>
  <si>
    <t>Burkina Faso</t>
  </si>
  <si>
    <t>BDI</t>
  </si>
  <si>
    <t>Burundi</t>
  </si>
  <si>
    <t>KHM</t>
  </si>
  <si>
    <t>Cambodia</t>
  </si>
  <si>
    <t>CMR</t>
  </si>
  <si>
    <t>Cameroon</t>
  </si>
  <si>
    <t>CAN</t>
  </si>
  <si>
    <t>Canada</t>
  </si>
  <si>
    <t>CPV</t>
  </si>
  <si>
    <t>CAF</t>
  </si>
  <si>
    <t>Central African Republic</t>
  </si>
  <si>
    <t>TCD</t>
  </si>
  <si>
    <t>Chad</t>
  </si>
  <si>
    <t>CHL</t>
  </si>
  <si>
    <t>Chile</t>
  </si>
  <si>
    <t>CHN</t>
  </si>
  <si>
    <t>COL</t>
  </si>
  <si>
    <t>Colombia</t>
  </si>
  <si>
    <t>COM</t>
  </si>
  <si>
    <t>Comoros</t>
  </si>
  <si>
    <t>COD</t>
  </si>
  <si>
    <t>COG</t>
  </si>
  <si>
    <t>CRI</t>
  </si>
  <si>
    <t>Costa Rica</t>
  </si>
  <si>
    <t>CIV</t>
  </si>
  <si>
    <t>HRV</t>
  </si>
  <si>
    <t>Croatia</t>
  </si>
  <si>
    <t>CUB</t>
  </si>
  <si>
    <t>Cuba</t>
  </si>
  <si>
    <t>CYP</t>
  </si>
  <si>
    <t>Cyprus</t>
  </si>
  <si>
    <t>CZE</t>
  </si>
  <si>
    <t>Czech Republic</t>
  </si>
  <si>
    <t>DNK</t>
  </si>
  <si>
    <t>Denmark</t>
  </si>
  <si>
    <t>DJI</t>
  </si>
  <si>
    <t>Djibouti</t>
  </si>
  <si>
    <t>DMA</t>
  </si>
  <si>
    <t>Dominica</t>
  </si>
  <si>
    <t>DOM</t>
  </si>
  <si>
    <t>Dominican Republic</t>
  </si>
  <si>
    <t>TLS</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</si>
  <si>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</si>
  <si>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</si>
  <si>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</si>
  <si>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</si>
  <si>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</si>
  <si>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</si>
  <si>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</si>
  <si>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</si>
  <si>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</si>
  <si>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</si>
  <si>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</si>
  <si>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</si>
  <si>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</si>
  <si>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</si>
  <si>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</si>
  <si>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</si>
  <si>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</si>
  <si>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</si>
  <si>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</si>
  <si>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</si>
  <si>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</si>
  <si>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</si>
  <si>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</si>
  <si>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</si>
  <si>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</si>
  <si>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</si>
  <si>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</si>
  <si>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</si>
  <si>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</si>
  <si>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</si>
  <si>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</si>
  <si>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</si>
  <si>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</si>
  <si>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</si>
  <si>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</si>
  <si>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</si>
  <si>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</si>
  <si>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</si>
  <si>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</si>
  <si>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GUY</t>
  </si>
  <si>
    <t>Guyana</t>
  </si>
  <si>
    <t>HTI</t>
  </si>
  <si>
    <t>Haiti</t>
  </si>
  <si>
    <t>HND</t>
  </si>
  <si>
    <t>Honduras</t>
  </si>
  <si>
    <t>HUN</t>
  </si>
  <si>
    <t>Hungary</t>
  </si>
  <si>
    <t>ISL</t>
  </si>
  <si>
    <t>Iceland</t>
  </si>
  <si>
    <t>IND</t>
  </si>
  <si>
    <t>India</t>
  </si>
  <si>
    <t>IDN</t>
  </si>
  <si>
    <t>Indonesia</t>
  </si>
  <si>
    <t>IRN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</si>
  <si>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</si>
  <si>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</si>
  <si>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</si>
  <si>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</si>
  <si>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</si>
  <si>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</si>
  <si>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</si>
  <si>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</si>
  <si>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</si>
  <si>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</si>
  <si>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</si>
  <si>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</si>
  <si>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</si>
  <si>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</si>
  <si>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</si>
  <si>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</si>
  <si>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</si>
  <si>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</si>
  <si>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</si>
  <si>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</si>
  <si>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</si>
  <si>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KWT</t>
  </si>
  <si>
    <t>Kuwait</t>
  </si>
  <si>
    <t>KGZ</t>
  </si>
  <si>
    <t>Kyrgyzstan</t>
  </si>
  <si>
    <t>LAO</t>
  </si>
  <si>
    <t>LVA</t>
  </si>
  <si>
    <t>LBN</t>
  </si>
  <si>
    <t>Lebanon</t>
  </si>
  <si>
    <t>LSO</t>
  </si>
  <si>
    <t>Lesotho</t>
  </si>
  <si>
    <t>LBR</t>
  </si>
  <si>
    <t>Liberia</t>
  </si>
  <si>
    <t>LBY</t>
  </si>
  <si>
    <t>Libya</t>
  </si>
  <si>
    <t>LIE</t>
  </si>
  <si>
    <t>Liechtenstein</t>
  </si>
  <si>
    <t>LTU</t>
  </si>
  <si>
    <t>Lithuania</t>
  </si>
  <si>
    <t>LUX</t>
  </si>
  <si>
    <t>Luxembourg</t>
  </si>
  <si>
    <t>MKD</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</si>
  <si>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</si>
  <si>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</si>
  <si>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</si>
  <si>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</si>
  <si>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</si>
  <si>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</si>
  <si>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</si>
  <si>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</si>
  <si>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</si>
  <si>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</si>
  <si>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</si>
  <si>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</si>
  <si>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</si>
  <si>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</si>
  <si>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</si>
  <si>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</si>
  <si>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</si>
  <si>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</si>
  <si>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</si>
  <si>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</si>
  <si>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</si>
  <si>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MDA</t>
  </si>
  <si>
    <t>MNG</t>
  </si>
  <si>
    <t>Mongolia</t>
  </si>
  <si>
    <t>MNE</t>
  </si>
  <si>
    <t>Montenegro</t>
  </si>
  <si>
    <t>MAR</t>
  </si>
  <si>
    <t>Morocco</t>
  </si>
  <si>
    <t>MOZ</t>
  </si>
  <si>
    <t>Mozambique</t>
  </si>
  <si>
    <t>MMR</t>
  </si>
  <si>
    <t>NAM</t>
  </si>
  <si>
    <t>Namibia</t>
  </si>
  <si>
    <t>NRU</t>
  </si>
  <si>
    <t>Nauru</t>
  </si>
  <si>
    <t>NPL</t>
  </si>
  <si>
    <t>Nepal</t>
  </si>
  <si>
    <t>NLD</t>
  </si>
  <si>
    <t>Netherlands</t>
  </si>
  <si>
    <t>NZL</t>
  </si>
  <si>
    <t>New Zealand</t>
  </si>
  <si>
    <t>NIC</t>
  </si>
  <si>
    <t>Nicaragua</t>
  </si>
  <si>
    <t>NER</t>
  </si>
  <si>
    <t>Niger</t>
  </si>
  <si>
    <t>NGA</t>
  </si>
  <si>
    <t>Nigeria</t>
  </si>
  <si>
    <t>NOR</t>
  </si>
  <si>
    <t>Norway</t>
  </si>
  <si>
    <t>PSE</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</si>
  <si>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</si>
  <si>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</si>
  <si>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</si>
  <si>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</si>
  <si>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</si>
  <si>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</si>
  <si>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</si>
  <si>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</si>
  <si>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</si>
  <si>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</si>
  <si>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</si>
  <si>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</si>
  <si>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</si>
  <si>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</si>
  <si>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</si>
  <si>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</si>
  <si>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</si>
  <si>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</si>
  <si>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</si>
  <si>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</si>
  <si>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</si>
  <si>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</si>
  <si>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</si>
  <si>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</si>
  <si>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</si>
  <si>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RWA</t>
  </si>
  <si>
    <t>Rwanda</t>
  </si>
  <si>
    <t>KNA</t>
  </si>
  <si>
    <t>Saint Kitts and Nevis</t>
  </si>
  <si>
    <t>LCA</t>
  </si>
  <si>
    <t>Saint Lucia</t>
  </si>
  <si>
    <t>VCT</t>
  </si>
  <si>
    <t>Saint Vincent and the Grenadines</t>
  </si>
  <si>
    <t>WSM</t>
  </si>
  <si>
    <t>Samoa</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</si>
  <si>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</si>
  <si>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</si>
  <si>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</si>
  <si>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</si>
  <si>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</si>
  <si>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</si>
  <si>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</si>
  <si>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</si>
  <si>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</si>
  <si>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</si>
  <si>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</si>
  <si>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</si>
  <si>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</si>
  <si>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</si>
  <si>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</si>
  <si>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</si>
  <si>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</si>
  <si>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</si>
  <si>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</si>
  <si>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</si>
  <si>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</si>
  <si>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</si>
  <si>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</si>
  <si>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</si>
  <si>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KOR</t>
  </si>
  <si>
    <t>SSD</t>
  </si>
  <si>
    <t>South Sudan</t>
  </si>
  <si>
    <t>ESP</t>
  </si>
  <si>
    <t>Spain</t>
  </si>
  <si>
    <t>LKA</t>
  </si>
  <si>
    <t>Sri Lanka</t>
  </si>
  <si>
    <t>SDN</t>
  </si>
  <si>
    <t>Sudan</t>
  </si>
  <si>
    <t>SUR</t>
  </si>
  <si>
    <t>Suriname</t>
  </si>
  <si>
    <t>SWZ</t>
  </si>
  <si>
    <t>SWE</t>
  </si>
  <si>
    <t>Sweden</t>
  </si>
  <si>
    <t>CHE</t>
  </si>
  <si>
    <t>Switzerland</t>
  </si>
  <si>
    <t>SYR</t>
  </si>
  <si>
    <t>Syrian Arab Republic</t>
  </si>
  <si>
    <t>TJK</t>
  </si>
  <si>
    <t>Tajikistan</t>
  </si>
  <si>
    <t>TZA</t>
  </si>
  <si>
    <t>THA</t>
  </si>
  <si>
    <t>Thailand</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</si>
  <si>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</si>
  <si>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</si>
  <si>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</si>
  <si>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</si>
  <si>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</si>
  <si>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</si>
  <si>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</si>
  <si>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</si>
  <si>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</si>
  <si>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</si>
  <si>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</si>
  <si>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</si>
  <si>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</si>
  <si>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</si>
  <si>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</si>
  <si>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</si>
  <si>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</si>
  <si>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</si>
  <si>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</si>
  <si>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</si>
  <si>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</si>
  <si>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USA</t>
  </si>
  <si>
    <t>United States of America</t>
  </si>
  <si>
    <t>URY</t>
  </si>
  <si>
    <t>Uruguay</t>
  </si>
  <si>
    <t>UZB</t>
  </si>
  <si>
    <t>Uzbekistan</t>
  </si>
  <si>
    <t>VUT</t>
  </si>
  <si>
    <t>Vanuatu</t>
  </si>
  <si>
    <t>VEN</t>
  </si>
  <si>
    <t>VNM</t>
  </si>
  <si>
    <t>YEM</t>
  </si>
  <si>
    <t>Yemen</t>
  </si>
  <si>
    <t>ZMB</t>
  </si>
  <si>
    <t>Zambia</t>
  </si>
  <si>
    <t>ZWE</t>
  </si>
  <si>
    <t>Zimbabwe</t>
  </si>
  <si>
    <t>ISO3</t>
  </si>
  <si>
    <t>Child Mortality</t>
  </si>
  <si>
    <t>Government Effectiveness</t>
  </si>
  <si>
    <t>Adult literacy rate</t>
  </si>
  <si>
    <t>Access to electricity</t>
  </si>
  <si>
    <t>Internet users</t>
  </si>
  <si>
    <t>Mobile cellular subscriptions</t>
  </si>
  <si>
    <t>Natural</t>
  </si>
  <si>
    <t>Human</t>
  </si>
  <si>
    <t>Institutional</t>
  </si>
  <si>
    <t>Infrastructure</t>
  </si>
  <si>
    <t>VULNERABILITY</t>
  </si>
  <si>
    <t>Myanmar</t>
  </si>
  <si>
    <t>Côte d'Ivoire</t>
  </si>
  <si>
    <t>Guinea-Bissau</t>
  </si>
  <si>
    <t>Timor-Leste</t>
  </si>
  <si>
    <t>Congo</t>
  </si>
  <si>
    <t>Viet Nam</t>
  </si>
  <si>
    <t>China</t>
  </si>
  <si>
    <t>Russian Federation</t>
  </si>
  <si>
    <t>Latvia</t>
  </si>
  <si>
    <t>Brunei Darussalam</t>
  </si>
  <si>
    <t>COUNTRY</t>
  </si>
  <si>
    <t>Communication</t>
  </si>
  <si>
    <t>Physical Connectivity</t>
  </si>
  <si>
    <t>Vulnerability</t>
  </si>
  <si>
    <t>Total/Pop</t>
  </si>
  <si>
    <t>Gender Inequality Index</t>
  </si>
  <si>
    <t>Human Development Index</t>
  </si>
  <si>
    <t>Multidimensional Poverty Index</t>
  </si>
  <si>
    <t>Improved water source (% of population with access)</t>
  </si>
  <si>
    <t>Improved sanitation facilities (% of population with access)</t>
  </si>
  <si>
    <t>MIN</t>
  </si>
  <si>
    <t>MAX</t>
  </si>
  <si>
    <t>Iso3</t>
  </si>
  <si>
    <t>Palestine</t>
  </si>
  <si>
    <t>U5 Under weight</t>
  </si>
  <si>
    <t>Net ODA received (% of GNI)</t>
  </si>
  <si>
    <t>Aid Dependency Index</t>
  </si>
  <si>
    <t>Returned Refugees</t>
  </si>
  <si>
    <t>Uprooted people</t>
  </si>
  <si>
    <t>Inequality</t>
  </si>
  <si>
    <t>Children Under 5</t>
  </si>
  <si>
    <t>Malnutrition in children under 5</t>
  </si>
  <si>
    <t>Gini Index</t>
  </si>
  <si>
    <t>Access to health care Index</t>
  </si>
  <si>
    <t>per capita public and private expenditure on health care</t>
  </si>
  <si>
    <t>Estimated number of people living with HIV - Adult (&gt;15) rate</t>
  </si>
  <si>
    <t>Tuberculosis prevalence</t>
  </si>
  <si>
    <t>Malaria mortality rate</t>
  </si>
  <si>
    <t>Corruption Perception Index</t>
  </si>
  <si>
    <t>Children U5</t>
  </si>
  <si>
    <t>Recent Shocks</t>
  </si>
  <si>
    <t>Food Security</t>
  </si>
  <si>
    <t>Vulnerable Groups</t>
  </si>
  <si>
    <t>DRR</t>
  </si>
  <si>
    <t>Governance</t>
  </si>
  <si>
    <t>Physical infrastructure</t>
  </si>
  <si>
    <t>Access to health care</t>
  </si>
  <si>
    <t>Average Dietary Energy Supply Adequacy</t>
  </si>
  <si>
    <t>Prevalence of Undernourishment</t>
  </si>
  <si>
    <t>Domestic Food Price Level Index</t>
  </si>
  <si>
    <t>Domestic Food Price Volatility Index</t>
  </si>
  <si>
    <t>Food Acces Score</t>
  </si>
  <si>
    <t>Aid Dependency</t>
  </si>
  <si>
    <t>Other Vulnerable Groups</t>
  </si>
  <si>
    <t>Natural Disasters % of total pop</t>
  </si>
  <si>
    <t>Development &amp; Deprivation</t>
  </si>
  <si>
    <t>People affected by droughts (absolute)</t>
  </si>
  <si>
    <t>People affected by droughts (relative)</t>
  </si>
  <si>
    <t>Road density</t>
  </si>
  <si>
    <t>(table of contents)</t>
  </si>
  <si>
    <t xml:space="preserve">For further information: </t>
  </si>
  <si>
    <t>(home)</t>
  </si>
  <si>
    <t>Sheets</t>
  </si>
  <si>
    <t>Final table with the main dimensions</t>
  </si>
  <si>
    <t>Calculation table for the Vulnerability component</t>
  </si>
  <si>
    <t>Calculation table for the Lack of Coping Capacity component</t>
  </si>
  <si>
    <t>Physical exposure to earthquake MMI VI</t>
  </si>
  <si>
    <t>Physical exposure to earthquake MMI VIII</t>
  </si>
  <si>
    <t>Unit of Measurament</t>
  </si>
  <si>
    <t>Number</t>
  </si>
  <si>
    <t>Index</t>
  </si>
  <si>
    <t>HFA Scores Last recent</t>
  </si>
  <si>
    <t>No data</t>
  </si>
  <si>
    <t>Physical exposure to earthquake (absolute)</t>
  </si>
  <si>
    <t>Physical exposure to flood (absolute)</t>
  </si>
  <si>
    <t>Physical exposure to earthquake (relative)</t>
  </si>
  <si>
    <t>Physical exposure to flood (relative)</t>
  </si>
  <si>
    <t>Physical exposure to tsunami (relative)</t>
  </si>
  <si>
    <t>Physical exposure to tropical cyclone of Saffir-Simpson category 1 (relative)</t>
  </si>
  <si>
    <t>Physical exposure to tropical cyclone of Saffir-Simpson category 3 (relative)</t>
  </si>
  <si>
    <t>Physical exposure to tropical cyclone wind (relative)</t>
  </si>
  <si>
    <t>Physical exposure to tropical cyclone (relative)</t>
  </si>
  <si>
    <t>Physical exposure to surge from tropical cyclone (relative)</t>
  </si>
  <si>
    <t>Physical exposure to surge from tropical cyclone (absolute)</t>
  </si>
  <si>
    <t xml:space="preserve">Physical exposure to earthquake </t>
  </si>
  <si>
    <t>Physical exposure to flood</t>
  </si>
  <si>
    <t>Physical exposure to tsunami</t>
  </si>
  <si>
    <t>Physical exposure to tropical cyclone of Saffir-Simpson category 1</t>
  </si>
  <si>
    <t>Physical exposure to tropical cyclone of Saffir-Simpson category 3</t>
  </si>
  <si>
    <t>Physical exposure to tropical cyclone wind</t>
  </si>
  <si>
    <t>Physical exposure to surge from tropical cyclone</t>
  </si>
  <si>
    <t>Physical exposure to tropical cyclone</t>
  </si>
  <si>
    <t>Total Uprooted people (percentage of the total population)</t>
  </si>
  <si>
    <t>Uprooted people (total population)</t>
  </si>
  <si>
    <t>Health Conditions</t>
  </si>
  <si>
    <t>Table of Contents</t>
  </si>
  <si>
    <t>Hazard &amp; Exposure</t>
  </si>
  <si>
    <t>Calculation table for the Hazard &amp; Exposure component</t>
  </si>
  <si>
    <t>Lack of Coping Capacity</t>
  </si>
  <si>
    <t>USD</t>
  </si>
  <si>
    <t>% of GNI</t>
  </si>
  <si>
    <t>%</t>
  </si>
  <si>
    <t>per 100,000 people</t>
  </si>
  <si>
    <t>per 1,000 live births</t>
  </si>
  <si>
    <t>Malaria death rate</t>
  </si>
  <si>
    <t>Measles immunization coverage</t>
  </si>
  <si>
    <t>Improved Sanitation Facilities</t>
  </si>
  <si>
    <t>Improved Water Source</t>
  </si>
  <si>
    <t>HFA Scores</t>
  </si>
  <si>
    <t>One-year-olds fully immunized against measles</t>
  </si>
  <si>
    <t>Mortality rate, under-5</t>
  </si>
  <si>
    <t>Income Gini coefficient</t>
  </si>
  <si>
    <t>People affected by Natural Disasters</t>
  </si>
  <si>
    <t>Internally displaced persons (IDPs)</t>
  </si>
  <si>
    <t>Refugees by country of asylum</t>
  </si>
  <si>
    <t>current int USD PPP</t>
  </si>
  <si>
    <t>Survey Year</t>
  </si>
  <si>
    <t>Humanitarian Aid (FTS)</t>
  </si>
  <si>
    <t>Development Aid (ODA)</t>
  </si>
  <si>
    <t>Socio-Economic Vulnerability</t>
  </si>
  <si>
    <t>CONCEPT AND METHODOLOGY</t>
  </si>
  <si>
    <t>Dimension</t>
  </si>
  <si>
    <t>Category</t>
  </si>
  <si>
    <t>Component</t>
  </si>
  <si>
    <t>Sub-Component</t>
  </si>
  <si>
    <t>Indicator Name</t>
  </si>
  <si>
    <t>Indicator Long Name</t>
  </si>
  <si>
    <t>Hazards &amp; Exposure</t>
  </si>
  <si>
    <t>Earthquake</t>
  </si>
  <si>
    <t>Tsunami</t>
  </si>
  <si>
    <t>HA.NAT.TS-ABS</t>
  </si>
  <si>
    <t>Physical exposure to tsunamis (absolute)</t>
  </si>
  <si>
    <t>HA.NAT.TS-REL</t>
  </si>
  <si>
    <t>Physical exposure to tsunamis (relative)</t>
  </si>
  <si>
    <t>Flood</t>
  </si>
  <si>
    <t>HA.NAT.FL-ABS</t>
  </si>
  <si>
    <t>HA.NAT.FL-REL</t>
  </si>
  <si>
    <t>Tropical Cyclone</t>
  </si>
  <si>
    <t>Storm Surge (absolute)</t>
  </si>
  <si>
    <t>HA.NAT.TC.CS-ABS</t>
  </si>
  <si>
    <t>Storm Surge (relative)</t>
  </si>
  <si>
    <t>HA.NAT.TC.CS-REL</t>
  </si>
  <si>
    <t>Drought</t>
  </si>
  <si>
    <t>http://www.emdat.be/</t>
  </si>
  <si>
    <t>Worldwide Governance Indicators World Bank</t>
  </si>
  <si>
    <t>Social-Economics Vulnerability</t>
  </si>
  <si>
    <t>Poverty &amp; Development</t>
  </si>
  <si>
    <t>VU.SEV.PD.HDI</t>
  </si>
  <si>
    <t>UNDP Human Development Report</t>
  </si>
  <si>
    <t>VU.SEV.PD.MPI</t>
  </si>
  <si>
    <t>VU.SEV.INQ.GII</t>
  </si>
  <si>
    <t>VU.SEV.INQ.GINI</t>
  </si>
  <si>
    <t>Income Gini coefficient - Inequality in income or consumption</t>
  </si>
  <si>
    <t>Economical Dependency</t>
  </si>
  <si>
    <t>VU.SEV.AD.AID-PC</t>
  </si>
  <si>
    <t>Public aid per capita</t>
  </si>
  <si>
    <t>FTS (OCHA); OECD DAC</t>
  </si>
  <si>
    <t>VU.SEV.AD.ODA-GNI</t>
  </si>
  <si>
    <t>http://data.worldbank.org/indicator/DT.ODA.ODAT.GN.ZS</t>
  </si>
  <si>
    <t>Health of children under 5</t>
  </si>
  <si>
    <t>Mortality rate, under-5 (per 1,000 live births)</t>
  </si>
  <si>
    <t>Children Under Weight</t>
  </si>
  <si>
    <t>VU.VG.UP.REF-TOT</t>
  </si>
  <si>
    <t>Global Trends Report United Nations Refugee Agency</t>
  </si>
  <si>
    <t>http://www.unhcr.org</t>
  </si>
  <si>
    <t>VU.VG.UP.IDP-TOT</t>
  </si>
  <si>
    <t>Internal Displacement Monitoring Centre</t>
  </si>
  <si>
    <t>http://www.internal-displacement.org</t>
  </si>
  <si>
    <t>Returned refugees</t>
  </si>
  <si>
    <t>WHO Global Health Observatory Data Repository</t>
  </si>
  <si>
    <t>http://apps.who.int/ghodata</t>
  </si>
  <si>
    <t>Recent shocks</t>
  </si>
  <si>
    <t>Average dietary supply adequacy</t>
  </si>
  <si>
    <t>FAO</t>
  </si>
  <si>
    <t>http://www.fao.org/economic/ess/ess-fs/ess-fadata/en/</t>
  </si>
  <si>
    <t>Prevalence of undernourishment</t>
  </si>
  <si>
    <t xml:space="preserve">Domestic Food Price Volatility Index </t>
  </si>
  <si>
    <t>Capacity</t>
  </si>
  <si>
    <t>Government effectiveness</t>
  </si>
  <si>
    <t>Trasparency International</t>
  </si>
  <si>
    <t>DRR implementation</t>
  </si>
  <si>
    <t>Hyogo Framework for Action</t>
  </si>
  <si>
    <t>http://preventionweb.net/applications/hfa/qbnhfa/</t>
  </si>
  <si>
    <t>Literacy rate, adult total (% of people ages 15 and above)</t>
  </si>
  <si>
    <t>UNESCO</t>
  </si>
  <si>
    <t>http://stats.uis.unesco.org/unesco</t>
  </si>
  <si>
    <t>Access to electricity (% of population)</t>
  </si>
  <si>
    <t>World Bank</t>
  </si>
  <si>
    <t>http://data.worldbank.org/indicator/EG.ELC.ACCS.ZS</t>
  </si>
  <si>
    <t>Internet Users (per 100 people)</t>
  </si>
  <si>
    <t>http://data.worldbank.org/indicator/IT.NET.USER.P2</t>
  </si>
  <si>
    <t>Mobile celluar subscriptions (per 100 people)</t>
  </si>
  <si>
    <t>http://data.worldbank.org/indicator/IT.CEL.SETS.P2</t>
  </si>
  <si>
    <t>Road density (km of road per 100 sq. km of land area)</t>
  </si>
  <si>
    <t>Physicians density</t>
  </si>
  <si>
    <t>Common</t>
  </si>
  <si>
    <t>Total population</t>
  </si>
  <si>
    <t>Data Provider</t>
  </si>
  <si>
    <t>URL</t>
  </si>
  <si>
    <t>Health conditions</t>
  </si>
  <si>
    <t>Food Security - Food Access</t>
  </si>
  <si>
    <t>Physical exposure to tsunamis - average annual population exposed (inhabitants)</t>
  </si>
  <si>
    <t>Physical exposure to tsunamis - average annual population exposed (percentage of the total population)</t>
  </si>
  <si>
    <t>Physical exposure to flood - average annual population exposed (inhabitants)</t>
  </si>
  <si>
    <t>Physical exposure to flood - average annual population exposed (percentage of the total population)</t>
  </si>
  <si>
    <t>Physical exposure to Storm Surges (absolute)</t>
  </si>
  <si>
    <t>Physical exposure to storm surges of Saffir-Simpson category 1 - average annual population exposed (inhabitants)</t>
  </si>
  <si>
    <t>Physical exposure to Storm Surge (relative)</t>
  </si>
  <si>
    <t>Public Aid per capita (current USD)</t>
  </si>
  <si>
    <t>VU.VG.UP.RET-REF-TOT</t>
  </si>
  <si>
    <t>VU.VGR.OG.HE.HIV</t>
  </si>
  <si>
    <t>Adult Prevalence of HIV-AIDS</t>
  </si>
  <si>
    <t>HIV prevalence among adults aged 15-49 years (%)</t>
  </si>
  <si>
    <t>VU.VGR.OG.HE.MAL</t>
  </si>
  <si>
    <t>Deaths due to malaria (per 100 000 population)</t>
  </si>
  <si>
    <t>VU.VGR.OG.HE.TBC</t>
  </si>
  <si>
    <t>VU.VGR.OG.U5.CM</t>
  </si>
  <si>
    <t>VU.VGR.OG.U5.UW</t>
  </si>
  <si>
    <t>Percentage of underweight (weight-for-age less than -2 standard deviations of the WHO Child Growth Standards median) among children aged 0-5 years.</t>
  </si>
  <si>
    <t>VU.VGR.OG.NATDIS-REL</t>
  </si>
  <si>
    <t>Population affected by natural disasters in the last 3 years</t>
  </si>
  <si>
    <t>Percentage of population affected by natural disasters in the last 12, 24, 36 months</t>
  </si>
  <si>
    <t>VU.VGR.OG.FS.MA.ADSA</t>
  </si>
  <si>
    <t>VU.VGR.OG.FS.MA.PU</t>
  </si>
  <si>
    <t>Prevalence of undernourishment (% of population)</t>
  </si>
  <si>
    <t>VU.VGR.OG.FS.FA.DFPLI</t>
  </si>
  <si>
    <t>VU.VGR.OG.FS.FA.DFPVI</t>
  </si>
  <si>
    <t>CC.INS.GOV.GE</t>
  </si>
  <si>
    <t>CC.INS.GOV.CPI</t>
  </si>
  <si>
    <t>Corruption Perception Index CPI</t>
  </si>
  <si>
    <t>CC.INS.DRR</t>
  </si>
  <si>
    <t>Hyogo Framework for Action scores</t>
  </si>
  <si>
    <t>CC.INF.COM.LITR</t>
  </si>
  <si>
    <t>CC.INF.COM.ELACCS</t>
  </si>
  <si>
    <t>CC.INF.COM.NETUS</t>
  </si>
  <si>
    <t>Internet Users</t>
  </si>
  <si>
    <t>CC.INF.COM.CEL</t>
  </si>
  <si>
    <t>Mobile celluar subscriptions</t>
  </si>
  <si>
    <t>CC.INF.PHY.STA</t>
  </si>
  <si>
    <t>Improved sanitation facilities</t>
  </si>
  <si>
    <t>CC.INF.PHY.H2O</t>
  </si>
  <si>
    <t>Improved water source</t>
  </si>
  <si>
    <t>CC.INF.PHY.ROD</t>
  </si>
  <si>
    <t>CC.INF.AHC.HEALTH_EXP</t>
  </si>
  <si>
    <t>CC.INF.AHC.MEAS</t>
  </si>
  <si>
    <t>Measles Immunization Coverage</t>
  </si>
  <si>
    <t>Measles (MCV) immunization coverage among 1-year-olds (%)</t>
  </si>
  <si>
    <t>CC.INF.AHC.PHYS</t>
  </si>
  <si>
    <t>The indicator is based on the estimated number of people exposed to tsunamis per year. It results from the combination of the hazard zones and the total population living in the spatial unit. It thus indicates the expected number of people exposed in the hazard zone in one year.</t>
  </si>
  <si>
    <t>Tsunami is one of the rapid on-set hazards considered in the natural hazard category.</t>
  </si>
  <si>
    <t>The indicator is based on the estimated number of people exposed to tsunamis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</si>
  <si>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floods per year. It results from the combination of the hazard zones and the total population living in the spatial unit. It thus indicates the expected number of people exposed in the hazard zone in one year.</t>
  </si>
  <si>
    <t>Flood is one of the rapid on-set hazards considered in the natural hazard category.</t>
  </si>
  <si>
    <t>The indicator is based on the estimated number of people exposed to floods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</si>
  <si>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storm surges of Saffir-Simpson category 1 per year. It results from the combination of the hazard zones and the total population living in the spatial unit. It thus indicates the expected number of people exposed in the hazard zone in one year.</t>
  </si>
  <si>
    <t>Tropical cyclone is one of the rapid on-set hazards considered in the natural hazard category.</t>
  </si>
  <si>
    <t>The indicator is based on the estimated number of people exposed to storm surges of Saffir-Simpson category 1 per year. It results from the combination of the hazard zones and the total population living in the spatial unit. It thus indicates the percentage of expected average annual population potentially at risk.</t>
  </si>
  <si>
    <t>Tropical cyclone is one of the rapid on-set hazards considered in the natural hazard category. The SS 1 is considered as low intensity level.</t>
  </si>
  <si>
    <t>Tropical cyclone is one of the rapid on-set hazards considered in the natural hazard category. The SS 3 is considered as high intensity level.</t>
  </si>
  <si>
    <t>Drought is the only one slow on-set hazards considered in the natural hazard category.</t>
  </si>
  <si>
    <t>It is assumed that the more developed a country is the better its people will be able to respond to humanitarian needs using their own individual or national resources.</t>
  </si>
  <si>
    <t>While the HDI measures the average achievement of a country in terms of development, the MPI, focuses on the section of the population below the threshold of the basic criteria for human development.</t>
  </si>
  <si>
    <t>The Gender Inequality Index (GII) reflects gender-based disadvantages in three dimensions—reproductive health, empowerment and the labour market. The value of GII range between 0 to 1, with 0 being 0% inequality, indicating women fare equally in comparison to men and 1 being 100% inequality, indicating women fare poorly in comparison to men.</t>
  </si>
  <si>
    <t>The Inequality component introduces the dispersion of conditions within population presented in Development &amp; Deprivation component. 
Countries with unequal distribution of human development also experience high inequality between women and men, and countries with high gender inequality also experience unequal distribution of human development.</t>
  </si>
  <si>
    <t>Gini index measures the extent to which the distribution of income or consumption expenditure among individuals or households within an economy deviates from a perfectly equal distribution. Thus a Gini index of 0 represents perfect equality, while an index of 100 implies perfect inequality.</t>
  </si>
  <si>
    <t>The Inequality component introduces the dispersion of conditions within population presented in Development &amp; Deprivation component.
The GINI index depict the wealth distribution within a country.</t>
  </si>
  <si>
    <t>This indicator is calculated by adding the public development aid and the humanitarian aid.</t>
  </si>
  <si>
    <t>The Aid Dependency component points out the countries that lack sustainability in development growth due to economic instability and humanitarian crisis.</t>
  </si>
  <si>
    <t>“Persons of concern” includes refugees, asylum-seekers, returnees, stateless persons and groups of internally displaced persons (IDPs).</t>
  </si>
  <si>
    <t xml:space="preserve">Refugees, internally displaced persons (IDPs) and returnees (those who returned the previous year are also taken into account) are among the most vulnerable people in a humanitarian crisis. </t>
  </si>
  <si>
    <t>It is difficult to find accurate data on the number of internally displaced persons (IDPs) in a country. In many countries estimates are not reliable, for reasons of state censorship and lack of access by independent observers and also because it is not always easy to distinguish IDPs from the local population, especially if they take shelter with relatives or friends.</t>
  </si>
  <si>
    <t>The estimated number of adults aged 15-49 years with HIV infection, whether or not they have developed symptoms of AIDS, expressed as per cent of total population in that age group.</t>
  </si>
  <si>
    <t>HIV-AIDS is considered as one of the three pandemics of low- and middle- income countries.</t>
  </si>
  <si>
    <t>Target 6.a of the Millenium development Goals is to "have halted by 2015 and begun to reverse the spread of HIV/AIDS". Indicator 6.1 is defined as "HIV prevalence among population aged 15-24 years".</t>
  </si>
  <si>
    <t>The death rate associated with malaria is the number of deaths caused by malaria per 100,000 people per year.</t>
  </si>
  <si>
    <t>Malaria is considered as one of the three pandemics of low- and middle- income countries.</t>
  </si>
  <si>
    <t>Target 6.c of the Millenium development Goals is to "have halted by 2015 and begun to reverse the incidence of malaria and other major diseases". Indicator 6.6 is defined as "Incidence and death rates associated with malaria".</t>
  </si>
  <si>
    <t>Tuberculosis is considered as one of the three pandemics of low- and middle- income countries.</t>
  </si>
  <si>
    <t>Target 6.c of the Millennium development Goals is to "have halted by 2015 and begun to reverse the incidence of malaria and other major diseases". Indicator 6.9 is defined as "incidence, prevalence and death rates associated with TB".</t>
  </si>
  <si>
    <t>This indicator shows the probability of death between birth and the end of the fifth year per 1000 live births.</t>
  </si>
  <si>
    <t>The Health Condition of Children Under Five component is referred to with two indicators, malnutrition and mortality of children under 5.  The mortality of children under 5 shows general health condition of the children.</t>
  </si>
  <si>
    <t>This indicator shows the ratio between weight and age of children under five.</t>
  </si>
  <si>
    <t>The Health Condition of Children Under Five component is referred to with two indicators, malnutrition and mortality of children under 5.  Malnutrition of children under 5 extract the group of children that are in a weak health condition mainly due to hunger.</t>
  </si>
  <si>
    <t>Although the weight/height ratio indicating acute malnutrition (wasting) is a better indicator for emergency situations and the weight/age ratio does not distinguish between acute malnutrition (wasting) and chronic malnutrition (stunting), it was nevertheless decided to use the weight/age ratio in the Vulnerability component of InfoRM for two reasons: the weight/height ratio figures are not collected systematically for all countries, and by their very nature they rapidly become obsolete. (DG-ECHO GNA Methodology: http://ec.europa.eu/echo/files/policies/strategy/methodology_2011_2012.pdf)
Children Underweight is an MDG indicator (MDG 4).</t>
  </si>
  <si>
    <t>To account for increased vulnerability during the recovery period after a disaster, people affected by recent shocks in the past 3 years are considered. The affected people from the most recent year are considered fully while affected people from the previous years are scaled down with the factor 0.5 and 0.25 for the second and third year, respectively, assuming that recovery decreases vulnerability progressively.</t>
  </si>
  <si>
    <t>The population affected by recent natural disasters are considered more vulnerable than the rest of the population.
The indicator identify the countries that are recovering from humanitarian crisis situation.</t>
  </si>
  <si>
    <t>Although CRED recognises that the figures for people affected are not entirely reliable, since the definition leaves room for interpretation, it is nevertheless better to use this figure rather than the number of people killed, because it is the survivors who require emergency aid.</t>
  </si>
  <si>
    <t>Average dietary energy supply as a percentage of the average dietary energy requirement.</t>
  </si>
  <si>
    <t>Analysed together with the prevalence of undernourishment, it allows discerning whether undernourishment is mainly due to insufficiency of the food supply or to particularly bad distribution.</t>
  </si>
  <si>
    <t>The Prevalence of Undernourishment expresses the probability that a randomly selected individual from the population consumes an amount of calories that is insufficient to cover her/his energy requirement for an active and healthy life.</t>
  </si>
  <si>
    <t>This is the traditional FAO hunger indicator, adopted as official Millennium Development Goal indicator for Goal 1, Target 1.9.</t>
  </si>
  <si>
    <t>A measure of the monthly change in international prices of a basket of food commodities.</t>
  </si>
  <si>
    <t>Domestic Food Price Index refers to the economic aspect of the Food Access component.</t>
  </si>
  <si>
    <t>The indicator does not consider differences in shares of food expenditures over total expenditure across countries.</t>
  </si>
  <si>
    <t>The Domestic Food Price Volatility compares the variations of the Domestic Food Price Index across countries and time.</t>
  </si>
  <si>
    <t>Domestic Food Price Volatility refers to the price stability aspect of the Food Access component.</t>
  </si>
  <si>
    <t>The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</si>
  <si>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The indicator shows the effectiveness of the governments’ effort for building resilience across all sectors of society.</t>
  </si>
  <si>
    <t>The CPI scores and ranks countries based on how corrupt a country’s public sector is perceived to be. It is a composite index, a combination of surveys and assessments of corruption, collected by a variety of reputable institutions.</t>
  </si>
  <si>
    <t>The indicator captures the level of misuse of political power for private benefit, which is not directly considered in the construction of the government effectiveness even though interrelated.</t>
  </si>
  <si>
    <t>The indicator for the Disaster Risk Reduction (DRR) activity in the country comes from the score of Hyogo Framework for Action self-assessment progress reports of the countries. HFA progress reports assess strategic priorities in the implementation of disaster risk reduction actions and establish baselines on levels of progress achieved in implementing the HFA's five priorities for action.</t>
  </si>
  <si>
    <t>The indicator quantifies the level of implementation of DRR activity.</t>
  </si>
  <si>
    <t>Self-evaluation has a risk of being perceived as a process of presenting inflated grades and being unreliable.</t>
  </si>
  <si>
    <t>Total is the percentage of the population age 15 and above who can, with understanding, read and write a short, simple statement on their everyday life.</t>
  </si>
  <si>
    <t>The communication component aims to measure the efficiency of dissemination of early warnings through a communication network as well as coordination of preparedness and emergency activities. It is dependent on the dispersion of the communication infrastructure as well as the literacy and education level of the recipients.</t>
  </si>
  <si>
    <t>Access to electricity is the percentage of population with access to electricity. Electrification data are collected from industry, national surveys and international sources.</t>
  </si>
  <si>
    <t>Internet users are people with access to the worldwide network.</t>
  </si>
  <si>
    <t>Mobile cellular telephone subscriptions are subscriptions to a public mobile telephone service using cellular technology, which provide access to the public switched telephone network. Post-paid and prepaid subscriptions are included.</t>
  </si>
  <si>
    <t>Access to improved sanitation facilities refers to the percentage of the population using improved sanitation facilities. The improved sanitation facilities include flush/pour flush (to piped sewer system, septic tank, pit latrine), ventilated improved pit (VIP) latrine, pit latrine with slab, and composting toilet.</t>
  </si>
  <si>
    <t xml:space="preserve">The physical infrastructure component tries to assess the accessibility as well as the redundancy of the systems which are two crucial characteristics in a crisis situation. 
For MDG monitoring, an improved sanitation facility is defined as one that hygienically separates human excreta from human contact. People without improved sanitation are susceptible to diseases and can become more vulnerable following a hazard.
</t>
  </si>
  <si>
    <t>Target 7.c of the Millenium development Goals is to "halve, by 2015, the proportion of the population without sustainable access to safe drinking water and basic sanitation". Indicator 7.9 is defined as “Proportion of population using an improved sanitation facility".</t>
  </si>
  <si>
    <t>The indicator defines the percentage of population with reasonable access (within one km) to an adequate amount of water (20 litres per person) through a household connection, public standpipe well or spring, or rain water system.
An improved drinking-water source is defined as one that, by nature of its construction or through active intervention, is protected from outside contamination, in particular from contamination with faecal matter.</t>
  </si>
  <si>
    <t>The physical infrastructure component tries to assess the accessibility as well as the redundancy of the systems which are two crucial characteristics in a crisis situation.
Use of an improved drinking water source is a proxy for access to safe drinking water. Improved drinking water sources are more likely to be protected from external contaminants than unimproved sources either by intervention or through their design and construction. People without improved water sources are vulnerable to diseases caused by unclean water and could become more vulnerable in the aftermath of a hazard, due to their existing ailments.</t>
  </si>
  <si>
    <t>Target 7.c of the Millennium development Goals is to "halve, by 2015, the proportion of the population without sustainable access to safe drinking water and basic sanitation". Indicator 7.8 is defined as "Proportion of population using an improved drinking water source".</t>
  </si>
  <si>
    <t>Road density is the ratio of the length of the country's total road network to the country's land area. The road network includes all roads in the country: motorways, highways, main or national roads, secondary or regional roads, and other urban and rural roads.</t>
  </si>
  <si>
    <t>The physical infrastructure component tries to assess the accessibility as well as the redundancy of the systems which are two crucial characteristics in a crisis situation.</t>
  </si>
  <si>
    <t>The percentage of children under one year of age who have received at least one dose of measles-containing vaccine in a given year.</t>
  </si>
  <si>
    <t xml:space="preserve">The physical infrastructure component tries to assess the accessibility as well as the redundancy of the systems which are two crucial characteristics in a crisis situation.
Measles immunization coverage is a good proxy of health system performance.
</t>
  </si>
  <si>
    <t>The physical infrastructure component tries to assess the accessibility as well as the redundancy of the systems which are two crucial characteristics in a crisis situation.
Preparing the health workforce to work towards the attainment of a country's health objectives represents one of the most important challenges for its health system.</t>
  </si>
  <si>
    <t>Description</t>
  </si>
  <si>
    <t>Relevance</t>
  </si>
  <si>
    <t>Validity / Limitation of indicator</t>
  </si>
  <si>
    <t>Indicator Data</t>
  </si>
  <si>
    <t>Indicator Metadata</t>
  </si>
  <si>
    <t>WB Region</t>
  </si>
  <si>
    <t>WB IncomeGroup</t>
  </si>
  <si>
    <t>UN-OCHA Region</t>
  </si>
  <si>
    <t>EC-ECHO Region</t>
  </si>
  <si>
    <t>UN Geographical Region</t>
  </si>
  <si>
    <t>UN Geographical Sub-Region</t>
  </si>
  <si>
    <t>South Asia</t>
  </si>
  <si>
    <t>Low income</t>
  </si>
  <si>
    <t>ROMENA</t>
  </si>
  <si>
    <t>Asia</t>
  </si>
  <si>
    <t>Southern Asia</t>
  </si>
  <si>
    <t>Europe &amp; Central Asia</t>
  </si>
  <si>
    <t>Upper middle income</t>
  </si>
  <si>
    <t>CRD</t>
  </si>
  <si>
    <t>Caucasus &amp; EU's Eastern Neighbourhood</t>
  </si>
  <si>
    <t>Europe</t>
  </si>
  <si>
    <t>Southern Europe</t>
  </si>
  <si>
    <t>Middle East &amp; North Africa</t>
  </si>
  <si>
    <t>Africa</t>
  </si>
  <si>
    <t>Northern Africa</t>
  </si>
  <si>
    <t>Sub-Saharan Africa</t>
  </si>
  <si>
    <t>ROSA</t>
  </si>
  <si>
    <t>Middle Africa</t>
  </si>
  <si>
    <t>Latin America &amp; Caribbean</t>
  </si>
  <si>
    <t>High income: nonOECD</t>
  </si>
  <si>
    <t>ROLAC</t>
  </si>
  <si>
    <t>Central America &amp; Caribbean</t>
  </si>
  <si>
    <t>Americas</t>
  </si>
  <si>
    <t>Caribbean</t>
  </si>
  <si>
    <t>Latin America</t>
  </si>
  <si>
    <t>South America</t>
  </si>
  <si>
    <t>Lower middle income</t>
  </si>
  <si>
    <t>ROCCA</t>
  </si>
  <si>
    <t>Western Asia</t>
  </si>
  <si>
    <t>East Asia &amp; Pacific</t>
  </si>
  <si>
    <t>High income: OECD</t>
  </si>
  <si>
    <t>ROAP</t>
  </si>
  <si>
    <t>Oceania</t>
  </si>
  <si>
    <t>Australia and New Zealand</t>
  </si>
  <si>
    <t>Europe EU</t>
  </si>
  <si>
    <t>Western Europe</t>
  </si>
  <si>
    <t>Eastern Europe</t>
  </si>
  <si>
    <t>Central America</t>
  </si>
  <si>
    <t>ROWCA</t>
  </si>
  <si>
    <t>Western Africa</t>
  </si>
  <si>
    <t>Southern Africa</t>
  </si>
  <si>
    <t>South-Eastern Asia</t>
  </si>
  <si>
    <t>ROCEA</t>
  </si>
  <si>
    <t>Eastern Africa</t>
  </si>
  <si>
    <t>North America</t>
  </si>
  <si>
    <t>Northern America</t>
  </si>
  <si>
    <t>Eastern Asia</t>
  </si>
  <si>
    <t>Northern Europe</t>
  </si>
  <si>
    <t>ROP</t>
  </si>
  <si>
    <t>Melanesia</t>
  </si>
  <si>
    <t>Europe nonEU</t>
  </si>
  <si>
    <t>Central Asia</t>
  </si>
  <si>
    <t>Micronesia</t>
  </si>
  <si>
    <t>Russia Federation</t>
  </si>
  <si>
    <t>Polynesia</t>
  </si>
  <si>
    <t>Regions</t>
  </si>
  <si>
    <t>USD Million</t>
  </si>
  <si>
    <t>http://data.worldbank.org/indicator/SP.POP.TOTL</t>
  </si>
  <si>
    <t>23 April 2014 v 1.4.0 - added new data of "Intentional homicide" (UNODC, 2012).</t>
  </si>
  <si>
    <t>21 March 2014 v 1.3.0 - added new data of IPDs (ECHO, UNHCR, IOM, OCHA).</t>
  </si>
  <si>
    <t>3 March 2014 v 1.2.0 - added new data of of conflicts (HIIK, 2013) and palestinian refugees (UNRWA, 2013).</t>
  </si>
  <si>
    <t>26 February 2014 v.1.0.2 - added beta disclaimer, improved the methodology explanation, inserted new sheets with the Indicator Metadata and Regions subdivision.</t>
  </si>
  <si>
    <t>27 January 2014 v 1.0.1 - several errors and inconsistencies were corrected.</t>
  </si>
  <si>
    <t>21 January 2014 v 1.0.0</t>
  </si>
  <si>
    <t>Previous Releases:</t>
  </si>
  <si>
    <t>http://data.worldbank.org/indicator/SI.POV.GINI</t>
  </si>
  <si>
    <t>5 May 2014 v 1.4.1 - corrected data of Governament Effectiveness for Romania, Palestine and Timor-Lest</t>
  </si>
  <si>
    <t>12 May 2014 v 1.4.2 - corrected data of "Returned Refugees" for El Salvador, Guatemala, Honduras and Mexico.</t>
  </si>
  <si>
    <t>GDP per capita</t>
  </si>
  <si>
    <t>Gross domestic product based on purchasing-power-parity (PPP) per capita GDP (Current international dollar)</t>
  </si>
  <si>
    <t>Expressed in GDP in PPP dollars per person. Data are derived by dividing GDP in PPP dollars by total population. These data form the basis for the country weights used to generate the World Economic Outlook country group composites for the domestic economy.</t>
  </si>
  <si>
    <t>Due to a strong relationship of HDI and GDP per capita, missing values were imposed with the predicted value of HDI bades on the known GDP per capita for specific countries obtained from regression analysis executed on the rest of the set.</t>
  </si>
  <si>
    <t>Conflict Risk</t>
  </si>
  <si>
    <t>(a-z)</t>
  </si>
  <si>
    <t>(0-10)</t>
  </si>
  <si>
    <t>Public Aid per capita (US$)</t>
  </si>
  <si>
    <t>Total public Aid (M US$)</t>
  </si>
  <si>
    <t>Total Uprooted people (1,000 people)</t>
  </si>
  <si>
    <t>Total affected by Natural Disasters last 3 years (1,000 people)</t>
  </si>
  <si>
    <t>Annual empirical probability to have more than 30% of agriculture area affected by drought</t>
  </si>
  <si>
    <t>The Human Development Index (HDI) measure development by combining indicators of life expectancy, educational attainment and income into a composite index.</t>
  </si>
  <si>
    <t>The Multidimensional Poverty (MPI) Index identifies overlapping deprivations at the household level across the same three dimensions as the Human Development Index (living standards, health, and education) and shows the average number of poor people and deprivations with which poor households contend.</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</si>
  <si>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</si>
  <si>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The Human Hazard component of InfoRM refers to risk of conflicts in the country.</t>
  </si>
  <si>
    <t>26 June 2014 v 2.0.0 - new Indicators for "Droughts" (Agricultural Stress Index ASI, FAO) and "Human Hazard" (Global Conflict Risk Scan GCRS, EEAS). New InfoRM Visual Identity.</t>
  </si>
  <si>
    <t>The indicator is based on the FAO Agriculture Stress Index (ASI) that highlights anomalous vegetation growth and potential drought in arable land. It is defined as the annual probability to have more than 30% of agriculture area affected by drought.</t>
  </si>
  <si>
    <t>Land area (sq. km)</t>
  </si>
  <si>
    <t>sq. Km</t>
  </si>
  <si>
    <t>LACK OF COPING CAPACITY</t>
  </si>
  <si>
    <t>16 September 2014 v 2.1.0 - use of regional values for the missing data in the "Food Security"</t>
  </si>
  <si>
    <t>GCRI Violent Conflict probability</t>
  </si>
  <si>
    <t>GCRI Violent Internal Conflict probability</t>
  </si>
  <si>
    <t>GCRI High Violent Internal Conflict probability</t>
  </si>
  <si>
    <t>GCRI Internal Conflict Score</t>
  </si>
  <si>
    <t>Current Conflict Intensity</t>
  </si>
  <si>
    <t>Food Security - Food Availability</t>
  </si>
  <si>
    <t>Food Security - Food Utilization</t>
  </si>
  <si>
    <t>The Food Availability component concerns the actual quality and type of food supplied to provide the nutritional balance necessary for healthy and active life. It captures trends in chronic hunger.</t>
  </si>
  <si>
    <t>The Food Utilization component concerns the actual quality and type of food supplied to provide the nutritional balance necessary for healthy and active life. It captures trends in chronic hunger.</t>
  </si>
  <si>
    <t>Food Availability Score</t>
  </si>
  <si>
    <t>Food Utilization Score</t>
  </si>
  <si>
    <t>The Global Conflict Risk Index (GCRI) is an indicator that assess the states' risk for violent internal conflicts.</t>
  </si>
  <si>
    <t>Internal Conflict Probability</t>
  </si>
  <si>
    <t>The HIIK's annual publication Conflict Barometer describes the recent trends in global conflict developments, escalations, de-escalations, and settlements.</t>
  </si>
  <si>
    <t>Heidelberg Institute</t>
  </si>
  <si>
    <t>http://www.hiik.de/en/konfliktbarometer/index.html</t>
  </si>
  <si>
    <t>HA.HUM.GCRI-VC</t>
  </si>
  <si>
    <t>HA.HUM.GCRI-HVC</t>
  </si>
  <si>
    <t>Agriculture Drought probability</t>
  </si>
  <si>
    <t>Total affected by Drought</t>
  </si>
  <si>
    <t>Frequency of Drought events</t>
  </si>
  <si>
    <t>Agriculture Droughts probability</t>
  </si>
  <si>
    <t>People affected by droughts</t>
  </si>
  <si>
    <t>People affected by droughts and Frequency of events</t>
  </si>
  <si>
    <t>Current National Power Conflict Intensity</t>
  </si>
  <si>
    <t>Current Subnational Conflict Intensity</t>
  </si>
  <si>
    <t>20 October 2014 v 3.0.1 - reviesed "Human Hazard" category and "Droughts" component.</t>
  </si>
  <si>
    <t>HA.NAT.DR-ABS</t>
  </si>
  <si>
    <t>People affected by droughts 1990-2013 - average annual population affected (inhabitants)</t>
  </si>
  <si>
    <t>The indicator shows the average annual affected population by droughts per country on the period from 1990 to 2013.</t>
  </si>
  <si>
    <t>The indicator is based on the total number of people affected by droughts per year per country. It thus indicates how many people per year are at risk.</t>
  </si>
  <si>
    <t>HA.NAT.DR-REL</t>
  </si>
  <si>
    <t>People affected by droughts 1990-2013 - average annual population affected (percentage of the total population)</t>
  </si>
  <si>
    <t>The indicator shows the percentage of the average annual affected population per country by droughts on the period from 1990 to 2013.</t>
  </si>
  <si>
    <t>HA.NAT.DR.ASI</t>
  </si>
  <si>
    <t>HA.HUM.CON.SN</t>
  </si>
  <si>
    <t>Conflict Barometer - Subnational Conflicts</t>
  </si>
  <si>
    <t>HA.HUM.CON.NP</t>
  </si>
  <si>
    <t>Conflict Barometer - National Power Conflicts</t>
  </si>
  <si>
    <t>HA.NAT.DR-FRQ</t>
  </si>
  <si>
    <t>Frequency of droughts events</t>
  </si>
  <si>
    <t>The indicator shows the frequency of droughts events on the period from 1990 to 2013.</t>
  </si>
  <si>
    <t>Droughts probability and historical impact</t>
  </si>
  <si>
    <t>22 October 2014 v 3.0.2 - reviesed "Human Hazard" category.</t>
  </si>
  <si>
    <t>GCRI Highly Violent Conflict probability</t>
  </si>
  <si>
    <t>24 October 2014 v 3.0.3 - update of IDPs.</t>
  </si>
  <si>
    <t>Agriculture drought probability</t>
  </si>
  <si>
    <t>GCRI Highly Violent Internal Conflict probability</t>
  </si>
  <si>
    <t>Rank</t>
  </si>
  <si>
    <t>Bolivia</t>
  </si>
  <si>
    <t>Cabo Verde</t>
  </si>
  <si>
    <t>Korea DPR</t>
  </si>
  <si>
    <t>Congo DR</t>
  </si>
  <si>
    <t>Iran</t>
  </si>
  <si>
    <t>Lao PDR</t>
  </si>
  <si>
    <t>Korea Republic of</t>
  </si>
  <si>
    <t>Moldova Republic of</t>
  </si>
  <si>
    <t>Syria</t>
  </si>
  <si>
    <t>Tanzania</t>
  </si>
  <si>
    <t>United Kingdom</t>
  </si>
  <si>
    <t>Venezuela</t>
  </si>
  <si>
    <t>Projected Conflict Risk</t>
  </si>
  <si>
    <t>HAZARD &amp; EXPOSURE</t>
  </si>
  <si>
    <t>Current Highly Violent Conflict Intensity</t>
  </si>
  <si>
    <t>Current Highly Violent Conflict Intensity Score</t>
  </si>
  <si>
    <t>INFORM Human Hazard</t>
  </si>
  <si>
    <t>INFORM Natural Hazard</t>
  </si>
  <si>
    <t>INFORM RISK</t>
  </si>
  <si>
    <t>INFORM Vulnerable Groups</t>
  </si>
  <si>
    <t>INFORM Infrastructure</t>
  </si>
  <si>
    <t>INFORM Institutional</t>
  </si>
  <si>
    <t>INFORM Socio-Economic Vulnerability</t>
  </si>
  <si>
    <t>10 December 2014 v 3.1.3 - revised the MAX for the Food Price Volatility Index (change of methodology for the Indicator data).</t>
  </si>
  <si>
    <t>Number / Year</t>
  </si>
  <si>
    <t>per 100 people</t>
  </si>
  <si>
    <t>13 October 2014 v 3.0.0 - new Human Hazard component based on GCRI conflict probability. Methodological changes in the "Food Security" component. Updated data: "Refugees", "IDPs", "Returned Refugees", "Humanitarian Aid (FTS)", Net ODA recieved (%GNI)", "Government Effectiveness", "HIV", "Health expenditure per capita", "Prevalence of Undernourishment", "Average Dietary Energy Supply Adequacy", "Domestic Food Price Level Index", "Domestic Food Price Volatility Index", "Improved sanitation facilities (% of population with access)", "Improved water source (% of population with access)", "HDI", "MPI", "GII", "Mortality rate, under-5", "U5 Under weight", "People affected by Natural Disasters, 2014", "Population".</t>
  </si>
  <si>
    <t>11 March 2015 v 3.1.4 - update: Total affected by Drought, Frequency of Drought events, Multidimensional Poverty Index, Humanitarian Aid (FTS), Development Aid (ODA), U5 Under weight, Phisicians Density, One-year-olds fully immunized against measles, Tuberculosis prevalence, Estimated number of people living with HIV - Adult (&gt;15) rate, Income Gini coefficient, People affected by Natural Disasters, Internally displaced persons (IDPs), Refugees by country of asylum, Returned Refugees, Corruption Perception Index, Adult liteacy rate, Internet users, Mobile cellular subscriptions.</t>
  </si>
  <si>
    <t>20 April 2015 v 3.2.1 - use of GAR2015 probabilistic data for Natural Hazards (earthquake, cyclone's wind, flood, tsunami).</t>
  </si>
  <si>
    <t>Annual Expected Exposed People to Floods</t>
  </si>
  <si>
    <t>Annual Expected Exposed People to Tsunamis</t>
  </si>
  <si>
    <t>Annual Expected Exposed People to Cyclone's Wind SS1</t>
  </si>
  <si>
    <t>Annual Expected Exposed People to Cyclone's Wind SS3</t>
  </si>
  <si>
    <t>Annual Expected Exposed People to Cyclone's Wind (absolute)</t>
  </si>
  <si>
    <t>Annual Expected Exposed People to Cyclone (absolute)</t>
  </si>
  <si>
    <t>Road lenght</t>
  </si>
  <si>
    <t>km</t>
  </si>
  <si>
    <t>D. Guha-Sapir, R. Below, Ph. Hoyois - EM-DAT: International Disaster Database – www.emdat.be – Université Catholique de Louvain – Brussels – Belgium.</t>
  </si>
  <si>
    <t>Annual Expected Exposed People to Cyclone Surge</t>
  </si>
  <si>
    <t>Earthquake Extensive (absolute)</t>
  </si>
  <si>
    <t>Earthquake Extensive (relative)</t>
  </si>
  <si>
    <t>Earthquake Intensive (absolute)</t>
  </si>
  <si>
    <t>Earthquake Intensive (relative)</t>
  </si>
  <si>
    <t>Physical exposure to extensive earthquake (absolute)</t>
  </si>
  <si>
    <t>Physical exposure to extensive earthquake (relative)</t>
  </si>
  <si>
    <t>Physical exposure to intensive earthquake (absolute)</t>
  </si>
  <si>
    <t>Physical exposure to intensive earthquake (relative)</t>
  </si>
  <si>
    <t>This dataset was generated using other global datasets; it should not be used for local applications (such as land use planning). The main purpose of GAR 2015 datasets is to broadly identify high risk areas at global level and for identification of areas where more detailed data should be collected. Some areas may be underestimated or overestimated.</t>
  </si>
  <si>
    <t>HA.NAT.EQ.INT-ABS</t>
  </si>
  <si>
    <t>HA.NAT.EQ.INT-REL</t>
  </si>
  <si>
    <t>HA.NAT.EQ.EXT-ABS</t>
  </si>
  <si>
    <t>HA.NAT.EQ.EXT-REL</t>
  </si>
  <si>
    <t>HA.NAT.TC.EXT-ABS</t>
  </si>
  <si>
    <t>HA.NAT.TC.EXT-REL</t>
  </si>
  <si>
    <t>HA.NAT.TC.INT-ABS</t>
  </si>
  <si>
    <t>HA.NAT.TC.INT-REL</t>
  </si>
  <si>
    <t>Physical exposure to extensive tropical cyclone (absolute)</t>
  </si>
  <si>
    <t>Physical exposure to extensive tropical cyclone (relative)</t>
  </si>
  <si>
    <t>Physical exposure to intensive tropical cyclone (absolute)</t>
  </si>
  <si>
    <t>Physical exposure to intensive tropical cyclone (relative)</t>
  </si>
  <si>
    <t>OpenStreetMap OSM</t>
  </si>
  <si>
    <t>https://www.openstreetmap.org</t>
  </si>
  <si>
    <t>Physicians Density</t>
  </si>
  <si>
    <t>GDP per capita PPP int USD (Estimated)</t>
  </si>
  <si>
    <t>Density of physicians (per 1,000 population)</t>
  </si>
  <si>
    <t>http://data.worldbank.org/indicator/SH.MED.PHYS.ZS</t>
  </si>
  <si>
    <t>Number of medical doctors (physicians), including generalist and specialist medical practitioners, per 1,000 population.</t>
  </si>
  <si>
    <t>per 1,000 people</t>
  </si>
  <si>
    <t>Incidence of Tuberculosis</t>
  </si>
  <si>
    <t>Estimated incidence of tuberculosis (per 100 000 population)</t>
  </si>
  <si>
    <t>The estimated number of new and relapse tuberculosis (TB) cases arising in a given year, expressed as the rate per 100 000 population. All forms of TB are included, including cases in people living with HIV.</t>
  </si>
  <si>
    <t>WHO/UNICEF Joint Monitoring Programme (JMP) for Water Supply and Sanitation</t>
  </si>
  <si>
    <t>INFORM 2015</t>
  </si>
  <si>
    <t>http://www.inform-index.org/</t>
  </si>
  <si>
    <t>Earthquake is one of the rapid on-set hazards considered in the natural hazard category. The MMI 6 is considered as low intensity level.</t>
  </si>
  <si>
    <t xml:space="preserve">The indicator is dependent on quality of population estimates and the seismic hazard map. </t>
  </si>
  <si>
    <t>The indicator is dependent on quality of population estimates and the seismic hazard map.</t>
  </si>
  <si>
    <t>Earthquake is one of the rapid on-set hazards considered in the natural hazard category. The MMI 8 is considered as high intensity level.</t>
  </si>
  <si>
    <t>Physical exposure to earthquake MMI VI (absolute)</t>
  </si>
  <si>
    <t>Physical exposure to earthquake MMI VIII (absolute)</t>
  </si>
  <si>
    <t>Physical exposure to earthquake MMI VI (relative)</t>
  </si>
  <si>
    <t>Physical exposure to earthquake MMI VIII (relative)</t>
  </si>
  <si>
    <t>Total Population</t>
  </si>
  <si>
    <t>Tropical Cyclone Wind extensive (relative)</t>
  </si>
  <si>
    <t>Tropical Cyclone Wind intensive (absolute)</t>
  </si>
  <si>
    <t>Tropical Cyclone Wind intensive (relative)</t>
  </si>
  <si>
    <t>Tsunami (absolute)</t>
  </si>
  <si>
    <t>Tsunami (relative)</t>
  </si>
  <si>
    <t>Flood (absolute)</t>
  </si>
  <si>
    <t>Flood (relative)</t>
  </si>
  <si>
    <t>Drought (absolute)</t>
  </si>
  <si>
    <t>Drought (relative)</t>
  </si>
  <si>
    <t>Drought (frequency)</t>
  </si>
  <si>
    <t>INFORM Id</t>
  </si>
  <si>
    <t>27 November 2015 v 0.2.5 - Version published.</t>
  </si>
  <si>
    <t>1 December 2015 v 0.2.6 - Corrected Cyclone Surge value for Chile.</t>
  </si>
  <si>
    <t>INFORM 2016</t>
  </si>
  <si>
    <t>14 December 2015 v 0.2.7 - Corrected normalization parameters for Domestic Food Price Level Index (due to change in the data source).</t>
  </si>
  <si>
    <t>National Power Conflict Intensity (Highly Violent)</t>
  </si>
  <si>
    <t>Subnational Conflict Intensity (Highly Violent)</t>
  </si>
  <si>
    <t>31 March 2016 v 0.2.9 - update: Human Development Index, Multidimensional Poverty Index, Humanitarian Aid (FTS), U5 Under weight, Tuberculosis prevalence, Estimated number of people living with HIV - Adult (&gt;15) rate, People affected by Natural Disasters, Internally displaced persons (IDPs), Refugees by country of asylum, Returned Refugees, Governament Effectiveness, Corruption Perception Index, Adult liteacy rate.</t>
  </si>
  <si>
    <t>Year</t>
  </si>
  <si>
    <t>http://mdgs.un.org/unsd/mdg/SeriesDetail.aspx?srid=663</t>
  </si>
  <si>
    <t>United Nations site for the MDG Indicators</t>
  </si>
  <si>
    <t/>
  </si>
  <si>
    <t>CIA Factbook</t>
  </si>
  <si>
    <t>OSM</t>
  </si>
  <si>
    <t>IDMC</t>
  </si>
  <si>
    <t>% of Missing Indicators</t>
  </si>
  <si>
    <t>Number of Missing Indicators</t>
  </si>
  <si>
    <t>Countries in HVC</t>
  </si>
  <si>
    <t>Because data on the incidences and prevalence of diseases (morbidity data) frequently are unavailable, mortality rates are often used to identify vulnerable populations. 
Under-five mortality rate is an MDG indicator (MDG 4). Estimates Developed by the UN Inter-agency Group for Child Mortality Estimation (UNICEF, WHO, World Bank, UN DESA Population Division) at www.childmortality.org. Projected data are from the United Nations Population Division's World Population Prospects; and may in some cases not be consistent with data before the current year.</t>
  </si>
  <si>
    <t>UN Inter-agency Group for Child Mortality Estimation (UNICEF, WHO, World Bank, UN DESA Population Division)</t>
  </si>
  <si>
    <t>www.childmortality.org</t>
  </si>
  <si>
    <t>World Health Organization, Global Database on Child Growth and Malnutrition.</t>
  </si>
  <si>
    <t>http://www.who.int/nutgrowthdb/en</t>
  </si>
  <si>
    <t>WHO</t>
  </si>
  <si>
    <t>per 100,000 live births</t>
  </si>
  <si>
    <t>Maternal Mortality Ratio</t>
  </si>
  <si>
    <t>Ratio of maternal deaths per 100,000 live births</t>
  </si>
  <si>
    <t>Maternal death is the death of a woman while pregnant or within 42 days of termination of pregnancy, irrespective of the duration and site of the pregnancy, from any cause related to or aggravated by the pregnancy or its management but not from accidental or incidental causes. The Maternal Mortality Ratio is defined by the number of maternal deaths per 100,000 live births.</t>
  </si>
  <si>
    <t>The majority (61 percent) of maternal deaths occur in the 35 countries currently affected by a humanitarian crisis or fragile conditions. Maternal mortality is a strong integrated indicator of the status of women, the strength of the health system (especially access to skilled birth attendance and emergency obstetric care),and the presence and functionality of basic infrastructure such as roads and health facilities.</t>
  </si>
  <si>
    <t>Measuring maternal mortality accurately is difficult except where comprehensive registration of deaths and of causes of death exists. Elsewhere, census, surveys or models have to be used to estimate levels of maternal mortality.</t>
  </si>
  <si>
    <t>The Maternal Mortality Estimation Group (composed of WHO, UNICEF, UNFPA, World Bank Group and the United Nations Population Division) prepares estimates and trends of this indicator.</t>
  </si>
  <si>
    <t>http://www.who.int/reproductivehealth/publications/monitoring/maternal-mortality-2015/en/</t>
  </si>
  <si>
    <t>EMRO, WHO</t>
  </si>
  <si>
    <t>WPRO, WHO</t>
  </si>
  <si>
    <t>Reference Year</t>
  </si>
  <si>
    <t>UNAIDS</t>
  </si>
  <si>
    <t>UNISDR</t>
  </si>
  <si>
    <t>Transparency International</t>
  </si>
  <si>
    <t>JRC, EC</t>
  </si>
  <si>
    <t>WHO/UNICEF</t>
  </si>
  <si>
    <t>UNHCR</t>
  </si>
  <si>
    <t>CRED</t>
  </si>
  <si>
    <t>UNHCR, UNWRA</t>
  </si>
  <si>
    <t>UNDP</t>
  </si>
  <si>
    <t>WHO, UNICEF, UNFPA, World Bank</t>
  </si>
  <si>
    <t>UNISDR, JRC</t>
  </si>
  <si>
    <t>HIIK</t>
  </si>
  <si>
    <t>OCHA</t>
  </si>
  <si>
    <t>OECD</t>
  </si>
  <si>
    <t>Indicator Date</t>
  </si>
  <si>
    <t>Indicator Source</t>
  </si>
  <si>
    <t>Indicator Data imputation</t>
  </si>
  <si>
    <t>Value from Ethiopia</t>
  </si>
  <si>
    <t>Value from Saudi Arabia</t>
  </si>
  <si>
    <t>Value from Rwanda</t>
  </si>
  <si>
    <t>Regional average (Southern Asia)</t>
  </si>
  <si>
    <t>Value from Barbados</t>
  </si>
  <si>
    <t>(0-50)</t>
  </si>
  <si>
    <t>(0-100%)</t>
  </si>
  <si>
    <t>(Yes/No)</t>
  </si>
  <si>
    <t>Value from Iraq</t>
  </si>
  <si>
    <t>Regional average (Northern Africa)</t>
  </si>
  <si>
    <t>Regional average (Eastern Africa)</t>
  </si>
  <si>
    <t>Value from Mauritius</t>
  </si>
  <si>
    <t>Value from Malaysia</t>
  </si>
  <si>
    <t>Regional average (Western Asia)</t>
  </si>
  <si>
    <t>Value from Saint Vincent and the Grenadines</t>
  </si>
  <si>
    <t>Regional average (Oceania)</t>
  </si>
  <si>
    <t>Value from Mauritania</t>
  </si>
  <si>
    <t>Value from CAR</t>
  </si>
  <si>
    <t>Value from Gabon</t>
  </si>
  <si>
    <t>(1-191)</t>
  </si>
  <si>
    <t>Recentness data (average years)</t>
  </si>
  <si>
    <t>Maternal Mortality ratio</t>
  </si>
  <si>
    <t>INFORM 2017</t>
  </si>
  <si>
    <t>http://data.worldbank.org/indicator/NY.GDP.PCAP.PP.CD</t>
  </si>
  <si>
    <t>GHSL Population Grid</t>
  </si>
  <si>
    <t>Global Human Settlement Layer Population Grid</t>
  </si>
  <si>
    <t>http://ghslsys.jrc.ec.europa.eu/</t>
  </si>
  <si>
    <t>()</t>
  </si>
  <si>
    <t>(*) Reliability Index: 0 more reliable, 10 less reliable.</t>
  </si>
  <si>
    <t>31 August 2016 v 0.3.0 - Delivered to DG-ECHO. New indicator:  Maternal Mortality Ratio. Update: Physical exposure to earthquake MMI VI, Physical exposure to earthquake MMI VIII, Annual Expected Exposed People to Floods, Annual Expected Exposed People to Tsunamis, Annual Expected Exposed People to Cyclone's Wind SS1, Annual Expected Exposed People to Cyclone's Wind SS3, Annual Expected Exposed People to Cyclone Surge, Total affected by Drought, Frequency of Drought events, Agriculture Drought probability, GCRI Violent Conflict probability, GCRI Highly Violent Conflict probability, Humanitarian Aid (FTS), Development Aid (ODA), Net ODA received (% of GNI), U5 Under weight, Physicians Density, Health expenditure per capita, Malaria death rate, Income Gini coefficient, People affected by Natural Disasters, Internally displaced persons (IDPs), Refugees by country of asylum, Returned Refugees, GDP per capita PPP int USD (Estimated), Total Population, Total Population (GHS-POP).</t>
  </si>
  <si>
    <t>RISK CLASS</t>
  </si>
  <si>
    <t>(Very Low-Very High)</t>
  </si>
  <si>
    <t>Physical exposure to earthquakes to Modified Mercalli Intensity higher than MMI 6 - average annual population exposed (inhabitants)</t>
  </si>
  <si>
    <t>The indicator is based on the estimated number of people exposed to earthquakes of Modified Mercalli Intensity higher than MMI 6 per year. It results from the combination of the hazard zones and the total population living in the spatial unit. It thus indicates the expected number of people exposed in the hazard zone in one year.</t>
  </si>
  <si>
    <t>Physical exposure to earthquakes to Modified Mercalli Intensity higher than MMI 6 - average annual population exposed (percentage of the total population)</t>
  </si>
  <si>
    <t>The indicator is based on the estimated number of people exposed to earthquakes of Modified Mercalli Intensity higher than MMI 6 per year. It results from the combination of the hazard zones and the total population living in the spatial unit. It thus indicates the percentage of expected average annual population potentially at risk.</t>
  </si>
  <si>
    <t>Physical exposure to earthquakes to Modified Mercalli Intensity higher than MMI 8 - average annual population exposed (inhabitants)</t>
  </si>
  <si>
    <t>The indicator is based on the estimated number of people exposed to earthquakes of Modified Mercalli Intensity higher than MMI 8 per year. It results from the combination of the hazard zones and the total population living in the spatial unit. It thus indicates the expected number of people exposed in the hazard zone in one year.</t>
  </si>
  <si>
    <t>Physical exposure to earthquakes to Modified Mercalli Intensity higher than MMI 8 - average annual population exposed (percentage of the total population)</t>
  </si>
  <si>
    <t>The indicator is based on the estimated number of people exposed to earthquakes of Modified Mercalli Intensity higher than MMI 8 per year. It results from the combination of the hazard zones and the total population living in the spatial unit. It thus indicates the percentage of expected average annual population potentially at risk.</t>
  </si>
  <si>
    <t>Physical exposure to storm surges of Saffir-Simpson category higher than 1 - average annual population exposed (percentage of the total population)</t>
  </si>
  <si>
    <t>Physical exposure to tropical cyclones winds of Saffir-Simpson category higher than 1 - average annual population exposed (inhabitants)</t>
  </si>
  <si>
    <t>Physical exposure to tropical cyclones winds of Saffir-Simpson category higher than 1 - average annual population exposed (percentage of the total population)</t>
  </si>
  <si>
    <t>Physical exposure to tropical cyclones winds of Saffir-Simpson category higher than 3 - average annual population exposed (inhabitants)</t>
  </si>
  <si>
    <t>Physical exposure to tropical cyclones winds of Saffir-Simpson category higher than 3 - average annual population exposed (percentage of the total population)</t>
  </si>
  <si>
    <t>The indicator is based on the estimated number of people exposed to tropical cyclones winds of Saffir-Simpson (SS) category higher than 1 per year. It results from the combination of the hazard zones and the total population living in the spatial unit. It thus indicates the expected number of people exposed in the hazard zone in one year.</t>
  </si>
  <si>
    <t>The indicator is based on the estimated number of people exposed to tropical cyclones winds of Saffir-Simpson (SS) category higher than 1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</si>
  <si>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tropical cyclones winds of Saffir-Simpson (SS) category higher than 3 per year. It results from the combination of the hazard zones and the total population living in the spatial unit. It thus indicates the expected number of people exposed in the hazard zone in one year.</t>
  </si>
  <si>
    <t>The indicator is based on the estimated number of people exposed to tropical cyclones winds of Saffir-Simpson (SS) category higher than 3 per year. It results from the combination of the hazard zones and the total population living in the spatial unit. It thus indicates the percentage of expected average annual population potentially at risk.</t>
  </si>
  <si>
    <t>31 March 2017 v 0.3.2 - update: National Power Conflict Intensity (Highly Violent), Subnational Conflict Intensity (Highly Violent), GCRI Violent Conflict probability, GCRI Highly Violent Conflict probability, Human Development Index, Multidimensional Poverty Index, Humanitarian Aid (FTS), Development Aid (ODA), Tuberculosis prevalence, Physicians Density, One-year-olds fully immunized against measles, Gender Inequality Index, Income Gini coefficient, People affected by Natural Disasters, Internally displaced persons (IDPs), Refugees by country of asylum, Governament Effectiveness, Corruption Perception Index, Internet users, Mobile cellular subscriptions.</t>
  </si>
  <si>
    <t>Lack of Reliability (*)</t>
  </si>
  <si>
    <t>INFORM 2018</t>
  </si>
  <si>
    <t>http://conflictrisk.jrc.ec.europa.eu/</t>
  </si>
  <si>
    <t>EM-DAT: The Emergency Events Database - Université catholique de Louvain (UCL) - CRED, D. Guha-Sapir - www.emdat.be, Brussels, Belgium.</t>
  </si>
  <si>
    <t>http://cpi.transparency.org/</t>
  </si>
  <si>
    <t>http://info.worldbank.org/governance/wgi/</t>
  </si>
  <si>
    <t>http://hdr.undp.org/en/composite/MPI</t>
  </si>
  <si>
    <t>http://hdr.undp.org/en/composite/HDI</t>
  </si>
  <si>
    <t>http://hdr.undp.org/en/composite/GII</t>
  </si>
  <si>
    <t>https://fts.unocha.org/; http://stats.oecd.org/Index.aspx?DataSetCode=TABLE2A</t>
  </si>
  <si>
    <t>International Telecommunication Union, redistributed by World Bank</t>
  </si>
  <si>
    <t>Citation</t>
  </si>
  <si>
    <t>International Telecommunication Union, World Telecommunication/ICT Development Report and database.</t>
  </si>
  <si>
    <t>Emergency Events Database (EM-DAT), Centre for Research on the Epidemiology of Disasters (CRED)</t>
  </si>
  <si>
    <t>https://washdata.org/</t>
  </si>
  <si>
    <t>CC.INF.AHC.MMR</t>
  </si>
  <si>
    <t>1984-2016</t>
  </si>
  <si>
    <t>Data access</t>
  </si>
  <si>
    <t>http://www.unhcr.org; https://data2.unhcr.org/en/situations</t>
  </si>
  <si>
    <t>Global Trends Report and Operational Portal, UNHCR</t>
  </si>
  <si>
    <t>IDMC  Global  Report  on  Internal  Displacement  2017 Conflict 
Dataset, 22 May 2017.</t>
  </si>
  <si>
    <t>IndicatorId</t>
  </si>
  <si>
    <t>http://www.fao.org/giews/earthobservation/</t>
  </si>
  <si>
    <t>WHO, UNICEF, UNFPA, World Bank Group and the United Nations Population Division</t>
  </si>
  <si>
    <t>31 August 2017 v 0.3.3 - Update: Total affected by Drought, Frequency of Drought events, Agriculture Drought probability, GCRI Violent Conflict probability, GCRI Highly Violent Conflict probability, Humanitarian Aid (FTS), Development Aid (ODA), Net ODA received (% of GNI), U5 Under weight, One-year-olds fully immunized against measles, Estimated number of people living with HIV - Adult (&gt;15) rate, People affected by Natural Disasters, Internally displaced persons (IDPs), Refugees by country of asylum, Returned Refugees, Access to electricity, Adult literacy rate, GDP per capita PPP int USD (Estimated), Total Population.</t>
  </si>
  <si>
    <t>2006-2016</t>
  </si>
  <si>
    <t>Current health expenditure per capita</t>
  </si>
  <si>
    <t>Current health expenditure per capita, PPP (current international $)</t>
  </si>
  <si>
    <t>Current expenditures on health per capita expressed in international dollars at purchasing power parity (PPP).</t>
  </si>
  <si>
    <t>GSHAP, JRC</t>
  </si>
  <si>
    <t>The Global Seismic Hazard Assessment Program (GSHAP) was launched in 1992 by the International Lithosphere Program (ILP) with the support of the International Council of Scientific Unions (ICSU), and endorsed as a demonstration program in the framework of the United Nations International Decade for Natural Disaster Reduction (UN/IDNDR). European Commission, Joint Research Centre (JRC); Columbia University, Center for International Earth Science Information Network - CIESIN (2018): GHS population grid, derived from GPW4.10 (GHS_POP_GPW41E2015_GLOBE_R2018A_54009_1K_V1_0)</t>
  </si>
  <si>
    <t>UNISDR Global Risk Assessment 2015: GVM and IAVCEI, UNEP, CIMNE and associates and INGENIAR, FEWS NET and CIMA Foundation. European Commission, Joint Research Centre (JRC); Columbia University, Center for International Earth Science Information Network - CIESIN (2018): GHS population grid, derived from GPW4.10 (GHS_POP_GPW41E2015_GLOBE_R2018A_54009_1K_V1_0)</t>
  </si>
  <si>
    <t>European Commission, Joint Research Centre (JRC); Columbia University, Center for International Earth Science Information Network - CIESIN (2018): GHS population grid, derived from GPW 4.10. Dataset: GHS_POP_GPW41E2015_GLOBE_R2018A_54009_250_V1_0 (Publishing soon)</t>
  </si>
  <si>
    <t>European Commission, Joint Research Centre (JRC)</t>
  </si>
  <si>
    <t>UNISDR Global Risk Assessment 2015: GVM and IAVCEI, UNEP, CIMNE and associates and INGENIAR, FEWS NET and CIMA Foundation. European Commission, Joint Research Centre (JRC); Columbia University, Center for International Earth Science Information Network - CIESIN (2018): GHS population grid, derived from GPW4.10 (GHS_POP_GPW41E2015_GLOBE_R2018A_54009_250_V1_0)</t>
  </si>
  <si>
    <t>POP_DEN</t>
  </si>
  <si>
    <t>TOT_POP</t>
  </si>
  <si>
    <t>http://www.seismo.ethz.ch/static/GSHAP/; http://ghslsys.jrc.ec.europa.eu/</t>
  </si>
  <si>
    <t>http://risk.preventionweb.net/capraviewer/download.jsp; http://ghslsys.jrc.ec.europa.eu/</t>
  </si>
  <si>
    <t>Total Population (GHS-POP-2018)</t>
  </si>
  <si>
    <t>31/12/2017</t>
  </si>
  <si>
    <t>30/06/2018</t>
  </si>
  <si>
    <t>IOM</t>
  </si>
  <si>
    <t>31 March 2018 v 0.3.4 - update: National Power Conflict Intensity (Highly Violent), Subnational Conflict Intensity (Highly Violent), GCRI Violent Conflict probability, GCRI Highly Violent Conflict probability, Humanitarian Aid (FTS), Development Aid (ODA), Tuberculosis prevalence, Estimated number of people living with HIV - Adult (&gt;15) rate, People affected by Natural Disasters, Internally displaced persons (IDPs), Refugees by country of asylum, Average Dietary Energy Supply Adequacy, Prevalence of Undernourishment, Governament Effectiveness, Corruption Perception Index, Adult literacy rate, Mobile cellular subscriptions.</t>
  </si>
  <si>
    <t>INFORM 2019</t>
  </si>
  <si>
    <t>31 August 2018 v 0.3.5 - new indicator: “Current health expenditure per capita, PPP (current international $)” replaced "Health expenditure per capita, PPP (constant 2011 international $)" not longer avalible. -  Revised: MPI normalization criteria. - Update: Physical exposure to earthquake MMI VI, Physical exposure to earthquake MMI VIII, Annual Expected Exposed People to Floods, Annual Expected Exposed People to Tsunamis, Annual Expected Exposed People to Cyclone's Wind SS1, Annual Expected Exposed People to Cyclone's Wind SS3, Annual Expected Exposed People to Cyclone Surge, GCRI Violent Conflict probability, GCRI Highly Violent Conflict probability, Humanitarian Aid (FTS), U5 Under weight, Physicians Density, Income Gini coefficient, People affected by Natural Disasters, Internally displaced persons (IDPs), Refugees by country of asylum, Returned Refugees, Access to electricity, Total Population.</t>
  </si>
  <si>
    <t>10 October 2018 v 0.3.6 - Update the missing FTS data for Congo DR, Congo, Cote d'Ivoire, Moldova, Korea DPR, Saint Kitts and Nevis, Trinidad and Tobago, Uruguay.</t>
  </si>
  <si>
    <t>North Macedonia</t>
  </si>
  <si>
    <t>(release: 31 March 2019 v 0.3.7)</t>
  </si>
  <si>
    <t>Eswatini</t>
  </si>
  <si>
    <r>
      <rPr>
        <b/>
        <i/>
        <sz val="10"/>
        <color rgb="FF323232"/>
        <rFont val="Arial"/>
        <family val="2"/>
      </rPr>
      <t>Disclaimer</t>
    </r>
    <r>
      <rPr>
        <i/>
        <sz val="10"/>
        <color rgb="FF323232"/>
        <rFont val="Arial"/>
        <family val="2"/>
      </rPr>
      <t xml:space="preserve">
The JRC data are provided "as is" and "as available" in conformity with the JRC Data Policy1 and the Commission Decision on reuse of Commission documents (2011/833/EU). Although the JRC guarantees its best effort in assuring quality when publishing these data, it provides them without any warranty of warranty of any kind, either express or implied, including, but not limited to, any implied warranty against infringement of third parties' property rights, or merchantability, integration, satisfactory quality and fitness for a particular purpose. The JRC has no obligation to provide technical support or remedies for the data. The JRC does not represent or warrant that the data will be error free or uninterrupted, or that all non-conformities can or will be corrected, or that any data are accurate or complete, or that they are of a satisfactory technical or scientific quality. The JRC or as the case may be the European Commission shall not be held liable for any direct or indirect, incidental, consequential or other damages, including but not limited to the loss of data, loss of profits, or any other financial loss arising from the use of the JRC data, or inability to use them, even if the JRC is notified of the possibility of such damages.
The depiction and use of geographic names and related data included in lists, tables on this spreadsheet are not warranted to be error free nor do they necessarily imply official endorsement or acceptance by the European Union and the United Nations.</t>
    </r>
  </si>
  <si>
    <t>2007-2017</t>
  </si>
  <si>
    <t>AFF_DR</t>
  </si>
  <si>
    <t>AFF_DR.FREQ</t>
  </si>
  <si>
    <t>AG.LND.TOTL.K2</t>
  </si>
  <si>
    <t>ASI</t>
  </si>
  <si>
    <t>CM</t>
  </si>
  <si>
    <t>CON_HIIK_SN</t>
  </si>
  <si>
    <t>CPI</t>
  </si>
  <si>
    <t>CUW</t>
  </si>
  <si>
    <t>DT.ODA.ODAT.GN.ZS</t>
  </si>
  <si>
    <t>EG.ELC.ACCS.ZS</t>
  </si>
  <si>
    <t>EX_CS</t>
  </si>
  <si>
    <t>EX_EQ_MMI6</t>
  </si>
  <si>
    <t>EX_EQ_MMI8</t>
  </si>
  <si>
    <t>EX_FL</t>
  </si>
  <si>
    <t>EX_TC_SS1</t>
  </si>
  <si>
    <t>EX_TC_SS3</t>
  </si>
  <si>
    <t>EX_TS</t>
  </si>
  <si>
    <t>CON_HIIK_NP</t>
  </si>
  <si>
    <t>FS.ADSA</t>
  </si>
  <si>
    <t>FS.DFPLI</t>
  </si>
  <si>
    <t>FS.DFPVI</t>
  </si>
  <si>
    <t>FTS</t>
  </si>
  <si>
    <t>GDPppPPP</t>
  </si>
  <si>
    <t>GII</t>
  </si>
  <si>
    <t>GINI</t>
  </si>
  <si>
    <t>GovernmentEffectiveness</t>
  </si>
  <si>
    <t>HDI</t>
  </si>
  <si>
    <t>MPI</t>
  </si>
  <si>
    <t>HEALTH_EXP</t>
  </si>
  <si>
    <t>HFA</t>
  </si>
  <si>
    <t>HIV</t>
  </si>
  <si>
    <t>HVC.PROB</t>
  </si>
  <si>
    <t>IS.ROD.TOTL.KM</t>
  </si>
  <si>
    <t>IT.CEL.SETS.P2</t>
  </si>
  <si>
    <t>IT.NET.USER.P2</t>
  </si>
  <si>
    <t>MALARIA</t>
  </si>
  <si>
    <t>MEAS</t>
  </si>
  <si>
    <t>PHIS</t>
  </si>
  <si>
    <t>POP</t>
  </si>
  <si>
    <t>POP.SEC.IDP</t>
  </si>
  <si>
    <t>RET_REF</t>
  </si>
  <si>
    <t>VU.VGR.UP.REF-TOT</t>
  </si>
  <si>
    <t>SE.ADT.LITR.ZS</t>
  </si>
  <si>
    <t>SH.H2O.SAFE.ZS</t>
  </si>
  <si>
    <t>SH.STA.ACSN</t>
  </si>
  <si>
    <t>SN.ITK.DEFC.ZS</t>
  </si>
  <si>
    <t>TB</t>
  </si>
  <si>
    <t>VC.PROB</t>
  </si>
  <si>
    <t>VU.VGR.OG.NATDIS-1</t>
  </si>
  <si>
    <t>VU.VGR.OG.NATDIS-2</t>
  </si>
  <si>
    <t>VU.VGR.OG.NATDIS-CUR</t>
  </si>
  <si>
    <t>ODA-2</t>
  </si>
  <si>
    <t>ODA-1</t>
  </si>
  <si>
    <t>INFORM Mid2019 (a-z)</t>
  </si>
  <si>
    <t>31 March 2019 v 0.3.7 - update: National Power Conflict Intensity (Highly Violent), Subnational Conflict Intensity (Highly Violent), GCRI Violent Conflict probability, GCRI Highly Violent Conflict probability, Human Development Index, Multidimensional Poverty Index, Humanitarian Aid (FTS), Development Aid (ODA), Net ODA received (% of GNI), Under-5 Mortality rate, Tuberculosis prevalence, One-year-olds fully immunized against measles, Estimated number of people living with HIV, Gender Inequality Index, Income Gini coefficient, People affected by Natural Disasters, Internally displaced persons (IDPs), Refugees by country of asylum, Returned refugees, Government Effectiveness, Corruption Perception Index, Adult literacy rate, Internet users, Mobile cellular subscriptions.</t>
  </si>
  <si>
    <t>The INFORM initiative began in 2012 as a convergence of interests of UN agencies, donors, NGOs and research institutions to establish a common evidence-base for global humanitarian risk analysis. 
INFORM GRI identifies the countries at a high risk of humanitarian crisis that are more likely to require international assistance. The INFORM GRI model is based on risk concepts published in scientific literature and envisages three dimensions of risk: Hazards &amp; Exposure, Vulnerability and Lack of Coping Capacity. The INFORM GRI model is split into different levels to provide a quick overview of the underlying factors leading to humanitarian risk. 
The INFORM GRI supports a proactive crisis management framework. It will be helpful for an objective allocation of resources for disaster management as well as for coordinated actions focused on anticipating, mitigating, and preparing for humanitarian emergencies.</t>
  </si>
  <si>
    <t>2017-2019</t>
  </si>
  <si>
    <t>2009-2016</t>
  </si>
  <si>
    <t>2005-2017</t>
  </si>
  <si>
    <t>2014-2016</t>
  </si>
  <si>
    <t>2011-2014</t>
  </si>
  <si>
    <t>2012-2014</t>
  </si>
  <si>
    <t>2007-2015</t>
  </si>
  <si>
    <t>2008-2017</t>
  </si>
  <si>
    <t>INFORM Global Risk Index 2019 Mid Year, v0.3.7</t>
  </si>
  <si>
    <t>https://sedac.ciesin.columbia.edu/data/set/ipcc-inform-gri-2019-v0-3-7</t>
  </si>
  <si>
    <t>For inquiries email: ciesin.info@ciesin.columbia.edu</t>
  </si>
  <si>
    <t xml:space="preserve">This Excel Workbook contains the following worksheets:
</t>
  </si>
  <si>
    <t>• Home</t>
  </si>
  <si>
    <t>• Table of Contents</t>
  </si>
  <si>
    <t>• INFORM Mid2019 (a-z)</t>
  </si>
  <si>
    <t>• Hazard &amp; Exposure</t>
  </si>
  <si>
    <t>• Vulnerability</t>
  </si>
  <si>
    <t>• Lack of Coping Capacity</t>
  </si>
  <si>
    <t>• Indicator Data</t>
  </si>
  <si>
    <t>• Indicator Date</t>
  </si>
  <si>
    <t>• Indicator Source</t>
  </si>
  <si>
    <t>• Indicator Data imputation</t>
  </si>
  <si>
    <t>• Indicator Metadata</t>
  </si>
  <si>
    <t>• Regions</t>
  </si>
  <si>
    <r>
      <rPr>
        <b/>
        <sz val="11"/>
        <color theme="1"/>
        <rFont val="Calibri"/>
        <family val="2"/>
        <scheme val="minor"/>
      </rPr>
      <t>Suggested Citation</t>
    </r>
    <r>
      <rPr>
        <sz val="11"/>
        <color theme="1"/>
        <rFont val="Calibri"/>
        <family val="2"/>
        <scheme val="minor"/>
      </rPr>
      <t>: Joint Research Centre - JRC - European Commission. 2022. INFORM Global Risk Index 2019 Mid Year, v0.3.7. Palisades, NY: NASA Socioeconomic Data and Applications Center (SEDAC). https://doi.org/10.7927/yzp7-sm30. Accessed DAY MONTH YEAR.</t>
    </r>
  </si>
  <si>
    <t>The INFORM Global Risk Index 2019 Mid Year, v0.3.7 data set identifies the countries at a high risk of humanitarian crisis that are more likely to require international assistance. The INFORM Global Risk Index (GRI) model is based on risk concepts published in the scientific literature and envisages three dimensions of risk: Hazard &amp; Exposure, Vulnerability, and Lack of Coping Capacity. The INFORM GRI model is split into different levels to provide a quick overview of the underlying factors leading to humanitarian risk. The INFORM GRI model supports a proactive crisis management framework, and will be helpful for an objective allocation of resources for disaster management, as well as for coordinated actions focused on anticipating, mitigating, and preparing for humanitarian emergencies. Only the two main sections, Vulnerability and Lack of Coping Capacity, not the Hazard &amp; Exposure section, were used in the IPCC AR6.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</si>
</sst>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3" formatCode="_(* #,##0.00_);_(* \(#,##0.00\);_(* &quot;-&quot;??_);_(@_)"/>
    <numFmt numFmtId="164" formatCode="_-* #,##0_-;\-* #,##0_-;_-* &quot;-&quot;_-;_-@_-"/>
    <numFmt numFmtId="165" formatCode="_-* #,##0.00_-;\-* #,##0.00_-;_-* &quot;-&quot;??_-;_-@_-"/>
    <numFmt numFmtId="166" formatCode="0.0"/>
    <numFmt numFmtId="167" formatCode="0.000%"/>
    <numFmt numFmtId="168" formatCode="_-* #,##0.0_-;\-* #,##0.0_-;_-* &quot;-&quot;??_-;_-@_-"/>
    <numFmt numFmtId="169" formatCode="0.0%"/>
    <numFmt numFmtId="170" formatCode="_-* #,##0.00_-;_-* #,##0.00\-;_-* &quot;-&quot;??_-;_-@_-"/>
    <numFmt numFmtId="171" formatCode="&quot;$&quot;#,##0\ ;\(&quot;$&quot;#,##0\)"/>
    <numFmt numFmtId="172" formatCode="_(&quot;€&quot;* #,##0.00_);_(&quot;€&quot;* \(#,##0.00\);_(&quot;€&quot;* &quot;-&quot;??_);_(@_)"/>
    <numFmt numFmtId="173" formatCode="_-&quot;$&quot;* #,##0_-;\-&quot;$&quot;* #,##0_-;_-&quot;$&quot;* &quot;-&quot;_-;_-@_-"/>
    <numFmt numFmtId="174" formatCode="_-&quot;$&quot;* #,##0.00_-;\-&quot;$&quot;* #,##0.00_-;_-&quot;$&quot;* &quot;-&quot;??_-;_-@_-"/>
    <numFmt numFmtId="175" formatCode="##0.0"/>
    <numFmt numFmtId="176" formatCode="##0.0\ \|"/>
    <numFmt numFmtId="177" formatCode="#,##0.0"/>
    <numFmt numFmtId="178" formatCode="[$-409]mmmm\ d\,\ yyyy;@"/>
  </numFmts>
  <fonts count="1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theme="0" tint="-0.499984740745262"/>
      <name val="Calibri"/>
      <family val="2"/>
      <scheme val="minor"/>
    </font>
    <font>
      <sz val="11"/>
      <color indexed="8"/>
      <name val="Calibri"/>
      <family val="2"/>
    </font>
    <font>
      <sz val="11"/>
      <color indexed="2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b/>
      <sz val="18"/>
      <color indexed="56"/>
      <name val="Cambria"/>
      <family val="2"/>
      <scheme val="major"/>
    </font>
    <font>
      <sz val="10"/>
      <color theme="1"/>
      <name val="Calibri"/>
      <family val="2"/>
      <scheme val="minor"/>
    </font>
    <font>
      <sz val="10"/>
      <color indexed="8"/>
      <name val="Arial"/>
      <family val="2"/>
    </font>
    <font>
      <sz val="11"/>
      <color indexed="8"/>
      <name val="Arial"/>
      <family val="2"/>
    </font>
    <font>
      <sz val="11"/>
      <color indexed="9"/>
      <name val="Calibri"/>
      <family val="2"/>
    </font>
    <font>
      <sz val="11"/>
      <color indexed="9"/>
      <name val="Arial"/>
      <family val="2"/>
    </font>
    <font>
      <b/>
      <sz val="11"/>
      <color indexed="52"/>
      <name val="Arial"/>
      <family val="2"/>
    </font>
    <font>
      <sz val="8"/>
      <name val="Arial"/>
      <family val="2"/>
    </font>
    <font>
      <b/>
      <sz val="8"/>
      <color indexed="8"/>
      <name val="MS Sans Serif"/>
      <family val="2"/>
    </font>
    <font>
      <b/>
      <sz val="11"/>
      <color indexed="52"/>
      <name val="Calibri"/>
      <family val="2"/>
    </font>
    <font>
      <sz val="11"/>
      <color indexed="52"/>
      <name val="Calibri"/>
      <family val="2"/>
    </font>
    <font>
      <b/>
      <sz val="11"/>
      <color indexed="9"/>
      <name val="Calibri"/>
      <family val="2"/>
    </font>
    <font>
      <b/>
      <sz val="11"/>
      <color indexed="9"/>
      <name val="Arial"/>
      <family val="2"/>
    </font>
    <font>
      <b/>
      <u/>
      <sz val="8.5"/>
      <color indexed="8"/>
      <name val="MS Sans Serif"/>
      <family val="2"/>
    </font>
    <font>
      <b/>
      <sz val="8.5"/>
      <color indexed="12"/>
      <name val="MS Sans Serif"/>
      <family val="2"/>
    </font>
    <font>
      <b/>
      <sz val="8"/>
      <color indexed="12"/>
      <name val="Arial"/>
      <family val="2"/>
    </font>
    <font>
      <sz val="10"/>
      <color indexed="8"/>
      <name val="MS Sans Serif"/>
      <family val="2"/>
    </font>
    <font>
      <sz val="8.5"/>
      <color indexed="8"/>
      <name val="MS Sans Serif"/>
      <family val="2"/>
    </font>
    <font>
      <i/>
      <sz val="11"/>
      <color indexed="23"/>
      <name val="Arial"/>
      <family val="2"/>
    </font>
    <font>
      <sz val="8"/>
      <color indexed="8"/>
      <name val="Arial"/>
      <family val="2"/>
    </font>
    <font>
      <sz val="11"/>
      <color indexed="52"/>
      <name val="Arial"/>
      <family val="2"/>
    </font>
    <font>
      <sz val="11"/>
      <color indexed="17"/>
      <name val="Arial"/>
      <family val="2"/>
    </font>
    <font>
      <u/>
      <sz val="8.25"/>
      <color indexed="12"/>
      <name val="Calibri"/>
      <family val="2"/>
    </font>
    <font>
      <sz val="11"/>
      <color indexed="62"/>
      <name val="Arial"/>
      <family val="2"/>
    </font>
    <font>
      <b/>
      <sz val="10"/>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1"/>
      <color indexed="60"/>
      <name val="Arial"/>
      <family val="2"/>
    </font>
    <font>
      <sz val="11"/>
      <color indexed="60"/>
      <name val="Calibri"/>
      <family val="2"/>
    </font>
    <font>
      <sz val="11"/>
      <color indexed="20"/>
      <name val="Arial"/>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sz val="10"/>
      <name val="MS Sans Serif"/>
      <family val="2"/>
    </font>
    <font>
      <b/>
      <sz val="14"/>
      <name val="Helv"/>
    </font>
    <font>
      <b/>
      <sz val="12"/>
      <name val="Helv"/>
    </font>
    <font>
      <i/>
      <sz val="8"/>
      <name val="Arial"/>
      <family val="2"/>
    </font>
    <font>
      <sz val="11"/>
      <color indexed="10"/>
      <name val="Calibri"/>
      <family val="2"/>
    </font>
    <font>
      <i/>
      <sz val="11"/>
      <color indexed="23"/>
      <name val="Calibri"/>
      <family val="2"/>
    </font>
    <font>
      <sz val="9"/>
      <name val="Arial"/>
      <family val="2"/>
    </font>
    <font>
      <b/>
      <sz val="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Arial"/>
      <family val="2"/>
    </font>
    <font>
      <b/>
      <sz val="11"/>
      <color indexed="8"/>
      <name val="Calibri"/>
      <family val="2"/>
    </font>
    <font>
      <b/>
      <sz val="11"/>
      <color indexed="63"/>
      <name val="Arial"/>
      <family val="2"/>
    </font>
    <font>
      <sz val="11"/>
      <color indexed="20"/>
      <name val="Calibri"/>
      <family val="2"/>
    </font>
    <font>
      <sz val="11"/>
      <color indexed="17"/>
      <name val="Calibri"/>
      <family val="2"/>
    </font>
    <font>
      <sz val="11"/>
      <color indexed="10"/>
      <name val="Arial"/>
      <family val="2"/>
    </font>
    <font>
      <u/>
      <sz val="10"/>
      <color theme="10"/>
      <name val="Calibri"/>
      <family val="2"/>
    </font>
    <font>
      <sz val="11"/>
      <color theme="1" tint="0.499984740745262"/>
      <name val="Calibri"/>
      <family val="2"/>
      <scheme val="minor"/>
    </font>
    <font>
      <sz val="11"/>
      <name val="Calibri"/>
      <family val="2"/>
      <scheme val="minor"/>
    </font>
    <font>
      <u/>
      <sz val="11"/>
      <color theme="10"/>
      <name val="Calibri"/>
      <family val="2"/>
      <scheme val="minor"/>
    </font>
    <font>
      <i/>
      <sz val="11"/>
      <color theme="0" tint="-0.499984740745262"/>
      <name val="Calibri"/>
      <family val="2"/>
      <scheme val="minor"/>
    </font>
    <font>
      <sz val="10"/>
      <color theme="0" tint="-0.499984740745262"/>
      <name val="Arial"/>
      <family val="2"/>
    </font>
    <font>
      <sz val="10"/>
      <color theme="1"/>
      <name val="Arial"/>
      <family val="2"/>
    </font>
    <font>
      <i/>
      <sz val="10"/>
      <color theme="1"/>
      <name val="Arial"/>
      <family val="2"/>
    </font>
    <font>
      <u/>
      <sz val="10"/>
      <color theme="10"/>
      <name val="Arial"/>
      <family val="2"/>
    </font>
    <font>
      <sz val="10"/>
      <color theme="1" tint="0.499984740745262"/>
      <name val="Arial"/>
      <family val="2"/>
    </font>
    <font>
      <sz val="10"/>
      <color theme="6" tint="-0.249977111117893"/>
      <name val="Arial"/>
      <family val="2"/>
    </font>
    <font>
      <b/>
      <sz val="11"/>
      <color rgb="FF323232"/>
      <name val="Arial"/>
      <family val="2"/>
    </font>
    <font>
      <sz val="10"/>
      <color rgb="FF323232"/>
      <name val="Arial"/>
      <family val="2"/>
    </font>
    <font>
      <b/>
      <sz val="18"/>
      <color rgb="FF323232"/>
      <name val="Arial"/>
      <family val="2"/>
    </font>
    <font>
      <sz val="11"/>
      <color rgb="FF323232"/>
      <name val="Arial"/>
      <family val="2"/>
    </font>
    <font>
      <i/>
      <sz val="10"/>
      <color rgb="FF323232"/>
      <name val="Arial"/>
      <family val="2"/>
    </font>
    <font>
      <b/>
      <i/>
      <sz val="10"/>
      <color rgb="FF323232"/>
      <name val="Arial"/>
      <family val="2"/>
    </font>
    <font>
      <i/>
      <sz val="9"/>
      <color rgb="FF323232"/>
      <name val="Arial"/>
      <family val="2"/>
    </font>
    <font>
      <i/>
      <u/>
      <sz val="10"/>
      <color rgb="FF323232"/>
      <name val="Arial"/>
      <family val="2"/>
    </font>
    <font>
      <b/>
      <sz val="18"/>
      <color theme="0"/>
      <name val="Arial"/>
      <family val="2"/>
    </font>
    <font>
      <sz val="11"/>
      <color theme="1"/>
      <name val="Arial"/>
      <family val="2"/>
    </font>
    <font>
      <u/>
      <sz val="11"/>
      <color theme="10"/>
      <name val="Arial"/>
      <family val="2"/>
    </font>
    <font>
      <b/>
      <sz val="10"/>
      <color rgb="FF323232"/>
      <name val="Arial"/>
      <family val="2"/>
    </font>
    <font>
      <sz val="10"/>
      <color theme="4" tint="-0.249977111117893"/>
      <name val="Arial"/>
      <family val="2"/>
    </font>
    <font>
      <b/>
      <sz val="10"/>
      <color theme="4" tint="-0.249977111117893"/>
      <name val="Arial"/>
      <family val="2"/>
    </font>
    <font>
      <b/>
      <sz val="10"/>
      <color theme="5" tint="-0.249977111117893"/>
      <name val="Arial"/>
      <family val="2"/>
    </font>
    <font>
      <sz val="10"/>
      <color theme="8" tint="-0.249977111117893"/>
      <name val="Arial"/>
      <family val="2"/>
    </font>
    <font>
      <b/>
      <sz val="10"/>
      <color theme="8" tint="-0.249977111117893"/>
      <name val="Arial"/>
      <family val="2"/>
    </font>
    <font>
      <i/>
      <sz val="10"/>
      <color theme="8" tint="-0.249977111117893"/>
      <name val="Arial"/>
      <family val="2"/>
    </font>
    <font>
      <b/>
      <sz val="10"/>
      <color theme="2" tint="-0.749992370372631"/>
      <name val="Arial"/>
      <family val="2"/>
    </font>
    <font>
      <b/>
      <sz val="10"/>
      <color theme="6" tint="-0.249977111117893"/>
      <name val="Arial"/>
      <family val="2"/>
    </font>
    <font>
      <b/>
      <sz val="10"/>
      <color theme="7" tint="-0.249977111117893"/>
      <name val="Arial"/>
      <family val="2"/>
    </font>
    <font>
      <b/>
      <sz val="10"/>
      <color theme="3" tint="-0.249977111117893"/>
      <name val="Arial"/>
      <family val="2"/>
    </font>
    <font>
      <sz val="10"/>
      <color theme="0"/>
      <name val="Arial"/>
      <family val="2"/>
    </font>
    <font>
      <b/>
      <sz val="10"/>
      <color theme="0"/>
      <name val="Arial"/>
      <family val="2"/>
    </font>
    <font>
      <b/>
      <sz val="9"/>
      <color rgb="FF323232"/>
      <name val="Arial"/>
      <family val="2"/>
    </font>
    <font>
      <sz val="9"/>
      <color theme="1"/>
      <name val="Arial"/>
      <family val="2"/>
    </font>
    <font>
      <b/>
      <sz val="10"/>
      <color theme="1" tint="0.499984740745262"/>
      <name val="Arial"/>
      <family val="2"/>
    </font>
    <font>
      <i/>
      <sz val="10"/>
      <color theme="1" tint="0.499984740745262"/>
      <name val="Arial"/>
      <family val="2"/>
    </font>
    <font>
      <b/>
      <sz val="10"/>
      <color theme="1"/>
      <name val="Arial"/>
      <family val="2"/>
    </font>
    <font>
      <sz val="9"/>
      <color indexed="81"/>
      <name val="Tahoma"/>
      <family val="2"/>
    </font>
    <font>
      <b/>
      <sz val="9"/>
      <color indexed="81"/>
      <name val="Tahoma"/>
      <family val="2"/>
    </font>
    <font>
      <b/>
      <sz val="13"/>
      <name val="Calibri"/>
      <family val="2"/>
      <scheme val="minor"/>
    </font>
    <font>
      <b/>
      <i/>
      <sz val="9"/>
      <color rgb="FF323232"/>
      <name val="Arial"/>
      <family val="2"/>
    </font>
    <font>
      <b/>
      <sz val="13"/>
      <color rgb="FF996600"/>
      <name val="Calibri"/>
      <family val="2"/>
      <scheme val="minor"/>
    </font>
    <font>
      <u/>
      <sz val="10"/>
      <color indexed="30"/>
      <name val="Arial"/>
      <family val="2"/>
    </font>
    <font>
      <i/>
      <sz val="6"/>
      <color theme="1"/>
      <name val="Arial"/>
      <family val="2"/>
    </font>
    <font>
      <u/>
      <sz val="11"/>
      <color rgb="FF0070C0"/>
      <name val="Calibri"/>
      <family val="2"/>
    </font>
    <font>
      <sz val="11"/>
      <name val="Calibri"/>
      <family val="2"/>
    </font>
    <font>
      <u/>
      <sz val="11"/>
      <color theme="10"/>
      <name val="Calibri"/>
      <family val="2"/>
    </font>
  </fonts>
  <fills count="7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indexed="22"/>
        <bgColor indexed="64"/>
      </patternFill>
    </fill>
    <fill>
      <patternFill patternType="solid">
        <fgColor indexed="9"/>
        <bgColor indexed="64"/>
      </patternFill>
    </fill>
    <fill>
      <patternFill patternType="solid">
        <fgColor indexed="27"/>
      </patternFill>
    </fill>
    <fill>
      <patternFill patternType="solid">
        <fgColor indexed="47"/>
      </patternFill>
    </fill>
    <fill>
      <patternFill patternType="solid">
        <fgColor indexed="29"/>
      </patternFill>
    </fill>
    <fill>
      <patternFill patternType="solid">
        <fgColor indexed="49"/>
      </patternFill>
    </fill>
    <fill>
      <patternFill patternType="solid">
        <fgColor indexed="53"/>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CE3327"/>
        <bgColor indexed="64"/>
      </patternFill>
    </fill>
    <fill>
      <patternFill patternType="solid">
        <fgColor rgb="FFF79751"/>
        <bgColor indexed="64"/>
      </patternFill>
    </fill>
    <fill>
      <patternFill patternType="solid">
        <fgColor rgb="FF386192"/>
        <bgColor indexed="64"/>
      </patternFill>
    </fill>
    <fill>
      <patternFill patternType="solid">
        <fgColor rgb="FF7E935B"/>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4"/>
        <bgColor indexed="64"/>
      </patternFill>
    </fill>
    <fill>
      <patternFill patternType="solid">
        <fgColor theme="6" tint="0.39997558519241921"/>
        <bgColor indexed="64"/>
      </patternFill>
    </fill>
  </fills>
  <borders count="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style="medium">
        <color indexed="64"/>
      </right>
      <top/>
      <bottom/>
      <diagonal/>
    </border>
    <border>
      <left style="thin">
        <color auto="1"/>
      </left>
      <right style="thin">
        <color auto="1"/>
      </right>
      <top/>
      <bottom/>
      <diagonal/>
    </border>
    <border>
      <left style="thin">
        <color theme="0"/>
      </left>
      <right style="thin">
        <color theme="0"/>
      </right>
      <top/>
      <bottom style="thin">
        <color theme="0"/>
      </bottom>
      <diagonal/>
    </border>
    <border>
      <left/>
      <right style="thin">
        <color indexed="9"/>
      </right>
      <top/>
      <bottom style="thin">
        <color indexed="9"/>
      </bottom>
      <diagonal/>
    </border>
    <border>
      <left style="thin">
        <color indexed="9"/>
      </left>
      <right style="thin">
        <color indexed="9"/>
      </right>
      <top/>
      <bottom style="thin">
        <color indexed="9"/>
      </bottom>
      <diagonal/>
    </border>
    <border>
      <left/>
      <right/>
      <top/>
      <bottom style="thick">
        <color theme="0"/>
      </bottom>
      <diagonal/>
    </border>
    <border>
      <left style="thick">
        <color theme="0"/>
      </left>
      <right style="thick">
        <color theme="0"/>
      </right>
      <top/>
      <bottom style="thick">
        <color theme="0"/>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thick">
        <color indexed="63"/>
      </top>
      <bottom/>
      <diagonal/>
    </border>
    <border>
      <left style="thin">
        <color indexed="63"/>
      </left>
      <right style="thin">
        <color indexed="63"/>
      </right>
      <top style="thin">
        <color indexed="63"/>
      </top>
      <bottom style="thin">
        <color indexed="63"/>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theme="0"/>
      </left>
      <right/>
      <top/>
      <bottom style="thick">
        <color theme="0"/>
      </bottom>
      <diagonal/>
    </border>
    <border>
      <left style="thin">
        <color indexed="9"/>
      </left>
      <right/>
      <top/>
      <bottom style="thin">
        <color indexed="9"/>
      </bottom>
      <diagonal/>
    </border>
    <border>
      <left style="thick">
        <color theme="0"/>
      </left>
      <right style="thin">
        <color indexed="9"/>
      </right>
      <top/>
      <bottom style="thin">
        <color indexed="9"/>
      </bottom>
      <diagonal/>
    </border>
    <border>
      <left style="thin">
        <color theme="0"/>
      </left>
      <right/>
      <top/>
      <bottom style="thin">
        <color theme="0"/>
      </bottom>
      <diagonal/>
    </border>
    <border>
      <left style="thick">
        <color indexed="9"/>
      </left>
      <right style="thin">
        <color indexed="9"/>
      </right>
      <top style="thick">
        <color theme="0"/>
      </top>
      <bottom style="thin">
        <color theme="0"/>
      </bottom>
      <diagonal/>
    </border>
    <border>
      <left style="thick">
        <color theme="0"/>
      </left>
      <right style="thin">
        <color indexed="9"/>
      </right>
      <top style="thick">
        <color theme="0"/>
      </top>
      <bottom style="thin">
        <color theme="0"/>
      </bottom>
      <diagonal/>
    </border>
    <border>
      <left style="thick">
        <color theme="0"/>
      </left>
      <right style="thin">
        <color indexed="9"/>
      </right>
      <top style="thin">
        <color theme="0"/>
      </top>
      <bottom style="thin">
        <color theme="0"/>
      </bottom>
      <diagonal/>
    </border>
    <border>
      <left/>
      <right/>
      <top style="thin">
        <color indexed="64"/>
      </top>
      <bottom/>
      <diagonal/>
    </border>
    <border>
      <left style="thick">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medium">
        <color theme="0"/>
      </top>
      <bottom style="medium">
        <color theme="0"/>
      </bottom>
      <diagonal/>
    </border>
  </borders>
  <cellStyleXfs count="28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7" fillId="40" borderId="0" applyNumberFormat="0" applyBorder="0" applyAlignment="0" applyProtection="0"/>
    <xf numFmtId="0" fontId="17" fillId="38"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0" fontId="17" fillId="41" borderId="0" applyNumberFormat="0" applyBorder="0" applyAlignment="0" applyProtection="0"/>
    <xf numFmtId="0" fontId="21" fillId="3" borderId="0" applyNumberFormat="0" applyBorder="0" applyAlignment="0" applyProtection="0"/>
    <xf numFmtId="0" fontId="11" fillId="46" borderId="4" applyNumberFormat="0" applyAlignment="0" applyProtection="0"/>
    <xf numFmtId="0" fontId="22" fillId="0" borderId="11" applyNumberFormat="0" applyFill="0" applyAlignment="0" applyProtection="0"/>
    <xf numFmtId="0" fontId="23" fillId="0" borderId="2"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18" fillId="0" borderId="0"/>
    <xf numFmtId="0" fontId="18" fillId="0" borderId="0" applyNumberFormat="0" applyFill="0" applyBorder="0" applyAlignment="0" applyProtection="0"/>
    <xf numFmtId="0" fontId="18" fillId="0" borderId="0"/>
    <xf numFmtId="0" fontId="20" fillId="8" borderId="8" applyNumberFormat="0" applyFont="0" applyAlignment="0" applyProtection="0"/>
    <xf numFmtId="0" fontId="10" fillId="46" borderId="5" applyNumberFormat="0" applyAlignment="0" applyProtection="0"/>
    <xf numFmtId="0" fontId="25" fillId="0" borderId="0" applyNumberFormat="0" applyFill="0" applyBorder="0" applyAlignment="0" applyProtection="0"/>
    <xf numFmtId="0" fontId="16" fillId="0" borderId="13" applyNumberFormat="0" applyFill="0" applyAlignment="0" applyProtection="0"/>
    <xf numFmtId="165" fontId="18" fillId="0" borderId="0" applyFont="0" applyFill="0" applyBorder="0" applyAlignment="0" applyProtection="0"/>
    <xf numFmtId="0" fontId="1" fillId="0" borderId="0"/>
    <xf numFmtId="0" fontId="1" fillId="8" borderId="8" applyNumberFormat="0" applyFont="0" applyAlignment="0" applyProtection="0"/>
    <xf numFmtId="9" fontId="1" fillId="0" borderId="0" applyFont="0" applyFill="0" applyBorder="0" applyAlignment="0" applyProtection="0"/>
    <xf numFmtId="165" fontId="1" fillId="0" borderId="0" applyFont="0" applyFill="0" applyBorder="0" applyAlignment="0" applyProtection="0"/>
    <xf numFmtId="0" fontId="1" fillId="8" borderId="8" applyNumberFormat="0" applyFont="0" applyAlignment="0" applyProtection="0"/>
    <xf numFmtId="0" fontId="18" fillId="0" borderId="0"/>
    <xf numFmtId="43" fontId="18" fillId="0" borderId="0" applyFont="0" applyFill="0" applyBorder="0" applyAlignment="0" applyProtection="0"/>
    <xf numFmtId="0" fontId="18" fillId="0" borderId="0"/>
    <xf numFmtId="0" fontId="27" fillId="0" borderId="0">
      <alignment vertical="top"/>
    </xf>
    <xf numFmtId="0" fontId="27" fillId="0" borderId="0">
      <alignment vertical="top"/>
    </xf>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8" fillId="52" borderId="0" applyNumberFormat="0" applyBorder="0" applyAlignment="0" applyProtection="0"/>
    <xf numFmtId="0" fontId="20" fillId="52" borderId="0" applyNumberFormat="0" applyBorder="0" applyAlignment="0" applyProtection="0"/>
    <xf numFmtId="0" fontId="28" fillId="53" borderId="0" applyNumberFormat="0" applyBorder="0" applyAlignment="0" applyProtection="0"/>
    <xf numFmtId="0" fontId="20" fillId="53"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52" borderId="0" applyNumberFormat="0" applyBorder="0" applyAlignment="0" applyProtection="0"/>
    <xf numFmtId="0" fontId="20" fillId="53" borderId="0" applyNumberFormat="0" applyBorder="0" applyAlignment="0" applyProtection="0"/>
    <xf numFmtId="0" fontId="20" fillId="37" borderId="0" applyNumberFormat="0" applyBorder="0" applyAlignment="0" applyProtection="0"/>
    <xf numFmtId="0" fontId="28" fillId="54"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28" fillId="37"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20" fillId="37"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29" fillId="40" borderId="0" applyNumberFormat="0" applyBorder="0" applyAlignment="0" applyProtection="0"/>
    <xf numFmtId="0" fontId="30" fillId="54" borderId="0" applyNumberFormat="0" applyBorder="0" applyAlignment="0" applyProtection="0"/>
    <xf numFmtId="0" fontId="29" fillId="54" borderId="0" applyNumberFormat="0" applyBorder="0" applyAlignment="0" applyProtection="0"/>
    <xf numFmtId="0" fontId="29" fillId="38" borderId="0" applyNumberFormat="0" applyBorder="0" applyAlignment="0" applyProtection="0"/>
    <xf numFmtId="0" fontId="29" fillId="41" borderId="0" applyNumberFormat="0" applyBorder="0" applyAlignment="0" applyProtection="0"/>
    <xf numFmtId="0" fontId="30" fillId="55" borderId="0" applyNumberFormat="0" applyBorder="0" applyAlignment="0" applyProtection="0"/>
    <xf numFmtId="0" fontId="29" fillId="55" borderId="0" applyNumberFormat="0" applyBorder="0" applyAlignment="0" applyProtection="0"/>
    <xf numFmtId="0" fontId="29" fillId="42" borderId="0" applyNumberFormat="0" applyBorder="0" applyAlignment="0" applyProtection="0"/>
    <xf numFmtId="0" fontId="29" fillId="40" borderId="0" applyNumberFormat="0" applyBorder="0" applyAlignment="0" applyProtection="0"/>
    <xf numFmtId="0" fontId="29" fillId="54" borderId="0" applyNumberFormat="0" applyBorder="0" applyAlignment="0" applyProtection="0"/>
    <xf numFmtId="0" fontId="29" fillId="38" borderId="0" applyNumberFormat="0" applyBorder="0" applyAlignment="0" applyProtection="0"/>
    <xf numFmtId="0" fontId="29" fillId="41" borderId="0" applyNumberFormat="0" applyBorder="0" applyAlignment="0" applyProtection="0"/>
    <xf numFmtId="0" fontId="29" fillId="55" borderId="0" applyNumberFormat="0" applyBorder="0" applyAlignment="0" applyProtection="0"/>
    <xf numFmtId="0" fontId="29" fillId="42" borderId="0" applyNumberFormat="0" applyBorder="0" applyAlignment="0" applyProtection="0"/>
    <xf numFmtId="0" fontId="29"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41" borderId="0" applyNumberFormat="0" applyBorder="0" applyAlignment="0" applyProtection="0"/>
    <xf numFmtId="0" fontId="30" fillId="55" borderId="0" applyNumberFormat="0" applyBorder="0" applyAlignment="0" applyProtection="0"/>
    <xf numFmtId="0" fontId="29" fillId="55" borderId="0" applyNumberFormat="0" applyBorder="0" applyAlignment="0" applyProtection="0"/>
    <xf numFmtId="0" fontId="30" fillId="56" borderId="0" applyNumberFormat="0" applyBorder="0" applyAlignment="0" applyProtection="0"/>
    <xf numFmtId="0" fontId="29" fillId="56" borderId="0" applyNumberFormat="0" applyBorder="0" applyAlignment="0" applyProtection="0"/>
    <xf numFmtId="0" fontId="18" fillId="0" borderId="0" applyNumberFormat="0" applyFill="0" applyBorder="0" applyAlignment="0" applyProtection="0"/>
    <xf numFmtId="0" fontId="31" fillId="46" borderId="22" applyNumberFormat="0" applyAlignment="0" applyProtection="0"/>
    <xf numFmtId="0" fontId="32" fillId="57" borderId="23"/>
    <xf numFmtId="0" fontId="33" fillId="58" borderId="24">
      <alignment horizontal="right" vertical="top" wrapText="1"/>
    </xf>
    <xf numFmtId="0" fontId="34" fillId="46" borderId="22" applyNumberFormat="0" applyAlignment="0" applyProtection="0"/>
    <xf numFmtId="0" fontId="32" fillId="0" borderId="21"/>
    <xf numFmtId="0" fontId="35" fillId="0" borderId="25" applyNumberFormat="0" applyFill="0" applyAlignment="0" applyProtection="0"/>
    <xf numFmtId="0" fontId="36" fillId="59" borderId="26" applyNumberFormat="0" applyAlignment="0" applyProtection="0"/>
    <xf numFmtId="0" fontId="37" fillId="59" borderId="26" applyNumberFormat="0" applyAlignment="0" applyProtection="0"/>
    <xf numFmtId="0" fontId="38" fillId="50" borderId="0">
      <alignment horizontal="center"/>
    </xf>
    <xf numFmtId="0" fontId="39" fillId="50" borderId="0">
      <alignment horizontal="center" vertical="center"/>
    </xf>
    <xf numFmtId="0" fontId="29"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41" borderId="0" applyNumberFormat="0" applyBorder="0" applyAlignment="0" applyProtection="0"/>
    <xf numFmtId="0" fontId="29" fillId="55" borderId="0" applyNumberFormat="0" applyBorder="0" applyAlignment="0" applyProtection="0"/>
    <xf numFmtId="0" fontId="29" fillId="56" borderId="0" applyNumberFormat="0" applyBorder="0" applyAlignment="0" applyProtection="0"/>
    <xf numFmtId="0" fontId="18" fillId="60" borderId="0">
      <alignment horizontal="center" wrapText="1"/>
    </xf>
    <xf numFmtId="0" fontId="40" fillId="50" borderId="0">
      <alignment horizontal="center"/>
    </xf>
    <xf numFmtId="170" fontId="28" fillId="0" borderId="0" applyFont="0" applyFill="0" applyBorder="0" applyAlignment="0" applyProtection="0"/>
    <xf numFmtId="43" fontId="18" fillId="0" borderId="0" applyFont="0" applyFill="0" applyBorder="0" applyAlignment="0" applyProtection="0"/>
    <xf numFmtId="43" fontId="20" fillId="0" borderId="0" applyFont="0" applyFill="0" applyBorder="0" applyAlignment="0" applyProtection="0"/>
    <xf numFmtId="3" fontId="18" fillId="0" borderId="0" applyFont="0" applyFill="0" applyBorder="0" applyAlignment="0" applyProtection="0"/>
    <xf numFmtId="0" fontId="37" fillId="59" borderId="26" applyNumberFormat="0" applyAlignment="0" applyProtection="0"/>
    <xf numFmtId="171" fontId="18" fillId="0" borderId="0" applyFont="0" applyFill="0" applyBorder="0" applyAlignment="0" applyProtection="0"/>
    <xf numFmtId="0" fontId="41" fillId="51" borderId="23" applyBorder="0">
      <protection locked="0"/>
    </xf>
    <xf numFmtId="0" fontId="18" fillId="0" borderId="0" applyFont="0" applyFill="0" applyBorder="0" applyAlignment="0" applyProtection="0"/>
    <xf numFmtId="0" fontId="42" fillId="51" borderId="23">
      <protection locked="0"/>
    </xf>
    <xf numFmtId="0" fontId="18" fillId="51" borderId="21"/>
    <xf numFmtId="0" fontId="18" fillId="50" borderId="0"/>
    <xf numFmtId="172" fontId="18" fillId="0" borderId="0" applyFont="0" applyFill="0" applyBorder="0" applyAlignment="0" applyProtection="0"/>
    <xf numFmtId="0" fontId="43" fillId="0" borderId="0" applyNumberFormat="0" applyFill="0" applyBorder="0" applyAlignment="0" applyProtection="0"/>
    <xf numFmtId="2" fontId="18" fillId="0" borderId="0" applyFont="0" applyFill="0" applyBorder="0" applyAlignment="0" applyProtection="0"/>
    <xf numFmtId="0" fontId="44" fillId="50" borderId="21">
      <alignment horizontal="left"/>
    </xf>
    <xf numFmtId="0" fontId="27" fillId="50" borderId="0">
      <alignment horizontal="left"/>
    </xf>
    <xf numFmtId="0" fontId="45" fillId="0" borderId="25" applyNumberFormat="0" applyFill="0" applyAlignment="0" applyProtection="0"/>
    <xf numFmtId="0" fontId="46" fillId="35" borderId="0" applyNumberFormat="0" applyBorder="0" applyAlignment="0" applyProtection="0"/>
    <xf numFmtId="0" fontId="46" fillId="35" borderId="0" applyNumberFormat="0" applyBorder="0" applyAlignment="0" applyProtection="0"/>
    <xf numFmtId="0" fontId="33" fillId="61" borderId="0">
      <alignment horizontal="right" vertical="top" wrapText="1"/>
    </xf>
    <xf numFmtId="0" fontId="47" fillId="0" borderId="0" applyNumberFormat="0" applyFill="0" applyBorder="0" applyAlignment="0" applyProtection="0">
      <alignment vertical="top"/>
      <protection locked="0"/>
    </xf>
    <xf numFmtId="0" fontId="48" fillId="53" borderId="22" applyNumberFormat="0" applyAlignment="0" applyProtection="0"/>
    <xf numFmtId="0" fontId="48" fillId="53" borderId="22" applyNumberFormat="0" applyAlignment="0" applyProtection="0"/>
    <xf numFmtId="0" fontId="49" fillId="60" borderId="0">
      <alignment horizontal="center"/>
    </xf>
    <xf numFmtId="0" fontId="18" fillId="50" borderId="21">
      <alignment horizontal="centerContinuous" wrapText="1"/>
    </xf>
    <xf numFmtId="0" fontId="50" fillId="62" borderId="0">
      <alignment horizontal="center" wrapText="1"/>
    </xf>
    <xf numFmtId="170" fontId="28" fillId="0" borderId="0" applyFont="0" applyFill="0" applyBorder="0" applyAlignment="0" applyProtection="0"/>
    <xf numFmtId="0" fontId="51" fillId="0" borderId="11" applyNumberFormat="0" applyFill="0" applyAlignment="0" applyProtection="0"/>
    <xf numFmtId="0" fontId="52" fillId="0" borderId="27" applyNumberFormat="0" applyFill="0" applyAlignment="0" applyProtection="0"/>
    <xf numFmtId="0" fontId="53" fillId="0" borderId="12" applyNumberFormat="0" applyFill="0" applyAlignment="0" applyProtection="0"/>
    <xf numFmtId="0" fontId="53" fillId="0" borderId="0" applyNumberFormat="0" applyFill="0" applyBorder="0" applyAlignment="0" applyProtection="0"/>
    <xf numFmtId="0" fontId="32" fillId="50" borderId="28">
      <alignment wrapText="1"/>
    </xf>
    <xf numFmtId="0" fontId="32" fillId="50" borderId="15"/>
    <xf numFmtId="0" fontId="32" fillId="50" borderId="29"/>
    <xf numFmtId="0" fontId="32" fillId="50" borderId="30">
      <alignment horizontal="center" wrapText="1"/>
    </xf>
    <xf numFmtId="0" fontId="45" fillId="0" borderId="25" applyNumberFormat="0" applyFill="0" applyAlignment="0" applyProtection="0"/>
    <xf numFmtId="0" fontId="18" fillId="0" borderId="0" applyFont="0" applyFill="0" applyBorder="0" applyAlignment="0" applyProtection="0"/>
    <xf numFmtId="164" fontId="18" fillId="0" borderId="0" applyFont="0" applyFill="0" applyBorder="0" applyAlignment="0" applyProtection="0"/>
    <xf numFmtId="165" fontId="18" fillId="0" borderId="0" applyFont="0" applyFill="0" applyBorder="0" applyAlignment="0" applyProtection="0"/>
    <xf numFmtId="173" fontId="18" fillId="0" borderId="0" applyFont="0" applyFill="0" applyBorder="0" applyAlignment="0" applyProtection="0"/>
    <xf numFmtId="174" fontId="18" fillId="0" borderId="0" applyFont="0" applyFill="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5" fillId="63" borderId="0" applyNumberFormat="0" applyBorder="0" applyAlignment="0" applyProtection="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28" fillId="0" borderId="0"/>
    <xf numFmtId="0" fontId="20" fillId="0" borderId="0"/>
    <xf numFmtId="0" fontId="28" fillId="0" borderId="0"/>
    <xf numFmtId="0" fontId="28" fillId="0" borderId="0"/>
    <xf numFmtId="0" fontId="18" fillId="0" borderId="0"/>
    <xf numFmtId="0" fontId="28" fillId="0" borderId="0"/>
    <xf numFmtId="0" fontId="20" fillId="0" borderId="0"/>
    <xf numFmtId="0" fontId="28" fillId="0" borderId="0"/>
    <xf numFmtId="0" fontId="18" fillId="0" borderId="0" applyNumberFormat="0" applyFill="0" applyBorder="0" applyAlignment="0" applyProtection="0"/>
    <xf numFmtId="0" fontId="20" fillId="0" borderId="0"/>
    <xf numFmtId="0" fontId="18" fillId="0" borderId="0"/>
    <xf numFmtId="0" fontId="18" fillId="0" borderId="0"/>
    <xf numFmtId="0" fontId="18" fillId="0" borderId="0"/>
    <xf numFmtId="0" fontId="18" fillId="0" borderId="0"/>
    <xf numFmtId="0" fontId="27" fillId="0" borderId="0"/>
    <xf numFmtId="0" fontId="20" fillId="64" borderId="31" applyNumberFormat="0" applyFont="0" applyAlignment="0" applyProtection="0"/>
    <xf numFmtId="0" fontId="20" fillId="64" borderId="31" applyNumberFormat="0" applyFont="0" applyAlignment="0" applyProtection="0"/>
    <xf numFmtId="0" fontId="28" fillId="64" borderId="31" applyNumberFormat="0" applyFont="0" applyAlignment="0" applyProtection="0"/>
    <xf numFmtId="0" fontId="56" fillId="34" borderId="0" applyNumberFormat="0" applyBorder="0" applyAlignment="0" applyProtection="0"/>
    <xf numFmtId="9" fontId="18" fillId="0" borderId="0" applyFont="0" applyFill="0" applyBorder="0" applyAlignment="0" applyProtection="0"/>
    <xf numFmtId="0" fontId="32" fillId="50" borderId="21"/>
    <xf numFmtId="0" fontId="39" fillId="50" borderId="0">
      <alignment horizontal="right"/>
    </xf>
    <xf numFmtId="0" fontId="57" fillId="62" borderId="0">
      <alignment horizontal="center"/>
    </xf>
    <xf numFmtId="0" fontId="58" fillId="61" borderId="21">
      <alignment horizontal="left" vertical="top" wrapText="1"/>
    </xf>
    <xf numFmtId="0" fontId="59" fillId="61" borderId="32">
      <alignment horizontal="left" vertical="top" wrapText="1"/>
    </xf>
    <xf numFmtId="0" fontId="58" fillId="61" borderId="33">
      <alignment horizontal="left" vertical="top" wrapText="1"/>
    </xf>
    <xf numFmtId="0" fontId="58" fillId="61" borderId="32">
      <alignment horizontal="left" vertical="top"/>
    </xf>
    <xf numFmtId="0" fontId="18" fillId="65" borderId="0" applyNumberFormat="0" applyFont="0" applyBorder="0" applyProtection="0">
      <alignment horizontal="left" vertical="center"/>
    </xf>
    <xf numFmtId="0" fontId="18" fillId="0" borderId="34" applyNumberFormat="0" applyFill="0" applyProtection="0">
      <alignment horizontal="left" vertical="center" wrapText="1" indent="1"/>
    </xf>
    <xf numFmtId="175" fontId="18" fillId="0" borderId="34"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175" fontId="18" fillId="0" borderId="0" applyFill="0" applyBorder="0" applyProtection="0">
      <alignment horizontal="right" vertical="center" wrapText="1"/>
    </xf>
    <xf numFmtId="176" fontId="18" fillId="0" borderId="0" applyFill="0" applyBorder="0" applyProtection="0">
      <alignment horizontal="right" vertical="center" wrapText="1"/>
    </xf>
    <xf numFmtId="0" fontId="18" fillId="0" borderId="35" applyNumberFormat="0" applyFill="0" applyProtection="0">
      <alignment horizontal="left" vertical="center" wrapText="1"/>
    </xf>
    <xf numFmtId="0" fontId="18" fillId="0" borderId="35" applyNumberFormat="0" applyFill="0" applyProtection="0">
      <alignment horizontal="left" vertical="center" wrapText="1" indent="1"/>
    </xf>
    <xf numFmtId="175" fontId="18" fillId="0" borderId="35"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60" fillId="0" borderId="0" applyNumberFormat="0" applyFill="0" applyBorder="0" applyProtection="0">
      <alignment horizontal="left" vertical="center" wrapText="1"/>
    </xf>
    <xf numFmtId="0" fontId="60" fillId="0" borderId="0" applyNumberFormat="0" applyFill="0" applyBorder="0" applyProtection="0">
      <alignment horizontal="left" vertical="center" wrapText="1"/>
    </xf>
    <xf numFmtId="0" fontId="61" fillId="0" borderId="0" applyNumberFormat="0" applyFill="0" applyBorder="0" applyProtection="0">
      <alignment vertical="center" wrapText="1"/>
    </xf>
    <xf numFmtId="0" fontId="18" fillId="0" borderId="36" applyNumberFormat="0" applyFont="0" applyFill="0" applyProtection="0">
      <alignment horizontal="center" vertical="center" wrapText="1"/>
    </xf>
    <xf numFmtId="0" fontId="60" fillId="0" borderId="36" applyNumberFormat="0" applyFill="0" applyProtection="0">
      <alignment horizontal="center" vertical="center" wrapText="1"/>
    </xf>
    <xf numFmtId="0" fontId="60" fillId="0" borderId="36" applyNumberFormat="0" applyFill="0" applyProtection="0">
      <alignment horizontal="center" vertical="center" wrapText="1"/>
    </xf>
    <xf numFmtId="0" fontId="18" fillId="0" borderId="34" applyNumberFormat="0" applyFill="0" applyProtection="0">
      <alignment horizontal="left" vertical="center" wrapText="1"/>
    </xf>
    <xf numFmtId="0" fontId="28" fillId="0" borderId="0"/>
    <xf numFmtId="0" fontId="62" fillId="0" borderId="0"/>
    <xf numFmtId="0" fontId="18" fillId="0" borderId="0">
      <alignment horizontal="left" wrapText="1"/>
    </xf>
    <xf numFmtId="0" fontId="18" fillId="0" borderId="0">
      <alignment vertical="top"/>
    </xf>
    <xf numFmtId="0" fontId="63" fillId="0" borderId="37"/>
    <xf numFmtId="0" fontId="64" fillId="0" borderId="0"/>
    <xf numFmtId="0" fontId="65" fillId="0" borderId="0">
      <alignment horizontal="left" vertical="top"/>
    </xf>
    <xf numFmtId="0" fontId="38" fillId="50" borderId="0">
      <alignment horizontal="center"/>
    </xf>
    <xf numFmtId="0" fontId="66" fillId="0" borderId="0" applyNumberFormat="0" applyFill="0" applyBorder="0" applyAlignment="0" applyProtection="0"/>
    <xf numFmtId="0" fontId="67" fillId="0" borderId="0" applyNumberFormat="0" applyFill="0" applyBorder="0" applyAlignment="0" applyProtection="0"/>
    <xf numFmtId="0" fontId="68" fillId="0" borderId="0">
      <alignment vertical="top"/>
    </xf>
    <xf numFmtId="0" fontId="69" fillId="50" borderId="0"/>
    <xf numFmtId="0" fontId="70" fillId="0" borderId="0" applyNumberFormat="0" applyFill="0" applyBorder="0" applyAlignment="0" applyProtection="0"/>
    <xf numFmtId="0" fontId="71" fillId="0" borderId="11" applyNumberFormat="0" applyFill="0" applyAlignment="0" applyProtection="0"/>
    <xf numFmtId="0" fontId="72" fillId="0" borderId="27" applyNumberFormat="0" applyFill="0" applyAlignment="0" applyProtection="0"/>
    <xf numFmtId="0" fontId="73" fillId="0" borderId="12" applyNumberFormat="0" applyFill="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4" fillId="0" borderId="13" applyNumberFormat="0" applyFill="0" applyAlignment="0" applyProtection="0"/>
    <xf numFmtId="0" fontId="75" fillId="0" borderId="13" applyNumberFormat="0" applyFill="0" applyAlignment="0" applyProtection="0"/>
    <xf numFmtId="0" fontId="76" fillId="46" borderId="38" applyNumberFormat="0" applyAlignment="0" applyProtection="0"/>
    <xf numFmtId="0" fontId="77" fillId="34" borderId="0" applyNumberFormat="0" applyBorder="0" applyAlignment="0" applyProtection="0"/>
    <xf numFmtId="0" fontId="78" fillId="35" borderId="0" applyNumberFormat="0" applyBorder="0" applyAlignment="0" applyProtection="0"/>
    <xf numFmtId="0" fontId="43"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alignment vertical="top"/>
      <protection locked="0"/>
    </xf>
    <xf numFmtId="0" fontId="83" fillId="0" borderId="0" applyNumberFormat="0" applyFill="0" applyBorder="0" applyAlignment="0" applyProtection="0"/>
    <xf numFmtId="166" fontId="27" fillId="49" borderId="47">
      <alignment horizontal="center" vertical="center"/>
    </xf>
    <xf numFmtId="0" fontId="125" fillId="0" borderId="0" applyNumberFormat="0" applyFill="0" applyBorder="0" applyAlignment="0" applyProtection="0"/>
  </cellStyleXfs>
  <cellXfs count="238">
    <xf numFmtId="0" fontId="0" fillId="0" borderId="0" xfId="0"/>
    <xf numFmtId="0" fontId="0" fillId="48" borderId="0" xfId="0" applyFill="1" applyBorder="1"/>
    <xf numFmtId="0" fontId="4" fillId="48" borderId="0" xfId="3" applyFill="1" applyBorder="1"/>
    <xf numFmtId="0" fontId="0" fillId="48" borderId="0" xfId="0" applyFont="1" applyFill="1" applyBorder="1"/>
    <xf numFmtId="0" fontId="0" fillId="48" borderId="0" xfId="0" applyFill="1"/>
    <xf numFmtId="0" fontId="0" fillId="0" borderId="0" xfId="0"/>
    <xf numFmtId="0" fontId="0" fillId="48" borderId="0" xfId="0" applyFill="1" applyBorder="1" applyAlignment="1">
      <alignment wrapText="1"/>
    </xf>
    <xf numFmtId="0" fontId="13" fillId="48" borderId="0" xfId="20" applyFont="1" applyFill="1" applyBorder="1"/>
    <xf numFmtId="0" fontId="19" fillId="48" borderId="0" xfId="18" applyFont="1" applyFill="1" applyBorder="1"/>
    <xf numFmtId="0" fontId="1" fillId="48" borderId="0" xfId="19" applyFill="1" applyBorder="1"/>
    <xf numFmtId="0" fontId="81" fillId="48" borderId="0" xfId="34" applyFont="1" applyFill="1" applyBorder="1" applyAlignment="1">
      <alignment horizontal="center" vertical="center"/>
    </xf>
    <xf numFmtId="0" fontId="13" fillId="48" borderId="0" xfId="17" applyFont="1" applyFill="1" applyBorder="1"/>
    <xf numFmtId="0" fontId="0" fillId="48" borderId="0" xfId="0" applyFill="1" applyAlignment="1">
      <alignment textRotation="90"/>
    </xf>
    <xf numFmtId="0" fontId="0" fillId="48" borderId="0" xfId="0" applyFill="1" applyBorder="1" applyAlignment="1">
      <alignment horizontal="center"/>
    </xf>
    <xf numFmtId="0" fontId="13" fillId="48" borderId="0" xfId="32" applyFont="1" applyFill="1" applyBorder="1"/>
    <xf numFmtId="166" fontId="0" fillId="48" borderId="0" xfId="0" applyNumberFormat="1" applyFill="1"/>
    <xf numFmtId="0" fontId="0" fillId="48" borderId="0" xfId="0" applyFill="1" applyAlignment="1">
      <alignment horizontal="center" textRotation="90" wrapText="1"/>
    </xf>
    <xf numFmtId="0" fontId="26" fillId="48" borderId="0" xfId="0" applyFont="1" applyFill="1"/>
    <xf numFmtId="0" fontId="82" fillId="48" borderId="0" xfId="0" applyFont="1" applyFill="1"/>
    <xf numFmtId="0" fontId="84" fillId="48" borderId="0" xfId="0" applyFont="1" applyFill="1"/>
    <xf numFmtId="0" fontId="0" fillId="0" borderId="0" xfId="71" applyFont="1" applyFill="1"/>
    <xf numFmtId="0" fontId="94" fillId="47" borderId="0" xfId="0" applyFont="1" applyFill="1" applyBorder="1" applyAlignment="1">
      <alignment horizontal="right" wrapText="1"/>
    </xf>
    <xf numFmtId="0" fontId="99" fillId="48" borderId="0" xfId="0" applyFont="1" applyFill="1" applyBorder="1" applyAlignment="1">
      <alignment vertical="center" wrapText="1"/>
    </xf>
    <xf numFmtId="0" fontId="49" fillId="48" borderId="0" xfId="0" applyFont="1" applyFill="1" applyBorder="1" applyAlignment="1">
      <alignment horizontal="center" vertical="center" wrapText="1"/>
    </xf>
    <xf numFmtId="0" fontId="100" fillId="0" borderId="0" xfId="0" applyFont="1"/>
    <xf numFmtId="0" fontId="101" fillId="0" borderId="0" xfId="280" applyFont="1" applyAlignment="1" applyProtection="1"/>
    <xf numFmtId="0" fontId="101" fillId="0" borderId="0" xfId="280" quotePrefix="1" applyFont="1" applyAlignment="1" applyProtection="1"/>
    <xf numFmtId="0" fontId="93" fillId="47" borderId="29" xfId="0" applyFont="1" applyFill="1" applyBorder="1" applyAlignment="1">
      <alignment vertical="center" wrapText="1"/>
    </xf>
    <xf numFmtId="0" fontId="103" fillId="48" borderId="20" xfId="3" applyFont="1" applyFill="1" applyBorder="1" applyAlignment="1">
      <alignment horizontal="center" textRotation="90" wrapText="1"/>
    </xf>
    <xf numFmtId="0" fontId="104" fillId="48" borderId="20" xfId="3" applyFont="1" applyFill="1" applyBorder="1" applyAlignment="1">
      <alignment horizontal="center" textRotation="90" wrapText="1"/>
    </xf>
    <xf numFmtId="0" fontId="105" fillId="48" borderId="43" xfId="2" applyFont="1" applyFill="1" applyBorder="1" applyAlignment="1">
      <alignment horizontal="center" textRotation="90" wrapText="1"/>
    </xf>
    <xf numFmtId="0" fontId="106" fillId="48" borderId="20" xfId="4" applyFont="1" applyFill="1" applyBorder="1" applyAlignment="1">
      <alignment horizontal="center" textRotation="90" wrapText="1"/>
    </xf>
    <xf numFmtId="0" fontId="107" fillId="48" borderId="20" xfId="3" applyFont="1" applyFill="1" applyBorder="1" applyAlignment="1">
      <alignment horizontal="center" textRotation="90" wrapText="1"/>
    </xf>
    <xf numFmtId="0" fontId="108" fillId="48" borderId="20" xfId="4" applyFont="1" applyFill="1" applyBorder="1" applyAlignment="1">
      <alignment horizontal="center" textRotation="90" wrapText="1"/>
    </xf>
    <xf numFmtId="0" fontId="106" fillId="48" borderId="20" xfId="3" applyFont="1" applyFill="1" applyBorder="1" applyAlignment="1">
      <alignment horizontal="center" textRotation="90" wrapText="1"/>
    </xf>
    <xf numFmtId="0" fontId="109" fillId="48" borderId="20" xfId="2" applyFont="1" applyFill="1" applyBorder="1" applyAlignment="1">
      <alignment horizontal="center" textRotation="90" wrapText="1"/>
    </xf>
    <xf numFmtId="0" fontId="90" fillId="48" borderId="20" xfId="4" applyFont="1" applyFill="1" applyBorder="1" applyAlignment="1">
      <alignment horizontal="center" textRotation="90" wrapText="1"/>
    </xf>
    <xf numFmtId="0" fontId="110" fillId="48" borderId="20" xfId="3" applyFont="1" applyFill="1" applyBorder="1" applyAlignment="1">
      <alignment horizontal="center" textRotation="90" wrapText="1"/>
    </xf>
    <xf numFmtId="0" fontId="111" fillId="48" borderId="20" xfId="2" applyFont="1" applyFill="1" applyBorder="1" applyAlignment="1">
      <alignment horizontal="center" textRotation="90" wrapText="1"/>
    </xf>
    <xf numFmtId="0" fontId="112" fillId="48" borderId="20" xfId="2" applyFont="1" applyFill="1" applyBorder="1" applyAlignment="1">
      <alignment horizontal="center" textRotation="90" wrapText="1"/>
    </xf>
    <xf numFmtId="166" fontId="27" fillId="49" borderId="18" xfId="0" applyNumberFormat="1" applyFont="1" applyFill="1" applyBorder="1" applyAlignment="1">
      <alignment horizontal="center" vertical="center"/>
    </xf>
    <xf numFmtId="166" fontId="27" fillId="49" borderId="44" xfId="0" applyNumberFormat="1" applyFont="1" applyFill="1" applyBorder="1" applyAlignment="1">
      <alignment horizontal="center" vertical="center"/>
    </xf>
    <xf numFmtId="0" fontId="102" fillId="48" borderId="19" xfId="3" applyFont="1" applyFill="1" applyBorder="1"/>
    <xf numFmtId="0" fontId="102" fillId="48" borderId="46" xfId="0" applyFont="1" applyFill="1" applyBorder="1"/>
    <xf numFmtId="0" fontId="115" fillId="48" borderId="0" xfId="3" applyFont="1" applyFill="1" applyBorder="1"/>
    <xf numFmtId="0" fontId="115" fillId="48" borderId="0" xfId="3" applyFont="1" applyFill="1" applyBorder="1" applyAlignment="1"/>
    <xf numFmtId="0" fontId="93" fillId="47" borderId="0" xfId="0" applyFont="1" applyFill="1" applyBorder="1" applyAlignment="1">
      <alignment horizontal="center" wrapText="1"/>
    </xf>
    <xf numFmtId="0" fontId="86" fillId="48" borderId="0" xfId="0" applyFont="1" applyFill="1" applyAlignment="1">
      <alignment horizontal="center"/>
    </xf>
    <xf numFmtId="0" fontId="86" fillId="11" borderId="39" xfId="19" applyFont="1" applyBorder="1" applyAlignment="1">
      <alignment horizontal="center" textRotation="90" wrapText="1"/>
    </xf>
    <xf numFmtId="0" fontId="86" fillId="11" borderId="40" xfId="19" applyFont="1" applyBorder="1" applyAlignment="1">
      <alignment horizontal="center" textRotation="90" wrapText="1"/>
    </xf>
    <xf numFmtId="0" fontId="86" fillId="10" borderId="39" xfId="18" applyFont="1" applyBorder="1" applyAlignment="1">
      <alignment horizontal="center" textRotation="90" wrapText="1"/>
    </xf>
    <xf numFmtId="0" fontId="86" fillId="10" borderId="40" xfId="18" applyFont="1" applyBorder="1" applyAlignment="1">
      <alignment horizontal="center" textRotation="90" wrapText="1"/>
    </xf>
    <xf numFmtId="0" fontId="114" fillId="12" borderId="40" xfId="20" applyFont="1" applyBorder="1" applyAlignment="1">
      <alignment horizontal="center" textRotation="90" wrapText="1"/>
    </xf>
    <xf numFmtId="0" fontId="114" fillId="9" borderId="40" xfId="17" applyFont="1" applyBorder="1" applyAlignment="1">
      <alignment horizontal="center" textRotation="90" wrapText="1"/>
    </xf>
    <xf numFmtId="0" fontId="86" fillId="48" borderId="0" xfId="0" applyFont="1" applyFill="1" applyBorder="1" applyAlignment="1">
      <alignment horizontal="center" vertical="center"/>
    </xf>
    <xf numFmtId="166" fontId="86" fillId="11" borderId="10" xfId="19" applyNumberFormat="1" applyFont="1" applyBorder="1" applyAlignment="1">
      <alignment horizontal="center" vertical="center"/>
    </xf>
    <xf numFmtId="10" fontId="86" fillId="10" borderId="14" xfId="18" applyNumberFormat="1" applyFont="1" applyBorder="1" applyAlignment="1">
      <alignment horizontal="center" vertical="center"/>
    </xf>
    <xf numFmtId="166" fontId="113" fillId="12" borderId="0" xfId="20" applyNumberFormat="1" applyFont="1" applyBorder="1" applyAlignment="1">
      <alignment horizontal="center" vertical="center"/>
    </xf>
    <xf numFmtId="166" fontId="114" fillId="9" borderId="10" xfId="17" applyNumberFormat="1" applyFont="1" applyBorder="1" applyAlignment="1">
      <alignment horizontal="center"/>
    </xf>
    <xf numFmtId="0" fontId="86" fillId="48" borderId="0" xfId="0" applyFont="1" applyFill="1" applyAlignment="1">
      <alignment horizontal="center" vertical="center"/>
    </xf>
    <xf numFmtId="0" fontId="89" fillId="47" borderId="0" xfId="34" applyFont="1" applyFill="1" applyBorder="1" applyAlignment="1">
      <alignment horizontal="center" vertical="center"/>
    </xf>
    <xf numFmtId="0" fontId="89" fillId="47" borderId="0" xfId="34" applyFont="1" applyFill="1" applyBorder="1" applyAlignment="1">
      <alignment horizontal="center" vertical="center" wrapText="1"/>
    </xf>
    <xf numFmtId="168" fontId="89" fillId="47" borderId="0" xfId="74" applyNumberFormat="1" applyFont="1" applyFill="1" applyBorder="1" applyAlignment="1">
      <alignment horizontal="center" vertical="center" wrapText="1"/>
    </xf>
    <xf numFmtId="0" fontId="89" fillId="47" borderId="0" xfId="34" applyFont="1" applyFill="1" applyBorder="1" applyAlignment="1">
      <alignment horizontal="center" vertical="center" textRotation="90" wrapText="1"/>
    </xf>
    <xf numFmtId="10" fontId="89" fillId="47" borderId="0" xfId="73" applyNumberFormat="1" applyFont="1" applyFill="1" applyBorder="1" applyAlignment="1">
      <alignment horizontal="center" vertical="center" wrapText="1"/>
    </xf>
    <xf numFmtId="9" fontId="89" fillId="47" borderId="0" xfId="73" applyFont="1" applyFill="1" applyBorder="1" applyAlignment="1">
      <alignment horizontal="center" vertical="center" wrapText="1"/>
    </xf>
    <xf numFmtId="2" fontId="89" fillId="47" borderId="0" xfId="73" applyNumberFormat="1" applyFont="1" applyFill="1" applyBorder="1" applyAlignment="1">
      <alignment horizontal="center" vertical="center" wrapText="1"/>
    </xf>
    <xf numFmtId="0" fontId="86" fillId="27" borderId="40" xfId="35" applyFont="1" applyBorder="1" applyAlignment="1">
      <alignment horizontal="center" textRotation="90" wrapText="1"/>
    </xf>
    <xf numFmtId="0" fontId="113" fillId="28" borderId="39" xfId="36" applyFont="1" applyBorder="1" applyAlignment="1">
      <alignment horizontal="center" textRotation="90" wrapText="1"/>
    </xf>
    <xf numFmtId="0" fontId="86" fillId="26" borderId="40" xfId="34" applyFont="1" applyBorder="1" applyAlignment="1">
      <alignment horizontal="center" textRotation="90" wrapText="1"/>
    </xf>
    <xf numFmtId="0" fontId="113" fillId="25" borderId="39" xfId="33" applyFont="1" applyBorder="1" applyAlignment="1">
      <alignment horizontal="center" textRotation="90" wrapText="1"/>
    </xf>
    <xf numFmtId="0" fontId="113" fillId="25" borderId="41" xfId="33" applyFont="1" applyBorder="1" applyAlignment="1">
      <alignment horizontal="center" textRotation="90" wrapText="1"/>
    </xf>
    <xf numFmtId="0" fontId="114" fillId="29" borderId="41" xfId="37" applyFont="1" applyBorder="1" applyAlignment="1">
      <alignment horizontal="center" textRotation="90" wrapText="1"/>
    </xf>
    <xf numFmtId="166" fontId="86" fillId="27" borderId="10" xfId="35" applyNumberFormat="1" applyFont="1" applyBorder="1" applyAlignment="1">
      <alignment horizontal="center" vertical="center"/>
    </xf>
    <xf numFmtId="166" fontId="113" fillId="28" borderId="14" xfId="36" applyNumberFormat="1" applyFont="1" applyBorder="1" applyAlignment="1">
      <alignment horizontal="center" vertical="center"/>
    </xf>
    <xf numFmtId="3" fontId="86" fillId="26" borderId="10" xfId="34" applyNumberFormat="1" applyFont="1" applyBorder="1" applyAlignment="1">
      <alignment horizontal="right" vertical="center"/>
    </xf>
    <xf numFmtId="166" fontId="113" fillId="29" borderId="14" xfId="37" applyNumberFormat="1" applyFont="1" applyBorder="1" applyAlignment="1">
      <alignment horizontal="center" vertical="center"/>
    </xf>
    <xf numFmtId="10" fontId="86" fillId="26" borderId="10" xfId="34" applyNumberFormat="1" applyFont="1" applyBorder="1" applyAlignment="1">
      <alignment horizontal="right" vertical="center"/>
    </xf>
    <xf numFmtId="166" fontId="113" fillId="25" borderId="14" xfId="33" applyNumberFormat="1" applyFont="1" applyBorder="1" applyAlignment="1">
      <alignment horizontal="center" vertical="center"/>
    </xf>
    <xf numFmtId="169" fontId="86" fillId="26" borderId="10" xfId="73" applyNumberFormat="1" applyFont="1" applyFill="1" applyBorder="1" applyAlignment="1">
      <alignment horizontal="right" vertical="center"/>
    </xf>
    <xf numFmtId="166" fontId="86" fillId="26" borderId="10" xfId="34" applyNumberFormat="1" applyFont="1" applyBorder="1" applyAlignment="1">
      <alignment horizontal="center" vertical="center"/>
    </xf>
    <xf numFmtId="166" fontId="113" fillId="25" borderId="0" xfId="33" applyNumberFormat="1" applyFont="1" applyBorder="1" applyAlignment="1">
      <alignment horizontal="center" vertical="center"/>
    </xf>
    <xf numFmtId="166" fontId="114" fillId="29" borderId="0" xfId="37" applyNumberFormat="1" applyFont="1" applyBorder="1" applyAlignment="1">
      <alignment horizontal="center" vertical="center"/>
    </xf>
    <xf numFmtId="0" fontId="89" fillId="47" borderId="0" xfId="0" applyFont="1" applyFill="1"/>
    <xf numFmtId="0" fontId="89" fillId="47" borderId="0" xfId="0" applyFont="1" applyFill="1" applyAlignment="1">
      <alignment horizontal="center" vertical="center"/>
    </xf>
    <xf numFmtId="167" fontId="89" fillId="47" borderId="0" xfId="73" applyNumberFormat="1" applyFont="1" applyFill="1" applyAlignment="1">
      <alignment horizontal="center" vertical="center"/>
    </xf>
    <xf numFmtId="9" fontId="89" fillId="47" borderId="0" xfId="73" applyNumberFormat="1" applyFont="1" applyFill="1" applyAlignment="1">
      <alignment horizontal="center" vertical="center"/>
    </xf>
    <xf numFmtId="9" fontId="89" fillId="47" borderId="0" xfId="73" applyFont="1" applyFill="1" applyAlignment="1">
      <alignment horizontal="center" vertical="center"/>
    </xf>
    <xf numFmtId="177" fontId="86" fillId="26" borderId="10" xfId="34" applyNumberFormat="1" applyFont="1" applyBorder="1" applyAlignment="1">
      <alignment horizontal="right" vertical="center"/>
    </xf>
    <xf numFmtId="0" fontId="86" fillId="48" borderId="0" xfId="0" applyFont="1" applyFill="1" applyAlignment="1">
      <alignment horizontal="center" wrapText="1"/>
    </xf>
    <xf numFmtId="0" fontId="86" fillId="23" borderId="40" xfId="31" applyFont="1" applyBorder="1" applyAlignment="1">
      <alignment horizontal="center" textRotation="90" wrapText="1"/>
    </xf>
    <xf numFmtId="0" fontId="114" fillId="24" borderId="40" xfId="32" applyFont="1" applyBorder="1" applyAlignment="1">
      <alignment horizontal="center" textRotation="90" wrapText="1"/>
    </xf>
    <xf numFmtId="0" fontId="114" fillId="21" borderId="41" xfId="29" applyFont="1" applyBorder="1" applyAlignment="1">
      <alignment horizontal="center" textRotation="90" wrapText="1"/>
    </xf>
    <xf numFmtId="166" fontId="86" fillId="23" borderId="10" xfId="31" applyNumberFormat="1" applyFont="1" applyBorder="1" applyAlignment="1">
      <alignment horizontal="center" vertical="center"/>
    </xf>
    <xf numFmtId="166" fontId="114" fillId="24" borderId="10" xfId="32" applyNumberFormat="1" applyFont="1" applyBorder="1" applyAlignment="1">
      <alignment horizontal="center" vertical="center"/>
    </xf>
    <xf numFmtId="166" fontId="114" fillId="21" borderId="0" xfId="29" applyNumberFormat="1" applyFont="1" applyAlignment="1">
      <alignment horizontal="center" vertical="center"/>
    </xf>
    <xf numFmtId="0" fontId="89" fillId="47" borderId="0" xfId="0" applyFont="1" applyFill="1" applyBorder="1"/>
    <xf numFmtId="0" fontId="89" fillId="47" borderId="0" xfId="34" applyFont="1" applyFill="1" applyBorder="1" applyAlignment="1">
      <alignment horizontal="center" wrapText="1"/>
    </xf>
    <xf numFmtId="1" fontId="89" fillId="47" borderId="0" xfId="31" applyNumberFormat="1" applyFont="1" applyFill="1" applyBorder="1" applyAlignment="1">
      <alignment horizontal="center" vertical="center" wrapText="1"/>
    </xf>
    <xf numFmtId="1" fontId="117" fillId="47" borderId="0" xfId="32" applyNumberFormat="1" applyFont="1" applyFill="1" applyBorder="1" applyAlignment="1">
      <alignment horizontal="center" vertical="center" wrapText="1"/>
    </xf>
    <xf numFmtId="166" fontId="89" fillId="47" borderId="0" xfId="31" applyNumberFormat="1" applyFont="1" applyFill="1" applyBorder="1" applyAlignment="1">
      <alignment horizontal="center" vertical="center" wrapText="1"/>
    </xf>
    <xf numFmtId="0" fontId="117" fillId="47" borderId="0" xfId="32" applyFont="1" applyFill="1" applyBorder="1" applyAlignment="1">
      <alignment horizontal="center" vertical="center" wrapText="1"/>
    </xf>
    <xf numFmtId="166" fontId="118" fillId="47" borderId="0" xfId="31" applyNumberFormat="1" applyFont="1" applyFill="1" applyBorder="1" applyAlignment="1">
      <alignment horizontal="center" vertical="center" wrapText="1"/>
    </xf>
    <xf numFmtId="0" fontId="89" fillId="47" borderId="0" xfId="31" applyFont="1" applyFill="1" applyBorder="1" applyAlignment="1">
      <alignment horizontal="center" vertical="center" wrapText="1"/>
    </xf>
    <xf numFmtId="1" fontId="85" fillId="0" borderId="0" xfId="0" applyNumberFormat="1" applyFont="1" applyAlignment="1">
      <alignment horizontal="right"/>
    </xf>
    <xf numFmtId="2" fontId="85" fillId="0" borderId="0" xfId="0" applyNumberFormat="1" applyFont="1" applyAlignment="1">
      <alignment horizontal="right"/>
    </xf>
    <xf numFmtId="166" fontId="85" fillId="0" borderId="0" xfId="0" applyNumberFormat="1" applyFont="1" applyAlignment="1">
      <alignment horizontal="right"/>
    </xf>
    <xf numFmtId="0" fontId="86" fillId="0" borderId="0" xfId="0" applyFont="1"/>
    <xf numFmtId="0" fontId="87" fillId="0" borderId="0" xfId="0" applyFont="1" applyAlignment="1">
      <alignment horizontal="center" vertical="center" wrapText="1"/>
    </xf>
    <xf numFmtId="0" fontId="102" fillId="0" borderId="42" xfId="0" applyFont="1" applyFill="1" applyBorder="1" applyAlignment="1">
      <alignment horizontal="center"/>
    </xf>
    <xf numFmtId="0" fontId="119" fillId="0" borderId="0" xfId="0" applyFont="1"/>
    <xf numFmtId="0" fontId="119" fillId="0" borderId="0" xfId="71" applyFont="1"/>
    <xf numFmtId="0" fontId="119" fillId="0" borderId="0" xfId="71" applyFont="1" applyFill="1"/>
    <xf numFmtId="0" fontId="92" fillId="48" borderId="0" xfId="0" applyFont="1" applyFill="1" applyBorder="1" applyAlignment="1">
      <alignment horizontal="left" vertical="center" wrapText="1" indent="1"/>
    </xf>
    <xf numFmtId="0" fontId="91" fillId="48" borderId="0" xfId="0" applyFont="1" applyFill="1" applyBorder="1" applyAlignment="1">
      <alignment horizontal="left" indent="1"/>
    </xf>
    <xf numFmtId="0" fontId="80" fillId="0" borderId="0" xfId="280" applyFill="1" applyBorder="1" applyAlignment="1" applyProtection="1">
      <alignment horizontal="left" vertical="center" wrapText="1" indent="1"/>
    </xf>
    <xf numFmtId="0" fontId="95" fillId="48" borderId="21" xfId="0" applyFont="1" applyFill="1" applyBorder="1" applyAlignment="1">
      <alignment horizontal="left" wrapText="1" indent="1"/>
    </xf>
    <xf numFmtId="0" fontId="92" fillId="48" borderId="0" xfId="0" applyFont="1" applyFill="1" applyBorder="1" applyAlignment="1">
      <alignment horizontal="left" indent="1"/>
    </xf>
    <xf numFmtId="0" fontId="88" fillId="48" borderId="0" xfId="280" applyFont="1" applyFill="1" applyAlignment="1" applyProtection="1">
      <alignment horizontal="left" indent="1"/>
    </xf>
    <xf numFmtId="0" fontId="98" fillId="48" borderId="0" xfId="0" applyFont="1" applyFill="1" applyBorder="1" applyAlignment="1">
      <alignment horizontal="left" indent="1"/>
    </xf>
    <xf numFmtId="0" fontId="97" fillId="48" borderId="0" xfId="0" applyFont="1" applyFill="1" applyBorder="1" applyAlignment="1">
      <alignment horizontal="left" wrapText="1" indent="1"/>
    </xf>
    <xf numFmtId="0" fontId="88" fillId="0" borderId="0" xfId="280" applyFont="1" applyAlignment="1" applyProtection="1">
      <alignment horizontal="left" indent="1"/>
    </xf>
    <xf numFmtId="0" fontId="100" fillId="0" borderId="0" xfId="0" applyFont="1" applyAlignment="1">
      <alignment horizontal="left" indent="1"/>
    </xf>
    <xf numFmtId="0" fontId="102" fillId="48" borderId="19" xfId="3" applyFont="1" applyFill="1" applyBorder="1" applyAlignment="1">
      <alignment horizontal="left" indent="1"/>
    </xf>
    <xf numFmtId="0" fontId="115" fillId="48" borderId="0" xfId="3" applyFont="1" applyFill="1" applyBorder="1" applyAlignment="1">
      <alignment horizontal="left" indent="1"/>
    </xf>
    <xf numFmtId="0" fontId="102" fillId="48" borderId="16" xfId="0" applyFont="1" applyFill="1" applyBorder="1" applyAlignment="1">
      <alignment horizontal="left" indent="1"/>
    </xf>
    <xf numFmtId="0" fontId="86" fillId="48" borderId="0" xfId="0" applyFont="1" applyFill="1" applyAlignment="1">
      <alignment horizontal="left" indent="1"/>
    </xf>
    <xf numFmtId="0" fontId="86" fillId="48" borderId="0" xfId="0" applyFont="1" applyFill="1" applyBorder="1" applyAlignment="1">
      <alignment horizontal="left" indent="1"/>
    </xf>
    <xf numFmtId="0" fontId="86" fillId="0" borderId="0" xfId="0" applyFont="1" applyAlignment="1">
      <alignment horizontal="left" indent="1"/>
    </xf>
    <xf numFmtId="0" fontId="87" fillId="0" borderId="0" xfId="0" applyFont="1" applyAlignment="1">
      <alignment horizontal="left" indent="1"/>
    </xf>
    <xf numFmtId="0" fontId="87" fillId="0" borderId="0" xfId="0" applyFont="1" applyAlignment="1">
      <alignment horizontal="left" vertical="center" indent="1"/>
    </xf>
    <xf numFmtId="0" fontId="92" fillId="66" borderId="30" xfId="0" applyFont="1" applyFill="1" applyBorder="1" applyAlignment="1">
      <alignment horizontal="left" vertical="top" wrapText="1" indent="1"/>
    </xf>
    <xf numFmtId="0" fontId="92" fillId="0" borderId="30" xfId="0" applyFont="1" applyFill="1" applyBorder="1" applyAlignment="1">
      <alignment horizontal="left" vertical="top" wrapText="1" indent="1"/>
    </xf>
    <xf numFmtId="0" fontId="92" fillId="66" borderId="21" xfId="0" applyFont="1" applyFill="1" applyBorder="1" applyAlignment="1">
      <alignment horizontal="left" vertical="top" wrapText="1" indent="1"/>
    </xf>
    <xf numFmtId="0" fontId="92" fillId="0" borderId="21" xfId="0" applyFont="1" applyFill="1" applyBorder="1" applyAlignment="1">
      <alignment horizontal="left" vertical="top" wrapText="1" indent="1"/>
    </xf>
    <xf numFmtId="0" fontId="92" fillId="67" borderId="21" xfId="0" applyFont="1" applyFill="1" applyBorder="1" applyAlignment="1">
      <alignment horizontal="left" vertical="top" wrapText="1" indent="1"/>
    </xf>
    <xf numFmtId="0" fontId="92" fillId="68" borderId="21" xfId="0" applyFont="1" applyFill="1" applyBorder="1" applyAlignment="1">
      <alignment horizontal="left" vertical="top" wrapText="1" indent="1"/>
    </xf>
    <xf numFmtId="0" fontId="92" fillId="47" borderId="21" xfId="0" applyFont="1" applyFill="1" applyBorder="1" applyAlignment="1">
      <alignment horizontal="left" vertical="top" wrapText="1" indent="1"/>
    </xf>
    <xf numFmtId="0" fontId="86" fillId="0" borderId="0" xfId="0" applyFont="1" applyFill="1" applyAlignment="1">
      <alignment horizontal="center" textRotation="90" wrapText="1"/>
    </xf>
    <xf numFmtId="3" fontId="86" fillId="26" borderId="40" xfId="34" applyNumberFormat="1" applyFont="1" applyBorder="1" applyAlignment="1">
      <alignment horizontal="center" textRotation="90" wrapText="1"/>
    </xf>
    <xf numFmtId="0" fontId="114" fillId="29" borderId="39" xfId="37" applyFont="1" applyBorder="1" applyAlignment="1">
      <alignment horizontal="center" textRotation="90" wrapText="1"/>
    </xf>
    <xf numFmtId="0" fontId="86" fillId="0" borderId="0" xfId="0" applyFont="1" applyFill="1" applyAlignment="1">
      <alignment horizontal="left" indent="1"/>
    </xf>
    <xf numFmtId="0" fontId="86" fillId="0" borderId="0" xfId="0" applyFont="1" applyFill="1"/>
    <xf numFmtId="166" fontId="1" fillId="22" borderId="10" xfId="30" applyNumberFormat="1" applyBorder="1" applyAlignment="1">
      <alignment horizontal="center" vertical="center"/>
    </xf>
    <xf numFmtId="0" fontId="0" fillId="22" borderId="40" xfId="30" applyFont="1" applyBorder="1" applyAlignment="1">
      <alignment horizontal="center" textRotation="90" wrapText="1"/>
    </xf>
    <xf numFmtId="0" fontId="80" fillId="48" borderId="0" xfId="280" applyFill="1" applyAlignment="1" applyProtection="1">
      <alignment horizontal="left" indent="1"/>
    </xf>
    <xf numFmtId="166" fontId="27" fillId="73" borderId="18" xfId="0" applyNumberFormat="1" applyFont="1" applyFill="1" applyBorder="1" applyAlignment="1">
      <alignment horizontal="center" vertical="center"/>
    </xf>
    <xf numFmtId="166" fontId="27" fillId="67" borderId="18" xfId="0" applyNumberFormat="1" applyFont="1" applyFill="1" applyBorder="1" applyAlignment="1">
      <alignment horizontal="center" vertical="center"/>
    </xf>
    <xf numFmtId="166" fontId="27" fillId="74" borderId="18" xfId="0" applyNumberFormat="1" applyFont="1" applyFill="1" applyBorder="1" applyAlignment="1">
      <alignment horizontal="center" vertical="center"/>
    </xf>
    <xf numFmtId="166" fontId="27" fillId="73" borderId="48" xfId="0" applyNumberFormat="1" applyFont="1" applyFill="1" applyBorder="1" applyAlignment="1">
      <alignment horizontal="center" vertical="center"/>
    </xf>
    <xf numFmtId="166" fontId="27" fillId="74" borderId="45" xfId="0" applyNumberFormat="1" applyFont="1" applyFill="1" applyBorder="1" applyAlignment="1">
      <alignment horizontal="center" vertical="center"/>
    </xf>
    <xf numFmtId="166" fontId="27" fillId="75" borderId="48" xfId="0" applyNumberFormat="1" applyFont="1" applyFill="1" applyBorder="1" applyAlignment="1">
      <alignment horizontal="center" vertical="center"/>
    </xf>
    <xf numFmtId="166" fontId="27" fillId="75" borderId="17" xfId="0" applyNumberFormat="1" applyFont="1" applyFill="1" applyBorder="1" applyAlignment="1">
      <alignment horizontal="center" vertical="center"/>
    </xf>
    <xf numFmtId="166" fontId="27" fillId="75" borderId="49" xfId="0" applyNumberFormat="1" applyFont="1" applyFill="1" applyBorder="1" applyAlignment="1">
      <alignment horizontal="center" vertical="center"/>
    </xf>
    <xf numFmtId="0" fontId="122" fillId="48" borderId="0" xfId="3" applyFont="1" applyFill="1" applyBorder="1" applyAlignment="1">
      <alignment horizontal="center" textRotation="90" wrapText="1"/>
    </xf>
    <xf numFmtId="166" fontId="27" fillId="49" borderId="51" xfId="0" applyNumberFormat="1" applyFont="1" applyFill="1" applyBorder="1" applyAlignment="1">
      <alignment horizontal="center" vertical="center"/>
    </xf>
    <xf numFmtId="0" fontId="87" fillId="0" borderId="0" xfId="0" applyFont="1" applyFill="1" applyAlignment="1">
      <alignment horizontal="center" vertical="center" wrapText="1"/>
    </xf>
    <xf numFmtId="0" fontId="85" fillId="48" borderId="0" xfId="0" applyFont="1" applyFill="1" applyAlignment="1">
      <alignment horizontal="center" vertical="center"/>
    </xf>
    <xf numFmtId="1" fontId="85" fillId="0" borderId="0" xfId="0" applyNumberFormat="1" applyFont="1" applyAlignment="1">
      <alignment horizontal="center" vertical="center"/>
    </xf>
    <xf numFmtId="0" fontId="85" fillId="48" borderId="0" xfId="0" applyFont="1" applyFill="1" applyAlignment="1">
      <alignment horizontal="center"/>
    </xf>
    <xf numFmtId="49" fontId="85" fillId="0" borderId="0" xfId="0" applyNumberFormat="1" applyFont="1" applyAlignment="1">
      <alignment horizontal="center"/>
    </xf>
    <xf numFmtId="14" fontId="85" fillId="0" borderId="0" xfId="0" applyNumberFormat="1" applyFont="1" applyAlignment="1">
      <alignment horizontal="center"/>
    </xf>
    <xf numFmtId="0" fontId="85" fillId="0" borderId="0" xfId="0" applyNumberFormat="1" applyFont="1" applyAlignment="1">
      <alignment horizontal="center"/>
    </xf>
    <xf numFmtId="166" fontId="27" fillId="73" borderId="49" xfId="0" applyNumberFormat="1" applyFont="1" applyFill="1" applyBorder="1" applyAlignment="1">
      <alignment horizontal="center" vertical="center"/>
    </xf>
    <xf numFmtId="0" fontId="122" fillId="48" borderId="0" xfId="3" applyFont="1" applyFill="1" applyBorder="1" applyAlignment="1">
      <alignment horizontal="center" textRotation="90"/>
    </xf>
    <xf numFmtId="166" fontId="89" fillId="47" borderId="0" xfId="73" applyNumberFormat="1" applyFont="1" applyFill="1" applyBorder="1" applyAlignment="1">
      <alignment horizontal="center" vertical="center" wrapText="1"/>
    </xf>
    <xf numFmtId="0" fontId="85" fillId="0" borderId="0" xfId="0" applyFont="1" applyFill="1" applyAlignment="1">
      <alignment horizontal="center"/>
    </xf>
    <xf numFmtId="0" fontId="87" fillId="48" borderId="0" xfId="0" applyFont="1" applyFill="1" applyAlignment="1">
      <alignment horizontal="center"/>
    </xf>
    <xf numFmtId="9" fontId="86" fillId="48" borderId="0" xfId="73" applyFont="1" applyFill="1"/>
    <xf numFmtId="2" fontId="86" fillId="48" borderId="0" xfId="0" applyNumberFormat="1" applyFont="1" applyFill="1"/>
    <xf numFmtId="166" fontId="119" fillId="48" borderId="0" xfId="0" applyNumberFormat="1" applyFont="1" applyFill="1" applyAlignment="1">
      <alignment horizontal="center"/>
    </xf>
    <xf numFmtId="2" fontId="0" fillId="48" borderId="0" xfId="0" applyNumberFormat="1" applyFill="1"/>
    <xf numFmtId="0" fontId="123" fillId="48" borderId="50" xfId="0" applyFont="1" applyFill="1" applyBorder="1" applyAlignment="1">
      <alignment horizontal="left" wrapText="1" indent="1"/>
    </xf>
    <xf numFmtId="0" fontId="112" fillId="48" borderId="0" xfId="2" applyFont="1" applyFill="1" applyBorder="1" applyAlignment="1">
      <alignment horizontal="center" textRotation="90" wrapText="1"/>
    </xf>
    <xf numFmtId="166" fontId="27" fillId="49" borderId="52" xfId="0" applyNumberFormat="1" applyFont="1" applyFill="1" applyBorder="1" applyAlignment="1">
      <alignment horizontal="center" vertical="center"/>
    </xf>
    <xf numFmtId="0" fontId="44" fillId="0" borderId="53" xfId="0" applyFont="1" applyFill="1" applyBorder="1" applyAlignment="1" applyProtection="1">
      <alignment horizontal="center" vertical="center"/>
      <protection locked="0"/>
    </xf>
    <xf numFmtId="14" fontId="92" fillId="0" borderId="21" xfId="0" applyNumberFormat="1" applyFont="1" applyFill="1" applyBorder="1" applyAlignment="1">
      <alignment horizontal="left" vertical="top" wrapText="1" indent="1"/>
    </xf>
    <xf numFmtId="0" fontId="124" fillId="48" borderId="0" xfId="3" applyFont="1" applyFill="1" applyBorder="1" applyAlignment="1">
      <alignment horizontal="center" textRotation="90" wrapText="1"/>
    </xf>
    <xf numFmtId="0" fontId="87" fillId="0" borderId="0" xfId="0" applyFont="1" applyFill="1" applyAlignment="1">
      <alignment horizontal="left" indent="1"/>
    </xf>
    <xf numFmtId="0" fontId="92" fillId="0" borderId="21" xfId="0" applyNumberFormat="1" applyFont="1" applyFill="1" applyBorder="1" applyAlignment="1">
      <alignment horizontal="left" vertical="top" wrapText="1" indent="1"/>
    </xf>
    <xf numFmtId="0" fontId="86" fillId="76" borderId="0" xfId="0" applyFont="1" applyFill="1"/>
    <xf numFmtId="0" fontId="93" fillId="47" borderId="0" xfId="0" applyFont="1" applyFill="1" applyBorder="1" applyAlignment="1">
      <alignment horizontal="left" vertical="center" wrapText="1" indent="16"/>
    </xf>
    <xf numFmtId="0" fontId="126" fillId="0" borderId="0" xfId="0" applyFont="1" applyFill="1" applyAlignment="1">
      <alignment horizontal="center" vertical="center" wrapText="1"/>
    </xf>
    <xf numFmtId="14" fontId="85" fillId="48" borderId="0" xfId="0" applyNumberFormat="1" applyFont="1" applyFill="1" applyAlignment="1">
      <alignment horizontal="center"/>
    </xf>
    <xf numFmtId="0" fontId="86" fillId="76" borderId="0" xfId="0" applyFont="1" applyFill="1" applyAlignment="1">
      <alignment horizontal="left" indent="1"/>
    </xf>
    <xf numFmtId="0" fontId="86" fillId="76" borderId="0" xfId="0" applyFont="1" applyFill="1" applyAlignment="1">
      <alignment horizontal="center"/>
    </xf>
    <xf numFmtId="166" fontId="86" fillId="76" borderId="10" xfId="31" applyNumberFormat="1" applyFont="1" applyFill="1" applyBorder="1" applyAlignment="1">
      <alignment horizontal="center" vertical="center"/>
    </xf>
    <xf numFmtId="166" fontId="114" fillId="76" borderId="10" xfId="32" applyNumberFormat="1" applyFont="1" applyFill="1" applyBorder="1" applyAlignment="1">
      <alignment horizontal="center" vertical="center"/>
    </xf>
    <xf numFmtId="166" fontId="114" fillId="76" borderId="0" xfId="29" applyNumberFormat="1" applyFont="1" applyFill="1" applyAlignment="1">
      <alignment horizontal="center" vertical="center"/>
    </xf>
    <xf numFmtId="166" fontId="1" fillId="76" borderId="10" xfId="30" applyNumberFormat="1" applyFill="1" applyBorder="1" applyAlignment="1">
      <alignment horizontal="center" vertical="center"/>
    </xf>
    <xf numFmtId="2" fontId="0" fillId="76" borderId="0" xfId="0" applyNumberFormat="1" applyFill="1"/>
    <xf numFmtId="0" fontId="0" fillId="76" borderId="0" xfId="0" applyFill="1"/>
    <xf numFmtId="0" fontId="86" fillId="77" borderId="0" xfId="0" applyFont="1" applyFill="1" applyAlignment="1">
      <alignment horizontal="left" indent="1"/>
    </xf>
    <xf numFmtId="0" fontId="86" fillId="77" borderId="0" xfId="0" applyFont="1" applyFill="1" applyAlignment="1">
      <alignment horizontal="center" vertical="center"/>
    </xf>
    <xf numFmtId="166" fontId="86" fillId="77" borderId="10" xfId="35" applyNumberFormat="1" applyFont="1" applyFill="1" applyBorder="1" applyAlignment="1">
      <alignment horizontal="center" vertical="center"/>
    </xf>
    <xf numFmtId="166" fontId="113" fillId="77" borderId="14" xfId="36" applyNumberFormat="1" applyFont="1" applyFill="1" applyBorder="1" applyAlignment="1">
      <alignment horizontal="center" vertical="center"/>
    </xf>
    <xf numFmtId="3" fontId="86" fillId="77" borderId="10" xfId="34" applyNumberFormat="1" applyFont="1" applyFill="1" applyBorder="1" applyAlignment="1">
      <alignment horizontal="right" vertical="center"/>
    </xf>
    <xf numFmtId="166" fontId="113" fillId="77" borderId="14" xfId="37" applyNumberFormat="1" applyFont="1" applyFill="1" applyBorder="1" applyAlignment="1">
      <alignment horizontal="center" vertical="center"/>
    </xf>
    <xf numFmtId="177" fontId="86" fillId="77" borderId="10" xfId="34" applyNumberFormat="1" applyFont="1" applyFill="1" applyBorder="1" applyAlignment="1">
      <alignment horizontal="right" vertical="center"/>
    </xf>
    <xf numFmtId="10" fontId="86" fillId="77" borderId="10" xfId="34" applyNumberFormat="1" applyFont="1" applyFill="1" applyBorder="1" applyAlignment="1">
      <alignment horizontal="right" vertical="center"/>
    </xf>
    <xf numFmtId="166" fontId="113" fillId="77" borderId="14" xfId="33" applyNumberFormat="1" applyFont="1" applyFill="1" applyBorder="1" applyAlignment="1">
      <alignment horizontal="center" vertical="center"/>
    </xf>
    <xf numFmtId="169" fontId="86" fillId="77" borderId="10" xfId="73" applyNumberFormat="1" applyFont="1" applyFill="1" applyBorder="1" applyAlignment="1">
      <alignment horizontal="right" vertical="center"/>
    </xf>
    <xf numFmtId="166" fontId="86" fillId="77" borderId="10" xfId="34" applyNumberFormat="1" applyFont="1" applyFill="1" applyBorder="1" applyAlignment="1">
      <alignment horizontal="center" vertical="center"/>
    </xf>
    <xf numFmtId="166" fontId="113" fillId="77" borderId="0" xfId="33" applyNumberFormat="1" applyFont="1" applyFill="1" applyBorder="1" applyAlignment="1">
      <alignment horizontal="center" vertical="center"/>
    </xf>
    <xf numFmtId="166" fontId="114" fillId="77" borderId="0" xfId="37" applyNumberFormat="1" applyFont="1" applyFill="1" applyBorder="1" applyAlignment="1">
      <alignment horizontal="center" vertical="center"/>
    </xf>
    <xf numFmtId="0" fontId="0" fillId="77" borderId="0" xfId="0" applyFill="1"/>
    <xf numFmtId="0" fontId="86" fillId="78" borderId="0" xfId="0" applyFont="1" applyFill="1" applyAlignment="1">
      <alignment horizontal="left" indent="1"/>
    </xf>
    <xf numFmtId="0" fontId="86" fillId="78" borderId="0" xfId="0" applyFont="1" applyFill="1" applyAlignment="1">
      <alignment horizontal="center" vertical="center"/>
    </xf>
    <xf numFmtId="166" fontId="86" fillId="78" borderId="10" xfId="35" applyNumberFormat="1" applyFont="1" applyFill="1" applyBorder="1" applyAlignment="1">
      <alignment horizontal="center" vertical="center"/>
    </xf>
    <xf numFmtId="166" fontId="113" fillId="78" borderId="14" xfId="36" applyNumberFormat="1" applyFont="1" applyFill="1" applyBorder="1" applyAlignment="1">
      <alignment horizontal="center" vertical="center"/>
    </xf>
    <xf numFmtId="3" fontId="86" fillId="78" borderId="10" xfId="34" applyNumberFormat="1" applyFont="1" applyFill="1" applyBorder="1" applyAlignment="1">
      <alignment horizontal="right" vertical="center"/>
    </xf>
    <xf numFmtId="166" fontId="113" fillId="78" borderId="14" xfId="37" applyNumberFormat="1" applyFont="1" applyFill="1" applyBorder="1" applyAlignment="1">
      <alignment horizontal="center" vertical="center"/>
    </xf>
    <xf numFmtId="177" fontId="86" fillId="78" borderId="10" xfId="34" applyNumberFormat="1" applyFont="1" applyFill="1" applyBorder="1" applyAlignment="1">
      <alignment horizontal="right" vertical="center"/>
    </xf>
    <xf numFmtId="10" fontId="86" fillId="78" borderId="10" xfId="34" applyNumberFormat="1" applyFont="1" applyFill="1" applyBorder="1" applyAlignment="1">
      <alignment horizontal="right" vertical="center"/>
    </xf>
    <xf numFmtId="166" fontId="113" fillId="78" borderId="14" xfId="33" applyNumberFormat="1" applyFont="1" applyFill="1" applyBorder="1" applyAlignment="1">
      <alignment horizontal="center" vertical="center"/>
    </xf>
    <xf numFmtId="169" fontId="86" fillId="78" borderId="10" xfId="73" applyNumberFormat="1" applyFont="1" applyFill="1" applyBorder="1" applyAlignment="1">
      <alignment horizontal="right" vertical="center"/>
    </xf>
    <xf numFmtId="166" fontId="86" fillId="78" borderId="10" xfId="34" applyNumberFormat="1" applyFont="1" applyFill="1" applyBorder="1" applyAlignment="1">
      <alignment horizontal="center" vertical="center"/>
    </xf>
    <xf numFmtId="166" fontId="113" fillId="78" borderId="0" xfId="33" applyNumberFormat="1" applyFont="1" applyFill="1" applyBorder="1" applyAlignment="1">
      <alignment horizontal="center" vertical="center"/>
    </xf>
    <xf numFmtId="166" fontId="114" fillId="78" borderId="0" xfId="37" applyNumberFormat="1" applyFont="1" applyFill="1" applyBorder="1" applyAlignment="1">
      <alignment horizontal="center" vertical="center"/>
    </xf>
    <xf numFmtId="0" fontId="0" fillId="78" borderId="0" xfId="0" applyFill="1"/>
    <xf numFmtId="0" fontId="0" fillId="0" borderId="0" xfId="0" applyAlignment="1">
      <alignment horizontal="left" vertical="top"/>
    </xf>
    <xf numFmtId="0" fontId="16" fillId="49" borderId="0" xfId="0" applyFont="1" applyFill="1" applyAlignment="1">
      <alignment horizontal="center" vertical="top"/>
    </xf>
    <xf numFmtId="0" fontId="127" fillId="0" borderId="0" xfId="280" applyFont="1" applyAlignment="1" applyProtection="1">
      <alignment horizontal="center" vertical="top"/>
    </xf>
    <xf numFmtId="0" fontId="128" fillId="0" borderId="0" xfId="280" applyFont="1" applyAlignment="1" applyProtection="1">
      <alignment horizontal="center" vertical="top"/>
    </xf>
    <xf numFmtId="0" fontId="1" fillId="0" borderId="0" xfId="0" applyFont="1" applyAlignment="1">
      <alignment horizontal="left" wrapText="1"/>
    </xf>
    <xf numFmtId="0" fontId="129" fillId="0" borderId="0" xfId="280" applyFont="1" applyAlignment="1" applyProtection="1">
      <alignment horizontal="center" vertical="top"/>
    </xf>
    <xf numFmtId="0" fontId="1" fillId="0" borderId="0" xfId="0" applyFont="1"/>
    <xf numFmtId="0" fontId="1" fillId="0" borderId="0" xfId="0" applyFont="1" applyAlignment="1">
      <alignment horizontal="left" vertical="top" wrapText="1"/>
    </xf>
    <xf numFmtId="178" fontId="128" fillId="0" borderId="0" xfId="280" applyNumberFormat="1" applyFont="1" applyAlignment="1" applyProtection="1">
      <alignment horizontal="center" vertical="top"/>
    </xf>
    <xf numFmtId="0" fontId="0" fillId="0" borderId="0" xfId="0" applyFont="1" applyAlignment="1">
      <alignment wrapText="1"/>
    </xf>
    <xf numFmtId="0" fontId="102" fillId="47" borderId="29" xfId="0" applyFont="1" applyFill="1" applyBorder="1" applyAlignment="1">
      <alignment horizontal="center" vertical="center" wrapText="1"/>
    </xf>
    <xf numFmtId="0" fontId="25" fillId="69" borderId="0" xfId="68" applyFill="1" applyBorder="1" applyAlignment="1">
      <alignment horizontal="center"/>
    </xf>
    <xf numFmtId="0" fontId="0" fillId="48" borderId="0" xfId="0" applyFill="1" applyAlignment="1">
      <alignment horizontal="left" wrapText="1"/>
    </xf>
    <xf numFmtId="0" fontId="116" fillId="70" borderId="0" xfId="0" applyFont="1" applyFill="1" applyBorder="1" applyAlignment="1">
      <alignment horizontal="center"/>
    </xf>
    <xf numFmtId="0" fontId="0" fillId="71" borderId="0" xfId="0" applyFill="1" applyBorder="1" applyAlignment="1">
      <alignment horizontal="center"/>
    </xf>
    <xf numFmtId="0" fontId="86" fillId="72" borderId="0" xfId="0" applyFont="1" applyFill="1" applyBorder="1" applyAlignment="1">
      <alignment horizontal="center"/>
    </xf>
    <xf numFmtId="0" fontId="86" fillId="69" borderId="0" xfId="0" applyFont="1" applyFill="1" applyAlignment="1">
      <alignment horizontal="center"/>
    </xf>
    <xf numFmtId="0" fontId="86" fillId="69" borderId="29" xfId="0" applyFont="1" applyFill="1" applyBorder="1" applyAlignment="1">
      <alignment horizontal="center"/>
    </xf>
  </cellXfs>
  <cellStyles count="284">
    <cellStyle name="_x000d__x000a_JournalTemplate=C:\COMFO\CTALK\JOURSTD.TPL_x000d__x000a_LbStateAddress=3 3 0 251 1 89 2 311_x000d__x000a_LbStateJou" xfId="78"/>
    <cellStyle name="_KF08 DL 080909 raw data Part III Ch1" xfId="79"/>
    <cellStyle name="_KF08 DL 080909 raw data Part III Ch1_KF2010 Figure 1 1 1 World GERD 100310 (2)" xfId="80"/>
    <cellStyle name="20% - Accent1" xfId="18" builtinId="30" customBuiltin="1"/>
    <cellStyle name="20% - Accent1 2" xfId="41"/>
    <cellStyle name="20% - Accent1 3" xfId="81"/>
    <cellStyle name="20% - Accent2" xfId="22" builtinId="34" customBuiltin="1"/>
    <cellStyle name="20% - Accent2 2" xfId="42"/>
    <cellStyle name="20% - Accent2 3" xfId="82"/>
    <cellStyle name="20% - Accent3" xfId="26" builtinId="38" customBuiltin="1"/>
    <cellStyle name="20% - Accent3 2" xfId="43"/>
    <cellStyle name="20% - Accent3 3" xfId="83"/>
    <cellStyle name="20% - Accent4" xfId="30" builtinId="42" customBuiltin="1"/>
    <cellStyle name="20% - Accent4 2" xfId="44"/>
    <cellStyle name="20% - Accent4 3" xfId="84"/>
    <cellStyle name="20% - Accent5" xfId="34" builtinId="46" customBuiltin="1"/>
    <cellStyle name="20% - Accent5 2" xfId="85"/>
    <cellStyle name="20% - Accent5 3" xfId="86"/>
    <cellStyle name="20% - Accent6" xfId="38" builtinId="50" customBuiltin="1"/>
    <cellStyle name="20% - Accent6 2" xfId="87"/>
    <cellStyle name="20% - Accent6 3" xfId="88"/>
    <cellStyle name="20% - Colore 1" xfId="89"/>
    <cellStyle name="20% - Colore 2" xfId="90"/>
    <cellStyle name="20% - Colore 3" xfId="91"/>
    <cellStyle name="20% - Colore 4" xfId="92"/>
    <cellStyle name="20% - Colore 5" xfId="93"/>
    <cellStyle name="20% - Colore 6" xfId="94"/>
    <cellStyle name="40% - Accent1" xfId="19" builtinId="31" customBuiltin="1"/>
    <cellStyle name="40% - Accent1 2" xfId="45"/>
    <cellStyle name="40% - Accent1 3" xfId="95"/>
    <cellStyle name="40% - Accent2" xfId="23" builtinId="35" customBuiltin="1"/>
    <cellStyle name="40% - Accent2 2" xfId="96"/>
    <cellStyle name="40% - Accent2 3" xfId="97"/>
    <cellStyle name="40% - Accent3" xfId="27" builtinId="39" customBuiltin="1"/>
    <cellStyle name="40% - Accent3 2" xfId="46"/>
    <cellStyle name="40% - Accent3 3" xfId="98"/>
    <cellStyle name="40% - Accent4" xfId="31" builtinId="43" customBuiltin="1"/>
    <cellStyle name="40% - Accent4 2" xfId="47"/>
    <cellStyle name="40% - Accent4 3" xfId="99"/>
    <cellStyle name="40% - Accent5" xfId="35" builtinId="47" customBuiltin="1"/>
    <cellStyle name="40% - Accent5 2" xfId="100"/>
    <cellStyle name="40% - Accent5 3" xfId="101"/>
    <cellStyle name="40% - Accent6" xfId="39" builtinId="51" customBuiltin="1"/>
    <cellStyle name="40% - Accent6 2" xfId="48"/>
    <cellStyle name="40% - Accent6 3" xfId="102"/>
    <cellStyle name="40% - Colore 1" xfId="103"/>
    <cellStyle name="40% - Colore 2" xfId="104"/>
    <cellStyle name="40% - Colore 3" xfId="105"/>
    <cellStyle name="40% - Colore 4" xfId="106"/>
    <cellStyle name="40% - Colore 5" xfId="107"/>
    <cellStyle name="40% - Colore 6" xfId="108"/>
    <cellStyle name="60% - Accent1" xfId="20" builtinId="32" customBuiltin="1"/>
    <cellStyle name="60% - Accent1 2" xfId="49"/>
    <cellStyle name="60% - Accent1 3" xfId="109"/>
    <cellStyle name="60% - Accent2" xfId="24" builtinId="36" customBuiltin="1"/>
    <cellStyle name="60% - Accent2 2" xfId="110"/>
    <cellStyle name="60% - Accent2 3" xfId="111"/>
    <cellStyle name="60% - Accent3" xfId="28" builtinId="40" customBuiltin="1"/>
    <cellStyle name="60% - Accent3 2" xfId="50"/>
    <cellStyle name="60% - Accent3 3" xfId="112"/>
    <cellStyle name="60% - Accent4" xfId="32" builtinId="44" customBuiltin="1"/>
    <cellStyle name="60% - Accent4 2" xfId="51"/>
    <cellStyle name="60% - Accent4 3" xfId="113"/>
    <cellStyle name="60% - Accent5" xfId="36" builtinId="48" customBuiltin="1"/>
    <cellStyle name="60% - Accent5 2" xfId="114"/>
    <cellStyle name="60% - Accent5 3" xfId="115"/>
    <cellStyle name="60% - Accent6" xfId="40" builtinId="52" customBuiltin="1"/>
    <cellStyle name="60% - Accent6 2" xfId="52"/>
    <cellStyle name="60% - Accent6 3" xfId="116"/>
    <cellStyle name="60% - Colore 1" xfId="117"/>
    <cellStyle name="60% - Colore 2" xfId="118"/>
    <cellStyle name="60% - Colore 3" xfId="119"/>
    <cellStyle name="60% - Colore 4" xfId="120"/>
    <cellStyle name="60% - Colore 5" xfId="121"/>
    <cellStyle name="60% - Colore 6" xfId="122"/>
    <cellStyle name="Accent1" xfId="17" builtinId="29" customBuiltin="1"/>
    <cellStyle name="Accent1 2" xfId="53"/>
    <cellStyle name="Accent1 3" xfId="123"/>
    <cellStyle name="Accent2" xfId="21" builtinId="33" customBuiltin="1"/>
    <cellStyle name="Accent2 2" xfId="54"/>
    <cellStyle name="Accent2 3" xfId="124"/>
    <cellStyle name="Accent3" xfId="25" builtinId="37" customBuiltin="1"/>
    <cellStyle name="Accent3 2" xfId="55"/>
    <cellStyle name="Accent3 3" xfId="125"/>
    <cellStyle name="Accent4" xfId="29" builtinId="41" customBuiltin="1"/>
    <cellStyle name="Accent4 2" xfId="56"/>
    <cellStyle name="Accent4 3" xfId="126"/>
    <cellStyle name="Accent5" xfId="33" builtinId="45" customBuiltin="1"/>
    <cellStyle name="Accent5 2" xfId="127"/>
    <cellStyle name="Accent5 3" xfId="128"/>
    <cellStyle name="Accent6" xfId="37" builtinId="49" customBuiltin="1"/>
    <cellStyle name="Accent6 2" xfId="129"/>
    <cellStyle name="Accent6 3" xfId="130"/>
    <cellStyle name="ANCLAS,REZONES Y SUS PARTES,DE FUNDICION,DE HIERRO O DE ACERO" xfId="131"/>
    <cellStyle name="Bad" xfId="7" builtinId="27" customBuiltin="1"/>
    <cellStyle name="Bad 2" xfId="57"/>
    <cellStyle name="Berekening 2" xfId="132"/>
    <cellStyle name="bin" xfId="133"/>
    <cellStyle name="blue" xfId="134"/>
    <cellStyle name="Calcolo" xfId="135"/>
    <cellStyle name="Calculation" xfId="11" builtinId="22" customBuiltin="1"/>
    <cellStyle name="Calculation 2" xfId="58"/>
    <cellStyle name="cell" xfId="136"/>
    <cellStyle name="Cella collegata" xfId="137"/>
    <cellStyle name="Cella da controllare" xfId="138"/>
    <cellStyle name="Check Cell" xfId="13" builtinId="23" customBuiltin="1"/>
    <cellStyle name="Check Cell 2" xfId="139"/>
    <cellStyle name="Col&amp;RowHeadings" xfId="140"/>
    <cellStyle name="ColCodes" xfId="141"/>
    <cellStyle name="Colore 1" xfId="142"/>
    <cellStyle name="Colore 2" xfId="143"/>
    <cellStyle name="Colore 3" xfId="144"/>
    <cellStyle name="Colore 4" xfId="145"/>
    <cellStyle name="Colore 5" xfId="146"/>
    <cellStyle name="Colore 6" xfId="147"/>
    <cellStyle name="ColTitles" xfId="148"/>
    <cellStyle name="column" xfId="149"/>
    <cellStyle name="Comma" xfId="74" builtinId="3"/>
    <cellStyle name="Comma 2" xfId="70"/>
    <cellStyle name="Comma 2 2" xfId="150"/>
    <cellStyle name="Comma 2 3" xfId="151"/>
    <cellStyle name="Comma 2_GII2013_Mika_June07" xfId="77"/>
    <cellStyle name="Comma 3" xfId="152"/>
    <cellStyle name="Comma0" xfId="153"/>
    <cellStyle name="Controlecel 2" xfId="154"/>
    <cellStyle name="Currency0" xfId="155"/>
    <cellStyle name="DataEntryCells" xfId="156"/>
    <cellStyle name="Date" xfId="157"/>
    <cellStyle name="ErrRpt_DataEntryCells" xfId="158"/>
    <cellStyle name="ErrRpt-DataEntryCells" xfId="159"/>
    <cellStyle name="ErrRpt-GreyBackground" xfId="160"/>
    <cellStyle name="Euro" xfId="161"/>
    <cellStyle name="Explanatory Text" xfId="15" builtinId="53" customBuiltin="1"/>
    <cellStyle name="Explanatory Text 2" xfId="162"/>
    <cellStyle name="Fixed" xfId="163"/>
    <cellStyle name="formula" xfId="164"/>
    <cellStyle name="gap" xfId="165"/>
    <cellStyle name="Gekoppelde cel 2" xfId="166"/>
    <cellStyle name="Goed 2" xfId="167"/>
    <cellStyle name="Good" xfId="6" builtinId="26" customBuiltin="1"/>
    <cellStyle name="Good 2" xfId="168"/>
    <cellStyle name="GreyBackground" xfId="169"/>
    <cellStyle name="Heading 1" xfId="2" builtinId="16" customBuiltin="1"/>
    <cellStyle name="Heading 1 2" xfId="59"/>
    <cellStyle name="Heading 2" xfId="3" builtinId="17" customBuiltin="1"/>
    <cellStyle name="Heading 2 2" xfId="60"/>
    <cellStyle name="Heading 3" xfId="4" builtinId="18" customBuiltin="1"/>
    <cellStyle name="Heading 3 2" xfId="61"/>
    <cellStyle name="Heading 4" xfId="5" builtinId="19" customBuiltin="1"/>
    <cellStyle name="Heading 4 2" xfId="62"/>
    <cellStyle name="Hyperlink" xfId="280" builtinId="8"/>
    <cellStyle name="Hyperlink 2" xfId="170"/>
    <cellStyle name="Hyperlink 3" xfId="281"/>
    <cellStyle name="Hyperlink 4" xfId="283"/>
    <cellStyle name="Input" xfId="9" builtinId="20" customBuiltin="1"/>
    <cellStyle name="Input 2" xfId="171"/>
    <cellStyle name="Invoer 2" xfId="172"/>
    <cellStyle name="ISC" xfId="173"/>
    <cellStyle name="isced" xfId="174"/>
    <cellStyle name="ISCED Titles" xfId="175"/>
    <cellStyle name="Komma 2" xfId="176"/>
    <cellStyle name="Kop 1 2" xfId="177"/>
    <cellStyle name="Kop 2 2" xfId="178"/>
    <cellStyle name="Kop 3 2" xfId="179"/>
    <cellStyle name="Kop 4 2" xfId="180"/>
    <cellStyle name="level1a" xfId="181"/>
    <cellStyle name="level2" xfId="182"/>
    <cellStyle name="level2a" xfId="183"/>
    <cellStyle name="level3" xfId="184"/>
    <cellStyle name="Linked Cell" xfId="12" builtinId="24" customBuiltin="1"/>
    <cellStyle name="Linked Cell 2" xfId="185"/>
    <cellStyle name="Migliaia (0)_conti99" xfId="186"/>
    <cellStyle name="Milliers [0]_8GRAD" xfId="187"/>
    <cellStyle name="Milliers_8GRAD" xfId="188"/>
    <cellStyle name="Monétaire [0]_8GRAD" xfId="189"/>
    <cellStyle name="Monétaire_8GRAD" xfId="190"/>
    <cellStyle name="Neutraal 2" xfId="191"/>
    <cellStyle name="Neutral" xfId="8" builtinId="28" customBuiltin="1"/>
    <cellStyle name="Neutral 2" xfId="192"/>
    <cellStyle name="Neutrale" xfId="193"/>
    <cellStyle name="Normal" xfId="0" builtinId="0"/>
    <cellStyle name="Normal 19" xfId="194"/>
    <cellStyle name="Normal 2" xfId="63"/>
    <cellStyle name="Normal 2 2" xfId="64"/>
    <cellStyle name="Normal 2 2 2" xfId="195"/>
    <cellStyle name="Normal 2 2 3" xfId="196"/>
    <cellStyle name="Normal 2 2_GII2013_Mika_June07" xfId="76"/>
    <cellStyle name="Normal 2 3" xfId="71"/>
    <cellStyle name="Normal 2 3 2" xfId="197"/>
    <cellStyle name="Normal 2 3_GII2013_Mika_June07" xfId="198"/>
    <cellStyle name="Normal 2 4" xfId="199"/>
    <cellStyle name="Normal 2 5" xfId="200"/>
    <cellStyle name="Normal 2 6" xfId="201"/>
    <cellStyle name="Normal 2 7" xfId="202"/>
    <cellStyle name="Normal 2 8" xfId="203"/>
    <cellStyle name="Normal 2_962010071P1G001" xfId="204"/>
    <cellStyle name="Normal 3" xfId="65"/>
    <cellStyle name="Normal 3 2" xfId="205"/>
    <cellStyle name="Normal 3 2 2" xfId="206"/>
    <cellStyle name="Normal 3 2_SSI2012-Finaldata_JRCresults_2003" xfId="207"/>
    <cellStyle name="Normal 3 3" xfId="208"/>
    <cellStyle name="Normal 3 3 2" xfId="209"/>
    <cellStyle name="Normal 3 3_SSI2012-Finaldata_JRCresults_2003" xfId="210"/>
    <cellStyle name="Normal 3 4" xfId="211"/>
    <cellStyle name="Normal 3_SSI2012-Finaldata_JRCresults_2003" xfId="212"/>
    <cellStyle name="Normal 4" xfId="213"/>
    <cellStyle name="Normal 5" xfId="214"/>
    <cellStyle name="Normal 6" xfId="215"/>
    <cellStyle name="Normal 6 2" xfId="216"/>
    <cellStyle name="Normal 7" xfId="217"/>
    <cellStyle name="Normal 8" xfId="218"/>
    <cellStyle name="Normale_Foglio1" xfId="219"/>
    <cellStyle name="Nota" xfId="220"/>
    <cellStyle name="Note" xfId="75" builtinId="10" customBuiltin="1"/>
    <cellStyle name="Note 2" xfId="66"/>
    <cellStyle name="Note 2 2" xfId="72"/>
    <cellStyle name="Note 2 3" xfId="221"/>
    <cellStyle name="Notitie 2" xfId="222"/>
    <cellStyle name="Ongeldig 2" xfId="223"/>
    <cellStyle name="Output" xfId="10" builtinId="21" customBuiltin="1"/>
    <cellStyle name="Output 2" xfId="67"/>
    <cellStyle name="Percent" xfId="73" builtinId="5"/>
    <cellStyle name="Percent 2" xfId="224"/>
    <cellStyle name="row" xfId="225"/>
    <cellStyle name="RowCodes" xfId="226"/>
    <cellStyle name="Row-Col Headings" xfId="227"/>
    <cellStyle name="RowTitles" xfId="228"/>
    <cellStyle name="RowTitles1-Detail" xfId="229"/>
    <cellStyle name="RowTitles-Col2" xfId="230"/>
    <cellStyle name="RowTitles-Detail" xfId="231"/>
    <cellStyle name="ss1" xfId="232"/>
    <cellStyle name="ss10" xfId="233"/>
    <cellStyle name="ss11" xfId="234"/>
    <cellStyle name="ss12" xfId="235"/>
    <cellStyle name="ss13" xfId="236"/>
    <cellStyle name="ss14" xfId="237"/>
    <cellStyle name="ss15" xfId="238"/>
    <cellStyle name="ss16" xfId="239"/>
    <cellStyle name="ss17" xfId="240"/>
    <cellStyle name="ss18" xfId="241"/>
    <cellStyle name="ss19" xfId="242"/>
    <cellStyle name="ss2" xfId="243"/>
    <cellStyle name="ss20" xfId="244"/>
    <cellStyle name="ss21" xfId="245"/>
    <cellStyle name="ss22" xfId="246"/>
    <cellStyle name="ss3" xfId="247"/>
    <cellStyle name="ss4" xfId="248"/>
    <cellStyle name="ss5" xfId="249"/>
    <cellStyle name="ss6" xfId="250"/>
    <cellStyle name="ss7" xfId="251"/>
    <cellStyle name="ss8" xfId="252"/>
    <cellStyle name="ss9" xfId="253"/>
    <cellStyle name="Standaard 2" xfId="254"/>
    <cellStyle name="Standaard 3" xfId="255"/>
    <cellStyle name="Style 1" xfId="256"/>
    <cellStyle name="Style 2" xfId="257"/>
    <cellStyle name="Table No." xfId="258"/>
    <cellStyle name="Table Title" xfId="259"/>
    <cellStyle name="Tagline" xfId="260"/>
    <cellStyle name="temp" xfId="261"/>
    <cellStyle name="test" xfId="282"/>
    <cellStyle name="Testo avviso" xfId="262"/>
    <cellStyle name="Testo descrittivo" xfId="263"/>
    <cellStyle name="Title" xfId="1" builtinId="15" customBuiltin="1"/>
    <cellStyle name="Title 1" xfId="264"/>
    <cellStyle name="Title 2" xfId="68"/>
    <cellStyle name="title1" xfId="265"/>
    <cellStyle name="Titolo" xfId="266"/>
    <cellStyle name="Titolo 1" xfId="267"/>
    <cellStyle name="Titolo 2" xfId="268"/>
    <cellStyle name="Titolo 3" xfId="269"/>
    <cellStyle name="Titolo 4" xfId="270"/>
    <cellStyle name="Titolo_SSI2012-Finaldata_JRCresults_2003" xfId="271"/>
    <cellStyle name="Totaal 2" xfId="272"/>
    <cellStyle name="Total" xfId="16" builtinId="25" customBuiltin="1"/>
    <cellStyle name="Total 2" xfId="69"/>
    <cellStyle name="Totale" xfId="273"/>
    <cellStyle name="Uitvoer 2" xfId="274"/>
    <cellStyle name="Valore non valido" xfId="275"/>
    <cellStyle name="Valore valido" xfId="276"/>
    <cellStyle name="Verklarende tekst 2" xfId="277"/>
    <cellStyle name="Waarschuwingstekst 2" xfId="278"/>
    <cellStyle name="Warning Text" xfId="14" builtinId="11" customBuiltin="1"/>
    <cellStyle name="Warning Text 2" xfId="279"/>
  </cellStyles>
  <dxfs count="56">
    <dxf>
      <font>
        <b/>
        <i val="0"/>
      </font>
      <fill>
        <patternFill>
          <bgColor theme="3" tint="0.79998168889431442"/>
        </patternFill>
      </fill>
    </dxf>
    <dxf>
      <font>
        <b/>
        <i val="0"/>
      </font>
      <fill>
        <patternFill>
          <bgColor theme="3" tint="0.59996337778862885"/>
        </patternFill>
      </fill>
    </dxf>
    <dxf>
      <font>
        <b/>
        <i val="0"/>
      </font>
      <fill>
        <patternFill>
          <bgColor theme="3" tint="0.39994506668294322"/>
        </patternFill>
      </fill>
    </dxf>
    <dxf>
      <font>
        <b/>
        <i val="0"/>
        <color theme="0"/>
      </font>
      <fill>
        <patternFill>
          <bgColor theme="3" tint="-0.24994659260841701"/>
        </patternFill>
      </fill>
    </dxf>
    <dxf>
      <font>
        <b/>
        <i val="0"/>
        <color theme="0"/>
      </font>
      <fill>
        <patternFill>
          <bgColor theme="3" tint="-0.499984740745262"/>
        </patternFill>
      </fill>
    </dxf>
    <dxf>
      <font>
        <b/>
        <i val="0"/>
      </font>
      <fill>
        <patternFill>
          <bgColor theme="3" tint="0.79998168889431442"/>
        </patternFill>
      </fill>
    </dxf>
    <dxf>
      <font>
        <b/>
        <i val="0"/>
      </font>
      <fill>
        <patternFill>
          <bgColor theme="3" tint="0.59996337778862885"/>
        </patternFill>
      </fill>
    </dxf>
    <dxf>
      <font>
        <b/>
        <i val="0"/>
      </font>
      <fill>
        <patternFill>
          <bgColor theme="3" tint="0.39994506668294322"/>
        </patternFill>
      </fill>
    </dxf>
    <dxf>
      <font>
        <b/>
        <i val="0"/>
        <color theme="0"/>
      </font>
      <fill>
        <patternFill>
          <bgColor theme="3" tint="-0.24994659260841701"/>
        </patternFill>
      </fill>
    </dxf>
    <dxf>
      <font>
        <b/>
        <i val="0"/>
        <color theme="0"/>
      </font>
      <fill>
        <patternFill>
          <bgColor theme="3" tint="-0.499984740745262"/>
        </patternFill>
      </fill>
    </dxf>
    <dxf>
      <font>
        <b/>
        <i val="0"/>
        <color theme="0"/>
      </font>
      <fill>
        <patternFill>
          <bgColor rgb="FFFF0000"/>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b/>
        <i val="0"/>
        <color theme="0"/>
      </font>
      <fill>
        <patternFill>
          <bgColor theme="8"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b/>
        <i val="0"/>
        <color theme="0"/>
      </font>
      <fill>
        <patternFill>
          <bgColor theme="4"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b/>
        <i val="0"/>
        <color theme="0"/>
      </font>
      <fill>
        <patternFill>
          <bgColor theme="6"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b/>
        <i val="0"/>
        <color theme="0"/>
      </font>
      <fill>
        <patternFill>
          <bgColor theme="4"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b/>
        <i val="0"/>
        <color theme="0"/>
      </font>
      <fill>
        <patternFill>
          <bgColor theme="6" tint="-0.499984740745262"/>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b/>
        <i val="0"/>
        <color theme="0"/>
      </font>
      <fill>
        <patternFill>
          <bgColor theme="8" tint="-0.499984740745262"/>
        </patternFill>
      </fill>
    </dxf>
    <dxf>
      <font>
        <b/>
        <i val="0"/>
      </font>
      <fill>
        <patternFill>
          <bgColor theme="7" tint="0.79998168889431442"/>
        </patternFill>
      </fill>
    </dxf>
    <dxf>
      <font>
        <b/>
        <i val="0"/>
      </font>
      <fill>
        <patternFill>
          <bgColor theme="7" tint="0.59996337778862885"/>
        </patternFill>
      </fill>
    </dxf>
    <dxf>
      <font>
        <b/>
        <i val="0"/>
      </font>
      <fill>
        <patternFill>
          <bgColor theme="7" tint="0.39994506668294322"/>
        </patternFill>
      </fill>
    </dxf>
    <dxf>
      <font>
        <b/>
        <i val="0"/>
        <color theme="0"/>
      </font>
      <fill>
        <patternFill>
          <bgColor theme="7" tint="-0.24994659260841701"/>
        </patternFill>
      </fill>
    </dxf>
    <dxf>
      <font>
        <b/>
        <i val="0"/>
        <color theme="0"/>
      </font>
      <fill>
        <patternFill>
          <bgColor theme="7" tint="-0.499984740745262"/>
        </patternFill>
      </fill>
    </dxf>
    <dxf>
      <font>
        <b/>
        <i val="0"/>
      </font>
      <fill>
        <patternFill>
          <bgColor theme="9" tint="0.79998168889431442"/>
        </patternFill>
      </fill>
    </dxf>
    <dxf>
      <font>
        <b/>
        <i val="0"/>
      </font>
      <fill>
        <patternFill>
          <bgColor theme="9" tint="0.59996337778862885"/>
        </patternFill>
      </fill>
    </dxf>
    <dxf>
      <font>
        <b/>
        <i val="0"/>
      </font>
      <fill>
        <patternFill>
          <bgColor theme="9" tint="0.39994506668294322"/>
        </patternFill>
      </fill>
    </dxf>
    <dxf>
      <font>
        <b/>
        <i val="0"/>
        <color theme="0"/>
      </font>
      <fill>
        <patternFill>
          <bgColor theme="9" tint="-0.24994659260841701"/>
        </patternFill>
      </fill>
    </dxf>
    <dxf>
      <font>
        <b/>
        <i val="0"/>
        <color theme="0"/>
      </font>
      <fill>
        <patternFill>
          <bgColor theme="9" tint="-0.499984740745262"/>
        </patternFill>
      </fill>
    </dxf>
    <dxf>
      <font>
        <b/>
        <i val="0"/>
      </font>
      <fill>
        <patternFill>
          <bgColor theme="5" tint="0.79998168889431442"/>
        </patternFill>
      </fill>
    </dxf>
    <dxf>
      <font>
        <b/>
        <i val="0"/>
      </font>
      <fill>
        <patternFill>
          <bgColor theme="5" tint="0.59996337778862885"/>
        </patternFill>
      </fill>
    </dxf>
    <dxf>
      <font>
        <b/>
        <i val="0"/>
      </font>
      <fill>
        <patternFill>
          <bgColor theme="5" tint="0.39994506668294322"/>
        </patternFill>
      </fill>
    </dxf>
    <dxf>
      <font>
        <b/>
        <i val="0"/>
        <color theme="0"/>
      </font>
      <fill>
        <patternFill>
          <bgColor theme="5" tint="-0.24994659260841701"/>
        </patternFill>
      </fill>
    </dxf>
    <dxf>
      <font>
        <b/>
        <i val="0"/>
        <color theme="0"/>
      </font>
      <fill>
        <patternFill>
          <bgColor theme="5" tint="-0.499984740745262"/>
        </patternFill>
      </fill>
    </dxf>
  </dxfs>
  <tableStyles count="0" defaultTableStyle="TableStyleMedium2" defaultPivotStyle="PivotStyleLight16"/>
  <colors>
    <mruColors>
      <color rgb="FF996600"/>
      <color rgb="FF6BAED6"/>
      <color rgb="FF323232"/>
      <color rgb="FFCE3327"/>
      <color rgb="FF7E935B"/>
      <color rgb="FF386192"/>
      <color rgb="FFF79751"/>
      <color rgb="FFFF6600"/>
      <color rgb="FF238B45"/>
      <color rgb="FFEFF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47625</xdr:rowOff>
    </xdr:from>
    <xdr:to>
      <xdr:col>0</xdr:col>
      <xdr:colOff>1326675</xdr:colOff>
      <xdr:row>2</xdr:row>
      <xdr:rowOff>62276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47625"/>
          <a:ext cx="1260000" cy="500426"/>
        </a:xfrm>
        <a:prstGeom prst="rect">
          <a:avLst/>
        </a:prstGeom>
      </xdr:spPr>
    </xdr:pic>
    <xdr:clientData/>
  </xdr:twoCellAnchor>
  <xdr:twoCellAnchor editAs="oneCell">
    <xdr:from>
      <xdr:col>0</xdr:col>
      <xdr:colOff>123826</xdr:colOff>
      <xdr:row>5</xdr:row>
      <xdr:rowOff>57151</xdr:rowOff>
    </xdr:from>
    <xdr:to>
      <xdr:col>0</xdr:col>
      <xdr:colOff>5924883</xdr:colOff>
      <xdr:row>6</xdr:row>
      <xdr:rowOff>3714750</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986" b="7926"/>
        <a:stretch/>
      </xdr:blipFill>
      <xdr:spPr bwMode="auto">
        <a:xfrm>
          <a:off x="123826" y="4029076"/>
          <a:ext cx="5801057" cy="3743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66675</xdr:colOff>
      <xdr:row>1</xdr:row>
      <xdr:rowOff>342900</xdr:rowOff>
    </xdr:from>
    <xdr:to>
      <xdr:col>0</xdr:col>
      <xdr:colOff>1866675</xdr:colOff>
      <xdr:row>1</xdr:row>
      <xdr:rowOff>1057794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533400"/>
          <a:ext cx="1800000" cy="7148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0</xdr:col>
      <xdr:colOff>1317150</xdr:colOff>
      <xdr:row>1</xdr:row>
      <xdr:rowOff>195626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57150" y="66675"/>
          <a:ext cx="1260000" cy="5004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1</xdr:row>
      <xdr:rowOff>180975</xdr:rowOff>
    </xdr:from>
    <xdr:to>
      <xdr:col>1</xdr:col>
      <xdr:colOff>180750</xdr:colOff>
      <xdr:row>1</xdr:row>
      <xdr:rowOff>895868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95250" y="381000"/>
          <a:ext cx="1800000" cy="7148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180974</xdr:colOff>
      <xdr:row>1</xdr:row>
      <xdr:rowOff>352425</xdr:rowOff>
    </xdr:from>
    <xdr:to>
      <xdr:col>1</xdr:col>
      <xdr:colOff>266474</xdr:colOff>
      <xdr:row>1</xdr:row>
      <xdr:rowOff>1067319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180974" y="542925"/>
          <a:ext cx="1800000" cy="7148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1</xdr:row>
      <xdr:rowOff>352425</xdr:rowOff>
    </xdr:from>
    <xdr:to>
      <xdr:col>1</xdr:col>
      <xdr:colOff>285525</xdr:colOff>
      <xdr:row>1</xdr:row>
      <xdr:rowOff>1067319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200025" y="542925"/>
          <a:ext cx="1800000" cy="7148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161925</xdr:colOff>
      <xdr:row>1</xdr:row>
      <xdr:rowOff>333375</xdr:rowOff>
    </xdr:from>
    <xdr:to>
      <xdr:col>1</xdr:col>
      <xdr:colOff>247425</xdr:colOff>
      <xdr:row>1</xdr:row>
      <xdr:rowOff>1048269</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161925" y="523875"/>
          <a:ext cx="1800000" cy="71489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66675</xdr:colOff>
      <xdr:row>1</xdr:row>
      <xdr:rowOff>342900</xdr:rowOff>
    </xdr:from>
    <xdr:to>
      <xdr:col>0</xdr:col>
      <xdr:colOff>1866675</xdr:colOff>
      <xdr:row>1</xdr:row>
      <xdr:rowOff>1057794</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533400"/>
          <a:ext cx="1800000" cy="71489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66675</xdr:colOff>
      <xdr:row>1</xdr:row>
      <xdr:rowOff>342900</xdr:rowOff>
    </xdr:from>
    <xdr:to>
      <xdr:col>0</xdr:col>
      <xdr:colOff>1866675</xdr:colOff>
      <xdr:row>1</xdr:row>
      <xdr:rowOff>1057794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533400"/>
          <a:ext cx="1800000" cy="71489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66675</xdr:colOff>
      <xdr:row>1</xdr:row>
      <xdr:rowOff>342900</xdr:rowOff>
    </xdr:from>
    <xdr:to>
      <xdr:col>0</xdr:col>
      <xdr:colOff>1866675</xdr:colOff>
      <xdr:row>1</xdr:row>
      <xdr:rowOff>1057794</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533400"/>
          <a:ext cx="1800000" cy="714894"/>
        </a:xfrm>
        <a:prstGeom prst="rect">
          <a:avLst/>
        </a:prstGeom>
      </xdr:spPr>
    </xdr:pic>
    <xdr:clientData/>
  </xdr:twoCellAnchor>
</xdr:wsDr>
</file>

<file path=xl/queryTables/queryTable1.xml><?xml version="1.0" encoding="utf-8"?>
<queryTable xmlns="http://schemas.openxmlformats.org/spreadsheetml/2006/main" name="2012.06.11 - GFM Indicator Lis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InfoRM OK">
      <a:dk1>
        <a:sysClr val="windowText" lastClr="000000"/>
      </a:dk1>
      <a:lt1>
        <a:sysClr val="window" lastClr="FFFFFF"/>
      </a:lt1>
      <a:dk2>
        <a:srgbClr val="C21A01"/>
      </a:dk2>
      <a:lt2>
        <a:srgbClr val="CCDDEA"/>
      </a:lt2>
      <a:accent1>
        <a:srgbClr val="FFAF44"/>
      </a:accent1>
      <a:accent2>
        <a:srgbClr val="F4833F"/>
      </a:accent2>
      <a:accent3>
        <a:srgbClr val="AFBD5E"/>
      </a:accent3>
      <a:accent4>
        <a:srgbClr val="6B8349"/>
      </a:accent4>
      <a:accent5>
        <a:srgbClr val="567EBB"/>
      </a:accent5>
      <a:accent6>
        <a:srgbClr val="2B4C7E"/>
      </a:accent6>
      <a:hlink>
        <a:srgbClr val="D83E2C"/>
      </a:hlink>
      <a:folHlink>
        <a:srgbClr val="ED7D2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edac.ciesin.columbia.edu/data/set/ipcc-inform-gri-2019-v0-3-7"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inform-index.or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5"/>
  <sheetViews>
    <sheetView tabSelected="1" workbookViewId="0">
      <selection activeCell="A2" sqref="A2"/>
    </sheetView>
  </sheetViews>
  <sheetFormatPr defaultRowHeight="14.5" x14ac:dyDescent="0.35"/>
  <cols>
    <col min="1" max="1" width="132.81640625" customWidth="1"/>
  </cols>
  <sheetData>
    <row r="1" spans="1:16384" s="5" customFormat="1" x14ac:dyDescent="0.35"/>
    <row r="2" spans="1:16384" s="5" customFormat="1" x14ac:dyDescent="0.35">
      <c r="A2" s="221" t="s">
        <v>1148</v>
      </c>
    </row>
    <row r="3" spans="1:16384" s="5" customFormat="1" x14ac:dyDescent="0.35">
      <c r="A3" s="222" t="s">
        <v>1149</v>
      </c>
    </row>
    <row r="4" spans="1:16384" s="5" customFormat="1" x14ac:dyDescent="0.35">
      <c r="A4" s="222"/>
    </row>
    <row r="5" spans="1:16384" s="5" customFormat="1" x14ac:dyDescent="0.35">
      <c r="A5" s="228">
        <v>44610</v>
      </c>
    </row>
    <row r="6" spans="1:16384" s="5" customFormat="1" x14ac:dyDescent="0.35">
      <c r="A6" s="228"/>
    </row>
    <row r="7" spans="1:16384" s="5" customFormat="1" x14ac:dyDescent="0.35">
      <c r="A7" s="223" t="s">
        <v>1150</v>
      </c>
    </row>
    <row r="8" spans="1:16384" s="5" customFormat="1" x14ac:dyDescent="0.35">
      <c r="A8" s="223"/>
    </row>
    <row r="9" spans="1:16384" s="5" customFormat="1" ht="29" x14ac:dyDescent="0.35">
      <c r="A9" s="224" t="s">
        <v>1164</v>
      </c>
    </row>
    <row r="10" spans="1:16384" s="5" customFormat="1" x14ac:dyDescent="0.35">
      <c r="A10" s="225"/>
    </row>
    <row r="11" spans="1:16384" s="5" customFormat="1" ht="101.5" x14ac:dyDescent="0.35">
      <c r="A11" s="229" t="s">
        <v>1165</v>
      </c>
    </row>
    <row r="12" spans="1:16384" s="5" customFormat="1" x14ac:dyDescent="0.35">
      <c r="A12" s="226"/>
    </row>
    <row r="13" spans="1:16384" ht="17.5" customHeight="1" x14ac:dyDescent="0.35">
      <c r="A13" s="227" t="s">
        <v>1151</v>
      </c>
    </row>
    <row r="14" spans="1:16384" x14ac:dyDescent="0.35">
      <c r="A14" s="226" t="s">
        <v>1152</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c r="SK14" s="5"/>
      <c r="SL14" s="5"/>
      <c r="SM14" s="5"/>
      <c r="SN14" s="5"/>
      <c r="SO14" s="5"/>
      <c r="SP14" s="5"/>
      <c r="SQ14" s="5"/>
      <c r="SR14" s="5"/>
      <c r="SS14" s="5"/>
      <c r="ST14" s="5"/>
      <c r="SU14" s="5"/>
      <c r="SV14" s="5"/>
      <c r="SW14" s="5"/>
      <c r="SX14" s="5"/>
      <c r="SY14" s="5"/>
      <c r="SZ14" s="5"/>
      <c r="TA14" s="5"/>
      <c r="TB14" s="5"/>
      <c r="TC14" s="5"/>
      <c r="TD14" s="5"/>
      <c r="TE14" s="5"/>
      <c r="TF14" s="5"/>
      <c r="TG14" s="5"/>
      <c r="TH14" s="5"/>
      <c r="TI14" s="5"/>
      <c r="TJ14" s="5"/>
      <c r="TK14" s="5"/>
      <c r="TL14" s="5"/>
      <c r="TM14" s="5"/>
      <c r="TN14" s="5"/>
      <c r="TO14" s="5"/>
      <c r="TP14" s="5"/>
      <c r="TQ14" s="5"/>
      <c r="TR14" s="5"/>
      <c r="TS14" s="5"/>
      <c r="TT14" s="5"/>
      <c r="TU14" s="5"/>
      <c r="TV14" s="5"/>
      <c r="TW14" s="5"/>
      <c r="TX14" s="5"/>
      <c r="TY14" s="5"/>
      <c r="TZ14" s="5"/>
      <c r="UA14" s="5"/>
      <c r="UB14" s="5"/>
      <c r="UC14" s="5"/>
      <c r="UD14" s="5"/>
      <c r="UE14" s="5"/>
      <c r="UF14" s="5"/>
      <c r="UG14" s="5"/>
      <c r="UH14" s="5"/>
      <c r="UI14" s="5"/>
      <c r="UJ14" s="5"/>
      <c r="UK14" s="5"/>
      <c r="UL14" s="5"/>
      <c r="UM14" s="5"/>
      <c r="UN14" s="5"/>
      <c r="UO14" s="5"/>
      <c r="UP14" s="5"/>
      <c r="UQ14" s="5"/>
      <c r="UR14" s="5"/>
      <c r="US14" s="5"/>
      <c r="UT14" s="5"/>
      <c r="UU14" s="5"/>
      <c r="UV14" s="5"/>
      <c r="UW14" s="5"/>
      <c r="UX14" s="5"/>
      <c r="UY14" s="5"/>
      <c r="UZ14" s="5"/>
      <c r="VA14" s="5"/>
      <c r="VB14" s="5"/>
      <c r="VC14" s="5"/>
      <c r="VD14" s="5"/>
      <c r="VE14" s="5"/>
      <c r="VF14" s="5"/>
      <c r="VG14" s="5"/>
      <c r="VH14" s="5"/>
      <c r="VI14" s="5"/>
      <c r="VJ14" s="5"/>
      <c r="VK14" s="5"/>
      <c r="VL14" s="5"/>
      <c r="VM14" s="5"/>
      <c r="VN14" s="5"/>
      <c r="VO14" s="5"/>
      <c r="VP14" s="5"/>
      <c r="VQ14" s="5"/>
      <c r="VR14" s="5"/>
      <c r="VS14" s="5"/>
      <c r="VT14" s="5"/>
      <c r="VU14" s="5"/>
      <c r="VV14" s="5"/>
      <c r="VW14" s="5"/>
      <c r="VX14" s="5"/>
      <c r="VY14" s="5"/>
      <c r="VZ14" s="5"/>
      <c r="WA14" s="5"/>
      <c r="WB14" s="5"/>
      <c r="WC14" s="5"/>
      <c r="WD14" s="5"/>
      <c r="WE14" s="5"/>
      <c r="WF14" s="5"/>
      <c r="WG14" s="5"/>
      <c r="WH14" s="5"/>
      <c r="WI14" s="5"/>
      <c r="WJ14" s="5"/>
      <c r="WK14" s="5"/>
      <c r="WL14" s="5"/>
      <c r="WM14" s="5"/>
      <c r="WN14" s="5"/>
      <c r="WO14" s="5"/>
      <c r="WP14" s="5"/>
      <c r="WQ14" s="5"/>
      <c r="WR14" s="5"/>
      <c r="WS14" s="5"/>
      <c r="WT14" s="5"/>
      <c r="WU14" s="5"/>
      <c r="WV14" s="5"/>
      <c r="WW14" s="5"/>
      <c r="WX14" s="5"/>
      <c r="WY14" s="5"/>
      <c r="WZ14" s="5"/>
      <c r="XA14" s="5"/>
      <c r="XB14" s="5"/>
      <c r="XC14" s="5"/>
      <c r="XD14" s="5"/>
      <c r="XE14" s="5"/>
      <c r="XF14" s="5"/>
      <c r="XG14" s="5"/>
      <c r="XH14" s="5"/>
      <c r="XI14" s="5"/>
      <c r="XJ14" s="5"/>
      <c r="XK14" s="5"/>
      <c r="XL14" s="5"/>
      <c r="XM14" s="5"/>
      <c r="XN14" s="5"/>
      <c r="XO14" s="5"/>
      <c r="XP14" s="5"/>
      <c r="XQ14" s="5"/>
      <c r="XR14" s="5"/>
      <c r="XS14" s="5"/>
      <c r="XT14" s="5"/>
      <c r="XU14" s="5"/>
      <c r="XV14" s="5"/>
      <c r="XW14" s="5"/>
      <c r="XX14" s="5"/>
      <c r="XY14" s="5"/>
      <c r="XZ14" s="5"/>
      <c r="YA14" s="5"/>
      <c r="YB14" s="5"/>
      <c r="YC14" s="5"/>
      <c r="YD14" s="5"/>
      <c r="YE14" s="5"/>
      <c r="YF14" s="5"/>
      <c r="YG14" s="5"/>
      <c r="YH14" s="5"/>
      <c r="YI14" s="5"/>
      <c r="YJ14" s="5"/>
      <c r="YK14" s="5"/>
      <c r="YL14" s="5"/>
      <c r="YM14" s="5"/>
      <c r="YN14" s="5"/>
      <c r="YO14" s="5"/>
      <c r="YP14" s="5"/>
      <c r="YQ14" s="5"/>
      <c r="YR14" s="5"/>
      <c r="YS14" s="5"/>
      <c r="YT14" s="5"/>
      <c r="YU14" s="5"/>
      <c r="YV14" s="5"/>
      <c r="YW14" s="5"/>
      <c r="YX14" s="5"/>
      <c r="YY14" s="5"/>
      <c r="YZ14" s="5"/>
      <c r="ZA14" s="5"/>
      <c r="ZB14" s="5"/>
      <c r="ZC14" s="5"/>
      <c r="ZD14" s="5"/>
      <c r="ZE14" s="5"/>
      <c r="ZF14" s="5"/>
      <c r="ZG14" s="5"/>
      <c r="ZH14" s="5"/>
      <c r="ZI14" s="5"/>
      <c r="ZJ14" s="5"/>
      <c r="ZK14" s="5"/>
      <c r="ZL14" s="5"/>
      <c r="ZM14" s="5"/>
      <c r="ZN14" s="5"/>
      <c r="ZO14" s="5"/>
      <c r="ZP14" s="5"/>
      <c r="ZQ14" s="5"/>
      <c r="ZR14" s="5"/>
      <c r="ZS14" s="5"/>
      <c r="ZT14" s="5"/>
      <c r="ZU14" s="5"/>
      <c r="ZV14" s="5"/>
      <c r="ZW14" s="5"/>
      <c r="ZX14" s="5"/>
      <c r="ZY14" s="5"/>
      <c r="ZZ14" s="5"/>
      <c r="AAA14" s="5"/>
      <c r="AAB14" s="5"/>
      <c r="AAC14" s="5"/>
      <c r="AAD14" s="5"/>
      <c r="AAE14" s="5"/>
      <c r="AAF14" s="5"/>
      <c r="AAG14" s="5"/>
      <c r="AAH14" s="5"/>
      <c r="AAI14" s="5"/>
      <c r="AAJ14" s="5"/>
      <c r="AAK14" s="5"/>
      <c r="AAL14" s="5"/>
      <c r="AAM14" s="5"/>
      <c r="AAN14" s="5"/>
      <c r="AAO14" s="5"/>
      <c r="AAP14" s="5"/>
      <c r="AAQ14" s="5"/>
      <c r="AAR14" s="5"/>
      <c r="AAS14" s="5"/>
      <c r="AAT14" s="5"/>
      <c r="AAU14" s="5"/>
      <c r="AAV14" s="5"/>
      <c r="AAW14" s="5"/>
      <c r="AAX14" s="5"/>
      <c r="AAY14" s="5"/>
      <c r="AAZ14" s="5"/>
      <c r="ABA14" s="5"/>
      <c r="ABB14" s="5"/>
      <c r="ABC14" s="5"/>
      <c r="ABD14" s="5"/>
      <c r="ABE14" s="5"/>
      <c r="ABF14" s="5"/>
      <c r="ABG14" s="5"/>
      <c r="ABH14" s="5"/>
      <c r="ABI14" s="5"/>
      <c r="ABJ14" s="5"/>
      <c r="ABK14" s="5"/>
      <c r="ABL14" s="5"/>
      <c r="ABM14" s="5"/>
      <c r="ABN14" s="5"/>
      <c r="ABO14" s="5"/>
      <c r="ABP14" s="5"/>
      <c r="ABQ14" s="5"/>
      <c r="ABR14" s="5"/>
      <c r="ABS14" s="5"/>
      <c r="ABT14" s="5"/>
      <c r="ABU14" s="5"/>
      <c r="ABV14" s="5"/>
      <c r="ABW14" s="5"/>
      <c r="ABX14" s="5"/>
      <c r="ABY14" s="5"/>
      <c r="ABZ14" s="5"/>
      <c r="ACA14" s="5"/>
      <c r="ACB14" s="5"/>
      <c r="ACC14" s="5"/>
      <c r="ACD14" s="5"/>
      <c r="ACE14" s="5"/>
      <c r="ACF14" s="5"/>
      <c r="ACG14" s="5"/>
      <c r="ACH14" s="5"/>
      <c r="ACI14" s="5"/>
      <c r="ACJ14" s="5"/>
      <c r="ACK14" s="5"/>
      <c r="ACL14" s="5"/>
      <c r="ACM14" s="5"/>
      <c r="ACN14" s="5"/>
      <c r="ACO14" s="5"/>
      <c r="ACP14" s="5"/>
      <c r="ACQ14" s="5"/>
      <c r="ACR14" s="5"/>
      <c r="ACS14" s="5"/>
      <c r="ACT14" s="5"/>
      <c r="ACU14" s="5"/>
      <c r="ACV14" s="5"/>
      <c r="ACW14" s="5"/>
      <c r="ACX14" s="5"/>
      <c r="ACY14" s="5"/>
      <c r="ACZ14" s="5"/>
      <c r="ADA14" s="5"/>
      <c r="ADB14" s="5"/>
      <c r="ADC14" s="5"/>
      <c r="ADD14" s="5"/>
      <c r="ADE14" s="5"/>
      <c r="ADF14" s="5"/>
      <c r="ADG14" s="5"/>
      <c r="ADH14" s="5"/>
      <c r="ADI14" s="5"/>
      <c r="ADJ14" s="5"/>
      <c r="ADK14" s="5"/>
      <c r="ADL14" s="5"/>
      <c r="ADM14" s="5"/>
      <c r="ADN14" s="5"/>
      <c r="ADO14" s="5"/>
      <c r="ADP14" s="5"/>
      <c r="ADQ14" s="5"/>
      <c r="ADR14" s="5"/>
      <c r="ADS14" s="5"/>
      <c r="ADT14" s="5"/>
      <c r="ADU14" s="5"/>
      <c r="ADV14" s="5"/>
      <c r="ADW14" s="5"/>
      <c r="ADX14" s="5"/>
      <c r="ADY14" s="5"/>
      <c r="ADZ14" s="5"/>
      <c r="AEA14" s="5"/>
      <c r="AEB14" s="5"/>
      <c r="AEC14" s="5"/>
      <c r="AED14" s="5"/>
      <c r="AEE14" s="5"/>
      <c r="AEF14" s="5"/>
      <c r="AEG14" s="5"/>
      <c r="AEH14" s="5"/>
      <c r="AEI14" s="5"/>
      <c r="AEJ14" s="5"/>
      <c r="AEK14" s="5"/>
      <c r="AEL14" s="5"/>
      <c r="AEM14" s="5"/>
      <c r="AEN14" s="5"/>
      <c r="AEO14" s="5"/>
      <c r="AEP14" s="5"/>
      <c r="AEQ14" s="5"/>
      <c r="AER14" s="5"/>
      <c r="AES14" s="5"/>
      <c r="AET14" s="5"/>
      <c r="AEU14" s="5"/>
      <c r="AEV14" s="5"/>
      <c r="AEW14" s="5"/>
      <c r="AEX14" s="5"/>
      <c r="AEY14" s="5"/>
      <c r="AEZ14" s="5"/>
      <c r="AFA14" s="5"/>
      <c r="AFB14" s="5"/>
      <c r="AFC14" s="5"/>
      <c r="AFD14" s="5"/>
      <c r="AFE14" s="5"/>
      <c r="AFF14" s="5"/>
      <c r="AFG14" s="5"/>
      <c r="AFH14" s="5"/>
      <c r="AFI14" s="5"/>
      <c r="AFJ14" s="5"/>
      <c r="AFK14" s="5"/>
      <c r="AFL14" s="5"/>
      <c r="AFM14" s="5"/>
      <c r="AFN14" s="5"/>
      <c r="AFO14" s="5"/>
      <c r="AFP14" s="5"/>
      <c r="AFQ14" s="5"/>
      <c r="AFR14" s="5"/>
      <c r="AFS14" s="5"/>
      <c r="AFT14" s="5"/>
      <c r="AFU14" s="5"/>
      <c r="AFV14" s="5"/>
      <c r="AFW14" s="5"/>
      <c r="AFX14" s="5"/>
      <c r="AFY14" s="5"/>
      <c r="AFZ14" s="5"/>
      <c r="AGA14" s="5"/>
      <c r="AGB14" s="5"/>
      <c r="AGC14" s="5"/>
      <c r="AGD14" s="5"/>
      <c r="AGE14" s="5"/>
      <c r="AGF14" s="5"/>
      <c r="AGG14" s="5"/>
      <c r="AGH14" s="5"/>
      <c r="AGI14" s="5"/>
      <c r="AGJ14" s="5"/>
      <c r="AGK14" s="5"/>
      <c r="AGL14" s="5"/>
      <c r="AGM14" s="5"/>
      <c r="AGN14" s="5"/>
      <c r="AGO14" s="5"/>
      <c r="AGP14" s="5"/>
      <c r="AGQ14" s="5"/>
      <c r="AGR14" s="5"/>
      <c r="AGS14" s="5"/>
      <c r="AGT14" s="5"/>
      <c r="AGU14" s="5"/>
      <c r="AGV14" s="5"/>
      <c r="AGW14" s="5"/>
      <c r="AGX14" s="5"/>
      <c r="AGY14" s="5"/>
      <c r="AGZ14" s="5"/>
      <c r="AHA14" s="5"/>
      <c r="AHB14" s="5"/>
      <c r="AHC14" s="5"/>
      <c r="AHD14" s="5"/>
      <c r="AHE14" s="5"/>
      <c r="AHF14" s="5"/>
      <c r="AHG14" s="5"/>
      <c r="AHH14" s="5"/>
      <c r="AHI14" s="5"/>
      <c r="AHJ14" s="5"/>
      <c r="AHK14" s="5"/>
      <c r="AHL14" s="5"/>
      <c r="AHM14" s="5"/>
      <c r="AHN14" s="5"/>
      <c r="AHO14" s="5"/>
      <c r="AHP14" s="5"/>
      <c r="AHQ14" s="5"/>
      <c r="AHR14" s="5"/>
      <c r="AHS14" s="5"/>
      <c r="AHT14" s="5"/>
      <c r="AHU14" s="5"/>
      <c r="AHV14" s="5"/>
      <c r="AHW14" s="5"/>
      <c r="AHX14" s="5"/>
      <c r="AHY14" s="5"/>
      <c r="AHZ14" s="5"/>
      <c r="AIA14" s="5"/>
      <c r="AIB14" s="5"/>
      <c r="AIC14" s="5"/>
      <c r="AID14" s="5"/>
      <c r="AIE14" s="5"/>
      <c r="AIF14" s="5"/>
      <c r="AIG14" s="5"/>
      <c r="AIH14" s="5"/>
      <c r="AII14" s="5"/>
      <c r="AIJ14" s="5"/>
      <c r="AIK14" s="5"/>
      <c r="AIL14" s="5"/>
      <c r="AIM14" s="5"/>
      <c r="AIN14" s="5"/>
      <c r="AIO14" s="5"/>
      <c r="AIP14" s="5"/>
      <c r="AIQ14" s="5"/>
      <c r="AIR14" s="5"/>
      <c r="AIS14" s="5"/>
      <c r="AIT14" s="5"/>
      <c r="AIU14" s="5"/>
      <c r="AIV14" s="5"/>
      <c r="AIW14" s="5"/>
      <c r="AIX14" s="5"/>
      <c r="AIY14" s="5"/>
      <c r="AIZ14" s="5"/>
      <c r="AJA14" s="5"/>
      <c r="AJB14" s="5"/>
      <c r="AJC14" s="5"/>
      <c r="AJD14" s="5"/>
      <c r="AJE14" s="5"/>
      <c r="AJF14" s="5"/>
      <c r="AJG14" s="5"/>
      <c r="AJH14" s="5"/>
      <c r="AJI14" s="5"/>
      <c r="AJJ14" s="5"/>
      <c r="AJK14" s="5"/>
      <c r="AJL14" s="5"/>
      <c r="AJM14" s="5"/>
      <c r="AJN14" s="5"/>
      <c r="AJO14" s="5"/>
      <c r="AJP14" s="5"/>
      <c r="AJQ14" s="5"/>
      <c r="AJR14" s="5"/>
      <c r="AJS14" s="5"/>
      <c r="AJT14" s="5"/>
      <c r="AJU14" s="5"/>
      <c r="AJV14" s="5"/>
      <c r="AJW14" s="5"/>
      <c r="AJX14" s="5"/>
      <c r="AJY14" s="5"/>
      <c r="AJZ14" s="5"/>
      <c r="AKA14" s="5"/>
      <c r="AKB14" s="5"/>
      <c r="AKC14" s="5"/>
      <c r="AKD14" s="5"/>
      <c r="AKE14" s="5"/>
      <c r="AKF14" s="5"/>
      <c r="AKG14" s="5"/>
      <c r="AKH14" s="5"/>
      <c r="AKI14" s="5"/>
      <c r="AKJ14" s="5"/>
      <c r="AKK14" s="5"/>
      <c r="AKL14" s="5"/>
      <c r="AKM14" s="5"/>
      <c r="AKN14" s="5"/>
      <c r="AKO14" s="5"/>
      <c r="AKP14" s="5"/>
      <c r="AKQ14" s="5"/>
      <c r="AKR14" s="5"/>
      <c r="AKS14" s="5"/>
      <c r="AKT14" s="5"/>
      <c r="AKU14" s="5"/>
      <c r="AKV14" s="5"/>
      <c r="AKW14" s="5"/>
      <c r="AKX14" s="5"/>
      <c r="AKY14" s="5"/>
      <c r="AKZ14" s="5"/>
      <c r="ALA14" s="5"/>
      <c r="ALB14" s="5"/>
      <c r="ALC14" s="5"/>
      <c r="ALD14" s="5"/>
      <c r="ALE14" s="5"/>
      <c r="ALF14" s="5"/>
      <c r="ALG14" s="5"/>
      <c r="ALH14" s="5"/>
      <c r="ALI14" s="5"/>
      <c r="ALJ14" s="5"/>
      <c r="ALK14" s="5"/>
      <c r="ALL14" s="5"/>
      <c r="ALM14" s="5"/>
      <c r="ALN14" s="5"/>
      <c r="ALO14" s="5"/>
      <c r="ALP14" s="5"/>
      <c r="ALQ14" s="5"/>
      <c r="ALR14" s="5"/>
      <c r="ALS14" s="5"/>
      <c r="ALT14" s="5"/>
      <c r="ALU14" s="5"/>
      <c r="ALV14" s="5"/>
      <c r="ALW14" s="5"/>
      <c r="ALX14" s="5"/>
      <c r="ALY14" s="5"/>
      <c r="ALZ14" s="5"/>
      <c r="AMA14" s="5"/>
      <c r="AMB14" s="5"/>
      <c r="AMC14" s="5"/>
      <c r="AMD14" s="5"/>
      <c r="AME14" s="5"/>
      <c r="AMF14" s="5"/>
      <c r="AMG14" s="5"/>
      <c r="AMH14" s="5"/>
      <c r="AMI14" s="5"/>
      <c r="AMJ14" s="5"/>
      <c r="AMK14" s="5"/>
      <c r="AML14" s="5"/>
      <c r="AMM14" s="5"/>
      <c r="AMN14" s="5"/>
      <c r="AMO14" s="5"/>
      <c r="AMP14" s="5"/>
      <c r="AMQ14" s="5"/>
      <c r="AMR14" s="5"/>
      <c r="AMS14" s="5"/>
      <c r="AMT14" s="5"/>
      <c r="AMU14" s="5"/>
      <c r="AMV14" s="5"/>
      <c r="AMW14" s="5"/>
      <c r="AMX14" s="5"/>
      <c r="AMY14" s="5"/>
      <c r="AMZ14" s="5"/>
      <c r="ANA14" s="5"/>
      <c r="ANB14" s="5"/>
      <c r="ANC14" s="5"/>
      <c r="AND14" s="5"/>
      <c r="ANE14" s="5"/>
      <c r="ANF14" s="5"/>
      <c r="ANG14" s="5"/>
      <c r="ANH14" s="5"/>
      <c r="ANI14" s="5"/>
      <c r="ANJ14" s="5"/>
      <c r="ANK14" s="5"/>
      <c r="ANL14" s="5"/>
      <c r="ANM14" s="5"/>
      <c r="ANN14" s="5"/>
      <c r="ANO14" s="5"/>
      <c r="ANP14" s="5"/>
      <c r="ANQ14" s="5"/>
      <c r="ANR14" s="5"/>
      <c r="ANS14" s="5"/>
      <c r="ANT14" s="5"/>
      <c r="ANU14" s="5"/>
      <c r="ANV14" s="5"/>
      <c r="ANW14" s="5"/>
      <c r="ANX14" s="5"/>
      <c r="ANY14" s="5"/>
      <c r="ANZ14" s="5"/>
      <c r="AOA14" s="5"/>
      <c r="AOB14" s="5"/>
      <c r="AOC14" s="5"/>
      <c r="AOD14" s="5"/>
      <c r="AOE14" s="5"/>
      <c r="AOF14" s="5"/>
      <c r="AOG14" s="5"/>
      <c r="AOH14" s="5"/>
      <c r="AOI14" s="5"/>
      <c r="AOJ14" s="5"/>
      <c r="AOK14" s="5"/>
      <c r="AOL14" s="5"/>
      <c r="AOM14" s="5"/>
      <c r="AON14" s="5"/>
      <c r="AOO14" s="5"/>
      <c r="AOP14" s="5"/>
      <c r="AOQ14" s="5"/>
      <c r="AOR14" s="5"/>
      <c r="AOS14" s="5"/>
      <c r="AOT14" s="5"/>
      <c r="AOU14" s="5"/>
      <c r="AOV14" s="5"/>
      <c r="AOW14" s="5"/>
      <c r="AOX14" s="5"/>
      <c r="AOY14" s="5"/>
      <c r="AOZ14" s="5"/>
      <c r="APA14" s="5"/>
      <c r="APB14" s="5"/>
      <c r="APC14" s="5"/>
      <c r="APD14" s="5"/>
      <c r="APE14" s="5"/>
      <c r="APF14" s="5"/>
      <c r="APG14" s="5"/>
      <c r="APH14" s="5"/>
      <c r="API14" s="5"/>
      <c r="APJ14" s="5"/>
      <c r="APK14" s="5"/>
      <c r="APL14" s="5"/>
      <c r="APM14" s="5"/>
      <c r="APN14" s="5"/>
      <c r="APO14" s="5"/>
      <c r="APP14" s="5"/>
      <c r="APQ14" s="5"/>
      <c r="APR14" s="5"/>
      <c r="APS14" s="5"/>
      <c r="APT14" s="5"/>
      <c r="APU14" s="5"/>
      <c r="APV14" s="5"/>
      <c r="APW14" s="5"/>
      <c r="APX14" s="5"/>
      <c r="APY14" s="5"/>
      <c r="APZ14" s="5"/>
      <c r="AQA14" s="5"/>
      <c r="AQB14" s="5"/>
      <c r="AQC14" s="5"/>
      <c r="AQD14" s="5"/>
      <c r="AQE14" s="5"/>
      <c r="AQF14" s="5"/>
      <c r="AQG14" s="5"/>
      <c r="AQH14" s="5"/>
      <c r="AQI14" s="5"/>
      <c r="AQJ14" s="5"/>
      <c r="AQK14" s="5"/>
      <c r="AQL14" s="5"/>
      <c r="AQM14" s="5"/>
      <c r="AQN14" s="5"/>
      <c r="AQO14" s="5"/>
      <c r="AQP14" s="5"/>
      <c r="AQQ14" s="5"/>
      <c r="AQR14" s="5"/>
      <c r="AQS14" s="5"/>
      <c r="AQT14" s="5"/>
      <c r="AQU14" s="5"/>
      <c r="AQV14" s="5"/>
      <c r="AQW14" s="5"/>
      <c r="AQX14" s="5"/>
      <c r="AQY14" s="5"/>
      <c r="AQZ14" s="5"/>
      <c r="ARA14" s="5"/>
      <c r="ARB14" s="5"/>
      <c r="ARC14" s="5"/>
      <c r="ARD14" s="5"/>
      <c r="ARE14" s="5"/>
      <c r="ARF14" s="5"/>
      <c r="ARG14" s="5"/>
      <c r="ARH14" s="5"/>
      <c r="ARI14" s="5"/>
      <c r="ARJ14" s="5"/>
      <c r="ARK14" s="5"/>
      <c r="ARL14" s="5"/>
      <c r="ARM14" s="5"/>
      <c r="ARN14" s="5"/>
      <c r="ARO14" s="5"/>
      <c r="ARP14" s="5"/>
      <c r="ARQ14" s="5"/>
      <c r="ARR14" s="5"/>
      <c r="ARS14" s="5"/>
      <c r="ART14" s="5"/>
      <c r="ARU14" s="5"/>
      <c r="ARV14" s="5"/>
      <c r="ARW14" s="5"/>
      <c r="ARX14" s="5"/>
      <c r="ARY14" s="5"/>
      <c r="ARZ14" s="5"/>
      <c r="ASA14" s="5"/>
      <c r="ASB14" s="5"/>
      <c r="ASC14" s="5"/>
      <c r="ASD14" s="5"/>
      <c r="ASE14" s="5"/>
      <c r="ASF14" s="5"/>
      <c r="ASG14" s="5"/>
      <c r="ASH14" s="5"/>
      <c r="ASI14" s="5"/>
      <c r="ASJ14" s="5"/>
      <c r="ASK14" s="5"/>
      <c r="ASL14" s="5"/>
      <c r="ASM14" s="5"/>
      <c r="ASN14" s="5"/>
      <c r="ASO14" s="5"/>
      <c r="ASP14" s="5"/>
      <c r="ASQ14" s="5"/>
      <c r="ASR14" s="5"/>
      <c r="ASS14" s="5"/>
      <c r="AST14" s="5"/>
      <c r="ASU14" s="5"/>
      <c r="ASV14" s="5"/>
      <c r="ASW14" s="5"/>
      <c r="ASX14" s="5"/>
      <c r="ASY14" s="5"/>
      <c r="ASZ14" s="5"/>
      <c r="ATA14" s="5"/>
      <c r="ATB14" s="5"/>
      <c r="ATC14" s="5"/>
      <c r="ATD14" s="5"/>
      <c r="ATE14" s="5"/>
      <c r="ATF14" s="5"/>
      <c r="ATG14" s="5"/>
      <c r="ATH14" s="5"/>
      <c r="ATI14" s="5"/>
      <c r="ATJ14" s="5"/>
      <c r="ATK14" s="5"/>
      <c r="ATL14" s="5"/>
      <c r="ATM14" s="5"/>
      <c r="ATN14" s="5"/>
      <c r="ATO14" s="5"/>
      <c r="ATP14" s="5"/>
      <c r="ATQ14" s="5"/>
      <c r="ATR14" s="5"/>
      <c r="ATS14" s="5"/>
      <c r="ATT14" s="5"/>
      <c r="ATU14" s="5"/>
      <c r="ATV14" s="5"/>
      <c r="ATW14" s="5"/>
      <c r="ATX14" s="5"/>
      <c r="ATY14" s="5"/>
      <c r="ATZ14" s="5"/>
      <c r="AUA14" s="5"/>
      <c r="AUB14" s="5"/>
      <c r="AUC14" s="5"/>
      <c r="AUD14" s="5"/>
      <c r="AUE14" s="5"/>
      <c r="AUF14" s="5"/>
      <c r="AUG14" s="5"/>
      <c r="AUH14" s="5"/>
      <c r="AUI14" s="5"/>
      <c r="AUJ14" s="5"/>
      <c r="AUK14" s="5"/>
      <c r="AUL14" s="5"/>
      <c r="AUM14" s="5"/>
      <c r="AUN14" s="5"/>
      <c r="AUO14" s="5"/>
      <c r="AUP14" s="5"/>
      <c r="AUQ14" s="5"/>
      <c r="AUR14" s="5"/>
      <c r="AUS14" s="5"/>
      <c r="AUT14" s="5"/>
      <c r="AUU14" s="5"/>
      <c r="AUV14" s="5"/>
      <c r="AUW14" s="5"/>
      <c r="AUX14" s="5"/>
      <c r="AUY14" s="5"/>
      <c r="AUZ14" s="5"/>
      <c r="AVA14" s="5"/>
      <c r="AVB14" s="5"/>
      <c r="AVC14" s="5"/>
      <c r="AVD14" s="5"/>
      <c r="AVE14" s="5"/>
      <c r="AVF14" s="5"/>
      <c r="AVG14" s="5"/>
      <c r="AVH14" s="5"/>
      <c r="AVI14" s="5"/>
      <c r="AVJ14" s="5"/>
      <c r="AVK14" s="5"/>
      <c r="AVL14" s="5"/>
      <c r="AVM14" s="5"/>
      <c r="AVN14" s="5"/>
      <c r="AVO14" s="5"/>
      <c r="AVP14" s="5"/>
      <c r="AVQ14" s="5"/>
      <c r="AVR14" s="5"/>
      <c r="AVS14" s="5"/>
      <c r="AVT14" s="5"/>
      <c r="AVU14" s="5"/>
      <c r="AVV14" s="5"/>
      <c r="AVW14" s="5"/>
      <c r="AVX14" s="5"/>
      <c r="AVY14" s="5"/>
      <c r="AVZ14" s="5"/>
      <c r="AWA14" s="5"/>
      <c r="AWB14" s="5"/>
      <c r="AWC14" s="5"/>
      <c r="AWD14" s="5"/>
      <c r="AWE14" s="5"/>
      <c r="AWF14" s="5"/>
      <c r="AWG14" s="5"/>
      <c r="AWH14" s="5"/>
      <c r="AWI14" s="5"/>
      <c r="AWJ14" s="5"/>
      <c r="AWK14" s="5"/>
      <c r="AWL14" s="5"/>
      <c r="AWM14" s="5"/>
      <c r="AWN14" s="5"/>
      <c r="AWO14" s="5"/>
      <c r="AWP14" s="5"/>
      <c r="AWQ14" s="5"/>
      <c r="AWR14" s="5"/>
      <c r="AWS14" s="5"/>
      <c r="AWT14" s="5"/>
      <c r="AWU14" s="5"/>
      <c r="AWV14" s="5"/>
      <c r="AWW14" s="5"/>
      <c r="AWX14" s="5"/>
      <c r="AWY14" s="5"/>
      <c r="AWZ14" s="5"/>
      <c r="AXA14" s="5"/>
      <c r="AXB14" s="5"/>
      <c r="AXC14" s="5"/>
      <c r="AXD14" s="5"/>
      <c r="AXE14" s="5"/>
      <c r="AXF14" s="5"/>
      <c r="AXG14" s="5"/>
      <c r="AXH14" s="5"/>
      <c r="AXI14" s="5"/>
      <c r="AXJ14" s="5"/>
      <c r="AXK14" s="5"/>
      <c r="AXL14" s="5"/>
      <c r="AXM14" s="5"/>
      <c r="AXN14" s="5"/>
      <c r="AXO14" s="5"/>
      <c r="AXP14" s="5"/>
      <c r="AXQ14" s="5"/>
      <c r="AXR14" s="5"/>
      <c r="AXS14" s="5"/>
      <c r="AXT14" s="5"/>
      <c r="AXU14" s="5"/>
      <c r="AXV14" s="5"/>
      <c r="AXW14" s="5"/>
      <c r="AXX14" s="5"/>
      <c r="AXY14" s="5"/>
      <c r="AXZ14" s="5"/>
      <c r="AYA14" s="5"/>
      <c r="AYB14" s="5"/>
      <c r="AYC14" s="5"/>
      <c r="AYD14" s="5"/>
      <c r="AYE14" s="5"/>
      <c r="AYF14" s="5"/>
      <c r="AYG14" s="5"/>
      <c r="AYH14" s="5"/>
      <c r="AYI14" s="5"/>
      <c r="AYJ14" s="5"/>
      <c r="AYK14" s="5"/>
      <c r="AYL14" s="5"/>
      <c r="AYM14" s="5"/>
      <c r="AYN14" s="5"/>
      <c r="AYO14" s="5"/>
      <c r="AYP14" s="5"/>
      <c r="AYQ14" s="5"/>
      <c r="AYR14" s="5"/>
      <c r="AYS14" s="5"/>
      <c r="AYT14" s="5"/>
      <c r="AYU14" s="5"/>
      <c r="AYV14" s="5"/>
      <c r="AYW14" s="5"/>
      <c r="AYX14" s="5"/>
      <c r="AYY14" s="5"/>
      <c r="AYZ14" s="5"/>
      <c r="AZA14" s="5"/>
      <c r="AZB14" s="5"/>
      <c r="AZC14" s="5"/>
      <c r="AZD14" s="5"/>
      <c r="AZE14" s="5"/>
      <c r="AZF14" s="5"/>
      <c r="AZG14" s="5"/>
      <c r="AZH14" s="5"/>
      <c r="AZI14" s="5"/>
      <c r="AZJ14" s="5"/>
      <c r="AZK14" s="5"/>
      <c r="AZL14" s="5"/>
      <c r="AZM14" s="5"/>
      <c r="AZN14" s="5"/>
      <c r="AZO14" s="5"/>
      <c r="AZP14" s="5"/>
      <c r="AZQ14" s="5"/>
      <c r="AZR14" s="5"/>
      <c r="AZS14" s="5"/>
      <c r="AZT14" s="5"/>
      <c r="AZU14" s="5"/>
      <c r="AZV14" s="5"/>
      <c r="AZW14" s="5"/>
      <c r="AZX14" s="5"/>
      <c r="AZY14" s="5"/>
      <c r="AZZ14" s="5"/>
      <c r="BAA14" s="5"/>
      <c r="BAB14" s="5"/>
      <c r="BAC14" s="5"/>
      <c r="BAD14" s="5"/>
      <c r="BAE14" s="5"/>
      <c r="BAF14" s="5"/>
      <c r="BAG14" s="5"/>
      <c r="BAH14" s="5"/>
      <c r="BAI14" s="5"/>
      <c r="BAJ14" s="5"/>
      <c r="BAK14" s="5"/>
      <c r="BAL14" s="5"/>
      <c r="BAM14" s="5"/>
      <c r="BAN14" s="5"/>
      <c r="BAO14" s="5"/>
      <c r="BAP14" s="5"/>
      <c r="BAQ14" s="5"/>
      <c r="BAR14" s="5"/>
      <c r="BAS14" s="5"/>
      <c r="BAT14" s="5"/>
      <c r="BAU14" s="5"/>
      <c r="BAV14" s="5"/>
      <c r="BAW14" s="5"/>
      <c r="BAX14" s="5"/>
      <c r="BAY14" s="5"/>
      <c r="BAZ14" s="5"/>
      <c r="BBA14" s="5"/>
      <c r="BBB14" s="5"/>
      <c r="BBC14" s="5"/>
      <c r="BBD14" s="5"/>
      <c r="BBE14" s="5"/>
      <c r="BBF14" s="5"/>
      <c r="BBG14" s="5"/>
      <c r="BBH14" s="5"/>
      <c r="BBI14" s="5"/>
      <c r="BBJ14" s="5"/>
      <c r="BBK14" s="5"/>
      <c r="BBL14" s="5"/>
      <c r="BBM14" s="5"/>
      <c r="BBN14" s="5"/>
      <c r="BBO14" s="5"/>
      <c r="BBP14" s="5"/>
      <c r="BBQ14" s="5"/>
      <c r="BBR14" s="5"/>
      <c r="BBS14" s="5"/>
      <c r="BBT14" s="5"/>
      <c r="BBU14" s="5"/>
      <c r="BBV14" s="5"/>
      <c r="BBW14" s="5"/>
      <c r="BBX14" s="5"/>
      <c r="BBY14" s="5"/>
      <c r="BBZ14" s="5"/>
      <c r="BCA14" s="5"/>
      <c r="BCB14" s="5"/>
      <c r="BCC14" s="5"/>
      <c r="BCD14" s="5"/>
      <c r="BCE14" s="5"/>
      <c r="BCF14" s="5"/>
      <c r="BCG14" s="5"/>
      <c r="BCH14" s="5"/>
      <c r="BCI14" s="5"/>
      <c r="BCJ14" s="5"/>
      <c r="BCK14" s="5"/>
      <c r="BCL14" s="5"/>
      <c r="BCM14" s="5"/>
      <c r="BCN14" s="5"/>
      <c r="BCO14" s="5"/>
      <c r="BCP14" s="5"/>
      <c r="BCQ14" s="5"/>
      <c r="BCR14" s="5"/>
      <c r="BCS14" s="5"/>
      <c r="BCT14" s="5"/>
      <c r="BCU14" s="5"/>
      <c r="BCV14" s="5"/>
      <c r="BCW14" s="5"/>
      <c r="BCX14" s="5"/>
      <c r="BCY14" s="5"/>
      <c r="BCZ14" s="5"/>
      <c r="BDA14" s="5"/>
      <c r="BDB14" s="5"/>
      <c r="BDC14" s="5"/>
      <c r="BDD14" s="5"/>
      <c r="BDE14" s="5"/>
      <c r="BDF14" s="5"/>
      <c r="BDG14" s="5"/>
      <c r="BDH14" s="5"/>
      <c r="BDI14" s="5"/>
      <c r="BDJ14" s="5"/>
      <c r="BDK14" s="5"/>
      <c r="BDL14" s="5"/>
      <c r="BDM14" s="5"/>
      <c r="BDN14" s="5"/>
      <c r="BDO14" s="5"/>
      <c r="BDP14" s="5"/>
      <c r="BDQ14" s="5"/>
      <c r="BDR14" s="5"/>
      <c r="BDS14" s="5"/>
      <c r="BDT14" s="5"/>
      <c r="BDU14" s="5"/>
      <c r="BDV14" s="5"/>
      <c r="BDW14" s="5"/>
      <c r="BDX14" s="5"/>
      <c r="BDY14" s="5"/>
      <c r="BDZ14" s="5"/>
      <c r="BEA14" s="5"/>
      <c r="BEB14" s="5"/>
      <c r="BEC14" s="5"/>
      <c r="BED14" s="5"/>
      <c r="BEE14" s="5"/>
      <c r="BEF14" s="5"/>
      <c r="BEG14" s="5"/>
      <c r="BEH14" s="5"/>
      <c r="BEI14" s="5"/>
      <c r="BEJ14" s="5"/>
      <c r="BEK14" s="5"/>
      <c r="BEL14" s="5"/>
      <c r="BEM14" s="5"/>
      <c r="BEN14" s="5"/>
      <c r="BEO14" s="5"/>
      <c r="BEP14" s="5"/>
      <c r="BEQ14" s="5"/>
      <c r="BER14" s="5"/>
      <c r="BES14" s="5"/>
      <c r="BET14" s="5"/>
      <c r="BEU14" s="5"/>
      <c r="BEV14" s="5"/>
      <c r="BEW14" s="5"/>
      <c r="BEX14" s="5"/>
      <c r="BEY14" s="5"/>
      <c r="BEZ14" s="5"/>
      <c r="BFA14" s="5"/>
      <c r="BFB14" s="5"/>
      <c r="BFC14" s="5"/>
      <c r="BFD14" s="5"/>
      <c r="BFE14" s="5"/>
      <c r="BFF14" s="5"/>
      <c r="BFG14" s="5"/>
      <c r="BFH14" s="5"/>
      <c r="BFI14" s="5"/>
      <c r="BFJ14" s="5"/>
      <c r="BFK14" s="5"/>
      <c r="BFL14" s="5"/>
      <c r="BFM14" s="5"/>
      <c r="BFN14" s="5"/>
      <c r="BFO14" s="5"/>
      <c r="BFP14" s="5"/>
      <c r="BFQ14" s="5"/>
      <c r="BFR14" s="5"/>
      <c r="BFS14" s="5"/>
      <c r="BFT14" s="5"/>
      <c r="BFU14" s="5"/>
      <c r="BFV14" s="5"/>
      <c r="BFW14" s="5"/>
      <c r="BFX14" s="5"/>
      <c r="BFY14" s="5"/>
      <c r="BFZ14" s="5"/>
      <c r="BGA14" s="5"/>
      <c r="BGB14" s="5"/>
      <c r="BGC14" s="5"/>
      <c r="BGD14" s="5"/>
      <c r="BGE14" s="5"/>
      <c r="BGF14" s="5"/>
      <c r="BGG14" s="5"/>
      <c r="BGH14" s="5"/>
      <c r="BGI14" s="5"/>
      <c r="BGJ14" s="5"/>
      <c r="BGK14" s="5"/>
      <c r="BGL14" s="5"/>
      <c r="BGM14" s="5"/>
      <c r="BGN14" s="5"/>
      <c r="BGO14" s="5"/>
      <c r="BGP14" s="5"/>
      <c r="BGQ14" s="5"/>
      <c r="BGR14" s="5"/>
      <c r="BGS14" s="5"/>
      <c r="BGT14" s="5"/>
      <c r="BGU14" s="5"/>
      <c r="BGV14" s="5"/>
      <c r="BGW14" s="5"/>
      <c r="BGX14" s="5"/>
      <c r="BGY14" s="5"/>
      <c r="BGZ14" s="5"/>
      <c r="BHA14" s="5"/>
      <c r="BHB14" s="5"/>
      <c r="BHC14" s="5"/>
      <c r="BHD14" s="5"/>
      <c r="BHE14" s="5"/>
      <c r="BHF14" s="5"/>
      <c r="BHG14" s="5"/>
      <c r="BHH14" s="5"/>
      <c r="BHI14" s="5"/>
      <c r="BHJ14" s="5"/>
      <c r="BHK14" s="5"/>
      <c r="BHL14" s="5"/>
      <c r="BHM14" s="5"/>
      <c r="BHN14" s="5"/>
      <c r="BHO14" s="5"/>
      <c r="BHP14" s="5"/>
      <c r="BHQ14" s="5"/>
      <c r="BHR14" s="5"/>
      <c r="BHS14" s="5"/>
      <c r="BHT14" s="5"/>
      <c r="BHU14" s="5"/>
      <c r="BHV14" s="5"/>
      <c r="BHW14" s="5"/>
      <c r="BHX14" s="5"/>
      <c r="BHY14" s="5"/>
      <c r="BHZ14" s="5"/>
      <c r="BIA14" s="5"/>
      <c r="BIB14" s="5"/>
      <c r="BIC14" s="5"/>
      <c r="BID14" s="5"/>
      <c r="BIE14" s="5"/>
      <c r="BIF14" s="5"/>
      <c r="BIG14" s="5"/>
      <c r="BIH14" s="5"/>
      <c r="BII14" s="5"/>
      <c r="BIJ14" s="5"/>
      <c r="BIK14" s="5"/>
      <c r="BIL14" s="5"/>
      <c r="BIM14" s="5"/>
      <c r="BIN14" s="5"/>
      <c r="BIO14" s="5"/>
      <c r="BIP14" s="5"/>
      <c r="BIQ14" s="5"/>
      <c r="BIR14" s="5"/>
      <c r="BIS14" s="5"/>
      <c r="BIT14" s="5"/>
      <c r="BIU14" s="5"/>
      <c r="BIV14" s="5"/>
      <c r="BIW14" s="5"/>
      <c r="BIX14" s="5"/>
      <c r="BIY14" s="5"/>
      <c r="BIZ14" s="5"/>
      <c r="BJA14" s="5"/>
      <c r="BJB14" s="5"/>
      <c r="BJC14" s="5"/>
      <c r="BJD14" s="5"/>
      <c r="BJE14" s="5"/>
      <c r="BJF14" s="5"/>
      <c r="BJG14" s="5"/>
      <c r="BJH14" s="5"/>
      <c r="BJI14" s="5"/>
      <c r="BJJ14" s="5"/>
      <c r="BJK14" s="5"/>
      <c r="BJL14" s="5"/>
      <c r="BJM14" s="5"/>
      <c r="BJN14" s="5"/>
      <c r="BJO14" s="5"/>
      <c r="BJP14" s="5"/>
      <c r="BJQ14" s="5"/>
      <c r="BJR14" s="5"/>
      <c r="BJS14" s="5"/>
      <c r="BJT14" s="5"/>
      <c r="BJU14" s="5"/>
      <c r="BJV14" s="5"/>
      <c r="BJW14" s="5"/>
      <c r="BJX14" s="5"/>
      <c r="BJY14" s="5"/>
      <c r="BJZ14" s="5"/>
      <c r="BKA14" s="5"/>
      <c r="BKB14" s="5"/>
      <c r="BKC14" s="5"/>
      <c r="BKD14" s="5"/>
      <c r="BKE14" s="5"/>
      <c r="BKF14" s="5"/>
      <c r="BKG14" s="5"/>
      <c r="BKH14" s="5"/>
      <c r="BKI14" s="5"/>
      <c r="BKJ14" s="5"/>
      <c r="BKK14" s="5"/>
      <c r="BKL14" s="5"/>
      <c r="BKM14" s="5"/>
      <c r="BKN14" s="5"/>
      <c r="BKO14" s="5"/>
      <c r="BKP14" s="5"/>
      <c r="BKQ14" s="5"/>
      <c r="BKR14" s="5"/>
      <c r="BKS14" s="5"/>
      <c r="BKT14" s="5"/>
      <c r="BKU14" s="5"/>
      <c r="BKV14" s="5"/>
      <c r="BKW14" s="5"/>
      <c r="BKX14" s="5"/>
      <c r="BKY14" s="5"/>
      <c r="BKZ14" s="5"/>
      <c r="BLA14" s="5"/>
      <c r="BLB14" s="5"/>
      <c r="BLC14" s="5"/>
      <c r="BLD14" s="5"/>
      <c r="BLE14" s="5"/>
      <c r="BLF14" s="5"/>
      <c r="BLG14" s="5"/>
      <c r="BLH14" s="5"/>
      <c r="BLI14" s="5"/>
      <c r="BLJ14" s="5"/>
      <c r="BLK14" s="5"/>
      <c r="BLL14" s="5"/>
      <c r="BLM14" s="5"/>
      <c r="BLN14" s="5"/>
      <c r="BLO14" s="5"/>
      <c r="BLP14" s="5"/>
      <c r="BLQ14" s="5"/>
      <c r="BLR14" s="5"/>
      <c r="BLS14" s="5"/>
      <c r="BLT14" s="5"/>
      <c r="BLU14" s="5"/>
      <c r="BLV14" s="5"/>
      <c r="BLW14" s="5"/>
      <c r="BLX14" s="5"/>
      <c r="BLY14" s="5"/>
      <c r="BLZ14" s="5"/>
      <c r="BMA14" s="5"/>
      <c r="BMB14" s="5"/>
      <c r="BMC14" s="5"/>
      <c r="BMD14" s="5"/>
      <c r="BME14" s="5"/>
      <c r="BMF14" s="5"/>
      <c r="BMG14" s="5"/>
      <c r="BMH14" s="5"/>
      <c r="BMI14" s="5"/>
      <c r="BMJ14" s="5"/>
      <c r="BMK14" s="5"/>
      <c r="BML14" s="5"/>
      <c r="BMM14" s="5"/>
      <c r="BMN14" s="5"/>
      <c r="BMO14" s="5"/>
      <c r="BMP14" s="5"/>
      <c r="BMQ14" s="5"/>
      <c r="BMR14" s="5"/>
      <c r="BMS14" s="5"/>
      <c r="BMT14" s="5"/>
      <c r="BMU14" s="5"/>
      <c r="BMV14" s="5"/>
      <c r="BMW14" s="5"/>
      <c r="BMX14" s="5"/>
      <c r="BMY14" s="5"/>
      <c r="BMZ14" s="5"/>
      <c r="BNA14" s="5"/>
      <c r="BNB14" s="5"/>
      <c r="BNC14" s="5"/>
      <c r="BND14" s="5"/>
      <c r="BNE14" s="5"/>
      <c r="BNF14" s="5"/>
      <c r="BNG14" s="5"/>
      <c r="BNH14" s="5"/>
      <c r="BNI14" s="5"/>
      <c r="BNJ14" s="5"/>
      <c r="BNK14" s="5"/>
      <c r="BNL14" s="5"/>
      <c r="BNM14" s="5"/>
      <c r="BNN14" s="5"/>
      <c r="BNO14" s="5"/>
      <c r="BNP14" s="5"/>
      <c r="BNQ14" s="5"/>
      <c r="BNR14" s="5"/>
      <c r="BNS14" s="5"/>
      <c r="BNT14" s="5"/>
      <c r="BNU14" s="5"/>
      <c r="BNV14" s="5"/>
      <c r="BNW14" s="5"/>
      <c r="BNX14" s="5"/>
      <c r="BNY14" s="5"/>
      <c r="BNZ14" s="5"/>
      <c r="BOA14" s="5"/>
      <c r="BOB14" s="5"/>
      <c r="BOC14" s="5"/>
      <c r="BOD14" s="5"/>
      <c r="BOE14" s="5"/>
      <c r="BOF14" s="5"/>
      <c r="BOG14" s="5"/>
      <c r="BOH14" s="5"/>
      <c r="BOI14" s="5"/>
      <c r="BOJ14" s="5"/>
      <c r="BOK14" s="5"/>
      <c r="BOL14" s="5"/>
      <c r="BOM14" s="5"/>
      <c r="BON14" s="5"/>
      <c r="BOO14" s="5"/>
      <c r="BOP14" s="5"/>
      <c r="BOQ14" s="5"/>
      <c r="BOR14" s="5"/>
      <c r="BOS14" s="5"/>
      <c r="BOT14" s="5"/>
      <c r="BOU14" s="5"/>
      <c r="BOV14" s="5"/>
      <c r="BOW14" s="5"/>
      <c r="BOX14" s="5"/>
      <c r="BOY14" s="5"/>
      <c r="BOZ14" s="5"/>
      <c r="BPA14" s="5"/>
      <c r="BPB14" s="5"/>
      <c r="BPC14" s="5"/>
      <c r="BPD14" s="5"/>
      <c r="BPE14" s="5"/>
      <c r="BPF14" s="5"/>
      <c r="BPG14" s="5"/>
      <c r="BPH14" s="5"/>
      <c r="BPI14" s="5"/>
      <c r="BPJ14" s="5"/>
      <c r="BPK14" s="5"/>
      <c r="BPL14" s="5"/>
      <c r="BPM14" s="5"/>
      <c r="BPN14" s="5"/>
      <c r="BPO14" s="5"/>
      <c r="BPP14" s="5"/>
      <c r="BPQ14" s="5"/>
      <c r="BPR14" s="5"/>
      <c r="BPS14" s="5"/>
      <c r="BPT14" s="5"/>
      <c r="BPU14" s="5"/>
      <c r="BPV14" s="5"/>
      <c r="BPW14" s="5"/>
      <c r="BPX14" s="5"/>
      <c r="BPY14" s="5"/>
      <c r="BPZ14" s="5"/>
      <c r="BQA14" s="5"/>
      <c r="BQB14" s="5"/>
      <c r="BQC14" s="5"/>
      <c r="BQD14" s="5"/>
      <c r="BQE14" s="5"/>
      <c r="BQF14" s="5"/>
      <c r="BQG14" s="5"/>
      <c r="BQH14" s="5"/>
      <c r="BQI14" s="5"/>
      <c r="BQJ14" s="5"/>
      <c r="BQK14" s="5"/>
      <c r="BQL14" s="5"/>
      <c r="BQM14" s="5"/>
      <c r="BQN14" s="5"/>
      <c r="BQO14" s="5"/>
      <c r="BQP14" s="5"/>
      <c r="BQQ14" s="5"/>
      <c r="BQR14" s="5"/>
      <c r="BQS14" s="5"/>
      <c r="BQT14" s="5"/>
      <c r="BQU14" s="5"/>
      <c r="BQV14" s="5"/>
      <c r="BQW14" s="5"/>
      <c r="BQX14" s="5"/>
      <c r="BQY14" s="5"/>
      <c r="BQZ14" s="5"/>
      <c r="BRA14" s="5"/>
      <c r="BRB14" s="5"/>
      <c r="BRC14" s="5"/>
      <c r="BRD14" s="5"/>
      <c r="BRE14" s="5"/>
      <c r="BRF14" s="5"/>
      <c r="BRG14" s="5"/>
      <c r="BRH14" s="5"/>
      <c r="BRI14" s="5"/>
      <c r="BRJ14" s="5"/>
      <c r="BRK14" s="5"/>
      <c r="BRL14" s="5"/>
      <c r="BRM14" s="5"/>
      <c r="BRN14" s="5"/>
      <c r="BRO14" s="5"/>
      <c r="BRP14" s="5"/>
      <c r="BRQ14" s="5"/>
      <c r="BRR14" s="5"/>
      <c r="BRS14" s="5"/>
      <c r="BRT14" s="5"/>
      <c r="BRU14" s="5"/>
      <c r="BRV14" s="5"/>
      <c r="BRW14" s="5"/>
      <c r="BRX14" s="5"/>
      <c r="BRY14" s="5"/>
      <c r="BRZ14" s="5"/>
      <c r="BSA14" s="5"/>
      <c r="BSB14" s="5"/>
      <c r="BSC14" s="5"/>
      <c r="BSD14" s="5"/>
      <c r="BSE14" s="5"/>
      <c r="BSF14" s="5"/>
      <c r="BSG14" s="5"/>
      <c r="BSH14" s="5"/>
      <c r="BSI14" s="5"/>
      <c r="BSJ14" s="5"/>
      <c r="BSK14" s="5"/>
      <c r="BSL14" s="5"/>
      <c r="BSM14" s="5"/>
      <c r="BSN14" s="5"/>
      <c r="BSO14" s="5"/>
      <c r="BSP14" s="5"/>
      <c r="BSQ14" s="5"/>
      <c r="BSR14" s="5"/>
      <c r="BSS14" s="5"/>
      <c r="BST14" s="5"/>
      <c r="BSU14" s="5"/>
      <c r="BSV14" s="5"/>
      <c r="BSW14" s="5"/>
      <c r="BSX14" s="5"/>
      <c r="BSY14" s="5"/>
      <c r="BSZ14" s="5"/>
      <c r="BTA14" s="5"/>
      <c r="BTB14" s="5"/>
      <c r="BTC14" s="5"/>
      <c r="BTD14" s="5"/>
      <c r="BTE14" s="5"/>
      <c r="BTF14" s="5"/>
      <c r="BTG14" s="5"/>
      <c r="BTH14" s="5"/>
      <c r="BTI14" s="5"/>
      <c r="BTJ14" s="5"/>
      <c r="BTK14" s="5"/>
      <c r="BTL14" s="5"/>
      <c r="BTM14" s="5"/>
      <c r="BTN14" s="5"/>
      <c r="BTO14" s="5"/>
      <c r="BTP14" s="5"/>
      <c r="BTQ14" s="5"/>
      <c r="BTR14" s="5"/>
      <c r="BTS14" s="5"/>
      <c r="BTT14" s="5"/>
      <c r="BTU14" s="5"/>
      <c r="BTV14" s="5"/>
      <c r="BTW14" s="5"/>
      <c r="BTX14" s="5"/>
      <c r="BTY14" s="5"/>
      <c r="BTZ14" s="5"/>
      <c r="BUA14" s="5"/>
      <c r="BUB14" s="5"/>
      <c r="BUC14" s="5"/>
      <c r="BUD14" s="5"/>
      <c r="BUE14" s="5"/>
      <c r="BUF14" s="5"/>
      <c r="BUG14" s="5"/>
      <c r="BUH14" s="5"/>
      <c r="BUI14" s="5"/>
      <c r="BUJ14" s="5"/>
      <c r="BUK14" s="5"/>
      <c r="BUL14" s="5"/>
      <c r="BUM14" s="5"/>
      <c r="BUN14" s="5"/>
      <c r="BUO14" s="5"/>
      <c r="BUP14" s="5"/>
      <c r="BUQ14" s="5"/>
      <c r="BUR14" s="5"/>
      <c r="BUS14" s="5"/>
      <c r="BUT14" s="5"/>
      <c r="BUU14" s="5"/>
      <c r="BUV14" s="5"/>
      <c r="BUW14" s="5"/>
      <c r="BUX14" s="5"/>
      <c r="BUY14" s="5"/>
      <c r="BUZ14" s="5"/>
      <c r="BVA14" s="5"/>
      <c r="BVB14" s="5"/>
      <c r="BVC14" s="5"/>
      <c r="BVD14" s="5"/>
      <c r="BVE14" s="5"/>
      <c r="BVF14" s="5"/>
      <c r="BVG14" s="5"/>
      <c r="BVH14" s="5"/>
      <c r="BVI14" s="5"/>
      <c r="BVJ14" s="5"/>
      <c r="BVK14" s="5"/>
      <c r="BVL14" s="5"/>
      <c r="BVM14" s="5"/>
      <c r="BVN14" s="5"/>
      <c r="BVO14" s="5"/>
      <c r="BVP14" s="5"/>
      <c r="BVQ14" s="5"/>
      <c r="BVR14" s="5"/>
      <c r="BVS14" s="5"/>
      <c r="BVT14" s="5"/>
      <c r="BVU14" s="5"/>
      <c r="BVV14" s="5"/>
      <c r="BVW14" s="5"/>
      <c r="BVX14" s="5"/>
      <c r="BVY14" s="5"/>
      <c r="BVZ14" s="5"/>
      <c r="BWA14" s="5"/>
      <c r="BWB14" s="5"/>
      <c r="BWC14" s="5"/>
      <c r="BWD14" s="5"/>
      <c r="BWE14" s="5"/>
      <c r="BWF14" s="5"/>
      <c r="BWG14" s="5"/>
      <c r="BWH14" s="5"/>
      <c r="BWI14" s="5"/>
      <c r="BWJ14" s="5"/>
      <c r="BWK14" s="5"/>
      <c r="BWL14" s="5"/>
      <c r="BWM14" s="5"/>
      <c r="BWN14" s="5"/>
      <c r="BWO14" s="5"/>
      <c r="BWP14" s="5"/>
      <c r="BWQ14" s="5"/>
      <c r="BWR14" s="5"/>
      <c r="BWS14" s="5"/>
      <c r="BWT14" s="5"/>
      <c r="BWU14" s="5"/>
      <c r="BWV14" s="5"/>
      <c r="BWW14" s="5"/>
      <c r="BWX14" s="5"/>
      <c r="BWY14" s="5"/>
      <c r="BWZ14" s="5"/>
      <c r="BXA14" s="5"/>
      <c r="BXB14" s="5"/>
      <c r="BXC14" s="5"/>
      <c r="BXD14" s="5"/>
      <c r="BXE14" s="5"/>
      <c r="BXF14" s="5"/>
      <c r="BXG14" s="5"/>
      <c r="BXH14" s="5"/>
      <c r="BXI14" s="5"/>
      <c r="BXJ14" s="5"/>
      <c r="BXK14" s="5"/>
      <c r="BXL14" s="5"/>
      <c r="BXM14" s="5"/>
      <c r="BXN14" s="5"/>
      <c r="BXO14" s="5"/>
      <c r="BXP14" s="5"/>
      <c r="BXQ14" s="5"/>
      <c r="BXR14" s="5"/>
      <c r="BXS14" s="5"/>
      <c r="BXT14" s="5"/>
      <c r="BXU14" s="5"/>
      <c r="BXV14" s="5"/>
      <c r="BXW14" s="5"/>
      <c r="BXX14" s="5"/>
      <c r="BXY14" s="5"/>
      <c r="BXZ14" s="5"/>
      <c r="BYA14" s="5"/>
      <c r="BYB14" s="5"/>
      <c r="BYC14" s="5"/>
      <c r="BYD14" s="5"/>
      <c r="BYE14" s="5"/>
      <c r="BYF14" s="5"/>
      <c r="BYG14" s="5"/>
      <c r="BYH14" s="5"/>
      <c r="BYI14" s="5"/>
      <c r="BYJ14" s="5"/>
      <c r="BYK14" s="5"/>
      <c r="BYL14" s="5"/>
      <c r="BYM14" s="5"/>
      <c r="BYN14" s="5"/>
      <c r="BYO14" s="5"/>
      <c r="BYP14" s="5"/>
      <c r="BYQ14" s="5"/>
      <c r="BYR14" s="5"/>
      <c r="BYS14" s="5"/>
      <c r="BYT14" s="5"/>
      <c r="BYU14" s="5"/>
      <c r="BYV14" s="5"/>
      <c r="BYW14" s="5"/>
      <c r="BYX14" s="5"/>
      <c r="BYY14" s="5"/>
      <c r="BYZ14" s="5"/>
      <c r="BZA14" s="5"/>
      <c r="BZB14" s="5"/>
      <c r="BZC14" s="5"/>
      <c r="BZD14" s="5"/>
      <c r="BZE14" s="5"/>
      <c r="BZF14" s="5"/>
      <c r="BZG14" s="5"/>
      <c r="BZH14" s="5"/>
      <c r="BZI14" s="5"/>
      <c r="BZJ14" s="5"/>
      <c r="BZK14" s="5"/>
      <c r="BZL14" s="5"/>
      <c r="BZM14" s="5"/>
      <c r="BZN14" s="5"/>
      <c r="BZO14" s="5"/>
      <c r="BZP14" s="5"/>
      <c r="BZQ14" s="5"/>
      <c r="BZR14" s="5"/>
      <c r="BZS14" s="5"/>
      <c r="BZT14" s="5"/>
      <c r="BZU14" s="5"/>
      <c r="BZV14" s="5"/>
      <c r="BZW14" s="5"/>
      <c r="BZX14" s="5"/>
      <c r="BZY14" s="5"/>
      <c r="BZZ14" s="5"/>
      <c r="CAA14" s="5"/>
      <c r="CAB14" s="5"/>
      <c r="CAC14" s="5"/>
      <c r="CAD14" s="5"/>
      <c r="CAE14" s="5"/>
      <c r="CAF14" s="5"/>
      <c r="CAG14" s="5"/>
      <c r="CAH14" s="5"/>
      <c r="CAI14" s="5"/>
      <c r="CAJ14" s="5"/>
      <c r="CAK14" s="5"/>
      <c r="CAL14" s="5"/>
      <c r="CAM14" s="5"/>
      <c r="CAN14" s="5"/>
      <c r="CAO14" s="5"/>
      <c r="CAP14" s="5"/>
      <c r="CAQ14" s="5"/>
      <c r="CAR14" s="5"/>
      <c r="CAS14" s="5"/>
      <c r="CAT14" s="5"/>
      <c r="CAU14" s="5"/>
      <c r="CAV14" s="5"/>
      <c r="CAW14" s="5"/>
      <c r="CAX14" s="5"/>
      <c r="CAY14" s="5"/>
      <c r="CAZ14" s="5"/>
      <c r="CBA14" s="5"/>
      <c r="CBB14" s="5"/>
      <c r="CBC14" s="5"/>
      <c r="CBD14" s="5"/>
      <c r="CBE14" s="5"/>
      <c r="CBF14" s="5"/>
      <c r="CBG14" s="5"/>
      <c r="CBH14" s="5"/>
      <c r="CBI14" s="5"/>
      <c r="CBJ14" s="5"/>
      <c r="CBK14" s="5"/>
      <c r="CBL14" s="5"/>
      <c r="CBM14" s="5"/>
      <c r="CBN14" s="5"/>
      <c r="CBO14" s="5"/>
      <c r="CBP14" s="5"/>
      <c r="CBQ14" s="5"/>
      <c r="CBR14" s="5"/>
      <c r="CBS14" s="5"/>
      <c r="CBT14" s="5"/>
      <c r="CBU14" s="5"/>
      <c r="CBV14" s="5"/>
      <c r="CBW14" s="5"/>
      <c r="CBX14" s="5"/>
      <c r="CBY14" s="5"/>
      <c r="CBZ14" s="5"/>
      <c r="CCA14" s="5"/>
      <c r="CCB14" s="5"/>
      <c r="CCC14" s="5"/>
      <c r="CCD14" s="5"/>
      <c r="CCE14" s="5"/>
      <c r="CCF14" s="5"/>
      <c r="CCG14" s="5"/>
      <c r="CCH14" s="5"/>
      <c r="CCI14" s="5"/>
      <c r="CCJ14" s="5"/>
      <c r="CCK14" s="5"/>
      <c r="CCL14" s="5"/>
      <c r="CCM14" s="5"/>
      <c r="CCN14" s="5"/>
      <c r="CCO14" s="5"/>
      <c r="CCP14" s="5"/>
      <c r="CCQ14" s="5"/>
      <c r="CCR14" s="5"/>
      <c r="CCS14" s="5"/>
      <c r="CCT14" s="5"/>
      <c r="CCU14" s="5"/>
      <c r="CCV14" s="5"/>
      <c r="CCW14" s="5"/>
      <c r="CCX14" s="5"/>
      <c r="CCY14" s="5"/>
      <c r="CCZ14" s="5"/>
      <c r="CDA14" s="5"/>
      <c r="CDB14" s="5"/>
      <c r="CDC14" s="5"/>
      <c r="CDD14" s="5"/>
      <c r="CDE14" s="5"/>
      <c r="CDF14" s="5"/>
      <c r="CDG14" s="5"/>
      <c r="CDH14" s="5"/>
      <c r="CDI14" s="5"/>
      <c r="CDJ14" s="5"/>
      <c r="CDK14" s="5"/>
      <c r="CDL14" s="5"/>
      <c r="CDM14" s="5"/>
      <c r="CDN14" s="5"/>
      <c r="CDO14" s="5"/>
      <c r="CDP14" s="5"/>
      <c r="CDQ14" s="5"/>
      <c r="CDR14" s="5"/>
      <c r="CDS14" s="5"/>
      <c r="CDT14" s="5"/>
      <c r="CDU14" s="5"/>
      <c r="CDV14" s="5"/>
      <c r="CDW14" s="5"/>
      <c r="CDX14" s="5"/>
      <c r="CDY14" s="5"/>
      <c r="CDZ14" s="5"/>
      <c r="CEA14" s="5"/>
      <c r="CEB14" s="5"/>
      <c r="CEC14" s="5"/>
      <c r="CED14" s="5"/>
      <c r="CEE14" s="5"/>
      <c r="CEF14" s="5"/>
      <c r="CEG14" s="5"/>
      <c r="CEH14" s="5"/>
      <c r="CEI14" s="5"/>
      <c r="CEJ14" s="5"/>
      <c r="CEK14" s="5"/>
      <c r="CEL14" s="5"/>
      <c r="CEM14" s="5"/>
      <c r="CEN14" s="5"/>
      <c r="CEO14" s="5"/>
      <c r="CEP14" s="5"/>
      <c r="CEQ14" s="5"/>
      <c r="CER14" s="5"/>
      <c r="CES14" s="5"/>
      <c r="CET14" s="5"/>
      <c r="CEU14" s="5"/>
      <c r="CEV14" s="5"/>
      <c r="CEW14" s="5"/>
      <c r="CEX14" s="5"/>
      <c r="CEY14" s="5"/>
      <c r="CEZ14" s="5"/>
      <c r="CFA14" s="5"/>
      <c r="CFB14" s="5"/>
      <c r="CFC14" s="5"/>
      <c r="CFD14" s="5"/>
      <c r="CFE14" s="5"/>
      <c r="CFF14" s="5"/>
      <c r="CFG14" s="5"/>
      <c r="CFH14" s="5"/>
      <c r="CFI14" s="5"/>
      <c r="CFJ14" s="5"/>
      <c r="CFK14" s="5"/>
      <c r="CFL14" s="5"/>
      <c r="CFM14" s="5"/>
      <c r="CFN14" s="5"/>
      <c r="CFO14" s="5"/>
      <c r="CFP14" s="5"/>
      <c r="CFQ14" s="5"/>
      <c r="CFR14" s="5"/>
      <c r="CFS14" s="5"/>
      <c r="CFT14" s="5"/>
      <c r="CFU14" s="5"/>
      <c r="CFV14" s="5"/>
      <c r="CFW14" s="5"/>
      <c r="CFX14" s="5"/>
      <c r="CFY14" s="5"/>
      <c r="CFZ14" s="5"/>
      <c r="CGA14" s="5"/>
      <c r="CGB14" s="5"/>
      <c r="CGC14" s="5"/>
      <c r="CGD14" s="5"/>
      <c r="CGE14" s="5"/>
      <c r="CGF14" s="5"/>
      <c r="CGG14" s="5"/>
      <c r="CGH14" s="5"/>
      <c r="CGI14" s="5"/>
      <c r="CGJ14" s="5"/>
      <c r="CGK14" s="5"/>
      <c r="CGL14" s="5"/>
      <c r="CGM14" s="5"/>
      <c r="CGN14" s="5"/>
      <c r="CGO14" s="5"/>
      <c r="CGP14" s="5"/>
      <c r="CGQ14" s="5"/>
      <c r="CGR14" s="5"/>
      <c r="CGS14" s="5"/>
      <c r="CGT14" s="5"/>
      <c r="CGU14" s="5"/>
      <c r="CGV14" s="5"/>
      <c r="CGW14" s="5"/>
      <c r="CGX14" s="5"/>
      <c r="CGY14" s="5"/>
      <c r="CGZ14" s="5"/>
      <c r="CHA14" s="5"/>
      <c r="CHB14" s="5"/>
      <c r="CHC14" s="5"/>
      <c r="CHD14" s="5"/>
      <c r="CHE14" s="5"/>
      <c r="CHF14" s="5"/>
      <c r="CHG14" s="5"/>
      <c r="CHH14" s="5"/>
      <c r="CHI14" s="5"/>
      <c r="CHJ14" s="5"/>
      <c r="CHK14" s="5"/>
      <c r="CHL14" s="5"/>
      <c r="CHM14" s="5"/>
      <c r="CHN14" s="5"/>
      <c r="CHO14" s="5"/>
      <c r="CHP14" s="5"/>
      <c r="CHQ14" s="5"/>
      <c r="CHR14" s="5"/>
      <c r="CHS14" s="5"/>
      <c r="CHT14" s="5"/>
      <c r="CHU14" s="5"/>
      <c r="CHV14" s="5"/>
      <c r="CHW14" s="5"/>
      <c r="CHX14" s="5"/>
      <c r="CHY14" s="5"/>
      <c r="CHZ14" s="5"/>
      <c r="CIA14" s="5"/>
      <c r="CIB14" s="5"/>
      <c r="CIC14" s="5"/>
      <c r="CID14" s="5"/>
      <c r="CIE14" s="5"/>
      <c r="CIF14" s="5"/>
      <c r="CIG14" s="5"/>
      <c r="CIH14" s="5"/>
      <c r="CII14" s="5"/>
      <c r="CIJ14" s="5"/>
      <c r="CIK14" s="5"/>
      <c r="CIL14" s="5"/>
      <c r="CIM14" s="5"/>
      <c r="CIN14" s="5"/>
      <c r="CIO14" s="5"/>
      <c r="CIP14" s="5"/>
      <c r="CIQ14" s="5"/>
      <c r="CIR14" s="5"/>
      <c r="CIS14" s="5"/>
      <c r="CIT14" s="5"/>
      <c r="CIU14" s="5"/>
      <c r="CIV14" s="5"/>
      <c r="CIW14" s="5"/>
      <c r="CIX14" s="5"/>
      <c r="CIY14" s="5"/>
      <c r="CIZ14" s="5"/>
      <c r="CJA14" s="5"/>
      <c r="CJB14" s="5"/>
      <c r="CJC14" s="5"/>
      <c r="CJD14" s="5"/>
      <c r="CJE14" s="5"/>
      <c r="CJF14" s="5"/>
      <c r="CJG14" s="5"/>
      <c r="CJH14" s="5"/>
      <c r="CJI14" s="5"/>
      <c r="CJJ14" s="5"/>
      <c r="CJK14" s="5"/>
      <c r="CJL14" s="5"/>
      <c r="CJM14" s="5"/>
      <c r="CJN14" s="5"/>
      <c r="CJO14" s="5"/>
      <c r="CJP14" s="5"/>
      <c r="CJQ14" s="5"/>
      <c r="CJR14" s="5"/>
      <c r="CJS14" s="5"/>
      <c r="CJT14" s="5"/>
      <c r="CJU14" s="5"/>
      <c r="CJV14" s="5"/>
      <c r="CJW14" s="5"/>
      <c r="CJX14" s="5"/>
      <c r="CJY14" s="5"/>
      <c r="CJZ14" s="5"/>
      <c r="CKA14" s="5"/>
      <c r="CKB14" s="5"/>
      <c r="CKC14" s="5"/>
      <c r="CKD14" s="5"/>
      <c r="CKE14" s="5"/>
      <c r="CKF14" s="5"/>
      <c r="CKG14" s="5"/>
      <c r="CKH14" s="5"/>
      <c r="CKI14" s="5"/>
      <c r="CKJ14" s="5"/>
      <c r="CKK14" s="5"/>
      <c r="CKL14" s="5"/>
      <c r="CKM14" s="5"/>
      <c r="CKN14" s="5"/>
      <c r="CKO14" s="5"/>
      <c r="CKP14" s="5"/>
      <c r="CKQ14" s="5"/>
      <c r="CKR14" s="5"/>
      <c r="CKS14" s="5"/>
      <c r="CKT14" s="5"/>
      <c r="CKU14" s="5"/>
      <c r="CKV14" s="5"/>
      <c r="CKW14" s="5"/>
      <c r="CKX14" s="5"/>
      <c r="CKY14" s="5"/>
      <c r="CKZ14" s="5"/>
      <c r="CLA14" s="5"/>
      <c r="CLB14" s="5"/>
      <c r="CLC14" s="5"/>
      <c r="CLD14" s="5"/>
      <c r="CLE14" s="5"/>
      <c r="CLF14" s="5"/>
      <c r="CLG14" s="5"/>
      <c r="CLH14" s="5"/>
      <c r="CLI14" s="5"/>
      <c r="CLJ14" s="5"/>
      <c r="CLK14" s="5"/>
      <c r="CLL14" s="5"/>
      <c r="CLM14" s="5"/>
      <c r="CLN14" s="5"/>
      <c r="CLO14" s="5"/>
      <c r="CLP14" s="5"/>
      <c r="CLQ14" s="5"/>
      <c r="CLR14" s="5"/>
      <c r="CLS14" s="5"/>
      <c r="CLT14" s="5"/>
      <c r="CLU14" s="5"/>
      <c r="CLV14" s="5"/>
      <c r="CLW14" s="5"/>
      <c r="CLX14" s="5"/>
      <c r="CLY14" s="5"/>
      <c r="CLZ14" s="5"/>
      <c r="CMA14" s="5"/>
      <c r="CMB14" s="5"/>
      <c r="CMC14" s="5"/>
      <c r="CMD14" s="5"/>
      <c r="CME14" s="5"/>
      <c r="CMF14" s="5"/>
      <c r="CMG14" s="5"/>
      <c r="CMH14" s="5"/>
      <c r="CMI14" s="5"/>
      <c r="CMJ14" s="5"/>
      <c r="CMK14" s="5"/>
      <c r="CML14" s="5"/>
      <c r="CMM14" s="5"/>
      <c r="CMN14" s="5"/>
      <c r="CMO14" s="5"/>
      <c r="CMP14" s="5"/>
      <c r="CMQ14" s="5"/>
      <c r="CMR14" s="5"/>
      <c r="CMS14" s="5"/>
      <c r="CMT14" s="5"/>
      <c r="CMU14" s="5"/>
      <c r="CMV14" s="5"/>
      <c r="CMW14" s="5"/>
      <c r="CMX14" s="5"/>
      <c r="CMY14" s="5"/>
      <c r="CMZ14" s="5"/>
      <c r="CNA14" s="5"/>
      <c r="CNB14" s="5"/>
      <c r="CNC14" s="5"/>
      <c r="CND14" s="5"/>
      <c r="CNE14" s="5"/>
      <c r="CNF14" s="5"/>
      <c r="CNG14" s="5"/>
      <c r="CNH14" s="5"/>
      <c r="CNI14" s="5"/>
      <c r="CNJ14" s="5"/>
      <c r="CNK14" s="5"/>
      <c r="CNL14" s="5"/>
      <c r="CNM14" s="5"/>
      <c r="CNN14" s="5"/>
      <c r="CNO14" s="5"/>
      <c r="CNP14" s="5"/>
      <c r="CNQ14" s="5"/>
      <c r="CNR14" s="5"/>
      <c r="CNS14" s="5"/>
      <c r="CNT14" s="5"/>
      <c r="CNU14" s="5"/>
      <c r="CNV14" s="5"/>
      <c r="CNW14" s="5"/>
      <c r="CNX14" s="5"/>
      <c r="CNY14" s="5"/>
      <c r="CNZ14" s="5"/>
      <c r="COA14" s="5"/>
      <c r="COB14" s="5"/>
      <c r="COC14" s="5"/>
      <c r="COD14" s="5"/>
      <c r="COE14" s="5"/>
      <c r="COF14" s="5"/>
      <c r="COG14" s="5"/>
      <c r="COH14" s="5"/>
      <c r="COI14" s="5"/>
      <c r="COJ14" s="5"/>
      <c r="COK14" s="5"/>
      <c r="COL14" s="5"/>
      <c r="COM14" s="5"/>
      <c r="CON14" s="5"/>
      <c r="COO14" s="5"/>
      <c r="COP14" s="5"/>
      <c r="COQ14" s="5"/>
      <c r="COR14" s="5"/>
      <c r="COS14" s="5"/>
      <c r="COT14" s="5"/>
      <c r="COU14" s="5"/>
      <c r="COV14" s="5"/>
      <c r="COW14" s="5"/>
      <c r="COX14" s="5"/>
      <c r="COY14" s="5"/>
      <c r="COZ14" s="5"/>
      <c r="CPA14" s="5"/>
      <c r="CPB14" s="5"/>
      <c r="CPC14" s="5"/>
      <c r="CPD14" s="5"/>
      <c r="CPE14" s="5"/>
      <c r="CPF14" s="5"/>
      <c r="CPG14" s="5"/>
      <c r="CPH14" s="5"/>
      <c r="CPI14" s="5"/>
      <c r="CPJ14" s="5"/>
      <c r="CPK14" s="5"/>
      <c r="CPL14" s="5"/>
      <c r="CPM14" s="5"/>
      <c r="CPN14" s="5"/>
      <c r="CPO14" s="5"/>
      <c r="CPP14" s="5"/>
      <c r="CPQ14" s="5"/>
      <c r="CPR14" s="5"/>
      <c r="CPS14" s="5"/>
      <c r="CPT14" s="5"/>
      <c r="CPU14" s="5"/>
      <c r="CPV14" s="5"/>
      <c r="CPW14" s="5"/>
      <c r="CPX14" s="5"/>
      <c r="CPY14" s="5"/>
      <c r="CPZ14" s="5"/>
      <c r="CQA14" s="5"/>
      <c r="CQB14" s="5"/>
      <c r="CQC14" s="5"/>
      <c r="CQD14" s="5"/>
      <c r="CQE14" s="5"/>
      <c r="CQF14" s="5"/>
      <c r="CQG14" s="5"/>
      <c r="CQH14" s="5"/>
      <c r="CQI14" s="5"/>
      <c r="CQJ14" s="5"/>
      <c r="CQK14" s="5"/>
      <c r="CQL14" s="5"/>
      <c r="CQM14" s="5"/>
      <c r="CQN14" s="5"/>
      <c r="CQO14" s="5"/>
      <c r="CQP14" s="5"/>
      <c r="CQQ14" s="5"/>
      <c r="CQR14" s="5"/>
      <c r="CQS14" s="5"/>
      <c r="CQT14" s="5"/>
      <c r="CQU14" s="5"/>
      <c r="CQV14" s="5"/>
      <c r="CQW14" s="5"/>
      <c r="CQX14" s="5"/>
      <c r="CQY14" s="5"/>
      <c r="CQZ14" s="5"/>
      <c r="CRA14" s="5"/>
      <c r="CRB14" s="5"/>
      <c r="CRC14" s="5"/>
      <c r="CRD14" s="5"/>
      <c r="CRE14" s="5"/>
      <c r="CRF14" s="5"/>
      <c r="CRG14" s="5"/>
      <c r="CRH14" s="5"/>
      <c r="CRI14" s="5"/>
      <c r="CRJ14" s="5"/>
      <c r="CRK14" s="5"/>
      <c r="CRL14" s="5"/>
      <c r="CRM14" s="5"/>
      <c r="CRN14" s="5"/>
      <c r="CRO14" s="5"/>
      <c r="CRP14" s="5"/>
      <c r="CRQ14" s="5"/>
      <c r="CRR14" s="5"/>
      <c r="CRS14" s="5"/>
      <c r="CRT14" s="5"/>
      <c r="CRU14" s="5"/>
      <c r="CRV14" s="5"/>
      <c r="CRW14" s="5"/>
      <c r="CRX14" s="5"/>
      <c r="CRY14" s="5"/>
      <c r="CRZ14" s="5"/>
      <c r="CSA14" s="5"/>
      <c r="CSB14" s="5"/>
      <c r="CSC14" s="5"/>
      <c r="CSD14" s="5"/>
      <c r="CSE14" s="5"/>
      <c r="CSF14" s="5"/>
      <c r="CSG14" s="5"/>
      <c r="CSH14" s="5"/>
      <c r="CSI14" s="5"/>
      <c r="CSJ14" s="5"/>
      <c r="CSK14" s="5"/>
      <c r="CSL14" s="5"/>
      <c r="CSM14" s="5"/>
      <c r="CSN14" s="5"/>
      <c r="CSO14" s="5"/>
      <c r="CSP14" s="5"/>
      <c r="CSQ14" s="5"/>
      <c r="CSR14" s="5"/>
      <c r="CSS14" s="5"/>
      <c r="CST14" s="5"/>
      <c r="CSU14" s="5"/>
      <c r="CSV14" s="5"/>
      <c r="CSW14" s="5"/>
      <c r="CSX14" s="5"/>
      <c r="CSY14" s="5"/>
      <c r="CSZ14" s="5"/>
      <c r="CTA14" s="5"/>
      <c r="CTB14" s="5"/>
      <c r="CTC14" s="5"/>
      <c r="CTD14" s="5"/>
      <c r="CTE14" s="5"/>
      <c r="CTF14" s="5"/>
      <c r="CTG14" s="5"/>
      <c r="CTH14" s="5"/>
      <c r="CTI14" s="5"/>
      <c r="CTJ14" s="5"/>
      <c r="CTK14" s="5"/>
      <c r="CTL14" s="5"/>
      <c r="CTM14" s="5"/>
      <c r="CTN14" s="5"/>
      <c r="CTO14" s="5"/>
      <c r="CTP14" s="5"/>
      <c r="CTQ14" s="5"/>
      <c r="CTR14" s="5"/>
      <c r="CTS14" s="5"/>
      <c r="CTT14" s="5"/>
      <c r="CTU14" s="5"/>
      <c r="CTV14" s="5"/>
      <c r="CTW14" s="5"/>
      <c r="CTX14" s="5"/>
      <c r="CTY14" s="5"/>
      <c r="CTZ14" s="5"/>
      <c r="CUA14" s="5"/>
      <c r="CUB14" s="5"/>
      <c r="CUC14" s="5"/>
      <c r="CUD14" s="5"/>
      <c r="CUE14" s="5"/>
      <c r="CUF14" s="5"/>
      <c r="CUG14" s="5"/>
      <c r="CUH14" s="5"/>
      <c r="CUI14" s="5"/>
      <c r="CUJ14" s="5"/>
      <c r="CUK14" s="5"/>
      <c r="CUL14" s="5"/>
      <c r="CUM14" s="5"/>
      <c r="CUN14" s="5"/>
      <c r="CUO14" s="5"/>
      <c r="CUP14" s="5"/>
      <c r="CUQ14" s="5"/>
      <c r="CUR14" s="5"/>
      <c r="CUS14" s="5"/>
      <c r="CUT14" s="5"/>
      <c r="CUU14" s="5"/>
      <c r="CUV14" s="5"/>
      <c r="CUW14" s="5"/>
      <c r="CUX14" s="5"/>
      <c r="CUY14" s="5"/>
      <c r="CUZ14" s="5"/>
      <c r="CVA14" s="5"/>
      <c r="CVB14" s="5"/>
      <c r="CVC14" s="5"/>
      <c r="CVD14" s="5"/>
      <c r="CVE14" s="5"/>
      <c r="CVF14" s="5"/>
      <c r="CVG14" s="5"/>
      <c r="CVH14" s="5"/>
      <c r="CVI14" s="5"/>
      <c r="CVJ14" s="5"/>
      <c r="CVK14" s="5"/>
      <c r="CVL14" s="5"/>
      <c r="CVM14" s="5"/>
      <c r="CVN14" s="5"/>
      <c r="CVO14" s="5"/>
      <c r="CVP14" s="5"/>
      <c r="CVQ14" s="5"/>
      <c r="CVR14" s="5"/>
      <c r="CVS14" s="5"/>
      <c r="CVT14" s="5"/>
      <c r="CVU14" s="5"/>
      <c r="CVV14" s="5"/>
      <c r="CVW14" s="5"/>
      <c r="CVX14" s="5"/>
      <c r="CVY14" s="5"/>
      <c r="CVZ14" s="5"/>
      <c r="CWA14" s="5"/>
      <c r="CWB14" s="5"/>
      <c r="CWC14" s="5"/>
      <c r="CWD14" s="5"/>
      <c r="CWE14" s="5"/>
      <c r="CWF14" s="5"/>
      <c r="CWG14" s="5"/>
      <c r="CWH14" s="5"/>
      <c r="CWI14" s="5"/>
      <c r="CWJ14" s="5"/>
      <c r="CWK14" s="5"/>
      <c r="CWL14" s="5"/>
      <c r="CWM14" s="5"/>
      <c r="CWN14" s="5"/>
      <c r="CWO14" s="5"/>
      <c r="CWP14" s="5"/>
      <c r="CWQ14" s="5"/>
      <c r="CWR14" s="5"/>
      <c r="CWS14" s="5"/>
      <c r="CWT14" s="5"/>
      <c r="CWU14" s="5"/>
      <c r="CWV14" s="5"/>
      <c r="CWW14" s="5"/>
      <c r="CWX14" s="5"/>
      <c r="CWY14" s="5"/>
      <c r="CWZ14" s="5"/>
      <c r="CXA14" s="5"/>
      <c r="CXB14" s="5"/>
      <c r="CXC14" s="5"/>
      <c r="CXD14" s="5"/>
      <c r="CXE14" s="5"/>
      <c r="CXF14" s="5"/>
      <c r="CXG14" s="5"/>
      <c r="CXH14" s="5"/>
      <c r="CXI14" s="5"/>
      <c r="CXJ14" s="5"/>
      <c r="CXK14" s="5"/>
      <c r="CXL14" s="5"/>
      <c r="CXM14" s="5"/>
      <c r="CXN14" s="5"/>
      <c r="CXO14" s="5"/>
      <c r="CXP14" s="5"/>
      <c r="CXQ14" s="5"/>
      <c r="CXR14" s="5"/>
      <c r="CXS14" s="5"/>
      <c r="CXT14" s="5"/>
      <c r="CXU14" s="5"/>
      <c r="CXV14" s="5"/>
      <c r="CXW14" s="5"/>
      <c r="CXX14" s="5"/>
      <c r="CXY14" s="5"/>
      <c r="CXZ14" s="5"/>
      <c r="CYA14" s="5"/>
      <c r="CYB14" s="5"/>
      <c r="CYC14" s="5"/>
      <c r="CYD14" s="5"/>
      <c r="CYE14" s="5"/>
      <c r="CYF14" s="5"/>
      <c r="CYG14" s="5"/>
      <c r="CYH14" s="5"/>
      <c r="CYI14" s="5"/>
      <c r="CYJ14" s="5"/>
      <c r="CYK14" s="5"/>
      <c r="CYL14" s="5"/>
      <c r="CYM14" s="5"/>
      <c r="CYN14" s="5"/>
      <c r="CYO14" s="5"/>
      <c r="CYP14" s="5"/>
      <c r="CYQ14" s="5"/>
      <c r="CYR14" s="5"/>
      <c r="CYS14" s="5"/>
      <c r="CYT14" s="5"/>
      <c r="CYU14" s="5"/>
      <c r="CYV14" s="5"/>
      <c r="CYW14" s="5"/>
      <c r="CYX14" s="5"/>
      <c r="CYY14" s="5"/>
      <c r="CYZ14" s="5"/>
      <c r="CZA14" s="5"/>
      <c r="CZB14" s="5"/>
      <c r="CZC14" s="5"/>
      <c r="CZD14" s="5"/>
      <c r="CZE14" s="5"/>
      <c r="CZF14" s="5"/>
      <c r="CZG14" s="5"/>
      <c r="CZH14" s="5"/>
      <c r="CZI14" s="5"/>
      <c r="CZJ14" s="5"/>
      <c r="CZK14" s="5"/>
      <c r="CZL14" s="5"/>
      <c r="CZM14" s="5"/>
      <c r="CZN14" s="5"/>
      <c r="CZO14" s="5"/>
      <c r="CZP14" s="5"/>
      <c r="CZQ14" s="5"/>
      <c r="CZR14" s="5"/>
      <c r="CZS14" s="5"/>
      <c r="CZT14" s="5"/>
      <c r="CZU14" s="5"/>
      <c r="CZV14" s="5"/>
      <c r="CZW14" s="5"/>
      <c r="CZX14" s="5"/>
      <c r="CZY14" s="5"/>
      <c r="CZZ14" s="5"/>
      <c r="DAA14" s="5"/>
      <c r="DAB14" s="5"/>
      <c r="DAC14" s="5"/>
      <c r="DAD14" s="5"/>
      <c r="DAE14" s="5"/>
      <c r="DAF14" s="5"/>
      <c r="DAG14" s="5"/>
      <c r="DAH14" s="5"/>
      <c r="DAI14" s="5"/>
      <c r="DAJ14" s="5"/>
      <c r="DAK14" s="5"/>
      <c r="DAL14" s="5"/>
      <c r="DAM14" s="5"/>
      <c r="DAN14" s="5"/>
      <c r="DAO14" s="5"/>
      <c r="DAP14" s="5"/>
      <c r="DAQ14" s="5"/>
      <c r="DAR14" s="5"/>
      <c r="DAS14" s="5"/>
      <c r="DAT14" s="5"/>
      <c r="DAU14" s="5"/>
      <c r="DAV14" s="5"/>
      <c r="DAW14" s="5"/>
      <c r="DAX14" s="5"/>
      <c r="DAY14" s="5"/>
      <c r="DAZ14" s="5"/>
      <c r="DBA14" s="5"/>
      <c r="DBB14" s="5"/>
      <c r="DBC14" s="5"/>
      <c r="DBD14" s="5"/>
      <c r="DBE14" s="5"/>
      <c r="DBF14" s="5"/>
      <c r="DBG14" s="5"/>
      <c r="DBH14" s="5"/>
      <c r="DBI14" s="5"/>
      <c r="DBJ14" s="5"/>
      <c r="DBK14" s="5"/>
      <c r="DBL14" s="5"/>
      <c r="DBM14" s="5"/>
      <c r="DBN14" s="5"/>
      <c r="DBO14" s="5"/>
      <c r="DBP14" s="5"/>
      <c r="DBQ14" s="5"/>
      <c r="DBR14" s="5"/>
      <c r="DBS14" s="5"/>
      <c r="DBT14" s="5"/>
      <c r="DBU14" s="5"/>
      <c r="DBV14" s="5"/>
      <c r="DBW14" s="5"/>
      <c r="DBX14" s="5"/>
      <c r="DBY14" s="5"/>
      <c r="DBZ14" s="5"/>
      <c r="DCA14" s="5"/>
      <c r="DCB14" s="5"/>
      <c r="DCC14" s="5"/>
      <c r="DCD14" s="5"/>
      <c r="DCE14" s="5"/>
      <c r="DCF14" s="5"/>
      <c r="DCG14" s="5"/>
      <c r="DCH14" s="5"/>
      <c r="DCI14" s="5"/>
      <c r="DCJ14" s="5"/>
      <c r="DCK14" s="5"/>
      <c r="DCL14" s="5"/>
      <c r="DCM14" s="5"/>
      <c r="DCN14" s="5"/>
      <c r="DCO14" s="5"/>
      <c r="DCP14" s="5"/>
      <c r="DCQ14" s="5"/>
      <c r="DCR14" s="5"/>
      <c r="DCS14" s="5"/>
      <c r="DCT14" s="5"/>
      <c r="DCU14" s="5"/>
      <c r="DCV14" s="5"/>
      <c r="DCW14" s="5"/>
      <c r="DCX14" s="5"/>
      <c r="DCY14" s="5"/>
      <c r="DCZ14" s="5"/>
      <c r="DDA14" s="5"/>
      <c r="DDB14" s="5"/>
      <c r="DDC14" s="5"/>
      <c r="DDD14" s="5"/>
      <c r="DDE14" s="5"/>
      <c r="DDF14" s="5"/>
      <c r="DDG14" s="5"/>
      <c r="DDH14" s="5"/>
      <c r="DDI14" s="5"/>
      <c r="DDJ14" s="5"/>
      <c r="DDK14" s="5"/>
      <c r="DDL14" s="5"/>
      <c r="DDM14" s="5"/>
      <c r="DDN14" s="5"/>
      <c r="DDO14" s="5"/>
      <c r="DDP14" s="5"/>
      <c r="DDQ14" s="5"/>
      <c r="DDR14" s="5"/>
      <c r="DDS14" s="5"/>
      <c r="DDT14" s="5"/>
      <c r="DDU14" s="5"/>
      <c r="DDV14" s="5"/>
      <c r="DDW14" s="5"/>
      <c r="DDX14" s="5"/>
      <c r="DDY14" s="5"/>
      <c r="DDZ14" s="5"/>
      <c r="DEA14" s="5"/>
      <c r="DEB14" s="5"/>
      <c r="DEC14" s="5"/>
      <c r="DED14" s="5"/>
      <c r="DEE14" s="5"/>
      <c r="DEF14" s="5"/>
      <c r="DEG14" s="5"/>
      <c r="DEH14" s="5"/>
      <c r="DEI14" s="5"/>
      <c r="DEJ14" s="5"/>
      <c r="DEK14" s="5"/>
      <c r="DEL14" s="5"/>
      <c r="DEM14" s="5"/>
      <c r="DEN14" s="5"/>
      <c r="DEO14" s="5"/>
      <c r="DEP14" s="5"/>
      <c r="DEQ14" s="5"/>
      <c r="DER14" s="5"/>
      <c r="DES14" s="5"/>
      <c r="DET14" s="5"/>
      <c r="DEU14" s="5"/>
      <c r="DEV14" s="5"/>
      <c r="DEW14" s="5"/>
      <c r="DEX14" s="5"/>
      <c r="DEY14" s="5"/>
      <c r="DEZ14" s="5"/>
      <c r="DFA14" s="5"/>
      <c r="DFB14" s="5"/>
      <c r="DFC14" s="5"/>
      <c r="DFD14" s="5"/>
      <c r="DFE14" s="5"/>
      <c r="DFF14" s="5"/>
      <c r="DFG14" s="5"/>
      <c r="DFH14" s="5"/>
      <c r="DFI14" s="5"/>
      <c r="DFJ14" s="5"/>
      <c r="DFK14" s="5"/>
      <c r="DFL14" s="5"/>
      <c r="DFM14" s="5"/>
      <c r="DFN14" s="5"/>
      <c r="DFO14" s="5"/>
      <c r="DFP14" s="5"/>
      <c r="DFQ14" s="5"/>
      <c r="DFR14" s="5"/>
      <c r="DFS14" s="5"/>
      <c r="DFT14" s="5"/>
      <c r="DFU14" s="5"/>
      <c r="DFV14" s="5"/>
      <c r="DFW14" s="5"/>
      <c r="DFX14" s="5"/>
      <c r="DFY14" s="5"/>
      <c r="DFZ14" s="5"/>
      <c r="DGA14" s="5"/>
      <c r="DGB14" s="5"/>
      <c r="DGC14" s="5"/>
      <c r="DGD14" s="5"/>
      <c r="DGE14" s="5"/>
      <c r="DGF14" s="5"/>
      <c r="DGG14" s="5"/>
      <c r="DGH14" s="5"/>
      <c r="DGI14" s="5"/>
      <c r="DGJ14" s="5"/>
      <c r="DGK14" s="5"/>
      <c r="DGL14" s="5"/>
      <c r="DGM14" s="5"/>
      <c r="DGN14" s="5"/>
      <c r="DGO14" s="5"/>
      <c r="DGP14" s="5"/>
      <c r="DGQ14" s="5"/>
      <c r="DGR14" s="5"/>
      <c r="DGS14" s="5"/>
      <c r="DGT14" s="5"/>
      <c r="DGU14" s="5"/>
      <c r="DGV14" s="5"/>
      <c r="DGW14" s="5"/>
      <c r="DGX14" s="5"/>
      <c r="DGY14" s="5"/>
      <c r="DGZ14" s="5"/>
      <c r="DHA14" s="5"/>
      <c r="DHB14" s="5"/>
      <c r="DHC14" s="5"/>
      <c r="DHD14" s="5"/>
      <c r="DHE14" s="5"/>
      <c r="DHF14" s="5"/>
      <c r="DHG14" s="5"/>
      <c r="DHH14" s="5"/>
      <c r="DHI14" s="5"/>
      <c r="DHJ14" s="5"/>
      <c r="DHK14" s="5"/>
      <c r="DHL14" s="5"/>
      <c r="DHM14" s="5"/>
      <c r="DHN14" s="5"/>
      <c r="DHO14" s="5"/>
      <c r="DHP14" s="5"/>
      <c r="DHQ14" s="5"/>
      <c r="DHR14" s="5"/>
      <c r="DHS14" s="5"/>
      <c r="DHT14" s="5"/>
      <c r="DHU14" s="5"/>
      <c r="DHV14" s="5"/>
      <c r="DHW14" s="5"/>
      <c r="DHX14" s="5"/>
      <c r="DHY14" s="5"/>
      <c r="DHZ14" s="5"/>
      <c r="DIA14" s="5"/>
      <c r="DIB14" s="5"/>
      <c r="DIC14" s="5"/>
      <c r="DID14" s="5"/>
      <c r="DIE14" s="5"/>
      <c r="DIF14" s="5"/>
      <c r="DIG14" s="5"/>
      <c r="DIH14" s="5"/>
      <c r="DII14" s="5"/>
      <c r="DIJ14" s="5"/>
      <c r="DIK14" s="5"/>
      <c r="DIL14" s="5"/>
      <c r="DIM14" s="5"/>
      <c r="DIN14" s="5"/>
      <c r="DIO14" s="5"/>
      <c r="DIP14" s="5"/>
      <c r="DIQ14" s="5"/>
      <c r="DIR14" s="5"/>
      <c r="DIS14" s="5"/>
      <c r="DIT14" s="5"/>
      <c r="DIU14" s="5"/>
      <c r="DIV14" s="5"/>
      <c r="DIW14" s="5"/>
      <c r="DIX14" s="5"/>
      <c r="DIY14" s="5"/>
      <c r="DIZ14" s="5"/>
      <c r="DJA14" s="5"/>
      <c r="DJB14" s="5"/>
      <c r="DJC14" s="5"/>
      <c r="DJD14" s="5"/>
      <c r="DJE14" s="5"/>
      <c r="DJF14" s="5"/>
      <c r="DJG14" s="5"/>
      <c r="DJH14" s="5"/>
      <c r="DJI14" s="5"/>
      <c r="DJJ14" s="5"/>
      <c r="DJK14" s="5"/>
      <c r="DJL14" s="5"/>
      <c r="DJM14" s="5"/>
      <c r="DJN14" s="5"/>
      <c r="DJO14" s="5"/>
      <c r="DJP14" s="5"/>
      <c r="DJQ14" s="5"/>
      <c r="DJR14" s="5"/>
      <c r="DJS14" s="5"/>
      <c r="DJT14" s="5"/>
      <c r="DJU14" s="5"/>
      <c r="DJV14" s="5"/>
      <c r="DJW14" s="5"/>
      <c r="DJX14" s="5"/>
      <c r="DJY14" s="5"/>
      <c r="DJZ14" s="5"/>
      <c r="DKA14" s="5"/>
      <c r="DKB14" s="5"/>
      <c r="DKC14" s="5"/>
      <c r="DKD14" s="5"/>
      <c r="DKE14" s="5"/>
      <c r="DKF14" s="5"/>
      <c r="DKG14" s="5"/>
      <c r="DKH14" s="5"/>
      <c r="DKI14" s="5"/>
      <c r="DKJ14" s="5"/>
      <c r="DKK14" s="5"/>
      <c r="DKL14" s="5"/>
      <c r="DKM14" s="5"/>
      <c r="DKN14" s="5"/>
      <c r="DKO14" s="5"/>
      <c r="DKP14" s="5"/>
      <c r="DKQ14" s="5"/>
      <c r="DKR14" s="5"/>
      <c r="DKS14" s="5"/>
      <c r="DKT14" s="5"/>
      <c r="DKU14" s="5"/>
      <c r="DKV14" s="5"/>
      <c r="DKW14" s="5"/>
      <c r="DKX14" s="5"/>
      <c r="DKY14" s="5"/>
      <c r="DKZ14" s="5"/>
      <c r="DLA14" s="5"/>
      <c r="DLB14" s="5"/>
      <c r="DLC14" s="5"/>
      <c r="DLD14" s="5"/>
      <c r="DLE14" s="5"/>
      <c r="DLF14" s="5"/>
      <c r="DLG14" s="5"/>
      <c r="DLH14" s="5"/>
      <c r="DLI14" s="5"/>
      <c r="DLJ14" s="5"/>
      <c r="DLK14" s="5"/>
      <c r="DLL14" s="5"/>
      <c r="DLM14" s="5"/>
      <c r="DLN14" s="5"/>
      <c r="DLO14" s="5"/>
      <c r="DLP14" s="5"/>
      <c r="DLQ14" s="5"/>
      <c r="DLR14" s="5"/>
      <c r="DLS14" s="5"/>
      <c r="DLT14" s="5"/>
      <c r="DLU14" s="5"/>
      <c r="DLV14" s="5"/>
      <c r="DLW14" s="5"/>
      <c r="DLX14" s="5"/>
      <c r="DLY14" s="5"/>
      <c r="DLZ14" s="5"/>
      <c r="DMA14" s="5"/>
      <c r="DMB14" s="5"/>
      <c r="DMC14" s="5"/>
      <c r="DMD14" s="5"/>
      <c r="DME14" s="5"/>
      <c r="DMF14" s="5"/>
      <c r="DMG14" s="5"/>
      <c r="DMH14" s="5"/>
      <c r="DMI14" s="5"/>
      <c r="DMJ14" s="5"/>
      <c r="DMK14" s="5"/>
      <c r="DML14" s="5"/>
      <c r="DMM14" s="5"/>
      <c r="DMN14" s="5"/>
      <c r="DMO14" s="5"/>
      <c r="DMP14" s="5"/>
      <c r="DMQ14" s="5"/>
      <c r="DMR14" s="5"/>
      <c r="DMS14" s="5"/>
      <c r="DMT14" s="5"/>
      <c r="DMU14" s="5"/>
      <c r="DMV14" s="5"/>
      <c r="DMW14" s="5"/>
      <c r="DMX14" s="5"/>
      <c r="DMY14" s="5"/>
      <c r="DMZ14" s="5"/>
      <c r="DNA14" s="5"/>
      <c r="DNB14" s="5"/>
      <c r="DNC14" s="5"/>
      <c r="DND14" s="5"/>
      <c r="DNE14" s="5"/>
      <c r="DNF14" s="5"/>
      <c r="DNG14" s="5"/>
      <c r="DNH14" s="5"/>
      <c r="DNI14" s="5"/>
      <c r="DNJ14" s="5"/>
      <c r="DNK14" s="5"/>
      <c r="DNL14" s="5"/>
      <c r="DNM14" s="5"/>
      <c r="DNN14" s="5"/>
      <c r="DNO14" s="5"/>
      <c r="DNP14" s="5"/>
      <c r="DNQ14" s="5"/>
      <c r="DNR14" s="5"/>
      <c r="DNS14" s="5"/>
      <c r="DNT14" s="5"/>
      <c r="DNU14" s="5"/>
      <c r="DNV14" s="5"/>
      <c r="DNW14" s="5"/>
      <c r="DNX14" s="5"/>
      <c r="DNY14" s="5"/>
      <c r="DNZ14" s="5"/>
      <c r="DOA14" s="5"/>
      <c r="DOB14" s="5"/>
      <c r="DOC14" s="5"/>
      <c r="DOD14" s="5"/>
      <c r="DOE14" s="5"/>
      <c r="DOF14" s="5"/>
      <c r="DOG14" s="5"/>
      <c r="DOH14" s="5"/>
      <c r="DOI14" s="5"/>
      <c r="DOJ14" s="5"/>
      <c r="DOK14" s="5"/>
      <c r="DOL14" s="5"/>
      <c r="DOM14" s="5"/>
      <c r="DON14" s="5"/>
      <c r="DOO14" s="5"/>
      <c r="DOP14" s="5"/>
      <c r="DOQ14" s="5"/>
      <c r="DOR14" s="5"/>
      <c r="DOS14" s="5"/>
      <c r="DOT14" s="5"/>
      <c r="DOU14" s="5"/>
      <c r="DOV14" s="5"/>
      <c r="DOW14" s="5"/>
      <c r="DOX14" s="5"/>
      <c r="DOY14" s="5"/>
      <c r="DOZ14" s="5"/>
      <c r="DPA14" s="5"/>
      <c r="DPB14" s="5"/>
      <c r="DPC14" s="5"/>
      <c r="DPD14" s="5"/>
      <c r="DPE14" s="5"/>
      <c r="DPF14" s="5"/>
      <c r="DPG14" s="5"/>
      <c r="DPH14" s="5"/>
      <c r="DPI14" s="5"/>
      <c r="DPJ14" s="5"/>
      <c r="DPK14" s="5"/>
      <c r="DPL14" s="5"/>
      <c r="DPM14" s="5"/>
      <c r="DPN14" s="5"/>
      <c r="DPO14" s="5"/>
      <c r="DPP14" s="5"/>
      <c r="DPQ14" s="5"/>
      <c r="DPR14" s="5"/>
      <c r="DPS14" s="5"/>
      <c r="DPT14" s="5"/>
      <c r="DPU14" s="5"/>
      <c r="DPV14" s="5"/>
      <c r="DPW14" s="5"/>
      <c r="DPX14" s="5"/>
      <c r="DPY14" s="5"/>
      <c r="DPZ14" s="5"/>
      <c r="DQA14" s="5"/>
      <c r="DQB14" s="5"/>
      <c r="DQC14" s="5"/>
      <c r="DQD14" s="5"/>
      <c r="DQE14" s="5"/>
      <c r="DQF14" s="5"/>
      <c r="DQG14" s="5"/>
      <c r="DQH14" s="5"/>
      <c r="DQI14" s="5"/>
      <c r="DQJ14" s="5"/>
      <c r="DQK14" s="5"/>
      <c r="DQL14" s="5"/>
      <c r="DQM14" s="5"/>
      <c r="DQN14" s="5"/>
      <c r="DQO14" s="5"/>
      <c r="DQP14" s="5"/>
      <c r="DQQ14" s="5"/>
      <c r="DQR14" s="5"/>
      <c r="DQS14" s="5"/>
      <c r="DQT14" s="5"/>
      <c r="DQU14" s="5"/>
      <c r="DQV14" s="5"/>
      <c r="DQW14" s="5"/>
      <c r="DQX14" s="5"/>
      <c r="DQY14" s="5"/>
      <c r="DQZ14" s="5"/>
      <c r="DRA14" s="5"/>
      <c r="DRB14" s="5"/>
      <c r="DRC14" s="5"/>
      <c r="DRD14" s="5"/>
      <c r="DRE14" s="5"/>
      <c r="DRF14" s="5"/>
      <c r="DRG14" s="5"/>
      <c r="DRH14" s="5"/>
      <c r="DRI14" s="5"/>
      <c r="DRJ14" s="5"/>
      <c r="DRK14" s="5"/>
      <c r="DRL14" s="5"/>
      <c r="DRM14" s="5"/>
      <c r="DRN14" s="5"/>
      <c r="DRO14" s="5"/>
      <c r="DRP14" s="5"/>
      <c r="DRQ14" s="5"/>
      <c r="DRR14" s="5"/>
      <c r="DRS14" s="5"/>
      <c r="DRT14" s="5"/>
      <c r="DRU14" s="5"/>
      <c r="DRV14" s="5"/>
      <c r="DRW14" s="5"/>
      <c r="DRX14" s="5"/>
      <c r="DRY14" s="5"/>
      <c r="DRZ14" s="5"/>
      <c r="DSA14" s="5"/>
      <c r="DSB14" s="5"/>
      <c r="DSC14" s="5"/>
      <c r="DSD14" s="5"/>
      <c r="DSE14" s="5"/>
      <c r="DSF14" s="5"/>
      <c r="DSG14" s="5"/>
      <c r="DSH14" s="5"/>
      <c r="DSI14" s="5"/>
      <c r="DSJ14" s="5"/>
      <c r="DSK14" s="5"/>
      <c r="DSL14" s="5"/>
      <c r="DSM14" s="5"/>
      <c r="DSN14" s="5"/>
      <c r="DSO14" s="5"/>
      <c r="DSP14" s="5"/>
      <c r="DSQ14" s="5"/>
      <c r="DSR14" s="5"/>
      <c r="DSS14" s="5"/>
      <c r="DST14" s="5"/>
      <c r="DSU14" s="5"/>
      <c r="DSV14" s="5"/>
      <c r="DSW14" s="5"/>
      <c r="DSX14" s="5"/>
      <c r="DSY14" s="5"/>
      <c r="DSZ14" s="5"/>
      <c r="DTA14" s="5"/>
      <c r="DTB14" s="5"/>
      <c r="DTC14" s="5"/>
      <c r="DTD14" s="5"/>
      <c r="DTE14" s="5"/>
      <c r="DTF14" s="5"/>
      <c r="DTG14" s="5"/>
      <c r="DTH14" s="5"/>
      <c r="DTI14" s="5"/>
      <c r="DTJ14" s="5"/>
      <c r="DTK14" s="5"/>
      <c r="DTL14" s="5"/>
      <c r="DTM14" s="5"/>
      <c r="DTN14" s="5"/>
      <c r="DTO14" s="5"/>
      <c r="DTP14" s="5"/>
      <c r="DTQ14" s="5"/>
      <c r="DTR14" s="5"/>
      <c r="DTS14" s="5"/>
      <c r="DTT14" s="5"/>
      <c r="DTU14" s="5"/>
      <c r="DTV14" s="5"/>
      <c r="DTW14" s="5"/>
      <c r="DTX14" s="5"/>
      <c r="DTY14" s="5"/>
      <c r="DTZ14" s="5"/>
      <c r="DUA14" s="5"/>
      <c r="DUB14" s="5"/>
      <c r="DUC14" s="5"/>
      <c r="DUD14" s="5"/>
      <c r="DUE14" s="5"/>
      <c r="DUF14" s="5"/>
      <c r="DUG14" s="5"/>
      <c r="DUH14" s="5"/>
      <c r="DUI14" s="5"/>
      <c r="DUJ14" s="5"/>
      <c r="DUK14" s="5"/>
      <c r="DUL14" s="5"/>
      <c r="DUM14" s="5"/>
      <c r="DUN14" s="5"/>
      <c r="DUO14" s="5"/>
      <c r="DUP14" s="5"/>
      <c r="DUQ14" s="5"/>
      <c r="DUR14" s="5"/>
      <c r="DUS14" s="5"/>
      <c r="DUT14" s="5"/>
      <c r="DUU14" s="5"/>
      <c r="DUV14" s="5"/>
      <c r="DUW14" s="5"/>
      <c r="DUX14" s="5"/>
      <c r="DUY14" s="5"/>
      <c r="DUZ14" s="5"/>
      <c r="DVA14" s="5"/>
      <c r="DVB14" s="5"/>
      <c r="DVC14" s="5"/>
      <c r="DVD14" s="5"/>
      <c r="DVE14" s="5"/>
      <c r="DVF14" s="5"/>
      <c r="DVG14" s="5"/>
      <c r="DVH14" s="5"/>
      <c r="DVI14" s="5"/>
      <c r="DVJ14" s="5"/>
      <c r="DVK14" s="5"/>
      <c r="DVL14" s="5"/>
      <c r="DVM14" s="5"/>
      <c r="DVN14" s="5"/>
      <c r="DVO14" s="5"/>
      <c r="DVP14" s="5"/>
      <c r="DVQ14" s="5"/>
      <c r="DVR14" s="5"/>
      <c r="DVS14" s="5"/>
      <c r="DVT14" s="5"/>
      <c r="DVU14" s="5"/>
      <c r="DVV14" s="5"/>
      <c r="DVW14" s="5"/>
      <c r="DVX14" s="5"/>
      <c r="DVY14" s="5"/>
      <c r="DVZ14" s="5"/>
      <c r="DWA14" s="5"/>
      <c r="DWB14" s="5"/>
      <c r="DWC14" s="5"/>
      <c r="DWD14" s="5"/>
      <c r="DWE14" s="5"/>
      <c r="DWF14" s="5"/>
      <c r="DWG14" s="5"/>
      <c r="DWH14" s="5"/>
      <c r="DWI14" s="5"/>
      <c r="DWJ14" s="5"/>
      <c r="DWK14" s="5"/>
      <c r="DWL14" s="5"/>
      <c r="DWM14" s="5"/>
      <c r="DWN14" s="5"/>
      <c r="DWO14" s="5"/>
      <c r="DWP14" s="5"/>
      <c r="DWQ14" s="5"/>
      <c r="DWR14" s="5"/>
      <c r="DWS14" s="5"/>
      <c r="DWT14" s="5"/>
      <c r="DWU14" s="5"/>
      <c r="DWV14" s="5"/>
      <c r="DWW14" s="5"/>
      <c r="DWX14" s="5"/>
      <c r="DWY14" s="5"/>
      <c r="DWZ14" s="5"/>
      <c r="DXA14" s="5"/>
      <c r="DXB14" s="5"/>
      <c r="DXC14" s="5"/>
      <c r="DXD14" s="5"/>
      <c r="DXE14" s="5"/>
      <c r="DXF14" s="5"/>
      <c r="DXG14" s="5"/>
      <c r="DXH14" s="5"/>
      <c r="DXI14" s="5"/>
      <c r="DXJ14" s="5"/>
      <c r="DXK14" s="5"/>
      <c r="DXL14" s="5"/>
      <c r="DXM14" s="5"/>
      <c r="DXN14" s="5"/>
      <c r="DXO14" s="5"/>
      <c r="DXP14" s="5"/>
      <c r="DXQ14" s="5"/>
      <c r="DXR14" s="5"/>
      <c r="DXS14" s="5"/>
      <c r="DXT14" s="5"/>
      <c r="DXU14" s="5"/>
      <c r="DXV14" s="5"/>
      <c r="DXW14" s="5"/>
      <c r="DXX14" s="5"/>
      <c r="DXY14" s="5"/>
      <c r="DXZ14" s="5"/>
      <c r="DYA14" s="5"/>
      <c r="DYB14" s="5"/>
      <c r="DYC14" s="5"/>
      <c r="DYD14" s="5"/>
      <c r="DYE14" s="5"/>
      <c r="DYF14" s="5"/>
      <c r="DYG14" s="5"/>
      <c r="DYH14" s="5"/>
      <c r="DYI14" s="5"/>
      <c r="DYJ14" s="5"/>
      <c r="DYK14" s="5"/>
      <c r="DYL14" s="5"/>
      <c r="DYM14" s="5"/>
      <c r="DYN14" s="5"/>
      <c r="DYO14" s="5"/>
      <c r="DYP14" s="5"/>
      <c r="DYQ14" s="5"/>
      <c r="DYR14" s="5"/>
      <c r="DYS14" s="5"/>
      <c r="DYT14" s="5"/>
      <c r="DYU14" s="5"/>
      <c r="DYV14" s="5"/>
      <c r="DYW14" s="5"/>
      <c r="DYX14" s="5"/>
      <c r="DYY14" s="5"/>
      <c r="DYZ14" s="5"/>
      <c r="DZA14" s="5"/>
      <c r="DZB14" s="5"/>
      <c r="DZC14" s="5"/>
      <c r="DZD14" s="5"/>
      <c r="DZE14" s="5"/>
      <c r="DZF14" s="5"/>
      <c r="DZG14" s="5"/>
      <c r="DZH14" s="5"/>
      <c r="DZI14" s="5"/>
      <c r="DZJ14" s="5"/>
      <c r="DZK14" s="5"/>
      <c r="DZL14" s="5"/>
      <c r="DZM14" s="5"/>
      <c r="DZN14" s="5"/>
      <c r="DZO14" s="5"/>
      <c r="DZP14" s="5"/>
      <c r="DZQ14" s="5"/>
      <c r="DZR14" s="5"/>
      <c r="DZS14" s="5"/>
      <c r="DZT14" s="5"/>
      <c r="DZU14" s="5"/>
      <c r="DZV14" s="5"/>
      <c r="DZW14" s="5"/>
      <c r="DZX14" s="5"/>
      <c r="DZY14" s="5"/>
      <c r="DZZ14" s="5"/>
      <c r="EAA14" s="5"/>
      <c r="EAB14" s="5"/>
      <c r="EAC14" s="5"/>
      <c r="EAD14" s="5"/>
      <c r="EAE14" s="5"/>
      <c r="EAF14" s="5"/>
      <c r="EAG14" s="5"/>
      <c r="EAH14" s="5"/>
      <c r="EAI14" s="5"/>
      <c r="EAJ14" s="5"/>
      <c r="EAK14" s="5"/>
      <c r="EAL14" s="5"/>
      <c r="EAM14" s="5"/>
      <c r="EAN14" s="5"/>
      <c r="EAO14" s="5"/>
      <c r="EAP14" s="5"/>
      <c r="EAQ14" s="5"/>
      <c r="EAR14" s="5"/>
      <c r="EAS14" s="5"/>
      <c r="EAT14" s="5"/>
      <c r="EAU14" s="5"/>
      <c r="EAV14" s="5"/>
      <c r="EAW14" s="5"/>
      <c r="EAX14" s="5"/>
      <c r="EAY14" s="5"/>
      <c r="EAZ14" s="5"/>
      <c r="EBA14" s="5"/>
      <c r="EBB14" s="5"/>
      <c r="EBC14" s="5"/>
      <c r="EBD14" s="5"/>
      <c r="EBE14" s="5"/>
      <c r="EBF14" s="5"/>
      <c r="EBG14" s="5"/>
      <c r="EBH14" s="5"/>
      <c r="EBI14" s="5"/>
      <c r="EBJ14" s="5"/>
      <c r="EBK14" s="5"/>
      <c r="EBL14" s="5"/>
      <c r="EBM14" s="5"/>
      <c r="EBN14" s="5"/>
      <c r="EBO14" s="5"/>
      <c r="EBP14" s="5"/>
      <c r="EBQ14" s="5"/>
      <c r="EBR14" s="5"/>
      <c r="EBS14" s="5"/>
      <c r="EBT14" s="5"/>
      <c r="EBU14" s="5"/>
      <c r="EBV14" s="5"/>
      <c r="EBW14" s="5"/>
      <c r="EBX14" s="5"/>
      <c r="EBY14" s="5"/>
      <c r="EBZ14" s="5"/>
      <c r="ECA14" s="5"/>
      <c r="ECB14" s="5"/>
      <c r="ECC14" s="5"/>
      <c r="ECD14" s="5"/>
      <c r="ECE14" s="5"/>
      <c r="ECF14" s="5"/>
      <c r="ECG14" s="5"/>
      <c r="ECH14" s="5"/>
      <c r="ECI14" s="5"/>
      <c r="ECJ14" s="5"/>
      <c r="ECK14" s="5"/>
      <c r="ECL14" s="5"/>
      <c r="ECM14" s="5"/>
      <c r="ECN14" s="5"/>
      <c r="ECO14" s="5"/>
      <c r="ECP14" s="5"/>
      <c r="ECQ14" s="5"/>
      <c r="ECR14" s="5"/>
      <c r="ECS14" s="5"/>
      <c r="ECT14" s="5"/>
      <c r="ECU14" s="5"/>
      <c r="ECV14" s="5"/>
      <c r="ECW14" s="5"/>
      <c r="ECX14" s="5"/>
      <c r="ECY14" s="5"/>
      <c r="ECZ14" s="5"/>
      <c r="EDA14" s="5"/>
      <c r="EDB14" s="5"/>
      <c r="EDC14" s="5"/>
      <c r="EDD14" s="5"/>
      <c r="EDE14" s="5"/>
      <c r="EDF14" s="5"/>
      <c r="EDG14" s="5"/>
      <c r="EDH14" s="5"/>
      <c r="EDI14" s="5"/>
      <c r="EDJ14" s="5"/>
      <c r="EDK14" s="5"/>
      <c r="EDL14" s="5"/>
      <c r="EDM14" s="5"/>
      <c r="EDN14" s="5"/>
      <c r="EDO14" s="5"/>
      <c r="EDP14" s="5"/>
      <c r="EDQ14" s="5"/>
      <c r="EDR14" s="5"/>
      <c r="EDS14" s="5"/>
      <c r="EDT14" s="5"/>
      <c r="EDU14" s="5"/>
      <c r="EDV14" s="5"/>
      <c r="EDW14" s="5"/>
      <c r="EDX14" s="5"/>
      <c r="EDY14" s="5"/>
      <c r="EDZ14" s="5"/>
      <c r="EEA14" s="5"/>
      <c r="EEB14" s="5"/>
      <c r="EEC14" s="5"/>
      <c r="EED14" s="5"/>
      <c r="EEE14" s="5"/>
      <c r="EEF14" s="5"/>
      <c r="EEG14" s="5"/>
      <c r="EEH14" s="5"/>
      <c r="EEI14" s="5"/>
      <c r="EEJ14" s="5"/>
      <c r="EEK14" s="5"/>
      <c r="EEL14" s="5"/>
      <c r="EEM14" s="5"/>
      <c r="EEN14" s="5"/>
      <c r="EEO14" s="5"/>
      <c r="EEP14" s="5"/>
      <c r="EEQ14" s="5"/>
      <c r="EER14" s="5"/>
      <c r="EES14" s="5"/>
      <c r="EET14" s="5"/>
      <c r="EEU14" s="5"/>
      <c r="EEV14" s="5"/>
      <c r="EEW14" s="5"/>
      <c r="EEX14" s="5"/>
      <c r="EEY14" s="5"/>
      <c r="EEZ14" s="5"/>
      <c r="EFA14" s="5"/>
      <c r="EFB14" s="5"/>
      <c r="EFC14" s="5"/>
      <c r="EFD14" s="5"/>
      <c r="EFE14" s="5"/>
      <c r="EFF14" s="5"/>
      <c r="EFG14" s="5"/>
      <c r="EFH14" s="5"/>
      <c r="EFI14" s="5"/>
      <c r="EFJ14" s="5"/>
      <c r="EFK14" s="5"/>
      <c r="EFL14" s="5"/>
      <c r="EFM14" s="5"/>
      <c r="EFN14" s="5"/>
      <c r="EFO14" s="5"/>
      <c r="EFP14" s="5"/>
      <c r="EFQ14" s="5"/>
      <c r="EFR14" s="5"/>
      <c r="EFS14" s="5"/>
      <c r="EFT14" s="5"/>
      <c r="EFU14" s="5"/>
      <c r="EFV14" s="5"/>
      <c r="EFW14" s="5"/>
      <c r="EFX14" s="5"/>
      <c r="EFY14" s="5"/>
      <c r="EFZ14" s="5"/>
      <c r="EGA14" s="5"/>
      <c r="EGB14" s="5"/>
      <c r="EGC14" s="5"/>
      <c r="EGD14" s="5"/>
      <c r="EGE14" s="5"/>
      <c r="EGF14" s="5"/>
      <c r="EGG14" s="5"/>
      <c r="EGH14" s="5"/>
      <c r="EGI14" s="5"/>
      <c r="EGJ14" s="5"/>
      <c r="EGK14" s="5"/>
      <c r="EGL14" s="5"/>
      <c r="EGM14" s="5"/>
      <c r="EGN14" s="5"/>
      <c r="EGO14" s="5"/>
      <c r="EGP14" s="5"/>
      <c r="EGQ14" s="5"/>
      <c r="EGR14" s="5"/>
      <c r="EGS14" s="5"/>
      <c r="EGT14" s="5"/>
      <c r="EGU14" s="5"/>
      <c r="EGV14" s="5"/>
      <c r="EGW14" s="5"/>
      <c r="EGX14" s="5"/>
      <c r="EGY14" s="5"/>
      <c r="EGZ14" s="5"/>
      <c r="EHA14" s="5"/>
      <c r="EHB14" s="5"/>
      <c r="EHC14" s="5"/>
      <c r="EHD14" s="5"/>
      <c r="EHE14" s="5"/>
      <c r="EHF14" s="5"/>
      <c r="EHG14" s="5"/>
      <c r="EHH14" s="5"/>
      <c r="EHI14" s="5"/>
      <c r="EHJ14" s="5"/>
      <c r="EHK14" s="5"/>
      <c r="EHL14" s="5"/>
      <c r="EHM14" s="5"/>
      <c r="EHN14" s="5"/>
      <c r="EHO14" s="5"/>
      <c r="EHP14" s="5"/>
      <c r="EHQ14" s="5"/>
      <c r="EHR14" s="5"/>
      <c r="EHS14" s="5"/>
      <c r="EHT14" s="5"/>
      <c r="EHU14" s="5"/>
      <c r="EHV14" s="5"/>
      <c r="EHW14" s="5"/>
      <c r="EHX14" s="5"/>
      <c r="EHY14" s="5"/>
      <c r="EHZ14" s="5"/>
      <c r="EIA14" s="5"/>
      <c r="EIB14" s="5"/>
      <c r="EIC14" s="5"/>
      <c r="EID14" s="5"/>
      <c r="EIE14" s="5"/>
      <c r="EIF14" s="5"/>
      <c r="EIG14" s="5"/>
      <c r="EIH14" s="5"/>
      <c r="EII14" s="5"/>
      <c r="EIJ14" s="5"/>
      <c r="EIK14" s="5"/>
      <c r="EIL14" s="5"/>
      <c r="EIM14" s="5"/>
      <c r="EIN14" s="5"/>
      <c r="EIO14" s="5"/>
      <c r="EIP14" s="5"/>
      <c r="EIQ14" s="5"/>
      <c r="EIR14" s="5"/>
      <c r="EIS14" s="5"/>
      <c r="EIT14" s="5"/>
      <c r="EIU14" s="5"/>
      <c r="EIV14" s="5"/>
      <c r="EIW14" s="5"/>
      <c r="EIX14" s="5"/>
      <c r="EIY14" s="5"/>
      <c r="EIZ14" s="5"/>
      <c r="EJA14" s="5"/>
      <c r="EJB14" s="5"/>
      <c r="EJC14" s="5"/>
      <c r="EJD14" s="5"/>
      <c r="EJE14" s="5"/>
      <c r="EJF14" s="5"/>
      <c r="EJG14" s="5"/>
      <c r="EJH14" s="5"/>
      <c r="EJI14" s="5"/>
      <c r="EJJ14" s="5"/>
      <c r="EJK14" s="5"/>
      <c r="EJL14" s="5"/>
      <c r="EJM14" s="5"/>
      <c r="EJN14" s="5"/>
      <c r="EJO14" s="5"/>
      <c r="EJP14" s="5"/>
      <c r="EJQ14" s="5"/>
      <c r="EJR14" s="5"/>
      <c r="EJS14" s="5"/>
      <c r="EJT14" s="5"/>
      <c r="EJU14" s="5"/>
      <c r="EJV14" s="5"/>
      <c r="EJW14" s="5"/>
      <c r="EJX14" s="5"/>
      <c r="EJY14" s="5"/>
      <c r="EJZ14" s="5"/>
      <c r="EKA14" s="5"/>
      <c r="EKB14" s="5"/>
      <c r="EKC14" s="5"/>
      <c r="EKD14" s="5"/>
      <c r="EKE14" s="5"/>
      <c r="EKF14" s="5"/>
      <c r="EKG14" s="5"/>
      <c r="EKH14" s="5"/>
      <c r="EKI14" s="5"/>
      <c r="EKJ14" s="5"/>
      <c r="EKK14" s="5"/>
      <c r="EKL14" s="5"/>
      <c r="EKM14" s="5"/>
      <c r="EKN14" s="5"/>
      <c r="EKO14" s="5"/>
      <c r="EKP14" s="5"/>
      <c r="EKQ14" s="5"/>
      <c r="EKR14" s="5"/>
      <c r="EKS14" s="5"/>
      <c r="EKT14" s="5"/>
      <c r="EKU14" s="5"/>
      <c r="EKV14" s="5"/>
      <c r="EKW14" s="5"/>
      <c r="EKX14" s="5"/>
      <c r="EKY14" s="5"/>
      <c r="EKZ14" s="5"/>
      <c r="ELA14" s="5"/>
      <c r="ELB14" s="5"/>
      <c r="ELC14" s="5"/>
      <c r="ELD14" s="5"/>
      <c r="ELE14" s="5"/>
      <c r="ELF14" s="5"/>
      <c r="ELG14" s="5"/>
      <c r="ELH14" s="5"/>
      <c r="ELI14" s="5"/>
      <c r="ELJ14" s="5"/>
      <c r="ELK14" s="5"/>
      <c r="ELL14" s="5"/>
      <c r="ELM14" s="5"/>
      <c r="ELN14" s="5"/>
      <c r="ELO14" s="5"/>
      <c r="ELP14" s="5"/>
      <c r="ELQ14" s="5"/>
      <c r="ELR14" s="5"/>
      <c r="ELS14" s="5"/>
      <c r="ELT14" s="5"/>
      <c r="ELU14" s="5"/>
      <c r="ELV14" s="5"/>
      <c r="ELW14" s="5"/>
      <c r="ELX14" s="5"/>
      <c r="ELY14" s="5"/>
      <c r="ELZ14" s="5"/>
      <c r="EMA14" s="5"/>
      <c r="EMB14" s="5"/>
      <c r="EMC14" s="5"/>
      <c r="EMD14" s="5"/>
      <c r="EME14" s="5"/>
      <c r="EMF14" s="5"/>
      <c r="EMG14" s="5"/>
      <c r="EMH14" s="5"/>
      <c r="EMI14" s="5"/>
      <c r="EMJ14" s="5"/>
      <c r="EMK14" s="5"/>
      <c r="EML14" s="5"/>
      <c r="EMM14" s="5"/>
      <c r="EMN14" s="5"/>
      <c r="EMO14" s="5"/>
      <c r="EMP14" s="5"/>
      <c r="EMQ14" s="5"/>
      <c r="EMR14" s="5"/>
      <c r="EMS14" s="5"/>
      <c r="EMT14" s="5"/>
      <c r="EMU14" s="5"/>
      <c r="EMV14" s="5"/>
      <c r="EMW14" s="5"/>
      <c r="EMX14" s="5"/>
      <c r="EMY14" s="5"/>
      <c r="EMZ14" s="5"/>
      <c r="ENA14" s="5"/>
      <c r="ENB14" s="5"/>
      <c r="ENC14" s="5"/>
      <c r="END14" s="5"/>
      <c r="ENE14" s="5"/>
      <c r="ENF14" s="5"/>
      <c r="ENG14" s="5"/>
      <c r="ENH14" s="5"/>
      <c r="ENI14" s="5"/>
      <c r="ENJ14" s="5"/>
      <c r="ENK14" s="5"/>
      <c r="ENL14" s="5"/>
      <c r="ENM14" s="5"/>
      <c r="ENN14" s="5"/>
      <c r="ENO14" s="5"/>
      <c r="ENP14" s="5"/>
      <c r="ENQ14" s="5"/>
      <c r="ENR14" s="5"/>
      <c r="ENS14" s="5"/>
      <c r="ENT14" s="5"/>
      <c r="ENU14" s="5"/>
      <c r="ENV14" s="5"/>
      <c r="ENW14" s="5"/>
      <c r="ENX14" s="5"/>
      <c r="ENY14" s="5"/>
      <c r="ENZ14" s="5"/>
      <c r="EOA14" s="5"/>
      <c r="EOB14" s="5"/>
      <c r="EOC14" s="5"/>
      <c r="EOD14" s="5"/>
      <c r="EOE14" s="5"/>
      <c r="EOF14" s="5"/>
      <c r="EOG14" s="5"/>
      <c r="EOH14" s="5"/>
      <c r="EOI14" s="5"/>
      <c r="EOJ14" s="5"/>
      <c r="EOK14" s="5"/>
      <c r="EOL14" s="5"/>
      <c r="EOM14" s="5"/>
      <c r="EON14" s="5"/>
      <c r="EOO14" s="5"/>
      <c r="EOP14" s="5"/>
      <c r="EOQ14" s="5"/>
      <c r="EOR14" s="5"/>
      <c r="EOS14" s="5"/>
      <c r="EOT14" s="5"/>
      <c r="EOU14" s="5"/>
      <c r="EOV14" s="5"/>
      <c r="EOW14" s="5"/>
      <c r="EOX14" s="5"/>
      <c r="EOY14" s="5"/>
      <c r="EOZ14" s="5"/>
      <c r="EPA14" s="5"/>
      <c r="EPB14" s="5"/>
      <c r="EPC14" s="5"/>
      <c r="EPD14" s="5"/>
      <c r="EPE14" s="5"/>
      <c r="EPF14" s="5"/>
      <c r="EPG14" s="5"/>
      <c r="EPH14" s="5"/>
      <c r="EPI14" s="5"/>
      <c r="EPJ14" s="5"/>
      <c r="EPK14" s="5"/>
      <c r="EPL14" s="5"/>
      <c r="EPM14" s="5"/>
      <c r="EPN14" s="5"/>
      <c r="EPO14" s="5"/>
      <c r="EPP14" s="5"/>
      <c r="EPQ14" s="5"/>
      <c r="EPR14" s="5"/>
      <c r="EPS14" s="5"/>
      <c r="EPT14" s="5"/>
      <c r="EPU14" s="5"/>
      <c r="EPV14" s="5"/>
      <c r="EPW14" s="5"/>
      <c r="EPX14" s="5"/>
      <c r="EPY14" s="5"/>
      <c r="EPZ14" s="5"/>
      <c r="EQA14" s="5"/>
      <c r="EQB14" s="5"/>
      <c r="EQC14" s="5"/>
      <c r="EQD14" s="5"/>
      <c r="EQE14" s="5"/>
      <c r="EQF14" s="5"/>
      <c r="EQG14" s="5"/>
      <c r="EQH14" s="5"/>
      <c r="EQI14" s="5"/>
      <c r="EQJ14" s="5"/>
      <c r="EQK14" s="5"/>
      <c r="EQL14" s="5"/>
      <c r="EQM14" s="5"/>
      <c r="EQN14" s="5"/>
      <c r="EQO14" s="5"/>
      <c r="EQP14" s="5"/>
      <c r="EQQ14" s="5"/>
      <c r="EQR14" s="5"/>
      <c r="EQS14" s="5"/>
      <c r="EQT14" s="5"/>
      <c r="EQU14" s="5"/>
      <c r="EQV14" s="5"/>
      <c r="EQW14" s="5"/>
      <c r="EQX14" s="5"/>
      <c r="EQY14" s="5"/>
      <c r="EQZ14" s="5"/>
      <c r="ERA14" s="5"/>
      <c r="ERB14" s="5"/>
      <c r="ERC14" s="5"/>
      <c r="ERD14" s="5"/>
      <c r="ERE14" s="5"/>
      <c r="ERF14" s="5"/>
      <c r="ERG14" s="5"/>
      <c r="ERH14" s="5"/>
      <c r="ERI14" s="5"/>
      <c r="ERJ14" s="5"/>
      <c r="ERK14" s="5"/>
      <c r="ERL14" s="5"/>
      <c r="ERM14" s="5"/>
      <c r="ERN14" s="5"/>
      <c r="ERO14" s="5"/>
      <c r="ERP14" s="5"/>
      <c r="ERQ14" s="5"/>
      <c r="ERR14" s="5"/>
      <c r="ERS14" s="5"/>
      <c r="ERT14" s="5"/>
      <c r="ERU14" s="5"/>
      <c r="ERV14" s="5"/>
      <c r="ERW14" s="5"/>
      <c r="ERX14" s="5"/>
      <c r="ERY14" s="5"/>
      <c r="ERZ14" s="5"/>
      <c r="ESA14" s="5"/>
      <c r="ESB14" s="5"/>
      <c r="ESC14" s="5"/>
      <c r="ESD14" s="5"/>
      <c r="ESE14" s="5"/>
      <c r="ESF14" s="5"/>
      <c r="ESG14" s="5"/>
      <c r="ESH14" s="5"/>
      <c r="ESI14" s="5"/>
      <c r="ESJ14" s="5"/>
      <c r="ESK14" s="5"/>
      <c r="ESL14" s="5"/>
      <c r="ESM14" s="5"/>
      <c r="ESN14" s="5"/>
      <c r="ESO14" s="5"/>
      <c r="ESP14" s="5"/>
      <c r="ESQ14" s="5"/>
      <c r="ESR14" s="5"/>
      <c r="ESS14" s="5"/>
      <c r="EST14" s="5"/>
      <c r="ESU14" s="5"/>
      <c r="ESV14" s="5"/>
      <c r="ESW14" s="5"/>
      <c r="ESX14" s="5"/>
      <c r="ESY14" s="5"/>
      <c r="ESZ14" s="5"/>
      <c r="ETA14" s="5"/>
      <c r="ETB14" s="5"/>
      <c r="ETC14" s="5"/>
      <c r="ETD14" s="5"/>
      <c r="ETE14" s="5"/>
      <c r="ETF14" s="5"/>
      <c r="ETG14" s="5"/>
      <c r="ETH14" s="5"/>
      <c r="ETI14" s="5"/>
      <c r="ETJ14" s="5"/>
      <c r="ETK14" s="5"/>
      <c r="ETL14" s="5"/>
      <c r="ETM14" s="5"/>
      <c r="ETN14" s="5"/>
      <c r="ETO14" s="5"/>
      <c r="ETP14" s="5"/>
      <c r="ETQ14" s="5"/>
      <c r="ETR14" s="5"/>
      <c r="ETS14" s="5"/>
      <c r="ETT14" s="5"/>
      <c r="ETU14" s="5"/>
      <c r="ETV14" s="5"/>
      <c r="ETW14" s="5"/>
      <c r="ETX14" s="5"/>
      <c r="ETY14" s="5"/>
      <c r="ETZ14" s="5"/>
      <c r="EUA14" s="5"/>
      <c r="EUB14" s="5"/>
      <c r="EUC14" s="5"/>
      <c r="EUD14" s="5"/>
      <c r="EUE14" s="5"/>
      <c r="EUF14" s="5"/>
      <c r="EUG14" s="5"/>
      <c r="EUH14" s="5"/>
      <c r="EUI14" s="5"/>
      <c r="EUJ14" s="5"/>
      <c r="EUK14" s="5"/>
      <c r="EUL14" s="5"/>
      <c r="EUM14" s="5"/>
      <c r="EUN14" s="5"/>
      <c r="EUO14" s="5"/>
      <c r="EUP14" s="5"/>
      <c r="EUQ14" s="5"/>
      <c r="EUR14" s="5"/>
      <c r="EUS14" s="5"/>
      <c r="EUT14" s="5"/>
      <c r="EUU14" s="5"/>
      <c r="EUV14" s="5"/>
      <c r="EUW14" s="5"/>
      <c r="EUX14" s="5"/>
      <c r="EUY14" s="5"/>
      <c r="EUZ14" s="5"/>
      <c r="EVA14" s="5"/>
      <c r="EVB14" s="5"/>
      <c r="EVC14" s="5"/>
      <c r="EVD14" s="5"/>
      <c r="EVE14" s="5"/>
      <c r="EVF14" s="5"/>
      <c r="EVG14" s="5"/>
      <c r="EVH14" s="5"/>
      <c r="EVI14" s="5"/>
      <c r="EVJ14" s="5"/>
      <c r="EVK14" s="5"/>
      <c r="EVL14" s="5"/>
      <c r="EVM14" s="5"/>
      <c r="EVN14" s="5"/>
      <c r="EVO14" s="5"/>
      <c r="EVP14" s="5"/>
      <c r="EVQ14" s="5"/>
      <c r="EVR14" s="5"/>
      <c r="EVS14" s="5"/>
      <c r="EVT14" s="5"/>
      <c r="EVU14" s="5"/>
      <c r="EVV14" s="5"/>
      <c r="EVW14" s="5"/>
      <c r="EVX14" s="5"/>
      <c r="EVY14" s="5"/>
      <c r="EVZ14" s="5"/>
      <c r="EWA14" s="5"/>
      <c r="EWB14" s="5"/>
      <c r="EWC14" s="5"/>
      <c r="EWD14" s="5"/>
      <c r="EWE14" s="5"/>
      <c r="EWF14" s="5"/>
      <c r="EWG14" s="5"/>
      <c r="EWH14" s="5"/>
      <c r="EWI14" s="5"/>
      <c r="EWJ14" s="5"/>
      <c r="EWK14" s="5"/>
      <c r="EWL14" s="5"/>
      <c r="EWM14" s="5"/>
      <c r="EWN14" s="5"/>
      <c r="EWO14" s="5"/>
      <c r="EWP14" s="5"/>
      <c r="EWQ14" s="5"/>
      <c r="EWR14" s="5"/>
      <c r="EWS14" s="5"/>
      <c r="EWT14" s="5"/>
      <c r="EWU14" s="5"/>
      <c r="EWV14" s="5"/>
      <c r="EWW14" s="5"/>
      <c r="EWX14" s="5"/>
      <c r="EWY14" s="5"/>
      <c r="EWZ14" s="5"/>
      <c r="EXA14" s="5"/>
      <c r="EXB14" s="5"/>
      <c r="EXC14" s="5"/>
      <c r="EXD14" s="5"/>
      <c r="EXE14" s="5"/>
      <c r="EXF14" s="5"/>
      <c r="EXG14" s="5"/>
      <c r="EXH14" s="5"/>
      <c r="EXI14" s="5"/>
      <c r="EXJ14" s="5"/>
      <c r="EXK14" s="5"/>
      <c r="EXL14" s="5"/>
      <c r="EXM14" s="5"/>
      <c r="EXN14" s="5"/>
      <c r="EXO14" s="5"/>
      <c r="EXP14" s="5"/>
      <c r="EXQ14" s="5"/>
      <c r="EXR14" s="5"/>
      <c r="EXS14" s="5"/>
      <c r="EXT14" s="5"/>
      <c r="EXU14" s="5"/>
      <c r="EXV14" s="5"/>
      <c r="EXW14" s="5"/>
      <c r="EXX14" s="5"/>
      <c r="EXY14" s="5"/>
      <c r="EXZ14" s="5"/>
      <c r="EYA14" s="5"/>
      <c r="EYB14" s="5"/>
      <c r="EYC14" s="5"/>
      <c r="EYD14" s="5"/>
      <c r="EYE14" s="5"/>
      <c r="EYF14" s="5"/>
      <c r="EYG14" s="5"/>
      <c r="EYH14" s="5"/>
      <c r="EYI14" s="5"/>
      <c r="EYJ14" s="5"/>
      <c r="EYK14" s="5"/>
      <c r="EYL14" s="5"/>
      <c r="EYM14" s="5"/>
      <c r="EYN14" s="5"/>
      <c r="EYO14" s="5"/>
      <c r="EYP14" s="5"/>
      <c r="EYQ14" s="5"/>
      <c r="EYR14" s="5"/>
      <c r="EYS14" s="5"/>
      <c r="EYT14" s="5"/>
      <c r="EYU14" s="5"/>
      <c r="EYV14" s="5"/>
      <c r="EYW14" s="5"/>
      <c r="EYX14" s="5"/>
      <c r="EYY14" s="5"/>
      <c r="EYZ14" s="5"/>
      <c r="EZA14" s="5"/>
      <c r="EZB14" s="5"/>
      <c r="EZC14" s="5"/>
      <c r="EZD14" s="5"/>
      <c r="EZE14" s="5"/>
      <c r="EZF14" s="5"/>
      <c r="EZG14" s="5"/>
      <c r="EZH14" s="5"/>
      <c r="EZI14" s="5"/>
      <c r="EZJ14" s="5"/>
      <c r="EZK14" s="5"/>
      <c r="EZL14" s="5"/>
      <c r="EZM14" s="5"/>
      <c r="EZN14" s="5"/>
      <c r="EZO14" s="5"/>
      <c r="EZP14" s="5"/>
      <c r="EZQ14" s="5"/>
      <c r="EZR14" s="5"/>
      <c r="EZS14" s="5"/>
      <c r="EZT14" s="5"/>
      <c r="EZU14" s="5"/>
      <c r="EZV14" s="5"/>
      <c r="EZW14" s="5"/>
      <c r="EZX14" s="5"/>
      <c r="EZY14" s="5"/>
      <c r="EZZ14" s="5"/>
      <c r="FAA14" s="5"/>
      <c r="FAB14" s="5"/>
      <c r="FAC14" s="5"/>
      <c r="FAD14" s="5"/>
      <c r="FAE14" s="5"/>
      <c r="FAF14" s="5"/>
      <c r="FAG14" s="5"/>
      <c r="FAH14" s="5"/>
      <c r="FAI14" s="5"/>
      <c r="FAJ14" s="5"/>
      <c r="FAK14" s="5"/>
      <c r="FAL14" s="5"/>
      <c r="FAM14" s="5"/>
      <c r="FAN14" s="5"/>
      <c r="FAO14" s="5"/>
      <c r="FAP14" s="5"/>
      <c r="FAQ14" s="5"/>
      <c r="FAR14" s="5"/>
      <c r="FAS14" s="5"/>
      <c r="FAT14" s="5"/>
      <c r="FAU14" s="5"/>
      <c r="FAV14" s="5"/>
      <c r="FAW14" s="5"/>
      <c r="FAX14" s="5"/>
      <c r="FAY14" s="5"/>
      <c r="FAZ14" s="5"/>
      <c r="FBA14" s="5"/>
      <c r="FBB14" s="5"/>
      <c r="FBC14" s="5"/>
      <c r="FBD14" s="5"/>
      <c r="FBE14" s="5"/>
      <c r="FBF14" s="5"/>
      <c r="FBG14" s="5"/>
      <c r="FBH14" s="5"/>
      <c r="FBI14" s="5"/>
      <c r="FBJ14" s="5"/>
      <c r="FBK14" s="5"/>
      <c r="FBL14" s="5"/>
      <c r="FBM14" s="5"/>
      <c r="FBN14" s="5"/>
      <c r="FBO14" s="5"/>
      <c r="FBP14" s="5"/>
      <c r="FBQ14" s="5"/>
      <c r="FBR14" s="5"/>
      <c r="FBS14" s="5"/>
      <c r="FBT14" s="5"/>
      <c r="FBU14" s="5"/>
      <c r="FBV14" s="5"/>
      <c r="FBW14" s="5"/>
      <c r="FBX14" s="5"/>
      <c r="FBY14" s="5"/>
      <c r="FBZ14" s="5"/>
      <c r="FCA14" s="5"/>
      <c r="FCB14" s="5"/>
      <c r="FCC14" s="5"/>
      <c r="FCD14" s="5"/>
      <c r="FCE14" s="5"/>
      <c r="FCF14" s="5"/>
      <c r="FCG14" s="5"/>
      <c r="FCH14" s="5"/>
      <c r="FCI14" s="5"/>
      <c r="FCJ14" s="5"/>
      <c r="FCK14" s="5"/>
      <c r="FCL14" s="5"/>
      <c r="FCM14" s="5"/>
      <c r="FCN14" s="5"/>
      <c r="FCO14" s="5"/>
      <c r="FCP14" s="5"/>
      <c r="FCQ14" s="5"/>
      <c r="FCR14" s="5"/>
      <c r="FCS14" s="5"/>
      <c r="FCT14" s="5"/>
      <c r="FCU14" s="5"/>
      <c r="FCV14" s="5"/>
      <c r="FCW14" s="5"/>
      <c r="FCX14" s="5"/>
      <c r="FCY14" s="5"/>
      <c r="FCZ14" s="5"/>
      <c r="FDA14" s="5"/>
      <c r="FDB14" s="5"/>
      <c r="FDC14" s="5"/>
      <c r="FDD14" s="5"/>
      <c r="FDE14" s="5"/>
      <c r="FDF14" s="5"/>
      <c r="FDG14" s="5"/>
      <c r="FDH14" s="5"/>
      <c r="FDI14" s="5"/>
      <c r="FDJ14" s="5"/>
      <c r="FDK14" s="5"/>
      <c r="FDL14" s="5"/>
      <c r="FDM14" s="5"/>
      <c r="FDN14" s="5"/>
      <c r="FDO14" s="5"/>
      <c r="FDP14" s="5"/>
      <c r="FDQ14" s="5"/>
      <c r="FDR14" s="5"/>
      <c r="FDS14" s="5"/>
      <c r="FDT14" s="5"/>
      <c r="FDU14" s="5"/>
      <c r="FDV14" s="5"/>
      <c r="FDW14" s="5"/>
      <c r="FDX14" s="5"/>
      <c r="FDY14" s="5"/>
      <c r="FDZ14" s="5"/>
      <c r="FEA14" s="5"/>
      <c r="FEB14" s="5"/>
      <c r="FEC14" s="5"/>
      <c r="FED14" s="5"/>
      <c r="FEE14" s="5"/>
      <c r="FEF14" s="5"/>
      <c r="FEG14" s="5"/>
      <c r="FEH14" s="5"/>
      <c r="FEI14" s="5"/>
      <c r="FEJ14" s="5"/>
      <c r="FEK14" s="5"/>
      <c r="FEL14" s="5"/>
      <c r="FEM14" s="5"/>
      <c r="FEN14" s="5"/>
      <c r="FEO14" s="5"/>
      <c r="FEP14" s="5"/>
      <c r="FEQ14" s="5"/>
      <c r="FER14" s="5"/>
      <c r="FES14" s="5"/>
      <c r="FET14" s="5"/>
      <c r="FEU14" s="5"/>
      <c r="FEV14" s="5"/>
      <c r="FEW14" s="5"/>
      <c r="FEX14" s="5"/>
      <c r="FEY14" s="5"/>
      <c r="FEZ14" s="5"/>
      <c r="FFA14" s="5"/>
      <c r="FFB14" s="5"/>
      <c r="FFC14" s="5"/>
      <c r="FFD14" s="5"/>
      <c r="FFE14" s="5"/>
      <c r="FFF14" s="5"/>
      <c r="FFG14" s="5"/>
      <c r="FFH14" s="5"/>
      <c r="FFI14" s="5"/>
      <c r="FFJ14" s="5"/>
      <c r="FFK14" s="5"/>
      <c r="FFL14" s="5"/>
      <c r="FFM14" s="5"/>
      <c r="FFN14" s="5"/>
      <c r="FFO14" s="5"/>
      <c r="FFP14" s="5"/>
      <c r="FFQ14" s="5"/>
      <c r="FFR14" s="5"/>
      <c r="FFS14" s="5"/>
      <c r="FFT14" s="5"/>
      <c r="FFU14" s="5"/>
      <c r="FFV14" s="5"/>
      <c r="FFW14" s="5"/>
      <c r="FFX14" s="5"/>
      <c r="FFY14" s="5"/>
      <c r="FFZ14" s="5"/>
      <c r="FGA14" s="5"/>
      <c r="FGB14" s="5"/>
      <c r="FGC14" s="5"/>
      <c r="FGD14" s="5"/>
      <c r="FGE14" s="5"/>
      <c r="FGF14" s="5"/>
      <c r="FGG14" s="5"/>
      <c r="FGH14" s="5"/>
      <c r="FGI14" s="5"/>
      <c r="FGJ14" s="5"/>
      <c r="FGK14" s="5"/>
      <c r="FGL14" s="5"/>
      <c r="FGM14" s="5"/>
      <c r="FGN14" s="5"/>
      <c r="FGO14" s="5"/>
      <c r="FGP14" s="5"/>
      <c r="FGQ14" s="5"/>
      <c r="FGR14" s="5"/>
      <c r="FGS14" s="5"/>
      <c r="FGT14" s="5"/>
      <c r="FGU14" s="5"/>
      <c r="FGV14" s="5"/>
      <c r="FGW14" s="5"/>
      <c r="FGX14" s="5"/>
      <c r="FGY14" s="5"/>
      <c r="FGZ14" s="5"/>
      <c r="FHA14" s="5"/>
      <c r="FHB14" s="5"/>
      <c r="FHC14" s="5"/>
      <c r="FHD14" s="5"/>
      <c r="FHE14" s="5"/>
      <c r="FHF14" s="5"/>
      <c r="FHG14" s="5"/>
      <c r="FHH14" s="5"/>
      <c r="FHI14" s="5"/>
      <c r="FHJ14" s="5"/>
      <c r="FHK14" s="5"/>
      <c r="FHL14" s="5"/>
      <c r="FHM14" s="5"/>
      <c r="FHN14" s="5"/>
      <c r="FHO14" s="5"/>
      <c r="FHP14" s="5"/>
      <c r="FHQ14" s="5"/>
      <c r="FHR14" s="5"/>
      <c r="FHS14" s="5"/>
      <c r="FHT14" s="5"/>
      <c r="FHU14" s="5"/>
      <c r="FHV14" s="5"/>
      <c r="FHW14" s="5"/>
      <c r="FHX14" s="5"/>
      <c r="FHY14" s="5"/>
      <c r="FHZ14" s="5"/>
      <c r="FIA14" s="5"/>
      <c r="FIB14" s="5"/>
      <c r="FIC14" s="5"/>
      <c r="FID14" s="5"/>
      <c r="FIE14" s="5"/>
      <c r="FIF14" s="5"/>
      <c r="FIG14" s="5"/>
      <c r="FIH14" s="5"/>
      <c r="FII14" s="5"/>
      <c r="FIJ14" s="5"/>
      <c r="FIK14" s="5"/>
      <c r="FIL14" s="5"/>
      <c r="FIM14" s="5"/>
      <c r="FIN14" s="5"/>
      <c r="FIO14" s="5"/>
      <c r="FIP14" s="5"/>
      <c r="FIQ14" s="5"/>
      <c r="FIR14" s="5"/>
      <c r="FIS14" s="5"/>
      <c r="FIT14" s="5"/>
      <c r="FIU14" s="5"/>
      <c r="FIV14" s="5"/>
      <c r="FIW14" s="5"/>
      <c r="FIX14" s="5"/>
      <c r="FIY14" s="5"/>
      <c r="FIZ14" s="5"/>
      <c r="FJA14" s="5"/>
      <c r="FJB14" s="5"/>
      <c r="FJC14" s="5"/>
      <c r="FJD14" s="5"/>
      <c r="FJE14" s="5"/>
      <c r="FJF14" s="5"/>
      <c r="FJG14" s="5"/>
      <c r="FJH14" s="5"/>
      <c r="FJI14" s="5"/>
      <c r="FJJ14" s="5"/>
      <c r="FJK14" s="5"/>
      <c r="FJL14" s="5"/>
      <c r="FJM14" s="5"/>
      <c r="FJN14" s="5"/>
      <c r="FJO14" s="5"/>
      <c r="FJP14" s="5"/>
      <c r="FJQ14" s="5"/>
      <c r="FJR14" s="5"/>
      <c r="FJS14" s="5"/>
      <c r="FJT14" s="5"/>
      <c r="FJU14" s="5"/>
      <c r="FJV14" s="5"/>
      <c r="FJW14" s="5"/>
      <c r="FJX14" s="5"/>
      <c r="FJY14" s="5"/>
      <c r="FJZ14" s="5"/>
      <c r="FKA14" s="5"/>
      <c r="FKB14" s="5"/>
      <c r="FKC14" s="5"/>
      <c r="FKD14" s="5"/>
      <c r="FKE14" s="5"/>
      <c r="FKF14" s="5"/>
      <c r="FKG14" s="5"/>
      <c r="FKH14" s="5"/>
      <c r="FKI14" s="5"/>
      <c r="FKJ14" s="5"/>
      <c r="FKK14" s="5"/>
      <c r="FKL14" s="5"/>
      <c r="FKM14" s="5"/>
      <c r="FKN14" s="5"/>
      <c r="FKO14" s="5"/>
      <c r="FKP14" s="5"/>
      <c r="FKQ14" s="5"/>
      <c r="FKR14" s="5"/>
      <c r="FKS14" s="5"/>
      <c r="FKT14" s="5"/>
      <c r="FKU14" s="5"/>
      <c r="FKV14" s="5"/>
      <c r="FKW14" s="5"/>
      <c r="FKX14" s="5"/>
      <c r="FKY14" s="5"/>
      <c r="FKZ14" s="5"/>
      <c r="FLA14" s="5"/>
      <c r="FLB14" s="5"/>
      <c r="FLC14" s="5"/>
      <c r="FLD14" s="5"/>
      <c r="FLE14" s="5"/>
      <c r="FLF14" s="5"/>
      <c r="FLG14" s="5"/>
      <c r="FLH14" s="5"/>
      <c r="FLI14" s="5"/>
      <c r="FLJ14" s="5"/>
      <c r="FLK14" s="5"/>
      <c r="FLL14" s="5"/>
      <c r="FLM14" s="5"/>
      <c r="FLN14" s="5"/>
      <c r="FLO14" s="5"/>
      <c r="FLP14" s="5"/>
      <c r="FLQ14" s="5"/>
      <c r="FLR14" s="5"/>
      <c r="FLS14" s="5"/>
      <c r="FLT14" s="5"/>
      <c r="FLU14" s="5"/>
      <c r="FLV14" s="5"/>
      <c r="FLW14" s="5"/>
      <c r="FLX14" s="5"/>
      <c r="FLY14" s="5"/>
      <c r="FLZ14" s="5"/>
      <c r="FMA14" s="5"/>
      <c r="FMB14" s="5"/>
      <c r="FMC14" s="5"/>
      <c r="FMD14" s="5"/>
      <c r="FME14" s="5"/>
      <c r="FMF14" s="5"/>
      <c r="FMG14" s="5"/>
      <c r="FMH14" s="5"/>
      <c r="FMI14" s="5"/>
      <c r="FMJ14" s="5"/>
      <c r="FMK14" s="5"/>
      <c r="FML14" s="5"/>
      <c r="FMM14" s="5"/>
      <c r="FMN14" s="5"/>
      <c r="FMO14" s="5"/>
      <c r="FMP14" s="5"/>
      <c r="FMQ14" s="5"/>
      <c r="FMR14" s="5"/>
      <c r="FMS14" s="5"/>
      <c r="FMT14" s="5"/>
      <c r="FMU14" s="5"/>
      <c r="FMV14" s="5"/>
      <c r="FMW14" s="5"/>
      <c r="FMX14" s="5"/>
      <c r="FMY14" s="5"/>
      <c r="FMZ14" s="5"/>
      <c r="FNA14" s="5"/>
      <c r="FNB14" s="5"/>
      <c r="FNC14" s="5"/>
      <c r="FND14" s="5"/>
      <c r="FNE14" s="5"/>
      <c r="FNF14" s="5"/>
      <c r="FNG14" s="5"/>
      <c r="FNH14" s="5"/>
      <c r="FNI14" s="5"/>
      <c r="FNJ14" s="5"/>
      <c r="FNK14" s="5"/>
      <c r="FNL14" s="5"/>
      <c r="FNM14" s="5"/>
      <c r="FNN14" s="5"/>
      <c r="FNO14" s="5"/>
      <c r="FNP14" s="5"/>
      <c r="FNQ14" s="5"/>
      <c r="FNR14" s="5"/>
      <c r="FNS14" s="5"/>
      <c r="FNT14" s="5"/>
      <c r="FNU14" s="5"/>
      <c r="FNV14" s="5"/>
      <c r="FNW14" s="5"/>
      <c r="FNX14" s="5"/>
      <c r="FNY14" s="5"/>
      <c r="FNZ14" s="5"/>
      <c r="FOA14" s="5"/>
      <c r="FOB14" s="5"/>
      <c r="FOC14" s="5"/>
      <c r="FOD14" s="5"/>
      <c r="FOE14" s="5"/>
      <c r="FOF14" s="5"/>
      <c r="FOG14" s="5"/>
      <c r="FOH14" s="5"/>
      <c r="FOI14" s="5"/>
      <c r="FOJ14" s="5"/>
      <c r="FOK14" s="5"/>
      <c r="FOL14" s="5"/>
      <c r="FOM14" s="5"/>
      <c r="FON14" s="5"/>
      <c r="FOO14" s="5"/>
      <c r="FOP14" s="5"/>
      <c r="FOQ14" s="5"/>
      <c r="FOR14" s="5"/>
      <c r="FOS14" s="5"/>
      <c r="FOT14" s="5"/>
      <c r="FOU14" s="5"/>
      <c r="FOV14" s="5"/>
      <c r="FOW14" s="5"/>
      <c r="FOX14" s="5"/>
      <c r="FOY14" s="5"/>
      <c r="FOZ14" s="5"/>
      <c r="FPA14" s="5"/>
      <c r="FPB14" s="5"/>
      <c r="FPC14" s="5"/>
      <c r="FPD14" s="5"/>
      <c r="FPE14" s="5"/>
      <c r="FPF14" s="5"/>
      <c r="FPG14" s="5"/>
      <c r="FPH14" s="5"/>
      <c r="FPI14" s="5"/>
      <c r="FPJ14" s="5"/>
      <c r="FPK14" s="5"/>
      <c r="FPL14" s="5"/>
      <c r="FPM14" s="5"/>
      <c r="FPN14" s="5"/>
      <c r="FPO14" s="5"/>
      <c r="FPP14" s="5"/>
      <c r="FPQ14" s="5"/>
      <c r="FPR14" s="5"/>
      <c r="FPS14" s="5"/>
      <c r="FPT14" s="5"/>
      <c r="FPU14" s="5"/>
      <c r="FPV14" s="5"/>
      <c r="FPW14" s="5"/>
      <c r="FPX14" s="5"/>
      <c r="FPY14" s="5"/>
      <c r="FPZ14" s="5"/>
      <c r="FQA14" s="5"/>
      <c r="FQB14" s="5"/>
      <c r="FQC14" s="5"/>
      <c r="FQD14" s="5"/>
      <c r="FQE14" s="5"/>
      <c r="FQF14" s="5"/>
      <c r="FQG14" s="5"/>
      <c r="FQH14" s="5"/>
      <c r="FQI14" s="5"/>
      <c r="FQJ14" s="5"/>
      <c r="FQK14" s="5"/>
      <c r="FQL14" s="5"/>
      <c r="FQM14" s="5"/>
      <c r="FQN14" s="5"/>
      <c r="FQO14" s="5"/>
      <c r="FQP14" s="5"/>
      <c r="FQQ14" s="5"/>
      <c r="FQR14" s="5"/>
      <c r="FQS14" s="5"/>
      <c r="FQT14" s="5"/>
      <c r="FQU14" s="5"/>
      <c r="FQV14" s="5"/>
      <c r="FQW14" s="5"/>
      <c r="FQX14" s="5"/>
      <c r="FQY14" s="5"/>
      <c r="FQZ14" s="5"/>
      <c r="FRA14" s="5"/>
      <c r="FRB14" s="5"/>
      <c r="FRC14" s="5"/>
      <c r="FRD14" s="5"/>
      <c r="FRE14" s="5"/>
      <c r="FRF14" s="5"/>
      <c r="FRG14" s="5"/>
      <c r="FRH14" s="5"/>
      <c r="FRI14" s="5"/>
      <c r="FRJ14" s="5"/>
      <c r="FRK14" s="5"/>
      <c r="FRL14" s="5"/>
      <c r="FRM14" s="5"/>
      <c r="FRN14" s="5"/>
      <c r="FRO14" s="5"/>
      <c r="FRP14" s="5"/>
      <c r="FRQ14" s="5"/>
      <c r="FRR14" s="5"/>
      <c r="FRS14" s="5"/>
      <c r="FRT14" s="5"/>
      <c r="FRU14" s="5"/>
      <c r="FRV14" s="5"/>
      <c r="FRW14" s="5"/>
      <c r="FRX14" s="5"/>
      <c r="FRY14" s="5"/>
      <c r="FRZ14" s="5"/>
      <c r="FSA14" s="5"/>
      <c r="FSB14" s="5"/>
      <c r="FSC14" s="5"/>
      <c r="FSD14" s="5"/>
      <c r="FSE14" s="5"/>
      <c r="FSF14" s="5"/>
      <c r="FSG14" s="5"/>
      <c r="FSH14" s="5"/>
      <c r="FSI14" s="5"/>
      <c r="FSJ14" s="5"/>
      <c r="FSK14" s="5"/>
      <c r="FSL14" s="5"/>
      <c r="FSM14" s="5"/>
      <c r="FSN14" s="5"/>
      <c r="FSO14" s="5"/>
      <c r="FSP14" s="5"/>
      <c r="FSQ14" s="5"/>
      <c r="FSR14" s="5"/>
      <c r="FSS14" s="5"/>
      <c r="FST14" s="5"/>
      <c r="FSU14" s="5"/>
      <c r="FSV14" s="5"/>
      <c r="FSW14" s="5"/>
      <c r="FSX14" s="5"/>
      <c r="FSY14" s="5"/>
      <c r="FSZ14" s="5"/>
      <c r="FTA14" s="5"/>
      <c r="FTB14" s="5"/>
      <c r="FTC14" s="5"/>
      <c r="FTD14" s="5"/>
      <c r="FTE14" s="5"/>
      <c r="FTF14" s="5"/>
      <c r="FTG14" s="5"/>
      <c r="FTH14" s="5"/>
      <c r="FTI14" s="5"/>
      <c r="FTJ14" s="5"/>
      <c r="FTK14" s="5"/>
      <c r="FTL14" s="5"/>
      <c r="FTM14" s="5"/>
      <c r="FTN14" s="5"/>
      <c r="FTO14" s="5"/>
      <c r="FTP14" s="5"/>
      <c r="FTQ14" s="5"/>
      <c r="FTR14" s="5"/>
      <c r="FTS14" s="5"/>
      <c r="FTT14" s="5"/>
      <c r="FTU14" s="5"/>
      <c r="FTV14" s="5"/>
      <c r="FTW14" s="5"/>
      <c r="FTX14" s="5"/>
      <c r="FTY14" s="5"/>
      <c r="FTZ14" s="5"/>
      <c r="FUA14" s="5"/>
      <c r="FUB14" s="5"/>
      <c r="FUC14" s="5"/>
      <c r="FUD14" s="5"/>
      <c r="FUE14" s="5"/>
      <c r="FUF14" s="5"/>
      <c r="FUG14" s="5"/>
      <c r="FUH14" s="5"/>
      <c r="FUI14" s="5"/>
      <c r="FUJ14" s="5"/>
      <c r="FUK14" s="5"/>
      <c r="FUL14" s="5"/>
      <c r="FUM14" s="5"/>
      <c r="FUN14" s="5"/>
      <c r="FUO14" s="5"/>
      <c r="FUP14" s="5"/>
      <c r="FUQ14" s="5"/>
      <c r="FUR14" s="5"/>
      <c r="FUS14" s="5"/>
      <c r="FUT14" s="5"/>
      <c r="FUU14" s="5"/>
      <c r="FUV14" s="5"/>
      <c r="FUW14" s="5"/>
      <c r="FUX14" s="5"/>
      <c r="FUY14" s="5"/>
      <c r="FUZ14" s="5"/>
      <c r="FVA14" s="5"/>
      <c r="FVB14" s="5"/>
      <c r="FVC14" s="5"/>
      <c r="FVD14" s="5"/>
      <c r="FVE14" s="5"/>
      <c r="FVF14" s="5"/>
      <c r="FVG14" s="5"/>
      <c r="FVH14" s="5"/>
      <c r="FVI14" s="5"/>
      <c r="FVJ14" s="5"/>
      <c r="FVK14" s="5"/>
      <c r="FVL14" s="5"/>
      <c r="FVM14" s="5"/>
      <c r="FVN14" s="5"/>
      <c r="FVO14" s="5"/>
      <c r="FVP14" s="5"/>
      <c r="FVQ14" s="5"/>
      <c r="FVR14" s="5"/>
      <c r="FVS14" s="5"/>
      <c r="FVT14" s="5"/>
      <c r="FVU14" s="5"/>
      <c r="FVV14" s="5"/>
      <c r="FVW14" s="5"/>
      <c r="FVX14" s="5"/>
      <c r="FVY14" s="5"/>
      <c r="FVZ14" s="5"/>
      <c r="FWA14" s="5"/>
      <c r="FWB14" s="5"/>
      <c r="FWC14" s="5"/>
      <c r="FWD14" s="5"/>
      <c r="FWE14" s="5"/>
      <c r="FWF14" s="5"/>
      <c r="FWG14" s="5"/>
      <c r="FWH14" s="5"/>
      <c r="FWI14" s="5"/>
      <c r="FWJ14" s="5"/>
      <c r="FWK14" s="5"/>
      <c r="FWL14" s="5"/>
      <c r="FWM14" s="5"/>
      <c r="FWN14" s="5"/>
      <c r="FWO14" s="5"/>
      <c r="FWP14" s="5"/>
      <c r="FWQ14" s="5"/>
      <c r="FWR14" s="5"/>
      <c r="FWS14" s="5"/>
      <c r="FWT14" s="5"/>
      <c r="FWU14" s="5"/>
      <c r="FWV14" s="5"/>
      <c r="FWW14" s="5"/>
      <c r="FWX14" s="5"/>
      <c r="FWY14" s="5"/>
      <c r="FWZ14" s="5"/>
      <c r="FXA14" s="5"/>
      <c r="FXB14" s="5"/>
      <c r="FXC14" s="5"/>
      <c r="FXD14" s="5"/>
      <c r="FXE14" s="5"/>
      <c r="FXF14" s="5"/>
      <c r="FXG14" s="5"/>
      <c r="FXH14" s="5"/>
      <c r="FXI14" s="5"/>
      <c r="FXJ14" s="5"/>
      <c r="FXK14" s="5"/>
      <c r="FXL14" s="5"/>
      <c r="FXM14" s="5"/>
      <c r="FXN14" s="5"/>
      <c r="FXO14" s="5"/>
      <c r="FXP14" s="5"/>
      <c r="FXQ14" s="5"/>
      <c r="FXR14" s="5"/>
      <c r="FXS14" s="5"/>
      <c r="FXT14" s="5"/>
      <c r="FXU14" s="5"/>
      <c r="FXV14" s="5"/>
      <c r="FXW14" s="5"/>
      <c r="FXX14" s="5"/>
      <c r="FXY14" s="5"/>
      <c r="FXZ14" s="5"/>
      <c r="FYA14" s="5"/>
      <c r="FYB14" s="5"/>
      <c r="FYC14" s="5"/>
      <c r="FYD14" s="5"/>
      <c r="FYE14" s="5"/>
      <c r="FYF14" s="5"/>
      <c r="FYG14" s="5"/>
      <c r="FYH14" s="5"/>
      <c r="FYI14" s="5"/>
      <c r="FYJ14" s="5"/>
      <c r="FYK14" s="5"/>
      <c r="FYL14" s="5"/>
      <c r="FYM14" s="5"/>
      <c r="FYN14" s="5"/>
      <c r="FYO14" s="5"/>
      <c r="FYP14" s="5"/>
      <c r="FYQ14" s="5"/>
      <c r="FYR14" s="5"/>
      <c r="FYS14" s="5"/>
      <c r="FYT14" s="5"/>
      <c r="FYU14" s="5"/>
      <c r="FYV14" s="5"/>
      <c r="FYW14" s="5"/>
      <c r="FYX14" s="5"/>
      <c r="FYY14" s="5"/>
      <c r="FYZ14" s="5"/>
      <c r="FZA14" s="5"/>
      <c r="FZB14" s="5"/>
      <c r="FZC14" s="5"/>
      <c r="FZD14" s="5"/>
      <c r="FZE14" s="5"/>
      <c r="FZF14" s="5"/>
      <c r="FZG14" s="5"/>
      <c r="FZH14" s="5"/>
      <c r="FZI14" s="5"/>
      <c r="FZJ14" s="5"/>
      <c r="FZK14" s="5"/>
      <c r="FZL14" s="5"/>
      <c r="FZM14" s="5"/>
      <c r="FZN14" s="5"/>
      <c r="FZO14" s="5"/>
      <c r="FZP14" s="5"/>
      <c r="FZQ14" s="5"/>
      <c r="FZR14" s="5"/>
      <c r="FZS14" s="5"/>
      <c r="FZT14" s="5"/>
      <c r="FZU14" s="5"/>
      <c r="FZV14" s="5"/>
      <c r="FZW14" s="5"/>
      <c r="FZX14" s="5"/>
      <c r="FZY14" s="5"/>
      <c r="FZZ14" s="5"/>
      <c r="GAA14" s="5"/>
      <c r="GAB14" s="5"/>
      <c r="GAC14" s="5"/>
      <c r="GAD14" s="5"/>
      <c r="GAE14" s="5"/>
      <c r="GAF14" s="5"/>
      <c r="GAG14" s="5"/>
      <c r="GAH14" s="5"/>
      <c r="GAI14" s="5"/>
      <c r="GAJ14" s="5"/>
      <c r="GAK14" s="5"/>
      <c r="GAL14" s="5"/>
      <c r="GAM14" s="5"/>
      <c r="GAN14" s="5"/>
      <c r="GAO14" s="5"/>
      <c r="GAP14" s="5"/>
      <c r="GAQ14" s="5"/>
      <c r="GAR14" s="5"/>
      <c r="GAS14" s="5"/>
      <c r="GAT14" s="5"/>
      <c r="GAU14" s="5"/>
      <c r="GAV14" s="5"/>
      <c r="GAW14" s="5"/>
      <c r="GAX14" s="5"/>
      <c r="GAY14" s="5"/>
      <c r="GAZ14" s="5"/>
      <c r="GBA14" s="5"/>
      <c r="GBB14" s="5"/>
      <c r="GBC14" s="5"/>
      <c r="GBD14" s="5"/>
      <c r="GBE14" s="5"/>
      <c r="GBF14" s="5"/>
      <c r="GBG14" s="5"/>
      <c r="GBH14" s="5"/>
      <c r="GBI14" s="5"/>
      <c r="GBJ14" s="5"/>
      <c r="GBK14" s="5"/>
      <c r="GBL14" s="5"/>
      <c r="GBM14" s="5"/>
      <c r="GBN14" s="5"/>
      <c r="GBO14" s="5"/>
      <c r="GBP14" s="5"/>
      <c r="GBQ14" s="5"/>
      <c r="GBR14" s="5"/>
      <c r="GBS14" s="5"/>
      <c r="GBT14" s="5"/>
      <c r="GBU14" s="5"/>
      <c r="GBV14" s="5"/>
      <c r="GBW14" s="5"/>
      <c r="GBX14" s="5"/>
      <c r="GBY14" s="5"/>
      <c r="GBZ14" s="5"/>
      <c r="GCA14" s="5"/>
      <c r="GCB14" s="5"/>
      <c r="GCC14" s="5"/>
      <c r="GCD14" s="5"/>
      <c r="GCE14" s="5"/>
      <c r="GCF14" s="5"/>
      <c r="GCG14" s="5"/>
      <c r="GCH14" s="5"/>
      <c r="GCI14" s="5"/>
      <c r="GCJ14" s="5"/>
      <c r="GCK14" s="5"/>
      <c r="GCL14" s="5"/>
      <c r="GCM14" s="5"/>
      <c r="GCN14" s="5"/>
      <c r="GCO14" s="5"/>
      <c r="GCP14" s="5"/>
      <c r="GCQ14" s="5"/>
      <c r="GCR14" s="5"/>
      <c r="GCS14" s="5"/>
      <c r="GCT14" s="5"/>
      <c r="GCU14" s="5"/>
      <c r="GCV14" s="5"/>
      <c r="GCW14" s="5"/>
      <c r="GCX14" s="5"/>
      <c r="GCY14" s="5"/>
      <c r="GCZ14" s="5"/>
      <c r="GDA14" s="5"/>
      <c r="GDB14" s="5"/>
      <c r="GDC14" s="5"/>
      <c r="GDD14" s="5"/>
      <c r="GDE14" s="5"/>
      <c r="GDF14" s="5"/>
      <c r="GDG14" s="5"/>
      <c r="GDH14" s="5"/>
      <c r="GDI14" s="5"/>
      <c r="GDJ14" s="5"/>
      <c r="GDK14" s="5"/>
      <c r="GDL14" s="5"/>
      <c r="GDM14" s="5"/>
      <c r="GDN14" s="5"/>
      <c r="GDO14" s="5"/>
      <c r="GDP14" s="5"/>
      <c r="GDQ14" s="5"/>
      <c r="GDR14" s="5"/>
      <c r="GDS14" s="5"/>
      <c r="GDT14" s="5"/>
      <c r="GDU14" s="5"/>
      <c r="GDV14" s="5"/>
      <c r="GDW14" s="5"/>
      <c r="GDX14" s="5"/>
      <c r="GDY14" s="5"/>
      <c r="GDZ14" s="5"/>
      <c r="GEA14" s="5"/>
      <c r="GEB14" s="5"/>
      <c r="GEC14" s="5"/>
      <c r="GED14" s="5"/>
      <c r="GEE14" s="5"/>
      <c r="GEF14" s="5"/>
      <c r="GEG14" s="5"/>
      <c r="GEH14" s="5"/>
      <c r="GEI14" s="5"/>
      <c r="GEJ14" s="5"/>
      <c r="GEK14" s="5"/>
      <c r="GEL14" s="5"/>
      <c r="GEM14" s="5"/>
      <c r="GEN14" s="5"/>
      <c r="GEO14" s="5"/>
      <c r="GEP14" s="5"/>
      <c r="GEQ14" s="5"/>
      <c r="GER14" s="5"/>
      <c r="GES14" s="5"/>
      <c r="GET14" s="5"/>
      <c r="GEU14" s="5"/>
      <c r="GEV14" s="5"/>
      <c r="GEW14" s="5"/>
      <c r="GEX14" s="5"/>
      <c r="GEY14" s="5"/>
      <c r="GEZ14" s="5"/>
      <c r="GFA14" s="5"/>
      <c r="GFB14" s="5"/>
      <c r="GFC14" s="5"/>
      <c r="GFD14" s="5"/>
      <c r="GFE14" s="5"/>
      <c r="GFF14" s="5"/>
      <c r="GFG14" s="5"/>
      <c r="GFH14" s="5"/>
      <c r="GFI14" s="5"/>
      <c r="GFJ14" s="5"/>
      <c r="GFK14" s="5"/>
      <c r="GFL14" s="5"/>
      <c r="GFM14" s="5"/>
      <c r="GFN14" s="5"/>
      <c r="GFO14" s="5"/>
      <c r="GFP14" s="5"/>
      <c r="GFQ14" s="5"/>
      <c r="GFR14" s="5"/>
      <c r="GFS14" s="5"/>
      <c r="GFT14" s="5"/>
      <c r="GFU14" s="5"/>
      <c r="GFV14" s="5"/>
      <c r="GFW14" s="5"/>
      <c r="GFX14" s="5"/>
      <c r="GFY14" s="5"/>
      <c r="GFZ14" s="5"/>
      <c r="GGA14" s="5"/>
      <c r="GGB14" s="5"/>
      <c r="GGC14" s="5"/>
      <c r="GGD14" s="5"/>
      <c r="GGE14" s="5"/>
      <c r="GGF14" s="5"/>
      <c r="GGG14" s="5"/>
      <c r="GGH14" s="5"/>
      <c r="GGI14" s="5"/>
      <c r="GGJ14" s="5"/>
      <c r="GGK14" s="5"/>
      <c r="GGL14" s="5"/>
      <c r="GGM14" s="5"/>
      <c r="GGN14" s="5"/>
      <c r="GGO14" s="5"/>
      <c r="GGP14" s="5"/>
      <c r="GGQ14" s="5"/>
      <c r="GGR14" s="5"/>
      <c r="GGS14" s="5"/>
      <c r="GGT14" s="5"/>
      <c r="GGU14" s="5"/>
      <c r="GGV14" s="5"/>
      <c r="GGW14" s="5"/>
      <c r="GGX14" s="5"/>
      <c r="GGY14" s="5"/>
      <c r="GGZ14" s="5"/>
      <c r="GHA14" s="5"/>
      <c r="GHB14" s="5"/>
      <c r="GHC14" s="5"/>
      <c r="GHD14" s="5"/>
      <c r="GHE14" s="5"/>
      <c r="GHF14" s="5"/>
      <c r="GHG14" s="5"/>
      <c r="GHH14" s="5"/>
      <c r="GHI14" s="5"/>
      <c r="GHJ14" s="5"/>
      <c r="GHK14" s="5"/>
      <c r="GHL14" s="5"/>
      <c r="GHM14" s="5"/>
      <c r="GHN14" s="5"/>
      <c r="GHO14" s="5"/>
      <c r="GHP14" s="5"/>
      <c r="GHQ14" s="5"/>
      <c r="GHR14" s="5"/>
      <c r="GHS14" s="5"/>
      <c r="GHT14" s="5"/>
      <c r="GHU14" s="5"/>
      <c r="GHV14" s="5"/>
      <c r="GHW14" s="5"/>
      <c r="GHX14" s="5"/>
      <c r="GHY14" s="5"/>
      <c r="GHZ14" s="5"/>
      <c r="GIA14" s="5"/>
      <c r="GIB14" s="5"/>
      <c r="GIC14" s="5"/>
      <c r="GID14" s="5"/>
      <c r="GIE14" s="5"/>
      <c r="GIF14" s="5"/>
      <c r="GIG14" s="5"/>
      <c r="GIH14" s="5"/>
      <c r="GII14" s="5"/>
      <c r="GIJ14" s="5"/>
      <c r="GIK14" s="5"/>
      <c r="GIL14" s="5"/>
      <c r="GIM14" s="5"/>
      <c r="GIN14" s="5"/>
      <c r="GIO14" s="5"/>
      <c r="GIP14" s="5"/>
      <c r="GIQ14" s="5"/>
      <c r="GIR14" s="5"/>
      <c r="GIS14" s="5"/>
      <c r="GIT14" s="5"/>
      <c r="GIU14" s="5"/>
      <c r="GIV14" s="5"/>
      <c r="GIW14" s="5"/>
      <c r="GIX14" s="5"/>
      <c r="GIY14" s="5"/>
      <c r="GIZ14" s="5"/>
      <c r="GJA14" s="5"/>
      <c r="GJB14" s="5"/>
      <c r="GJC14" s="5"/>
      <c r="GJD14" s="5"/>
      <c r="GJE14" s="5"/>
      <c r="GJF14" s="5"/>
      <c r="GJG14" s="5"/>
      <c r="GJH14" s="5"/>
      <c r="GJI14" s="5"/>
      <c r="GJJ14" s="5"/>
      <c r="GJK14" s="5"/>
      <c r="GJL14" s="5"/>
      <c r="GJM14" s="5"/>
      <c r="GJN14" s="5"/>
      <c r="GJO14" s="5"/>
      <c r="GJP14" s="5"/>
      <c r="GJQ14" s="5"/>
      <c r="GJR14" s="5"/>
      <c r="GJS14" s="5"/>
      <c r="GJT14" s="5"/>
      <c r="GJU14" s="5"/>
      <c r="GJV14" s="5"/>
      <c r="GJW14" s="5"/>
      <c r="GJX14" s="5"/>
      <c r="GJY14" s="5"/>
      <c r="GJZ14" s="5"/>
      <c r="GKA14" s="5"/>
      <c r="GKB14" s="5"/>
      <c r="GKC14" s="5"/>
      <c r="GKD14" s="5"/>
      <c r="GKE14" s="5"/>
      <c r="GKF14" s="5"/>
      <c r="GKG14" s="5"/>
      <c r="GKH14" s="5"/>
      <c r="GKI14" s="5"/>
      <c r="GKJ14" s="5"/>
      <c r="GKK14" s="5"/>
      <c r="GKL14" s="5"/>
      <c r="GKM14" s="5"/>
      <c r="GKN14" s="5"/>
      <c r="GKO14" s="5"/>
      <c r="GKP14" s="5"/>
      <c r="GKQ14" s="5"/>
      <c r="GKR14" s="5"/>
      <c r="GKS14" s="5"/>
      <c r="GKT14" s="5"/>
      <c r="GKU14" s="5"/>
      <c r="GKV14" s="5"/>
      <c r="GKW14" s="5"/>
      <c r="GKX14" s="5"/>
      <c r="GKY14" s="5"/>
      <c r="GKZ14" s="5"/>
      <c r="GLA14" s="5"/>
      <c r="GLB14" s="5"/>
      <c r="GLC14" s="5"/>
      <c r="GLD14" s="5"/>
      <c r="GLE14" s="5"/>
      <c r="GLF14" s="5"/>
      <c r="GLG14" s="5"/>
      <c r="GLH14" s="5"/>
      <c r="GLI14" s="5"/>
      <c r="GLJ14" s="5"/>
      <c r="GLK14" s="5"/>
      <c r="GLL14" s="5"/>
      <c r="GLM14" s="5"/>
      <c r="GLN14" s="5"/>
      <c r="GLO14" s="5"/>
      <c r="GLP14" s="5"/>
      <c r="GLQ14" s="5"/>
      <c r="GLR14" s="5"/>
      <c r="GLS14" s="5"/>
      <c r="GLT14" s="5"/>
      <c r="GLU14" s="5"/>
      <c r="GLV14" s="5"/>
      <c r="GLW14" s="5"/>
      <c r="GLX14" s="5"/>
      <c r="GLY14" s="5"/>
      <c r="GLZ14" s="5"/>
      <c r="GMA14" s="5"/>
      <c r="GMB14" s="5"/>
      <c r="GMC14" s="5"/>
      <c r="GMD14" s="5"/>
      <c r="GME14" s="5"/>
      <c r="GMF14" s="5"/>
      <c r="GMG14" s="5"/>
      <c r="GMH14" s="5"/>
      <c r="GMI14" s="5"/>
      <c r="GMJ14" s="5"/>
      <c r="GMK14" s="5"/>
      <c r="GML14" s="5"/>
      <c r="GMM14" s="5"/>
      <c r="GMN14" s="5"/>
      <c r="GMO14" s="5"/>
      <c r="GMP14" s="5"/>
      <c r="GMQ14" s="5"/>
      <c r="GMR14" s="5"/>
      <c r="GMS14" s="5"/>
      <c r="GMT14" s="5"/>
      <c r="GMU14" s="5"/>
      <c r="GMV14" s="5"/>
      <c r="GMW14" s="5"/>
      <c r="GMX14" s="5"/>
      <c r="GMY14" s="5"/>
      <c r="GMZ14" s="5"/>
      <c r="GNA14" s="5"/>
      <c r="GNB14" s="5"/>
      <c r="GNC14" s="5"/>
      <c r="GND14" s="5"/>
      <c r="GNE14" s="5"/>
      <c r="GNF14" s="5"/>
      <c r="GNG14" s="5"/>
      <c r="GNH14" s="5"/>
      <c r="GNI14" s="5"/>
      <c r="GNJ14" s="5"/>
      <c r="GNK14" s="5"/>
      <c r="GNL14" s="5"/>
      <c r="GNM14" s="5"/>
      <c r="GNN14" s="5"/>
      <c r="GNO14" s="5"/>
      <c r="GNP14" s="5"/>
      <c r="GNQ14" s="5"/>
      <c r="GNR14" s="5"/>
      <c r="GNS14" s="5"/>
      <c r="GNT14" s="5"/>
      <c r="GNU14" s="5"/>
      <c r="GNV14" s="5"/>
      <c r="GNW14" s="5"/>
      <c r="GNX14" s="5"/>
      <c r="GNY14" s="5"/>
      <c r="GNZ14" s="5"/>
      <c r="GOA14" s="5"/>
      <c r="GOB14" s="5"/>
      <c r="GOC14" s="5"/>
      <c r="GOD14" s="5"/>
      <c r="GOE14" s="5"/>
      <c r="GOF14" s="5"/>
      <c r="GOG14" s="5"/>
      <c r="GOH14" s="5"/>
      <c r="GOI14" s="5"/>
      <c r="GOJ14" s="5"/>
      <c r="GOK14" s="5"/>
      <c r="GOL14" s="5"/>
      <c r="GOM14" s="5"/>
      <c r="GON14" s="5"/>
      <c r="GOO14" s="5"/>
      <c r="GOP14" s="5"/>
      <c r="GOQ14" s="5"/>
      <c r="GOR14" s="5"/>
      <c r="GOS14" s="5"/>
      <c r="GOT14" s="5"/>
      <c r="GOU14" s="5"/>
      <c r="GOV14" s="5"/>
      <c r="GOW14" s="5"/>
      <c r="GOX14" s="5"/>
      <c r="GOY14" s="5"/>
      <c r="GOZ14" s="5"/>
      <c r="GPA14" s="5"/>
      <c r="GPB14" s="5"/>
      <c r="GPC14" s="5"/>
      <c r="GPD14" s="5"/>
      <c r="GPE14" s="5"/>
      <c r="GPF14" s="5"/>
      <c r="GPG14" s="5"/>
      <c r="GPH14" s="5"/>
      <c r="GPI14" s="5"/>
      <c r="GPJ14" s="5"/>
      <c r="GPK14" s="5"/>
      <c r="GPL14" s="5"/>
      <c r="GPM14" s="5"/>
      <c r="GPN14" s="5"/>
      <c r="GPO14" s="5"/>
      <c r="GPP14" s="5"/>
      <c r="GPQ14" s="5"/>
      <c r="GPR14" s="5"/>
      <c r="GPS14" s="5"/>
      <c r="GPT14" s="5"/>
      <c r="GPU14" s="5"/>
      <c r="GPV14" s="5"/>
      <c r="GPW14" s="5"/>
      <c r="GPX14" s="5"/>
      <c r="GPY14" s="5"/>
      <c r="GPZ14" s="5"/>
      <c r="GQA14" s="5"/>
      <c r="GQB14" s="5"/>
      <c r="GQC14" s="5"/>
      <c r="GQD14" s="5"/>
      <c r="GQE14" s="5"/>
      <c r="GQF14" s="5"/>
      <c r="GQG14" s="5"/>
      <c r="GQH14" s="5"/>
      <c r="GQI14" s="5"/>
      <c r="GQJ14" s="5"/>
      <c r="GQK14" s="5"/>
      <c r="GQL14" s="5"/>
      <c r="GQM14" s="5"/>
      <c r="GQN14" s="5"/>
      <c r="GQO14" s="5"/>
      <c r="GQP14" s="5"/>
      <c r="GQQ14" s="5"/>
      <c r="GQR14" s="5"/>
      <c r="GQS14" s="5"/>
      <c r="GQT14" s="5"/>
      <c r="GQU14" s="5"/>
      <c r="GQV14" s="5"/>
      <c r="GQW14" s="5"/>
      <c r="GQX14" s="5"/>
      <c r="GQY14" s="5"/>
      <c r="GQZ14" s="5"/>
      <c r="GRA14" s="5"/>
      <c r="GRB14" s="5"/>
      <c r="GRC14" s="5"/>
      <c r="GRD14" s="5"/>
      <c r="GRE14" s="5"/>
      <c r="GRF14" s="5"/>
      <c r="GRG14" s="5"/>
      <c r="GRH14" s="5"/>
      <c r="GRI14" s="5"/>
      <c r="GRJ14" s="5"/>
      <c r="GRK14" s="5"/>
      <c r="GRL14" s="5"/>
      <c r="GRM14" s="5"/>
      <c r="GRN14" s="5"/>
      <c r="GRO14" s="5"/>
      <c r="GRP14" s="5"/>
      <c r="GRQ14" s="5"/>
      <c r="GRR14" s="5"/>
      <c r="GRS14" s="5"/>
      <c r="GRT14" s="5"/>
      <c r="GRU14" s="5"/>
      <c r="GRV14" s="5"/>
      <c r="GRW14" s="5"/>
      <c r="GRX14" s="5"/>
      <c r="GRY14" s="5"/>
      <c r="GRZ14" s="5"/>
      <c r="GSA14" s="5"/>
      <c r="GSB14" s="5"/>
      <c r="GSC14" s="5"/>
      <c r="GSD14" s="5"/>
      <c r="GSE14" s="5"/>
      <c r="GSF14" s="5"/>
      <c r="GSG14" s="5"/>
      <c r="GSH14" s="5"/>
      <c r="GSI14" s="5"/>
      <c r="GSJ14" s="5"/>
      <c r="GSK14" s="5"/>
      <c r="GSL14" s="5"/>
      <c r="GSM14" s="5"/>
      <c r="GSN14" s="5"/>
      <c r="GSO14" s="5"/>
      <c r="GSP14" s="5"/>
      <c r="GSQ14" s="5"/>
      <c r="GSR14" s="5"/>
      <c r="GSS14" s="5"/>
      <c r="GST14" s="5"/>
      <c r="GSU14" s="5"/>
      <c r="GSV14" s="5"/>
      <c r="GSW14" s="5"/>
      <c r="GSX14" s="5"/>
      <c r="GSY14" s="5"/>
      <c r="GSZ14" s="5"/>
      <c r="GTA14" s="5"/>
      <c r="GTB14" s="5"/>
      <c r="GTC14" s="5"/>
      <c r="GTD14" s="5"/>
      <c r="GTE14" s="5"/>
      <c r="GTF14" s="5"/>
      <c r="GTG14" s="5"/>
      <c r="GTH14" s="5"/>
      <c r="GTI14" s="5"/>
      <c r="GTJ14" s="5"/>
      <c r="GTK14" s="5"/>
      <c r="GTL14" s="5"/>
      <c r="GTM14" s="5"/>
      <c r="GTN14" s="5"/>
      <c r="GTO14" s="5"/>
      <c r="GTP14" s="5"/>
      <c r="GTQ14" s="5"/>
      <c r="GTR14" s="5"/>
      <c r="GTS14" s="5"/>
      <c r="GTT14" s="5"/>
      <c r="GTU14" s="5"/>
      <c r="GTV14" s="5"/>
      <c r="GTW14" s="5"/>
      <c r="GTX14" s="5"/>
      <c r="GTY14" s="5"/>
      <c r="GTZ14" s="5"/>
      <c r="GUA14" s="5"/>
      <c r="GUB14" s="5"/>
      <c r="GUC14" s="5"/>
      <c r="GUD14" s="5"/>
      <c r="GUE14" s="5"/>
      <c r="GUF14" s="5"/>
      <c r="GUG14" s="5"/>
      <c r="GUH14" s="5"/>
      <c r="GUI14" s="5"/>
      <c r="GUJ14" s="5"/>
      <c r="GUK14" s="5"/>
      <c r="GUL14" s="5"/>
      <c r="GUM14" s="5"/>
      <c r="GUN14" s="5"/>
      <c r="GUO14" s="5"/>
      <c r="GUP14" s="5"/>
      <c r="GUQ14" s="5"/>
      <c r="GUR14" s="5"/>
      <c r="GUS14" s="5"/>
      <c r="GUT14" s="5"/>
      <c r="GUU14" s="5"/>
      <c r="GUV14" s="5"/>
      <c r="GUW14" s="5"/>
      <c r="GUX14" s="5"/>
      <c r="GUY14" s="5"/>
      <c r="GUZ14" s="5"/>
      <c r="GVA14" s="5"/>
      <c r="GVB14" s="5"/>
      <c r="GVC14" s="5"/>
      <c r="GVD14" s="5"/>
      <c r="GVE14" s="5"/>
      <c r="GVF14" s="5"/>
      <c r="GVG14" s="5"/>
      <c r="GVH14" s="5"/>
      <c r="GVI14" s="5"/>
      <c r="GVJ14" s="5"/>
      <c r="GVK14" s="5"/>
      <c r="GVL14" s="5"/>
      <c r="GVM14" s="5"/>
      <c r="GVN14" s="5"/>
      <c r="GVO14" s="5"/>
      <c r="GVP14" s="5"/>
      <c r="GVQ14" s="5"/>
      <c r="GVR14" s="5"/>
      <c r="GVS14" s="5"/>
      <c r="GVT14" s="5"/>
      <c r="GVU14" s="5"/>
      <c r="GVV14" s="5"/>
      <c r="GVW14" s="5"/>
      <c r="GVX14" s="5"/>
      <c r="GVY14" s="5"/>
      <c r="GVZ14" s="5"/>
      <c r="GWA14" s="5"/>
      <c r="GWB14" s="5"/>
      <c r="GWC14" s="5"/>
      <c r="GWD14" s="5"/>
      <c r="GWE14" s="5"/>
      <c r="GWF14" s="5"/>
      <c r="GWG14" s="5"/>
      <c r="GWH14" s="5"/>
      <c r="GWI14" s="5"/>
      <c r="GWJ14" s="5"/>
      <c r="GWK14" s="5"/>
      <c r="GWL14" s="5"/>
      <c r="GWM14" s="5"/>
      <c r="GWN14" s="5"/>
      <c r="GWO14" s="5"/>
      <c r="GWP14" s="5"/>
      <c r="GWQ14" s="5"/>
      <c r="GWR14" s="5"/>
      <c r="GWS14" s="5"/>
      <c r="GWT14" s="5"/>
      <c r="GWU14" s="5"/>
      <c r="GWV14" s="5"/>
      <c r="GWW14" s="5"/>
      <c r="GWX14" s="5"/>
      <c r="GWY14" s="5"/>
      <c r="GWZ14" s="5"/>
      <c r="GXA14" s="5"/>
      <c r="GXB14" s="5"/>
      <c r="GXC14" s="5"/>
      <c r="GXD14" s="5"/>
      <c r="GXE14" s="5"/>
      <c r="GXF14" s="5"/>
      <c r="GXG14" s="5"/>
      <c r="GXH14" s="5"/>
      <c r="GXI14" s="5"/>
      <c r="GXJ14" s="5"/>
      <c r="GXK14" s="5"/>
      <c r="GXL14" s="5"/>
      <c r="GXM14" s="5"/>
      <c r="GXN14" s="5"/>
      <c r="GXO14" s="5"/>
      <c r="GXP14" s="5"/>
      <c r="GXQ14" s="5"/>
      <c r="GXR14" s="5"/>
      <c r="GXS14" s="5"/>
      <c r="GXT14" s="5"/>
      <c r="GXU14" s="5"/>
      <c r="GXV14" s="5"/>
      <c r="GXW14" s="5"/>
      <c r="GXX14" s="5"/>
      <c r="GXY14" s="5"/>
      <c r="GXZ14" s="5"/>
      <c r="GYA14" s="5"/>
      <c r="GYB14" s="5"/>
      <c r="GYC14" s="5"/>
      <c r="GYD14" s="5"/>
      <c r="GYE14" s="5"/>
      <c r="GYF14" s="5"/>
      <c r="GYG14" s="5"/>
      <c r="GYH14" s="5"/>
      <c r="GYI14" s="5"/>
      <c r="GYJ14" s="5"/>
      <c r="GYK14" s="5"/>
      <c r="GYL14" s="5"/>
      <c r="GYM14" s="5"/>
      <c r="GYN14" s="5"/>
      <c r="GYO14" s="5"/>
      <c r="GYP14" s="5"/>
      <c r="GYQ14" s="5"/>
      <c r="GYR14" s="5"/>
      <c r="GYS14" s="5"/>
      <c r="GYT14" s="5"/>
      <c r="GYU14" s="5"/>
      <c r="GYV14" s="5"/>
      <c r="GYW14" s="5"/>
      <c r="GYX14" s="5"/>
      <c r="GYY14" s="5"/>
      <c r="GYZ14" s="5"/>
      <c r="GZA14" s="5"/>
      <c r="GZB14" s="5"/>
      <c r="GZC14" s="5"/>
      <c r="GZD14" s="5"/>
      <c r="GZE14" s="5"/>
      <c r="GZF14" s="5"/>
      <c r="GZG14" s="5"/>
      <c r="GZH14" s="5"/>
      <c r="GZI14" s="5"/>
      <c r="GZJ14" s="5"/>
      <c r="GZK14" s="5"/>
      <c r="GZL14" s="5"/>
      <c r="GZM14" s="5"/>
      <c r="GZN14" s="5"/>
      <c r="GZO14" s="5"/>
      <c r="GZP14" s="5"/>
      <c r="GZQ14" s="5"/>
      <c r="GZR14" s="5"/>
      <c r="GZS14" s="5"/>
      <c r="GZT14" s="5"/>
      <c r="GZU14" s="5"/>
      <c r="GZV14" s="5"/>
      <c r="GZW14" s="5"/>
      <c r="GZX14" s="5"/>
      <c r="GZY14" s="5"/>
      <c r="GZZ14" s="5"/>
      <c r="HAA14" s="5"/>
      <c r="HAB14" s="5"/>
      <c r="HAC14" s="5"/>
      <c r="HAD14" s="5"/>
      <c r="HAE14" s="5"/>
      <c r="HAF14" s="5"/>
      <c r="HAG14" s="5"/>
      <c r="HAH14" s="5"/>
      <c r="HAI14" s="5"/>
      <c r="HAJ14" s="5"/>
      <c r="HAK14" s="5"/>
      <c r="HAL14" s="5"/>
      <c r="HAM14" s="5"/>
      <c r="HAN14" s="5"/>
      <c r="HAO14" s="5"/>
      <c r="HAP14" s="5"/>
      <c r="HAQ14" s="5"/>
      <c r="HAR14" s="5"/>
      <c r="HAS14" s="5"/>
      <c r="HAT14" s="5"/>
      <c r="HAU14" s="5"/>
      <c r="HAV14" s="5"/>
      <c r="HAW14" s="5"/>
      <c r="HAX14" s="5"/>
      <c r="HAY14" s="5"/>
      <c r="HAZ14" s="5"/>
      <c r="HBA14" s="5"/>
      <c r="HBB14" s="5"/>
      <c r="HBC14" s="5"/>
      <c r="HBD14" s="5"/>
      <c r="HBE14" s="5"/>
      <c r="HBF14" s="5"/>
      <c r="HBG14" s="5"/>
      <c r="HBH14" s="5"/>
      <c r="HBI14" s="5"/>
      <c r="HBJ14" s="5"/>
      <c r="HBK14" s="5"/>
      <c r="HBL14" s="5"/>
      <c r="HBM14" s="5"/>
      <c r="HBN14" s="5"/>
      <c r="HBO14" s="5"/>
      <c r="HBP14" s="5"/>
      <c r="HBQ14" s="5"/>
      <c r="HBR14" s="5"/>
      <c r="HBS14" s="5"/>
      <c r="HBT14" s="5"/>
      <c r="HBU14" s="5"/>
      <c r="HBV14" s="5"/>
      <c r="HBW14" s="5"/>
      <c r="HBX14" s="5"/>
      <c r="HBY14" s="5"/>
      <c r="HBZ14" s="5"/>
      <c r="HCA14" s="5"/>
      <c r="HCB14" s="5"/>
      <c r="HCC14" s="5"/>
      <c r="HCD14" s="5"/>
      <c r="HCE14" s="5"/>
      <c r="HCF14" s="5"/>
      <c r="HCG14" s="5"/>
      <c r="HCH14" s="5"/>
      <c r="HCI14" s="5"/>
      <c r="HCJ14" s="5"/>
      <c r="HCK14" s="5"/>
      <c r="HCL14" s="5"/>
      <c r="HCM14" s="5"/>
      <c r="HCN14" s="5"/>
      <c r="HCO14" s="5"/>
      <c r="HCP14" s="5"/>
      <c r="HCQ14" s="5"/>
      <c r="HCR14" s="5"/>
      <c r="HCS14" s="5"/>
      <c r="HCT14" s="5"/>
      <c r="HCU14" s="5"/>
      <c r="HCV14" s="5"/>
      <c r="HCW14" s="5"/>
      <c r="HCX14" s="5"/>
      <c r="HCY14" s="5"/>
      <c r="HCZ14" s="5"/>
      <c r="HDA14" s="5"/>
      <c r="HDB14" s="5"/>
      <c r="HDC14" s="5"/>
      <c r="HDD14" s="5"/>
      <c r="HDE14" s="5"/>
      <c r="HDF14" s="5"/>
      <c r="HDG14" s="5"/>
      <c r="HDH14" s="5"/>
      <c r="HDI14" s="5"/>
      <c r="HDJ14" s="5"/>
      <c r="HDK14" s="5"/>
      <c r="HDL14" s="5"/>
      <c r="HDM14" s="5"/>
      <c r="HDN14" s="5"/>
      <c r="HDO14" s="5"/>
      <c r="HDP14" s="5"/>
      <c r="HDQ14" s="5"/>
      <c r="HDR14" s="5"/>
      <c r="HDS14" s="5"/>
      <c r="HDT14" s="5"/>
      <c r="HDU14" s="5"/>
      <c r="HDV14" s="5"/>
      <c r="HDW14" s="5"/>
      <c r="HDX14" s="5"/>
      <c r="HDY14" s="5"/>
      <c r="HDZ14" s="5"/>
      <c r="HEA14" s="5"/>
      <c r="HEB14" s="5"/>
      <c r="HEC14" s="5"/>
      <c r="HED14" s="5"/>
      <c r="HEE14" s="5"/>
      <c r="HEF14" s="5"/>
      <c r="HEG14" s="5"/>
      <c r="HEH14" s="5"/>
      <c r="HEI14" s="5"/>
      <c r="HEJ14" s="5"/>
      <c r="HEK14" s="5"/>
      <c r="HEL14" s="5"/>
      <c r="HEM14" s="5"/>
      <c r="HEN14" s="5"/>
      <c r="HEO14" s="5"/>
      <c r="HEP14" s="5"/>
      <c r="HEQ14" s="5"/>
      <c r="HER14" s="5"/>
      <c r="HES14" s="5"/>
      <c r="HET14" s="5"/>
      <c r="HEU14" s="5"/>
      <c r="HEV14" s="5"/>
      <c r="HEW14" s="5"/>
      <c r="HEX14" s="5"/>
      <c r="HEY14" s="5"/>
      <c r="HEZ14" s="5"/>
      <c r="HFA14" s="5"/>
      <c r="HFB14" s="5"/>
      <c r="HFC14" s="5"/>
      <c r="HFD14" s="5"/>
      <c r="HFE14" s="5"/>
      <c r="HFF14" s="5"/>
      <c r="HFG14" s="5"/>
      <c r="HFH14" s="5"/>
      <c r="HFI14" s="5"/>
      <c r="HFJ14" s="5"/>
      <c r="HFK14" s="5"/>
      <c r="HFL14" s="5"/>
      <c r="HFM14" s="5"/>
      <c r="HFN14" s="5"/>
      <c r="HFO14" s="5"/>
      <c r="HFP14" s="5"/>
      <c r="HFQ14" s="5"/>
      <c r="HFR14" s="5"/>
      <c r="HFS14" s="5"/>
      <c r="HFT14" s="5"/>
      <c r="HFU14" s="5"/>
      <c r="HFV14" s="5"/>
      <c r="HFW14" s="5"/>
      <c r="HFX14" s="5"/>
      <c r="HFY14" s="5"/>
      <c r="HFZ14" s="5"/>
      <c r="HGA14" s="5"/>
      <c r="HGB14" s="5"/>
      <c r="HGC14" s="5"/>
      <c r="HGD14" s="5"/>
      <c r="HGE14" s="5"/>
      <c r="HGF14" s="5"/>
      <c r="HGG14" s="5"/>
      <c r="HGH14" s="5"/>
      <c r="HGI14" s="5"/>
      <c r="HGJ14" s="5"/>
      <c r="HGK14" s="5"/>
      <c r="HGL14" s="5"/>
      <c r="HGM14" s="5"/>
      <c r="HGN14" s="5"/>
      <c r="HGO14" s="5"/>
      <c r="HGP14" s="5"/>
      <c r="HGQ14" s="5"/>
      <c r="HGR14" s="5"/>
      <c r="HGS14" s="5"/>
      <c r="HGT14" s="5"/>
      <c r="HGU14" s="5"/>
      <c r="HGV14" s="5"/>
      <c r="HGW14" s="5"/>
      <c r="HGX14" s="5"/>
      <c r="HGY14" s="5"/>
      <c r="HGZ14" s="5"/>
      <c r="HHA14" s="5"/>
      <c r="HHB14" s="5"/>
      <c r="HHC14" s="5"/>
      <c r="HHD14" s="5"/>
      <c r="HHE14" s="5"/>
      <c r="HHF14" s="5"/>
      <c r="HHG14" s="5"/>
      <c r="HHH14" s="5"/>
      <c r="HHI14" s="5"/>
      <c r="HHJ14" s="5"/>
      <c r="HHK14" s="5"/>
      <c r="HHL14" s="5"/>
      <c r="HHM14" s="5"/>
      <c r="HHN14" s="5"/>
      <c r="HHO14" s="5"/>
      <c r="HHP14" s="5"/>
      <c r="HHQ14" s="5"/>
      <c r="HHR14" s="5"/>
      <c r="HHS14" s="5"/>
      <c r="HHT14" s="5"/>
      <c r="HHU14" s="5"/>
      <c r="HHV14" s="5"/>
      <c r="HHW14" s="5"/>
      <c r="HHX14" s="5"/>
      <c r="HHY14" s="5"/>
      <c r="HHZ14" s="5"/>
      <c r="HIA14" s="5"/>
      <c r="HIB14" s="5"/>
      <c r="HIC14" s="5"/>
      <c r="HID14" s="5"/>
      <c r="HIE14" s="5"/>
      <c r="HIF14" s="5"/>
      <c r="HIG14" s="5"/>
      <c r="HIH14" s="5"/>
      <c r="HII14" s="5"/>
      <c r="HIJ14" s="5"/>
      <c r="HIK14" s="5"/>
      <c r="HIL14" s="5"/>
      <c r="HIM14" s="5"/>
      <c r="HIN14" s="5"/>
      <c r="HIO14" s="5"/>
      <c r="HIP14" s="5"/>
      <c r="HIQ14" s="5"/>
      <c r="HIR14" s="5"/>
      <c r="HIS14" s="5"/>
      <c r="HIT14" s="5"/>
      <c r="HIU14" s="5"/>
      <c r="HIV14" s="5"/>
      <c r="HIW14" s="5"/>
      <c r="HIX14" s="5"/>
      <c r="HIY14" s="5"/>
      <c r="HIZ14" s="5"/>
      <c r="HJA14" s="5"/>
      <c r="HJB14" s="5"/>
      <c r="HJC14" s="5"/>
      <c r="HJD14" s="5"/>
      <c r="HJE14" s="5"/>
      <c r="HJF14" s="5"/>
      <c r="HJG14" s="5"/>
      <c r="HJH14" s="5"/>
      <c r="HJI14" s="5"/>
      <c r="HJJ14" s="5"/>
      <c r="HJK14" s="5"/>
      <c r="HJL14" s="5"/>
      <c r="HJM14" s="5"/>
      <c r="HJN14" s="5"/>
      <c r="HJO14" s="5"/>
      <c r="HJP14" s="5"/>
      <c r="HJQ14" s="5"/>
      <c r="HJR14" s="5"/>
      <c r="HJS14" s="5"/>
      <c r="HJT14" s="5"/>
      <c r="HJU14" s="5"/>
      <c r="HJV14" s="5"/>
      <c r="HJW14" s="5"/>
      <c r="HJX14" s="5"/>
      <c r="HJY14" s="5"/>
      <c r="HJZ14" s="5"/>
      <c r="HKA14" s="5"/>
      <c r="HKB14" s="5"/>
      <c r="HKC14" s="5"/>
      <c r="HKD14" s="5"/>
      <c r="HKE14" s="5"/>
      <c r="HKF14" s="5"/>
      <c r="HKG14" s="5"/>
      <c r="HKH14" s="5"/>
      <c r="HKI14" s="5"/>
      <c r="HKJ14" s="5"/>
      <c r="HKK14" s="5"/>
      <c r="HKL14" s="5"/>
      <c r="HKM14" s="5"/>
      <c r="HKN14" s="5"/>
      <c r="HKO14" s="5"/>
      <c r="HKP14" s="5"/>
      <c r="HKQ14" s="5"/>
      <c r="HKR14" s="5"/>
      <c r="HKS14" s="5"/>
      <c r="HKT14" s="5"/>
      <c r="HKU14" s="5"/>
      <c r="HKV14" s="5"/>
      <c r="HKW14" s="5"/>
      <c r="HKX14" s="5"/>
      <c r="HKY14" s="5"/>
      <c r="HKZ14" s="5"/>
      <c r="HLA14" s="5"/>
      <c r="HLB14" s="5"/>
      <c r="HLC14" s="5"/>
      <c r="HLD14" s="5"/>
      <c r="HLE14" s="5"/>
      <c r="HLF14" s="5"/>
      <c r="HLG14" s="5"/>
      <c r="HLH14" s="5"/>
      <c r="HLI14" s="5"/>
      <c r="HLJ14" s="5"/>
      <c r="HLK14" s="5"/>
      <c r="HLL14" s="5"/>
      <c r="HLM14" s="5"/>
      <c r="HLN14" s="5"/>
      <c r="HLO14" s="5"/>
      <c r="HLP14" s="5"/>
      <c r="HLQ14" s="5"/>
      <c r="HLR14" s="5"/>
      <c r="HLS14" s="5"/>
      <c r="HLT14" s="5"/>
      <c r="HLU14" s="5"/>
      <c r="HLV14" s="5"/>
      <c r="HLW14" s="5"/>
      <c r="HLX14" s="5"/>
      <c r="HLY14" s="5"/>
      <c r="HLZ14" s="5"/>
      <c r="HMA14" s="5"/>
      <c r="HMB14" s="5"/>
      <c r="HMC14" s="5"/>
      <c r="HMD14" s="5"/>
      <c r="HME14" s="5"/>
      <c r="HMF14" s="5"/>
      <c r="HMG14" s="5"/>
      <c r="HMH14" s="5"/>
      <c r="HMI14" s="5"/>
      <c r="HMJ14" s="5"/>
      <c r="HMK14" s="5"/>
      <c r="HML14" s="5"/>
      <c r="HMM14" s="5"/>
      <c r="HMN14" s="5"/>
      <c r="HMO14" s="5"/>
      <c r="HMP14" s="5"/>
      <c r="HMQ14" s="5"/>
      <c r="HMR14" s="5"/>
      <c r="HMS14" s="5"/>
      <c r="HMT14" s="5"/>
      <c r="HMU14" s="5"/>
      <c r="HMV14" s="5"/>
      <c r="HMW14" s="5"/>
      <c r="HMX14" s="5"/>
      <c r="HMY14" s="5"/>
      <c r="HMZ14" s="5"/>
      <c r="HNA14" s="5"/>
      <c r="HNB14" s="5"/>
      <c r="HNC14" s="5"/>
      <c r="HND14" s="5"/>
      <c r="HNE14" s="5"/>
      <c r="HNF14" s="5"/>
      <c r="HNG14" s="5"/>
      <c r="HNH14" s="5"/>
      <c r="HNI14" s="5"/>
      <c r="HNJ14" s="5"/>
      <c r="HNK14" s="5"/>
      <c r="HNL14" s="5"/>
      <c r="HNM14" s="5"/>
      <c r="HNN14" s="5"/>
      <c r="HNO14" s="5"/>
      <c r="HNP14" s="5"/>
      <c r="HNQ14" s="5"/>
      <c r="HNR14" s="5"/>
      <c r="HNS14" s="5"/>
      <c r="HNT14" s="5"/>
      <c r="HNU14" s="5"/>
      <c r="HNV14" s="5"/>
      <c r="HNW14" s="5"/>
      <c r="HNX14" s="5"/>
      <c r="HNY14" s="5"/>
      <c r="HNZ14" s="5"/>
      <c r="HOA14" s="5"/>
      <c r="HOB14" s="5"/>
      <c r="HOC14" s="5"/>
      <c r="HOD14" s="5"/>
      <c r="HOE14" s="5"/>
      <c r="HOF14" s="5"/>
      <c r="HOG14" s="5"/>
      <c r="HOH14" s="5"/>
      <c r="HOI14" s="5"/>
      <c r="HOJ14" s="5"/>
      <c r="HOK14" s="5"/>
      <c r="HOL14" s="5"/>
      <c r="HOM14" s="5"/>
      <c r="HON14" s="5"/>
      <c r="HOO14" s="5"/>
      <c r="HOP14" s="5"/>
      <c r="HOQ14" s="5"/>
      <c r="HOR14" s="5"/>
      <c r="HOS14" s="5"/>
      <c r="HOT14" s="5"/>
      <c r="HOU14" s="5"/>
      <c r="HOV14" s="5"/>
      <c r="HOW14" s="5"/>
      <c r="HOX14" s="5"/>
      <c r="HOY14" s="5"/>
      <c r="HOZ14" s="5"/>
      <c r="HPA14" s="5"/>
      <c r="HPB14" s="5"/>
      <c r="HPC14" s="5"/>
      <c r="HPD14" s="5"/>
      <c r="HPE14" s="5"/>
      <c r="HPF14" s="5"/>
      <c r="HPG14" s="5"/>
      <c r="HPH14" s="5"/>
      <c r="HPI14" s="5"/>
      <c r="HPJ14" s="5"/>
      <c r="HPK14" s="5"/>
      <c r="HPL14" s="5"/>
      <c r="HPM14" s="5"/>
      <c r="HPN14" s="5"/>
      <c r="HPO14" s="5"/>
      <c r="HPP14" s="5"/>
      <c r="HPQ14" s="5"/>
      <c r="HPR14" s="5"/>
      <c r="HPS14" s="5"/>
      <c r="HPT14" s="5"/>
      <c r="HPU14" s="5"/>
      <c r="HPV14" s="5"/>
      <c r="HPW14" s="5"/>
      <c r="HPX14" s="5"/>
      <c r="HPY14" s="5"/>
      <c r="HPZ14" s="5"/>
      <c r="HQA14" s="5"/>
      <c r="HQB14" s="5"/>
      <c r="HQC14" s="5"/>
      <c r="HQD14" s="5"/>
      <c r="HQE14" s="5"/>
      <c r="HQF14" s="5"/>
      <c r="HQG14" s="5"/>
      <c r="HQH14" s="5"/>
      <c r="HQI14" s="5"/>
      <c r="HQJ14" s="5"/>
      <c r="HQK14" s="5"/>
      <c r="HQL14" s="5"/>
      <c r="HQM14" s="5"/>
      <c r="HQN14" s="5"/>
      <c r="HQO14" s="5"/>
      <c r="HQP14" s="5"/>
      <c r="HQQ14" s="5"/>
      <c r="HQR14" s="5"/>
      <c r="HQS14" s="5"/>
      <c r="HQT14" s="5"/>
      <c r="HQU14" s="5"/>
      <c r="HQV14" s="5"/>
      <c r="HQW14" s="5"/>
      <c r="HQX14" s="5"/>
      <c r="HQY14" s="5"/>
      <c r="HQZ14" s="5"/>
      <c r="HRA14" s="5"/>
      <c r="HRB14" s="5"/>
      <c r="HRC14" s="5"/>
      <c r="HRD14" s="5"/>
      <c r="HRE14" s="5"/>
      <c r="HRF14" s="5"/>
      <c r="HRG14" s="5"/>
      <c r="HRH14" s="5"/>
      <c r="HRI14" s="5"/>
      <c r="HRJ14" s="5"/>
      <c r="HRK14" s="5"/>
      <c r="HRL14" s="5"/>
      <c r="HRM14" s="5"/>
      <c r="HRN14" s="5"/>
      <c r="HRO14" s="5"/>
      <c r="HRP14" s="5"/>
      <c r="HRQ14" s="5"/>
      <c r="HRR14" s="5"/>
      <c r="HRS14" s="5"/>
      <c r="HRT14" s="5"/>
      <c r="HRU14" s="5"/>
      <c r="HRV14" s="5"/>
      <c r="HRW14" s="5"/>
      <c r="HRX14" s="5"/>
      <c r="HRY14" s="5"/>
      <c r="HRZ14" s="5"/>
      <c r="HSA14" s="5"/>
      <c r="HSB14" s="5"/>
      <c r="HSC14" s="5"/>
      <c r="HSD14" s="5"/>
      <c r="HSE14" s="5"/>
      <c r="HSF14" s="5"/>
      <c r="HSG14" s="5"/>
      <c r="HSH14" s="5"/>
      <c r="HSI14" s="5"/>
      <c r="HSJ14" s="5"/>
      <c r="HSK14" s="5"/>
      <c r="HSL14" s="5"/>
      <c r="HSM14" s="5"/>
      <c r="HSN14" s="5"/>
      <c r="HSO14" s="5"/>
      <c r="HSP14" s="5"/>
      <c r="HSQ14" s="5"/>
      <c r="HSR14" s="5"/>
      <c r="HSS14" s="5"/>
      <c r="HST14" s="5"/>
      <c r="HSU14" s="5"/>
      <c r="HSV14" s="5"/>
      <c r="HSW14" s="5"/>
      <c r="HSX14" s="5"/>
      <c r="HSY14" s="5"/>
      <c r="HSZ14" s="5"/>
      <c r="HTA14" s="5"/>
      <c r="HTB14" s="5"/>
      <c r="HTC14" s="5"/>
      <c r="HTD14" s="5"/>
      <c r="HTE14" s="5"/>
      <c r="HTF14" s="5"/>
      <c r="HTG14" s="5"/>
      <c r="HTH14" s="5"/>
      <c r="HTI14" s="5"/>
      <c r="HTJ14" s="5"/>
      <c r="HTK14" s="5"/>
      <c r="HTL14" s="5"/>
      <c r="HTM14" s="5"/>
      <c r="HTN14" s="5"/>
      <c r="HTO14" s="5"/>
      <c r="HTP14" s="5"/>
      <c r="HTQ14" s="5"/>
      <c r="HTR14" s="5"/>
      <c r="HTS14" s="5"/>
      <c r="HTT14" s="5"/>
      <c r="HTU14" s="5"/>
      <c r="HTV14" s="5"/>
      <c r="HTW14" s="5"/>
      <c r="HTX14" s="5"/>
      <c r="HTY14" s="5"/>
      <c r="HTZ14" s="5"/>
      <c r="HUA14" s="5"/>
      <c r="HUB14" s="5"/>
      <c r="HUC14" s="5"/>
      <c r="HUD14" s="5"/>
      <c r="HUE14" s="5"/>
      <c r="HUF14" s="5"/>
      <c r="HUG14" s="5"/>
      <c r="HUH14" s="5"/>
      <c r="HUI14" s="5"/>
      <c r="HUJ14" s="5"/>
      <c r="HUK14" s="5"/>
      <c r="HUL14" s="5"/>
      <c r="HUM14" s="5"/>
      <c r="HUN14" s="5"/>
      <c r="HUO14" s="5"/>
      <c r="HUP14" s="5"/>
      <c r="HUQ14" s="5"/>
      <c r="HUR14" s="5"/>
      <c r="HUS14" s="5"/>
      <c r="HUT14" s="5"/>
      <c r="HUU14" s="5"/>
      <c r="HUV14" s="5"/>
      <c r="HUW14" s="5"/>
      <c r="HUX14" s="5"/>
      <c r="HUY14" s="5"/>
      <c r="HUZ14" s="5"/>
      <c r="HVA14" s="5"/>
      <c r="HVB14" s="5"/>
      <c r="HVC14" s="5"/>
      <c r="HVD14" s="5"/>
      <c r="HVE14" s="5"/>
      <c r="HVF14" s="5"/>
      <c r="HVG14" s="5"/>
      <c r="HVH14" s="5"/>
      <c r="HVI14" s="5"/>
      <c r="HVJ14" s="5"/>
      <c r="HVK14" s="5"/>
      <c r="HVL14" s="5"/>
      <c r="HVM14" s="5"/>
      <c r="HVN14" s="5"/>
      <c r="HVO14" s="5"/>
      <c r="HVP14" s="5"/>
      <c r="HVQ14" s="5"/>
      <c r="HVR14" s="5"/>
      <c r="HVS14" s="5"/>
      <c r="HVT14" s="5"/>
      <c r="HVU14" s="5"/>
      <c r="HVV14" s="5"/>
      <c r="HVW14" s="5"/>
      <c r="HVX14" s="5"/>
      <c r="HVY14" s="5"/>
      <c r="HVZ14" s="5"/>
      <c r="HWA14" s="5"/>
      <c r="HWB14" s="5"/>
      <c r="HWC14" s="5"/>
      <c r="HWD14" s="5"/>
      <c r="HWE14" s="5"/>
      <c r="HWF14" s="5"/>
      <c r="HWG14" s="5"/>
      <c r="HWH14" s="5"/>
      <c r="HWI14" s="5"/>
      <c r="HWJ14" s="5"/>
      <c r="HWK14" s="5"/>
      <c r="HWL14" s="5"/>
      <c r="HWM14" s="5"/>
      <c r="HWN14" s="5"/>
      <c r="HWO14" s="5"/>
      <c r="HWP14" s="5"/>
      <c r="HWQ14" s="5"/>
      <c r="HWR14" s="5"/>
      <c r="HWS14" s="5"/>
      <c r="HWT14" s="5"/>
      <c r="HWU14" s="5"/>
      <c r="HWV14" s="5"/>
      <c r="HWW14" s="5"/>
      <c r="HWX14" s="5"/>
      <c r="HWY14" s="5"/>
      <c r="HWZ14" s="5"/>
      <c r="HXA14" s="5"/>
      <c r="HXB14" s="5"/>
      <c r="HXC14" s="5"/>
      <c r="HXD14" s="5"/>
      <c r="HXE14" s="5"/>
      <c r="HXF14" s="5"/>
      <c r="HXG14" s="5"/>
      <c r="HXH14" s="5"/>
      <c r="HXI14" s="5"/>
      <c r="HXJ14" s="5"/>
      <c r="HXK14" s="5"/>
      <c r="HXL14" s="5"/>
      <c r="HXM14" s="5"/>
      <c r="HXN14" s="5"/>
      <c r="HXO14" s="5"/>
      <c r="HXP14" s="5"/>
      <c r="HXQ14" s="5"/>
      <c r="HXR14" s="5"/>
      <c r="HXS14" s="5"/>
      <c r="HXT14" s="5"/>
      <c r="HXU14" s="5"/>
      <c r="HXV14" s="5"/>
      <c r="HXW14" s="5"/>
      <c r="HXX14" s="5"/>
      <c r="HXY14" s="5"/>
      <c r="HXZ14" s="5"/>
      <c r="HYA14" s="5"/>
      <c r="HYB14" s="5"/>
      <c r="HYC14" s="5"/>
      <c r="HYD14" s="5"/>
      <c r="HYE14" s="5"/>
      <c r="HYF14" s="5"/>
      <c r="HYG14" s="5"/>
      <c r="HYH14" s="5"/>
      <c r="HYI14" s="5"/>
      <c r="HYJ14" s="5"/>
      <c r="HYK14" s="5"/>
      <c r="HYL14" s="5"/>
      <c r="HYM14" s="5"/>
      <c r="HYN14" s="5"/>
      <c r="HYO14" s="5"/>
      <c r="HYP14" s="5"/>
      <c r="HYQ14" s="5"/>
      <c r="HYR14" s="5"/>
      <c r="HYS14" s="5"/>
      <c r="HYT14" s="5"/>
      <c r="HYU14" s="5"/>
      <c r="HYV14" s="5"/>
      <c r="HYW14" s="5"/>
      <c r="HYX14" s="5"/>
      <c r="HYY14" s="5"/>
      <c r="HYZ14" s="5"/>
      <c r="HZA14" s="5"/>
      <c r="HZB14" s="5"/>
      <c r="HZC14" s="5"/>
      <c r="HZD14" s="5"/>
      <c r="HZE14" s="5"/>
      <c r="HZF14" s="5"/>
      <c r="HZG14" s="5"/>
      <c r="HZH14" s="5"/>
      <c r="HZI14" s="5"/>
      <c r="HZJ14" s="5"/>
      <c r="HZK14" s="5"/>
      <c r="HZL14" s="5"/>
      <c r="HZM14" s="5"/>
      <c r="HZN14" s="5"/>
      <c r="HZO14" s="5"/>
      <c r="HZP14" s="5"/>
      <c r="HZQ14" s="5"/>
      <c r="HZR14" s="5"/>
      <c r="HZS14" s="5"/>
      <c r="HZT14" s="5"/>
      <c r="HZU14" s="5"/>
      <c r="HZV14" s="5"/>
      <c r="HZW14" s="5"/>
      <c r="HZX14" s="5"/>
      <c r="HZY14" s="5"/>
      <c r="HZZ14" s="5"/>
      <c r="IAA14" s="5"/>
      <c r="IAB14" s="5"/>
      <c r="IAC14" s="5"/>
      <c r="IAD14" s="5"/>
      <c r="IAE14" s="5"/>
      <c r="IAF14" s="5"/>
      <c r="IAG14" s="5"/>
      <c r="IAH14" s="5"/>
      <c r="IAI14" s="5"/>
      <c r="IAJ14" s="5"/>
      <c r="IAK14" s="5"/>
      <c r="IAL14" s="5"/>
      <c r="IAM14" s="5"/>
      <c r="IAN14" s="5"/>
      <c r="IAO14" s="5"/>
      <c r="IAP14" s="5"/>
      <c r="IAQ14" s="5"/>
      <c r="IAR14" s="5"/>
      <c r="IAS14" s="5"/>
      <c r="IAT14" s="5"/>
      <c r="IAU14" s="5"/>
      <c r="IAV14" s="5"/>
      <c r="IAW14" s="5"/>
      <c r="IAX14" s="5"/>
      <c r="IAY14" s="5"/>
      <c r="IAZ14" s="5"/>
      <c r="IBA14" s="5"/>
      <c r="IBB14" s="5"/>
      <c r="IBC14" s="5"/>
      <c r="IBD14" s="5"/>
      <c r="IBE14" s="5"/>
      <c r="IBF14" s="5"/>
      <c r="IBG14" s="5"/>
      <c r="IBH14" s="5"/>
      <c r="IBI14" s="5"/>
      <c r="IBJ14" s="5"/>
      <c r="IBK14" s="5"/>
      <c r="IBL14" s="5"/>
      <c r="IBM14" s="5"/>
      <c r="IBN14" s="5"/>
      <c r="IBO14" s="5"/>
      <c r="IBP14" s="5"/>
      <c r="IBQ14" s="5"/>
      <c r="IBR14" s="5"/>
      <c r="IBS14" s="5"/>
      <c r="IBT14" s="5"/>
      <c r="IBU14" s="5"/>
      <c r="IBV14" s="5"/>
      <c r="IBW14" s="5"/>
      <c r="IBX14" s="5"/>
      <c r="IBY14" s="5"/>
      <c r="IBZ14" s="5"/>
      <c r="ICA14" s="5"/>
      <c r="ICB14" s="5"/>
      <c r="ICC14" s="5"/>
      <c r="ICD14" s="5"/>
      <c r="ICE14" s="5"/>
      <c r="ICF14" s="5"/>
      <c r="ICG14" s="5"/>
      <c r="ICH14" s="5"/>
      <c r="ICI14" s="5"/>
      <c r="ICJ14" s="5"/>
      <c r="ICK14" s="5"/>
      <c r="ICL14" s="5"/>
      <c r="ICM14" s="5"/>
      <c r="ICN14" s="5"/>
      <c r="ICO14" s="5"/>
      <c r="ICP14" s="5"/>
      <c r="ICQ14" s="5"/>
      <c r="ICR14" s="5"/>
      <c r="ICS14" s="5"/>
      <c r="ICT14" s="5"/>
      <c r="ICU14" s="5"/>
      <c r="ICV14" s="5"/>
      <c r="ICW14" s="5"/>
      <c r="ICX14" s="5"/>
      <c r="ICY14" s="5"/>
      <c r="ICZ14" s="5"/>
      <c r="IDA14" s="5"/>
      <c r="IDB14" s="5"/>
      <c r="IDC14" s="5"/>
      <c r="IDD14" s="5"/>
      <c r="IDE14" s="5"/>
      <c r="IDF14" s="5"/>
      <c r="IDG14" s="5"/>
      <c r="IDH14" s="5"/>
      <c r="IDI14" s="5"/>
      <c r="IDJ14" s="5"/>
      <c r="IDK14" s="5"/>
      <c r="IDL14" s="5"/>
      <c r="IDM14" s="5"/>
      <c r="IDN14" s="5"/>
      <c r="IDO14" s="5"/>
      <c r="IDP14" s="5"/>
      <c r="IDQ14" s="5"/>
      <c r="IDR14" s="5"/>
      <c r="IDS14" s="5"/>
      <c r="IDT14" s="5"/>
      <c r="IDU14" s="5"/>
      <c r="IDV14" s="5"/>
      <c r="IDW14" s="5"/>
      <c r="IDX14" s="5"/>
      <c r="IDY14" s="5"/>
      <c r="IDZ14" s="5"/>
      <c r="IEA14" s="5"/>
      <c r="IEB14" s="5"/>
      <c r="IEC14" s="5"/>
      <c r="IED14" s="5"/>
      <c r="IEE14" s="5"/>
      <c r="IEF14" s="5"/>
      <c r="IEG14" s="5"/>
      <c r="IEH14" s="5"/>
      <c r="IEI14" s="5"/>
      <c r="IEJ14" s="5"/>
      <c r="IEK14" s="5"/>
      <c r="IEL14" s="5"/>
      <c r="IEM14" s="5"/>
      <c r="IEN14" s="5"/>
      <c r="IEO14" s="5"/>
      <c r="IEP14" s="5"/>
      <c r="IEQ14" s="5"/>
      <c r="IER14" s="5"/>
      <c r="IES14" s="5"/>
      <c r="IET14" s="5"/>
      <c r="IEU14" s="5"/>
      <c r="IEV14" s="5"/>
      <c r="IEW14" s="5"/>
      <c r="IEX14" s="5"/>
      <c r="IEY14" s="5"/>
      <c r="IEZ14" s="5"/>
      <c r="IFA14" s="5"/>
      <c r="IFB14" s="5"/>
      <c r="IFC14" s="5"/>
      <c r="IFD14" s="5"/>
      <c r="IFE14" s="5"/>
      <c r="IFF14" s="5"/>
      <c r="IFG14" s="5"/>
      <c r="IFH14" s="5"/>
      <c r="IFI14" s="5"/>
      <c r="IFJ14" s="5"/>
      <c r="IFK14" s="5"/>
      <c r="IFL14" s="5"/>
      <c r="IFM14" s="5"/>
      <c r="IFN14" s="5"/>
      <c r="IFO14" s="5"/>
      <c r="IFP14" s="5"/>
      <c r="IFQ14" s="5"/>
      <c r="IFR14" s="5"/>
      <c r="IFS14" s="5"/>
      <c r="IFT14" s="5"/>
      <c r="IFU14" s="5"/>
      <c r="IFV14" s="5"/>
      <c r="IFW14" s="5"/>
      <c r="IFX14" s="5"/>
      <c r="IFY14" s="5"/>
      <c r="IFZ14" s="5"/>
      <c r="IGA14" s="5"/>
      <c r="IGB14" s="5"/>
      <c r="IGC14" s="5"/>
      <c r="IGD14" s="5"/>
      <c r="IGE14" s="5"/>
      <c r="IGF14" s="5"/>
      <c r="IGG14" s="5"/>
      <c r="IGH14" s="5"/>
      <c r="IGI14" s="5"/>
      <c r="IGJ14" s="5"/>
      <c r="IGK14" s="5"/>
      <c r="IGL14" s="5"/>
      <c r="IGM14" s="5"/>
      <c r="IGN14" s="5"/>
      <c r="IGO14" s="5"/>
      <c r="IGP14" s="5"/>
      <c r="IGQ14" s="5"/>
      <c r="IGR14" s="5"/>
      <c r="IGS14" s="5"/>
      <c r="IGT14" s="5"/>
      <c r="IGU14" s="5"/>
      <c r="IGV14" s="5"/>
      <c r="IGW14" s="5"/>
      <c r="IGX14" s="5"/>
      <c r="IGY14" s="5"/>
      <c r="IGZ14" s="5"/>
      <c r="IHA14" s="5"/>
      <c r="IHB14" s="5"/>
      <c r="IHC14" s="5"/>
      <c r="IHD14" s="5"/>
      <c r="IHE14" s="5"/>
      <c r="IHF14" s="5"/>
      <c r="IHG14" s="5"/>
      <c r="IHH14" s="5"/>
      <c r="IHI14" s="5"/>
      <c r="IHJ14" s="5"/>
      <c r="IHK14" s="5"/>
      <c r="IHL14" s="5"/>
      <c r="IHM14" s="5"/>
      <c r="IHN14" s="5"/>
      <c r="IHO14" s="5"/>
      <c r="IHP14" s="5"/>
      <c r="IHQ14" s="5"/>
      <c r="IHR14" s="5"/>
      <c r="IHS14" s="5"/>
      <c r="IHT14" s="5"/>
      <c r="IHU14" s="5"/>
      <c r="IHV14" s="5"/>
      <c r="IHW14" s="5"/>
      <c r="IHX14" s="5"/>
      <c r="IHY14" s="5"/>
      <c r="IHZ14" s="5"/>
      <c r="IIA14" s="5"/>
      <c r="IIB14" s="5"/>
      <c r="IIC14" s="5"/>
      <c r="IID14" s="5"/>
      <c r="IIE14" s="5"/>
      <c r="IIF14" s="5"/>
      <c r="IIG14" s="5"/>
      <c r="IIH14" s="5"/>
      <c r="III14" s="5"/>
      <c r="IIJ14" s="5"/>
      <c r="IIK14" s="5"/>
      <c r="IIL14" s="5"/>
      <c r="IIM14" s="5"/>
      <c r="IIN14" s="5"/>
      <c r="IIO14" s="5"/>
      <c r="IIP14" s="5"/>
      <c r="IIQ14" s="5"/>
      <c r="IIR14" s="5"/>
      <c r="IIS14" s="5"/>
      <c r="IIT14" s="5"/>
      <c r="IIU14" s="5"/>
      <c r="IIV14" s="5"/>
      <c r="IIW14" s="5"/>
      <c r="IIX14" s="5"/>
      <c r="IIY14" s="5"/>
      <c r="IIZ14" s="5"/>
      <c r="IJA14" s="5"/>
      <c r="IJB14" s="5"/>
      <c r="IJC14" s="5"/>
      <c r="IJD14" s="5"/>
      <c r="IJE14" s="5"/>
      <c r="IJF14" s="5"/>
      <c r="IJG14" s="5"/>
      <c r="IJH14" s="5"/>
      <c r="IJI14" s="5"/>
      <c r="IJJ14" s="5"/>
      <c r="IJK14" s="5"/>
      <c r="IJL14" s="5"/>
      <c r="IJM14" s="5"/>
      <c r="IJN14" s="5"/>
      <c r="IJO14" s="5"/>
      <c r="IJP14" s="5"/>
      <c r="IJQ14" s="5"/>
      <c r="IJR14" s="5"/>
      <c r="IJS14" s="5"/>
      <c r="IJT14" s="5"/>
      <c r="IJU14" s="5"/>
      <c r="IJV14" s="5"/>
      <c r="IJW14" s="5"/>
      <c r="IJX14" s="5"/>
      <c r="IJY14" s="5"/>
      <c r="IJZ14" s="5"/>
      <c r="IKA14" s="5"/>
      <c r="IKB14" s="5"/>
      <c r="IKC14" s="5"/>
      <c r="IKD14" s="5"/>
      <c r="IKE14" s="5"/>
      <c r="IKF14" s="5"/>
      <c r="IKG14" s="5"/>
      <c r="IKH14" s="5"/>
      <c r="IKI14" s="5"/>
      <c r="IKJ14" s="5"/>
      <c r="IKK14" s="5"/>
      <c r="IKL14" s="5"/>
      <c r="IKM14" s="5"/>
      <c r="IKN14" s="5"/>
      <c r="IKO14" s="5"/>
      <c r="IKP14" s="5"/>
      <c r="IKQ14" s="5"/>
      <c r="IKR14" s="5"/>
      <c r="IKS14" s="5"/>
      <c r="IKT14" s="5"/>
      <c r="IKU14" s="5"/>
      <c r="IKV14" s="5"/>
      <c r="IKW14" s="5"/>
      <c r="IKX14" s="5"/>
      <c r="IKY14" s="5"/>
      <c r="IKZ14" s="5"/>
      <c r="ILA14" s="5"/>
      <c r="ILB14" s="5"/>
      <c r="ILC14" s="5"/>
      <c r="ILD14" s="5"/>
      <c r="ILE14" s="5"/>
      <c r="ILF14" s="5"/>
      <c r="ILG14" s="5"/>
      <c r="ILH14" s="5"/>
      <c r="ILI14" s="5"/>
      <c r="ILJ14" s="5"/>
      <c r="ILK14" s="5"/>
      <c r="ILL14" s="5"/>
      <c r="ILM14" s="5"/>
      <c r="ILN14" s="5"/>
      <c r="ILO14" s="5"/>
      <c r="ILP14" s="5"/>
      <c r="ILQ14" s="5"/>
      <c r="ILR14" s="5"/>
      <c r="ILS14" s="5"/>
      <c r="ILT14" s="5"/>
      <c r="ILU14" s="5"/>
      <c r="ILV14" s="5"/>
      <c r="ILW14" s="5"/>
      <c r="ILX14" s="5"/>
      <c r="ILY14" s="5"/>
      <c r="ILZ14" s="5"/>
      <c r="IMA14" s="5"/>
      <c r="IMB14" s="5"/>
      <c r="IMC14" s="5"/>
      <c r="IMD14" s="5"/>
      <c r="IME14" s="5"/>
      <c r="IMF14" s="5"/>
      <c r="IMG14" s="5"/>
      <c r="IMH14" s="5"/>
      <c r="IMI14" s="5"/>
      <c r="IMJ14" s="5"/>
      <c r="IMK14" s="5"/>
      <c r="IML14" s="5"/>
      <c r="IMM14" s="5"/>
      <c r="IMN14" s="5"/>
      <c r="IMO14" s="5"/>
      <c r="IMP14" s="5"/>
      <c r="IMQ14" s="5"/>
      <c r="IMR14" s="5"/>
      <c r="IMS14" s="5"/>
      <c r="IMT14" s="5"/>
      <c r="IMU14" s="5"/>
      <c r="IMV14" s="5"/>
      <c r="IMW14" s="5"/>
      <c r="IMX14" s="5"/>
      <c r="IMY14" s="5"/>
      <c r="IMZ14" s="5"/>
      <c r="INA14" s="5"/>
      <c r="INB14" s="5"/>
      <c r="INC14" s="5"/>
      <c r="IND14" s="5"/>
      <c r="INE14" s="5"/>
      <c r="INF14" s="5"/>
      <c r="ING14" s="5"/>
      <c r="INH14" s="5"/>
      <c r="INI14" s="5"/>
      <c r="INJ14" s="5"/>
      <c r="INK14" s="5"/>
      <c r="INL14" s="5"/>
      <c r="INM14" s="5"/>
      <c r="INN14" s="5"/>
      <c r="INO14" s="5"/>
      <c r="INP14" s="5"/>
      <c r="INQ14" s="5"/>
      <c r="INR14" s="5"/>
      <c r="INS14" s="5"/>
      <c r="INT14" s="5"/>
      <c r="INU14" s="5"/>
      <c r="INV14" s="5"/>
      <c r="INW14" s="5"/>
      <c r="INX14" s="5"/>
      <c r="INY14" s="5"/>
      <c r="INZ14" s="5"/>
      <c r="IOA14" s="5"/>
      <c r="IOB14" s="5"/>
      <c r="IOC14" s="5"/>
      <c r="IOD14" s="5"/>
      <c r="IOE14" s="5"/>
      <c r="IOF14" s="5"/>
      <c r="IOG14" s="5"/>
      <c r="IOH14" s="5"/>
      <c r="IOI14" s="5"/>
      <c r="IOJ14" s="5"/>
      <c r="IOK14" s="5"/>
      <c r="IOL14" s="5"/>
      <c r="IOM14" s="5"/>
      <c r="ION14" s="5"/>
      <c r="IOO14" s="5"/>
      <c r="IOP14" s="5"/>
      <c r="IOQ14" s="5"/>
      <c r="IOR14" s="5"/>
      <c r="IOS14" s="5"/>
      <c r="IOT14" s="5"/>
      <c r="IOU14" s="5"/>
      <c r="IOV14" s="5"/>
      <c r="IOW14" s="5"/>
      <c r="IOX14" s="5"/>
      <c r="IOY14" s="5"/>
      <c r="IOZ14" s="5"/>
      <c r="IPA14" s="5"/>
      <c r="IPB14" s="5"/>
      <c r="IPC14" s="5"/>
      <c r="IPD14" s="5"/>
      <c r="IPE14" s="5"/>
      <c r="IPF14" s="5"/>
      <c r="IPG14" s="5"/>
      <c r="IPH14" s="5"/>
      <c r="IPI14" s="5"/>
      <c r="IPJ14" s="5"/>
      <c r="IPK14" s="5"/>
      <c r="IPL14" s="5"/>
      <c r="IPM14" s="5"/>
      <c r="IPN14" s="5"/>
      <c r="IPO14" s="5"/>
      <c r="IPP14" s="5"/>
      <c r="IPQ14" s="5"/>
      <c r="IPR14" s="5"/>
      <c r="IPS14" s="5"/>
      <c r="IPT14" s="5"/>
      <c r="IPU14" s="5"/>
      <c r="IPV14" s="5"/>
      <c r="IPW14" s="5"/>
      <c r="IPX14" s="5"/>
      <c r="IPY14" s="5"/>
      <c r="IPZ14" s="5"/>
      <c r="IQA14" s="5"/>
      <c r="IQB14" s="5"/>
      <c r="IQC14" s="5"/>
      <c r="IQD14" s="5"/>
      <c r="IQE14" s="5"/>
      <c r="IQF14" s="5"/>
      <c r="IQG14" s="5"/>
      <c r="IQH14" s="5"/>
      <c r="IQI14" s="5"/>
      <c r="IQJ14" s="5"/>
      <c r="IQK14" s="5"/>
      <c r="IQL14" s="5"/>
      <c r="IQM14" s="5"/>
      <c r="IQN14" s="5"/>
      <c r="IQO14" s="5"/>
      <c r="IQP14" s="5"/>
      <c r="IQQ14" s="5"/>
      <c r="IQR14" s="5"/>
      <c r="IQS14" s="5"/>
      <c r="IQT14" s="5"/>
      <c r="IQU14" s="5"/>
      <c r="IQV14" s="5"/>
      <c r="IQW14" s="5"/>
      <c r="IQX14" s="5"/>
      <c r="IQY14" s="5"/>
      <c r="IQZ14" s="5"/>
      <c r="IRA14" s="5"/>
      <c r="IRB14" s="5"/>
      <c r="IRC14" s="5"/>
      <c r="IRD14" s="5"/>
      <c r="IRE14" s="5"/>
      <c r="IRF14" s="5"/>
      <c r="IRG14" s="5"/>
      <c r="IRH14" s="5"/>
      <c r="IRI14" s="5"/>
      <c r="IRJ14" s="5"/>
      <c r="IRK14" s="5"/>
      <c r="IRL14" s="5"/>
      <c r="IRM14" s="5"/>
      <c r="IRN14" s="5"/>
      <c r="IRO14" s="5"/>
      <c r="IRP14" s="5"/>
      <c r="IRQ14" s="5"/>
      <c r="IRR14" s="5"/>
      <c r="IRS14" s="5"/>
      <c r="IRT14" s="5"/>
      <c r="IRU14" s="5"/>
      <c r="IRV14" s="5"/>
      <c r="IRW14" s="5"/>
      <c r="IRX14" s="5"/>
      <c r="IRY14" s="5"/>
      <c r="IRZ14" s="5"/>
      <c r="ISA14" s="5"/>
      <c r="ISB14" s="5"/>
      <c r="ISC14" s="5"/>
      <c r="ISD14" s="5"/>
      <c r="ISE14" s="5"/>
      <c r="ISF14" s="5"/>
      <c r="ISG14" s="5"/>
      <c r="ISH14" s="5"/>
      <c r="ISI14" s="5"/>
      <c r="ISJ14" s="5"/>
      <c r="ISK14" s="5"/>
      <c r="ISL14" s="5"/>
      <c r="ISM14" s="5"/>
      <c r="ISN14" s="5"/>
      <c r="ISO14" s="5"/>
      <c r="ISP14" s="5"/>
      <c r="ISQ14" s="5"/>
      <c r="ISR14" s="5"/>
      <c r="ISS14" s="5"/>
      <c r="IST14" s="5"/>
      <c r="ISU14" s="5"/>
      <c r="ISV14" s="5"/>
      <c r="ISW14" s="5"/>
      <c r="ISX14" s="5"/>
      <c r="ISY14" s="5"/>
      <c r="ISZ14" s="5"/>
      <c r="ITA14" s="5"/>
      <c r="ITB14" s="5"/>
      <c r="ITC14" s="5"/>
      <c r="ITD14" s="5"/>
      <c r="ITE14" s="5"/>
      <c r="ITF14" s="5"/>
      <c r="ITG14" s="5"/>
      <c r="ITH14" s="5"/>
      <c r="ITI14" s="5"/>
      <c r="ITJ14" s="5"/>
      <c r="ITK14" s="5"/>
      <c r="ITL14" s="5"/>
      <c r="ITM14" s="5"/>
      <c r="ITN14" s="5"/>
      <c r="ITO14" s="5"/>
      <c r="ITP14" s="5"/>
      <c r="ITQ14" s="5"/>
      <c r="ITR14" s="5"/>
      <c r="ITS14" s="5"/>
      <c r="ITT14" s="5"/>
      <c r="ITU14" s="5"/>
      <c r="ITV14" s="5"/>
      <c r="ITW14" s="5"/>
      <c r="ITX14" s="5"/>
      <c r="ITY14" s="5"/>
      <c r="ITZ14" s="5"/>
      <c r="IUA14" s="5"/>
      <c r="IUB14" s="5"/>
      <c r="IUC14" s="5"/>
      <c r="IUD14" s="5"/>
      <c r="IUE14" s="5"/>
      <c r="IUF14" s="5"/>
      <c r="IUG14" s="5"/>
      <c r="IUH14" s="5"/>
      <c r="IUI14" s="5"/>
      <c r="IUJ14" s="5"/>
      <c r="IUK14" s="5"/>
      <c r="IUL14" s="5"/>
      <c r="IUM14" s="5"/>
      <c r="IUN14" s="5"/>
      <c r="IUO14" s="5"/>
      <c r="IUP14" s="5"/>
      <c r="IUQ14" s="5"/>
      <c r="IUR14" s="5"/>
      <c r="IUS14" s="5"/>
      <c r="IUT14" s="5"/>
      <c r="IUU14" s="5"/>
      <c r="IUV14" s="5"/>
      <c r="IUW14" s="5"/>
      <c r="IUX14" s="5"/>
      <c r="IUY14" s="5"/>
      <c r="IUZ14" s="5"/>
      <c r="IVA14" s="5"/>
      <c r="IVB14" s="5"/>
      <c r="IVC14" s="5"/>
      <c r="IVD14" s="5"/>
      <c r="IVE14" s="5"/>
      <c r="IVF14" s="5"/>
      <c r="IVG14" s="5"/>
      <c r="IVH14" s="5"/>
      <c r="IVI14" s="5"/>
      <c r="IVJ14" s="5"/>
      <c r="IVK14" s="5"/>
      <c r="IVL14" s="5"/>
      <c r="IVM14" s="5"/>
      <c r="IVN14" s="5"/>
      <c r="IVO14" s="5"/>
      <c r="IVP14" s="5"/>
      <c r="IVQ14" s="5"/>
      <c r="IVR14" s="5"/>
      <c r="IVS14" s="5"/>
      <c r="IVT14" s="5"/>
      <c r="IVU14" s="5"/>
      <c r="IVV14" s="5"/>
      <c r="IVW14" s="5"/>
      <c r="IVX14" s="5"/>
      <c r="IVY14" s="5"/>
      <c r="IVZ14" s="5"/>
      <c r="IWA14" s="5"/>
      <c r="IWB14" s="5"/>
      <c r="IWC14" s="5"/>
      <c r="IWD14" s="5"/>
      <c r="IWE14" s="5"/>
      <c r="IWF14" s="5"/>
      <c r="IWG14" s="5"/>
      <c r="IWH14" s="5"/>
      <c r="IWI14" s="5"/>
      <c r="IWJ14" s="5"/>
      <c r="IWK14" s="5"/>
      <c r="IWL14" s="5"/>
      <c r="IWM14" s="5"/>
      <c r="IWN14" s="5"/>
      <c r="IWO14" s="5"/>
      <c r="IWP14" s="5"/>
      <c r="IWQ14" s="5"/>
      <c r="IWR14" s="5"/>
      <c r="IWS14" s="5"/>
      <c r="IWT14" s="5"/>
      <c r="IWU14" s="5"/>
      <c r="IWV14" s="5"/>
      <c r="IWW14" s="5"/>
      <c r="IWX14" s="5"/>
      <c r="IWY14" s="5"/>
      <c r="IWZ14" s="5"/>
      <c r="IXA14" s="5"/>
      <c r="IXB14" s="5"/>
      <c r="IXC14" s="5"/>
      <c r="IXD14" s="5"/>
      <c r="IXE14" s="5"/>
      <c r="IXF14" s="5"/>
      <c r="IXG14" s="5"/>
      <c r="IXH14" s="5"/>
      <c r="IXI14" s="5"/>
      <c r="IXJ14" s="5"/>
      <c r="IXK14" s="5"/>
      <c r="IXL14" s="5"/>
      <c r="IXM14" s="5"/>
      <c r="IXN14" s="5"/>
      <c r="IXO14" s="5"/>
      <c r="IXP14" s="5"/>
      <c r="IXQ14" s="5"/>
      <c r="IXR14" s="5"/>
      <c r="IXS14" s="5"/>
      <c r="IXT14" s="5"/>
      <c r="IXU14" s="5"/>
      <c r="IXV14" s="5"/>
      <c r="IXW14" s="5"/>
      <c r="IXX14" s="5"/>
      <c r="IXY14" s="5"/>
      <c r="IXZ14" s="5"/>
      <c r="IYA14" s="5"/>
      <c r="IYB14" s="5"/>
      <c r="IYC14" s="5"/>
      <c r="IYD14" s="5"/>
      <c r="IYE14" s="5"/>
      <c r="IYF14" s="5"/>
      <c r="IYG14" s="5"/>
      <c r="IYH14" s="5"/>
      <c r="IYI14" s="5"/>
      <c r="IYJ14" s="5"/>
      <c r="IYK14" s="5"/>
      <c r="IYL14" s="5"/>
      <c r="IYM14" s="5"/>
      <c r="IYN14" s="5"/>
      <c r="IYO14" s="5"/>
      <c r="IYP14" s="5"/>
      <c r="IYQ14" s="5"/>
      <c r="IYR14" s="5"/>
      <c r="IYS14" s="5"/>
      <c r="IYT14" s="5"/>
      <c r="IYU14" s="5"/>
      <c r="IYV14" s="5"/>
      <c r="IYW14" s="5"/>
      <c r="IYX14" s="5"/>
      <c r="IYY14" s="5"/>
      <c r="IYZ14" s="5"/>
      <c r="IZA14" s="5"/>
      <c r="IZB14" s="5"/>
      <c r="IZC14" s="5"/>
      <c r="IZD14" s="5"/>
      <c r="IZE14" s="5"/>
      <c r="IZF14" s="5"/>
      <c r="IZG14" s="5"/>
      <c r="IZH14" s="5"/>
      <c r="IZI14" s="5"/>
      <c r="IZJ14" s="5"/>
      <c r="IZK14" s="5"/>
      <c r="IZL14" s="5"/>
      <c r="IZM14" s="5"/>
      <c r="IZN14" s="5"/>
      <c r="IZO14" s="5"/>
      <c r="IZP14" s="5"/>
      <c r="IZQ14" s="5"/>
      <c r="IZR14" s="5"/>
      <c r="IZS14" s="5"/>
      <c r="IZT14" s="5"/>
      <c r="IZU14" s="5"/>
      <c r="IZV14" s="5"/>
      <c r="IZW14" s="5"/>
      <c r="IZX14" s="5"/>
      <c r="IZY14" s="5"/>
      <c r="IZZ14" s="5"/>
      <c r="JAA14" s="5"/>
      <c r="JAB14" s="5"/>
      <c r="JAC14" s="5"/>
      <c r="JAD14" s="5"/>
      <c r="JAE14" s="5"/>
      <c r="JAF14" s="5"/>
      <c r="JAG14" s="5"/>
      <c r="JAH14" s="5"/>
      <c r="JAI14" s="5"/>
      <c r="JAJ14" s="5"/>
      <c r="JAK14" s="5"/>
      <c r="JAL14" s="5"/>
      <c r="JAM14" s="5"/>
      <c r="JAN14" s="5"/>
      <c r="JAO14" s="5"/>
      <c r="JAP14" s="5"/>
      <c r="JAQ14" s="5"/>
      <c r="JAR14" s="5"/>
      <c r="JAS14" s="5"/>
      <c r="JAT14" s="5"/>
      <c r="JAU14" s="5"/>
      <c r="JAV14" s="5"/>
      <c r="JAW14" s="5"/>
      <c r="JAX14" s="5"/>
      <c r="JAY14" s="5"/>
      <c r="JAZ14" s="5"/>
      <c r="JBA14" s="5"/>
      <c r="JBB14" s="5"/>
      <c r="JBC14" s="5"/>
      <c r="JBD14" s="5"/>
      <c r="JBE14" s="5"/>
      <c r="JBF14" s="5"/>
      <c r="JBG14" s="5"/>
      <c r="JBH14" s="5"/>
      <c r="JBI14" s="5"/>
      <c r="JBJ14" s="5"/>
      <c r="JBK14" s="5"/>
      <c r="JBL14" s="5"/>
      <c r="JBM14" s="5"/>
      <c r="JBN14" s="5"/>
      <c r="JBO14" s="5"/>
      <c r="JBP14" s="5"/>
      <c r="JBQ14" s="5"/>
      <c r="JBR14" s="5"/>
      <c r="JBS14" s="5"/>
      <c r="JBT14" s="5"/>
      <c r="JBU14" s="5"/>
      <c r="JBV14" s="5"/>
      <c r="JBW14" s="5"/>
      <c r="JBX14" s="5"/>
      <c r="JBY14" s="5"/>
      <c r="JBZ14" s="5"/>
      <c r="JCA14" s="5"/>
      <c r="JCB14" s="5"/>
      <c r="JCC14" s="5"/>
      <c r="JCD14" s="5"/>
      <c r="JCE14" s="5"/>
      <c r="JCF14" s="5"/>
      <c r="JCG14" s="5"/>
      <c r="JCH14" s="5"/>
      <c r="JCI14" s="5"/>
      <c r="JCJ14" s="5"/>
      <c r="JCK14" s="5"/>
      <c r="JCL14" s="5"/>
      <c r="JCM14" s="5"/>
      <c r="JCN14" s="5"/>
      <c r="JCO14" s="5"/>
      <c r="JCP14" s="5"/>
      <c r="JCQ14" s="5"/>
      <c r="JCR14" s="5"/>
      <c r="JCS14" s="5"/>
      <c r="JCT14" s="5"/>
      <c r="JCU14" s="5"/>
      <c r="JCV14" s="5"/>
      <c r="JCW14" s="5"/>
      <c r="JCX14" s="5"/>
      <c r="JCY14" s="5"/>
      <c r="JCZ14" s="5"/>
      <c r="JDA14" s="5"/>
      <c r="JDB14" s="5"/>
      <c r="JDC14" s="5"/>
      <c r="JDD14" s="5"/>
      <c r="JDE14" s="5"/>
      <c r="JDF14" s="5"/>
      <c r="JDG14" s="5"/>
      <c r="JDH14" s="5"/>
      <c r="JDI14" s="5"/>
      <c r="JDJ14" s="5"/>
      <c r="JDK14" s="5"/>
      <c r="JDL14" s="5"/>
      <c r="JDM14" s="5"/>
      <c r="JDN14" s="5"/>
      <c r="JDO14" s="5"/>
      <c r="JDP14" s="5"/>
      <c r="JDQ14" s="5"/>
      <c r="JDR14" s="5"/>
      <c r="JDS14" s="5"/>
      <c r="JDT14" s="5"/>
      <c r="JDU14" s="5"/>
      <c r="JDV14" s="5"/>
      <c r="JDW14" s="5"/>
      <c r="JDX14" s="5"/>
      <c r="JDY14" s="5"/>
      <c r="JDZ14" s="5"/>
      <c r="JEA14" s="5"/>
      <c r="JEB14" s="5"/>
      <c r="JEC14" s="5"/>
      <c r="JED14" s="5"/>
      <c r="JEE14" s="5"/>
      <c r="JEF14" s="5"/>
      <c r="JEG14" s="5"/>
      <c r="JEH14" s="5"/>
      <c r="JEI14" s="5"/>
      <c r="JEJ14" s="5"/>
      <c r="JEK14" s="5"/>
      <c r="JEL14" s="5"/>
      <c r="JEM14" s="5"/>
      <c r="JEN14" s="5"/>
      <c r="JEO14" s="5"/>
      <c r="JEP14" s="5"/>
      <c r="JEQ14" s="5"/>
      <c r="JER14" s="5"/>
      <c r="JES14" s="5"/>
      <c r="JET14" s="5"/>
      <c r="JEU14" s="5"/>
      <c r="JEV14" s="5"/>
      <c r="JEW14" s="5"/>
      <c r="JEX14" s="5"/>
      <c r="JEY14" s="5"/>
      <c r="JEZ14" s="5"/>
      <c r="JFA14" s="5"/>
      <c r="JFB14" s="5"/>
      <c r="JFC14" s="5"/>
      <c r="JFD14" s="5"/>
      <c r="JFE14" s="5"/>
      <c r="JFF14" s="5"/>
      <c r="JFG14" s="5"/>
      <c r="JFH14" s="5"/>
      <c r="JFI14" s="5"/>
      <c r="JFJ14" s="5"/>
      <c r="JFK14" s="5"/>
      <c r="JFL14" s="5"/>
      <c r="JFM14" s="5"/>
      <c r="JFN14" s="5"/>
      <c r="JFO14" s="5"/>
      <c r="JFP14" s="5"/>
      <c r="JFQ14" s="5"/>
      <c r="JFR14" s="5"/>
      <c r="JFS14" s="5"/>
      <c r="JFT14" s="5"/>
      <c r="JFU14" s="5"/>
      <c r="JFV14" s="5"/>
      <c r="JFW14" s="5"/>
      <c r="JFX14" s="5"/>
      <c r="JFY14" s="5"/>
      <c r="JFZ14" s="5"/>
      <c r="JGA14" s="5"/>
      <c r="JGB14" s="5"/>
      <c r="JGC14" s="5"/>
      <c r="JGD14" s="5"/>
      <c r="JGE14" s="5"/>
      <c r="JGF14" s="5"/>
      <c r="JGG14" s="5"/>
      <c r="JGH14" s="5"/>
      <c r="JGI14" s="5"/>
      <c r="JGJ14" s="5"/>
      <c r="JGK14" s="5"/>
      <c r="JGL14" s="5"/>
      <c r="JGM14" s="5"/>
      <c r="JGN14" s="5"/>
      <c r="JGO14" s="5"/>
      <c r="JGP14" s="5"/>
      <c r="JGQ14" s="5"/>
      <c r="JGR14" s="5"/>
      <c r="JGS14" s="5"/>
      <c r="JGT14" s="5"/>
      <c r="JGU14" s="5"/>
      <c r="JGV14" s="5"/>
      <c r="JGW14" s="5"/>
      <c r="JGX14" s="5"/>
      <c r="JGY14" s="5"/>
      <c r="JGZ14" s="5"/>
      <c r="JHA14" s="5"/>
      <c r="JHB14" s="5"/>
      <c r="JHC14" s="5"/>
      <c r="JHD14" s="5"/>
      <c r="JHE14" s="5"/>
      <c r="JHF14" s="5"/>
      <c r="JHG14" s="5"/>
      <c r="JHH14" s="5"/>
      <c r="JHI14" s="5"/>
      <c r="JHJ14" s="5"/>
      <c r="JHK14" s="5"/>
      <c r="JHL14" s="5"/>
      <c r="JHM14" s="5"/>
      <c r="JHN14" s="5"/>
      <c r="JHO14" s="5"/>
      <c r="JHP14" s="5"/>
      <c r="JHQ14" s="5"/>
      <c r="JHR14" s="5"/>
      <c r="JHS14" s="5"/>
      <c r="JHT14" s="5"/>
      <c r="JHU14" s="5"/>
      <c r="JHV14" s="5"/>
      <c r="JHW14" s="5"/>
      <c r="JHX14" s="5"/>
      <c r="JHY14" s="5"/>
      <c r="JHZ14" s="5"/>
      <c r="JIA14" s="5"/>
      <c r="JIB14" s="5"/>
      <c r="JIC14" s="5"/>
      <c r="JID14" s="5"/>
      <c r="JIE14" s="5"/>
      <c r="JIF14" s="5"/>
      <c r="JIG14" s="5"/>
      <c r="JIH14" s="5"/>
      <c r="JII14" s="5"/>
      <c r="JIJ14" s="5"/>
      <c r="JIK14" s="5"/>
      <c r="JIL14" s="5"/>
      <c r="JIM14" s="5"/>
      <c r="JIN14" s="5"/>
      <c r="JIO14" s="5"/>
      <c r="JIP14" s="5"/>
      <c r="JIQ14" s="5"/>
      <c r="JIR14" s="5"/>
      <c r="JIS14" s="5"/>
      <c r="JIT14" s="5"/>
      <c r="JIU14" s="5"/>
      <c r="JIV14" s="5"/>
      <c r="JIW14" s="5"/>
      <c r="JIX14" s="5"/>
      <c r="JIY14" s="5"/>
      <c r="JIZ14" s="5"/>
      <c r="JJA14" s="5"/>
      <c r="JJB14" s="5"/>
      <c r="JJC14" s="5"/>
      <c r="JJD14" s="5"/>
      <c r="JJE14" s="5"/>
      <c r="JJF14" s="5"/>
      <c r="JJG14" s="5"/>
      <c r="JJH14" s="5"/>
      <c r="JJI14" s="5"/>
      <c r="JJJ14" s="5"/>
      <c r="JJK14" s="5"/>
      <c r="JJL14" s="5"/>
      <c r="JJM14" s="5"/>
      <c r="JJN14" s="5"/>
      <c r="JJO14" s="5"/>
      <c r="JJP14" s="5"/>
      <c r="JJQ14" s="5"/>
      <c r="JJR14" s="5"/>
      <c r="JJS14" s="5"/>
      <c r="JJT14" s="5"/>
      <c r="JJU14" s="5"/>
      <c r="JJV14" s="5"/>
      <c r="JJW14" s="5"/>
      <c r="JJX14" s="5"/>
      <c r="JJY14" s="5"/>
      <c r="JJZ14" s="5"/>
      <c r="JKA14" s="5"/>
      <c r="JKB14" s="5"/>
      <c r="JKC14" s="5"/>
      <c r="JKD14" s="5"/>
      <c r="JKE14" s="5"/>
      <c r="JKF14" s="5"/>
      <c r="JKG14" s="5"/>
      <c r="JKH14" s="5"/>
      <c r="JKI14" s="5"/>
      <c r="JKJ14" s="5"/>
      <c r="JKK14" s="5"/>
      <c r="JKL14" s="5"/>
      <c r="JKM14" s="5"/>
      <c r="JKN14" s="5"/>
      <c r="JKO14" s="5"/>
      <c r="JKP14" s="5"/>
      <c r="JKQ14" s="5"/>
      <c r="JKR14" s="5"/>
      <c r="JKS14" s="5"/>
      <c r="JKT14" s="5"/>
      <c r="JKU14" s="5"/>
      <c r="JKV14" s="5"/>
      <c r="JKW14" s="5"/>
      <c r="JKX14" s="5"/>
      <c r="JKY14" s="5"/>
      <c r="JKZ14" s="5"/>
      <c r="JLA14" s="5"/>
      <c r="JLB14" s="5"/>
      <c r="JLC14" s="5"/>
      <c r="JLD14" s="5"/>
      <c r="JLE14" s="5"/>
      <c r="JLF14" s="5"/>
      <c r="JLG14" s="5"/>
      <c r="JLH14" s="5"/>
      <c r="JLI14" s="5"/>
      <c r="JLJ14" s="5"/>
      <c r="JLK14" s="5"/>
      <c r="JLL14" s="5"/>
      <c r="JLM14" s="5"/>
      <c r="JLN14" s="5"/>
      <c r="JLO14" s="5"/>
      <c r="JLP14" s="5"/>
      <c r="JLQ14" s="5"/>
      <c r="JLR14" s="5"/>
      <c r="JLS14" s="5"/>
      <c r="JLT14" s="5"/>
      <c r="JLU14" s="5"/>
      <c r="JLV14" s="5"/>
      <c r="JLW14" s="5"/>
      <c r="JLX14" s="5"/>
      <c r="JLY14" s="5"/>
      <c r="JLZ14" s="5"/>
      <c r="JMA14" s="5"/>
      <c r="JMB14" s="5"/>
      <c r="JMC14" s="5"/>
      <c r="JMD14" s="5"/>
      <c r="JME14" s="5"/>
      <c r="JMF14" s="5"/>
      <c r="JMG14" s="5"/>
      <c r="JMH14" s="5"/>
      <c r="JMI14" s="5"/>
      <c r="JMJ14" s="5"/>
      <c r="JMK14" s="5"/>
      <c r="JML14" s="5"/>
      <c r="JMM14" s="5"/>
      <c r="JMN14" s="5"/>
      <c r="JMO14" s="5"/>
      <c r="JMP14" s="5"/>
      <c r="JMQ14" s="5"/>
      <c r="JMR14" s="5"/>
      <c r="JMS14" s="5"/>
      <c r="JMT14" s="5"/>
      <c r="JMU14" s="5"/>
      <c r="JMV14" s="5"/>
      <c r="JMW14" s="5"/>
      <c r="JMX14" s="5"/>
      <c r="JMY14" s="5"/>
      <c r="JMZ14" s="5"/>
      <c r="JNA14" s="5"/>
      <c r="JNB14" s="5"/>
      <c r="JNC14" s="5"/>
      <c r="JND14" s="5"/>
      <c r="JNE14" s="5"/>
      <c r="JNF14" s="5"/>
      <c r="JNG14" s="5"/>
      <c r="JNH14" s="5"/>
      <c r="JNI14" s="5"/>
      <c r="JNJ14" s="5"/>
      <c r="JNK14" s="5"/>
      <c r="JNL14" s="5"/>
      <c r="JNM14" s="5"/>
      <c r="JNN14" s="5"/>
      <c r="JNO14" s="5"/>
      <c r="JNP14" s="5"/>
      <c r="JNQ14" s="5"/>
      <c r="JNR14" s="5"/>
      <c r="JNS14" s="5"/>
      <c r="JNT14" s="5"/>
      <c r="JNU14" s="5"/>
      <c r="JNV14" s="5"/>
      <c r="JNW14" s="5"/>
      <c r="JNX14" s="5"/>
      <c r="JNY14" s="5"/>
      <c r="JNZ14" s="5"/>
      <c r="JOA14" s="5"/>
      <c r="JOB14" s="5"/>
      <c r="JOC14" s="5"/>
      <c r="JOD14" s="5"/>
      <c r="JOE14" s="5"/>
      <c r="JOF14" s="5"/>
      <c r="JOG14" s="5"/>
      <c r="JOH14" s="5"/>
      <c r="JOI14" s="5"/>
      <c r="JOJ14" s="5"/>
      <c r="JOK14" s="5"/>
      <c r="JOL14" s="5"/>
      <c r="JOM14" s="5"/>
      <c r="JON14" s="5"/>
      <c r="JOO14" s="5"/>
      <c r="JOP14" s="5"/>
      <c r="JOQ14" s="5"/>
      <c r="JOR14" s="5"/>
      <c r="JOS14" s="5"/>
      <c r="JOT14" s="5"/>
      <c r="JOU14" s="5"/>
      <c r="JOV14" s="5"/>
      <c r="JOW14" s="5"/>
      <c r="JOX14" s="5"/>
      <c r="JOY14" s="5"/>
      <c r="JOZ14" s="5"/>
      <c r="JPA14" s="5"/>
      <c r="JPB14" s="5"/>
      <c r="JPC14" s="5"/>
      <c r="JPD14" s="5"/>
      <c r="JPE14" s="5"/>
      <c r="JPF14" s="5"/>
      <c r="JPG14" s="5"/>
      <c r="JPH14" s="5"/>
      <c r="JPI14" s="5"/>
      <c r="JPJ14" s="5"/>
      <c r="JPK14" s="5"/>
      <c r="JPL14" s="5"/>
      <c r="JPM14" s="5"/>
      <c r="JPN14" s="5"/>
      <c r="JPO14" s="5"/>
      <c r="JPP14" s="5"/>
      <c r="JPQ14" s="5"/>
      <c r="JPR14" s="5"/>
      <c r="JPS14" s="5"/>
      <c r="JPT14" s="5"/>
      <c r="JPU14" s="5"/>
      <c r="JPV14" s="5"/>
      <c r="JPW14" s="5"/>
      <c r="JPX14" s="5"/>
      <c r="JPY14" s="5"/>
      <c r="JPZ14" s="5"/>
      <c r="JQA14" s="5"/>
      <c r="JQB14" s="5"/>
      <c r="JQC14" s="5"/>
      <c r="JQD14" s="5"/>
      <c r="JQE14" s="5"/>
      <c r="JQF14" s="5"/>
      <c r="JQG14" s="5"/>
      <c r="JQH14" s="5"/>
      <c r="JQI14" s="5"/>
      <c r="JQJ14" s="5"/>
      <c r="JQK14" s="5"/>
      <c r="JQL14" s="5"/>
      <c r="JQM14" s="5"/>
      <c r="JQN14" s="5"/>
      <c r="JQO14" s="5"/>
      <c r="JQP14" s="5"/>
      <c r="JQQ14" s="5"/>
      <c r="JQR14" s="5"/>
      <c r="JQS14" s="5"/>
      <c r="JQT14" s="5"/>
      <c r="JQU14" s="5"/>
      <c r="JQV14" s="5"/>
      <c r="JQW14" s="5"/>
      <c r="JQX14" s="5"/>
      <c r="JQY14" s="5"/>
      <c r="JQZ14" s="5"/>
      <c r="JRA14" s="5"/>
      <c r="JRB14" s="5"/>
      <c r="JRC14" s="5"/>
      <c r="JRD14" s="5"/>
      <c r="JRE14" s="5"/>
      <c r="JRF14" s="5"/>
      <c r="JRG14" s="5"/>
      <c r="JRH14" s="5"/>
      <c r="JRI14" s="5"/>
      <c r="JRJ14" s="5"/>
      <c r="JRK14" s="5"/>
      <c r="JRL14" s="5"/>
      <c r="JRM14" s="5"/>
      <c r="JRN14" s="5"/>
      <c r="JRO14" s="5"/>
      <c r="JRP14" s="5"/>
      <c r="JRQ14" s="5"/>
      <c r="JRR14" s="5"/>
      <c r="JRS14" s="5"/>
      <c r="JRT14" s="5"/>
      <c r="JRU14" s="5"/>
      <c r="JRV14" s="5"/>
      <c r="JRW14" s="5"/>
      <c r="JRX14" s="5"/>
      <c r="JRY14" s="5"/>
      <c r="JRZ14" s="5"/>
      <c r="JSA14" s="5"/>
      <c r="JSB14" s="5"/>
      <c r="JSC14" s="5"/>
      <c r="JSD14" s="5"/>
      <c r="JSE14" s="5"/>
      <c r="JSF14" s="5"/>
      <c r="JSG14" s="5"/>
      <c r="JSH14" s="5"/>
      <c r="JSI14" s="5"/>
      <c r="JSJ14" s="5"/>
      <c r="JSK14" s="5"/>
      <c r="JSL14" s="5"/>
      <c r="JSM14" s="5"/>
      <c r="JSN14" s="5"/>
      <c r="JSO14" s="5"/>
      <c r="JSP14" s="5"/>
      <c r="JSQ14" s="5"/>
      <c r="JSR14" s="5"/>
      <c r="JSS14" s="5"/>
      <c r="JST14" s="5"/>
      <c r="JSU14" s="5"/>
      <c r="JSV14" s="5"/>
      <c r="JSW14" s="5"/>
      <c r="JSX14" s="5"/>
      <c r="JSY14" s="5"/>
      <c r="JSZ14" s="5"/>
      <c r="JTA14" s="5"/>
      <c r="JTB14" s="5"/>
      <c r="JTC14" s="5"/>
      <c r="JTD14" s="5"/>
      <c r="JTE14" s="5"/>
      <c r="JTF14" s="5"/>
      <c r="JTG14" s="5"/>
      <c r="JTH14" s="5"/>
      <c r="JTI14" s="5"/>
      <c r="JTJ14" s="5"/>
      <c r="JTK14" s="5"/>
      <c r="JTL14" s="5"/>
      <c r="JTM14" s="5"/>
      <c r="JTN14" s="5"/>
      <c r="JTO14" s="5"/>
      <c r="JTP14" s="5"/>
      <c r="JTQ14" s="5"/>
      <c r="JTR14" s="5"/>
      <c r="JTS14" s="5"/>
      <c r="JTT14" s="5"/>
      <c r="JTU14" s="5"/>
      <c r="JTV14" s="5"/>
      <c r="JTW14" s="5"/>
      <c r="JTX14" s="5"/>
      <c r="JTY14" s="5"/>
      <c r="JTZ14" s="5"/>
      <c r="JUA14" s="5"/>
      <c r="JUB14" s="5"/>
      <c r="JUC14" s="5"/>
      <c r="JUD14" s="5"/>
      <c r="JUE14" s="5"/>
      <c r="JUF14" s="5"/>
      <c r="JUG14" s="5"/>
      <c r="JUH14" s="5"/>
      <c r="JUI14" s="5"/>
      <c r="JUJ14" s="5"/>
      <c r="JUK14" s="5"/>
      <c r="JUL14" s="5"/>
      <c r="JUM14" s="5"/>
      <c r="JUN14" s="5"/>
      <c r="JUO14" s="5"/>
      <c r="JUP14" s="5"/>
      <c r="JUQ14" s="5"/>
      <c r="JUR14" s="5"/>
      <c r="JUS14" s="5"/>
      <c r="JUT14" s="5"/>
      <c r="JUU14" s="5"/>
      <c r="JUV14" s="5"/>
      <c r="JUW14" s="5"/>
      <c r="JUX14" s="5"/>
      <c r="JUY14" s="5"/>
      <c r="JUZ14" s="5"/>
      <c r="JVA14" s="5"/>
      <c r="JVB14" s="5"/>
      <c r="JVC14" s="5"/>
      <c r="JVD14" s="5"/>
      <c r="JVE14" s="5"/>
      <c r="JVF14" s="5"/>
      <c r="JVG14" s="5"/>
      <c r="JVH14" s="5"/>
      <c r="JVI14" s="5"/>
      <c r="JVJ14" s="5"/>
      <c r="JVK14" s="5"/>
      <c r="JVL14" s="5"/>
      <c r="JVM14" s="5"/>
      <c r="JVN14" s="5"/>
      <c r="JVO14" s="5"/>
      <c r="JVP14" s="5"/>
      <c r="JVQ14" s="5"/>
      <c r="JVR14" s="5"/>
      <c r="JVS14" s="5"/>
      <c r="JVT14" s="5"/>
      <c r="JVU14" s="5"/>
      <c r="JVV14" s="5"/>
      <c r="JVW14" s="5"/>
      <c r="JVX14" s="5"/>
      <c r="JVY14" s="5"/>
      <c r="JVZ14" s="5"/>
      <c r="JWA14" s="5"/>
      <c r="JWB14" s="5"/>
      <c r="JWC14" s="5"/>
      <c r="JWD14" s="5"/>
      <c r="JWE14" s="5"/>
      <c r="JWF14" s="5"/>
      <c r="JWG14" s="5"/>
      <c r="JWH14" s="5"/>
      <c r="JWI14" s="5"/>
      <c r="JWJ14" s="5"/>
      <c r="JWK14" s="5"/>
      <c r="JWL14" s="5"/>
      <c r="JWM14" s="5"/>
      <c r="JWN14" s="5"/>
      <c r="JWO14" s="5"/>
      <c r="JWP14" s="5"/>
      <c r="JWQ14" s="5"/>
      <c r="JWR14" s="5"/>
      <c r="JWS14" s="5"/>
      <c r="JWT14" s="5"/>
      <c r="JWU14" s="5"/>
      <c r="JWV14" s="5"/>
      <c r="JWW14" s="5"/>
      <c r="JWX14" s="5"/>
      <c r="JWY14" s="5"/>
      <c r="JWZ14" s="5"/>
      <c r="JXA14" s="5"/>
      <c r="JXB14" s="5"/>
      <c r="JXC14" s="5"/>
      <c r="JXD14" s="5"/>
      <c r="JXE14" s="5"/>
      <c r="JXF14" s="5"/>
      <c r="JXG14" s="5"/>
      <c r="JXH14" s="5"/>
      <c r="JXI14" s="5"/>
      <c r="JXJ14" s="5"/>
      <c r="JXK14" s="5"/>
      <c r="JXL14" s="5"/>
      <c r="JXM14" s="5"/>
      <c r="JXN14" s="5"/>
      <c r="JXO14" s="5"/>
      <c r="JXP14" s="5"/>
      <c r="JXQ14" s="5"/>
      <c r="JXR14" s="5"/>
      <c r="JXS14" s="5"/>
      <c r="JXT14" s="5"/>
      <c r="JXU14" s="5"/>
      <c r="JXV14" s="5"/>
      <c r="JXW14" s="5"/>
      <c r="JXX14" s="5"/>
      <c r="JXY14" s="5"/>
      <c r="JXZ14" s="5"/>
      <c r="JYA14" s="5"/>
      <c r="JYB14" s="5"/>
      <c r="JYC14" s="5"/>
      <c r="JYD14" s="5"/>
      <c r="JYE14" s="5"/>
      <c r="JYF14" s="5"/>
      <c r="JYG14" s="5"/>
      <c r="JYH14" s="5"/>
      <c r="JYI14" s="5"/>
      <c r="JYJ14" s="5"/>
      <c r="JYK14" s="5"/>
      <c r="JYL14" s="5"/>
      <c r="JYM14" s="5"/>
      <c r="JYN14" s="5"/>
      <c r="JYO14" s="5"/>
      <c r="JYP14" s="5"/>
      <c r="JYQ14" s="5"/>
      <c r="JYR14" s="5"/>
      <c r="JYS14" s="5"/>
      <c r="JYT14" s="5"/>
      <c r="JYU14" s="5"/>
      <c r="JYV14" s="5"/>
      <c r="JYW14" s="5"/>
      <c r="JYX14" s="5"/>
      <c r="JYY14" s="5"/>
      <c r="JYZ14" s="5"/>
      <c r="JZA14" s="5"/>
      <c r="JZB14" s="5"/>
      <c r="JZC14" s="5"/>
      <c r="JZD14" s="5"/>
      <c r="JZE14" s="5"/>
      <c r="JZF14" s="5"/>
      <c r="JZG14" s="5"/>
      <c r="JZH14" s="5"/>
      <c r="JZI14" s="5"/>
      <c r="JZJ14" s="5"/>
      <c r="JZK14" s="5"/>
      <c r="JZL14" s="5"/>
      <c r="JZM14" s="5"/>
      <c r="JZN14" s="5"/>
      <c r="JZO14" s="5"/>
      <c r="JZP14" s="5"/>
      <c r="JZQ14" s="5"/>
      <c r="JZR14" s="5"/>
      <c r="JZS14" s="5"/>
      <c r="JZT14" s="5"/>
      <c r="JZU14" s="5"/>
      <c r="JZV14" s="5"/>
      <c r="JZW14" s="5"/>
      <c r="JZX14" s="5"/>
      <c r="JZY14" s="5"/>
      <c r="JZZ14" s="5"/>
      <c r="KAA14" s="5"/>
      <c r="KAB14" s="5"/>
      <c r="KAC14" s="5"/>
      <c r="KAD14" s="5"/>
      <c r="KAE14" s="5"/>
      <c r="KAF14" s="5"/>
      <c r="KAG14" s="5"/>
      <c r="KAH14" s="5"/>
      <c r="KAI14" s="5"/>
      <c r="KAJ14" s="5"/>
      <c r="KAK14" s="5"/>
      <c r="KAL14" s="5"/>
      <c r="KAM14" s="5"/>
      <c r="KAN14" s="5"/>
      <c r="KAO14" s="5"/>
      <c r="KAP14" s="5"/>
      <c r="KAQ14" s="5"/>
      <c r="KAR14" s="5"/>
      <c r="KAS14" s="5"/>
      <c r="KAT14" s="5"/>
      <c r="KAU14" s="5"/>
      <c r="KAV14" s="5"/>
      <c r="KAW14" s="5"/>
      <c r="KAX14" s="5"/>
      <c r="KAY14" s="5"/>
      <c r="KAZ14" s="5"/>
      <c r="KBA14" s="5"/>
      <c r="KBB14" s="5"/>
      <c r="KBC14" s="5"/>
      <c r="KBD14" s="5"/>
      <c r="KBE14" s="5"/>
      <c r="KBF14" s="5"/>
      <c r="KBG14" s="5"/>
      <c r="KBH14" s="5"/>
      <c r="KBI14" s="5"/>
      <c r="KBJ14" s="5"/>
      <c r="KBK14" s="5"/>
      <c r="KBL14" s="5"/>
      <c r="KBM14" s="5"/>
      <c r="KBN14" s="5"/>
      <c r="KBO14" s="5"/>
      <c r="KBP14" s="5"/>
      <c r="KBQ14" s="5"/>
      <c r="KBR14" s="5"/>
      <c r="KBS14" s="5"/>
      <c r="KBT14" s="5"/>
      <c r="KBU14" s="5"/>
      <c r="KBV14" s="5"/>
      <c r="KBW14" s="5"/>
      <c r="KBX14" s="5"/>
      <c r="KBY14" s="5"/>
      <c r="KBZ14" s="5"/>
      <c r="KCA14" s="5"/>
      <c r="KCB14" s="5"/>
      <c r="KCC14" s="5"/>
      <c r="KCD14" s="5"/>
      <c r="KCE14" s="5"/>
      <c r="KCF14" s="5"/>
      <c r="KCG14" s="5"/>
      <c r="KCH14" s="5"/>
      <c r="KCI14" s="5"/>
      <c r="KCJ14" s="5"/>
      <c r="KCK14" s="5"/>
      <c r="KCL14" s="5"/>
      <c r="KCM14" s="5"/>
      <c r="KCN14" s="5"/>
      <c r="KCO14" s="5"/>
      <c r="KCP14" s="5"/>
      <c r="KCQ14" s="5"/>
      <c r="KCR14" s="5"/>
      <c r="KCS14" s="5"/>
      <c r="KCT14" s="5"/>
      <c r="KCU14" s="5"/>
      <c r="KCV14" s="5"/>
      <c r="KCW14" s="5"/>
      <c r="KCX14" s="5"/>
      <c r="KCY14" s="5"/>
      <c r="KCZ14" s="5"/>
      <c r="KDA14" s="5"/>
      <c r="KDB14" s="5"/>
      <c r="KDC14" s="5"/>
      <c r="KDD14" s="5"/>
      <c r="KDE14" s="5"/>
      <c r="KDF14" s="5"/>
      <c r="KDG14" s="5"/>
      <c r="KDH14" s="5"/>
      <c r="KDI14" s="5"/>
      <c r="KDJ14" s="5"/>
      <c r="KDK14" s="5"/>
      <c r="KDL14" s="5"/>
      <c r="KDM14" s="5"/>
      <c r="KDN14" s="5"/>
      <c r="KDO14" s="5"/>
      <c r="KDP14" s="5"/>
      <c r="KDQ14" s="5"/>
      <c r="KDR14" s="5"/>
      <c r="KDS14" s="5"/>
      <c r="KDT14" s="5"/>
      <c r="KDU14" s="5"/>
      <c r="KDV14" s="5"/>
      <c r="KDW14" s="5"/>
      <c r="KDX14" s="5"/>
      <c r="KDY14" s="5"/>
      <c r="KDZ14" s="5"/>
      <c r="KEA14" s="5"/>
      <c r="KEB14" s="5"/>
      <c r="KEC14" s="5"/>
      <c r="KED14" s="5"/>
      <c r="KEE14" s="5"/>
      <c r="KEF14" s="5"/>
      <c r="KEG14" s="5"/>
      <c r="KEH14" s="5"/>
      <c r="KEI14" s="5"/>
      <c r="KEJ14" s="5"/>
      <c r="KEK14" s="5"/>
      <c r="KEL14" s="5"/>
      <c r="KEM14" s="5"/>
      <c r="KEN14" s="5"/>
      <c r="KEO14" s="5"/>
      <c r="KEP14" s="5"/>
      <c r="KEQ14" s="5"/>
      <c r="KER14" s="5"/>
      <c r="KES14" s="5"/>
      <c r="KET14" s="5"/>
      <c r="KEU14" s="5"/>
      <c r="KEV14" s="5"/>
      <c r="KEW14" s="5"/>
      <c r="KEX14" s="5"/>
      <c r="KEY14" s="5"/>
      <c r="KEZ14" s="5"/>
      <c r="KFA14" s="5"/>
      <c r="KFB14" s="5"/>
      <c r="KFC14" s="5"/>
      <c r="KFD14" s="5"/>
      <c r="KFE14" s="5"/>
      <c r="KFF14" s="5"/>
      <c r="KFG14" s="5"/>
      <c r="KFH14" s="5"/>
      <c r="KFI14" s="5"/>
      <c r="KFJ14" s="5"/>
      <c r="KFK14" s="5"/>
      <c r="KFL14" s="5"/>
      <c r="KFM14" s="5"/>
      <c r="KFN14" s="5"/>
      <c r="KFO14" s="5"/>
      <c r="KFP14" s="5"/>
      <c r="KFQ14" s="5"/>
      <c r="KFR14" s="5"/>
      <c r="KFS14" s="5"/>
      <c r="KFT14" s="5"/>
      <c r="KFU14" s="5"/>
      <c r="KFV14" s="5"/>
      <c r="KFW14" s="5"/>
      <c r="KFX14" s="5"/>
      <c r="KFY14" s="5"/>
      <c r="KFZ14" s="5"/>
      <c r="KGA14" s="5"/>
      <c r="KGB14" s="5"/>
      <c r="KGC14" s="5"/>
      <c r="KGD14" s="5"/>
      <c r="KGE14" s="5"/>
      <c r="KGF14" s="5"/>
      <c r="KGG14" s="5"/>
      <c r="KGH14" s="5"/>
      <c r="KGI14" s="5"/>
      <c r="KGJ14" s="5"/>
      <c r="KGK14" s="5"/>
      <c r="KGL14" s="5"/>
      <c r="KGM14" s="5"/>
      <c r="KGN14" s="5"/>
      <c r="KGO14" s="5"/>
      <c r="KGP14" s="5"/>
      <c r="KGQ14" s="5"/>
      <c r="KGR14" s="5"/>
      <c r="KGS14" s="5"/>
      <c r="KGT14" s="5"/>
      <c r="KGU14" s="5"/>
      <c r="KGV14" s="5"/>
      <c r="KGW14" s="5"/>
      <c r="KGX14" s="5"/>
      <c r="KGY14" s="5"/>
      <c r="KGZ14" s="5"/>
      <c r="KHA14" s="5"/>
      <c r="KHB14" s="5"/>
      <c r="KHC14" s="5"/>
      <c r="KHD14" s="5"/>
      <c r="KHE14" s="5"/>
      <c r="KHF14" s="5"/>
      <c r="KHG14" s="5"/>
      <c r="KHH14" s="5"/>
      <c r="KHI14" s="5"/>
      <c r="KHJ14" s="5"/>
      <c r="KHK14" s="5"/>
      <c r="KHL14" s="5"/>
      <c r="KHM14" s="5"/>
      <c r="KHN14" s="5"/>
      <c r="KHO14" s="5"/>
      <c r="KHP14" s="5"/>
      <c r="KHQ14" s="5"/>
      <c r="KHR14" s="5"/>
      <c r="KHS14" s="5"/>
      <c r="KHT14" s="5"/>
      <c r="KHU14" s="5"/>
      <c r="KHV14" s="5"/>
      <c r="KHW14" s="5"/>
      <c r="KHX14" s="5"/>
      <c r="KHY14" s="5"/>
      <c r="KHZ14" s="5"/>
      <c r="KIA14" s="5"/>
      <c r="KIB14" s="5"/>
      <c r="KIC14" s="5"/>
      <c r="KID14" s="5"/>
      <c r="KIE14" s="5"/>
      <c r="KIF14" s="5"/>
      <c r="KIG14" s="5"/>
      <c r="KIH14" s="5"/>
      <c r="KII14" s="5"/>
      <c r="KIJ14" s="5"/>
      <c r="KIK14" s="5"/>
      <c r="KIL14" s="5"/>
      <c r="KIM14" s="5"/>
      <c r="KIN14" s="5"/>
      <c r="KIO14" s="5"/>
      <c r="KIP14" s="5"/>
      <c r="KIQ14" s="5"/>
      <c r="KIR14" s="5"/>
      <c r="KIS14" s="5"/>
      <c r="KIT14" s="5"/>
      <c r="KIU14" s="5"/>
      <c r="KIV14" s="5"/>
      <c r="KIW14" s="5"/>
      <c r="KIX14" s="5"/>
      <c r="KIY14" s="5"/>
      <c r="KIZ14" s="5"/>
      <c r="KJA14" s="5"/>
      <c r="KJB14" s="5"/>
      <c r="KJC14" s="5"/>
      <c r="KJD14" s="5"/>
      <c r="KJE14" s="5"/>
      <c r="KJF14" s="5"/>
      <c r="KJG14" s="5"/>
      <c r="KJH14" s="5"/>
      <c r="KJI14" s="5"/>
      <c r="KJJ14" s="5"/>
      <c r="KJK14" s="5"/>
      <c r="KJL14" s="5"/>
      <c r="KJM14" s="5"/>
      <c r="KJN14" s="5"/>
      <c r="KJO14" s="5"/>
      <c r="KJP14" s="5"/>
      <c r="KJQ14" s="5"/>
      <c r="KJR14" s="5"/>
      <c r="KJS14" s="5"/>
      <c r="KJT14" s="5"/>
      <c r="KJU14" s="5"/>
      <c r="KJV14" s="5"/>
      <c r="KJW14" s="5"/>
      <c r="KJX14" s="5"/>
      <c r="KJY14" s="5"/>
      <c r="KJZ14" s="5"/>
      <c r="KKA14" s="5"/>
      <c r="KKB14" s="5"/>
      <c r="KKC14" s="5"/>
      <c r="KKD14" s="5"/>
      <c r="KKE14" s="5"/>
      <c r="KKF14" s="5"/>
      <c r="KKG14" s="5"/>
      <c r="KKH14" s="5"/>
      <c r="KKI14" s="5"/>
      <c r="KKJ14" s="5"/>
      <c r="KKK14" s="5"/>
      <c r="KKL14" s="5"/>
      <c r="KKM14" s="5"/>
      <c r="KKN14" s="5"/>
      <c r="KKO14" s="5"/>
      <c r="KKP14" s="5"/>
      <c r="KKQ14" s="5"/>
      <c r="KKR14" s="5"/>
      <c r="KKS14" s="5"/>
      <c r="KKT14" s="5"/>
      <c r="KKU14" s="5"/>
      <c r="KKV14" s="5"/>
      <c r="KKW14" s="5"/>
      <c r="KKX14" s="5"/>
      <c r="KKY14" s="5"/>
      <c r="KKZ14" s="5"/>
      <c r="KLA14" s="5"/>
      <c r="KLB14" s="5"/>
      <c r="KLC14" s="5"/>
      <c r="KLD14" s="5"/>
      <c r="KLE14" s="5"/>
      <c r="KLF14" s="5"/>
      <c r="KLG14" s="5"/>
      <c r="KLH14" s="5"/>
      <c r="KLI14" s="5"/>
      <c r="KLJ14" s="5"/>
      <c r="KLK14" s="5"/>
      <c r="KLL14" s="5"/>
      <c r="KLM14" s="5"/>
      <c r="KLN14" s="5"/>
      <c r="KLO14" s="5"/>
      <c r="KLP14" s="5"/>
      <c r="KLQ14" s="5"/>
      <c r="KLR14" s="5"/>
      <c r="KLS14" s="5"/>
      <c r="KLT14" s="5"/>
      <c r="KLU14" s="5"/>
      <c r="KLV14" s="5"/>
      <c r="KLW14" s="5"/>
      <c r="KLX14" s="5"/>
      <c r="KLY14" s="5"/>
      <c r="KLZ14" s="5"/>
      <c r="KMA14" s="5"/>
      <c r="KMB14" s="5"/>
      <c r="KMC14" s="5"/>
      <c r="KMD14" s="5"/>
      <c r="KME14" s="5"/>
      <c r="KMF14" s="5"/>
      <c r="KMG14" s="5"/>
      <c r="KMH14" s="5"/>
      <c r="KMI14" s="5"/>
      <c r="KMJ14" s="5"/>
      <c r="KMK14" s="5"/>
      <c r="KML14" s="5"/>
      <c r="KMM14" s="5"/>
      <c r="KMN14" s="5"/>
      <c r="KMO14" s="5"/>
      <c r="KMP14" s="5"/>
      <c r="KMQ14" s="5"/>
      <c r="KMR14" s="5"/>
      <c r="KMS14" s="5"/>
      <c r="KMT14" s="5"/>
      <c r="KMU14" s="5"/>
      <c r="KMV14" s="5"/>
      <c r="KMW14" s="5"/>
      <c r="KMX14" s="5"/>
      <c r="KMY14" s="5"/>
      <c r="KMZ14" s="5"/>
      <c r="KNA14" s="5"/>
      <c r="KNB14" s="5"/>
      <c r="KNC14" s="5"/>
      <c r="KND14" s="5"/>
      <c r="KNE14" s="5"/>
      <c r="KNF14" s="5"/>
      <c r="KNG14" s="5"/>
      <c r="KNH14" s="5"/>
      <c r="KNI14" s="5"/>
      <c r="KNJ14" s="5"/>
      <c r="KNK14" s="5"/>
      <c r="KNL14" s="5"/>
      <c r="KNM14" s="5"/>
      <c r="KNN14" s="5"/>
      <c r="KNO14" s="5"/>
      <c r="KNP14" s="5"/>
      <c r="KNQ14" s="5"/>
      <c r="KNR14" s="5"/>
      <c r="KNS14" s="5"/>
      <c r="KNT14" s="5"/>
      <c r="KNU14" s="5"/>
      <c r="KNV14" s="5"/>
      <c r="KNW14" s="5"/>
      <c r="KNX14" s="5"/>
      <c r="KNY14" s="5"/>
      <c r="KNZ14" s="5"/>
      <c r="KOA14" s="5"/>
      <c r="KOB14" s="5"/>
      <c r="KOC14" s="5"/>
      <c r="KOD14" s="5"/>
      <c r="KOE14" s="5"/>
      <c r="KOF14" s="5"/>
      <c r="KOG14" s="5"/>
      <c r="KOH14" s="5"/>
      <c r="KOI14" s="5"/>
      <c r="KOJ14" s="5"/>
      <c r="KOK14" s="5"/>
      <c r="KOL14" s="5"/>
      <c r="KOM14" s="5"/>
      <c r="KON14" s="5"/>
      <c r="KOO14" s="5"/>
      <c r="KOP14" s="5"/>
      <c r="KOQ14" s="5"/>
      <c r="KOR14" s="5"/>
      <c r="KOS14" s="5"/>
      <c r="KOT14" s="5"/>
      <c r="KOU14" s="5"/>
      <c r="KOV14" s="5"/>
      <c r="KOW14" s="5"/>
      <c r="KOX14" s="5"/>
      <c r="KOY14" s="5"/>
      <c r="KOZ14" s="5"/>
      <c r="KPA14" s="5"/>
      <c r="KPB14" s="5"/>
      <c r="KPC14" s="5"/>
      <c r="KPD14" s="5"/>
      <c r="KPE14" s="5"/>
      <c r="KPF14" s="5"/>
      <c r="KPG14" s="5"/>
      <c r="KPH14" s="5"/>
      <c r="KPI14" s="5"/>
      <c r="KPJ14" s="5"/>
      <c r="KPK14" s="5"/>
      <c r="KPL14" s="5"/>
      <c r="KPM14" s="5"/>
      <c r="KPN14" s="5"/>
      <c r="KPO14" s="5"/>
      <c r="KPP14" s="5"/>
      <c r="KPQ14" s="5"/>
      <c r="KPR14" s="5"/>
      <c r="KPS14" s="5"/>
      <c r="KPT14" s="5"/>
      <c r="KPU14" s="5"/>
      <c r="KPV14" s="5"/>
      <c r="KPW14" s="5"/>
      <c r="KPX14" s="5"/>
      <c r="KPY14" s="5"/>
      <c r="KPZ14" s="5"/>
      <c r="KQA14" s="5"/>
      <c r="KQB14" s="5"/>
      <c r="KQC14" s="5"/>
      <c r="KQD14" s="5"/>
      <c r="KQE14" s="5"/>
      <c r="KQF14" s="5"/>
      <c r="KQG14" s="5"/>
      <c r="KQH14" s="5"/>
      <c r="KQI14" s="5"/>
      <c r="KQJ14" s="5"/>
      <c r="KQK14" s="5"/>
      <c r="KQL14" s="5"/>
      <c r="KQM14" s="5"/>
      <c r="KQN14" s="5"/>
      <c r="KQO14" s="5"/>
      <c r="KQP14" s="5"/>
      <c r="KQQ14" s="5"/>
      <c r="KQR14" s="5"/>
      <c r="KQS14" s="5"/>
      <c r="KQT14" s="5"/>
      <c r="KQU14" s="5"/>
      <c r="KQV14" s="5"/>
      <c r="KQW14" s="5"/>
      <c r="KQX14" s="5"/>
      <c r="KQY14" s="5"/>
      <c r="KQZ14" s="5"/>
      <c r="KRA14" s="5"/>
      <c r="KRB14" s="5"/>
      <c r="KRC14" s="5"/>
      <c r="KRD14" s="5"/>
      <c r="KRE14" s="5"/>
      <c r="KRF14" s="5"/>
      <c r="KRG14" s="5"/>
      <c r="KRH14" s="5"/>
      <c r="KRI14" s="5"/>
      <c r="KRJ14" s="5"/>
      <c r="KRK14" s="5"/>
      <c r="KRL14" s="5"/>
      <c r="KRM14" s="5"/>
      <c r="KRN14" s="5"/>
      <c r="KRO14" s="5"/>
      <c r="KRP14" s="5"/>
      <c r="KRQ14" s="5"/>
      <c r="KRR14" s="5"/>
      <c r="KRS14" s="5"/>
      <c r="KRT14" s="5"/>
      <c r="KRU14" s="5"/>
      <c r="KRV14" s="5"/>
      <c r="KRW14" s="5"/>
      <c r="KRX14" s="5"/>
      <c r="KRY14" s="5"/>
      <c r="KRZ14" s="5"/>
      <c r="KSA14" s="5"/>
      <c r="KSB14" s="5"/>
      <c r="KSC14" s="5"/>
      <c r="KSD14" s="5"/>
      <c r="KSE14" s="5"/>
      <c r="KSF14" s="5"/>
      <c r="KSG14" s="5"/>
      <c r="KSH14" s="5"/>
      <c r="KSI14" s="5"/>
      <c r="KSJ14" s="5"/>
      <c r="KSK14" s="5"/>
      <c r="KSL14" s="5"/>
      <c r="KSM14" s="5"/>
      <c r="KSN14" s="5"/>
      <c r="KSO14" s="5"/>
      <c r="KSP14" s="5"/>
      <c r="KSQ14" s="5"/>
      <c r="KSR14" s="5"/>
      <c r="KSS14" s="5"/>
      <c r="KST14" s="5"/>
      <c r="KSU14" s="5"/>
      <c r="KSV14" s="5"/>
      <c r="KSW14" s="5"/>
      <c r="KSX14" s="5"/>
      <c r="KSY14" s="5"/>
      <c r="KSZ14" s="5"/>
      <c r="KTA14" s="5"/>
      <c r="KTB14" s="5"/>
      <c r="KTC14" s="5"/>
      <c r="KTD14" s="5"/>
      <c r="KTE14" s="5"/>
      <c r="KTF14" s="5"/>
      <c r="KTG14" s="5"/>
      <c r="KTH14" s="5"/>
      <c r="KTI14" s="5"/>
      <c r="KTJ14" s="5"/>
      <c r="KTK14" s="5"/>
      <c r="KTL14" s="5"/>
      <c r="KTM14" s="5"/>
      <c r="KTN14" s="5"/>
      <c r="KTO14" s="5"/>
      <c r="KTP14" s="5"/>
      <c r="KTQ14" s="5"/>
      <c r="KTR14" s="5"/>
      <c r="KTS14" s="5"/>
      <c r="KTT14" s="5"/>
      <c r="KTU14" s="5"/>
      <c r="KTV14" s="5"/>
      <c r="KTW14" s="5"/>
      <c r="KTX14" s="5"/>
      <c r="KTY14" s="5"/>
      <c r="KTZ14" s="5"/>
      <c r="KUA14" s="5"/>
      <c r="KUB14" s="5"/>
      <c r="KUC14" s="5"/>
      <c r="KUD14" s="5"/>
      <c r="KUE14" s="5"/>
      <c r="KUF14" s="5"/>
      <c r="KUG14" s="5"/>
      <c r="KUH14" s="5"/>
      <c r="KUI14" s="5"/>
      <c r="KUJ14" s="5"/>
      <c r="KUK14" s="5"/>
      <c r="KUL14" s="5"/>
      <c r="KUM14" s="5"/>
      <c r="KUN14" s="5"/>
      <c r="KUO14" s="5"/>
      <c r="KUP14" s="5"/>
      <c r="KUQ14" s="5"/>
      <c r="KUR14" s="5"/>
      <c r="KUS14" s="5"/>
      <c r="KUT14" s="5"/>
      <c r="KUU14" s="5"/>
      <c r="KUV14" s="5"/>
      <c r="KUW14" s="5"/>
      <c r="KUX14" s="5"/>
      <c r="KUY14" s="5"/>
      <c r="KUZ14" s="5"/>
      <c r="KVA14" s="5"/>
      <c r="KVB14" s="5"/>
      <c r="KVC14" s="5"/>
      <c r="KVD14" s="5"/>
      <c r="KVE14" s="5"/>
      <c r="KVF14" s="5"/>
      <c r="KVG14" s="5"/>
      <c r="KVH14" s="5"/>
      <c r="KVI14" s="5"/>
      <c r="KVJ14" s="5"/>
      <c r="KVK14" s="5"/>
      <c r="KVL14" s="5"/>
      <c r="KVM14" s="5"/>
      <c r="KVN14" s="5"/>
      <c r="KVO14" s="5"/>
      <c r="KVP14" s="5"/>
      <c r="KVQ14" s="5"/>
      <c r="KVR14" s="5"/>
      <c r="KVS14" s="5"/>
      <c r="KVT14" s="5"/>
      <c r="KVU14" s="5"/>
      <c r="KVV14" s="5"/>
      <c r="KVW14" s="5"/>
      <c r="KVX14" s="5"/>
      <c r="KVY14" s="5"/>
      <c r="KVZ14" s="5"/>
      <c r="KWA14" s="5"/>
      <c r="KWB14" s="5"/>
      <c r="KWC14" s="5"/>
      <c r="KWD14" s="5"/>
      <c r="KWE14" s="5"/>
      <c r="KWF14" s="5"/>
      <c r="KWG14" s="5"/>
      <c r="KWH14" s="5"/>
      <c r="KWI14" s="5"/>
      <c r="KWJ14" s="5"/>
      <c r="KWK14" s="5"/>
      <c r="KWL14" s="5"/>
      <c r="KWM14" s="5"/>
      <c r="KWN14" s="5"/>
      <c r="KWO14" s="5"/>
      <c r="KWP14" s="5"/>
      <c r="KWQ14" s="5"/>
      <c r="KWR14" s="5"/>
      <c r="KWS14" s="5"/>
      <c r="KWT14" s="5"/>
      <c r="KWU14" s="5"/>
      <c r="KWV14" s="5"/>
      <c r="KWW14" s="5"/>
      <c r="KWX14" s="5"/>
      <c r="KWY14" s="5"/>
      <c r="KWZ14" s="5"/>
      <c r="KXA14" s="5"/>
      <c r="KXB14" s="5"/>
      <c r="KXC14" s="5"/>
      <c r="KXD14" s="5"/>
      <c r="KXE14" s="5"/>
      <c r="KXF14" s="5"/>
      <c r="KXG14" s="5"/>
      <c r="KXH14" s="5"/>
      <c r="KXI14" s="5"/>
      <c r="KXJ14" s="5"/>
      <c r="KXK14" s="5"/>
      <c r="KXL14" s="5"/>
      <c r="KXM14" s="5"/>
      <c r="KXN14" s="5"/>
      <c r="KXO14" s="5"/>
      <c r="KXP14" s="5"/>
      <c r="KXQ14" s="5"/>
      <c r="KXR14" s="5"/>
      <c r="KXS14" s="5"/>
      <c r="KXT14" s="5"/>
      <c r="KXU14" s="5"/>
      <c r="KXV14" s="5"/>
      <c r="KXW14" s="5"/>
      <c r="KXX14" s="5"/>
      <c r="KXY14" s="5"/>
      <c r="KXZ14" s="5"/>
      <c r="KYA14" s="5"/>
      <c r="KYB14" s="5"/>
      <c r="KYC14" s="5"/>
      <c r="KYD14" s="5"/>
      <c r="KYE14" s="5"/>
      <c r="KYF14" s="5"/>
      <c r="KYG14" s="5"/>
      <c r="KYH14" s="5"/>
      <c r="KYI14" s="5"/>
      <c r="KYJ14" s="5"/>
      <c r="KYK14" s="5"/>
      <c r="KYL14" s="5"/>
      <c r="KYM14" s="5"/>
      <c r="KYN14" s="5"/>
      <c r="KYO14" s="5"/>
      <c r="KYP14" s="5"/>
      <c r="KYQ14" s="5"/>
      <c r="KYR14" s="5"/>
      <c r="KYS14" s="5"/>
      <c r="KYT14" s="5"/>
      <c r="KYU14" s="5"/>
      <c r="KYV14" s="5"/>
      <c r="KYW14" s="5"/>
      <c r="KYX14" s="5"/>
      <c r="KYY14" s="5"/>
      <c r="KYZ14" s="5"/>
      <c r="KZA14" s="5"/>
      <c r="KZB14" s="5"/>
      <c r="KZC14" s="5"/>
      <c r="KZD14" s="5"/>
      <c r="KZE14" s="5"/>
      <c r="KZF14" s="5"/>
      <c r="KZG14" s="5"/>
      <c r="KZH14" s="5"/>
      <c r="KZI14" s="5"/>
      <c r="KZJ14" s="5"/>
      <c r="KZK14" s="5"/>
      <c r="KZL14" s="5"/>
      <c r="KZM14" s="5"/>
      <c r="KZN14" s="5"/>
      <c r="KZO14" s="5"/>
      <c r="KZP14" s="5"/>
      <c r="KZQ14" s="5"/>
      <c r="KZR14" s="5"/>
      <c r="KZS14" s="5"/>
      <c r="KZT14" s="5"/>
      <c r="KZU14" s="5"/>
      <c r="KZV14" s="5"/>
      <c r="KZW14" s="5"/>
      <c r="KZX14" s="5"/>
      <c r="KZY14" s="5"/>
      <c r="KZZ14" s="5"/>
      <c r="LAA14" s="5"/>
      <c r="LAB14" s="5"/>
      <c r="LAC14" s="5"/>
      <c r="LAD14" s="5"/>
      <c r="LAE14" s="5"/>
      <c r="LAF14" s="5"/>
      <c r="LAG14" s="5"/>
      <c r="LAH14" s="5"/>
      <c r="LAI14" s="5"/>
      <c r="LAJ14" s="5"/>
      <c r="LAK14" s="5"/>
      <c r="LAL14" s="5"/>
      <c r="LAM14" s="5"/>
      <c r="LAN14" s="5"/>
      <c r="LAO14" s="5"/>
      <c r="LAP14" s="5"/>
      <c r="LAQ14" s="5"/>
      <c r="LAR14" s="5"/>
      <c r="LAS14" s="5"/>
      <c r="LAT14" s="5"/>
      <c r="LAU14" s="5"/>
      <c r="LAV14" s="5"/>
      <c r="LAW14" s="5"/>
      <c r="LAX14" s="5"/>
      <c r="LAY14" s="5"/>
      <c r="LAZ14" s="5"/>
      <c r="LBA14" s="5"/>
      <c r="LBB14" s="5"/>
      <c r="LBC14" s="5"/>
      <c r="LBD14" s="5"/>
      <c r="LBE14" s="5"/>
      <c r="LBF14" s="5"/>
      <c r="LBG14" s="5"/>
      <c r="LBH14" s="5"/>
      <c r="LBI14" s="5"/>
      <c r="LBJ14" s="5"/>
      <c r="LBK14" s="5"/>
      <c r="LBL14" s="5"/>
      <c r="LBM14" s="5"/>
      <c r="LBN14" s="5"/>
      <c r="LBO14" s="5"/>
      <c r="LBP14" s="5"/>
      <c r="LBQ14" s="5"/>
      <c r="LBR14" s="5"/>
      <c r="LBS14" s="5"/>
      <c r="LBT14" s="5"/>
      <c r="LBU14" s="5"/>
      <c r="LBV14" s="5"/>
      <c r="LBW14" s="5"/>
      <c r="LBX14" s="5"/>
      <c r="LBY14" s="5"/>
      <c r="LBZ14" s="5"/>
      <c r="LCA14" s="5"/>
      <c r="LCB14" s="5"/>
      <c r="LCC14" s="5"/>
      <c r="LCD14" s="5"/>
      <c r="LCE14" s="5"/>
      <c r="LCF14" s="5"/>
      <c r="LCG14" s="5"/>
      <c r="LCH14" s="5"/>
      <c r="LCI14" s="5"/>
      <c r="LCJ14" s="5"/>
      <c r="LCK14" s="5"/>
      <c r="LCL14" s="5"/>
      <c r="LCM14" s="5"/>
      <c r="LCN14" s="5"/>
      <c r="LCO14" s="5"/>
      <c r="LCP14" s="5"/>
      <c r="LCQ14" s="5"/>
      <c r="LCR14" s="5"/>
      <c r="LCS14" s="5"/>
      <c r="LCT14" s="5"/>
      <c r="LCU14" s="5"/>
      <c r="LCV14" s="5"/>
      <c r="LCW14" s="5"/>
      <c r="LCX14" s="5"/>
      <c r="LCY14" s="5"/>
      <c r="LCZ14" s="5"/>
      <c r="LDA14" s="5"/>
      <c r="LDB14" s="5"/>
      <c r="LDC14" s="5"/>
      <c r="LDD14" s="5"/>
      <c r="LDE14" s="5"/>
      <c r="LDF14" s="5"/>
      <c r="LDG14" s="5"/>
      <c r="LDH14" s="5"/>
      <c r="LDI14" s="5"/>
      <c r="LDJ14" s="5"/>
      <c r="LDK14" s="5"/>
      <c r="LDL14" s="5"/>
      <c r="LDM14" s="5"/>
      <c r="LDN14" s="5"/>
      <c r="LDO14" s="5"/>
      <c r="LDP14" s="5"/>
      <c r="LDQ14" s="5"/>
      <c r="LDR14" s="5"/>
      <c r="LDS14" s="5"/>
      <c r="LDT14" s="5"/>
      <c r="LDU14" s="5"/>
      <c r="LDV14" s="5"/>
      <c r="LDW14" s="5"/>
      <c r="LDX14" s="5"/>
      <c r="LDY14" s="5"/>
      <c r="LDZ14" s="5"/>
      <c r="LEA14" s="5"/>
      <c r="LEB14" s="5"/>
      <c r="LEC14" s="5"/>
      <c r="LED14" s="5"/>
      <c r="LEE14" s="5"/>
      <c r="LEF14" s="5"/>
      <c r="LEG14" s="5"/>
      <c r="LEH14" s="5"/>
      <c r="LEI14" s="5"/>
      <c r="LEJ14" s="5"/>
      <c r="LEK14" s="5"/>
      <c r="LEL14" s="5"/>
      <c r="LEM14" s="5"/>
      <c r="LEN14" s="5"/>
      <c r="LEO14" s="5"/>
      <c r="LEP14" s="5"/>
      <c r="LEQ14" s="5"/>
      <c r="LER14" s="5"/>
      <c r="LES14" s="5"/>
      <c r="LET14" s="5"/>
      <c r="LEU14" s="5"/>
      <c r="LEV14" s="5"/>
      <c r="LEW14" s="5"/>
      <c r="LEX14" s="5"/>
      <c r="LEY14" s="5"/>
      <c r="LEZ14" s="5"/>
      <c r="LFA14" s="5"/>
      <c r="LFB14" s="5"/>
      <c r="LFC14" s="5"/>
      <c r="LFD14" s="5"/>
      <c r="LFE14" s="5"/>
      <c r="LFF14" s="5"/>
      <c r="LFG14" s="5"/>
      <c r="LFH14" s="5"/>
      <c r="LFI14" s="5"/>
      <c r="LFJ14" s="5"/>
      <c r="LFK14" s="5"/>
      <c r="LFL14" s="5"/>
      <c r="LFM14" s="5"/>
      <c r="LFN14" s="5"/>
      <c r="LFO14" s="5"/>
      <c r="LFP14" s="5"/>
      <c r="LFQ14" s="5"/>
      <c r="LFR14" s="5"/>
      <c r="LFS14" s="5"/>
      <c r="LFT14" s="5"/>
      <c r="LFU14" s="5"/>
      <c r="LFV14" s="5"/>
      <c r="LFW14" s="5"/>
      <c r="LFX14" s="5"/>
      <c r="LFY14" s="5"/>
      <c r="LFZ14" s="5"/>
      <c r="LGA14" s="5"/>
      <c r="LGB14" s="5"/>
      <c r="LGC14" s="5"/>
      <c r="LGD14" s="5"/>
      <c r="LGE14" s="5"/>
      <c r="LGF14" s="5"/>
      <c r="LGG14" s="5"/>
      <c r="LGH14" s="5"/>
      <c r="LGI14" s="5"/>
      <c r="LGJ14" s="5"/>
      <c r="LGK14" s="5"/>
      <c r="LGL14" s="5"/>
      <c r="LGM14" s="5"/>
      <c r="LGN14" s="5"/>
      <c r="LGO14" s="5"/>
      <c r="LGP14" s="5"/>
      <c r="LGQ14" s="5"/>
      <c r="LGR14" s="5"/>
      <c r="LGS14" s="5"/>
      <c r="LGT14" s="5"/>
      <c r="LGU14" s="5"/>
      <c r="LGV14" s="5"/>
      <c r="LGW14" s="5"/>
      <c r="LGX14" s="5"/>
      <c r="LGY14" s="5"/>
      <c r="LGZ14" s="5"/>
      <c r="LHA14" s="5"/>
      <c r="LHB14" s="5"/>
      <c r="LHC14" s="5"/>
      <c r="LHD14" s="5"/>
      <c r="LHE14" s="5"/>
      <c r="LHF14" s="5"/>
      <c r="LHG14" s="5"/>
      <c r="LHH14" s="5"/>
      <c r="LHI14" s="5"/>
      <c r="LHJ14" s="5"/>
      <c r="LHK14" s="5"/>
      <c r="LHL14" s="5"/>
      <c r="LHM14" s="5"/>
      <c r="LHN14" s="5"/>
      <c r="LHO14" s="5"/>
      <c r="LHP14" s="5"/>
      <c r="LHQ14" s="5"/>
      <c r="LHR14" s="5"/>
      <c r="LHS14" s="5"/>
      <c r="LHT14" s="5"/>
      <c r="LHU14" s="5"/>
      <c r="LHV14" s="5"/>
      <c r="LHW14" s="5"/>
      <c r="LHX14" s="5"/>
      <c r="LHY14" s="5"/>
      <c r="LHZ14" s="5"/>
      <c r="LIA14" s="5"/>
      <c r="LIB14" s="5"/>
      <c r="LIC14" s="5"/>
      <c r="LID14" s="5"/>
      <c r="LIE14" s="5"/>
      <c r="LIF14" s="5"/>
      <c r="LIG14" s="5"/>
      <c r="LIH14" s="5"/>
      <c r="LII14" s="5"/>
      <c r="LIJ14" s="5"/>
      <c r="LIK14" s="5"/>
      <c r="LIL14" s="5"/>
      <c r="LIM14" s="5"/>
      <c r="LIN14" s="5"/>
      <c r="LIO14" s="5"/>
      <c r="LIP14" s="5"/>
      <c r="LIQ14" s="5"/>
      <c r="LIR14" s="5"/>
      <c r="LIS14" s="5"/>
      <c r="LIT14" s="5"/>
      <c r="LIU14" s="5"/>
      <c r="LIV14" s="5"/>
      <c r="LIW14" s="5"/>
      <c r="LIX14" s="5"/>
      <c r="LIY14" s="5"/>
      <c r="LIZ14" s="5"/>
      <c r="LJA14" s="5"/>
      <c r="LJB14" s="5"/>
      <c r="LJC14" s="5"/>
      <c r="LJD14" s="5"/>
      <c r="LJE14" s="5"/>
      <c r="LJF14" s="5"/>
      <c r="LJG14" s="5"/>
      <c r="LJH14" s="5"/>
      <c r="LJI14" s="5"/>
      <c r="LJJ14" s="5"/>
      <c r="LJK14" s="5"/>
      <c r="LJL14" s="5"/>
      <c r="LJM14" s="5"/>
      <c r="LJN14" s="5"/>
      <c r="LJO14" s="5"/>
      <c r="LJP14" s="5"/>
      <c r="LJQ14" s="5"/>
      <c r="LJR14" s="5"/>
      <c r="LJS14" s="5"/>
      <c r="LJT14" s="5"/>
      <c r="LJU14" s="5"/>
      <c r="LJV14" s="5"/>
      <c r="LJW14" s="5"/>
      <c r="LJX14" s="5"/>
      <c r="LJY14" s="5"/>
      <c r="LJZ14" s="5"/>
      <c r="LKA14" s="5"/>
      <c r="LKB14" s="5"/>
      <c r="LKC14" s="5"/>
      <c r="LKD14" s="5"/>
      <c r="LKE14" s="5"/>
      <c r="LKF14" s="5"/>
      <c r="LKG14" s="5"/>
      <c r="LKH14" s="5"/>
      <c r="LKI14" s="5"/>
      <c r="LKJ14" s="5"/>
      <c r="LKK14" s="5"/>
      <c r="LKL14" s="5"/>
      <c r="LKM14" s="5"/>
      <c r="LKN14" s="5"/>
      <c r="LKO14" s="5"/>
      <c r="LKP14" s="5"/>
      <c r="LKQ14" s="5"/>
      <c r="LKR14" s="5"/>
      <c r="LKS14" s="5"/>
      <c r="LKT14" s="5"/>
      <c r="LKU14" s="5"/>
      <c r="LKV14" s="5"/>
      <c r="LKW14" s="5"/>
      <c r="LKX14" s="5"/>
      <c r="LKY14" s="5"/>
      <c r="LKZ14" s="5"/>
      <c r="LLA14" s="5"/>
      <c r="LLB14" s="5"/>
      <c r="LLC14" s="5"/>
      <c r="LLD14" s="5"/>
      <c r="LLE14" s="5"/>
      <c r="LLF14" s="5"/>
      <c r="LLG14" s="5"/>
      <c r="LLH14" s="5"/>
      <c r="LLI14" s="5"/>
      <c r="LLJ14" s="5"/>
      <c r="LLK14" s="5"/>
      <c r="LLL14" s="5"/>
      <c r="LLM14" s="5"/>
      <c r="LLN14" s="5"/>
      <c r="LLO14" s="5"/>
      <c r="LLP14" s="5"/>
      <c r="LLQ14" s="5"/>
      <c r="LLR14" s="5"/>
      <c r="LLS14" s="5"/>
      <c r="LLT14" s="5"/>
      <c r="LLU14" s="5"/>
      <c r="LLV14" s="5"/>
      <c r="LLW14" s="5"/>
      <c r="LLX14" s="5"/>
      <c r="LLY14" s="5"/>
      <c r="LLZ14" s="5"/>
      <c r="LMA14" s="5"/>
      <c r="LMB14" s="5"/>
      <c r="LMC14" s="5"/>
      <c r="LMD14" s="5"/>
      <c r="LME14" s="5"/>
      <c r="LMF14" s="5"/>
      <c r="LMG14" s="5"/>
      <c r="LMH14" s="5"/>
      <c r="LMI14" s="5"/>
      <c r="LMJ14" s="5"/>
      <c r="LMK14" s="5"/>
      <c r="LML14" s="5"/>
      <c r="LMM14" s="5"/>
      <c r="LMN14" s="5"/>
      <c r="LMO14" s="5"/>
      <c r="LMP14" s="5"/>
      <c r="LMQ14" s="5"/>
      <c r="LMR14" s="5"/>
      <c r="LMS14" s="5"/>
      <c r="LMT14" s="5"/>
      <c r="LMU14" s="5"/>
      <c r="LMV14" s="5"/>
      <c r="LMW14" s="5"/>
      <c r="LMX14" s="5"/>
      <c r="LMY14" s="5"/>
      <c r="LMZ14" s="5"/>
      <c r="LNA14" s="5"/>
      <c r="LNB14" s="5"/>
      <c r="LNC14" s="5"/>
      <c r="LND14" s="5"/>
      <c r="LNE14" s="5"/>
      <c r="LNF14" s="5"/>
      <c r="LNG14" s="5"/>
      <c r="LNH14" s="5"/>
      <c r="LNI14" s="5"/>
      <c r="LNJ14" s="5"/>
      <c r="LNK14" s="5"/>
      <c r="LNL14" s="5"/>
      <c r="LNM14" s="5"/>
      <c r="LNN14" s="5"/>
      <c r="LNO14" s="5"/>
      <c r="LNP14" s="5"/>
      <c r="LNQ14" s="5"/>
      <c r="LNR14" s="5"/>
      <c r="LNS14" s="5"/>
      <c r="LNT14" s="5"/>
      <c r="LNU14" s="5"/>
      <c r="LNV14" s="5"/>
      <c r="LNW14" s="5"/>
      <c r="LNX14" s="5"/>
      <c r="LNY14" s="5"/>
      <c r="LNZ14" s="5"/>
      <c r="LOA14" s="5"/>
      <c r="LOB14" s="5"/>
      <c r="LOC14" s="5"/>
      <c r="LOD14" s="5"/>
      <c r="LOE14" s="5"/>
      <c r="LOF14" s="5"/>
      <c r="LOG14" s="5"/>
      <c r="LOH14" s="5"/>
      <c r="LOI14" s="5"/>
      <c r="LOJ14" s="5"/>
      <c r="LOK14" s="5"/>
      <c r="LOL14" s="5"/>
      <c r="LOM14" s="5"/>
      <c r="LON14" s="5"/>
      <c r="LOO14" s="5"/>
      <c r="LOP14" s="5"/>
      <c r="LOQ14" s="5"/>
      <c r="LOR14" s="5"/>
      <c r="LOS14" s="5"/>
      <c r="LOT14" s="5"/>
      <c r="LOU14" s="5"/>
      <c r="LOV14" s="5"/>
      <c r="LOW14" s="5"/>
      <c r="LOX14" s="5"/>
      <c r="LOY14" s="5"/>
      <c r="LOZ14" s="5"/>
      <c r="LPA14" s="5"/>
      <c r="LPB14" s="5"/>
      <c r="LPC14" s="5"/>
      <c r="LPD14" s="5"/>
      <c r="LPE14" s="5"/>
      <c r="LPF14" s="5"/>
      <c r="LPG14" s="5"/>
      <c r="LPH14" s="5"/>
      <c r="LPI14" s="5"/>
      <c r="LPJ14" s="5"/>
      <c r="LPK14" s="5"/>
      <c r="LPL14" s="5"/>
      <c r="LPM14" s="5"/>
      <c r="LPN14" s="5"/>
      <c r="LPO14" s="5"/>
      <c r="LPP14" s="5"/>
      <c r="LPQ14" s="5"/>
      <c r="LPR14" s="5"/>
      <c r="LPS14" s="5"/>
      <c r="LPT14" s="5"/>
      <c r="LPU14" s="5"/>
      <c r="LPV14" s="5"/>
      <c r="LPW14" s="5"/>
      <c r="LPX14" s="5"/>
      <c r="LPY14" s="5"/>
      <c r="LPZ14" s="5"/>
      <c r="LQA14" s="5"/>
      <c r="LQB14" s="5"/>
      <c r="LQC14" s="5"/>
      <c r="LQD14" s="5"/>
      <c r="LQE14" s="5"/>
      <c r="LQF14" s="5"/>
      <c r="LQG14" s="5"/>
      <c r="LQH14" s="5"/>
      <c r="LQI14" s="5"/>
      <c r="LQJ14" s="5"/>
      <c r="LQK14" s="5"/>
      <c r="LQL14" s="5"/>
      <c r="LQM14" s="5"/>
      <c r="LQN14" s="5"/>
      <c r="LQO14" s="5"/>
      <c r="LQP14" s="5"/>
      <c r="LQQ14" s="5"/>
      <c r="LQR14" s="5"/>
      <c r="LQS14" s="5"/>
      <c r="LQT14" s="5"/>
      <c r="LQU14" s="5"/>
      <c r="LQV14" s="5"/>
      <c r="LQW14" s="5"/>
      <c r="LQX14" s="5"/>
      <c r="LQY14" s="5"/>
      <c r="LQZ14" s="5"/>
      <c r="LRA14" s="5"/>
      <c r="LRB14" s="5"/>
      <c r="LRC14" s="5"/>
      <c r="LRD14" s="5"/>
      <c r="LRE14" s="5"/>
      <c r="LRF14" s="5"/>
      <c r="LRG14" s="5"/>
      <c r="LRH14" s="5"/>
      <c r="LRI14" s="5"/>
      <c r="LRJ14" s="5"/>
      <c r="LRK14" s="5"/>
      <c r="LRL14" s="5"/>
      <c r="LRM14" s="5"/>
      <c r="LRN14" s="5"/>
      <c r="LRO14" s="5"/>
      <c r="LRP14" s="5"/>
      <c r="LRQ14" s="5"/>
      <c r="LRR14" s="5"/>
      <c r="LRS14" s="5"/>
      <c r="LRT14" s="5"/>
      <c r="LRU14" s="5"/>
      <c r="LRV14" s="5"/>
      <c r="LRW14" s="5"/>
      <c r="LRX14" s="5"/>
      <c r="LRY14" s="5"/>
      <c r="LRZ14" s="5"/>
      <c r="LSA14" s="5"/>
      <c r="LSB14" s="5"/>
      <c r="LSC14" s="5"/>
      <c r="LSD14" s="5"/>
      <c r="LSE14" s="5"/>
      <c r="LSF14" s="5"/>
      <c r="LSG14" s="5"/>
      <c r="LSH14" s="5"/>
      <c r="LSI14" s="5"/>
      <c r="LSJ14" s="5"/>
      <c r="LSK14" s="5"/>
      <c r="LSL14" s="5"/>
      <c r="LSM14" s="5"/>
      <c r="LSN14" s="5"/>
      <c r="LSO14" s="5"/>
      <c r="LSP14" s="5"/>
      <c r="LSQ14" s="5"/>
      <c r="LSR14" s="5"/>
      <c r="LSS14" s="5"/>
      <c r="LST14" s="5"/>
      <c r="LSU14" s="5"/>
      <c r="LSV14" s="5"/>
      <c r="LSW14" s="5"/>
      <c r="LSX14" s="5"/>
      <c r="LSY14" s="5"/>
      <c r="LSZ14" s="5"/>
      <c r="LTA14" s="5"/>
      <c r="LTB14" s="5"/>
      <c r="LTC14" s="5"/>
      <c r="LTD14" s="5"/>
      <c r="LTE14" s="5"/>
      <c r="LTF14" s="5"/>
      <c r="LTG14" s="5"/>
      <c r="LTH14" s="5"/>
      <c r="LTI14" s="5"/>
      <c r="LTJ14" s="5"/>
      <c r="LTK14" s="5"/>
      <c r="LTL14" s="5"/>
      <c r="LTM14" s="5"/>
      <c r="LTN14" s="5"/>
      <c r="LTO14" s="5"/>
      <c r="LTP14" s="5"/>
      <c r="LTQ14" s="5"/>
      <c r="LTR14" s="5"/>
      <c r="LTS14" s="5"/>
      <c r="LTT14" s="5"/>
      <c r="LTU14" s="5"/>
      <c r="LTV14" s="5"/>
      <c r="LTW14" s="5"/>
      <c r="LTX14" s="5"/>
      <c r="LTY14" s="5"/>
      <c r="LTZ14" s="5"/>
      <c r="LUA14" s="5"/>
      <c r="LUB14" s="5"/>
      <c r="LUC14" s="5"/>
      <c r="LUD14" s="5"/>
      <c r="LUE14" s="5"/>
      <c r="LUF14" s="5"/>
      <c r="LUG14" s="5"/>
      <c r="LUH14" s="5"/>
      <c r="LUI14" s="5"/>
      <c r="LUJ14" s="5"/>
      <c r="LUK14" s="5"/>
      <c r="LUL14" s="5"/>
      <c r="LUM14" s="5"/>
      <c r="LUN14" s="5"/>
      <c r="LUO14" s="5"/>
      <c r="LUP14" s="5"/>
      <c r="LUQ14" s="5"/>
      <c r="LUR14" s="5"/>
      <c r="LUS14" s="5"/>
      <c r="LUT14" s="5"/>
      <c r="LUU14" s="5"/>
      <c r="LUV14" s="5"/>
      <c r="LUW14" s="5"/>
      <c r="LUX14" s="5"/>
      <c r="LUY14" s="5"/>
      <c r="LUZ14" s="5"/>
      <c r="LVA14" s="5"/>
      <c r="LVB14" s="5"/>
      <c r="LVC14" s="5"/>
      <c r="LVD14" s="5"/>
      <c r="LVE14" s="5"/>
      <c r="LVF14" s="5"/>
      <c r="LVG14" s="5"/>
      <c r="LVH14" s="5"/>
      <c r="LVI14" s="5"/>
      <c r="LVJ14" s="5"/>
      <c r="LVK14" s="5"/>
      <c r="LVL14" s="5"/>
      <c r="LVM14" s="5"/>
      <c r="LVN14" s="5"/>
      <c r="LVO14" s="5"/>
      <c r="LVP14" s="5"/>
      <c r="LVQ14" s="5"/>
      <c r="LVR14" s="5"/>
      <c r="LVS14" s="5"/>
      <c r="LVT14" s="5"/>
      <c r="LVU14" s="5"/>
      <c r="LVV14" s="5"/>
      <c r="LVW14" s="5"/>
      <c r="LVX14" s="5"/>
      <c r="LVY14" s="5"/>
      <c r="LVZ14" s="5"/>
      <c r="LWA14" s="5"/>
      <c r="LWB14" s="5"/>
      <c r="LWC14" s="5"/>
      <c r="LWD14" s="5"/>
      <c r="LWE14" s="5"/>
      <c r="LWF14" s="5"/>
      <c r="LWG14" s="5"/>
      <c r="LWH14" s="5"/>
      <c r="LWI14" s="5"/>
      <c r="LWJ14" s="5"/>
      <c r="LWK14" s="5"/>
      <c r="LWL14" s="5"/>
      <c r="LWM14" s="5"/>
      <c r="LWN14" s="5"/>
      <c r="LWO14" s="5"/>
      <c r="LWP14" s="5"/>
      <c r="LWQ14" s="5"/>
      <c r="LWR14" s="5"/>
      <c r="LWS14" s="5"/>
      <c r="LWT14" s="5"/>
      <c r="LWU14" s="5"/>
      <c r="LWV14" s="5"/>
      <c r="LWW14" s="5"/>
      <c r="LWX14" s="5"/>
      <c r="LWY14" s="5"/>
      <c r="LWZ14" s="5"/>
      <c r="LXA14" s="5"/>
      <c r="LXB14" s="5"/>
      <c r="LXC14" s="5"/>
      <c r="LXD14" s="5"/>
      <c r="LXE14" s="5"/>
      <c r="LXF14" s="5"/>
      <c r="LXG14" s="5"/>
      <c r="LXH14" s="5"/>
      <c r="LXI14" s="5"/>
      <c r="LXJ14" s="5"/>
      <c r="LXK14" s="5"/>
      <c r="LXL14" s="5"/>
      <c r="LXM14" s="5"/>
      <c r="LXN14" s="5"/>
      <c r="LXO14" s="5"/>
      <c r="LXP14" s="5"/>
      <c r="LXQ14" s="5"/>
      <c r="LXR14" s="5"/>
      <c r="LXS14" s="5"/>
      <c r="LXT14" s="5"/>
      <c r="LXU14" s="5"/>
      <c r="LXV14" s="5"/>
      <c r="LXW14" s="5"/>
      <c r="LXX14" s="5"/>
      <c r="LXY14" s="5"/>
      <c r="LXZ14" s="5"/>
      <c r="LYA14" s="5"/>
      <c r="LYB14" s="5"/>
      <c r="LYC14" s="5"/>
      <c r="LYD14" s="5"/>
      <c r="LYE14" s="5"/>
      <c r="LYF14" s="5"/>
      <c r="LYG14" s="5"/>
      <c r="LYH14" s="5"/>
      <c r="LYI14" s="5"/>
      <c r="LYJ14" s="5"/>
      <c r="LYK14" s="5"/>
      <c r="LYL14" s="5"/>
      <c r="LYM14" s="5"/>
      <c r="LYN14" s="5"/>
      <c r="LYO14" s="5"/>
      <c r="LYP14" s="5"/>
      <c r="LYQ14" s="5"/>
      <c r="LYR14" s="5"/>
      <c r="LYS14" s="5"/>
      <c r="LYT14" s="5"/>
      <c r="LYU14" s="5"/>
      <c r="LYV14" s="5"/>
      <c r="LYW14" s="5"/>
      <c r="LYX14" s="5"/>
      <c r="LYY14" s="5"/>
      <c r="LYZ14" s="5"/>
      <c r="LZA14" s="5"/>
      <c r="LZB14" s="5"/>
      <c r="LZC14" s="5"/>
      <c r="LZD14" s="5"/>
      <c r="LZE14" s="5"/>
      <c r="LZF14" s="5"/>
      <c r="LZG14" s="5"/>
      <c r="LZH14" s="5"/>
      <c r="LZI14" s="5"/>
      <c r="LZJ14" s="5"/>
      <c r="LZK14" s="5"/>
      <c r="LZL14" s="5"/>
      <c r="LZM14" s="5"/>
      <c r="LZN14" s="5"/>
      <c r="LZO14" s="5"/>
      <c r="LZP14" s="5"/>
      <c r="LZQ14" s="5"/>
      <c r="LZR14" s="5"/>
      <c r="LZS14" s="5"/>
      <c r="LZT14" s="5"/>
      <c r="LZU14" s="5"/>
      <c r="LZV14" s="5"/>
      <c r="LZW14" s="5"/>
      <c r="LZX14" s="5"/>
      <c r="LZY14" s="5"/>
      <c r="LZZ14" s="5"/>
      <c r="MAA14" s="5"/>
      <c r="MAB14" s="5"/>
      <c r="MAC14" s="5"/>
      <c r="MAD14" s="5"/>
      <c r="MAE14" s="5"/>
      <c r="MAF14" s="5"/>
      <c r="MAG14" s="5"/>
      <c r="MAH14" s="5"/>
      <c r="MAI14" s="5"/>
      <c r="MAJ14" s="5"/>
      <c r="MAK14" s="5"/>
      <c r="MAL14" s="5"/>
      <c r="MAM14" s="5"/>
      <c r="MAN14" s="5"/>
      <c r="MAO14" s="5"/>
      <c r="MAP14" s="5"/>
      <c r="MAQ14" s="5"/>
      <c r="MAR14" s="5"/>
      <c r="MAS14" s="5"/>
      <c r="MAT14" s="5"/>
      <c r="MAU14" s="5"/>
      <c r="MAV14" s="5"/>
      <c r="MAW14" s="5"/>
      <c r="MAX14" s="5"/>
      <c r="MAY14" s="5"/>
      <c r="MAZ14" s="5"/>
      <c r="MBA14" s="5"/>
      <c r="MBB14" s="5"/>
      <c r="MBC14" s="5"/>
      <c r="MBD14" s="5"/>
      <c r="MBE14" s="5"/>
      <c r="MBF14" s="5"/>
      <c r="MBG14" s="5"/>
      <c r="MBH14" s="5"/>
      <c r="MBI14" s="5"/>
      <c r="MBJ14" s="5"/>
      <c r="MBK14" s="5"/>
      <c r="MBL14" s="5"/>
      <c r="MBM14" s="5"/>
      <c r="MBN14" s="5"/>
      <c r="MBO14" s="5"/>
      <c r="MBP14" s="5"/>
      <c r="MBQ14" s="5"/>
      <c r="MBR14" s="5"/>
      <c r="MBS14" s="5"/>
      <c r="MBT14" s="5"/>
      <c r="MBU14" s="5"/>
      <c r="MBV14" s="5"/>
      <c r="MBW14" s="5"/>
      <c r="MBX14" s="5"/>
      <c r="MBY14" s="5"/>
      <c r="MBZ14" s="5"/>
      <c r="MCA14" s="5"/>
      <c r="MCB14" s="5"/>
      <c r="MCC14" s="5"/>
      <c r="MCD14" s="5"/>
      <c r="MCE14" s="5"/>
      <c r="MCF14" s="5"/>
      <c r="MCG14" s="5"/>
      <c r="MCH14" s="5"/>
      <c r="MCI14" s="5"/>
      <c r="MCJ14" s="5"/>
      <c r="MCK14" s="5"/>
      <c r="MCL14" s="5"/>
      <c r="MCM14" s="5"/>
      <c r="MCN14" s="5"/>
      <c r="MCO14" s="5"/>
      <c r="MCP14" s="5"/>
      <c r="MCQ14" s="5"/>
      <c r="MCR14" s="5"/>
      <c r="MCS14" s="5"/>
      <c r="MCT14" s="5"/>
      <c r="MCU14" s="5"/>
      <c r="MCV14" s="5"/>
      <c r="MCW14" s="5"/>
      <c r="MCX14" s="5"/>
      <c r="MCY14" s="5"/>
      <c r="MCZ14" s="5"/>
      <c r="MDA14" s="5"/>
      <c r="MDB14" s="5"/>
      <c r="MDC14" s="5"/>
      <c r="MDD14" s="5"/>
      <c r="MDE14" s="5"/>
      <c r="MDF14" s="5"/>
      <c r="MDG14" s="5"/>
      <c r="MDH14" s="5"/>
      <c r="MDI14" s="5"/>
      <c r="MDJ14" s="5"/>
      <c r="MDK14" s="5"/>
      <c r="MDL14" s="5"/>
      <c r="MDM14" s="5"/>
      <c r="MDN14" s="5"/>
      <c r="MDO14" s="5"/>
      <c r="MDP14" s="5"/>
      <c r="MDQ14" s="5"/>
      <c r="MDR14" s="5"/>
      <c r="MDS14" s="5"/>
      <c r="MDT14" s="5"/>
      <c r="MDU14" s="5"/>
      <c r="MDV14" s="5"/>
      <c r="MDW14" s="5"/>
      <c r="MDX14" s="5"/>
      <c r="MDY14" s="5"/>
      <c r="MDZ14" s="5"/>
      <c r="MEA14" s="5"/>
      <c r="MEB14" s="5"/>
      <c r="MEC14" s="5"/>
      <c r="MED14" s="5"/>
      <c r="MEE14" s="5"/>
      <c r="MEF14" s="5"/>
      <c r="MEG14" s="5"/>
      <c r="MEH14" s="5"/>
      <c r="MEI14" s="5"/>
      <c r="MEJ14" s="5"/>
      <c r="MEK14" s="5"/>
      <c r="MEL14" s="5"/>
      <c r="MEM14" s="5"/>
      <c r="MEN14" s="5"/>
      <c r="MEO14" s="5"/>
      <c r="MEP14" s="5"/>
      <c r="MEQ14" s="5"/>
      <c r="MER14" s="5"/>
      <c r="MES14" s="5"/>
      <c r="MET14" s="5"/>
      <c r="MEU14" s="5"/>
      <c r="MEV14" s="5"/>
      <c r="MEW14" s="5"/>
      <c r="MEX14" s="5"/>
      <c r="MEY14" s="5"/>
      <c r="MEZ14" s="5"/>
      <c r="MFA14" s="5"/>
      <c r="MFB14" s="5"/>
      <c r="MFC14" s="5"/>
      <c r="MFD14" s="5"/>
      <c r="MFE14" s="5"/>
      <c r="MFF14" s="5"/>
      <c r="MFG14" s="5"/>
      <c r="MFH14" s="5"/>
      <c r="MFI14" s="5"/>
      <c r="MFJ14" s="5"/>
      <c r="MFK14" s="5"/>
      <c r="MFL14" s="5"/>
      <c r="MFM14" s="5"/>
      <c r="MFN14" s="5"/>
      <c r="MFO14" s="5"/>
      <c r="MFP14" s="5"/>
      <c r="MFQ14" s="5"/>
      <c r="MFR14" s="5"/>
      <c r="MFS14" s="5"/>
      <c r="MFT14" s="5"/>
      <c r="MFU14" s="5"/>
      <c r="MFV14" s="5"/>
      <c r="MFW14" s="5"/>
      <c r="MFX14" s="5"/>
      <c r="MFY14" s="5"/>
      <c r="MFZ14" s="5"/>
      <c r="MGA14" s="5"/>
      <c r="MGB14" s="5"/>
      <c r="MGC14" s="5"/>
      <c r="MGD14" s="5"/>
      <c r="MGE14" s="5"/>
      <c r="MGF14" s="5"/>
      <c r="MGG14" s="5"/>
      <c r="MGH14" s="5"/>
      <c r="MGI14" s="5"/>
      <c r="MGJ14" s="5"/>
      <c r="MGK14" s="5"/>
      <c r="MGL14" s="5"/>
      <c r="MGM14" s="5"/>
      <c r="MGN14" s="5"/>
      <c r="MGO14" s="5"/>
      <c r="MGP14" s="5"/>
      <c r="MGQ14" s="5"/>
      <c r="MGR14" s="5"/>
      <c r="MGS14" s="5"/>
      <c r="MGT14" s="5"/>
      <c r="MGU14" s="5"/>
      <c r="MGV14" s="5"/>
      <c r="MGW14" s="5"/>
      <c r="MGX14" s="5"/>
      <c r="MGY14" s="5"/>
      <c r="MGZ14" s="5"/>
      <c r="MHA14" s="5"/>
      <c r="MHB14" s="5"/>
      <c r="MHC14" s="5"/>
      <c r="MHD14" s="5"/>
      <c r="MHE14" s="5"/>
      <c r="MHF14" s="5"/>
      <c r="MHG14" s="5"/>
      <c r="MHH14" s="5"/>
      <c r="MHI14" s="5"/>
      <c r="MHJ14" s="5"/>
      <c r="MHK14" s="5"/>
      <c r="MHL14" s="5"/>
      <c r="MHM14" s="5"/>
      <c r="MHN14" s="5"/>
      <c r="MHO14" s="5"/>
      <c r="MHP14" s="5"/>
      <c r="MHQ14" s="5"/>
      <c r="MHR14" s="5"/>
      <c r="MHS14" s="5"/>
      <c r="MHT14" s="5"/>
      <c r="MHU14" s="5"/>
      <c r="MHV14" s="5"/>
      <c r="MHW14" s="5"/>
      <c r="MHX14" s="5"/>
      <c r="MHY14" s="5"/>
      <c r="MHZ14" s="5"/>
      <c r="MIA14" s="5"/>
      <c r="MIB14" s="5"/>
      <c r="MIC14" s="5"/>
      <c r="MID14" s="5"/>
      <c r="MIE14" s="5"/>
      <c r="MIF14" s="5"/>
      <c r="MIG14" s="5"/>
      <c r="MIH14" s="5"/>
      <c r="MII14" s="5"/>
      <c r="MIJ14" s="5"/>
      <c r="MIK14" s="5"/>
      <c r="MIL14" s="5"/>
      <c r="MIM14" s="5"/>
      <c r="MIN14" s="5"/>
      <c r="MIO14" s="5"/>
      <c r="MIP14" s="5"/>
      <c r="MIQ14" s="5"/>
      <c r="MIR14" s="5"/>
      <c r="MIS14" s="5"/>
      <c r="MIT14" s="5"/>
      <c r="MIU14" s="5"/>
      <c r="MIV14" s="5"/>
      <c r="MIW14" s="5"/>
      <c r="MIX14" s="5"/>
      <c r="MIY14" s="5"/>
      <c r="MIZ14" s="5"/>
      <c r="MJA14" s="5"/>
      <c r="MJB14" s="5"/>
      <c r="MJC14" s="5"/>
      <c r="MJD14" s="5"/>
      <c r="MJE14" s="5"/>
      <c r="MJF14" s="5"/>
      <c r="MJG14" s="5"/>
      <c r="MJH14" s="5"/>
      <c r="MJI14" s="5"/>
      <c r="MJJ14" s="5"/>
      <c r="MJK14" s="5"/>
      <c r="MJL14" s="5"/>
      <c r="MJM14" s="5"/>
      <c r="MJN14" s="5"/>
      <c r="MJO14" s="5"/>
      <c r="MJP14" s="5"/>
      <c r="MJQ14" s="5"/>
      <c r="MJR14" s="5"/>
      <c r="MJS14" s="5"/>
      <c r="MJT14" s="5"/>
      <c r="MJU14" s="5"/>
      <c r="MJV14" s="5"/>
      <c r="MJW14" s="5"/>
      <c r="MJX14" s="5"/>
      <c r="MJY14" s="5"/>
      <c r="MJZ14" s="5"/>
      <c r="MKA14" s="5"/>
      <c r="MKB14" s="5"/>
      <c r="MKC14" s="5"/>
      <c r="MKD14" s="5"/>
      <c r="MKE14" s="5"/>
      <c r="MKF14" s="5"/>
      <c r="MKG14" s="5"/>
      <c r="MKH14" s="5"/>
      <c r="MKI14" s="5"/>
      <c r="MKJ14" s="5"/>
      <c r="MKK14" s="5"/>
      <c r="MKL14" s="5"/>
      <c r="MKM14" s="5"/>
      <c r="MKN14" s="5"/>
      <c r="MKO14" s="5"/>
      <c r="MKP14" s="5"/>
      <c r="MKQ14" s="5"/>
      <c r="MKR14" s="5"/>
      <c r="MKS14" s="5"/>
      <c r="MKT14" s="5"/>
      <c r="MKU14" s="5"/>
      <c r="MKV14" s="5"/>
      <c r="MKW14" s="5"/>
      <c r="MKX14" s="5"/>
      <c r="MKY14" s="5"/>
      <c r="MKZ14" s="5"/>
      <c r="MLA14" s="5"/>
      <c r="MLB14" s="5"/>
      <c r="MLC14" s="5"/>
      <c r="MLD14" s="5"/>
      <c r="MLE14" s="5"/>
      <c r="MLF14" s="5"/>
      <c r="MLG14" s="5"/>
      <c r="MLH14" s="5"/>
      <c r="MLI14" s="5"/>
      <c r="MLJ14" s="5"/>
      <c r="MLK14" s="5"/>
      <c r="MLL14" s="5"/>
      <c r="MLM14" s="5"/>
      <c r="MLN14" s="5"/>
      <c r="MLO14" s="5"/>
      <c r="MLP14" s="5"/>
      <c r="MLQ14" s="5"/>
      <c r="MLR14" s="5"/>
      <c r="MLS14" s="5"/>
      <c r="MLT14" s="5"/>
      <c r="MLU14" s="5"/>
      <c r="MLV14" s="5"/>
      <c r="MLW14" s="5"/>
      <c r="MLX14" s="5"/>
      <c r="MLY14" s="5"/>
      <c r="MLZ14" s="5"/>
      <c r="MMA14" s="5"/>
      <c r="MMB14" s="5"/>
      <c r="MMC14" s="5"/>
      <c r="MMD14" s="5"/>
      <c r="MME14" s="5"/>
      <c r="MMF14" s="5"/>
      <c r="MMG14" s="5"/>
      <c r="MMH14" s="5"/>
      <c r="MMI14" s="5"/>
      <c r="MMJ14" s="5"/>
      <c r="MMK14" s="5"/>
      <c r="MML14" s="5"/>
      <c r="MMM14" s="5"/>
      <c r="MMN14" s="5"/>
      <c r="MMO14" s="5"/>
      <c r="MMP14" s="5"/>
      <c r="MMQ14" s="5"/>
      <c r="MMR14" s="5"/>
      <c r="MMS14" s="5"/>
      <c r="MMT14" s="5"/>
      <c r="MMU14" s="5"/>
      <c r="MMV14" s="5"/>
      <c r="MMW14" s="5"/>
      <c r="MMX14" s="5"/>
      <c r="MMY14" s="5"/>
      <c r="MMZ14" s="5"/>
      <c r="MNA14" s="5"/>
      <c r="MNB14" s="5"/>
      <c r="MNC14" s="5"/>
      <c r="MND14" s="5"/>
      <c r="MNE14" s="5"/>
      <c r="MNF14" s="5"/>
      <c r="MNG14" s="5"/>
      <c r="MNH14" s="5"/>
      <c r="MNI14" s="5"/>
      <c r="MNJ14" s="5"/>
      <c r="MNK14" s="5"/>
      <c r="MNL14" s="5"/>
      <c r="MNM14" s="5"/>
      <c r="MNN14" s="5"/>
      <c r="MNO14" s="5"/>
      <c r="MNP14" s="5"/>
      <c r="MNQ14" s="5"/>
      <c r="MNR14" s="5"/>
      <c r="MNS14" s="5"/>
      <c r="MNT14" s="5"/>
      <c r="MNU14" s="5"/>
      <c r="MNV14" s="5"/>
      <c r="MNW14" s="5"/>
      <c r="MNX14" s="5"/>
      <c r="MNY14" s="5"/>
      <c r="MNZ14" s="5"/>
      <c r="MOA14" s="5"/>
      <c r="MOB14" s="5"/>
      <c r="MOC14" s="5"/>
      <c r="MOD14" s="5"/>
      <c r="MOE14" s="5"/>
      <c r="MOF14" s="5"/>
      <c r="MOG14" s="5"/>
      <c r="MOH14" s="5"/>
      <c r="MOI14" s="5"/>
      <c r="MOJ14" s="5"/>
      <c r="MOK14" s="5"/>
      <c r="MOL14" s="5"/>
      <c r="MOM14" s="5"/>
      <c r="MON14" s="5"/>
      <c r="MOO14" s="5"/>
      <c r="MOP14" s="5"/>
      <c r="MOQ14" s="5"/>
      <c r="MOR14" s="5"/>
      <c r="MOS14" s="5"/>
      <c r="MOT14" s="5"/>
      <c r="MOU14" s="5"/>
      <c r="MOV14" s="5"/>
      <c r="MOW14" s="5"/>
      <c r="MOX14" s="5"/>
      <c r="MOY14" s="5"/>
      <c r="MOZ14" s="5"/>
      <c r="MPA14" s="5"/>
      <c r="MPB14" s="5"/>
      <c r="MPC14" s="5"/>
      <c r="MPD14" s="5"/>
      <c r="MPE14" s="5"/>
      <c r="MPF14" s="5"/>
      <c r="MPG14" s="5"/>
      <c r="MPH14" s="5"/>
      <c r="MPI14" s="5"/>
      <c r="MPJ14" s="5"/>
      <c r="MPK14" s="5"/>
      <c r="MPL14" s="5"/>
      <c r="MPM14" s="5"/>
      <c r="MPN14" s="5"/>
      <c r="MPO14" s="5"/>
      <c r="MPP14" s="5"/>
      <c r="MPQ14" s="5"/>
      <c r="MPR14" s="5"/>
      <c r="MPS14" s="5"/>
      <c r="MPT14" s="5"/>
      <c r="MPU14" s="5"/>
      <c r="MPV14" s="5"/>
      <c r="MPW14" s="5"/>
      <c r="MPX14" s="5"/>
      <c r="MPY14" s="5"/>
      <c r="MPZ14" s="5"/>
      <c r="MQA14" s="5"/>
      <c r="MQB14" s="5"/>
      <c r="MQC14" s="5"/>
      <c r="MQD14" s="5"/>
      <c r="MQE14" s="5"/>
      <c r="MQF14" s="5"/>
      <c r="MQG14" s="5"/>
      <c r="MQH14" s="5"/>
      <c r="MQI14" s="5"/>
      <c r="MQJ14" s="5"/>
      <c r="MQK14" s="5"/>
      <c r="MQL14" s="5"/>
      <c r="MQM14" s="5"/>
      <c r="MQN14" s="5"/>
      <c r="MQO14" s="5"/>
      <c r="MQP14" s="5"/>
      <c r="MQQ14" s="5"/>
      <c r="MQR14" s="5"/>
      <c r="MQS14" s="5"/>
      <c r="MQT14" s="5"/>
      <c r="MQU14" s="5"/>
      <c r="MQV14" s="5"/>
      <c r="MQW14" s="5"/>
      <c r="MQX14" s="5"/>
      <c r="MQY14" s="5"/>
      <c r="MQZ14" s="5"/>
      <c r="MRA14" s="5"/>
      <c r="MRB14" s="5"/>
      <c r="MRC14" s="5"/>
      <c r="MRD14" s="5"/>
      <c r="MRE14" s="5"/>
      <c r="MRF14" s="5"/>
      <c r="MRG14" s="5"/>
      <c r="MRH14" s="5"/>
      <c r="MRI14" s="5"/>
      <c r="MRJ14" s="5"/>
      <c r="MRK14" s="5"/>
      <c r="MRL14" s="5"/>
      <c r="MRM14" s="5"/>
      <c r="MRN14" s="5"/>
      <c r="MRO14" s="5"/>
      <c r="MRP14" s="5"/>
      <c r="MRQ14" s="5"/>
      <c r="MRR14" s="5"/>
      <c r="MRS14" s="5"/>
      <c r="MRT14" s="5"/>
      <c r="MRU14" s="5"/>
      <c r="MRV14" s="5"/>
      <c r="MRW14" s="5"/>
      <c r="MRX14" s="5"/>
      <c r="MRY14" s="5"/>
      <c r="MRZ14" s="5"/>
      <c r="MSA14" s="5"/>
      <c r="MSB14" s="5"/>
      <c r="MSC14" s="5"/>
      <c r="MSD14" s="5"/>
      <c r="MSE14" s="5"/>
      <c r="MSF14" s="5"/>
      <c r="MSG14" s="5"/>
      <c r="MSH14" s="5"/>
      <c r="MSI14" s="5"/>
      <c r="MSJ14" s="5"/>
      <c r="MSK14" s="5"/>
      <c r="MSL14" s="5"/>
      <c r="MSM14" s="5"/>
      <c r="MSN14" s="5"/>
      <c r="MSO14" s="5"/>
      <c r="MSP14" s="5"/>
      <c r="MSQ14" s="5"/>
      <c r="MSR14" s="5"/>
      <c r="MSS14" s="5"/>
      <c r="MST14" s="5"/>
      <c r="MSU14" s="5"/>
      <c r="MSV14" s="5"/>
      <c r="MSW14" s="5"/>
      <c r="MSX14" s="5"/>
      <c r="MSY14" s="5"/>
      <c r="MSZ14" s="5"/>
      <c r="MTA14" s="5"/>
      <c r="MTB14" s="5"/>
      <c r="MTC14" s="5"/>
      <c r="MTD14" s="5"/>
      <c r="MTE14" s="5"/>
      <c r="MTF14" s="5"/>
      <c r="MTG14" s="5"/>
      <c r="MTH14" s="5"/>
      <c r="MTI14" s="5"/>
      <c r="MTJ14" s="5"/>
      <c r="MTK14" s="5"/>
      <c r="MTL14" s="5"/>
      <c r="MTM14" s="5"/>
      <c r="MTN14" s="5"/>
      <c r="MTO14" s="5"/>
      <c r="MTP14" s="5"/>
      <c r="MTQ14" s="5"/>
      <c r="MTR14" s="5"/>
      <c r="MTS14" s="5"/>
      <c r="MTT14" s="5"/>
      <c r="MTU14" s="5"/>
      <c r="MTV14" s="5"/>
      <c r="MTW14" s="5"/>
      <c r="MTX14" s="5"/>
      <c r="MTY14" s="5"/>
      <c r="MTZ14" s="5"/>
      <c r="MUA14" s="5"/>
      <c r="MUB14" s="5"/>
      <c r="MUC14" s="5"/>
      <c r="MUD14" s="5"/>
      <c r="MUE14" s="5"/>
      <c r="MUF14" s="5"/>
      <c r="MUG14" s="5"/>
      <c r="MUH14" s="5"/>
      <c r="MUI14" s="5"/>
      <c r="MUJ14" s="5"/>
      <c r="MUK14" s="5"/>
      <c r="MUL14" s="5"/>
      <c r="MUM14" s="5"/>
      <c r="MUN14" s="5"/>
      <c r="MUO14" s="5"/>
      <c r="MUP14" s="5"/>
      <c r="MUQ14" s="5"/>
      <c r="MUR14" s="5"/>
      <c r="MUS14" s="5"/>
      <c r="MUT14" s="5"/>
      <c r="MUU14" s="5"/>
      <c r="MUV14" s="5"/>
      <c r="MUW14" s="5"/>
      <c r="MUX14" s="5"/>
      <c r="MUY14" s="5"/>
      <c r="MUZ14" s="5"/>
      <c r="MVA14" s="5"/>
      <c r="MVB14" s="5"/>
      <c r="MVC14" s="5"/>
      <c r="MVD14" s="5"/>
      <c r="MVE14" s="5"/>
      <c r="MVF14" s="5"/>
      <c r="MVG14" s="5"/>
      <c r="MVH14" s="5"/>
      <c r="MVI14" s="5"/>
      <c r="MVJ14" s="5"/>
      <c r="MVK14" s="5"/>
      <c r="MVL14" s="5"/>
      <c r="MVM14" s="5"/>
      <c r="MVN14" s="5"/>
      <c r="MVO14" s="5"/>
      <c r="MVP14" s="5"/>
      <c r="MVQ14" s="5"/>
      <c r="MVR14" s="5"/>
      <c r="MVS14" s="5"/>
      <c r="MVT14" s="5"/>
      <c r="MVU14" s="5"/>
      <c r="MVV14" s="5"/>
      <c r="MVW14" s="5"/>
      <c r="MVX14" s="5"/>
      <c r="MVY14" s="5"/>
      <c r="MVZ14" s="5"/>
      <c r="MWA14" s="5"/>
      <c r="MWB14" s="5"/>
      <c r="MWC14" s="5"/>
      <c r="MWD14" s="5"/>
      <c r="MWE14" s="5"/>
      <c r="MWF14" s="5"/>
      <c r="MWG14" s="5"/>
      <c r="MWH14" s="5"/>
      <c r="MWI14" s="5"/>
      <c r="MWJ14" s="5"/>
      <c r="MWK14" s="5"/>
      <c r="MWL14" s="5"/>
      <c r="MWM14" s="5"/>
      <c r="MWN14" s="5"/>
      <c r="MWO14" s="5"/>
      <c r="MWP14" s="5"/>
      <c r="MWQ14" s="5"/>
      <c r="MWR14" s="5"/>
      <c r="MWS14" s="5"/>
      <c r="MWT14" s="5"/>
      <c r="MWU14" s="5"/>
      <c r="MWV14" s="5"/>
      <c r="MWW14" s="5"/>
      <c r="MWX14" s="5"/>
      <c r="MWY14" s="5"/>
      <c r="MWZ14" s="5"/>
      <c r="MXA14" s="5"/>
      <c r="MXB14" s="5"/>
      <c r="MXC14" s="5"/>
      <c r="MXD14" s="5"/>
      <c r="MXE14" s="5"/>
      <c r="MXF14" s="5"/>
      <c r="MXG14" s="5"/>
      <c r="MXH14" s="5"/>
      <c r="MXI14" s="5"/>
      <c r="MXJ14" s="5"/>
      <c r="MXK14" s="5"/>
      <c r="MXL14" s="5"/>
      <c r="MXM14" s="5"/>
      <c r="MXN14" s="5"/>
      <c r="MXO14" s="5"/>
      <c r="MXP14" s="5"/>
      <c r="MXQ14" s="5"/>
      <c r="MXR14" s="5"/>
      <c r="MXS14" s="5"/>
      <c r="MXT14" s="5"/>
      <c r="MXU14" s="5"/>
      <c r="MXV14" s="5"/>
      <c r="MXW14" s="5"/>
      <c r="MXX14" s="5"/>
      <c r="MXY14" s="5"/>
      <c r="MXZ14" s="5"/>
      <c r="MYA14" s="5"/>
      <c r="MYB14" s="5"/>
      <c r="MYC14" s="5"/>
      <c r="MYD14" s="5"/>
      <c r="MYE14" s="5"/>
      <c r="MYF14" s="5"/>
      <c r="MYG14" s="5"/>
      <c r="MYH14" s="5"/>
      <c r="MYI14" s="5"/>
      <c r="MYJ14" s="5"/>
      <c r="MYK14" s="5"/>
      <c r="MYL14" s="5"/>
      <c r="MYM14" s="5"/>
      <c r="MYN14" s="5"/>
      <c r="MYO14" s="5"/>
      <c r="MYP14" s="5"/>
      <c r="MYQ14" s="5"/>
      <c r="MYR14" s="5"/>
      <c r="MYS14" s="5"/>
      <c r="MYT14" s="5"/>
      <c r="MYU14" s="5"/>
      <c r="MYV14" s="5"/>
      <c r="MYW14" s="5"/>
      <c r="MYX14" s="5"/>
      <c r="MYY14" s="5"/>
      <c r="MYZ14" s="5"/>
      <c r="MZA14" s="5"/>
      <c r="MZB14" s="5"/>
      <c r="MZC14" s="5"/>
      <c r="MZD14" s="5"/>
      <c r="MZE14" s="5"/>
      <c r="MZF14" s="5"/>
      <c r="MZG14" s="5"/>
      <c r="MZH14" s="5"/>
      <c r="MZI14" s="5"/>
      <c r="MZJ14" s="5"/>
      <c r="MZK14" s="5"/>
      <c r="MZL14" s="5"/>
      <c r="MZM14" s="5"/>
      <c r="MZN14" s="5"/>
      <c r="MZO14" s="5"/>
      <c r="MZP14" s="5"/>
      <c r="MZQ14" s="5"/>
      <c r="MZR14" s="5"/>
      <c r="MZS14" s="5"/>
      <c r="MZT14" s="5"/>
      <c r="MZU14" s="5"/>
      <c r="MZV14" s="5"/>
      <c r="MZW14" s="5"/>
      <c r="MZX14" s="5"/>
      <c r="MZY14" s="5"/>
      <c r="MZZ14" s="5"/>
      <c r="NAA14" s="5"/>
      <c r="NAB14" s="5"/>
      <c r="NAC14" s="5"/>
      <c r="NAD14" s="5"/>
      <c r="NAE14" s="5"/>
      <c r="NAF14" s="5"/>
      <c r="NAG14" s="5"/>
      <c r="NAH14" s="5"/>
      <c r="NAI14" s="5"/>
      <c r="NAJ14" s="5"/>
      <c r="NAK14" s="5"/>
      <c r="NAL14" s="5"/>
      <c r="NAM14" s="5"/>
      <c r="NAN14" s="5"/>
      <c r="NAO14" s="5"/>
      <c r="NAP14" s="5"/>
      <c r="NAQ14" s="5"/>
      <c r="NAR14" s="5"/>
      <c r="NAS14" s="5"/>
      <c r="NAT14" s="5"/>
      <c r="NAU14" s="5"/>
      <c r="NAV14" s="5"/>
      <c r="NAW14" s="5"/>
      <c r="NAX14" s="5"/>
      <c r="NAY14" s="5"/>
      <c r="NAZ14" s="5"/>
      <c r="NBA14" s="5"/>
      <c r="NBB14" s="5"/>
      <c r="NBC14" s="5"/>
      <c r="NBD14" s="5"/>
      <c r="NBE14" s="5"/>
      <c r="NBF14" s="5"/>
      <c r="NBG14" s="5"/>
      <c r="NBH14" s="5"/>
      <c r="NBI14" s="5"/>
      <c r="NBJ14" s="5"/>
      <c r="NBK14" s="5"/>
      <c r="NBL14" s="5"/>
      <c r="NBM14" s="5"/>
      <c r="NBN14" s="5"/>
      <c r="NBO14" s="5"/>
      <c r="NBP14" s="5"/>
      <c r="NBQ14" s="5"/>
      <c r="NBR14" s="5"/>
      <c r="NBS14" s="5"/>
      <c r="NBT14" s="5"/>
      <c r="NBU14" s="5"/>
      <c r="NBV14" s="5"/>
      <c r="NBW14" s="5"/>
      <c r="NBX14" s="5"/>
      <c r="NBY14" s="5"/>
      <c r="NBZ14" s="5"/>
      <c r="NCA14" s="5"/>
      <c r="NCB14" s="5"/>
      <c r="NCC14" s="5"/>
      <c r="NCD14" s="5"/>
      <c r="NCE14" s="5"/>
      <c r="NCF14" s="5"/>
      <c r="NCG14" s="5"/>
      <c r="NCH14" s="5"/>
      <c r="NCI14" s="5"/>
      <c r="NCJ14" s="5"/>
      <c r="NCK14" s="5"/>
      <c r="NCL14" s="5"/>
      <c r="NCM14" s="5"/>
      <c r="NCN14" s="5"/>
      <c r="NCO14" s="5"/>
      <c r="NCP14" s="5"/>
      <c r="NCQ14" s="5"/>
      <c r="NCR14" s="5"/>
      <c r="NCS14" s="5"/>
      <c r="NCT14" s="5"/>
      <c r="NCU14" s="5"/>
      <c r="NCV14" s="5"/>
      <c r="NCW14" s="5"/>
      <c r="NCX14" s="5"/>
      <c r="NCY14" s="5"/>
      <c r="NCZ14" s="5"/>
      <c r="NDA14" s="5"/>
      <c r="NDB14" s="5"/>
      <c r="NDC14" s="5"/>
      <c r="NDD14" s="5"/>
      <c r="NDE14" s="5"/>
      <c r="NDF14" s="5"/>
      <c r="NDG14" s="5"/>
      <c r="NDH14" s="5"/>
      <c r="NDI14" s="5"/>
      <c r="NDJ14" s="5"/>
      <c r="NDK14" s="5"/>
      <c r="NDL14" s="5"/>
      <c r="NDM14" s="5"/>
      <c r="NDN14" s="5"/>
      <c r="NDO14" s="5"/>
      <c r="NDP14" s="5"/>
      <c r="NDQ14" s="5"/>
      <c r="NDR14" s="5"/>
      <c r="NDS14" s="5"/>
      <c r="NDT14" s="5"/>
      <c r="NDU14" s="5"/>
      <c r="NDV14" s="5"/>
      <c r="NDW14" s="5"/>
      <c r="NDX14" s="5"/>
      <c r="NDY14" s="5"/>
      <c r="NDZ14" s="5"/>
      <c r="NEA14" s="5"/>
      <c r="NEB14" s="5"/>
      <c r="NEC14" s="5"/>
      <c r="NED14" s="5"/>
      <c r="NEE14" s="5"/>
      <c r="NEF14" s="5"/>
      <c r="NEG14" s="5"/>
      <c r="NEH14" s="5"/>
      <c r="NEI14" s="5"/>
      <c r="NEJ14" s="5"/>
      <c r="NEK14" s="5"/>
      <c r="NEL14" s="5"/>
      <c r="NEM14" s="5"/>
      <c r="NEN14" s="5"/>
      <c r="NEO14" s="5"/>
      <c r="NEP14" s="5"/>
      <c r="NEQ14" s="5"/>
      <c r="NER14" s="5"/>
      <c r="NES14" s="5"/>
      <c r="NET14" s="5"/>
      <c r="NEU14" s="5"/>
      <c r="NEV14" s="5"/>
      <c r="NEW14" s="5"/>
      <c r="NEX14" s="5"/>
      <c r="NEY14" s="5"/>
      <c r="NEZ14" s="5"/>
      <c r="NFA14" s="5"/>
      <c r="NFB14" s="5"/>
      <c r="NFC14" s="5"/>
      <c r="NFD14" s="5"/>
      <c r="NFE14" s="5"/>
      <c r="NFF14" s="5"/>
      <c r="NFG14" s="5"/>
      <c r="NFH14" s="5"/>
      <c r="NFI14" s="5"/>
      <c r="NFJ14" s="5"/>
      <c r="NFK14" s="5"/>
      <c r="NFL14" s="5"/>
      <c r="NFM14" s="5"/>
      <c r="NFN14" s="5"/>
      <c r="NFO14" s="5"/>
      <c r="NFP14" s="5"/>
      <c r="NFQ14" s="5"/>
      <c r="NFR14" s="5"/>
      <c r="NFS14" s="5"/>
      <c r="NFT14" s="5"/>
      <c r="NFU14" s="5"/>
      <c r="NFV14" s="5"/>
      <c r="NFW14" s="5"/>
      <c r="NFX14" s="5"/>
      <c r="NFY14" s="5"/>
      <c r="NFZ14" s="5"/>
      <c r="NGA14" s="5"/>
      <c r="NGB14" s="5"/>
      <c r="NGC14" s="5"/>
      <c r="NGD14" s="5"/>
      <c r="NGE14" s="5"/>
      <c r="NGF14" s="5"/>
      <c r="NGG14" s="5"/>
      <c r="NGH14" s="5"/>
      <c r="NGI14" s="5"/>
      <c r="NGJ14" s="5"/>
      <c r="NGK14" s="5"/>
      <c r="NGL14" s="5"/>
      <c r="NGM14" s="5"/>
      <c r="NGN14" s="5"/>
      <c r="NGO14" s="5"/>
      <c r="NGP14" s="5"/>
      <c r="NGQ14" s="5"/>
      <c r="NGR14" s="5"/>
      <c r="NGS14" s="5"/>
      <c r="NGT14" s="5"/>
      <c r="NGU14" s="5"/>
      <c r="NGV14" s="5"/>
      <c r="NGW14" s="5"/>
      <c r="NGX14" s="5"/>
      <c r="NGY14" s="5"/>
      <c r="NGZ14" s="5"/>
      <c r="NHA14" s="5"/>
      <c r="NHB14" s="5"/>
      <c r="NHC14" s="5"/>
      <c r="NHD14" s="5"/>
      <c r="NHE14" s="5"/>
      <c r="NHF14" s="5"/>
      <c r="NHG14" s="5"/>
      <c r="NHH14" s="5"/>
      <c r="NHI14" s="5"/>
      <c r="NHJ14" s="5"/>
      <c r="NHK14" s="5"/>
      <c r="NHL14" s="5"/>
      <c r="NHM14" s="5"/>
      <c r="NHN14" s="5"/>
      <c r="NHO14" s="5"/>
      <c r="NHP14" s="5"/>
      <c r="NHQ14" s="5"/>
      <c r="NHR14" s="5"/>
      <c r="NHS14" s="5"/>
      <c r="NHT14" s="5"/>
      <c r="NHU14" s="5"/>
      <c r="NHV14" s="5"/>
      <c r="NHW14" s="5"/>
      <c r="NHX14" s="5"/>
      <c r="NHY14" s="5"/>
      <c r="NHZ14" s="5"/>
      <c r="NIA14" s="5"/>
      <c r="NIB14" s="5"/>
      <c r="NIC14" s="5"/>
      <c r="NID14" s="5"/>
      <c r="NIE14" s="5"/>
      <c r="NIF14" s="5"/>
      <c r="NIG14" s="5"/>
      <c r="NIH14" s="5"/>
      <c r="NII14" s="5"/>
      <c r="NIJ14" s="5"/>
      <c r="NIK14" s="5"/>
      <c r="NIL14" s="5"/>
      <c r="NIM14" s="5"/>
      <c r="NIN14" s="5"/>
      <c r="NIO14" s="5"/>
      <c r="NIP14" s="5"/>
      <c r="NIQ14" s="5"/>
      <c r="NIR14" s="5"/>
      <c r="NIS14" s="5"/>
      <c r="NIT14" s="5"/>
      <c r="NIU14" s="5"/>
      <c r="NIV14" s="5"/>
      <c r="NIW14" s="5"/>
      <c r="NIX14" s="5"/>
      <c r="NIY14" s="5"/>
      <c r="NIZ14" s="5"/>
      <c r="NJA14" s="5"/>
      <c r="NJB14" s="5"/>
      <c r="NJC14" s="5"/>
      <c r="NJD14" s="5"/>
      <c r="NJE14" s="5"/>
      <c r="NJF14" s="5"/>
      <c r="NJG14" s="5"/>
      <c r="NJH14" s="5"/>
      <c r="NJI14" s="5"/>
      <c r="NJJ14" s="5"/>
      <c r="NJK14" s="5"/>
      <c r="NJL14" s="5"/>
      <c r="NJM14" s="5"/>
      <c r="NJN14" s="5"/>
      <c r="NJO14" s="5"/>
      <c r="NJP14" s="5"/>
      <c r="NJQ14" s="5"/>
      <c r="NJR14" s="5"/>
      <c r="NJS14" s="5"/>
      <c r="NJT14" s="5"/>
      <c r="NJU14" s="5"/>
      <c r="NJV14" s="5"/>
      <c r="NJW14" s="5"/>
      <c r="NJX14" s="5"/>
      <c r="NJY14" s="5"/>
      <c r="NJZ14" s="5"/>
      <c r="NKA14" s="5"/>
      <c r="NKB14" s="5"/>
      <c r="NKC14" s="5"/>
      <c r="NKD14" s="5"/>
      <c r="NKE14" s="5"/>
      <c r="NKF14" s="5"/>
      <c r="NKG14" s="5"/>
      <c r="NKH14" s="5"/>
      <c r="NKI14" s="5"/>
      <c r="NKJ14" s="5"/>
      <c r="NKK14" s="5"/>
      <c r="NKL14" s="5"/>
      <c r="NKM14" s="5"/>
      <c r="NKN14" s="5"/>
      <c r="NKO14" s="5"/>
      <c r="NKP14" s="5"/>
      <c r="NKQ14" s="5"/>
      <c r="NKR14" s="5"/>
      <c r="NKS14" s="5"/>
      <c r="NKT14" s="5"/>
      <c r="NKU14" s="5"/>
      <c r="NKV14" s="5"/>
      <c r="NKW14" s="5"/>
      <c r="NKX14" s="5"/>
      <c r="NKY14" s="5"/>
      <c r="NKZ14" s="5"/>
      <c r="NLA14" s="5"/>
      <c r="NLB14" s="5"/>
      <c r="NLC14" s="5"/>
      <c r="NLD14" s="5"/>
      <c r="NLE14" s="5"/>
      <c r="NLF14" s="5"/>
      <c r="NLG14" s="5"/>
      <c r="NLH14" s="5"/>
      <c r="NLI14" s="5"/>
      <c r="NLJ14" s="5"/>
      <c r="NLK14" s="5"/>
      <c r="NLL14" s="5"/>
      <c r="NLM14" s="5"/>
      <c r="NLN14" s="5"/>
      <c r="NLO14" s="5"/>
      <c r="NLP14" s="5"/>
      <c r="NLQ14" s="5"/>
      <c r="NLR14" s="5"/>
      <c r="NLS14" s="5"/>
      <c r="NLT14" s="5"/>
      <c r="NLU14" s="5"/>
      <c r="NLV14" s="5"/>
      <c r="NLW14" s="5"/>
      <c r="NLX14" s="5"/>
      <c r="NLY14" s="5"/>
      <c r="NLZ14" s="5"/>
      <c r="NMA14" s="5"/>
      <c r="NMB14" s="5"/>
      <c r="NMC14" s="5"/>
      <c r="NMD14" s="5"/>
      <c r="NME14" s="5"/>
      <c r="NMF14" s="5"/>
      <c r="NMG14" s="5"/>
      <c r="NMH14" s="5"/>
      <c r="NMI14" s="5"/>
      <c r="NMJ14" s="5"/>
      <c r="NMK14" s="5"/>
      <c r="NML14" s="5"/>
      <c r="NMM14" s="5"/>
      <c r="NMN14" s="5"/>
      <c r="NMO14" s="5"/>
      <c r="NMP14" s="5"/>
      <c r="NMQ14" s="5"/>
      <c r="NMR14" s="5"/>
      <c r="NMS14" s="5"/>
      <c r="NMT14" s="5"/>
      <c r="NMU14" s="5"/>
      <c r="NMV14" s="5"/>
      <c r="NMW14" s="5"/>
      <c r="NMX14" s="5"/>
      <c r="NMY14" s="5"/>
      <c r="NMZ14" s="5"/>
      <c r="NNA14" s="5"/>
      <c r="NNB14" s="5"/>
      <c r="NNC14" s="5"/>
      <c r="NND14" s="5"/>
      <c r="NNE14" s="5"/>
      <c r="NNF14" s="5"/>
      <c r="NNG14" s="5"/>
      <c r="NNH14" s="5"/>
      <c r="NNI14" s="5"/>
      <c r="NNJ14" s="5"/>
      <c r="NNK14" s="5"/>
      <c r="NNL14" s="5"/>
      <c r="NNM14" s="5"/>
      <c r="NNN14" s="5"/>
      <c r="NNO14" s="5"/>
      <c r="NNP14" s="5"/>
      <c r="NNQ14" s="5"/>
      <c r="NNR14" s="5"/>
      <c r="NNS14" s="5"/>
      <c r="NNT14" s="5"/>
      <c r="NNU14" s="5"/>
      <c r="NNV14" s="5"/>
      <c r="NNW14" s="5"/>
      <c r="NNX14" s="5"/>
      <c r="NNY14" s="5"/>
      <c r="NNZ14" s="5"/>
      <c r="NOA14" s="5"/>
      <c r="NOB14" s="5"/>
      <c r="NOC14" s="5"/>
      <c r="NOD14" s="5"/>
      <c r="NOE14" s="5"/>
      <c r="NOF14" s="5"/>
      <c r="NOG14" s="5"/>
      <c r="NOH14" s="5"/>
      <c r="NOI14" s="5"/>
      <c r="NOJ14" s="5"/>
      <c r="NOK14" s="5"/>
      <c r="NOL14" s="5"/>
      <c r="NOM14" s="5"/>
      <c r="NON14" s="5"/>
      <c r="NOO14" s="5"/>
      <c r="NOP14" s="5"/>
      <c r="NOQ14" s="5"/>
      <c r="NOR14" s="5"/>
      <c r="NOS14" s="5"/>
      <c r="NOT14" s="5"/>
      <c r="NOU14" s="5"/>
      <c r="NOV14" s="5"/>
      <c r="NOW14" s="5"/>
      <c r="NOX14" s="5"/>
      <c r="NOY14" s="5"/>
      <c r="NOZ14" s="5"/>
      <c r="NPA14" s="5"/>
      <c r="NPB14" s="5"/>
      <c r="NPC14" s="5"/>
      <c r="NPD14" s="5"/>
      <c r="NPE14" s="5"/>
      <c r="NPF14" s="5"/>
      <c r="NPG14" s="5"/>
      <c r="NPH14" s="5"/>
      <c r="NPI14" s="5"/>
      <c r="NPJ14" s="5"/>
      <c r="NPK14" s="5"/>
      <c r="NPL14" s="5"/>
      <c r="NPM14" s="5"/>
      <c r="NPN14" s="5"/>
      <c r="NPO14" s="5"/>
      <c r="NPP14" s="5"/>
      <c r="NPQ14" s="5"/>
      <c r="NPR14" s="5"/>
      <c r="NPS14" s="5"/>
      <c r="NPT14" s="5"/>
      <c r="NPU14" s="5"/>
      <c r="NPV14" s="5"/>
      <c r="NPW14" s="5"/>
      <c r="NPX14" s="5"/>
      <c r="NPY14" s="5"/>
      <c r="NPZ14" s="5"/>
      <c r="NQA14" s="5"/>
      <c r="NQB14" s="5"/>
      <c r="NQC14" s="5"/>
      <c r="NQD14" s="5"/>
      <c r="NQE14" s="5"/>
      <c r="NQF14" s="5"/>
      <c r="NQG14" s="5"/>
      <c r="NQH14" s="5"/>
      <c r="NQI14" s="5"/>
      <c r="NQJ14" s="5"/>
      <c r="NQK14" s="5"/>
      <c r="NQL14" s="5"/>
      <c r="NQM14" s="5"/>
      <c r="NQN14" s="5"/>
      <c r="NQO14" s="5"/>
      <c r="NQP14" s="5"/>
      <c r="NQQ14" s="5"/>
      <c r="NQR14" s="5"/>
      <c r="NQS14" s="5"/>
      <c r="NQT14" s="5"/>
      <c r="NQU14" s="5"/>
      <c r="NQV14" s="5"/>
      <c r="NQW14" s="5"/>
      <c r="NQX14" s="5"/>
      <c r="NQY14" s="5"/>
      <c r="NQZ14" s="5"/>
      <c r="NRA14" s="5"/>
      <c r="NRB14" s="5"/>
      <c r="NRC14" s="5"/>
      <c r="NRD14" s="5"/>
      <c r="NRE14" s="5"/>
      <c r="NRF14" s="5"/>
      <c r="NRG14" s="5"/>
      <c r="NRH14" s="5"/>
      <c r="NRI14" s="5"/>
      <c r="NRJ14" s="5"/>
      <c r="NRK14" s="5"/>
      <c r="NRL14" s="5"/>
      <c r="NRM14" s="5"/>
      <c r="NRN14" s="5"/>
      <c r="NRO14" s="5"/>
      <c r="NRP14" s="5"/>
      <c r="NRQ14" s="5"/>
      <c r="NRR14" s="5"/>
      <c r="NRS14" s="5"/>
      <c r="NRT14" s="5"/>
      <c r="NRU14" s="5"/>
      <c r="NRV14" s="5"/>
      <c r="NRW14" s="5"/>
      <c r="NRX14" s="5"/>
      <c r="NRY14" s="5"/>
      <c r="NRZ14" s="5"/>
      <c r="NSA14" s="5"/>
      <c r="NSB14" s="5"/>
      <c r="NSC14" s="5"/>
      <c r="NSD14" s="5"/>
      <c r="NSE14" s="5"/>
      <c r="NSF14" s="5"/>
      <c r="NSG14" s="5"/>
      <c r="NSH14" s="5"/>
      <c r="NSI14" s="5"/>
      <c r="NSJ14" s="5"/>
      <c r="NSK14" s="5"/>
      <c r="NSL14" s="5"/>
      <c r="NSM14" s="5"/>
      <c r="NSN14" s="5"/>
      <c r="NSO14" s="5"/>
      <c r="NSP14" s="5"/>
      <c r="NSQ14" s="5"/>
      <c r="NSR14" s="5"/>
      <c r="NSS14" s="5"/>
      <c r="NST14" s="5"/>
      <c r="NSU14" s="5"/>
      <c r="NSV14" s="5"/>
      <c r="NSW14" s="5"/>
      <c r="NSX14" s="5"/>
      <c r="NSY14" s="5"/>
      <c r="NSZ14" s="5"/>
      <c r="NTA14" s="5"/>
      <c r="NTB14" s="5"/>
      <c r="NTC14" s="5"/>
      <c r="NTD14" s="5"/>
      <c r="NTE14" s="5"/>
      <c r="NTF14" s="5"/>
      <c r="NTG14" s="5"/>
      <c r="NTH14" s="5"/>
      <c r="NTI14" s="5"/>
      <c r="NTJ14" s="5"/>
      <c r="NTK14" s="5"/>
      <c r="NTL14" s="5"/>
      <c r="NTM14" s="5"/>
      <c r="NTN14" s="5"/>
      <c r="NTO14" s="5"/>
      <c r="NTP14" s="5"/>
      <c r="NTQ14" s="5"/>
      <c r="NTR14" s="5"/>
      <c r="NTS14" s="5"/>
      <c r="NTT14" s="5"/>
      <c r="NTU14" s="5"/>
      <c r="NTV14" s="5"/>
      <c r="NTW14" s="5"/>
      <c r="NTX14" s="5"/>
      <c r="NTY14" s="5"/>
      <c r="NTZ14" s="5"/>
      <c r="NUA14" s="5"/>
      <c r="NUB14" s="5"/>
      <c r="NUC14" s="5"/>
      <c r="NUD14" s="5"/>
      <c r="NUE14" s="5"/>
      <c r="NUF14" s="5"/>
      <c r="NUG14" s="5"/>
      <c r="NUH14" s="5"/>
      <c r="NUI14" s="5"/>
      <c r="NUJ14" s="5"/>
      <c r="NUK14" s="5"/>
      <c r="NUL14" s="5"/>
      <c r="NUM14" s="5"/>
      <c r="NUN14" s="5"/>
      <c r="NUO14" s="5"/>
      <c r="NUP14" s="5"/>
      <c r="NUQ14" s="5"/>
      <c r="NUR14" s="5"/>
      <c r="NUS14" s="5"/>
      <c r="NUT14" s="5"/>
      <c r="NUU14" s="5"/>
      <c r="NUV14" s="5"/>
      <c r="NUW14" s="5"/>
      <c r="NUX14" s="5"/>
      <c r="NUY14" s="5"/>
      <c r="NUZ14" s="5"/>
      <c r="NVA14" s="5"/>
      <c r="NVB14" s="5"/>
      <c r="NVC14" s="5"/>
      <c r="NVD14" s="5"/>
      <c r="NVE14" s="5"/>
      <c r="NVF14" s="5"/>
      <c r="NVG14" s="5"/>
      <c r="NVH14" s="5"/>
      <c r="NVI14" s="5"/>
      <c r="NVJ14" s="5"/>
      <c r="NVK14" s="5"/>
      <c r="NVL14" s="5"/>
      <c r="NVM14" s="5"/>
      <c r="NVN14" s="5"/>
      <c r="NVO14" s="5"/>
      <c r="NVP14" s="5"/>
      <c r="NVQ14" s="5"/>
      <c r="NVR14" s="5"/>
      <c r="NVS14" s="5"/>
      <c r="NVT14" s="5"/>
      <c r="NVU14" s="5"/>
      <c r="NVV14" s="5"/>
      <c r="NVW14" s="5"/>
      <c r="NVX14" s="5"/>
      <c r="NVY14" s="5"/>
      <c r="NVZ14" s="5"/>
      <c r="NWA14" s="5"/>
      <c r="NWB14" s="5"/>
      <c r="NWC14" s="5"/>
      <c r="NWD14" s="5"/>
      <c r="NWE14" s="5"/>
      <c r="NWF14" s="5"/>
      <c r="NWG14" s="5"/>
      <c r="NWH14" s="5"/>
      <c r="NWI14" s="5"/>
      <c r="NWJ14" s="5"/>
      <c r="NWK14" s="5"/>
      <c r="NWL14" s="5"/>
      <c r="NWM14" s="5"/>
      <c r="NWN14" s="5"/>
      <c r="NWO14" s="5"/>
      <c r="NWP14" s="5"/>
      <c r="NWQ14" s="5"/>
      <c r="NWR14" s="5"/>
      <c r="NWS14" s="5"/>
      <c r="NWT14" s="5"/>
      <c r="NWU14" s="5"/>
      <c r="NWV14" s="5"/>
      <c r="NWW14" s="5"/>
      <c r="NWX14" s="5"/>
      <c r="NWY14" s="5"/>
      <c r="NWZ14" s="5"/>
      <c r="NXA14" s="5"/>
      <c r="NXB14" s="5"/>
      <c r="NXC14" s="5"/>
      <c r="NXD14" s="5"/>
      <c r="NXE14" s="5"/>
      <c r="NXF14" s="5"/>
      <c r="NXG14" s="5"/>
      <c r="NXH14" s="5"/>
      <c r="NXI14" s="5"/>
      <c r="NXJ14" s="5"/>
      <c r="NXK14" s="5"/>
      <c r="NXL14" s="5"/>
      <c r="NXM14" s="5"/>
      <c r="NXN14" s="5"/>
      <c r="NXO14" s="5"/>
      <c r="NXP14" s="5"/>
      <c r="NXQ14" s="5"/>
      <c r="NXR14" s="5"/>
      <c r="NXS14" s="5"/>
      <c r="NXT14" s="5"/>
      <c r="NXU14" s="5"/>
      <c r="NXV14" s="5"/>
      <c r="NXW14" s="5"/>
      <c r="NXX14" s="5"/>
      <c r="NXY14" s="5"/>
      <c r="NXZ14" s="5"/>
      <c r="NYA14" s="5"/>
      <c r="NYB14" s="5"/>
      <c r="NYC14" s="5"/>
      <c r="NYD14" s="5"/>
      <c r="NYE14" s="5"/>
      <c r="NYF14" s="5"/>
      <c r="NYG14" s="5"/>
      <c r="NYH14" s="5"/>
      <c r="NYI14" s="5"/>
      <c r="NYJ14" s="5"/>
      <c r="NYK14" s="5"/>
      <c r="NYL14" s="5"/>
      <c r="NYM14" s="5"/>
      <c r="NYN14" s="5"/>
      <c r="NYO14" s="5"/>
      <c r="NYP14" s="5"/>
      <c r="NYQ14" s="5"/>
      <c r="NYR14" s="5"/>
      <c r="NYS14" s="5"/>
      <c r="NYT14" s="5"/>
      <c r="NYU14" s="5"/>
      <c r="NYV14" s="5"/>
      <c r="NYW14" s="5"/>
      <c r="NYX14" s="5"/>
      <c r="NYY14" s="5"/>
      <c r="NYZ14" s="5"/>
      <c r="NZA14" s="5"/>
      <c r="NZB14" s="5"/>
      <c r="NZC14" s="5"/>
      <c r="NZD14" s="5"/>
      <c r="NZE14" s="5"/>
      <c r="NZF14" s="5"/>
      <c r="NZG14" s="5"/>
      <c r="NZH14" s="5"/>
      <c r="NZI14" s="5"/>
      <c r="NZJ14" s="5"/>
      <c r="NZK14" s="5"/>
      <c r="NZL14" s="5"/>
      <c r="NZM14" s="5"/>
      <c r="NZN14" s="5"/>
      <c r="NZO14" s="5"/>
      <c r="NZP14" s="5"/>
      <c r="NZQ14" s="5"/>
      <c r="NZR14" s="5"/>
      <c r="NZS14" s="5"/>
      <c r="NZT14" s="5"/>
      <c r="NZU14" s="5"/>
      <c r="NZV14" s="5"/>
      <c r="NZW14" s="5"/>
      <c r="NZX14" s="5"/>
      <c r="NZY14" s="5"/>
      <c r="NZZ14" s="5"/>
      <c r="OAA14" s="5"/>
      <c r="OAB14" s="5"/>
      <c r="OAC14" s="5"/>
      <c r="OAD14" s="5"/>
      <c r="OAE14" s="5"/>
      <c r="OAF14" s="5"/>
      <c r="OAG14" s="5"/>
      <c r="OAH14" s="5"/>
      <c r="OAI14" s="5"/>
      <c r="OAJ14" s="5"/>
      <c r="OAK14" s="5"/>
      <c r="OAL14" s="5"/>
      <c r="OAM14" s="5"/>
      <c r="OAN14" s="5"/>
      <c r="OAO14" s="5"/>
      <c r="OAP14" s="5"/>
      <c r="OAQ14" s="5"/>
      <c r="OAR14" s="5"/>
      <c r="OAS14" s="5"/>
      <c r="OAT14" s="5"/>
      <c r="OAU14" s="5"/>
      <c r="OAV14" s="5"/>
      <c r="OAW14" s="5"/>
      <c r="OAX14" s="5"/>
      <c r="OAY14" s="5"/>
      <c r="OAZ14" s="5"/>
      <c r="OBA14" s="5"/>
      <c r="OBB14" s="5"/>
      <c r="OBC14" s="5"/>
      <c r="OBD14" s="5"/>
      <c r="OBE14" s="5"/>
      <c r="OBF14" s="5"/>
      <c r="OBG14" s="5"/>
      <c r="OBH14" s="5"/>
      <c r="OBI14" s="5"/>
      <c r="OBJ14" s="5"/>
      <c r="OBK14" s="5"/>
      <c r="OBL14" s="5"/>
      <c r="OBM14" s="5"/>
      <c r="OBN14" s="5"/>
      <c r="OBO14" s="5"/>
      <c r="OBP14" s="5"/>
      <c r="OBQ14" s="5"/>
      <c r="OBR14" s="5"/>
      <c r="OBS14" s="5"/>
      <c r="OBT14" s="5"/>
      <c r="OBU14" s="5"/>
      <c r="OBV14" s="5"/>
      <c r="OBW14" s="5"/>
      <c r="OBX14" s="5"/>
      <c r="OBY14" s="5"/>
      <c r="OBZ14" s="5"/>
      <c r="OCA14" s="5"/>
      <c r="OCB14" s="5"/>
      <c r="OCC14" s="5"/>
      <c r="OCD14" s="5"/>
      <c r="OCE14" s="5"/>
      <c r="OCF14" s="5"/>
      <c r="OCG14" s="5"/>
      <c r="OCH14" s="5"/>
      <c r="OCI14" s="5"/>
      <c r="OCJ14" s="5"/>
      <c r="OCK14" s="5"/>
      <c r="OCL14" s="5"/>
      <c r="OCM14" s="5"/>
      <c r="OCN14" s="5"/>
      <c r="OCO14" s="5"/>
      <c r="OCP14" s="5"/>
      <c r="OCQ14" s="5"/>
      <c r="OCR14" s="5"/>
      <c r="OCS14" s="5"/>
      <c r="OCT14" s="5"/>
      <c r="OCU14" s="5"/>
      <c r="OCV14" s="5"/>
      <c r="OCW14" s="5"/>
      <c r="OCX14" s="5"/>
      <c r="OCY14" s="5"/>
      <c r="OCZ14" s="5"/>
      <c r="ODA14" s="5"/>
      <c r="ODB14" s="5"/>
      <c r="ODC14" s="5"/>
      <c r="ODD14" s="5"/>
      <c r="ODE14" s="5"/>
      <c r="ODF14" s="5"/>
      <c r="ODG14" s="5"/>
      <c r="ODH14" s="5"/>
      <c r="ODI14" s="5"/>
      <c r="ODJ14" s="5"/>
      <c r="ODK14" s="5"/>
      <c r="ODL14" s="5"/>
      <c r="ODM14" s="5"/>
      <c r="ODN14" s="5"/>
      <c r="ODO14" s="5"/>
      <c r="ODP14" s="5"/>
      <c r="ODQ14" s="5"/>
      <c r="ODR14" s="5"/>
      <c r="ODS14" s="5"/>
      <c r="ODT14" s="5"/>
      <c r="ODU14" s="5"/>
      <c r="ODV14" s="5"/>
      <c r="ODW14" s="5"/>
      <c r="ODX14" s="5"/>
      <c r="ODY14" s="5"/>
      <c r="ODZ14" s="5"/>
      <c r="OEA14" s="5"/>
      <c r="OEB14" s="5"/>
      <c r="OEC14" s="5"/>
      <c r="OED14" s="5"/>
      <c r="OEE14" s="5"/>
      <c r="OEF14" s="5"/>
      <c r="OEG14" s="5"/>
      <c r="OEH14" s="5"/>
      <c r="OEI14" s="5"/>
      <c r="OEJ14" s="5"/>
      <c r="OEK14" s="5"/>
      <c r="OEL14" s="5"/>
      <c r="OEM14" s="5"/>
      <c r="OEN14" s="5"/>
      <c r="OEO14" s="5"/>
      <c r="OEP14" s="5"/>
      <c r="OEQ14" s="5"/>
      <c r="OER14" s="5"/>
      <c r="OES14" s="5"/>
      <c r="OET14" s="5"/>
      <c r="OEU14" s="5"/>
      <c r="OEV14" s="5"/>
      <c r="OEW14" s="5"/>
      <c r="OEX14" s="5"/>
      <c r="OEY14" s="5"/>
      <c r="OEZ14" s="5"/>
      <c r="OFA14" s="5"/>
      <c r="OFB14" s="5"/>
      <c r="OFC14" s="5"/>
      <c r="OFD14" s="5"/>
      <c r="OFE14" s="5"/>
      <c r="OFF14" s="5"/>
      <c r="OFG14" s="5"/>
      <c r="OFH14" s="5"/>
      <c r="OFI14" s="5"/>
      <c r="OFJ14" s="5"/>
      <c r="OFK14" s="5"/>
      <c r="OFL14" s="5"/>
      <c r="OFM14" s="5"/>
      <c r="OFN14" s="5"/>
      <c r="OFO14" s="5"/>
      <c r="OFP14" s="5"/>
      <c r="OFQ14" s="5"/>
      <c r="OFR14" s="5"/>
      <c r="OFS14" s="5"/>
      <c r="OFT14" s="5"/>
      <c r="OFU14" s="5"/>
      <c r="OFV14" s="5"/>
      <c r="OFW14" s="5"/>
      <c r="OFX14" s="5"/>
      <c r="OFY14" s="5"/>
      <c r="OFZ14" s="5"/>
      <c r="OGA14" s="5"/>
      <c r="OGB14" s="5"/>
      <c r="OGC14" s="5"/>
      <c r="OGD14" s="5"/>
      <c r="OGE14" s="5"/>
      <c r="OGF14" s="5"/>
      <c r="OGG14" s="5"/>
      <c r="OGH14" s="5"/>
      <c r="OGI14" s="5"/>
      <c r="OGJ14" s="5"/>
      <c r="OGK14" s="5"/>
      <c r="OGL14" s="5"/>
      <c r="OGM14" s="5"/>
      <c r="OGN14" s="5"/>
      <c r="OGO14" s="5"/>
      <c r="OGP14" s="5"/>
      <c r="OGQ14" s="5"/>
      <c r="OGR14" s="5"/>
      <c r="OGS14" s="5"/>
      <c r="OGT14" s="5"/>
      <c r="OGU14" s="5"/>
      <c r="OGV14" s="5"/>
      <c r="OGW14" s="5"/>
      <c r="OGX14" s="5"/>
      <c r="OGY14" s="5"/>
      <c r="OGZ14" s="5"/>
      <c r="OHA14" s="5"/>
      <c r="OHB14" s="5"/>
      <c r="OHC14" s="5"/>
      <c r="OHD14" s="5"/>
      <c r="OHE14" s="5"/>
      <c r="OHF14" s="5"/>
      <c r="OHG14" s="5"/>
      <c r="OHH14" s="5"/>
      <c r="OHI14" s="5"/>
      <c r="OHJ14" s="5"/>
      <c r="OHK14" s="5"/>
      <c r="OHL14" s="5"/>
      <c r="OHM14" s="5"/>
      <c r="OHN14" s="5"/>
      <c r="OHO14" s="5"/>
      <c r="OHP14" s="5"/>
      <c r="OHQ14" s="5"/>
      <c r="OHR14" s="5"/>
      <c r="OHS14" s="5"/>
      <c r="OHT14" s="5"/>
      <c r="OHU14" s="5"/>
      <c r="OHV14" s="5"/>
      <c r="OHW14" s="5"/>
      <c r="OHX14" s="5"/>
      <c r="OHY14" s="5"/>
      <c r="OHZ14" s="5"/>
      <c r="OIA14" s="5"/>
      <c r="OIB14" s="5"/>
      <c r="OIC14" s="5"/>
      <c r="OID14" s="5"/>
      <c r="OIE14" s="5"/>
      <c r="OIF14" s="5"/>
      <c r="OIG14" s="5"/>
      <c r="OIH14" s="5"/>
      <c r="OII14" s="5"/>
      <c r="OIJ14" s="5"/>
      <c r="OIK14" s="5"/>
      <c r="OIL14" s="5"/>
      <c r="OIM14" s="5"/>
      <c r="OIN14" s="5"/>
      <c r="OIO14" s="5"/>
      <c r="OIP14" s="5"/>
      <c r="OIQ14" s="5"/>
      <c r="OIR14" s="5"/>
      <c r="OIS14" s="5"/>
      <c r="OIT14" s="5"/>
      <c r="OIU14" s="5"/>
      <c r="OIV14" s="5"/>
      <c r="OIW14" s="5"/>
      <c r="OIX14" s="5"/>
      <c r="OIY14" s="5"/>
      <c r="OIZ14" s="5"/>
      <c r="OJA14" s="5"/>
      <c r="OJB14" s="5"/>
      <c r="OJC14" s="5"/>
      <c r="OJD14" s="5"/>
      <c r="OJE14" s="5"/>
      <c r="OJF14" s="5"/>
      <c r="OJG14" s="5"/>
      <c r="OJH14" s="5"/>
      <c r="OJI14" s="5"/>
      <c r="OJJ14" s="5"/>
      <c r="OJK14" s="5"/>
      <c r="OJL14" s="5"/>
      <c r="OJM14" s="5"/>
      <c r="OJN14" s="5"/>
      <c r="OJO14" s="5"/>
      <c r="OJP14" s="5"/>
      <c r="OJQ14" s="5"/>
      <c r="OJR14" s="5"/>
      <c r="OJS14" s="5"/>
      <c r="OJT14" s="5"/>
      <c r="OJU14" s="5"/>
      <c r="OJV14" s="5"/>
      <c r="OJW14" s="5"/>
      <c r="OJX14" s="5"/>
      <c r="OJY14" s="5"/>
      <c r="OJZ14" s="5"/>
      <c r="OKA14" s="5"/>
      <c r="OKB14" s="5"/>
      <c r="OKC14" s="5"/>
      <c r="OKD14" s="5"/>
      <c r="OKE14" s="5"/>
      <c r="OKF14" s="5"/>
      <c r="OKG14" s="5"/>
      <c r="OKH14" s="5"/>
      <c r="OKI14" s="5"/>
      <c r="OKJ14" s="5"/>
      <c r="OKK14" s="5"/>
      <c r="OKL14" s="5"/>
      <c r="OKM14" s="5"/>
      <c r="OKN14" s="5"/>
      <c r="OKO14" s="5"/>
      <c r="OKP14" s="5"/>
      <c r="OKQ14" s="5"/>
      <c r="OKR14" s="5"/>
      <c r="OKS14" s="5"/>
      <c r="OKT14" s="5"/>
      <c r="OKU14" s="5"/>
      <c r="OKV14" s="5"/>
      <c r="OKW14" s="5"/>
      <c r="OKX14" s="5"/>
      <c r="OKY14" s="5"/>
      <c r="OKZ14" s="5"/>
      <c r="OLA14" s="5"/>
      <c r="OLB14" s="5"/>
      <c r="OLC14" s="5"/>
      <c r="OLD14" s="5"/>
      <c r="OLE14" s="5"/>
      <c r="OLF14" s="5"/>
      <c r="OLG14" s="5"/>
      <c r="OLH14" s="5"/>
      <c r="OLI14" s="5"/>
      <c r="OLJ14" s="5"/>
      <c r="OLK14" s="5"/>
      <c r="OLL14" s="5"/>
      <c r="OLM14" s="5"/>
      <c r="OLN14" s="5"/>
      <c r="OLO14" s="5"/>
      <c r="OLP14" s="5"/>
      <c r="OLQ14" s="5"/>
      <c r="OLR14" s="5"/>
      <c r="OLS14" s="5"/>
      <c r="OLT14" s="5"/>
      <c r="OLU14" s="5"/>
      <c r="OLV14" s="5"/>
      <c r="OLW14" s="5"/>
      <c r="OLX14" s="5"/>
      <c r="OLY14" s="5"/>
      <c r="OLZ14" s="5"/>
      <c r="OMA14" s="5"/>
      <c r="OMB14" s="5"/>
      <c r="OMC14" s="5"/>
      <c r="OMD14" s="5"/>
      <c r="OME14" s="5"/>
      <c r="OMF14" s="5"/>
      <c r="OMG14" s="5"/>
      <c r="OMH14" s="5"/>
      <c r="OMI14" s="5"/>
      <c r="OMJ14" s="5"/>
      <c r="OMK14" s="5"/>
      <c r="OML14" s="5"/>
      <c r="OMM14" s="5"/>
      <c r="OMN14" s="5"/>
      <c r="OMO14" s="5"/>
      <c r="OMP14" s="5"/>
      <c r="OMQ14" s="5"/>
      <c r="OMR14" s="5"/>
      <c r="OMS14" s="5"/>
      <c r="OMT14" s="5"/>
      <c r="OMU14" s="5"/>
      <c r="OMV14" s="5"/>
      <c r="OMW14" s="5"/>
      <c r="OMX14" s="5"/>
      <c r="OMY14" s="5"/>
      <c r="OMZ14" s="5"/>
      <c r="ONA14" s="5"/>
      <c r="ONB14" s="5"/>
      <c r="ONC14" s="5"/>
      <c r="OND14" s="5"/>
      <c r="ONE14" s="5"/>
      <c r="ONF14" s="5"/>
      <c r="ONG14" s="5"/>
      <c r="ONH14" s="5"/>
      <c r="ONI14" s="5"/>
      <c r="ONJ14" s="5"/>
      <c r="ONK14" s="5"/>
      <c r="ONL14" s="5"/>
      <c r="ONM14" s="5"/>
      <c r="ONN14" s="5"/>
      <c r="ONO14" s="5"/>
      <c r="ONP14" s="5"/>
      <c r="ONQ14" s="5"/>
      <c r="ONR14" s="5"/>
      <c r="ONS14" s="5"/>
      <c r="ONT14" s="5"/>
      <c r="ONU14" s="5"/>
      <c r="ONV14" s="5"/>
      <c r="ONW14" s="5"/>
      <c r="ONX14" s="5"/>
      <c r="ONY14" s="5"/>
      <c r="ONZ14" s="5"/>
      <c r="OOA14" s="5"/>
      <c r="OOB14" s="5"/>
      <c r="OOC14" s="5"/>
      <c r="OOD14" s="5"/>
      <c r="OOE14" s="5"/>
      <c r="OOF14" s="5"/>
      <c r="OOG14" s="5"/>
      <c r="OOH14" s="5"/>
      <c r="OOI14" s="5"/>
      <c r="OOJ14" s="5"/>
      <c r="OOK14" s="5"/>
      <c r="OOL14" s="5"/>
      <c r="OOM14" s="5"/>
      <c r="OON14" s="5"/>
      <c r="OOO14" s="5"/>
      <c r="OOP14" s="5"/>
      <c r="OOQ14" s="5"/>
      <c r="OOR14" s="5"/>
      <c r="OOS14" s="5"/>
      <c r="OOT14" s="5"/>
      <c r="OOU14" s="5"/>
      <c r="OOV14" s="5"/>
      <c r="OOW14" s="5"/>
      <c r="OOX14" s="5"/>
      <c r="OOY14" s="5"/>
      <c r="OOZ14" s="5"/>
      <c r="OPA14" s="5"/>
      <c r="OPB14" s="5"/>
      <c r="OPC14" s="5"/>
      <c r="OPD14" s="5"/>
      <c r="OPE14" s="5"/>
      <c r="OPF14" s="5"/>
      <c r="OPG14" s="5"/>
      <c r="OPH14" s="5"/>
      <c r="OPI14" s="5"/>
      <c r="OPJ14" s="5"/>
      <c r="OPK14" s="5"/>
      <c r="OPL14" s="5"/>
      <c r="OPM14" s="5"/>
      <c r="OPN14" s="5"/>
      <c r="OPO14" s="5"/>
      <c r="OPP14" s="5"/>
      <c r="OPQ14" s="5"/>
      <c r="OPR14" s="5"/>
      <c r="OPS14" s="5"/>
      <c r="OPT14" s="5"/>
      <c r="OPU14" s="5"/>
      <c r="OPV14" s="5"/>
      <c r="OPW14" s="5"/>
      <c r="OPX14" s="5"/>
      <c r="OPY14" s="5"/>
      <c r="OPZ14" s="5"/>
      <c r="OQA14" s="5"/>
      <c r="OQB14" s="5"/>
      <c r="OQC14" s="5"/>
      <c r="OQD14" s="5"/>
      <c r="OQE14" s="5"/>
      <c r="OQF14" s="5"/>
      <c r="OQG14" s="5"/>
      <c r="OQH14" s="5"/>
      <c r="OQI14" s="5"/>
      <c r="OQJ14" s="5"/>
      <c r="OQK14" s="5"/>
      <c r="OQL14" s="5"/>
      <c r="OQM14" s="5"/>
      <c r="OQN14" s="5"/>
      <c r="OQO14" s="5"/>
      <c r="OQP14" s="5"/>
      <c r="OQQ14" s="5"/>
      <c r="OQR14" s="5"/>
      <c r="OQS14" s="5"/>
      <c r="OQT14" s="5"/>
      <c r="OQU14" s="5"/>
      <c r="OQV14" s="5"/>
      <c r="OQW14" s="5"/>
      <c r="OQX14" s="5"/>
      <c r="OQY14" s="5"/>
      <c r="OQZ14" s="5"/>
      <c r="ORA14" s="5"/>
      <c r="ORB14" s="5"/>
      <c r="ORC14" s="5"/>
      <c r="ORD14" s="5"/>
      <c r="ORE14" s="5"/>
      <c r="ORF14" s="5"/>
      <c r="ORG14" s="5"/>
      <c r="ORH14" s="5"/>
      <c r="ORI14" s="5"/>
      <c r="ORJ14" s="5"/>
      <c r="ORK14" s="5"/>
      <c r="ORL14" s="5"/>
      <c r="ORM14" s="5"/>
      <c r="ORN14" s="5"/>
      <c r="ORO14" s="5"/>
      <c r="ORP14" s="5"/>
      <c r="ORQ14" s="5"/>
      <c r="ORR14" s="5"/>
      <c r="ORS14" s="5"/>
      <c r="ORT14" s="5"/>
      <c r="ORU14" s="5"/>
      <c r="ORV14" s="5"/>
      <c r="ORW14" s="5"/>
      <c r="ORX14" s="5"/>
      <c r="ORY14" s="5"/>
      <c r="ORZ14" s="5"/>
      <c r="OSA14" s="5"/>
      <c r="OSB14" s="5"/>
      <c r="OSC14" s="5"/>
      <c r="OSD14" s="5"/>
      <c r="OSE14" s="5"/>
      <c r="OSF14" s="5"/>
      <c r="OSG14" s="5"/>
      <c r="OSH14" s="5"/>
      <c r="OSI14" s="5"/>
      <c r="OSJ14" s="5"/>
      <c r="OSK14" s="5"/>
      <c r="OSL14" s="5"/>
      <c r="OSM14" s="5"/>
      <c r="OSN14" s="5"/>
      <c r="OSO14" s="5"/>
      <c r="OSP14" s="5"/>
      <c r="OSQ14" s="5"/>
      <c r="OSR14" s="5"/>
      <c r="OSS14" s="5"/>
      <c r="OST14" s="5"/>
      <c r="OSU14" s="5"/>
      <c r="OSV14" s="5"/>
      <c r="OSW14" s="5"/>
      <c r="OSX14" s="5"/>
      <c r="OSY14" s="5"/>
      <c r="OSZ14" s="5"/>
      <c r="OTA14" s="5"/>
      <c r="OTB14" s="5"/>
      <c r="OTC14" s="5"/>
      <c r="OTD14" s="5"/>
      <c r="OTE14" s="5"/>
      <c r="OTF14" s="5"/>
      <c r="OTG14" s="5"/>
      <c r="OTH14" s="5"/>
      <c r="OTI14" s="5"/>
      <c r="OTJ14" s="5"/>
      <c r="OTK14" s="5"/>
      <c r="OTL14" s="5"/>
      <c r="OTM14" s="5"/>
      <c r="OTN14" s="5"/>
      <c r="OTO14" s="5"/>
      <c r="OTP14" s="5"/>
      <c r="OTQ14" s="5"/>
      <c r="OTR14" s="5"/>
      <c r="OTS14" s="5"/>
      <c r="OTT14" s="5"/>
      <c r="OTU14" s="5"/>
      <c r="OTV14" s="5"/>
      <c r="OTW14" s="5"/>
      <c r="OTX14" s="5"/>
      <c r="OTY14" s="5"/>
      <c r="OTZ14" s="5"/>
      <c r="OUA14" s="5"/>
      <c r="OUB14" s="5"/>
      <c r="OUC14" s="5"/>
      <c r="OUD14" s="5"/>
      <c r="OUE14" s="5"/>
      <c r="OUF14" s="5"/>
      <c r="OUG14" s="5"/>
      <c r="OUH14" s="5"/>
      <c r="OUI14" s="5"/>
      <c r="OUJ14" s="5"/>
      <c r="OUK14" s="5"/>
      <c r="OUL14" s="5"/>
      <c r="OUM14" s="5"/>
      <c r="OUN14" s="5"/>
      <c r="OUO14" s="5"/>
      <c r="OUP14" s="5"/>
      <c r="OUQ14" s="5"/>
      <c r="OUR14" s="5"/>
      <c r="OUS14" s="5"/>
      <c r="OUT14" s="5"/>
      <c r="OUU14" s="5"/>
      <c r="OUV14" s="5"/>
      <c r="OUW14" s="5"/>
      <c r="OUX14" s="5"/>
      <c r="OUY14" s="5"/>
      <c r="OUZ14" s="5"/>
      <c r="OVA14" s="5"/>
      <c r="OVB14" s="5"/>
      <c r="OVC14" s="5"/>
      <c r="OVD14" s="5"/>
      <c r="OVE14" s="5"/>
      <c r="OVF14" s="5"/>
      <c r="OVG14" s="5"/>
      <c r="OVH14" s="5"/>
      <c r="OVI14" s="5"/>
      <c r="OVJ14" s="5"/>
      <c r="OVK14" s="5"/>
      <c r="OVL14" s="5"/>
      <c r="OVM14" s="5"/>
      <c r="OVN14" s="5"/>
      <c r="OVO14" s="5"/>
      <c r="OVP14" s="5"/>
      <c r="OVQ14" s="5"/>
      <c r="OVR14" s="5"/>
      <c r="OVS14" s="5"/>
      <c r="OVT14" s="5"/>
      <c r="OVU14" s="5"/>
      <c r="OVV14" s="5"/>
      <c r="OVW14" s="5"/>
      <c r="OVX14" s="5"/>
      <c r="OVY14" s="5"/>
      <c r="OVZ14" s="5"/>
      <c r="OWA14" s="5"/>
      <c r="OWB14" s="5"/>
      <c r="OWC14" s="5"/>
      <c r="OWD14" s="5"/>
      <c r="OWE14" s="5"/>
      <c r="OWF14" s="5"/>
      <c r="OWG14" s="5"/>
      <c r="OWH14" s="5"/>
      <c r="OWI14" s="5"/>
      <c r="OWJ14" s="5"/>
      <c r="OWK14" s="5"/>
      <c r="OWL14" s="5"/>
      <c r="OWM14" s="5"/>
      <c r="OWN14" s="5"/>
      <c r="OWO14" s="5"/>
      <c r="OWP14" s="5"/>
      <c r="OWQ14" s="5"/>
      <c r="OWR14" s="5"/>
      <c r="OWS14" s="5"/>
      <c r="OWT14" s="5"/>
      <c r="OWU14" s="5"/>
      <c r="OWV14" s="5"/>
      <c r="OWW14" s="5"/>
      <c r="OWX14" s="5"/>
      <c r="OWY14" s="5"/>
      <c r="OWZ14" s="5"/>
      <c r="OXA14" s="5"/>
      <c r="OXB14" s="5"/>
      <c r="OXC14" s="5"/>
      <c r="OXD14" s="5"/>
      <c r="OXE14" s="5"/>
      <c r="OXF14" s="5"/>
      <c r="OXG14" s="5"/>
      <c r="OXH14" s="5"/>
      <c r="OXI14" s="5"/>
      <c r="OXJ14" s="5"/>
      <c r="OXK14" s="5"/>
      <c r="OXL14" s="5"/>
      <c r="OXM14" s="5"/>
      <c r="OXN14" s="5"/>
      <c r="OXO14" s="5"/>
      <c r="OXP14" s="5"/>
      <c r="OXQ14" s="5"/>
      <c r="OXR14" s="5"/>
      <c r="OXS14" s="5"/>
      <c r="OXT14" s="5"/>
      <c r="OXU14" s="5"/>
      <c r="OXV14" s="5"/>
      <c r="OXW14" s="5"/>
      <c r="OXX14" s="5"/>
      <c r="OXY14" s="5"/>
      <c r="OXZ14" s="5"/>
      <c r="OYA14" s="5"/>
      <c r="OYB14" s="5"/>
      <c r="OYC14" s="5"/>
      <c r="OYD14" s="5"/>
      <c r="OYE14" s="5"/>
      <c r="OYF14" s="5"/>
      <c r="OYG14" s="5"/>
      <c r="OYH14" s="5"/>
      <c r="OYI14" s="5"/>
      <c r="OYJ14" s="5"/>
      <c r="OYK14" s="5"/>
      <c r="OYL14" s="5"/>
      <c r="OYM14" s="5"/>
      <c r="OYN14" s="5"/>
      <c r="OYO14" s="5"/>
      <c r="OYP14" s="5"/>
      <c r="OYQ14" s="5"/>
      <c r="OYR14" s="5"/>
      <c r="OYS14" s="5"/>
      <c r="OYT14" s="5"/>
      <c r="OYU14" s="5"/>
      <c r="OYV14" s="5"/>
      <c r="OYW14" s="5"/>
      <c r="OYX14" s="5"/>
      <c r="OYY14" s="5"/>
      <c r="OYZ14" s="5"/>
      <c r="OZA14" s="5"/>
      <c r="OZB14" s="5"/>
      <c r="OZC14" s="5"/>
      <c r="OZD14" s="5"/>
      <c r="OZE14" s="5"/>
      <c r="OZF14" s="5"/>
      <c r="OZG14" s="5"/>
      <c r="OZH14" s="5"/>
      <c r="OZI14" s="5"/>
      <c r="OZJ14" s="5"/>
      <c r="OZK14" s="5"/>
      <c r="OZL14" s="5"/>
      <c r="OZM14" s="5"/>
      <c r="OZN14" s="5"/>
      <c r="OZO14" s="5"/>
      <c r="OZP14" s="5"/>
      <c r="OZQ14" s="5"/>
      <c r="OZR14" s="5"/>
      <c r="OZS14" s="5"/>
      <c r="OZT14" s="5"/>
      <c r="OZU14" s="5"/>
      <c r="OZV14" s="5"/>
      <c r="OZW14" s="5"/>
      <c r="OZX14" s="5"/>
      <c r="OZY14" s="5"/>
      <c r="OZZ14" s="5"/>
      <c r="PAA14" s="5"/>
      <c r="PAB14" s="5"/>
      <c r="PAC14" s="5"/>
      <c r="PAD14" s="5"/>
      <c r="PAE14" s="5"/>
      <c r="PAF14" s="5"/>
      <c r="PAG14" s="5"/>
      <c r="PAH14" s="5"/>
      <c r="PAI14" s="5"/>
      <c r="PAJ14" s="5"/>
      <c r="PAK14" s="5"/>
      <c r="PAL14" s="5"/>
      <c r="PAM14" s="5"/>
      <c r="PAN14" s="5"/>
      <c r="PAO14" s="5"/>
      <c r="PAP14" s="5"/>
      <c r="PAQ14" s="5"/>
      <c r="PAR14" s="5"/>
      <c r="PAS14" s="5"/>
      <c r="PAT14" s="5"/>
      <c r="PAU14" s="5"/>
      <c r="PAV14" s="5"/>
      <c r="PAW14" s="5"/>
      <c r="PAX14" s="5"/>
      <c r="PAY14" s="5"/>
      <c r="PAZ14" s="5"/>
      <c r="PBA14" s="5"/>
      <c r="PBB14" s="5"/>
      <c r="PBC14" s="5"/>
      <c r="PBD14" s="5"/>
      <c r="PBE14" s="5"/>
      <c r="PBF14" s="5"/>
      <c r="PBG14" s="5"/>
      <c r="PBH14" s="5"/>
      <c r="PBI14" s="5"/>
      <c r="PBJ14" s="5"/>
      <c r="PBK14" s="5"/>
      <c r="PBL14" s="5"/>
      <c r="PBM14" s="5"/>
      <c r="PBN14" s="5"/>
      <c r="PBO14" s="5"/>
      <c r="PBP14" s="5"/>
      <c r="PBQ14" s="5"/>
      <c r="PBR14" s="5"/>
      <c r="PBS14" s="5"/>
      <c r="PBT14" s="5"/>
      <c r="PBU14" s="5"/>
      <c r="PBV14" s="5"/>
      <c r="PBW14" s="5"/>
      <c r="PBX14" s="5"/>
      <c r="PBY14" s="5"/>
      <c r="PBZ14" s="5"/>
      <c r="PCA14" s="5"/>
      <c r="PCB14" s="5"/>
      <c r="PCC14" s="5"/>
      <c r="PCD14" s="5"/>
      <c r="PCE14" s="5"/>
      <c r="PCF14" s="5"/>
      <c r="PCG14" s="5"/>
      <c r="PCH14" s="5"/>
      <c r="PCI14" s="5"/>
      <c r="PCJ14" s="5"/>
      <c r="PCK14" s="5"/>
      <c r="PCL14" s="5"/>
      <c r="PCM14" s="5"/>
      <c r="PCN14" s="5"/>
      <c r="PCO14" s="5"/>
      <c r="PCP14" s="5"/>
      <c r="PCQ14" s="5"/>
      <c r="PCR14" s="5"/>
      <c r="PCS14" s="5"/>
      <c r="PCT14" s="5"/>
      <c r="PCU14" s="5"/>
      <c r="PCV14" s="5"/>
      <c r="PCW14" s="5"/>
      <c r="PCX14" s="5"/>
      <c r="PCY14" s="5"/>
      <c r="PCZ14" s="5"/>
      <c r="PDA14" s="5"/>
      <c r="PDB14" s="5"/>
      <c r="PDC14" s="5"/>
      <c r="PDD14" s="5"/>
      <c r="PDE14" s="5"/>
      <c r="PDF14" s="5"/>
      <c r="PDG14" s="5"/>
      <c r="PDH14" s="5"/>
      <c r="PDI14" s="5"/>
      <c r="PDJ14" s="5"/>
      <c r="PDK14" s="5"/>
      <c r="PDL14" s="5"/>
      <c r="PDM14" s="5"/>
      <c r="PDN14" s="5"/>
      <c r="PDO14" s="5"/>
      <c r="PDP14" s="5"/>
      <c r="PDQ14" s="5"/>
      <c r="PDR14" s="5"/>
      <c r="PDS14" s="5"/>
      <c r="PDT14" s="5"/>
      <c r="PDU14" s="5"/>
      <c r="PDV14" s="5"/>
      <c r="PDW14" s="5"/>
      <c r="PDX14" s="5"/>
      <c r="PDY14" s="5"/>
      <c r="PDZ14" s="5"/>
      <c r="PEA14" s="5"/>
      <c r="PEB14" s="5"/>
      <c r="PEC14" s="5"/>
      <c r="PED14" s="5"/>
      <c r="PEE14" s="5"/>
      <c r="PEF14" s="5"/>
      <c r="PEG14" s="5"/>
      <c r="PEH14" s="5"/>
      <c r="PEI14" s="5"/>
      <c r="PEJ14" s="5"/>
      <c r="PEK14" s="5"/>
      <c r="PEL14" s="5"/>
      <c r="PEM14" s="5"/>
      <c r="PEN14" s="5"/>
      <c r="PEO14" s="5"/>
      <c r="PEP14" s="5"/>
      <c r="PEQ14" s="5"/>
      <c r="PER14" s="5"/>
      <c r="PES14" s="5"/>
      <c r="PET14" s="5"/>
      <c r="PEU14" s="5"/>
      <c r="PEV14" s="5"/>
      <c r="PEW14" s="5"/>
      <c r="PEX14" s="5"/>
      <c r="PEY14" s="5"/>
      <c r="PEZ14" s="5"/>
      <c r="PFA14" s="5"/>
      <c r="PFB14" s="5"/>
      <c r="PFC14" s="5"/>
      <c r="PFD14" s="5"/>
      <c r="PFE14" s="5"/>
      <c r="PFF14" s="5"/>
      <c r="PFG14" s="5"/>
      <c r="PFH14" s="5"/>
      <c r="PFI14" s="5"/>
      <c r="PFJ14" s="5"/>
      <c r="PFK14" s="5"/>
      <c r="PFL14" s="5"/>
      <c r="PFM14" s="5"/>
      <c r="PFN14" s="5"/>
      <c r="PFO14" s="5"/>
      <c r="PFP14" s="5"/>
      <c r="PFQ14" s="5"/>
      <c r="PFR14" s="5"/>
      <c r="PFS14" s="5"/>
      <c r="PFT14" s="5"/>
      <c r="PFU14" s="5"/>
      <c r="PFV14" s="5"/>
      <c r="PFW14" s="5"/>
      <c r="PFX14" s="5"/>
      <c r="PFY14" s="5"/>
      <c r="PFZ14" s="5"/>
      <c r="PGA14" s="5"/>
      <c r="PGB14" s="5"/>
      <c r="PGC14" s="5"/>
      <c r="PGD14" s="5"/>
      <c r="PGE14" s="5"/>
      <c r="PGF14" s="5"/>
      <c r="PGG14" s="5"/>
      <c r="PGH14" s="5"/>
      <c r="PGI14" s="5"/>
      <c r="PGJ14" s="5"/>
      <c r="PGK14" s="5"/>
      <c r="PGL14" s="5"/>
      <c r="PGM14" s="5"/>
      <c r="PGN14" s="5"/>
      <c r="PGO14" s="5"/>
      <c r="PGP14" s="5"/>
      <c r="PGQ14" s="5"/>
      <c r="PGR14" s="5"/>
      <c r="PGS14" s="5"/>
      <c r="PGT14" s="5"/>
      <c r="PGU14" s="5"/>
      <c r="PGV14" s="5"/>
      <c r="PGW14" s="5"/>
      <c r="PGX14" s="5"/>
      <c r="PGY14" s="5"/>
      <c r="PGZ14" s="5"/>
      <c r="PHA14" s="5"/>
      <c r="PHB14" s="5"/>
      <c r="PHC14" s="5"/>
      <c r="PHD14" s="5"/>
      <c r="PHE14" s="5"/>
      <c r="PHF14" s="5"/>
      <c r="PHG14" s="5"/>
      <c r="PHH14" s="5"/>
      <c r="PHI14" s="5"/>
      <c r="PHJ14" s="5"/>
      <c r="PHK14" s="5"/>
      <c r="PHL14" s="5"/>
      <c r="PHM14" s="5"/>
      <c r="PHN14" s="5"/>
      <c r="PHO14" s="5"/>
      <c r="PHP14" s="5"/>
      <c r="PHQ14" s="5"/>
      <c r="PHR14" s="5"/>
      <c r="PHS14" s="5"/>
      <c r="PHT14" s="5"/>
      <c r="PHU14" s="5"/>
      <c r="PHV14" s="5"/>
      <c r="PHW14" s="5"/>
      <c r="PHX14" s="5"/>
      <c r="PHY14" s="5"/>
      <c r="PHZ14" s="5"/>
      <c r="PIA14" s="5"/>
      <c r="PIB14" s="5"/>
      <c r="PIC14" s="5"/>
      <c r="PID14" s="5"/>
      <c r="PIE14" s="5"/>
      <c r="PIF14" s="5"/>
      <c r="PIG14" s="5"/>
      <c r="PIH14" s="5"/>
      <c r="PII14" s="5"/>
      <c r="PIJ14" s="5"/>
      <c r="PIK14" s="5"/>
      <c r="PIL14" s="5"/>
      <c r="PIM14" s="5"/>
      <c r="PIN14" s="5"/>
      <c r="PIO14" s="5"/>
      <c r="PIP14" s="5"/>
      <c r="PIQ14" s="5"/>
      <c r="PIR14" s="5"/>
      <c r="PIS14" s="5"/>
      <c r="PIT14" s="5"/>
      <c r="PIU14" s="5"/>
      <c r="PIV14" s="5"/>
      <c r="PIW14" s="5"/>
      <c r="PIX14" s="5"/>
      <c r="PIY14" s="5"/>
      <c r="PIZ14" s="5"/>
      <c r="PJA14" s="5"/>
      <c r="PJB14" s="5"/>
      <c r="PJC14" s="5"/>
      <c r="PJD14" s="5"/>
      <c r="PJE14" s="5"/>
      <c r="PJF14" s="5"/>
      <c r="PJG14" s="5"/>
      <c r="PJH14" s="5"/>
      <c r="PJI14" s="5"/>
      <c r="PJJ14" s="5"/>
      <c r="PJK14" s="5"/>
      <c r="PJL14" s="5"/>
      <c r="PJM14" s="5"/>
      <c r="PJN14" s="5"/>
      <c r="PJO14" s="5"/>
      <c r="PJP14" s="5"/>
      <c r="PJQ14" s="5"/>
      <c r="PJR14" s="5"/>
      <c r="PJS14" s="5"/>
      <c r="PJT14" s="5"/>
      <c r="PJU14" s="5"/>
      <c r="PJV14" s="5"/>
      <c r="PJW14" s="5"/>
      <c r="PJX14" s="5"/>
      <c r="PJY14" s="5"/>
      <c r="PJZ14" s="5"/>
      <c r="PKA14" s="5"/>
      <c r="PKB14" s="5"/>
      <c r="PKC14" s="5"/>
      <c r="PKD14" s="5"/>
      <c r="PKE14" s="5"/>
      <c r="PKF14" s="5"/>
      <c r="PKG14" s="5"/>
      <c r="PKH14" s="5"/>
      <c r="PKI14" s="5"/>
      <c r="PKJ14" s="5"/>
      <c r="PKK14" s="5"/>
      <c r="PKL14" s="5"/>
      <c r="PKM14" s="5"/>
      <c r="PKN14" s="5"/>
      <c r="PKO14" s="5"/>
      <c r="PKP14" s="5"/>
      <c r="PKQ14" s="5"/>
      <c r="PKR14" s="5"/>
      <c r="PKS14" s="5"/>
      <c r="PKT14" s="5"/>
      <c r="PKU14" s="5"/>
      <c r="PKV14" s="5"/>
      <c r="PKW14" s="5"/>
      <c r="PKX14" s="5"/>
      <c r="PKY14" s="5"/>
      <c r="PKZ14" s="5"/>
      <c r="PLA14" s="5"/>
      <c r="PLB14" s="5"/>
      <c r="PLC14" s="5"/>
      <c r="PLD14" s="5"/>
      <c r="PLE14" s="5"/>
      <c r="PLF14" s="5"/>
      <c r="PLG14" s="5"/>
      <c r="PLH14" s="5"/>
      <c r="PLI14" s="5"/>
      <c r="PLJ14" s="5"/>
      <c r="PLK14" s="5"/>
      <c r="PLL14" s="5"/>
      <c r="PLM14" s="5"/>
      <c r="PLN14" s="5"/>
      <c r="PLO14" s="5"/>
      <c r="PLP14" s="5"/>
      <c r="PLQ14" s="5"/>
      <c r="PLR14" s="5"/>
      <c r="PLS14" s="5"/>
      <c r="PLT14" s="5"/>
      <c r="PLU14" s="5"/>
      <c r="PLV14" s="5"/>
      <c r="PLW14" s="5"/>
      <c r="PLX14" s="5"/>
      <c r="PLY14" s="5"/>
      <c r="PLZ14" s="5"/>
      <c r="PMA14" s="5"/>
      <c r="PMB14" s="5"/>
      <c r="PMC14" s="5"/>
      <c r="PMD14" s="5"/>
      <c r="PME14" s="5"/>
      <c r="PMF14" s="5"/>
      <c r="PMG14" s="5"/>
      <c r="PMH14" s="5"/>
      <c r="PMI14" s="5"/>
      <c r="PMJ14" s="5"/>
      <c r="PMK14" s="5"/>
      <c r="PML14" s="5"/>
      <c r="PMM14" s="5"/>
      <c r="PMN14" s="5"/>
      <c r="PMO14" s="5"/>
      <c r="PMP14" s="5"/>
      <c r="PMQ14" s="5"/>
      <c r="PMR14" s="5"/>
      <c r="PMS14" s="5"/>
      <c r="PMT14" s="5"/>
      <c r="PMU14" s="5"/>
      <c r="PMV14" s="5"/>
      <c r="PMW14" s="5"/>
      <c r="PMX14" s="5"/>
      <c r="PMY14" s="5"/>
      <c r="PMZ14" s="5"/>
      <c r="PNA14" s="5"/>
      <c r="PNB14" s="5"/>
      <c r="PNC14" s="5"/>
      <c r="PND14" s="5"/>
      <c r="PNE14" s="5"/>
      <c r="PNF14" s="5"/>
      <c r="PNG14" s="5"/>
      <c r="PNH14" s="5"/>
      <c r="PNI14" s="5"/>
      <c r="PNJ14" s="5"/>
      <c r="PNK14" s="5"/>
      <c r="PNL14" s="5"/>
      <c r="PNM14" s="5"/>
      <c r="PNN14" s="5"/>
      <c r="PNO14" s="5"/>
      <c r="PNP14" s="5"/>
      <c r="PNQ14" s="5"/>
      <c r="PNR14" s="5"/>
      <c r="PNS14" s="5"/>
      <c r="PNT14" s="5"/>
      <c r="PNU14" s="5"/>
      <c r="PNV14" s="5"/>
      <c r="PNW14" s="5"/>
      <c r="PNX14" s="5"/>
      <c r="PNY14" s="5"/>
      <c r="PNZ14" s="5"/>
      <c r="POA14" s="5"/>
      <c r="POB14" s="5"/>
      <c r="POC14" s="5"/>
      <c r="POD14" s="5"/>
      <c r="POE14" s="5"/>
      <c r="POF14" s="5"/>
      <c r="POG14" s="5"/>
      <c r="POH14" s="5"/>
      <c r="POI14" s="5"/>
      <c r="POJ14" s="5"/>
      <c r="POK14" s="5"/>
      <c r="POL14" s="5"/>
      <c r="POM14" s="5"/>
      <c r="PON14" s="5"/>
      <c r="POO14" s="5"/>
      <c r="POP14" s="5"/>
      <c r="POQ14" s="5"/>
      <c r="POR14" s="5"/>
      <c r="POS14" s="5"/>
      <c r="POT14" s="5"/>
      <c r="POU14" s="5"/>
      <c r="POV14" s="5"/>
      <c r="POW14" s="5"/>
      <c r="POX14" s="5"/>
      <c r="POY14" s="5"/>
      <c r="POZ14" s="5"/>
      <c r="PPA14" s="5"/>
      <c r="PPB14" s="5"/>
      <c r="PPC14" s="5"/>
      <c r="PPD14" s="5"/>
      <c r="PPE14" s="5"/>
      <c r="PPF14" s="5"/>
      <c r="PPG14" s="5"/>
      <c r="PPH14" s="5"/>
      <c r="PPI14" s="5"/>
      <c r="PPJ14" s="5"/>
      <c r="PPK14" s="5"/>
      <c r="PPL14" s="5"/>
      <c r="PPM14" s="5"/>
      <c r="PPN14" s="5"/>
      <c r="PPO14" s="5"/>
      <c r="PPP14" s="5"/>
      <c r="PPQ14" s="5"/>
      <c r="PPR14" s="5"/>
      <c r="PPS14" s="5"/>
      <c r="PPT14" s="5"/>
      <c r="PPU14" s="5"/>
      <c r="PPV14" s="5"/>
      <c r="PPW14" s="5"/>
      <c r="PPX14" s="5"/>
      <c r="PPY14" s="5"/>
      <c r="PPZ14" s="5"/>
      <c r="PQA14" s="5"/>
      <c r="PQB14" s="5"/>
      <c r="PQC14" s="5"/>
      <c r="PQD14" s="5"/>
      <c r="PQE14" s="5"/>
      <c r="PQF14" s="5"/>
      <c r="PQG14" s="5"/>
      <c r="PQH14" s="5"/>
      <c r="PQI14" s="5"/>
      <c r="PQJ14" s="5"/>
      <c r="PQK14" s="5"/>
      <c r="PQL14" s="5"/>
      <c r="PQM14" s="5"/>
      <c r="PQN14" s="5"/>
      <c r="PQO14" s="5"/>
      <c r="PQP14" s="5"/>
      <c r="PQQ14" s="5"/>
      <c r="PQR14" s="5"/>
      <c r="PQS14" s="5"/>
      <c r="PQT14" s="5"/>
      <c r="PQU14" s="5"/>
      <c r="PQV14" s="5"/>
      <c r="PQW14" s="5"/>
      <c r="PQX14" s="5"/>
      <c r="PQY14" s="5"/>
      <c r="PQZ14" s="5"/>
      <c r="PRA14" s="5"/>
      <c r="PRB14" s="5"/>
      <c r="PRC14" s="5"/>
      <c r="PRD14" s="5"/>
      <c r="PRE14" s="5"/>
      <c r="PRF14" s="5"/>
      <c r="PRG14" s="5"/>
      <c r="PRH14" s="5"/>
      <c r="PRI14" s="5"/>
      <c r="PRJ14" s="5"/>
      <c r="PRK14" s="5"/>
      <c r="PRL14" s="5"/>
      <c r="PRM14" s="5"/>
      <c r="PRN14" s="5"/>
      <c r="PRO14" s="5"/>
      <c r="PRP14" s="5"/>
      <c r="PRQ14" s="5"/>
      <c r="PRR14" s="5"/>
      <c r="PRS14" s="5"/>
      <c r="PRT14" s="5"/>
      <c r="PRU14" s="5"/>
      <c r="PRV14" s="5"/>
      <c r="PRW14" s="5"/>
      <c r="PRX14" s="5"/>
      <c r="PRY14" s="5"/>
      <c r="PRZ14" s="5"/>
      <c r="PSA14" s="5"/>
      <c r="PSB14" s="5"/>
      <c r="PSC14" s="5"/>
      <c r="PSD14" s="5"/>
      <c r="PSE14" s="5"/>
      <c r="PSF14" s="5"/>
      <c r="PSG14" s="5"/>
      <c r="PSH14" s="5"/>
      <c r="PSI14" s="5"/>
      <c r="PSJ14" s="5"/>
      <c r="PSK14" s="5"/>
      <c r="PSL14" s="5"/>
      <c r="PSM14" s="5"/>
      <c r="PSN14" s="5"/>
      <c r="PSO14" s="5"/>
      <c r="PSP14" s="5"/>
      <c r="PSQ14" s="5"/>
      <c r="PSR14" s="5"/>
      <c r="PSS14" s="5"/>
      <c r="PST14" s="5"/>
      <c r="PSU14" s="5"/>
      <c r="PSV14" s="5"/>
      <c r="PSW14" s="5"/>
      <c r="PSX14" s="5"/>
      <c r="PSY14" s="5"/>
      <c r="PSZ14" s="5"/>
      <c r="PTA14" s="5"/>
      <c r="PTB14" s="5"/>
      <c r="PTC14" s="5"/>
      <c r="PTD14" s="5"/>
      <c r="PTE14" s="5"/>
      <c r="PTF14" s="5"/>
      <c r="PTG14" s="5"/>
      <c r="PTH14" s="5"/>
      <c r="PTI14" s="5"/>
      <c r="PTJ14" s="5"/>
      <c r="PTK14" s="5"/>
      <c r="PTL14" s="5"/>
      <c r="PTM14" s="5"/>
      <c r="PTN14" s="5"/>
      <c r="PTO14" s="5"/>
      <c r="PTP14" s="5"/>
      <c r="PTQ14" s="5"/>
      <c r="PTR14" s="5"/>
      <c r="PTS14" s="5"/>
      <c r="PTT14" s="5"/>
      <c r="PTU14" s="5"/>
      <c r="PTV14" s="5"/>
      <c r="PTW14" s="5"/>
      <c r="PTX14" s="5"/>
      <c r="PTY14" s="5"/>
      <c r="PTZ14" s="5"/>
      <c r="PUA14" s="5"/>
      <c r="PUB14" s="5"/>
      <c r="PUC14" s="5"/>
      <c r="PUD14" s="5"/>
      <c r="PUE14" s="5"/>
      <c r="PUF14" s="5"/>
      <c r="PUG14" s="5"/>
      <c r="PUH14" s="5"/>
      <c r="PUI14" s="5"/>
      <c r="PUJ14" s="5"/>
      <c r="PUK14" s="5"/>
      <c r="PUL14" s="5"/>
      <c r="PUM14" s="5"/>
      <c r="PUN14" s="5"/>
      <c r="PUO14" s="5"/>
      <c r="PUP14" s="5"/>
      <c r="PUQ14" s="5"/>
      <c r="PUR14" s="5"/>
      <c r="PUS14" s="5"/>
      <c r="PUT14" s="5"/>
      <c r="PUU14" s="5"/>
      <c r="PUV14" s="5"/>
      <c r="PUW14" s="5"/>
      <c r="PUX14" s="5"/>
      <c r="PUY14" s="5"/>
      <c r="PUZ14" s="5"/>
      <c r="PVA14" s="5"/>
      <c r="PVB14" s="5"/>
      <c r="PVC14" s="5"/>
      <c r="PVD14" s="5"/>
      <c r="PVE14" s="5"/>
      <c r="PVF14" s="5"/>
      <c r="PVG14" s="5"/>
      <c r="PVH14" s="5"/>
      <c r="PVI14" s="5"/>
      <c r="PVJ14" s="5"/>
      <c r="PVK14" s="5"/>
      <c r="PVL14" s="5"/>
      <c r="PVM14" s="5"/>
      <c r="PVN14" s="5"/>
      <c r="PVO14" s="5"/>
      <c r="PVP14" s="5"/>
      <c r="PVQ14" s="5"/>
      <c r="PVR14" s="5"/>
      <c r="PVS14" s="5"/>
      <c r="PVT14" s="5"/>
      <c r="PVU14" s="5"/>
      <c r="PVV14" s="5"/>
      <c r="PVW14" s="5"/>
      <c r="PVX14" s="5"/>
      <c r="PVY14" s="5"/>
      <c r="PVZ14" s="5"/>
      <c r="PWA14" s="5"/>
      <c r="PWB14" s="5"/>
      <c r="PWC14" s="5"/>
      <c r="PWD14" s="5"/>
      <c r="PWE14" s="5"/>
      <c r="PWF14" s="5"/>
      <c r="PWG14" s="5"/>
      <c r="PWH14" s="5"/>
      <c r="PWI14" s="5"/>
      <c r="PWJ14" s="5"/>
      <c r="PWK14" s="5"/>
      <c r="PWL14" s="5"/>
      <c r="PWM14" s="5"/>
      <c r="PWN14" s="5"/>
      <c r="PWO14" s="5"/>
      <c r="PWP14" s="5"/>
      <c r="PWQ14" s="5"/>
      <c r="PWR14" s="5"/>
      <c r="PWS14" s="5"/>
      <c r="PWT14" s="5"/>
      <c r="PWU14" s="5"/>
      <c r="PWV14" s="5"/>
      <c r="PWW14" s="5"/>
      <c r="PWX14" s="5"/>
      <c r="PWY14" s="5"/>
      <c r="PWZ14" s="5"/>
      <c r="PXA14" s="5"/>
      <c r="PXB14" s="5"/>
      <c r="PXC14" s="5"/>
      <c r="PXD14" s="5"/>
      <c r="PXE14" s="5"/>
      <c r="PXF14" s="5"/>
      <c r="PXG14" s="5"/>
      <c r="PXH14" s="5"/>
      <c r="PXI14" s="5"/>
      <c r="PXJ14" s="5"/>
      <c r="PXK14" s="5"/>
      <c r="PXL14" s="5"/>
      <c r="PXM14" s="5"/>
      <c r="PXN14" s="5"/>
      <c r="PXO14" s="5"/>
      <c r="PXP14" s="5"/>
      <c r="PXQ14" s="5"/>
      <c r="PXR14" s="5"/>
      <c r="PXS14" s="5"/>
      <c r="PXT14" s="5"/>
      <c r="PXU14" s="5"/>
      <c r="PXV14" s="5"/>
      <c r="PXW14" s="5"/>
      <c r="PXX14" s="5"/>
      <c r="PXY14" s="5"/>
      <c r="PXZ14" s="5"/>
      <c r="PYA14" s="5"/>
      <c r="PYB14" s="5"/>
      <c r="PYC14" s="5"/>
      <c r="PYD14" s="5"/>
      <c r="PYE14" s="5"/>
      <c r="PYF14" s="5"/>
      <c r="PYG14" s="5"/>
      <c r="PYH14" s="5"/>
      <c r="PYI14" s="5"/>
      <c r="PYJ14" s="5"/>
      <c r="PYK14" s="5"/>
      <c r="PYL14" s="5"/>
      <c r="PYM14" s="5"/>
      <c r="PYN14" s="5"/>
      <c r="PYO14" s="5"/>
      <c r="PYP14" s="5"/>
      <c r="PYQ14" s="5"/>
      <c r="PYR14" s="5"/>
      <c r="PYS14" s="5"/>
      <c r="PYT14" s="5"/>
      <c r="PYU14" s="5"/>
      <c r="PYV14" s="5"/>
      <c r="PYW14" s="5"/>
      <c r="PYX14" s="5"/>
      <c r="PYY14" s="5"/>
      <c r="PYZ14" s="5"/>
      <c r="PZA14" s="5"/>
      <c r="PZB14" s="5"/>
      <c r="PZC14" s="5"/>
      <c r="PZD14" s="5"/>
      <c r="PZE14" s="5"/>
      <c r="PZF14" s="5"/>
      <c r="PZG14" s="5"/>
      <c r="PZH14" s="5"/>
      <c r="PZI14" s="5"/>
      <c r="PZJ14" s="5"/>
      <c r="PZK14" s="5"/>
      <c r="PZL14" s="5"/>
      <c r="PZM14" s="5"/>
      <c r="PZN14" s="5"/>
      <c r="PZO14" s="5"/>
      <c r="PZP14" s="5"/>
      <c r="PZQ14" s="5"/>
      <c r="PZR14" s="5"/>
      <c r="PZS14" s="5"/>
      <c r="PZT14" s="5"/>
      <c r="PZU14" s="5"/>
      <c r="PZV14" s="5"/>
      <c r="PZW14" s="5"/>
      <c r="PZX14" s="5"/>
      <c r="PZY14" s="5"/>
      <c r="PZZ14" s="5"/>
      <c r="QAA14" s="5"/>
      <c r="QAB14" s="5"/>
      <c r="QAC14" s="5"/>
      <c r="QAD14" s="5"/>
      <c r="QAE14" s="5"/>
      <c r="QAF14" s="5"/>
      <c r="QAG14" s="5"/>
      <c r="QAH14" s="5"/>
      <c r="QAI14" s="5"/>
      <c r="QAJ14" s="5"/>
      <c r="QAK14" s="5"/>
      <c r="QAL14" s="5"/>
      <c r="QAM14" s="5"/>
      <c r="QAN14" s="5"/>
      <c r="QAO14" s="5"/>
      <c r="QAP14" s="5"/>
      <c r="QAQ14" s="5"/>
      <c r="QAR14" s="5"/>
      <c r="QAS14" s="5"/>
      <c r="QAT14" s="5"/>
      <c r="QAU14" s="5"/>
      <c r="QAV14" s="5"/>
      <c r="QAW14" s="5"/>
      <c r="QAX14" s="5"/>
      <c r="QAY14" s="5"/>
      <c r="QAZ14" s="5"/>
      <c r="QBA14" s="5"/>
      <c r="QBB14" s="5"/>
      <c r="QBC14" s="5"/>
      <c r="QBD14" s="5"/>
      <c r="QBE14" s="5"/>
      <c r="QBF14" s="5"/>
      <c r="QBG14" s="5"/>
      <c r="QBH14" s="5"/>
      <c r="QBI14" s="5"/>
      <c r="QBJ14" s="5"/>
      <c r="QBK14" s="5"/>
      <c r="QBL14" s="5"/>
      <c r="QBM14" s="5"/>
      <c r="QBN14" s="5"/>
      <c r="QBO14" s="5"/>
      <c r="QBP14" s="5"/>
      <c r="QBQ14" s="5"/>
      <c r="QBR14" s="5"/>
      <c r="QBS14" s="5"/>
      <c r="QBT14" s="5"/>
      <c r="QBU14" s="5"/>
      <c r="QBV14" s="5"/>
      <c r="QBW14" s="5"/>
      <c r="QBX14" s="5"/>
      <c r="QBY14" s="5"/>
      <c r="QBZ14" s="5"/>
      <c r="QCA14" s="5"/>
      <c r="QCB14" s="5"/>
      <c r="QCC14" s="5"/>
      <c r="QCD14" s="5"/>
      <c r="QCE14" s="5"/>
      <c r="QCF14" s="5"/>
      <c r="QCG14" s="5"/>
      <c r="QCH14" s="5"/>
      <c r="QCI14" s="5"/>
      <c r="QCJ14" s="5"/>
      <c r="QCK14" s="5"/>
      <c r="QCL14" s="5"/>
      <c r="QCM14" s="5"/>
      <c r="QCN14" s="5"/>
      <c r="QCO14" s="5"/>
      <c r="QCP14" s="5"/>
      <c r="QCQ14" s="5"/>
      <c r="QCR14" s="5"/>
      <c r="QCS14" s="5"/>
      <c r="QCT14" s="5"/>
      <c r="QCU14" s="5"/>
      <c r="QCV14" s="5"/>
      <c r="QCW14" s="5"/>
      <c r="QCX14" s="5"/>
      <c r="QCY14" s="5"/>
      <c r="QCZ14" s="5"/>
      <c r="QDA14" s="5"/>
      <c r="QDB14" s="5"/>
      <c r="QDC14" s="5"/>
      <c r="QDD14" s="5"/>
      <c r="QDE14" s="5"/>
      <c r="QDF14" s="5"/>
      <c r="QDG14" s="5"/>
      <c r="QDH14" s="5"/>
      <c r="QDI14" s="5"/>
      <c r="QDJ14" s="5"/>
      <c r="QDK14" s="5"/>
      <c r="QDL14" s="5"/>
      <c r="QDM14" s="5"/>
      <c r="QDN14" s="5"/>
      <c r="QDO14" s="5"/>
      <c r="QDP14" s="5"/>
      <c r="QDQ14" s="5"/>
      <c r="QDR14" s="5"/>
      <c r="QDS14" s="5"/>
      <c r="QDT14" s="5"/>
      <c r="QDU14" s="5"/>
      <c r="QDV14" s="5"/>
      <c r="QDW14" s="5"/>
      <c r="QDX14" s="5"/>
      <c r="QDY14" s="5"/>
      <c r="QDZ14" s="5"/>
      <c r="QEA14" s="5"/>
      <c r="QEB14" s="5"/>
      <c r="QEC14" s="5"/>
      <c r="QED14" s="5"/>
      <c r="QEE14" s="5"/>
      <c r="QEF14" s="5"/>
      <c r="QEG14" s="5"/>
      <c r="QEH14" s="5"/>
      <c r="QEI14" s="5"/>
      <c r="QEJ14" s="5"/>
      <c r="QEK14" s="5"/>
      <c r="QEL14" s="5"/>
      <c r="QEM14" s="5"/>
      <c r="QEN14" s="5"/>
      <c r="QEO14" s="5"/>
      <c r="QEP14" s="5"/>
      <c r="QEQ14" s="5"/>
      <c r="QER14" s="5"/>
      <c r="QES14" s="5"/>
      <c r="QET14" s="5"/>
      <c r="QEU14" s="5"/>
      <c r="QEV14" s="5"/>
      <c r="QEW14" s="5"/>
      <c r="QEX14" s="5"/>
      <c r="QEY14" s="5"/>
      <c r="QEZ14" s="5"/>
      <c r="QFA14" s="5"/>
      <c r="QFB14" s="5"/>
      <c r="QFC14" s="5"/>
      <c r="QFD14" s="5"/>
      <c r="QFE14" s="5"/>
      <c r="QFF14" s="5"/>
      <c r="QFG14" s="5"/>
      <c r="QFH14" s="5"/>
      <c r="QFI14" s="5"/>
      <c r="QFJ14" s="5"/>
      <c r="QFK14" s="5"/>
      <c r="QFL14" s="5"/>
      <c r="QFM14" s="5"/>
      <c r="QFN14" s="5"/>
      <c r="QFO14" s="5"/>
      <c r="QFP14" s="5"/>
      <c r="QFQ14" s="5"/>
      <c r="QFR14" s="5"/>
      <c r="QFS14" s="5"/>
      <c r="QFT14" s="5"/>
      <c r="QFU14" s="5"/>
      <c r="QFV14" s="5"/>
      <c r="QFW14" s="5"/>
      <c r="QFX14" s="5"/>
      <c r="QFY14" s="5"/>
      <c r="QFZ14" s="5"/>
      <c r="QGA14" s="5"/>
      <c r="QGB14" s="5"/>
      <c r="QGC14" s="5"/>
      <c r="QGD14" s="5"/>
      <c r="QGE14" s="5"/>
      <c r="QGF14" s="5"/>
      <c r="QGG14" s="5"/>
      <c r="QGH14" s="5"/>
      <c r="QGI14" s="5"/>
      <c r="QGJ14" s="5"/>
      <c r="QGK14" s="5"/>
      <c r="QGL14" s="5"/>
      <c r="QGM14" s="5"/>
      <c r="QGN14" s="5"/>
      <c r="QGO14" s="5"/>
      <c r="QGP14" s="5"/>
      <c r="QGQ14" s="5"/>
      <c r="QGR14" s="5"/>
      <c r="QGS14" s="5"/>
      <c r="QGT14" s="5"/>
      <c r="QGU14" s="5"/>
      <c r="QGV14" s="5"/>
      <c r="QGW14" s="5"/>
      <c r="QGX14" s="5"/>
      <c r="QGY14" s="5"/>
      <c r="QGZ14" s="5"/>
      <c r="QHA14" s="5"/>
      <c r="QHB14" s="5"/>
      <c r="QHC14" s="5"/>
      <c r="QHD14" s="5"/>
      <c r="QHE14" s="5"/>
      <c r="QHF14" s="5"/>
      <c r="QHG14" s="5"/>
      <c r="QHH14" s="5"/>
      <c r="QHI14" s="5"/>
      <c r="QHJ14" s="5"/>
      <c r="QHK14" s="5"/>
      <c r="QHL14" s="5"/>
      <c r="QHM14" s="5"/>
      <c r="QHN14" s="5"/>
      <c r="QHO14" s="5"/>
      <c r="QHP14" s="5"/>
      <c r="QHQ14" s="5"/>
      <c r="QHR14" s="5"/>
      <c r="QHS14" s="5"/>
      <c r="QHT14" s="5"/>
      <c r="QHU14" s="5"/>
      <c r="QHV14" s="5"/>
      <c r="QHW14" s="5"/>
      <c r="QHX14" s="5"/>
      <c r="QHY14" s="5"/>
      <c r="QHZ14" s="5"/>
      <c r="QIA14" s="5"/>
      <c r="QIB14" s="5"/>
      <c r="QIC14" s="5"/>
      <c r="QID14" s="5"/>
      <c r="QIE14" s="5"/>
      <c r="QIF14" s="5"/>
      <c r="QIG14" s="5"/>
      <c r="QIH14" s="5"/>
      <c r="QII14" s="5"/>
      <c r="QIJ14" s="5"/>
      <c r="QIK14" s="5"/>
      <c r="QIL14" s="5"/>
      <c r="QIM14" s="5"/>
      <c r="QIN14" s="5"/>
      <c r="QIO14" s="5"/>
      <c r="QIP14" s="5"/>
      <c r="QIQ14" s="5"/>
      <c r="QIR14" s="5"/>
      <c r="QIS14" s="5"/>
      <c r="QIT14" s="5"/>
      <c r="QIU14" s="5"/>
      <c r="QIV14" s="5"/>
      <c r="QIW14" s="5"/>
      <c r="QIX14" s="5"/>
      <c r="QIY14" s="5"/>
      <c r="QIZ14" s="5"/>
      <c r="QJA14" s="5"/>
      <c r="QJB14" s="5"/>
      <c r="QJC14" s="5"/>
      <c r="QJD14" s="5"/>
      <c r="QJE14" s="5"/>
      <c r="QJF14" s="5"/>
      <c r="QJG14" s="5"/>
      <c r="QJH14" s="5"/>
      <c r="QJI14" s="5"/>
      <c r="QJJ14" s="5"/>
      <c r="QJK14" s="5"/>
      <c r="QJL14" s="5"/>
      <c r="QJM14" s="5"/>
      <c r="QJN14" s="5"/>
      <c r="QJO14" s="5"/>
      <c r="QJP14" s="5"/>
      <c r="QJQ14" s="5"/>
      <c r="QJR14" s="5"/>
      <c r="QJS14" s="5"/>
      <c r="QJT14" s="5"/>
      <c r="QJU14" s="5"/>
      <c r="QJV14" s="5"/>
      <c r="QJW14" s="5"/>
      <c r="QJX14" s="5"/>
      <c r="QJY14" s="5"/>
      <c r="QJZ14" s="5"/>
      <c r="QKA14" s="5"/>
      <c r="QKB14" s="5"/>
      <c r="QKC14" s="5"/>
      <c r="QKD14" s="5"/>
      <c r="QKE14" s="5"/>
      <c r="QKF14" s="5"/>
      <c r="QKG14" s="5"/>
      <c r="QKH14" s="5"/>
      <c r="QKI14" s="5"/>
      <c r="QKJ14" s="5"/>
      <c r="QKK14" s="5"/>
      <c r="QKL14" s="5"/>
      <c r="QKM14" s="5"/>
      <c r="QKN14" s="5"/>
      <c r="QKO14" s="5"/>
      <c r="QKP14" s="5"/>
      <c r="QKQ14" s="5"/>
      <c r="QKR14" s="5"/>
      <c r="QKS14" s="5"/>
      <c r="QKT14" s="5"/>
      <c r="QKU14" s="5"/>
      <c r="QKV14" s="5"/>
      <c r="QKW14" s="5"/>
      <c r="QKX14" s="5"/>
      <c r="QKY14" s="5"/>
      <c r="QKZ14" s="5"/>
      <c r="QLA14" s="5"/>
      <c r="QLB14" s="5"/>
      <c r="QLC14" s="5"/>
      <c r="QLD14" s="5"/>
      <c r="QLE14" s="5"/>
      <c r="QLF14" s="5"/>
      <c r="QLG14" s="5"/>
      <c r="QLH14" s="5"/>
      <c r="QLI14" s="5"/>
      <c r="QLJ14" s="5"/>
      <c r="QLK14" s="5"/>
      <c r="QLL14" s="5"/>
      <c r="QLM14" s="5"/>
      <c r="QLN14" s="5"/>
      <c r="QLO14" s="5"/>
      <c r="QLP14" s="5"/>
      <c r="QLQ14" s="5"/>
      <c r="QLR14" s="5"/>
      <c r="QLS14" s="5"/>
      <c r="QLT14" s="5"/>
      <c r="QLU14" s="5"/>
      <c r="QLV14" s="5"/>
      <c r="QLW14" s="5"/>
      <c r="QLX14" s="5"/>
      <c r="QLY14" s="5"/>
      <c r="QLZ14" s="5"/>
      <c r="QMA14" s="5"/>
      <c r="QMB14" s="5"/>
      <c r="QMC14" s="5"/>
      <c r="QMD14" s="5"/>
      <c r="QME14" s="5"/>
      <c r="QMF14" s="5"/>
      <c r="QMG14" s="5"/>
      <c r="QMH14" s="5"/>
      <c r="QMI14" s="5"/>
      <c r="QMJ14" s="5"/>
      <c r="QMK14" s="5"/>
      <c r="QML14" s="5"/>
      <c r="QMM14" s="5"/>
      <c r="QMN14" s="5"/>
      <c r="QMO14" s="5"/>
      <c r="QMP14" s="5"/>
      <c r="QMQ14" s="5"/>
      <c r="QMR14" s="5"/>
      <c r="QMS14" s="5"/>
      <c r="QMT14" s="5"/>
      <c r="QMU14" s="5"/>
      <c r="QMV14" s="5"/>
      <c r="QMW14" s="5"/>
      <c r="QMX14" s="5"/>
      <c r="QMY14" s="5"/>
      <c r="QMZ14" s="5"/>
      <c r="QNA14" s="5"/>
      <c r="QNB14" s="5"/>
      <c r="QNC14" s="5"/>
      <c r="QND14" s="5"/>
      <c r="QNE14" s="5"/>
      <c r="QNF14" s="5"/>
      <c r="QNG14" s="5"/>
      <c r="QNH14" s="5"/>
      <c r="QNI14" s="5"/>
      <c r="QNJ14" s="5"/>
      <c r="QNK14" s="5"/>
      <c r="QNL14" s="5"/>
      <c r="QNM14" s="5"/>
      <c r="QNN14" s="5"/>
      <c r="QNO14" s="5"/>
      <c r="QNP14" s="5"/>
      <c r="QNQ14" s="5"/>
      <c r="QNR14" s="5"/>
      <c r="QNS14" s="5"/>
      <c r="QNT14" s="5"/>
      <c r="QNU14" s="5"/>
      <c r="QNV14" s="5"/>
      <c r="QNW14" s="5"/>
      <c r="QNX14" s="5"/>
      <c r="QNY14" s="5"/>
      <c r="QNZ14" s="5"/>
      <c r="QOA14" s="5"/>
      <c r="QOB14" s="5"/>
      <c r="QOC14" s="5"/>
      <c r="QOD14" s="5"/>
      <c r="QOE14" s="5"/>
      <c r="QOF14" s="5"/>
      <c r="QOG14" s="5"/>
      <c r="QOH14" s="5"/>
      <c r="QOI14" s="5"/>
      <c r="QOJ14" s="5"/>
      <c r="QOK14" s="5"/>
      <c r="QOL14" s="5"/>
      <c r="QOM14" s="5"/>
      <c r="QON14" s="5"/>
      <c r="QOO14" s="5"/>
      <c r="QOP14" s="5"/>
      <c r="QOQ14" s="5"/>
      <c r="QOR14" s="5"/>
      <c r="QOS14" s="5"/>
      <c r="QOT14" s="5"/>
      <c r="QOU14" s="5"/>
      <c r="QOV14" s="5"/>
      <c r="QOW14" s="5"/>
      <c r="QOX14" s="5"/>
      <c r="QOY14" s="5"/>
      <c r="QOZ14" s="5"/>
      <c r="QPA14" s="5"/>
      <c r="QPB14" s="5"/>
      <c r="QPC14" s="5"/>
      <c r="QPD14" s="5"/>
      <c r="QPE14" s="5"/>
      <c r="QPF14" s="5"/>
      <c r="QPG14" s="5"/>
      <c r="QPH14" s="5"/>
      <c r="QPI14" s="5"/>
      <c r="QPJ14" s="5"/>
      <c r="QPK14" s="5"/>
      <c r="QPL14" s="5"/>
      <c r="QPM14" s="5"/>
      <c r="QPN14" s="5"/>
      <c r="QPO14" s="5"/>
      <c r="QPP14" s="5"/>
      <c r="QPQ14" s="5"/>
      <c r="QPR14" s="5"/>
      <c r="QPS14" s="5"/>
      <c r="QPT14" s="5"/>
      <c r="QPU14" s="5"/>
      <c r="QPV14" s="5"/>
      <c r="QPW14" s="5"/>
      <c r="QPX14" s="5"/>
      <c r="QPY14" s="5"/>
      <c r="QPZ14" s="5"/>
      <c r="QQA14" s="5"/>
      <c r="QQB14" s="5"/>
      <c r="QQC14" s="5"/>
      <c r="QQD14" s="5"/>
      <c r="QQE14" s="5"/>
      <c r="QQF14" s="5"/>
      <c r="QQG14" s="5"/>
      <c r="QQH14" s="5"/>
      <c r="QQI14" s="5"/>
      <c r="QQJ14" s="5"/>
      <c r="QQK14" s="5"/>
      <c r="QQL14" s="5"/>
      <c r="QQM14" s="5"/>
      <c r="QQN14" s="5"/>
      <c r="QQO14" s="5"/>
      <c r="QQP14" s="5"/>
      <c r="QQQ14" s="5"/>
      <c r="QQR14" s="5"/>
      <c r="QQS14" s="5"/>
      <c r="QQT14" s="5"/>
      <c r="QQU14" s="5"/>
      <c r="QQV14" s="5"/>
      <c r="QQW14" s="5"/>
      <c r="QQX14" s="5"/>
      <c r="QQY14" s="5"/>
      <c r="QQZ14" s="5"/>
      <c r="QRA14" s="5"/>
      <c r="QRB14" s="5"/>
      <c r="QRC14" s="5"/>
      <c r="QRD14" s="5"/>
      <c r="QRE14" s="5"/>
      <c r="QRF14" s="5"/>
      <c r="QRG14" s="5"/>
      <c r="QRH14" s="5"/>
      <c r="QRI14" s="5"/>
      <c r="QRJ14" s="5"/>
      <c r="QRK14" s="5"/>
      <c r="QRL14" s="5"/>
      <c r="QRM14" s="5"/>
      <c r="QRN14" s="5"/>
      <c r="QRO14" s="5"/>
      <c r="QRP14" s="5"/>
      <c r="QRQ14" s="5"/>
      <c r="QRR14" s="5"/>
      <c r="QRS14" s="5"/>
      <c r="QRT14" s="5"/>
      <c r="QRU14" s="5"/>
      <c r="QRV14" s="5"/>
      <c r="QRW14" s="5"/>
      <c r="QRX14" s="5"/>
      <c r="QRY14" s="5"/>
      <c r="QRZ14" s="5"/>
      <c r="QSA14" s="5"/>
      <c r="QSB14" s="5"/>
      <c r="QSC14" s="5"/>
      <c r="QSD14" s="5"/>
      <c r="QSE14" s="5"/>
      <c r="QSF14" s="5"/>
      <c r="QSG14" s="5"/>
      <c r="QSH14" s="5"/>
      <c r="QSI14" s="5"/>
      <c r="QSJ14" s="5"/>
      <c r="QSK14" s="5"/>
      <c r="QSL14" s="5"/>
      <c r="QSM14" s="5"/>
      <c r="QSN14" s="5"/>
      <c r="QSO14" s="5"/>
      <c r="QSP14" s="5"/>
      <c r="QSQ14" s="5"/>
      <c r="QSR14" s="5"/>
      <c r="QSS14" s="5"/>
      <c r="QST14" s="5"/>
      <c r="QSU14" s="5"/>
      <c r="QSV14" s="5"/>
      <c r="QSW14" s="5"/>
      <c r="QSX14" s="5"/>
      <c r="QSY14" s="5"/>
      <c r="QSZ14" s="5"/>
      <c r="QTA14" s="5"/>
      <c r="QTB14" s="5"/>
      <c r="QTC14" s="5"/>
      <c r="QTD14" s="5"/>
      <c r="QTE14" s="5"/>
      <c r="QTF14" s="5"/>
      <c r="QTG14" s="5"/>
      <c r="QTH14" s="5"/>
      <c r="QTI14" s="5"/>
      <c r="QTJ14" s="5"/>
      <c r="QTK14" s="5"/>
      <c r="QTL14" s="5"/>
      <c r="QTM14" s="5"/>
      <c r="QTN14" s="5"/>
      <c r="QTO14" s="5"/>
      <c r="QTP14" s="5"/>
      <c r="QTQ14" s="5"/>
      <c r="QTR14" s="5"/>
      <c r="QTS14" s="5"/>
      <c r="QTT14" s="5"/>
      <c r="QTU14" s="5"/>
      <c r="QTV14" s="5"/>
      <c r="QTW14" s="5"/>
      <c r="QTX14" s="5"/>
      <c r="QTY14" s="5"/>
      <c r="QTZ14" s="5"/>
      <c r="QUA14" s="5"/>
      <c r="QUB14" s="5"/>
      <c r="QUC14" s="5"/>
      <c r="QUD14" s="5"/>
      <c r="QUE14" s="5"/>
      <c r="QUF14" s="5"/>
      <c r="QUG14" s="5"/>
      <c r="QUH14" s="5"/>
      <c r="QUI14" s="5"/>
      <c r="QUJ14" s="5"/>
      <c r="QUK14" s="5"/>
      <c r="QUL14" s="5"/>
      <c r="QUM14" s="5"/>
      <c r="QUN14" s="5"/>
      <c r="QUO14" s="5"/>
      <c r="QUP14" s="5"/>
      <c r="QUQ14" s="5"/>
      <c r="QUR14" s="5"/>
      <c r="QUS14" s="5"/>
      <c r="QUT14" s="5"/>
      <c r="QUU14" s="5"/>
      <c r="QUV14" s="5"/>
      <c r="QUW14" s="5"/>
      <c r="QUX14" s="5"/>
      <c r="QUY14" s="5"/>
      <c r="QUZ14" s="5"/>
      <c r="QVA14" s="5"/>
      <c r="QVB14" s="5"/>
      <c r="QVC14" s="5"/>
      <c r="QVD14" s="5"/>
      <c r="QVE14" s="5"/>
      <c r="QVF14" s="5"/>
      <c r="QVG14" s="5"/>
      <c r="QVH14" s="5"/>
      <c r="QVI14" s="5"/>
      <c r="QVJ14" s="5"/>
      <c r="QVK14" s="5"/>
      <c r="QVL14" s="5"/>
      <c r="QVM14" s="5"/>
      <c r="QVN14" s="5"/>
      <c r="QVO14" s="5"/>
      <c r="QVP14" s="5"/>
      <c r="QVQ14" s="5"/>
      <c r="QVR14" s="5"/>
      <c r="QVS14" s="5"/>
      <c r="QVT14" s="5"/>
      <c r="QVU14" s="5"/>
      <c r="QVV14" s="5"/>
      <c r="QVW14" s="5"/>
      <c r="QVX14" s="5"/>
      <c r="QVY14" s="5"/>
      <c r="QVZ14" s="5"/>
      <c r="QWA14" s="5"/>
      <c r="QWB14" s="5"/>
      <c r="QWC14" s="5"/>
      <c r="QWD14" s="5"/>
      <c r="QWE14" s="5"/>
      <c r="QWF14" s="5"/>
      <c r="QWG14" s="5"/>
      <c r="QWH14" s="5"/>
      <c r="QWI14" s="5"/>
      <c r="QWJ14" s="5"/>
      <c r="QWK14" s="5"/>
      <c r="QWL14" s="5"/>
      <c r="QWM14" s="5"/>
      <c r="QWN14" s="5"/>
      <c r="QWO14" s="5"/>
      <c r="QWP14" s="5"/>
      <c r="QWQ14" s="5"/>
      <c r="QWR14" s="5"/>
      <c r="QWS14" s="5"/>
      <c r="QWT14" s="5"/>
      <c r="QWU14" s="5"/>
      <c r="QWV14" s="5"/>
      <c r="QWW14" s="5"/>
      <c r="QWX14" s="5"/>
      <c r="QWY14" s="5"/>
      <c r="QWZ14" s="5"/>
      <c r="QXA14" s="5"/>
      <c r="QXB14" s="5"/>
      <c r="QXC14" s="5"/>
      <c r="QXD14" s="5"/>
      <c r="QXE14" s="5"/>
      <c r="QXF14" s="5"/>
      <c r="QXG14" s="5"/>
      <c r="QXH14" s="5"/>
      <c r="QXI14" s="5"/>
      <c r="QXJ14" s="5"/>
      <c r="QXK14" s="5"/>
      <c r="QXL14" s="5"/>
      <c r="QXM14" s="5"/>
      <c r="QXN14" s="5"/>
      <c r="QXO14" s="5"/>
      <c r="QXP14" s="5"/>
      <c r="QXQ14" s="5"/>
      <c r="QXR14" s="5"/>
      <c r="QXS14" s="5"/>
      <c r="QXT14" s="5"/>
      <c r="QXU14" s="5"/>
      <c r="QXV14" s="5"/>
      <c r="QXW14" s="5"/>
      <c r="QXX14" s="5"/>
      <c r="QXY14" s="5"/>
      <c r="QXZ14" s="5"/>
      <c r="QYA14" s="5"/>
      <c r="QYB14" s="5"/>
      <c r="QYC14" s="5"/>
      <c r="QYD14" s="5"/>
      <c r="QYE14" s="5"/>
      <c r="QYF14" s="5"/>
      <c r="QYG14" s="5"/>
      <c r="QYH14" s="5"/>
      <c r="QYI14" s="5"/>
      <c r="QYJ14" s="5"/>
      <c r="QYK14" s="5"/>
      <c r="QYL14" s="5"/>
      <c r="QYM14" s="5"/>
      <c r="QYN14" s="5"/>
      <c r="QYO14" s="5"/>
      <c r="QYP14" s="5"/>
      <c r="QYQ14" s="5"/>
      <c r="QYR14" s="5"/>
      <c r="QYS14" s="5"/>
      <c r="QYT14" s="5"/>
      <c r="QYU14" s="5"/>
      <c r="QYV14" s="5"/>
      <c r="QYW14" s="5"/>
      <c r="QYX14" s="5"/>
      <c r="QYY14" s="5"/>
      <c r="QYZ14" s="5"/>
      <c r="QZA14" s="5"/>
      <c r="QZB14" s="5"/>
      <c r="QZC14" s="5"/>
      <c r="QZD14" s="5"/>
      <c r="QZE14" s="5"/>
      <c r="QZF14" s="5"/>
      <c r="QZG14" s="5"/>
      <c r="QZH14" s="5"/>
      <c r="QZI14" s="5"/>
      <c r="QZJ14" s="5"/>
      <c r="QZK14" s="5"/>
      <c r="QZL14" s="5"/>
      <c r="QZM14" s="5"/>
      <c r="QZN14" s="5"/>
      <c r="QZO14" s="5"/>
      <c r="QZP14" s="5"/>
      <c r="QZQ14" s="5"/>
      <c r="QZR14" s="5"/>
      <c r="QZS14" s="5"/>
      <c r="QZT14" s="5"/>
      <c r="QZU14" s="5"/>
      <c r="QZV14" s="5"/>
      <c r="QZW14" s="5"/>
      <c r="QZX14" s="5"/>
      <c r="QZY14" s="5"/>
      <c r="QZZ14" s="5"/>
      <c r="RAA14" s="5"/>
      <c r="RAB14" s="5"/>
      <c r="RAC14" s="5"/>
      <c r="RAD14" s="5"/>
      <c r="RAE14" s="5"/>
      <c r="RAF14" s="5"/>
      <c r="RAG14" s="5"/>
      <c r="RAH14" s="5"/>
      <c r="RAI14" s="5"/>
      <c r="RAJ14" s="5"/>
      <c r="RAK14" s="5"/>
      <c r="RAL14" s="5"/>
      <c r="RAM14" s="5"/>
      <c r="RAN14" s="5"/>
      <c r="RAO14" s="5"/>
      <c r="RAP14" s="5"/>
      <c r="RAQ14" s="5"/>
      <c r="RAR14" s="5"/>
      <c r="RAS14" s="5"/>
      <c r="RAT14" s="5"/>
      <c r="RAU14" s="5"/>
      <c r="RAV14" s="5"/>
      <c r="RAW14" s="5"/>
      <c r="RAX14" s="5"/>
      <c r="RAY14" s="5"/>
      <c r="RAZ14" s="5"/>
      <c r="RBA14" s="5"/>
      <c r="RBB14" s="5"/>
      <c r="RBC14" s="5"/>
      <c r="RBD14" s="5"/>
      <c r="RBE14" s="5"/>
      <c r="RBF14" s="5"/>
      <c r="RBG14" s="5"/>
      <c r="RBH14" s="5"/>
      <c r="RBI14" s="5"/>
      <c r="RBJ14" s="5"/>
      <c r="RBK14" s="5"/>
      <c r="RBL14" s="5"/>
      <c r="RBM14" s="5"/>
      <c r="RBN14" s="5"/>
      <c r="RBO14" s="5"/>
      <c r="RBP14" s="5"/>
      <c r="RBQ14" s="5"/>
      <c r="RBR14" s="5"/>
      <c r="RBS14" s="5"/>
      <c r="RBT14" s="5"/>
      <c r="RBU14" s="5"/>
      <c r="RBV14" s="5"/>
      <c r="RBW14" s="5"/>
      <c r="RBX14" s="5"/>
      <c r="RBY14" s="5"/>
      <c r="RBZ14" s="5"/>
      <c r="RCA14" s="5"/>
      <c r="RCB14" s="5"/>
      <c r="RCC14" s="5"/>
      <c r="RCD14" s="5"/>
      <c r="RCE14" s="5"/>
      <c r="RCF14" s="5"/>
      <c r="RCG14" s="5"/>
      <c r="RCH14" s="5"/>
      <c r="RCI14" s="5"/>
      <c r="RCJ14" s="5"/>
      <c r="RCK14" s="5"/>
      <c r="RCL14" s="5"/>
      <c r="RCM14" s="5"/>
      <c r="RCN14" s="5"/>
      <c r="RCO14" s="5"/>
      <c r="RCP14" s="5"/>
      <c r="RCQ14" s="5"/>
      <c r="RCR14" s="5"/>
      <c r="RCS14" s="5"/>
      <c r="RCT14" s="5"/>
      <c r="RCU14" s="5"/>
      <c r="RCV14" s="5"/>
      <c r="RCW14" s="5"/>
      <c r="RCX14" s="5"/>
      <c r="RCY14" s="5"/>
      <c r="RCZ14" s="5"/>
      <c r="RDA14" s="5"/>
      <c r="RDB14" s="5"/>
      <c r="RDC14" s="5"/>
      <c r="RDD14" s="5"/>
      <c r="RDE14" s="5"/>
      <c r="RDF14" s="5"/>
      <c r="RDG14" s="5"/>
      <c r="RDH14" s="5"/>
      <c r="RDI14" s="5"/>
      <c r="RDJ14" s="5"/>
      <c r="RDK14" s="5"/>
      <c r="RDL14" s="5"/>
      <c r="RDM14" s="5"/>
      <c r="RDN14" s="5"/>
      <c r="RDO14" s="5"/>
      <c r="RDP14" s="5"/>
      <c r="RDQ14" s="5"/>
      <c r="RDR14" s="5"/>
      <c r="RDS14" s="5"/>
      <c r="RDT14" s="5"/>
      <c r="RDU14" s="5"/>
      <c r="RDV14" s="5"/>
      <c r="RDW14" s="5"/>
      <c r="RDX14" s="5"/>
      <c r="RDY14" s="5"/>
      <c r="RDZ14" s="5"/>
      <c r="REA14" s="5"/>
      <c r="REB14" s="5"/>
      <c r="REC14" s="5"/>
      <c r="RED14" s="5"/>
      <c r="REE14" s="5"/>
      <c r="REF14" s="5"/>
      <c r="REG14" s="5"/>
      <c r="REH14" s="5"/>
      <c r="REI14" s="5"/>
      <c r="REJ14" s="5"/>
      <c r="REK14" s="5"/>
      <c r="REL14" s="5"/>
      <c r="REM14" s="5"/>
      <c r="REN14" s="5"/>
      <c r="REO14" s="5"/>
      <c r="REP14" s="5"/>
      <c r="REQ14" s="5"/>
      <c r="RER14" s="5"/>
      <c r="RES14" s="5"/>
      <c r="RET14" s="5"/>
      <c r="REU14" s="5"/>
      <c r="REV14" s="5"/>
      <c r="REW14" s="5"/>
      <c r="REX14" s="5"/>
      <c r="REY14" s="5"/>
      <c r="REZ14" s="5"/>
      <c r="RFA14" s="5"/>
      <c r="RFB14" s="5"/>
      <c r="RFC14" s="5"/>
      <c r="RFD14" s="5"/>
      <c r="RFE14" s="5"/>
      <c r="RFF14" s="5"/>
      <c r="RFG14" s="5"/>
      <c r="RFH14" s="5"/>
      <c r="RFI14" s="5"/>
      <c r="RFJ14" s="5"/>
      <c r="RFK14" s="5"/>
      <c r="RFL14" s="5"/>
      <c r="RFM14" s="5"/>
      <c r="RFN14" s="5"/>
      <c r="RFO14" s="5"/>
      <c r="RFP14" s="5"/>
      <c r="RFQ14" s="5"/>
      <c r="RFR14" s="5"/>
      <c r="RFS14" s="5"/>
      <c r="RFT14" s="5"/>
      <c r="RFU14" s="5"/>
      <c r="RFV14" s="5"/>
      <c r="RFW14" s="5"/>
      <c r="RFX14" s="5"/>
      <c r="RFY14" s="5"/>
      <c r="RFZ14" s="5"/>
      <c r="RGA14" s="5"/>
      <c r="RGB14" s="5"/>
      <c r="RGC14" s="5"/>
      <c r="RGD14" s="5"/>
      <c r="RGE14" s="5"/>
      <c r="RGF14" s="5"/>
      <c r="RGG14" s="5"/>
      <c r="RGH14" s="5"/>
      <c r="RGI14" s="5"/>
      <c r="RGJ14" s="5"/>
      <c r="RGK14" s="5"/>
      <c r="RGL14" s="5"/>
      <c r="RGM14" s="5"/>
      <c r="RGN14" s="5"/>
      <c r="RGO14" s="5"/>
      <c r="RGP14" s="5"/>
      <c r="RGQ14" s="5"/>
      <c r="RGR14" s="5"/>
      <c r="RGS14" s="5"/>
      <c r="RGT14" s="5"/>
      <c r="RGU14" s="5"/>
      <c r="RGV14" s="5"/>
      <c r="RGW14" s="5"/>
      <c r="RGX14" s="5"/>
      <c r="RGY14" s="5"/>
      <c r="RGZ14" s="5"/>
      <c r="RHA14" s="5"/>
      <c r="RHB14" s="5"/>
      <c r="RHC14" s="5"/>
      <c r="RHD14" s="5"/>
      <c r="RHE14" s="5"/>
      <c r="RHF14" s="5"/>
      <c r="RHG14" s="5"/>
      <c r="RHH14" s="5"/>
      <c r="RHI14" s="5"/>
      <c r="RHJ14" s="5"/>
      <c r="RHK14" s="5"/>
      <c r="RHL14" s="5"/>
      <c r="RHM14" s="5"/>
      <c r="RHN14" s="5"/>
      <c r="RHO14" s="5"/>
      <c r="RHP14" s="5"/>
      <c r="RHQ14" s="5"/>
      <c r="RHR14" s="5"/>
      <c r="RHS14" s="5"/>
      <c r="RHT14" s="5"/>
      <c r="RHU14" s="5"/>
      <c r="RHV14" s="5"/>
      <c r="RHW14" s="5"/>
      <c r="RHX14" s="5"/>
      <c r="RHY14" s="5"/>
      <c r="RHZ14" s="5"/>
      <c r="RIA14" s="5"/>
      <c r="RIB14" s="5"/>
      <c r="RIC14" s="5"/>
      <c r="RID14" s="5"/>
      <c r="RIE14" s="5"/>
      <c r="RIF14" s="5"/>
      <c r="RIG14" s="5"/>
      <c r="RIH14" s="5"/>
      <c r="RII14" s="5"/>
      <c r="RIJ14" s="5"/>
      <c r="RIK14" s="5"/>
      <c r="RIL14" s="5"/>
      <c r="RIM14" s="5"/>
      <c r="RIN14" s="5"/>
      <c r="RIO14" s="5"/>
      <c r="RIP14" s="5"/>
      <c r="RIQ14" s="5"/>
      <c r="RIR14" s="5"/>
      <c r="RIS14" s="5"/>
      <c r="RIT14" s="5"/>
      <c r="RIU14" s="5"/>
      <c r="RIV14" s="5"/>
      <c r="RIW14" s="5"/>
      <c r="RIX14" s="5"/>
      <c r="RIY14" s="5"/>
      <c r="RIZ14" s="5"/>
      <c r="RJA14" s="5"/>
      <c r="RJB14" s="5"/>
      <c r="RJC14" s="5"/>
      <c r="RJD14" s="5"/>
      <c r="RJE14" s="5"/>
      <c r="RJF14" s="5"/>
      <c r="RJG14" s="5"/>
      <c r="RJH14" s="5"/>
      <c r="RJI14" s="5"/>
      <c r="RJJ14" s="5"/>
      <c r="RJK14" s="5"/>
      <c r="RJL14" s="5"/>
      <c r="RJM14" s="5"/>
      <c r="RJN14" s="5"/>
      <c r="RJO14" s="5"/>
      <c r="RJP14" s="5"/>
      <c r="RJQ14" s="5"/>
      <c r="RJR14" s="5"/>
      <c r="RJS14" s="5"/>
      <c r="RJT14" s="5"/>
      <c r="RJU14" s="5"/>
      <c r="RJV14" s="5"/>
      <c r="RJW14" s="5"/>
      <c r="RJX14" s="5"/>
      <c r="RJY14" s="5"/>
      <c r="RJZ14" s="5"/>
      <c r="RKA14" s="5"/>
      <c r="RKB14" s="5"/>
      <c r="RKC14" s="5"/>
      <c r="RKD14" s="5"/>
      <c r="RKE14" s="5"/>
      <c r="RKF14" s="5"/>
      <c r="RKG14" s="5"/>
      <c r="RKH14" s="5"/>
      <c r="RKI14" s="5"/>
      <c r="RKJ14" s="5"/>
      <c r="RKK14" s="5"/>
      <c r="RKL14" s="5"/>
      <c r="RKM14" s="5"/>
      <c r="RKN14" s="5"/>
      <c r="RKO14" s="5"/>
      <c r="RKP14" s="5"/>
      <c r="RKQ14" s="5"/>
      <c r="RKR14" s="5"/>
      <c r="RKS14" s="5"/>
      <c r="RKT14" s="5"/>
      <c r="RKU14" s="5"/>
      <c r="RKV14" s="5"/>
      <c r="RKW14" s="5"/>
      <c r="RKX14" s="5"/>
      <c r="RKY14" s="5"/>
      <c r="RKZ14" s="5"/>
      <c r="RLA14" s="5"/>
      <c r="RLB14" s="5"/>
      <c r="RLC14" s="5"/>
      <c r="RLD14" s="5"/>
      <c r="RLE14" s="5"/>
      <c r="RLF14" s="5"/>
      <c r="RLG14" s="5"/>
      <c r="RLH14" s="5"/>
      <c r="RLI14" s="5"/>
      <c r="RLJ14" s="5"/>
      <c r="RLK14" s="5"/>
      <c r="RLL14" s="5"/>
      <c r="RLM14" s="5"/>
      <c r="RLN14" s="5"/>
      <c r="RLO14" s="5"/>
      <c r="RLP14" s="5"/>
      <c r="RLQ14" s="5"/>
      <c r="RLR14" s="5"/>
      <c r="RLS14" s="5"/>
      <c r="RLT14" s="5"/>
      <c r="RLU14" s="5"/>
      <c r="RLV14" s="5"/>
      <c r="RLW14" s="5"/>
      <c r="RLX14" s="5"/>
      <c r="RLY14" s="5"/>
      <c r="RLZ14" s="5"/>
      <c r="RMA14" s="5"/>
      <c r="RMB14" s="5"/>
      <c r="RMC14" s="5"/>
      <c r="RMD14" s="5"/>
      <c r="RME14" s="5"/>
      <c r="RMF14" s="5"/>
      <c r="RMG14" s="5"/>
      <c r="RMH14" s="5"/>
      <c r="RMI14" s="5"/>
      <c r="RMJ14" s="5"/>
      <c r="RMK14" s="5"/>
      <c r="RML14" s="5"/>
      <c r="RMM14" s="5"/>
      <c r="RMN14" s="5"/>
      <c r="RMO14" s="5"/>
      <c r="RMP14" s="5"/>
      <c r="RMQ14" s="5"/>
      <c r="RMR14" s="5"/>
      <c r="RMS14" s="5"/>
      <c r="RMT14" s="5"/>
      <c r="RMU14" s="5"/>
      <c r="RMV14" s="5"/>
      <c r="RMW14" s="5"/>
      <c r="RMX14" s="5"/>
      <c r="RMY14" s="5"/>
      <c r="RMZ14" s="5"/>
      <c r="RNA14" s="5"/>
      <c r="RNB14" s="5"/>
      <c r="RNC14" s="5"/>
      <c r="RND14" s="5"/>
      <c r="RNE14" s="5"/>
      <c r="RNF14" s="5"/>
      <c r="RNG14" s="5"/>
      <c r="RNH14" s="5"/>
      <c r="RNI14" s="5"/>
      <c r="RNJ14" s="5"/>
      <c r="RNK14" s="5"/>
      <c r="RNL14" s="5"/>
      <c r="RNM14" s="5"/>
      <c r="RNN14" s="5"/>
      <c r="RNO14" s="5"/>
      <c r="RNP14" s="5"/>
      <c r="RNQ14" s="5"/>
      <c r="RNR14" s="5"/>
      <c r="RNS14" s="5"/>
      <c r="RNT14" s="5"/>
      <c r="RNU14" s="5"/>
      <c r="RNV14" s="5"/>
      <c r="RNW14" s="5"/>
      <c r="RNX14" s="5"/>
      <c r="RNY14" s="5"/>
      <c r="RNZ14" s="5"/>
      <c r="ROA14" s="5"/>
      <c r="ROB14" s="5"/>
      <c r="ROC14" s="5"/>
      <c r="ROD14" s="5"/>
      <c r="ROE14" s="5"/>
      <c r="ROF14" s="5"/>
      <c r="ROG14" s="5"/>
      <c r="ROH14" s="5"/>
      <c r="ROI14" s="5"/>
      <c r="ROJ14" s="5"/>
      <c r="ROK14" s="5"/>
      <c r="ROL14" s="5"/>
      <c r="ROM14" s="5"/>
      <c r="RON14" s="5"/>
      <c r="ROO14" s="5"/>
      <c r="ROP14" s="5"/>
      <c r="ROQ14" s="5"/>
      <c r="ROR14" s="5"/>
      <c r="ROS14" s="5"/>
      <c r="ROT14" s="5"/>
      <c r="ROU14" s="5"/>
      <c r="ROV14" s="5"/>
      <c r="ROW14" s="5"/>
      <c r="ROX14" s="5"/>
      <c r="ROY14" s="5"/>
      <c r="ROZ14" s="5"/>
      <c r="RPA14" s="5"/>
      <c r="RPB14" s="5"/>
      <c r="RPC14" s="5"/>
      <c r="RPD14" s="5"/>
      <c r="RPE14" s="5"/>
      <c r="RPF14" s="5"/>
      <c r="RPG14" s="5"/>
      <c r="RPH14" s="5"/>
      <c r="RPI14" s="5"/>
      <c r="RPJ14" s="5"/>
      <c r="RPK14" s="5"/>
      <c r="RPL14" s="5"/>
      <c r="RPM14" s="5"/>
      <c r="RPN14" s="5"/>
      <c r="RPO14" s="5"/>
      <c r="RPP14" s="5"/>
      <c r="RPQ14" s="5"/>
      <c r="RPR14" s="5"/>
      <c r="RPS14" s="5"/>
      <c r="RPT14" s="5"/>
      <c r="RPU14" s="5"/>
      <c r="RPV14" s="5"/>
      <c r="RPW14" s="5"/>
      <c r="RPX14" s="5"/>
      <c r="RPY14" s="5"/>
      <c r="RPZ14" s="5"/>
      <c r="RQA14" s="5"/>
      <c r="RQB14" s="5"/>
      <c r="RQC14" s="5"/>
      <c r="RQD14" s="5"/>
      <c r="RQE14" s="5"/>
      <c r="RQF14" s="5"/>
      <c r="RQG14" s="5"/>
      <c r="RQH14" s="5"/>
      <c r="RQI14" s="5"/>
      <c r="RQJ14" s="5"/>
      <c r="RQK14" s="5"/>
      <c r="RQL14" s="5"/>
      <c r="RQM14" s="5"/>
      <c r="RQN14" s="5"/>
      <c r="RQO14" s="5"/>
      <c r="RQP14" s="5"/>
      <c r="RQQ14" s="5"/>
      <c r="RQR14" s="5"/>
      <c r="RQS14" s="5"/>
      <c r="RQT14" s="5"/>
      <c r="RQU14" s="5"/>
      <c r="RQV14" s="5"/>
      <c r="RQW14" s="5"/>
      <c r="RQX14" s="5"/>
      <c r="RQY14" s="5"/>
      <c r="RQZ14" s="5"/>
      <c r="RRA14" s="5"/>
      <c r="RRB14" s="5"/>
      <c r="RRC14" s="5"/>
      <c r="RRD14" s="5"/>
      <c r="RRE14" s="5"/>
      <c r="RRF14" s="5"/>
      <c r="RRG14" s="5"/>
      <c r="RRH14" s="5"/>
      <c r="RRI14" s="5"/>
      <c r="RRJ14" s="5"/>
      <c r="RRK14" s="5"/>
      <c r="RRL14" s="5"/>
      <c r="RRM14" s="5"/>
      <c r="RRN14" s="5"/>
      <c r="RRO14" s="5"/>
      <c r="RRP14" s="5"/>
      <c r="RRQ14" s="5"/>
      <c r="RRR14" s="5"/>
      <c r="RRS14" s="5"/>
      <c r="RRT14" s="5"/>
      <c r="RRU14" s="5"/>
      <c r="RRV14" s="5"/>
      <c r="RRW14" s="5"/>
      <c r="RRX14" s="5"/>
      <c r="RRY14" s="5"/>
      <c r="RRZ14" s="5"/>
      <c r="RSA14" s="5"/>
      <c r="RSB14" s="5"/>
      <c r="RSC14" s="5"/>
      <c r="RSD14" s="5"/>
      <c r="RSE14" s="5"/>
      <c r="RSF14" s="5"/>
      <c r="RSG14" s="5"/>
      <c r="RSH14" s="5"/>
      <c r="RSI14" s="5"/>
      <c r="RSJ14" s="5"/>
      <c r="RSK14" s="5"/>
      <c r="RSL14" s="5"/>
      <c r="RSM14" s="5"/>
      <c r="RSN14" s="5"/>
      <c r="RSO14" s="5"/>
      <c r="RSP14" s="5"/>
      <c r="RSQ14" s="5"/>
      <c r="RSR14" s="5"/>
      <c r="RSS14" s="5"/>
      <c r="RST14" s="5"/>
      <c r="RSU14" s="5"/>
      <c r="RSV14" s="5"/>
      <c r="RSW14" s="5"/>
      <c r="RSX14" s="5"/>
      <c r="RSY14" s="5"/>
      <c r="RSZ14" s="5"/>
      <c r="RTA14" s="5"/>
      <c r="RTB14" s="5"/>
      <c r="RTC14" s="5"/>
      <c r="RTD14" s="5"/>
      <c r="RTE14" s="5"/>
      <c r="RTF14" s="5"/>
      <c r="RTG14" s="5"/>
      <c r="RTH14" s="5"/>
      <c r="RTI14" s="5"/>
      <c r="RTJ14" s="5"/>
      <c r="RTK14" s="5"/>
      <c r="RTL14" s="5"/>
      <c r="RTM14" s="5"/>
      <c r="RTN14" s="5"/>
      <c r="RTO14" s="5"/>
      <c r="RTP14" s="5"/>
      <c r="RTQ14" s="5"/>
      <c r="RTR14" s="5"/>
      <c r="RTS14" s="5"/>
      <c r="RTT14" s="5"/>
      <c r="RTU14" s="5"/>
      <c r="RTV14" s="5"/>
      <c r="RTW14" s="5"/>
      <c r="RTX14" s="5"/>
      <c r="RTY14" s="5"/>
      <c r="RTZ14" s="5"/>
      <c r="RUA14" s="5"/>
      <c r="RUB14" s="5"/>
      <c r="RUC14" s="5"/>
      <c r="RUD14" s="5"/>
      <c r="RUE14" s="5"/>
      <c r="RUF14" s="5"/>
      <c r="RUG14" s="5"/>
      <c r="RUH14" s="5"/>
      <c r="RUI14" s="5"/>
      <c r="RUJ14" s="5"/>
      <c r="RUK14" s="5"/>
      <c r="RUL14" s="5"/>
      <c r="RUM14" s="5"/>
      <c r="RUN14" s="5"/>
      <c r="RUO14" s="5"/>
      <c r="RUP14" s="5"/>
      <c r="RUQ14" s="5"/>
      <c r="RUR14" s="5"/>
      <c r="RUS14" s="5"/>
      <c r="RUT14" s="5"/>
      <c r="RUU14" s="5"/>
      <c r="RUV14" s="5"/>
      <c r="RUW14" s="5"/>
      <c r="RUX14" s="5"/>
      <c r="RUY14" s="5"/>
      <c r="RUZ14" s="5"/>
      <c r="RVA14" s="5"/>
      <c r="RVB14" s="5"/>
      <c r="RVC14" s="5"/>
      <c r="RVD14" s="5"/>
      <c r="RVE14" s="5"/>
      <c r="RVF14" s="5"/>
      <c r="RVG14" s="5"/>
      <c r="RVH14" s="5"/>
      <c r="RVI14" s="5"/>
      <c r="RVJ14" s="5"/>
      <c r="RVK14" s="5"/>
      <c r="RVL14" s="5"/>
      <c r="RVM14" s="5"/>
      <c r="RVN14" s="5"/>
      <c r="RVO14" s="5"/>
      <c r="RVP14" s="5"/>
      <c r="RVQ14" s="5"/>
      <c r="RVR14" s="5"/>
      <c r="RVS14" s="5"/>
      <c r="RVT14" s="5"/>
      <c r="RVU14" s="5"/>
      <c r="RVV14" s="5"/>
      <c r="RVW14" s="5"/>
      <c r="RVX14" s="5"/>
      <c r="RVY14" s="5"/>
      <c r="RVZ14" s="5"/>
      <c r="RWA14" s="5"/>
      <c r="RWB14" s="5"/>
      <c r="RWC14" s="5"/>
      <c r="RWD14" s="5"/>
      <c r="RWE14" s="5"/>
      <c r="RWF14" s="5"/>
      <c r="RWG14" s="5"/>
      <c r="RWH14" s="5"/>
      <c r="RWI14" s="5"/>
      <c r="RWJ14" s="5"/>
      <c r="RWK14" s="5"/>
      <c r="RWL14" s="5"/>
      <c r="RWM14" s="5"/>
      <c r="RWN14" s="5"/>
      <c r="RWO14" s="5"/>
      <c r="RWP14" s="5"/>
      <c r="RWQ14" s="5"/>
      <c r="RWR14" s="5"/>
      <c r="RWS14" s="5"/>
      <c r="RWT14" s="5"/>
      <c r="RWU14" s="5"/>
      <c r="RWV14" s="5"/>
      <c r="RWW14" s="5"/>
      <c r="RWX14" s="5"/>
      <c r="RWY14" s="5"/>
      <c r="RWZ14" s="5"/>
      <c r="RXA14" s="5"/>
      <c r="RXB14" s="5"/>
      <c r="RXC14" s="5"/>
      <c r="RXD14" s="5"/>
      <c r="RXE14" s="5"/>
      <c r="RXF14" s="5"/>
      <c r="RXG14" s="5"/>
      <c r="RXH14" s="5"/>
      <c r="RXI14" s="5"/>
      <c r="RXJ14" s="5"/>
      <c r="RXK14" s="5"/>
      <c r="RXL14" s="5"/>
      <c r="RXM14" s="5"/>
      <c r="RXN14" s="5"/>
      <c r="RXO14" s="5"/>
      <c r="RXP14" s="5"/>
      <c r="RXQ14" s="5"/>
      <c r="RXR14" s="5"/>
      <c r="RXS14" s="5"/>
      <c r="RXT14" s="5"/>
      <c r="RXU14" s="5"/>
      <c r="RXV14" s="5"/>
      <c r="RXW14" s="5"/>
      <c r="RXX14" s="5"/>
      <c r="RXY14" s="5"/>
      <c r="RXZ14" s="5"/>
      <c r="RYA14" s="5"/>
      <c r="RYB14" s="5"/>
      <c r="RYC14" s="5"/>
      <c r="RYD14" s="5"/>
      <c r="RYE14" s="5"/>
      <c r="RYF14" s="5"/>
      <c r="RYG14" s="5"/>
      <c r="RYH14" s="5"/>
      <c r="RYI14" s="5"/>
      <c r="RYJ14" s="5"/>
      <c r="RYK14" s="5"/>
      <c r="RYL14" s="5"/>
      <c r="RYM14" s="5"/>
      <c r="RYN14" s="5"/>
      <c r="RYO14" s="5"/>
      <c r="RYP14" s="5"/>
      <c r="RYQ14" s="5"/>
      <c r="RYR14" s="5"/>
      <c r="RYS14" s="5"/>
      <c r="RYT14" s="5"/>
      <c r="RYU14" s="5"/>
      <c r="RYV14" s="5"/>
      <c r="RYW14" s="5"/>
      <c r="RYX14" s="5"/>
      <c r="RYY14" s="5"/>
      <c r="RYZ14" s="5"/>
      <c r="RZA14" s="5"/>
      <c r="RZB14" s="5"/>
      <c r="RZC14" s="5"/>
      <c r="RZD14" s="5"/>
      <c r="RZE14" s="5"/>
      <c r="RZF14" s="5"/>
      <c r="RZG14" s="5"/>
      <c r="RZH14" s="5"/>
      <c r="RZI14" s="5"/>
      <c r="RZJ14" s="5"/>
      <c r="RZK14" s="5"/>
      <c r="RZL14" s="5"/>
      <c r="RZM14" s="5"/>
      <c r="RZN14" s="5"/>
      <c r="RZO14" s="5"/>
      <c r="RZP14" s="5"/>
      <c r="RZQ14" s="5"/>
      <c r="RZR14" s="5"/>
      <c r="RZS14" s="5"/>
      <c r="RZT14" s="5"/>
      <c r="RZU14" s="5"/>
      <c r="RZV14" s="5"/>
      <c r="RZW14" s="5"/>
      <c r="RZX14" s="5"/>
      <c r="RZY14" s="5"/>
      <c r="RZZ14" s="5"/>
      <c r="SAA14" s="5"/>
      <c r="SAB14" s="5"/>
      <c r="SAC14" s="5"/>
      <c r="SAD14" s="5"/>
      <c r="SAE14" s="5"/>
      <c r="SAF14" s="5"/>
      <c r="SAG14" s="5"/>
      <c r="SAH14" s="5"/>
      <c r="SAI14" s="5"/>
      <c r="SAJ14" s="5"/>
      <c r="SAK14" s="5"/>
      <c r="SAL14" s="5"/>
      <c r="SAM14" s="5"/>
      <c r="SAN14" s="5"/>
      <c r="SAO14" s="5"/>
      <c r="SAP14" s="5"/>
      <c r="SAQ14" s="5"/>
      <c r="SAR14" s="5"/>
      <c r="SAS14" s="5"/>
      <c r="SAT14" s="5"/>
      <c r="SAU14" s="5"/>
      <c r="SAV14" s="5"/>
      <c r="SAW14" s="5"/>
      <c r="SAX14" s="5"/>
      <c r="SAY14" s="5"/>
      <c r="SAZ14" s="5"/>
      <c r="SBA14" s="5"/>
      <c r="SBB14" s="5"/>
      <c r="SBC14" s="5"/>
      <c r="SBD14" s="5"/>
      <c r="SBE14" s="5"/>
      <c r="SBF14" s="5"/>
      <c r="SBG14" s="5"/>
      <c r="SBH14" s="5"/>
      <c r="SBI14" s="5"/>
      <c r="SBJ14" s="5"/>
      <c r="SBK14" s="5"/>
      <c r="SBL14" s="5"/>
      <c r="SBM14" s="5"/>
      <c r="SBN14" s="5"/>
      <c r="SBO14" s="5"/>
      <c r="SBP14" s="5"/>
      <c r="SBQ14" s="5"/>
      <c r="SBR14" s="5"/>
      <c r="SBS14" s="5"/>
      <c r="SBT14" s="5"/>
      <c r="SBU14" s="5"/>
      <c r="SBV14" s="5"/>
      <c r="SBW14" s="5"/>
      <c r="SBX14" s="5"/>
      <c r="SBY14" s="5"/>
      <c r="SBZ14" s="5"/>
      <c r="SCA14" s="5"/>
      <c r="SCB14" s="5"/>
      <c r="SCC14" s="5"/>
      <c r="SCD14" s="5"/>
      <c r="SCE14" s="5"/>
      <c r="SCF14" s="5"/>
      <c r="SCG14" s="5"/>
      <c r="SCH14" s="5"/>
      <c r="SCI14" s="5"/>
      <c r="SCJ14" s="5"/>
      <c r="SCK14" s="5"/>
      <c r="SCL14" s="5"/>
      <c r="SCM14" s="5"/>
      <c r="SCN14" s="5"/>
      <c r="SCO14" s="5"/>
      <c r="SCP14" s="5"/>
      <c r="SCQ14" s="5"/>
      <c r="SCR14" s="5"/>
      <c r="SCS14" s="5"/>
      <c r="SCT14" s="5"/>
      <c r="SCU14" s="5"/>
      <c r="SCV14" s="5"/>
      <c r="SCW14" s="5"/>
      <c r="SCX14" s="5"/>
      <c r="SCY14" s="5"/>
      <c r="SCZ14" s="5"/>
      <c r="SDA14" s="5"/>
      <c r="SDB14" s="5"/>
      <c r="SDC14" s="5"/>
      <c r="SDD14" s="5"/>
      <c r="SDE14" s="5"/>
      <c r="SDF14" s="5"/>
      <c r="SDG14" s="5"/>
      <c r="SDH14" s="5"/>
      <c r="SDI14" s="5"/>
      <c r="SDJ14" s="5"/>
      <c r="SDK14" s="5"/>
      <c r="SDL14" s="5"/>
      <c r="SDM14" s="5"/>
      <c r="SDN14" s="5"/>
      <c r="SDO14" s="5"/>
      <c r="SDP14" s="5"/>
      <c r="SDQ14" s="5"/>
      <c r="SDR14" s="5"/>
      <c r="SDS14" s="5"/>
      <c r="SDT14" s="5"/>
      <c r="SDU14" s="5"/>
      <c r="SDV14" s="5"/>
      <c r="SDW14" s="5"/>
      <c r="SDX14" s="5"/>
      <c r="SDY14" s="5"/>
      <c r="SDZ14" s="5"/>
      <c r="SEA14" s="5"/>
      <c r="SEB14" s="5"/>
      <c r="SEC14" s="5"/>
      <c r="SED14" s="5"/>
      <c r="SEE14" s="5"/>
      <c r="SEF14" s="5"/>
      <c r="SEG14" s="5"/>
      <c r="SEH14" s="5"/>
      <c r="SEI14" s="5"/>
      <c r="SEJ14" s="5"/>
      <c r="SEK14" s="5"/>
      <c r="SEL14" s="5"/>
      <c r="SEM14" s="5"/>
      <c r="SEN14" s="5"/>
      <c r="SEO14" s="5"/>
      <c r="SEP14" s="5"/>
      <c r="SEQ14" s="5"/>
      <c r="SER14" s="5"/>
      <c r="SES14" s="5"/>
      <c r="SET14" s="5"/>
      <c r="SEU14" s="5"/>
      <c r="SEV14" s="5"/>
      <c r="SEW14" s="5"/>
      <c r="SEX14" s="5"/>
      <c r="SEY14" s="5"/>
      <c r="SEZ14" s="5"/>
      <c r="SFA14" s="5"/>
      <c r="SFB14" s="5"/>
      <c r="SFC14" s="5"/>
      <c r="SFD14" s="5"/>
      <c r="SFE14" s="5"/>
      <c r="SFF14" s="5"/>
      <c r="SFG14" s="5"/>
      <c r="SFH14" s="5"/>
      <c r="SFI14" s="5"/>
      <c r="SFJ14" s="5"/>
      <c r="SFK14" s="5"/>
      <c r="SFL14" s="5"/>
      <c r="SFM14" s="5"/>
      <c r="SFN14" s="5"/>
      <c r="SFO14" s="5"/>
      <c r="SFP14" s="5"/>
      <c r="SFQ14" s="5"/>
      <c r="SFR14" s="5"/>
      <c r="SFS14" s="5"/>
      <c r="SFT14" s="5"/>
      <c r="SFU14" s="5"/>
      <c r="SFV14" s="5"/>
      <c r="SFW14" s="5"/>
      <c r="SFX14" s="5"/>
      <c r="SFY14" s="5"/>
      <c r="SFZ14" s="5"/>
      <c r="SGA14" s="5"/>
      <c r="SGB14" s="5"/>
      <c r="SGC14" s="5"/>
      <c r="SGD14" s="5"/>
      <c r="SGE14" s="5"/>
      <c r="SGF14" s="5"/>
      <c r="SGG14" s="5"/>
      <c r="SGH14" s="5"/>
      <c r="SGI14" s="5"/>
      <c r="SGJ14" s="5"/>
      <c r="SGK14" s="5"/>
      <c r="SGL14" s="5"/>
      <c r="SGM14" s="5"/>
      <c r="SGN14" s="5"/>
      <c r="SGO14" s="5"/>
      <c r="SGP14" s="5"/>
      <c r="SGQ14" s="5"/>
      <c r="SGR14" s="5"/>
      <c r="SGS14" s="5"/>
      <c r="SGT14" s="5"/>
      <c r="SGU14" s="5"/>
      <c r="SGV14" s="5"/>
      <c r="SGW14" s="5"/>
      <c r="SGX14" s="5"/>
      <c r="SGY14" s="5"/>
      <c r="SGZ14" s="5"/>
      <c r="SHA14" s="5"/>
      <c r="SHB14" s="5"/>
      <c r="SHC14" s="5"/>
      <c r="SHD14" s="5"/>
      <c r="SHE14" s="5"/>
      <c r="SHF14" s="5"/>
      <c r="SHG14" s="5"/>
      <c r="SHH14" s="5"/>
      <c r="SHI14" s="5"/>
      <c r="SHJ14" s="5"/>
      <c r="SHK14" s="5"/>
      <c r="SHL14" s="5"/>
      <c r="SHM14" s="5"/>
      <c r="SHN14" s="5"/>
      <c r="SHO14" s="5"/>
      <c r="SHP14" s="5"/>
      <c r="SHQ14" s="5"/>
      <c r="SHR14" s="5"/>
      <c r="SHS14" s="5"/>
      <c r="SHT14" s="5"/>
      <c r="SHU14" s="5"/>
      <c r="SHV14" s="5"/>
      <c r="SHW14" s="5"/>
      <c r="SHX14" s="5"/>
      <c r="SHY14" s="5"/>
      <c r="SHZ14" s="5"/>
      <c r="SIA14" s="5"/>
      <c r="SIB14" s="5"/>
      <c r="SIC14" s="5"/>
      <c r="SID14" s="5"/>
      <c r="SIE14" s="5"/>
      <c r="SIF14" s="5"/>
      <c r="SIG14" s="5"/>
      <c r="SIH14" s="5"/>
      <c r="SII14" s="5"/>
      <c r="SIJ14" s="5"/>
      <c r="SIK14" s="5"/>
      <c r="SIL14" s="5"/>
      <c r="SIM14" s="5"/>
      <c r="SIN14" s="5"/>
      <c r="SIO14" s="5"/>
      <c r="SIP14" s="5"/>
      <c r="SIQ14" s="5"/>
      <c r="SIR14" s="5"/>
      <c r="SIS14" s="5"/>
      <c r="SIT14" s="5"/>
      <c r="SIU14" s="5"/>
      <c r="SIV14" s="5"/>
      <c r="SIW14" s="5"/>
      <c r="SIX14" s="5"/>
      <c r="SIY14" s="5"/>
      <c r="SIZ14" s="5"/>
      <c r="SJA14" s="5"/>
      <c r="SJB14" s="5"/>
      <c r="SJC14" s="5"/>
      <c r="SJD14" s="5"/>
      <c r="SJE14" s="5"/>
      <c r="SJF14" s="5"/>
      <c r="SJG14" s="5"/>
      <c r="SJH14" s="5"/>
      <c r="SJI14" s="5"/>
      <c r="SJJ14" s="5"/>
      <c r="SJK14" s="5"/>
      <c r="SJL14" s="5"/>
      <c r="SJM14" s="5"/>
      <c r="SJN14" s="5"/>
      <c r="SJO14" s="5"/>
      <c r="SJP14" s="5"/>
      <c r="SJQ14" s="5"/>
      <c r="SJR14" s="5"/>
      <c r="SJS14" s="5"/>
      <c r="SJT14" s="5"/>
      <c r="SJU14" s="5"/>
      <c r="SJV14" s="5"/>
      <c r="SJW14" s="5"/>
      <c r="SJX14" s="5"/>
      <c r="SJY14" s="5"/>
      <c r="SJZ14" s="5"/>
      <c r="SKA14" s="5"/>
      <c r="SKB14" s="5"/>
      <c r="SKC14" s="5"/>
      <c r="SKD14" s="5"/>
      <c r="SKE14" s="5"/>
      <c r="SKF14" s="5"/>
      <c r="SKG14" s="5"/>
      <c r="SKH14" s="5"/>
      <c r="SKI14" s="5"/>
      <c r="SKJ14" s="5"/>
      <c r="SKK14" s="5"/>
      <c r="SKL14" s="5"/>
      <c r="SKM14" s="5"/>
      <c r="SKN14" s="5"/>
      <c r="SKO14" s="5"/>
      <c r="SKP14" s="5"/>
      <c r="SKQ14" s="5"/>
      <c r="SKR14" s="5"/>
      <c r="SKS14" s="5"/>
      <c r="SKT14" s="5"/>
      <c r="SKU14" s="5"/>
      <c r="SKV14" s="5"/>
      <c r="SKW14" s="5"/>
      <c r="SKX14" s="5"/>
      <c r="SKY14" s="5"/>
      <c r="SKZ14" s="5"/>
      <c r="SLA14" s="5"/>
      <c r="SLB14" s="5"/>
      <c r="SLC14" s="5"/>
      <c r="SLD14" s="5"/>
      <c r="SLE14" s="5"/>
      <c r="SLF14" s="5"/>
      <c r="SLG14" s="5"/>
      <c r="SLH14" s="5"/>
      <c r="SLI14" s="5"/>
      <c r="SLJ14" s="5"/>
      <c r="SLK14" s="5"/>
      <c r="SLL14" s="5"/>
      <c r="SLM14" s="5"/>
      <c r="SLN14" s="5"/>
      <c r="SLO14" s="5"/>
      <c r="SLP14" s="5"/>
      <c r="SLQ14" s="5"/>
      <c r="SLR14" s="5"/>
      <c r="SLS14" s="5"/>
      <c r="SLT14" s="5"/>
      <c r="SLU14" s="5"/>
      <c r="SLV14" s="5"/>
      <c r="SLW14" s="5"/>
      <c r="SLX14" s="5"/>
      <c r="SLY14" s="5"/>
      <c r="SLZ14" s="5"/>
      <c r="SMA14" s="5"/>
      <c r="SMB14" s="5"/>
      <c r="SMC14" s="5"/>
      <c r="SMD14" s="5"/>
      <c r="SME14" s="5"/>
      <c r="SMF14" s="5"/>
      <c r="SMG14" s="5"/>
      <c r="SMH14" s="5"/>
      <c r="SMI14" s="5"/>
      <c r="SMJ14" s="5"/>
      <c r="SMK14" s="5"/>
      <c r="SML14" s="5"/>
      <c r="SMM14" s="5"/>
      <c r="SMN14" s="5"/>
      <c r="SMO14" s="5"/>
      <c r="SMP14" s="5"/>
      <c r="SMQ14" s="5"/>
      <c r="SMR14" s="5"/>
      <c r="SMS14" s="5"/>
      <c r="SMT14" s="5"/>
      <c r="SMU14" s="5"/>
      <c r="SMV14" s="5"/>
      <c r="SMW14" s="5"/>
      <c r="SMX14" s="5"/>
      <c r="SMY14" s="5"/>
      <c r="SMZ14" s="5"/>
      <c r="SNA14" s="5"/>
      <c r="SNB14" s="5"/>
      <c r="SNC14" s="5"/>
      <c r="SND14" s="5"/>
      <c r="SNE14" s="5"/>
      <c r="SNF14" s="5"/>
      <c r="SNG14" s="5"/>
      <c r="SNH14" s="5"/>
      <c r="SNI14" s="5"/>
      <c r="SNJ14" s="5"/>
      <c r="SNK14" s="5"/>
      <c r="SNL14" s="5"/>
      <c r="SNM14" s="5"/>
      <c r="SNN14" s="5"/>
      <c r="SNO14" s="5"/>
      <c r="SNP14" s="5"/>
      <c r="SNQ14" s="5"/>
      <c r="SNR14" s="5"/>
      <c r="SNS14" s="5"/>
      <c r="SNT14" s="5"/>
      <c r="SNU14" s="5"/>
      <c r="SNV14" s="5"/>
      <c r="SNW14" s="5"/>
      <c r="SNX14" s="5"/>
      <c r="SNY14" s="5"/>
      <c r="SNZ14" s="5"/>
      <c r="SOA14" s="5"/>
      <c r="SOB14" s="5"/>
      <c r="SOC14" s="5"/>
      <c r="SOD14" s="5"/>
      <c r="SOE14" s="5"/>
      <c r="SOF14" s="5"/>
      <c r="SOG14" s="5"/>
      <c r="SOH14" s="5"/>
      <c r="SOI14" s="5"/>
      <c r="SOJ14" s="5"/>
      <c r="SOK14" s="5"/>
      <c r="SOL14" s="5"/>
      <c r="SOM14" s="5"/>
      <c r="SON14" s="5"/>
      <c r="SOO14" s="5"/>
      <c r="SOP14" s="5"/>
      <c r="SOQ14" s="5"/>
      <c r="SOR14" s="5"/>
      <c r="SOS14" s="5"/>
      <c r="SOT14" s="5"/>
      <c r="SOU14" s="5"/>
      <c r="SOV14" s="5"/>
      <c r="SOW14" s="5"/>
      <c r="SOX14" s="5"/>
      <c r="SOY14" s="5"/>
      <c r="SOZ14" s="5"/>
      <c r="SPA14" s="5"/>
      <c r="SPB14" s="5"/>
      <c r="SPC14" s="5"/>
      <c r="SPD14" s="5"/>
      <c r="SPE14" s="5"/>
      <c r="SPF14" s="5"/>
      <c r="SPG14" s="5"/>
      <c r="SPH14" s="5"/>
      <c r="SPI14" s="5"/>
      <c r="SPJ14" s="5"/>
      <c r="SPK14" s="5"/>
      <c r="SPL14" s="5"/>
      <c r="SPM14" s="5"/>
      <c r="SPN14" s="5"/>
      <c r="SPO14" s="5"/>
      <c r="SPP14" s="5"/>
      <c r="SPQ14" s="5"/>
      <c r="SPR14" s="5"/>
      <c r="SPS14" s="5"/>
      <c r="SPT14" s="5"/>
      <c r="SPU14" s="5"/>
      <c r="SPV14" s="5"/>
      <c r="SPW14" s="5"/>
      <c r="SPX14" s="5"/>
      <c r="SPY14" s="5"/>
      <c r="SPZ14" s="5"/>
      <c r="SQA14" s="5"/>
      <c r="SQB14" s="5"/>
      <c r="SQC14" s="5"/>
      <c r="SQD14" s="5"/>
      <c r="SQE14" s="5"/>
      <c r="SQF14" s="5"/>
      <c r="SQG14" s="5"/>
      <c r="SQH14" s="5"/>
      <c r="SQI14" s="5"/>
      <c r="SQJ14" s="5"/>
      <c r="SQK14" s="5"/>
      <c r="SQL14" s="5"/>
      <c r="SQM14" s="5"/>
      <c r="SQN14" s="5"/>
      <c r="SQO14" s="5"/>
      <c r="SQP14" s="5"/>
      <c r="SQQ14" s="5"/>
      <c r="SQR14" s="5"/>
      <c r="SQS14" s="5"/>
      <c r="SQT14" s="5"/>
      <c r="SQU14" s="5"/>
      <c r="SQV14" s="5"/>
      <c r="SQW14" s="5"/>
      <c r="SQX14" s="5"/>
      <c r="SQY14" s="5"/>
      <c r="SQZ14" s="5"/>
      <c r="SRA14" s="5"/>
      <c r="SRB14" s="5"/>
      <c r="SRC14" s="5"/>
      <c r="SRD14" s="5"/>
      <c r="SRE14" s="5"/>
      <c r="SRF14" s="5"/>
      <c r="SRG14" s="5"/>
      <c r="SRH14" s="5"/>
      <c r="SRI14" s="5"/>
      <c r="SRJ14" s="5"/>
      <c r="SRK14" s="5"/>
      <c r="SRL14" s="5"/>
      <c r="SRM14" s="5"/>
      <c r="SRN14" s="5"/>
      <c r="SRO14" s="5"/>
      <c r="SRP14" s="5"/>
      <c r="SRQ14" s="5"/>
      <c r="SRR14" s="5"/>
      <c r="SRS14" s="5"/>
      <c r="SRT14" s="5"/>
      <c r="SRU14" s="5"/>
      <c r="SRV14" s="5"/>
      <c r="SRW14" s="5"/>
      <c r="SRX14" s="5"/>
      <c r="SRY14" s="5"/>
      <c r="SRZ14" s="5"/>
      <c r="SSA14" s="5"/>
      <c r="SSB14" s="5"/>
      <c r="SSC14" s="5"/>
      <c r="SSD14" s="5"/>
      <c r="SSE14" s="5"/>
      <c r="SSF14" s="5"/>
      <c r="SSG14" s="5"/>
      <c r="SSH14" s="5"/>
      <c r="SSI14" s="5"/>
      <c r="SSJ14" s="5"/>
      <c r="SSK14" s="5"/>
      <c r="SSL14" s="5"/>
      <c r="SSM14" s="5"/>
      <c r="SSN14" s="5"/>
      <c r="SSO14" s="5"/>
      <c r="SSP14" s="5"/>
      <c r="SSQ14" s="5"/>
      <c r="SSR14" s="5"/>
      <c r="SSS14" s="5"/>
      <c r="SST14" s="5"/>
      <c r="SSU14" s="5"/>
      <c r="SSV14" s="5"/>
      <c r="SSW14" s="5"/>
      <c r="SSX14" s="5"/>
      <c r="SSY14" s="5"/>
      <c r="SSZ14" s="5"/>
      <c r="STA14" s="5"/>
      <c r="STB14" s="5"/>
      <c r="STC14" s="5"/>
      <c r="STD14" s="5"/>
      <c r="STE14" s="5"/>
      <c r="STF14" s="5"/>
      <c r="STG14" s="5"/>
      <c r="STH14" s="5"/>
      <c r="STI14" s="5"/>
      <c r="STJ14" s="5"/>
      <c r="STK14" s="5"/>
      <c r="STL14" s="5"/>
      <c r="STM14" s="5"/>
      <c r="STN14" s="5"/>
      <c r="STO14" s="5"/>
      <c r="STP14" s="5"/>
      <c r="STQ14" s="5"/>
      <c r="STR14" s="5"/>
      <c r="STS14" s="5"/>
      <c r="STT14" s="5"/>
      <c r="STU14" s="5"/>
      <c r="STV14" s="5"/>
      <c r="STW14" s="5"/>
      <c r="STX14" s="5"/>
      <c r="STY14" s="5"/>
      <c r="STZ14" s="5"/>
      <c r="SUA14" s="5"/>
      <c r="SUB14" s="5"/>
      <c r="SUC14" s="5"/>
      <c r="SUD14" s="5"/>
      <c r="SUE14" s="5"/>
      <c r="SUF14" s="5"/>
      <c r="SUG14" s="5"/>
      <c r="SUH14" s="5"/>
      <c r="SUI14" s="5"/>
      <c r="SUJ14" s="5"/>
      <c r="SUK14" s="5"/>
      <c r="SUL14" s="5"/>
      <c r="SUM14" s="5"/>
      <c r="SUN14" s="5"/>
      <c r="SUO14" s="5"/>
      <c r="SUP14" s="5"/>
      <c r="SUQ14" s="5"/>
      <c r="SUR14" s="5"/>
      <c r="SUS14" s="5"/>
      <c r="SUT14" s="5"/>
      <c r="SUU14" s="5"/>
      <c r="SUV14" s="5"/>
      <c r="SUW14" s="5"/>
      <c r="SUX14" s="5"/>
      <c r="SUY14" s="5"/>
      <c r="SUZ14" s="5"/>
      <c r="SVA14" s="5"/>
      <c r="SVB14" s="5"/>
      <c r="SVC14" s="5"/>
      <c r="SVD14" s="5"/>
      <c r="SVE14" s="5"/>
      <c r="SVF14" s="5"/>
      <c r="SVG14" s="5"/>
      <c r="SVH14" s="5"/>
      <c r="SVI14" s="5"/>
      <c r="SVJ14" s="5"/>
      <c r="SVK14" s="5"/>
      <c r="SVL14" s="5"/>
      <c r="SVM14" s="5"/>
      <c r="SVN14" s="5"/>
      <c r="SVO14" s="5"/>
      <c r="SVP14" s="5"/>
      <c r="SVQ14" s="5"/>
      <c r="SVR14" s="5"/>
      <c r="SVS14" s="5"/>
      <c r="SVT14" s="5"/>
      <c r="SVU14" s="5"/>
      <c r="SVV14" s="5"/>
      <c r="SVW14" s="5"/>
      <c r="SVX14" s="5"/>
      <c r="SVY14" s="5"/>
      <c r="SVZ14" s="5"/>
      <c r="SWA14" s="5"/>
      <c r="SWB14" s="5"/>
      <c r="SWC14" s="5"/>
      <c r="SWD14" s="5"/>
      <c r="SWE14" s="5"/>
      <c r="SWF14" s="5"/>
      <c r="SWG14" s="5"/>
      <c r="SWH14" s="5"/>
      <c r="SWI14" s="5"/>
      <c r="SWJ14" s="5"/>
      <c r="SWK14" s="5"/>
      <c r="SWL14" s="5"/>
      <c r="SWM14" s="5"/>
      <c r="SWN14" s="5"/>
      <c r="SWO14" s="5"/>
      <c r="SWP14" s="5"/>
      <c r="SWQ14" s="5"/>
      <c r="SWR14" s="5"/>
      <c r="SWS14" s="5"/>
      <c r="SWT14" s="5"/>
      <c r="SWU14" s="5"/>
      <c r="SWV14" s="5"/>
      <c r="SWW14" s="5"/>
      <c r="SWX14" s="5"/>
      <c r="SWY14" s="5"/>
      <c r="SWZ14" s="5"/>
      <c r="SXA14" s="5"/>
      <c r="SXB14" s="5"/>
      <c r="SXC14" s="5"/>
      <c r="SXD14" s="5"/>
      <c r="SXE14" s="5"/>
      <c r="SXF14" s="5"/>
      <c r="SXG14" s="5"/>
      <c r="SXH14" s="5"/>
      <c r="SXI14" s="5"/>
      <c r="SXJ14" s="5"/>
      <c r="SXK14" s="5"/>
      <c r="SXL14" s="5"/>
      <c r="SXM14" s="5"/>
      <c r="SXN14" s="5"/>
      <c r="SXO14" s="5"/>
      <c r="SXP14" s="5"/>
      <c r="SXQ14" s="5"/>
      <c r="SXR14" s="5"/>
      <c r="SXS14" s="5"/>
      <c r="SXT14" s="5"/>
      <c r="SXU14" s="5"/>
      <c r="SXV14" s="5"/>
      <c r="SXW14" s="5"/>
      <c r="SXX14" s="5"/>
      <c r="SXY14" s="5"/>
      <c r="SXZ14" s="5"/>
      <c r="SYA14" s="5"/>
      <c r="SYB14" s="5"/>
      <c r="SYC14" s="5"/>
      <c r="SYD14" s="5"/>
      <c r="SYE14" s="5"/>
      <c r="SYF14" s="5"/>
      <c r="SYG14" s="5"/>
      <c r="SYH14" s="5"/>
      <c r="SYI14" s="5"/>
      <c r="SYJ14" s="5"/>
      <c r="SYK14" s="5"/>
      <c r="SYL14" s="5"/>
      <c r="SYM14" s="5"/>
      <c r="SYN14" s="5"/>
      <c r="SYO14" s="5"/>
      <c r="SYP14" s="5"/>
      <c r="SYQ14" s="5"/>
      <c r="SYR14" s="5"/>
      <c r="SYS14" s="5"/>
      <c r="SYT14" s="5"/>
      <c r="SYU14" s="5"/>
      <c r="SYV14" s="5"/>
      <c r="SYW14" s="5"/>
      <c r="SYX14" s="5"/>
      <c r="SYY14" s="5"/>
      <c r="SYZ14" s="5"/>
      <c r="SZA14" s="5"/>
      <c r="SZB14" s="5"/>
      <c r="SZC14" s="5"/>
      <c r="SZD14" s="5"/>
      <c r="SZE14" s="5"/>
      <c r="SZF14" s="5"/>
      <c r="SZG14" s="5"/>
      <c r="SZH14" s="5"/>
      <c r="SZI14" s="5"/>
      <c r="SZJ14" s="5"/>
      <c r="SZK14" s="5"/>
      <c r="SZL14" s="5"/>
      <c r="SZM14" s="5"/>
      <c r="SZN14" s="5"/>
      <c r="SZO14" s="5"/>
      <c r="SZP14" s="5"/>
      <c r="SZQ14" s="5"/>
      <c r="SZR14" s="5"/>
      <c r="SZS14" s="5"/>
      <c r="SZT14" s="5"/>
      <c r="SZU14" s="5"/>
      <c r="SZV14" s="5"/>
      <c r="SZW14" s="5"/>
      <c r="SZX14" s="5"/>
      <c r="SZY14" s="5"/>
      <c r="SZZ14" s="5"/>
      <c r="TAA14" s="5"/>
      <c r="TAB14" s="5"/>
      <c r="TAC14" s="5"/>
      <c r="TAD14" s="5"/>
      <c r="TAE14" s="5"/>
      <c r="TAF14" s="5"/>
      <c r="TAG14" s="5"/>
      <c r="TAH14" s="5"/>
      <c r="TAI14" s="5"/>
      <c r="TAJ14" s="5"/>
      <c r="TAK14" s="5"/>
      <c r="TAL14" s="5"/>
      <c r="TAM14" s="5"/>
      <c r="TAN14" s="5"/>
      <c r="TAO14" s="5"/>
      <c r="TAP14" s="5"/>
      <c r="TAQ14" s="5"/>
      <c r="TAR14" s="5"/>
      <c r="TAS14" s="5"/>
      <c r="TAT14" s="5"/>
      <c r="TAU14" s="5"/>
      <c r="TAV14" s="5"/>
      <c r="TAW14" s="5"/>
      <c r="TAX14" s="5"/>
      <c r="TAY14" s="5"/>
      <c r="TAZ14" s="5"/>
      <c r="TBA14" s="5"/>
      <c r="TBB14" s="5"/>
      <c r="TBC14" s="5"/>
      <c r="TBD14" s="5"/>
      <c r="TBE14" s="5"/>
      <c r="TBF14" s="5"/>
      <c r="TBG14" s="5"/>
      <c r="TBH14" s="5"/>
      <c r="TBI14" s="5"/>
      <c r="TBJ14" s="5"/>
      <c r="TBK14" s="5"/>
      <c r="TBL14" s="5"/>
      <c r="TBM14" s="5"/>
      <c r="TBN14" s="5"/>
      <c r="TBO14" s="5"/>
      <c r="TBP14" s="5"/>
      <c r="TBQ14" s="5"/>
      <c r="TBR14" s="5"/>
      <c r="TBS14" s="5"/>
      <c r="TBT14" s="5"/>
      <c r="TBU14" s="5"/>
      <c r="TBV14" s="5"/>
      <c r="TBW14" s="5"/>
      <c r="TBX14" s="5"/>
      <c r="TBY14" s="5"/>
      <c r="TBZ14" s="5"/>
      <c r="TCA14" s="5"/>
      <c r="TCB14" s="5"/>
      <c r="TCC14" s="5"/>
      <c r="TCD14" s="5"/>
      <c r="TCE14" s="5"/>
      <c r="TCF14" s="5"/>
      <c r="TCG14" s="5"/>
      <c r="TCH14" s="5"/>
      <c r="TCI14" s="5"/>
      <c r="TCJ14" s="5"/>
      <c r="TCK14" s="5"/>
      <c r="TCL14" s="5"/>
      <c r="TCM14" s="5"/>
      <c r="TCN14" s="5"/>
      <c r="TCO14" s="5"/>
      <c r="TCP14" s="5"/>
      <c r="TCQ14" s="5"/>
      <c r="TCR14" s="5"/>
      <c r="TCS14" s="5"/>
      <c r="TCT14" s="5"/>
      <c r="TCU14" s="5"/>
      <c r="TCV14" s="5"/>
      <c r="TCW14" s="5"/>
      <c r="TCX14" s="5"/>
      <c r="TCY14" s="5"/>
      <c r="TCZ14" s="5"/>
      <c r="TDA14" s="5"/>
      <c r="TDB14" s="5"/>
      <c r="TDC14" s="5"/>
      <c r="TDD14" s="5"/>
      <c r="TDE14" s="5"/>
      <c r="TDF14" s="5"/>
      <c r="TDG14" s="5"/>
      <c r="TDH14" s="5"/>
      <c r="TDI14" s="5"/>
      <c r="TDJ14" s="5"/>
      <c r="TDK14" s="5"/>
      <c r="TDL14" s="5"/>
      <c r="TDM14" s="5"/>
      <c r="TDN14" s="5"/>
      <c r="TDO14" s="5"/>
      <c r="TDP14" s="5"/>
      <c r="TDQ14" s="5"/>
      <c r="TDR14" s="5"/>
      <c r="TDS14" s="5"/>
      <c r="TDT14" s="5"/>
      <c r="TDU14" s="5"/>
      <c r="TDV14" s="5"/>
      <c r="TDW14" s="5"/>
      <c r="TDX14" s="5"/>
      <c r="TDY14" s="5"/>
      <c r="TDZ14" s="5"/>
      <c r="TEA14" s="5"/>
      <c r="TEB14" s="5"/>
      <c r="TEC14" s="5"/>
      <c r="TED14" s="5"/>
      <c r="TEE14" s="5"/>
      <c r="TEF14" s="5"/>
      <c r="TEG14" s="5"/>
      <c r="TEH14" s="5"/>
      <c r="TEI14" s="5"/>
      <c r="TEJ14" s="5"/>
      <c r="TEK14" s="5"/>
      <c r="TEL14" s="5"/>
      <c r="TEM14" s="5"/>
      <c r="TEN14" s="5"/>
      <c r="TEO14" s="5"/>
      <c r="TEP14" s="5"/>
      <c r="TEQ14" s="5"/>
      <c r="TER14" s="5"/>
      <c r="TES14" s="5"/>
      <c r="TET14" s="5"/>
      <c r="TEU14" s="5"/>
      <c r="TEV14" s="5"/>
      <c r="TEW14" s="5"/>
      <c r="TEX14" s="5"/>
      <c r="TEY14" s="5"/>
      <c r="TEZ14" s="5"/>
      <c r="TFA14" s="5"/>
      <c r="TFB14" s="5"/>
      <c r="TFC14" s="5"/>
      <c r="TFD14" s="5"/>
      <c r="TFE14" s="5"/>
      <c r="TFF14" s="5"/>
      <c r="TFG14" s="5"/>
      <c r="TFH14" s="5"/>
      <c r="TFI14" s="5"/>
      <c r="TFJ14" s="5"/>
      <c r="TFK14" s="5"/>
      <c r="TFL14" s="5"/>
      <c r="TFM14" s="5"/>
      <c r="TFN14" s="5"/>
      <c r="TFO14" s="5"/>
      <c r="TFP14" s="5"/>
      <c r="TFQ14" s="5"/>
      <c r="TFR14" s="5"/>
      <c r="TFS14" s="5"/>
      <c r="TFT14" s="5"/>
      <c r="TFU14" s="5"/>
      <c r="TFV14" s="5"/>
      <c r="TFW14" s="5"/>
      <c r="TFX14" s="5"/>
      <c r="TFY14" s="5"/>
      <c r="TFZ14" s="5"/>
      <c r="TGA14" s="5"/>
      <c r="TGB14" s="5"/>
      <c r="TGC14" s="5"/>
      <c r="TGD14" s="5"/>
      <c r="TGE14" s="5"/>
      <c r="TGF14" s="5"/>
      <c r="TGG14" s="5"/>
      <c r="TGH14" s="5"/>
      <c r="TGI14" s="5"/>
      <c r="TGJ14" s="5"/>
      <c r="TGK14" s="5"/>
      <c r="TGL14" s="5"/>
      <c r="TGM14" s="5"/>
      <c r="TGN14" s="5"/>
      <c r="TGO14" s="5"/>
      <c r="TGP14" s="5"/>
      <c r="TGQ14" s="5"/>
      <c r="TGR14" s="5"/>
      <c r="TGS14" s="5"/>
      <c r="TGT14" s="5"/>
      <c r="TGU14" s="5"/>
      <c r="TGV14" s="5"/>
      <c r="TGW14" s="5"/>
      <c r="TGX14" s="5"/>
      <c r="TGY14" s="5"/>
      <c r="TGZ14" s="5"/>
      <c r="THA14" s="5"/>
      <c r="THB14" s="5"/>
      <c r="THC14" s="5"/>
      <c r="THD14" s="5"/>
      <c r="THE14" s="5"/>
      <c r="THF14" s="5"/>
      <c r="THG14" s="5"/>
      <c r="THH14" s="5"/>
      <c r="THI14" s="5"/>
      <c r="THJ14" s="5"/>
      <c r="THK14" s="5"/>
      <c r="THL14" s="5"/>
      <c r="THM14" s="5"/>
      <c r="THN14" s="5"/>
      <c r="THO14" s="5"/>
      <c r="THP14" s="5"/>
      <c r="THQ14" s="5"/>
      <c r="THR14" s="5"/>
      <c r="THS14" s="5"/>
      <c r="THT14" s="5"/>
      <c r="THU14" s="5"/>
      <c r="THV14" s="5"/>
      <c r="THW14" s="5"/>
      <c r="THX14" s="5"/>
      <c r="THY14" s="5"/>
      <c r="THZ14" s="5"/>
      <c r="TIA14" s="5"/>
      <c r="TIB14" s="5"/>
      <c r="TIC14" s="5"/>
      <c r="TID14" s="5"/>
      <c r="TIE14" s="5"/>
      <c r="TIF14" s="5"/>
      <c r="TIG14" s="5"/>
      <c r="TIH14" s="5"/>
      <c r="TII14" s="5"/>
      <c r="TIJ14" s="5"/>
      <c r="TIK14" s="5"/>
      <c r="TIL14" s="5"/>
      <c r="TIM14" s="5"/>
      <c r="TIN14" s="5"/>
      <c r="TIO14" s="5"/>
      <c r="TIP14" s="5"/>
      <c r="TIQ14" s="5"/>
      <c r="TIR14" s="5"/>
      <c r="TIS14" s="5"/>
      <c r="TIT14" s="5"/>
      <c r="TIU14" s="5"/>
      <c r="TIV14" s="5"/>
      <c r="TIW14" s="5"/>
      <c r="TIX14" s="5"/>
      <c r="TIY14" s="5"/>
      <c r="TIZ14" s="5"/>
      <c r="TJA14" s="5"/>
      <c r="TJB14" s="5"/>
      <c r="TJC14" s="5"/>
      <c r="TJD14" s="5"/>
      <c r="TJE14" s="5"/>
      <c r="TJF14" s="5"/>
      <c r="TJG14" s="5"/>
      <c r="TJH14" s="5"/>
      <c r="TJI14" s="5"/>
      <c r="TJJ14" s="5"/>
      <c r="TJK14" s="5"/>
      <c r="TJL14" s="5"/>
      <c r="TJM14" s="5"/>
      <c r="TJN14" s="5"/>
      <c r="TJO14" s="5"/>
      <c r="TJP14" s="5"/>
      <c r="TJQ14" s="5"/>
      <c r="TJR14" s="5"/>
      <c r="TJS14" s="5"/>
      <c r="TJT14" s="5"/>
      <c r="TJU14" s="5"/>
      <c r="TJV14" s="5"/>
      <c r="TJW14" s="5"/>
      <c r="TJX14" s="5"/>
      <c r="TJY14" s="5"/>
      <c r="TJZ14" s="5"/>
      <c r="TKA14" s="5"/>
      <c r="TKB14" s="5"/>
      <c r="TKC14" s="5"/>
      <c r="TKD14" s="5"/>
      <c r="TKE14" s="5"/>
      <c r="TKF14" s="5"/>
      <c r="TKG14" s="5"/>
      <c r="TKH14" s="5"/>
      <c r="TKI14" s="5"/>
      <c r="TKJ14" s="5"/>
      <c r="TKK14" s="5"/>
      <c r="TKL14" s="5"/>
      <c r="TKM14" s="5"/>
      <c r="TKN14" s="5"/>
      <c r="TKO14" s="5"/>
      <c r="TKP14" s="5"/>
      <c r="TKQ14" s="5"/>
      <c r="TKR14" s="5"/>
      <c r="TKS14" s="5"/>
      <c r="TKT14" s="5"/>
      <c r="TKU14" s="5"/>
      <c r="TKV14" s="5"/>
      <c r="TKW14" s="5"/>
      <c r="TKX14" s="5"/>
      <c r="TKY14" s="5"/>
      <c r="TKZ14" s="5"/>
      <c r="TLA14" s="5"/>
      <c r="TLB14" s="5"/>
      <c r="TLC14" s="5"/>
      <c r="TLD14" s="5"/>
      <c r="TLE14" s="5"/>
      <c r="TLF14" s="5"/>
      <c r="TLG14" s="5"/>
      <c r="TLH14" s="5"/>
      <c r="TLI14" s="5"/>
      <c r="TLJ14" s="5"/>
      <c r="TLK14" s="5"/>
      <c r="TLL14" s="5"/>
      <c r="TLM14" s="5"/>
      <c r="TLN14" s="5"/>
      <c r="TLO14" s="5"/>
      <c r="TLP14" s="5"/>
      <c r="TLQ14" s="5"/>
      <c r="TLR14" s="5"/>
      <c r="TLS14" s="5"/>
      <c r="TLT14" s="5"/>
      <c r="TLU14" s="5"/>
      <c r="TLV14" s="5"/>
      <c r="TLW14" s="5"/>
      <c r="TLX14" s="5"/>
      <c r="TLY14" s="5"/>
      <c r="TLZ14" s="5"/>
      <c r="TMA14" s="5"/>
      <c r="TMB14" s="5"/>
      <c r="TMC14" s="5"/>
      <c r="TMD14" s="5"/>
      <c r="TME14" s="5"/>
      <c r="TMF14" s="5"/>
      <c r="TMG14" s="5"/>
      <c r="TMH14" s="5"/>
      <c r="TMI14" s="5"/>
      <c r="TMJ14" s="5"/>
      <c r="TMK14" s="5"/>
      <c r="TML14" s="5"/>
      <c r="TMM14" s="5"/>
      <c r="TMN14" s="5"/>
      <c r="TMO14" s="5"/>
      <c r="TMP14" s="5"/>
      <c r="TMQ14" s="5"/>
      <c r="TMR14" s="5"/>
      <c r="TMS14" s="5"/>
      <c r="TMT14" s="5"/>
      <c r="TMU14" s="5"/>
      <c r="TMV14" s="5"/>
      <c r="TMW14" s="5"/>
      <c r="TMX14" s="5"/>
      <c r="TMY14" s="5"/>
      <c r="TMZ14" s="5"/>
      <c r="TNA14" s="5"/>
      <c r="TNB14" s="5"/>
      <c r="TNC14" s="5"/>
      <c r="TND14" s="5"/>
      <c r="TNE14" s="5"/>
      <c r="TNF14" s="5"/>
      <c r="TNG14" s="5"/>
      <c r="TNH14" s="5"/>
      <c r="TNI14" s="5"/>
      <c r="TNJ14" s="5"/>
      <c r="TNK14" s="5"/>
      <c r="TNL14" s="5"/>
      <c r="TNM14" s="5"/>
      <c r="TNN14" s="5"/>
      <c r="TNO14" s="5"/>
      <c r="TNP14" s="5"/>
      <c r="TNQ14" s="5"/>
      <c r="TNR14" s="5"/>
      <c r="TNS14" s="5"/>
      <c r="TNT14" s="5"/>
      <c r="TNU14" s="5"/>
      <c r="TNV14" s="5"/>
      <c r="TNW14" s="5"/>
      <c r="TNX14" s="5"/>
      <c r="TNY14" s="5"/>
      <c r="TNZ14" s="5"/>
      <c r="TOA14" s="5"/>
      <c r="TOB14" s="5"/>
      <c r="TOC14" s="5"/>
      <c r="TOD14" s="5"/>
      <c r="TOE14" s="5"/>
      <c r="TOF14" s="5"/>
      <c r="TOG14" s="5"/>
      <c r="TOH14" s="5"/>
      <c r="TOI14" s="5"/>
      <c r="TOJ14" s="5"/>
      <c r="TOK14" s="5"/>
      <c r="TOL14" s="5"/>
      <c r="TOM14" s="5"/>
      <c r="TON14" s="5"/>
      <c r="TOO14" s="5"/>
      <c r="TOP14" s="5"/>
      <c r="TOQ14" s="5"/>
      <c r="TOR14" s="5"/>
      <c r="TOS14" s="5"/>
      <c r="TOT14" s="5"/>
      <c r="TOU14" s="5"/>
      <c r="TOV14" s="5"/>
      <c r="TOW14" s="5"/>
      <c r="TOX14" s="5"/>
      <c r="TOY14" s="5"/>
      <c r="TOZ14" s="5"/>
      <c r="TPA14" s="5"/>
      <c r="TPB14" s="5"/>
      <c r="TPC14" s="5"/>
      <c r="TPD14" s="5"/>
      <c r="TPE14" s="5"/>
      <c r="TPF14" s="5"/>
      <c r="TPG14" s="5"/>
      <c r="TPH14" s="5"/>
      <c r="TPI14" s="5"/>
      <c r="TPJ14" s="5"/>
      <c r="TPK14" s="5"/>
      <c r="TPL14" s="5"/>
      <c r="TPM14" s="5"/>
      <c r="TPN14" s="5"/>
      <c r="TPO14" s="5"/>
      <c r="TPP14" s="5"/>
      <c r="TPQ14" s="5"/>
      <c r="TPR14" s="5"/>
      <c r="TPS14" s="5"/>
      <c r="TPT14" s="5"/>
      <c r="TPU14" s="5"/>
      <c r="TPV14" s="5"/>
      <c r="TPW14" s="5"/>
      <c r="TPX14" s="5"/>
      <c r="TPY14" s="5"/>
      <c r="TPZ14" s="5"/>
      <c r="TQA14" s="5"/>
      <c r="TQB14" s="5"/>
      <c r="TQC14" s="5"/>
      <c r="TQD14" s="5"/>
      <c r="TQE14" s="5"/>
      <c r="TQF14" s="5"/>
      <c r="TQG14" s="5"/>
      <c r="TQH14" s="5"/>
      <c r="TQI14" s="5"/>
      <c r="TQJ14" s="5"/>
      <c r="TQK14" s="5"/>
      <c r="TQL14" s="5"/>
      <c r="TQM14" s="5"/>
      <c r="TQN14" s="5"/>
      <c r="TQO14" s="5"/>
      <c r="TQP14" s="5"/>
      <c r="TQQ14" s="5"/>
      <c r="TQR14" s="5"/>
      <c r="TQS14" s="5"/>
      <c r="TQT14" s="5"/>
      <c r="TQU14" s="5"/>
      <c r="TQV14" s="5"/>
      <c r="TQW14" s="5"/>
      <c r="TQX14" s="5"/>
      <c r="TQY14" s="5"/>
      <c r="TQZ14" s="5"/>
      <c r="TRA14" s="5"/>
      <c r="TRB14" s="5"/>
      <c r="TRC14" s="5"/>
      <c r="TRD14" s="5"/>
      <c r="TRE14" s="5"/>
      <c r="TRF14" s="5"/>
      <c r="TRG14" s="5"/>
      <c r="TRH14" s="5"/>
      <c r="TRI14" s="5"/>
      <c r="TRJ14" s="5"/>
      <c r="TRK14" s="5"/>
      <c r="TRL14" s="5"/>
      <c r="TRM14" s="5"/>
      <c r="TRN14" s="5"/>
      <c r="TRO14" s="5"/>
      <c r="TRP14" s="5"/>
      <c r="TRQ14" s="5"/>
      <c r="TRR14" s="5"/>
      <c r="TRS14" s="5"/>
      <c r="TRT14" s="5"/>
      <c r="TRU14" s="5"/>
      <c r="TRV14" s="5"/>
      <c r="TRW14" s="5"/>
      <c r="TRX14" s="5"/>
      <c r="TRY14" s="5"/>
      <c r="TRZ14" s="5"/>
      <c r="TSA14" s="5"/>
      <c r="TSB14" s="5"/>
      <c r="TSC14" s="5"/>
      <c r="TSD14" s="5"/>
      <c r="TSE14" s="5"/>
      <c r="TSF14" s="5"/>
      <c r="TSG14" s="5"/>
      <c r="TSH14" s="5"/>
      <c r="TSI14" s="5"/>
      <c r="TSJ14" s="5"/>
      <c r="TSK14" s="5"/>
      <c r="TSL14" s="5"/>
      <c r="TSM14" s="5"/>
      <c r="TSN14" s="5"/>
      <c r="TSO14" s="5"/>
      <c r="TSP14" s="5"/>
      <c r="TSQ14" s="5"/>
      <c r="TSR14" s="5"/>
      <c r="TSS14" s="5"/>
      <c r="TST14" s="5"/>
      <c r="TSU14" s="5"/>
      <c r="TSV14" s="5"/>
      <c r="TSW14" s="5"/>
      <c r="TSX14" s="5"/>
      <c r="TSY14" s="5"/>
      <c r="TSZ14" s="5"/>
      <c r="TTA14" s="5"/>
      <c r="TTB14" s="5"/>
      <c r="TTC14" s="5"/>
      <c r="TTD14" s="5"/>
      <c r="TTE14" s="5"/>
      <c r="TTF14" s="5"/>
      <c r="TTG14" s="5"/>
      <c r="TTH14" s="5"/>
      <c r="TTI14" s="5"/>
      <c r="TTJ14" s="5"/>
      <c r="TTK14" s="5"/>
      <c r="TTL14" s="5"/>
      <c r="TTM14" s="5"/>
      <c r="TTN14" s="5"/>
      <c r="TTO14" s="5"/>
      <c r="TTP14" s="5"/>
      <c r="TTQ14" s="5"/>
      <c r="TTR14" s="5"/>
      <c r="TTS14" s="5"/>
      <c r="TTT14" s="5"/>
      <c r="TTU14" s="5"/>
      <c r="TTV14" s="5"/>
      <c r="TTW14" s="5"/>
      <c r="TTX14" s="5"/>
      <c r="TTY14" s="5"/>
      <c r="TTZ14" s="5"/>
      <c r="TUA14" s="5"/>
      <c r="TUB14" s="5"/>
      <c r="TUC14" s="5"/>
      <c r="TUD14" s="5"/>
      <c r="TUE14" s="5"/>
      <c r="TUF14" s="5"/>
      <c r="TUG14" s="5"/>
      <c r="TUH14" s="5"/>
      <c r="TUI14" s="5"/>
      <c r="TUJ14" s="5"/>
      <c r="TUK14" s="5"/>
      <c r="TUL14" s="5"/>
      <c r="TUM14" s="5"/>
      <c r="TUN14" s="5"/>
      <c r="TUO14" s="5"/>
      <c r="TUP14" s="5"/>
      <c r="TUQ14" s="5"/>
      <c r="TUR14" s="5"/>
      <c r="TUS14" s="5"/>
      <c r="TUT14" s="5"/>
      <c r="TUU14" s="5"/>
      <c r="TUV14" s="5"/>
      <c r="TUW14" s="5"/>
      <c r="TUX14" s="5"/>
      <c r="TUY14" s="5"/>
      <c r="TUZ14" s="5"/>
      <c r="TVA14" s="5"/>
      <c r="TVB14" s="5"/>
      <c r="TVC14" s="5"/>
      <c r="TVD14" s="5"/>
      <c r="TVE14" s="5"/>
      <c r="TVF14" s="5"/>
      <c r="TVG14" s="5"/>
      <c r="TVH14" s="5"/>
      <c r="TVI14" s="5"/>
      <c r="TVJ14" s="5"/>
      <c r="TVK14" s="5"/>
      <c r="TVL14" s="5"/>
      <c r="TVM14" s="5"/>
      <c r="TVN14" s="5"/>
      <c r="TVO14" s="5"/>
      <c r="TVP14" s="5"/>
      <c r="TVQ14" s="5"/>
      <c r="TVR14" s="5"/>
      <c r="TVS14" s="5"/>
      <c r="TVT14" s="5"/>
      <c r="TVU14" s="5"/>
      <c r="TVV14" s="5"/>
      <c r="TVW14" s="5"/>
      <c r="TVX14" s="5"/>
      <c r="TVY14" s="5"/>
      <c r="TVZ14" s="5"/>
      <c r="TWA14" s="5"/>
      <c r="TWB14" s="5"/>
      <c r="TWC14" s="5"/>
      <c r="TWD14" s="5"/>
      <c r="TWE14" s="5"/>
      <c r="TWF14" s="5"/>
      <c r="TWG14" s="5"/>
      <c r="TWH14" s="5"/>
      <c r="TWI14" s="5"/>
      <c r="TWJ14" s="5"/>
      <c r="TWK14" s="5"/>
      <c r="TWL14" s="5"/>
      <c r="TWM14" s="5"/>
      <c r="TWN14" s="5"/>
      <c r="TWO14" s="5"/>
      <c r="TWP14" s="5"/>
      <c r="TWQ14" s="5"/>
      <c r="TWR14" s="5"/>
      <c r="TWS14" s="5"/>
      <c r="TWT14" s="5"/>
      <c r="TWU14" s="5"/>
      <c r="TWV14" s="5"/>
      <c r="TWW14" s="5"/>
      <c r="TWX14" s="5"/>
      <c r="TWY14" s="5"/>
      <c r="TWZ14" s="5"/>
      <c r="TXA14" s="5"/>
      <c r="TXB14" s="5"/>
      <c r="TXC14" s="5"/>
      <c r="TXD14" s="5"/>
      <c r="TXE14" s="5"/>
      <c r="TXF14" s="5"/>
      <c r="TXG14" s="5"/>
      <c r="TXH14" s="5"/>
      <c r="TXI14" s="5"/>
      <c r="TXJ14" s="5"/>
      <c r="TXK14" s="5"/>
      <c r="TXL14" s="5"/>
      <c r="TXM14" s="5"/>
      <c r="TXN14" s="5"/>
      <c r="TXO14" s="5"/>
      <c r="TXP14" s="5"/>
      <c r="TXQ14" s="5"/>
      <c r="TXR14" s="5"/>
      <c r="TXS14" s="5"/>
      <c r="TXT14" s="5"/>
      <c r="TXU14" s="5"/>
      <c r="TXV14" s="5"/>
      <c r="TXW14" s="5"/>
      <c r="TXX14" s="5"/>
      <c r="TXY14" s="5"/>
      <c r="TXZ14" s="5"/>
      <c r="TYA14" s="5"/>
      <c r="TYB14" s="5"/>
      <c r="TYC14" s="5"/>
      <c r="TYD14" s="5"/>
      <c r="TYE14" s="5"/>
      <c r="TYF14" s="5"/>
      <c r="TYG14" s="5"/>
      <c r="TYH14" s="5"/>
      <c r="TYI14" s="5"/>
      <c r="TYJ14" s="5"/>
      <c r="TYK14" s="5"/>
      <c r="TYL14" s="5"/>
      <c r="TYM14" s="5"/>
      <c r="TYN14" s="5"/>
      <c r="TYO14" s="5"/>
      <c r="TYP14" s="5"/>
      <c r="TYQ14" s="5"/>
      <c r="TYR14" s="5"/>
      <c r="TYS14" s="5"/>
      <c r="TYT14" s="5"/>
      <c r="TYU14" s="5"/>
      <c r="TYV14" s="5"/>
      <c r="TYW14" s="5"/>
      <c r="TYX14" s="5"/>
      <c r="TYY14" s="5"/>
      <c r="TYZ14" s="5"/>
      <c r="TZA14" s="5"/>
      <c r="TZB14" s="5"/>
      <c r="TZC14" s="5"/>
      <c r="TZD14" s="5"/>
      <c r="TZE14" s="5"/>
      <c r="TZF14" s="5"/>
      <c r="TZG14" s="5"/>
      <c r="TZH14" s="5"/>
      <c r="TZI14" s="5"/>
      <c r="TZJ14" s="5"/>
      <c r="TZK14" s="5"/>
      <c r="TZL14" s="5"/>
      <c r="TZM14" s="5"/>
      <c r="TZN14" s="5"/>
      <c r="TZO14" s="5"/>
      <c r="TZP14" s="5"/>
      <c r="TZQ14" s="5"/>
      <c r="TZR14" s="5"/>
      <c r="TZS14" s="5"/>
      <c r="TZT14" s="5"/>
      <c r="TZU14" s="5"/>
      <c r="TZV14" s="5"/>
      <c r="TZW14" s="5"/>
      <c r="TZX14" s="5"/>
      <c r="TZY14" s="5"/>
      <c r="TZZ14" s="5"/>
      <c r="UAA14" s="5"/>
      <c r="UAB14" s="5"/>
      <c r="UAC14" s="5"/>
      <c r="UAD14" s="5"/>
      <c r="UAE14" s="5"/>
      <c r="UAF14" s="5"/>
      <c r="UAG14" s="5"/>
      <c r="UAH14" s="5"/>
      <c r="UAI14" s="5"/>
      <c r="UAJ14" s="5"/>
      <c r="UAK14" s="5"/>
      <c r="UAL14" s="5"/>
      <c r="UAM14" s="5"/>
      <c r="UAN14" s="5"/>
      <c r="UAO14" s="5"/>
      <c r="UAP14" s="5"/>
      <c r="UAQ14" s="5"/>
      <c r="UAR14" s="5"/>
      <c r="UAS14" s="5"/>
      <c r="UAT14" s="5"/>
      <c r="UAU14" s="5"/>
      <c r="UAV14" s="5"/>
      <c r="UAW14" s="5"/>
      <c r="UAX14" s="5"/>
      <c r="UAY14" s="5"/>
      <c r="UAZ14" s="5"/>
      <c r="UBA14" s="5"/>
      <c r="UBB14" s="5"/>
      <c r="UBC14" s="5"/>
      <c r="UBD14" s="5"/>
      <c r="UBE14" s="5"/>
      <c r="UBF14" s="5"/>
      <c r="UBG14" s="5"/>
      <c r="UBH14" s="5"/>
      <c r="UBI14" s="5"/>
      <c r="UBJ14" s="5"/>
      <c r="UBK14" s="5"/>
      <c r="UBL14" s="5"/>
      <c r="UBM14" s="5"/>
      <c r="UBN14" s="5"/>
      <c r="UBO14" s="5"/>
      <c r="UBP14" s="5"/>
      <c r="UBQ14" s="5"/>
      <c r="UBR14" s="5"/>
      <c r="UBS14" s="5"/>
      <c r="UBT14" s="5"/>
      <c r="UBU14" s="5"/>
      <c r="UBV14" s="5"/>
      <c r="UBW14" s="5"/>
      <c r="UBX14" s="5"/>
      <c r="UBY14" s="5"/>
      <c r="UBZ14" s="5"/>
      <c r="UCA14" s="5"/>
      <c r="UCB14" s="5"/>
      <c r="UCC14" s="5"/>
      <c r="UCD14" s="5"/>
      <c r="UCE14" s="5"/>
      <c r="UCF14" s="5"/>
      <c r="UCG14" s="5"/>
      <c r="UCH14" s="5"/>
      <c r="UCI14" s="5"/>
      <c r="UCJ14" s="5"/>
      <c r="UCK14" s="5"/>
      <c r="UCL14" s="5"/>
      <c r="UCM14" s="5"/>
      <c r="UCN14" s="5"/>
      <c r="UCO14" s="5"/>
      <c r="UCP14" s="5"/>
      <c r="UCQ14" s="5"/>
      <c r="UCR14" s="5"/>
      <c r="UCS14" s="5"/>
      <c r="UCT14" s="5"/>
      <c r="UCU14" s="5"/>
      <c r="UCV14" s="5"/>
      <c r="UCW14" s="5"/>
      <c r="UCX14" s="5"/>
      <c r="UCY14" s="5"/>
      <c r="UCZ14" s="5"/>
      <c r="UDA14" s="5"/>
      <c r="UDB14" s="5"/>
      <c r="UDC14" s="5"/>
      <c r="UDD14" s="5"/>
      <c r="UDE14" s="5"/>
      <c r="UDF14" s="5"/>
      <c r="UDG14" s="5"/>
      <c r="UDH14" s="5"/>
      <c r="UDI14" s="5"/>
      <c r="UDJ14" s="5"/>
      <c r="UDK14" s="5"/>
      <c r="UDL14" s="5"/>
      <c r="UDM14" s="5"/>
      <c r="UDN14" s="5"/>
      <c r="UDO14" s="5"/>
      <c r="UDP14" s="5"/>
      <c r="UDQ14" s="5"/>
      <c r="UDR14" s="5"/>
      <c r="UDS14" s="5"/>
      <c r="UDT14" s="5"/>
      <c r="UDU14" s="5"/>
      <c r="UDV14" s="5"/>
      <c r="UDW14" s="5"/>
      <c r="UDX14" s="5"/>
      <c r="UDY14" s="5"/>
      <c r="UDZ14" s="5"/>
      <c r="UEA14" s="5"/>
      <c r="UEB14" s="5"/>
      <c r="UEC14" s="5"/>
      <c r="UED14" s="5"/>
      <c r="UEE14" s="5"/>
      <c r="UEF14" s="5"/>
      <c r="UEG14" s="5"/>
      <c r="UEH14" s="5"/>
      <c r="UEI14" s="5"/>
      <c r="UEJ14" s="5"/>
      <c r="UEK14" s="5"/>
      <c r="UEL14" s="5"/>
      <c r="UEM14" s="5"/>
      <c r="UEN14" s="5"/>
      <c r="UEO14" s="5"/>
      <c r="UEP14" s="5"/>
      <c r="UEQ14" s="5"/>
      <c r="UER14" s="5"/>
      <c r="UES14" s="5"/>
      <c r="UET14" s="5"/>
      <c r="UEU14" s="5"/>
      <c r="UEV14" s="5"/>
      <c r="UEW14" s="5"/>
      <c r="UEX14" s="5"/>
      <c r="UEY14" s="5"/>
      <c r="UEZ14" s="5"/>
      <c r="UFA14" s="5"/>
      <c r="UFB14" s="5"/>
      <c r="UFC14" s="5"/>
      <c r="UFD14" s="5"/>
      <c r="UFE14" s="5"/>
      <c r="UFF14" s="5"/>
      <c r="UFG14" s="5"/>
      <c r="UFH14" s="5"/>
      <c r="UFI14" s="5"/>
      <c r="UFJ14" s="5"/>
      <c r="UFK14" s="5"/>
      <c r="UFL14" s="5"/>
      <c r="UFM14" s="5"/>
      <c r="UFN14" s="5"/>
      <c r="UFO14" s="5"/>
      <c r="UFP14" s="5"/>
      <c r="UFQ14" s="5"/>
      <c r="UFR14" s="5"/>
      <c r="UFS14" s="5"/>
      <c r="UFT14" s="5"/>
      <c r="UFU14" s="5"/>
      <c r="UFV14" s="5"/>
      <c r="UFW14" s="5"/>
      <c r="UFX14" s="5"/>
      <c r="UFY14" s="5"/>
      <c r="UFZ14" s="5"/>
      <c r="UGA14" s="5"/>
      <c r="UGB14" s="5"/>
      <c r="UGC14" s="5"/>
      <c r="UGD14" s="5"/>
      <c r="UGE14" s="5"/>
      <c r="UGF14" s="5"/>
      <c r="UGG14" s="5"/>
      <c r="UGH14" s="5"/>
      <c r="UGI14" s="5"/>
      <c r="UGJ14" s="5"/>
      <c r="UGK14" s="5"/>
      <c r="UGL14" s="5"/>
      <c r="UGM14" s="5"/>
      <c r="UGN14" s="5"/>
      <c r="UGO14" s="5"/>
      <c r="UGP14" s="5"/>
      <c r="UGQ14" s="5"/>
      <c r="UGR14" s="5"/>
      <c r="UGS14" s="5"/>
      <c r="UGT14" s="5"/>
      <c r="UGU14" s="5"/>
      <c r="UGV14" s="5"/>
      <c r="UGW14" s="5"/>
      <c r="UGX14" s="5"/>
      <c r="UGY14" s="5"/>
      <c r="UGZ14" s="5"/>
      <c r="UHA14" s="5"/>
      <c r="UHB14" s="5"/>
      <c r="UHC14" s="5"/>
      <c r="UHD14" s="5"/>
      <c r="UHE14" s="5"/>
      <c r="UHF14" s="5"/>
      <c r="UHG14" s="5"/>
      <c r="UHH14" s="5"/>
      <c r="UHI14" s="5"/>
      <c r="UHJ14" s="5"/>
      <c r="UHK14" s="5"/>
      <c r="UHL14" s="5"/>
      <c r="UHM14" s="5"/>
      <c r="UHN14" s="5"/>
      <c r="UHO14" s="5"/>
      <c r="UHP14" s="5"/>
      <c r="UHQ14" s="5"/>
      <c r="UHR14" s="5"/>
      <c r="UHS14" s="5"/>
      <c r="UHT14" s="5"/>
      <c r="UHU14" s="5"/>
      <c r="UHV14" s="5"/>
      <c r="UHW14" s="5"/>
      <c r="UHX14" s="5"/>
      <c r="UHY14" s="5"/>
      <c r="UHZ14" s="5"/>
      <c r="UIA14" s="5"/>
      <c r="UIB14" s="5"/>
      <c r="UIC14" s="5"/>
      <c r="UID14" s="5"/>
      <c r="UIE14" s="5"/>
      <c r="UIF14" s="5"/>
      <c r="UIG14" s="5"/>
      <c r="UIH14" s="5"/>
      <c r="UII14" s="5"/>
      <c r="UIJ14" s="5"/>
      <c r="UIK14" s="5"/>
      <c r="UIL14" s="5"/>
      <c r="UIM14" s="5"/>
      <c r="UIN14" s="5"/>
      <c r="UIO14" s="5"/>
      <c r="UIP14" s="5"/>
      <c r="UIQ14" s="5"/>
      <c r="UIR14" s="5"/>
      <c r="UIS14" s="5"/>
      <c r="UIT14" s="5"/>
      <c r="UIU14" s="5"/>
      <c r="UIV14" s="5"/>
      <c r="UIW14" s="5"/>
      <c r="UIX14" s="5"/>
      <c r="UIY14" s="5"/>
      <c r="UIZ14" s="5"/>
      <c r="UJA14" s="5"/>
      <c r="UJB14" s="5"/>
      <c r="UJC14" s="5"/>
      <c r="UJD14" s="5"/>
      <c r="UJE14" s="5"/>
      <c r="UJF14" s="5"/>
      <c r="UJG14" s="5"/>
      <c r="UJH14" s="5"/>
      <c r="UJI14" s="5"/>
      <c r="UJJ14" s="5"/>
      <c r="UJK14" s="5"/>
      <c r="UJL14" s="5"/>
      <c r="UJM14" s="5"/>
      <c r="UJN14" s="5"/>
      <c r="UJO14" s="5"/>
      <c r="UJP14" s="5"/>
      <c r="UJQ14" s="5"/>
      <c r="UJR14" s="5"/>
      <c r="UJS14" s="5"/>
      <c r="UJT14" s="5"/>
      <c r="UJU14" s="5"/>
      <c r="UJV14" s="5"/>
      <c r="UJW14" s="5"/>
      <c r="UJX14" s="5"/>
      <c r="UJY14" s="5"/>
      <c r="UJZ14" s="5"/>
      <c r="UKA14" s="5"/>
      <c r="UKB14" s="5"/>
      <c r="UKC14" s="5"/>
      <c r="UKD14" s="5"/>
      <c r="UKE14" s="5"/>
      <c r="UKF14" s="5"/>
      <c r="UKG14" s="5"/>
      <c r="UKH14" s="5"/>
      <c r="UKI14" s="5"/>
      <c r="UKJ14" s="5"/>
      <c r="UKK14" s="5"/>
      <c r="UKL14" s="5"/>
      <c r="UKM14" s="5"/>
      <c r="UKN14" s="5"/>
      <c r="UKO14" s="5"/>
      <c r="UKP14" s="5"/>
      <c r="UKQ14" s="5"/>
      <c r="UKR14" s="5"/>
      <c r="UKS14" s="5"/>
      <c r="UKT14" s="5"/>
      <c r="UKU14" s="5"/>
      <c r="UKV14" s="5"/>
      <c r="UKW14" s="5"/>
      <c r="UKX14" s="5"/>
      <c r="UKY14" s="5"/>
      <c r="UKZ14" s="5"/>
      <c r="ULA14" s="5"/>
      <c r="ULB14" s="5"/>
      <c r="ULC14" s="5"/>
      <c r="ULD14" s="5"/>
      <c r="ULE14" s="5"/>
      <c r="ULF14" s="5"/>
      <c r="ULG14" s="5"/>
      <c r="ULH14" s="5"/>
      <c r="ULI14" s="5"/>
      <c r="ULJ14" s="5"/>
      <c r="ULK14" s="5"/>
      <c r="ULL14" s="5"/>
      <c r="ULM14" s="5"/>
      <c r="ULN14" s="5"/>
      <c r="ULO14" s="5"/>
      <c r="ULP14" s="5"/>
      <c r="ULQ14" s="5"/>
      <c r="ULR14" s="5"/>
      <c r="ULS14" s="5"/>
      <c r="ULT14" s="5"/>
      <c r="ULU14" s="5"/>
      <c r="ULV14" s="5"/>
      <c r="ULW14" s="5"/>
      <c r="ULX14" s="5"/>
      <c r="ULY14" s="5"/>
      <c r="ULZ14" s="5"/>
      <c r="UMA14" s="5"/>
      <c r="UMB14" s="5"/>
      <c r="UMC14" s="5"/>
      <c r="UMD14" s="5"/>
      <c r="UME14" s="5"/>
      <c r="UMF14" s="5"/>
      <c r="UMG14" s="5"/>
      <c r="UMH14" s="5"/>
      <c r="UMI14" s="5"/>
      <c r="UMJ14" s="5"/>
      <c r="UMK14" s="5"/>
      <c r="UML14" s="5"/>
      <c r="UMM14" s="5"/>
      <c r="UMN14" s="5"/>
      <c r="UMO14" s="5"/>
      <c r="UMP14" s="5"/>
      <c r="UMQ14" s="5"/>
      <c r="UMR14" s="5"/>
      <c r="UMS14" s="5"/>
      <c r="UMT14" s="5"/>
      <c r="UMU14" s="5"/>
      <c r="UMV14" s="5"/>
      <c r="UMW14" s="5"/>
      <c r="UMX14" s="5"/>
      <c r="UMY14" s="5"/>
      <c r="UMZ14" s="5"/>
      <c r="UNA14" s="5"/>
      <c r="UNB14" s="5"/>
      <c r="UNC14" s="5"/>
      <c r="UND14" s="5"/>
      <c r="UNE14" s="5"/>
      <c r="UNF14" s="5"/>
      <c r="UNG14" s="5"/>
      <c r="UNH14" s="5"/>
      <c r="UNI14" s="5"/>
      <c r="UNJ14" s="5"/>
      <c r="UNK14" s="5"/>
      <c r="UNL14" s="5"/>
      <c r="UNM14" s="5"/>
      <c r="UNN14" s="5"/>
      <c r="UNO14" s="5"/>
      <c r="UNP14" s="5"/>
      <c r="UNQ14" s="5"/>
      <c r="UNR14" s="5"/>
      <c r="UNS14" s="5"/>
      <c r="UNT14" s="5"/>
      <c r="UNU14" s="5"/>
      <c r="UNV14" s="5"/>
      <c r="UNW14" s="5"/>
      <c r="UNX14" s="5"/>
      <c r="UNY14" s="5"/>
      <c r="UNZ14" s="5"/>
      <c r="UOA14" s="5"/>
      <c r="UOB14" s="5"/>
      <c r="UOC14" s="5"/>
      <c r="UOD14" s="5"/>
      <c r="UOE14" s="5"/>
      <c r="UOF14" s="5"/>
      <c r="UOG14" s="5"/>
      <c r="UOH14" s="5"/>
      <c r="UOI14" s="5"/>
      <c r="UOJ14" s="5"/>
      <c r="UOK14" s="5"/>
      <c r="UOL14" s="5"/>
      <c r="UOM14" s="5"/>
      <c r="UON14" s="5"/>
      <c r="UOO14" s="5"/>
      <c r="UOP14" s="5"/>
      <c r="UOQ14" s="5"/>
      <c r="UOR14" s="5"/>
      <c r="UOS14" s="5"/>
      <c r="UOT14" s="5"/>
      <c r="UOU14" s="5"/>
      <c r="UOV14" s="5"/>
      <c r="UOW14" s="5"/>
      <c r="UOX14" s="5"/>
      <c r="UOY14" s="5"/>
      <c r="UOZ14" s="5"/>
      <c r="UPA14" s="5"/>
      <c r="UPB14" s="5"/>
      <c r="UPC14" s="5"/>
      <c r="UPD14" s="5"/>
      <c r="UPE14" s="5"/>
      <c r="UPF14" s="5"/>
      <c r="UPG14" s="5"/>
      <c r="UPH14" s="5"/>
      <c r="UPI14" s="5"/>
      <c r="UPJ14" s="5"/>
      <c r="UPK14" s="5"/>
      <c r="UPL14" s="5"/>
      <c r="UPM14" s="5"/>
      <c r="UPN14" s="5"/>
      <c r="UPO14" s="5"/>
      <c r="UPP14" s="5"/>
      <c r="UPQ14" s="5"/>
      <c r="UPR14" s="5"/>
      <c r="UPS14" s="5"/>
      <c r="UPT14" s="5"/>
      <c r="UPU14" s="5"/>
      <c r="UPV14" s="5"/>
      <c r="UPW14" s="5"/>
      <c r="UPX14" s="5"/>
      <c r="UPY14" s="5"/>
      <c r="UPZ14" s="5"/>
      <c r="UQA14" s="5"/>
      <c r="UQB14" s="5"/>
      <c r="UQC14" s="5"/>
      <c r="UQD14" s="5"/>
      <c r="UQE14" s="5"/>
      <c r="UQF14" s="5"/>
      <c r="UQG14" s="5"/>
      <c r="UQH14" s="5"/>
      <c r="UQI14" s="5"/>
      <c r="UQJ14" s="5"/>
      <c r="UQK14" s="5"/>
      <c r="UQL14" s="5"/>
      <c r="UQM14" s="5"/>
      <c r="UQN14" s="5"/>
      <c r="UQO14" s="5"/>
      <c r="UQP14" s="5"/>
      <c r="UQQ14" s="5"/>
      <c r="UQR14" s="5"/>
      <c r="UQS14" s="5"/>
      <c r="UQT14" s="5"/>
      <c r="UQU14" s="5"/>
      <c r="UQV14" s="5"/>
      <c r="UQW14" s="5"/>
      <c r="UQX14" s="5"/>
      <c r="UQY14" s="5"/>
      <c r="UQZ14" s="5"/>
      <c r="URA14" s="5"/>
      <c r="URB14" s="5"/>
      <c r="URC14" s="5"/>
      <c r="URD14" s="5"/>
      <c r="URE14" s="5"/>
      <c r="URF14" s="5"/>
      <c r="URG14" s="5"/>
      <c r="URH14" s="5"/>
      <c r="URI14" s="5"/>
      <c r="URJ14" s="5"/>
      <c r="URK14" s="5"/>
      <c r="URL14" s="5"/>
      <c r="URM14" s="5"/>
      <c r="URN14" s="5"/>
      <c r="URO14" s="5"/>
      <c r="URP14" s="5"/>
      <c r="URQ14" s="5"/>
      <c r="URR14" s="5"/>
      <c r="URS14" s="5"/>
      <c r="URT14" s="5"/>
      <c r="URU14" s="5"/>
      <c r="URV14" s="5"/>
      <c r="URW14" s="5"/>
      <c r="URX14" s="5"/>
      <c r="URY14" s="5"/>
      <c r="URZ14" s="5"/>
      <c r="USA14" s="5"/>
      <c r="USB14" s="5"/>
      <c r="USC14" s="5"/>
      <c r="USD14" s="5"/>
      <c r="USE14" s="5"/>
      <c r="USF14" s="5"/>
      <c r="USG14" s="5"/>
      <c r="USH14" s="5"/>
      <c r="USI14" s="5"/>
      <c r="USJ14" s="5"/>
      <c r="USK14" s="5"/>
      <c r="USL14" s="5"/>
      <c r="USM14" s="5"/>
      <c r="USN14" s="5"/>
      <c r="USO14" s="5"/>
      <c r="USP14" s="5"/>
      <c r="USQ14" s="5"/>
      <c r="USR14" s="5"/>
      <c r="USS14" s="5"/>
      <c r="UST14" s="5"/>
      <c r="USU14" s="5"/>
      <c r="USV14" s="5"/>
      <c r="USW14" s="5"/>
      <c r="USX14" s="5"/>
      <c r="USY14" s="5"/>
      <c r="USZ14" s="5"/>
      <c r="UTA14" s="5"/>
      <c r="UTB14" s="5"/>
      <c r="UTC14" s="5"/>
      <c r="UTD14" s="5"/>
      <c r="UTE14" s="5"/>
      <c r="UTF14" s="5"/>
      <c r="UTG14" s="5"/>
      <c r="UTH14" s="5"/>
      <c r="UTI14" s="5"/>
      <c r="UTJ14" s="5"/>
      <c r="UTK14" s="5"/>
      <c r="UTL14" s="5"/>
      <c r="UTM14" s="5"/>
      <c r="UTN14" s="5"/>
      <c r="UTO14" s="5"/>
      <c r="UTP14" s="5"/>
      <c r="UTQ14" s="5"/>
      <c r="UTR14" s="5"/>
      <c r="UTS14" s="5"/>
      <c r="UTT14" s="5"/>
      <c r="UTU14" s="5"/>
      <c r="UTV14" s="5"/>
      <c r="UTW14" s="5"/>
      <c r="UTX14" s="5"/>
      <c r="UTY14" s="5"/>
      <c r="UTZ14" s="5"/>
      <c r="UUA14" s="5"/>
      <c r="UUB14" s="5"/>
      <c r="UUC14" s="5"/>
      <c r="UUD14" s="5"/>
      <c r="UUE14" s="5"/>
      <c r="UUF14" s="5"/>
      <c r="UUG14" s="5"/>
      <c r="UUH14" s="5"/>
      <c r="UUI14" s="5"/>
      <c r="UUJ14" s="5"/>
      <c r="UUK14" s="5"/>
      <c r="UUL14" s="5"/>
      <c r="UUM14" s="5"/>
      <c r="UUN14" s="5"/>
      <c r="UUO14" s="5"/>
      <c r="UUP14" s="5"/>
      <c r="UUQ14" s="5"/>
      <c r="UUR14" s="5"/>
      <c r="UUS14" s="5"/>
      <c r="UUT14" s="5"/>
      <c r="UUU14" s="5"/>
      <c r="UUV14" s="5"/>
      <c r="UUW14" s="5"/>
      <c r="UUX14" s="5"/>
      <c r="UUY14" s="5"/>
      <c r="UUZ14" s="5"/>
      <c r="UVA14" s="5"/>
      <c r="UVB14" s="5"/>
      <c r="UVC14" s="5"/>
      <c r="UVD14" s="5"/>
      <c r="UVE14" s="5"/>
      <c r="UVF14" s="5"/>
      <c r="UVG14" s="5"/>
      <c r="UVH14" s="5"/>
      <c r="UVI14" s="5"/>
      <c r="UVJ14" s="5"/>
      <c r="UVK14" s="5"/>
      <c r="UVL14" s="5"/>
      <c r="UVM14" s="5"/>
      <c r="UVN14" s="5"/>
      <c r="UVO14" s="5"/>
      <c r="UVP14" s="5"/>
      <c r="UVQ14" s="5"/>
      <c r="UVR14" s="5"/>
      <c r="UVS14" s="5"/>
      <c r="UVT14" s="5"/>
      <c r="UVU14" s="5"/>
      <c r="UVV14" s="5"/>
      <c r="UVW14" s="5"/>
      <c r="UVX14" s="5"/>
      <c r="UVY14" s="5"/>
      <c r="UVZ14" s="5"/>
      <c r="UWA14" s="5"/>
      <c r="UWB14" s="5"/>
      <c r="UWC14" s="5"/>
      <c r="UWD14" s="5"/>
      <c r="UWE14" s="5"/>
      <c r="UWF14" s="5"/>
      <c r="UWG14" s="5"/>
      <c r="UWH14" s="5"/>
      <c r="UWI14" s="5"/>
      <c r="UWJ14" s="5"/>
      <c r="UWK14" s="5"/>
      <c r="UWL14" s="5"/>
      <c r="UWM14" s="5"/>
      <c r="UWN14" s="5"/>
      <c r="UWO14" s="5"/>
      <c r="UWP14" s="5"/>
      <c r="UWQ14" s="5"/>
      <c r="UWR14" s="5"/>
      <c r="UWS14" s="5"/>
      <c r="UWT14" s="5"/>
      <c r="UWU14" s="5"/>
      <c r="UWV14" s="5"/>
      <c r="UWW14" s="5"/>
      <c r="UWX14" s="5"/>
      <c r="UWY14" s="5"/>
      <c r="UWZ14" s="5"/>
      <c r="UXA14" s="5"/>
      <c r="UXB14" s="5"/>
      <c r="UXC14" s="5"/>
      <c r="UXD14" s="5"/>
      <c r="UXE14" s="5"/>
      <c r="UXF14" s="5"/>
      <c r="UXG14" s="5"/>
      <c r="UXH14" s="5"/>
      <c r="UXI14" s="5"/>
      <c r="UXJ14" s="5"/>
      <c r="UXK14" s="5"/>
      <c r="UXL14" s="5"/>
      <c r="UXM14" s="5"/>
      <c r="UXN14" s="5"/>
      <c r="UXO14" s="5"/>
      <c r="UXP14" s="5"/>
      <c r="UXQ14" s="5"/>
      <c r="UXR14" s="5"/>
      <c r="UXS14" s="5"/>
      <c r="UXT14" s="5"/>
      <c r="UXU14" s="5"/>
      <c r="UXV14" s="5"/>
      <c r="UXW14" s="5"/>
      <c r="UXX14" s="5"/>
      <c r="UXY14" s="5"/>
      <c r="UXZ14" s="5"/>
      <c r="UYA14" s="5"/>
      <c r="UYB14" s="5"/>
      <c r="UYC14" s="5"/>
      <c r="UYD14" s="5"/>
      <c r="UYE14" s="5"/>
      <c r="UYF14" s="5"/>
      <c r="UYG14" s="5"/>
      <c r="UYH14" s="5"/>
      <c r="UYI14" s="5"/>
      <c r="UYJ14" s="5"/>
      <c r="UYK14" s="5"/>
      <c r="UYL14" s="5"/>
      <c r="UYM14" s="5"/>
      <c r="UYN14" s="5"/>
      <c r="UYO14" s="5"/>
      <c r="UYP14" s="5"/>
      <c r="UYQ14" s="5"/>
      <c r="UYR14" s="5"/>
      <c r="UYS14" s="5"/>
      <c r="UYT14" s="5"/>
      <c r="UYU14" s="5"/>
      <c r="UYV14" s="5"/>
      <c r="UYW14" s="5"/>
      <c r="UYX14" s="5"/>
      <c r="UYY14" s="5"/>
      <c r="UYZ14" s="5"/>
      <c r="UZA14" s="5"/>
      <c r="UZB14" s="5"/>
      <c r="UZC14" s="5"/>
      <c r="UZD14" s="5"/>
      <c r="UZE14" s="5"/>
      <c r="UZF14" s="5"/>
      <c r="UZG14" s="5"/>
      <c r="UZH14" s="5"/>
      <c r="UZI14" s="5"/>
      <c r="UZJ14" s="5"/>
      <c r="UZK14" s="5"/>
      <c r="UZL14" s="5"/>
      <c r="UZM14" s="5"/>
      <c r="UZN14" s="5"/>
      <c r="UZO14" s="5"/>
      <c r="UZP14" s="5"/>
      <c r="UZQ14" s="5"/>
      <c r="UZR14" s="5"/>
      <c r="UZS14" s="5"/>
      <c r="UZT14" s="5"/>
      <c r="UZU14" s="5"/>
      <c r="UZV14" s="5"/>
      <c r="UZW14" s="5"/>
      <c r="UZX14" s="5"/>
      <c r="UZY14" s="5"/>
      <c r="UZZ14" s="5"/>
      <c r="VAA14" s="5"/>
      <c r="VAB14" s="5"/>
      <c r="VAC14" s="5"/>
      <c r="VAD14" s="5"/>
      <c r="VAE14" s="5"/>
      <c r="VAF14" s="5"/>
      <c r="VAG14" s="5"/>
      <c r="VAH14" s="5"/>
      <c r="VAI14" s="5"/>
      <c r="VAJ14" s="5"/>
      <c r="VAK14" s="5"/>
      <c r="VAL14" s="5"/>
      <c r="VAM14" s="5"/>
      <c r="VAN14" s="5"/>
      <c r="VAO14" s="5"/>
      <c r="VAP14" s="5"/>
      <c r="VAQ14" s="5"/>
      <c r="VAR14" s="5"/>
      <c r="VAS14" s="5"/>
      <c r="VAT14" s="5"/>
      <c r="VAU14" s="5"/>
      <c r="VAV14" s="5"/>
      <c r="VAW14" s="5"/>
      <c r="VAX14" s="5"/>
      <c r="VAY14" s="5"/>
      <c r="VAZ14" s="5"/>
      <c r="VBA14" s="5"/>
      <c r="VBB14" s="5"/>
      <c r="VBC14" s="5"/>
      <c r="VBD14" s="5"/>
      <c r="VBE14" s="5"/>
      <c r="VBF14" s="5"/>
      <c r="VBG14" s="5"/>
      <c r="VBH14" s="5"/>
      <c r="VBI14" s="5"/>
      <c r="VBJ14" s="5"/>
      <c r="VBK14" s="5"/>
      <c r="VBL14" s="5"/>
      <c r="VBM14" s="5"/>
      <c r="VBN14" s="5"/>
      <c r="VBO14" s="5"/>
      <c r="VBP14" s="5"/>
      <c r="VBQ14" s="5"/>
      <c r="VBR14" s="5"/>
      <c r="VBS14" s="5"/>
      <c r="VBT14" s="5"/>
      <c r="VBU14" s="5"/>
      <c r="VBV14" s="5"/>
      <c r="VBW14" s="5"/>
      <c r="VBX14" s="5"/>
      <c r="VBY14" s="5"/>
      <c r="VBZ14" s="5"/>
      <c r="VCA14" s="5"/>
      <c r="VCB14" s="5"/>
      <c r="VCC14" s="5"/>
      <c r="VCD14" s="5"/>
      <c r="VCE14" s="5"/>
      <c r="VCF14" s="5"/>
      <c r="VCG14" s="5"/>
      <c r="VCH14" s="5"/>
      <c r="VCI14" s="5"/>
      <c r="VCJ14" s="5"/>
      <c r="VCK14" s="5"/>
      <c r="VCL14" s="5"/>
      <c r="VCM14" s="5"/>
      <c r="VCN14" s="5"/>
      <c r="VCO14" s="5"/>
      <c r="VCP14" s="5"/>
      <c r="VCQ14" s="5"/>
      <c r="VCR14" s="5"/>
      <c r="VCS14" s="5"/>
      <c r="VCT14" s="5"/>
      <c r="VCU14" s="5"/>
      <c r="VCV14" s="5"/>
      <c r="VCW14" s="5"/>
      <c r="VCX14" s="5"/>
      <c r="VCY14" s="5"/>
      <c r="VCZ14" s="5"/>
      <c r="VDA14" s="5"/>
      <c r="VDB14" s="5"/>
      <c r="VDC14" s="5"/>
      <c r="VDD14" s="5"/>
      <c r="VDE14" s="5"/>
      <c r="VDF14" s="5"/>
      <c r="VDG14" s="5"/>
      <c r="VDH14" s="5"/>
      <c r="VDI14" s="5"/>
      <c r="VDJ14" s="5"/>
      <c r="VDK14" s="5"/>
      <c r="VDL14" s="5"/>
      <c r="VDM14" s="5"/>
      <c r="VDN14" s="5"/>
      <c r="VDO14" s="5"/>
      <c r="VDP14" s="5"/>
      <c r="VDQ14" s="5"/>
      <c r="VDR14" s="5"/>
      <c r="VDS14" s="5"/>
      <c r="VDT14" s="5"/>
      <c r="VDU14" s="5"/>
      <c r="VDV14" s="5"/>
      <c r="VDW14" s="5"/>
      <c r="VDX14" s="5"/>
      <c r="VDY14" s="5"/>
      <c r="VDZ14" s="5"/>
      <c r="VEA14" s="5"/>
      <c r="VEB14" s="5"/>
      <c r="VEC14" s="5"/>
      <c r="VED14" s="5"/>
      <c r="VEE14" s="5"/>
      <c r="VEF14" s="5"/>
      <c r="VEG14" s="5"/>
      <c r="VEH14" s="5"/>
      <c r="VEI14" s="5"/>
      <c r="VEJ14" s="5"/>
      <c r="VEK14" s="5"/>
      <c r="VEL14" s="5"/>
      <c r="VEM14" s="5"/>
      <c r="VEN14" s="5"/>
      <c r="VEO14" s="5"/>
      <c r="VEP14" s="5"/>
      <c r="VEQ14" s="5"/>
      <c r="VER14" s="5"/>
      <c r="VES14" s="5"/>
      <c r="VET14" s="5"/>
      <c r="VEU14" s="5"/>
      <c r="VEV14" s="5"/>
      <c r="VEW14" s="5"/>
      <c r="VEX14" s="5"/>
      <c r="VEY14" s="5"/>
      <c r="VEZ14" s="5"/>
      <c r="VFA14" s="5"/>
      <c r="VFB14" s="5"/>
      <c r="VFC14" s="5"/>
      <c r="VFD14" s="5"/>
      <c r="VFE14" s="5"/>
      <c r="VFF14" s="5"/>
      <c r="VFG14" s="5"/>
      <c r="VFH14" s="5"/>
      <c r="VFI14" s="5"/>
      <c r="VFJ14" s="5"/>
      <c r="VFK14" s="5"/>
      <c r="VFL14" s="5"/>
      <c r="VFM14" s="5"/>
      <c r="VFN14" s="5"/>
      <c r="VFO14" s="5"/>
      <c r="VFP14" s="5"/>
      <c r="VFQ14" s="5"/>
      <c r="VFR14" s="5"/>
      <c r="VFS14" s="5"/>
      <c r="VFT14" s="5"/>
      <c r="VFU14" s="5"/>
      <c r="VFV14" s="5"/>
      <c r="VFW14" s="5"/>
      <c r="VFX14" s="5"/>
      <c r="VFY14" s="5"/>
      <c r="VFZ14" s="5"/>
      <c r="VGA14" s="5"/>
      <c r="VGB14" s="5"/>
      <c r="VGC14" s="5"/>
      <c r="VGD14" s="5"/>
      <c r="VGE14" s="5"/>
      <c r="VGF14" s="5"/>
      <c r="VGG14" s="5"/>
      <c r="VGH14" s="5"/>
      <c r="VGI14" s="5"/>
      <c r="VGJ14" s="5"/>
      <c r="VGK14" s="5"/>
      <c r="VGL14" s="5"/>
      <c r="VGM14" s="5"/>
      <c r="VGN14" s="5"/>
      <c r="VGO14" s="5"/>
      <c r="VGP14" s="5"/>
      <c r="VGQ14" s="5"/>
      <c r="VGR14" s="5"/>
      <c r="VGS14" s="5"/>
      <c r="VGT14" s="5"/>
      <c r="VGU14" s="5"/>
      <c r="VGV14" s="5"/>
      <c r="VGW14" s="5"/>
      <c r="VGX14" s="5"/>
      <c r="VGY14" s="5"/>
      <c r="VGZ14" s="5"/>
      <c r="VHA14" s="5"/>
      <c r="VHB14" s="5"/>
      <c r="VHC14" s="5"/>
      <c r="VHD14" s="5"/>
      <c r="VHE14" s="5"/>
      <c r="VHF14" s="5"/>
      <c r="VHG14" s="5"/>
      <c r="VHH14" s="5"/>
      <c r="VHI14" s="5"/>
      <c r="VHJ14" s="5"/>
      <c r="VHK14" s="5"/>
      <c r="VHL14" s="5"/>
      <c r="VHM14" s="5"/>
      <c r="VHN14" s="5"/>
      <c r="VHO14" s="5"/>
      <c r="VHP14" s="5"/>
      <c r="VHQ14" s="5"/>
      <c r="VHR14" s="5"/>
      <c r="VHS14" s="5"/>
      <c r="VHT14" s="5"/>
      <c r="VHU14" s="5"/>
      <c r="VHV14" s="5"/>
      <c r="VHW14" s="5"/>
      <c r="VHX14" s="5"/>
      <c r="VHY14" s="5"/>
      <c r="VHZ14" s="5"/>
      <c r="VIA14" s="5"/>
      <c r="VIB14" s="5"/>
      <c r="VIC14" s="5"/>
      <c r="VID14" s="5"/>
      <c r="VIE14" s="5"/>
      <c r="VIF14" s="5"/>
      <c r="VIG14" s="5"/>
      <c r="VIH14" s="5"/>
      <c r="VII14" s="5"/>
      <c r="VIJ14" s="5"/>
      <c r="VIK14" s="5"/>
      <c r="VIL14" s="5"/>
      <c r="VIM14" s="5"/>
      <c r="VIN14" s="5"/>
      <c r="VIO14" s="5"/>
      <c r="VIP14" s="5"/>
      <c r="VIQ14" s="5"/>
      <c r="VIR14" s="5"/>
      <c r="VIS14" s="5"/>
      <c r="VIT14" s="5"/>
      <c r="VIU14" s="5"/>
      <c r="VIV14" s="5"/>
      <c r="VIW14" s="5"/>
      <c r="VIX14" s="5"/>
      <c r="VIY14" s="5"/>
      <c r="VIZ14" s="5"/>
      <c r="VJA14" s="5"/>
      <c r="VJB14" s="5"/>
      <c r="VJC14" s="5"/>
      <c r="VJD14" s="5"/>
      <c r="VJE14" s="5"/>
      <c r="VJF14" s="5"/>
      <c r="VJG14" s="5"/>
      <c r="VJH14" s="5"/>
      <c r="VJI14" s="5"/>
      <c r="VJJ14" s="5"/>
      <c r="VJK14" s="5"/>
      <c r="VJL14" s="5"/>
      <c r="VJM14" s="5"/>
      <c r="VJN14" s="5"/>
      <c r="VJO14" s="5"/>
      <c r="VJP14" s="5"/>
      <c r="VJQ14" s="5"/>
      <c r="VJR14" s="5"/>
      <c r="VJS14" s="5"/>
      <c r="VJT14" s="5"/>
      <c r="VJU14" s="5"/>
      <c r="VJV14" s="5"/>
      <c r="VJW14" s="5"/>
      <c r="VJX14" s="5"/>
      <c r="VJY14" s="5"/>
      <c r="VJZ14" s="5"/>
      <c r="VKA14" s="5"/>
      <c r="VKB14" s="5"/>
      <c r="VKC14" s="5"/>
      <c r="VKD14" s="5"/>
      <c r="VKE14" s="5"/>
      <c r="VKF14" s="5"/>
      <c r="VKG14" s="5"/>
      <c r="VKH14" s="5"/>
      <c r="VKI14" s="5"/>
      <c r="VKJ14" s="5"/>
      <c r="VKK14" s="5"/>
      <c r="VKL14" s="5"/>
      <c r="VKM14" s="5"/>
      <c r="VKN14" s="5"/>
      <c r="VKO14" s="5"/>
      <c r="VKP14" s="5"/>
      <c r="VKQ14" s="5"/>
      <c r="VKR14" s="5"/>
      <c r="VKS14" s="5"/>
      <c r="VKT14" s="5"/>
      <c r="VKU14" s="5"/>
      <c r="VKV14" s="5"/>
      <c r="VKW14" s="5"/>
      <c r="VKX14" s="5"/>
      <c r="VKY14" s="5"/>
      <c r="VKZ14" s="5"/>
      <c r="VLA14" s="5"/>
      <c r="VLB14" s="5"/>
      <c r="VLC14" s="5"/>
      <c r="VLD14" s="5"/>
      <c r="VLE14" s="5"/>
      <c r="VLF14" s="5"/>
      <c r="VLG14" s="5"/>
      <c r="VLH14" s="5"/>
      <c r="VLI14" s="5"/>
      <c r="VLJ14" s="5"/>
      <c r="VLK14" s="5"/>
      <c r="VLL14" s="5"/>
      <c r="VLM14" s="5"/>
      <c r="VLN14" s="5"/>
      <c r="VLO14" s="5"/>
      <c r="VLP14" s="5"/>
      <c r="VLQ14" s="5"/>
      <c r="VLR14" s="5"/>
      <c r="VLS14" s="5"/>
      <c r="VLT14" s="5"/>
      <c r="VLU14" s="5"/>
      <c r="VLV14" s="5"/>
      <c r="VLW14" s="5"/>
      <c r="VLX14" s="5"/>
      <c r="VLY14" s="5"/>
      <c r="VLZ14" s="5"/>
      <c r="VMA14" s="5"/>
      <c r="VMB14" s="5"/>
      <c r="VMC14" s="5"/>
      <c r="VMD14" s="5"/>
      <c r="VME14" s="5"/>
      <c r="VMF14" s="5"/>
      <c r="VMG14" s="5"/>
      <c r="VMH14" s="5"/>
      <c r="VMI14" s="5"/>
      <c r="VMJ14" s="5"/>
      <c r="VMK14" s="5"/>
      <c r="VML14" s="5"/>
      <c r="VMM14" s="5"/>
      <c r="VMN14" s="5"/>
      <c r="VMO14" s="5"/>
      <c r="VMP14" s="5"/>
      <c r="VMQ14" s="5"/>
      <c r="VMR14" s="5"/>
      <c r="VMS14" s="5"/>
      <c r="VMT14" s="5"/>
      <c r="VMU14" s="5"/>
      <c r="VMV14" s="5"/>
      <c r="VMW14" s="5"/>
      <c r="VMX14" s="5"/>
      <c r="VMY14" s="5"/>
      <c r="VMZ14" s="5"/>
      <c r="VNA14" s="5"/>
      <c r="VNB14" s="5"/>
      <c r="VNC14" s="5"/>
      <c r="VND14" s="5"/>
      <c r="VNE14" s="5"/>
      <c r="VNF14" s="5"/>
      <c r="VNG14" s="5"/>
      <c r="VNH14" s="5"/>
      <c r="VNI14" s="5"/>
      <c r="VNJ14" s="5"/>
      <c r="VNK14" s="5"/>
      <c r="VNL14" s="5"/>
      <c r="VNM14" s="5"/>
      <c r="VNN14" s="5"/>
      <c r="VNO14" s="5"/>
      <c r="VNP14" s="5"/>
      <c r="VNQ14" s="5"/>
      <c r="VNR14" s="5"/>
      <c r="VNS14" s="5"/>
      <c r="VNT14" s="5"/>
      <c r="VNU14" s="5"/>
      <c r="VNV14" s="5"/>
      <c r="VNW14" s="5"/>
      <c r="VNX14" s="5"/>
      <c r="VNY14" s="5"/>
      <c r="VNZ14" s="5"/>
      <c r="VOA14" s="5"/>
      <c r="VOB14" s="5"/>
      <c r="VOC14" s="5"/>
      <c r="VOD14" s="5"/>
      <c r="VOE14" s="5"/>
      <c r="VOF14" s="5"/>
      <c r="VOG14" s="5"/>
      <c r="VOH14" s="5"/>
      <c r="VOI14" s="5"/>
      <c r="VOJ14" s="5"/>
      <c r="VOK14" s="5"/>
      <c r="VOL14" s="5"/>
      <c r="VOM14" s="5"/>
      <c r="VON14" s="5"/>
      <c r="VOO14" s="5"/>
      <c r="VOP14" s="5"/>
      <c r="VOQ14" s="5"/>
      <c r="VOR14" s="5"/>
      <c r="VOS14" s="5"/>
      <c r="VOT14" s="5"/>
      <c r="VOU14" s="5"/>
      <c r="VOV14" s="5"/>
      <c r="VOW14" s="5"/>
      <c r="VOX14" s="5"/>
      <c r="VOY14" s="5"/>
      <c r="VOZ14" s="5"/>
      <c r="VPA14" s="5"/>
      <c r="VPB14" s="5"/>
      <c r="VPC14" s="5"/>
      <c r="VPD14" s="5"/>
      <c r="VPE14" s="5"/>
      <c r="VPF14" s="5"/>
      <c r="VPG14" s="5"/>
      <c r="VPH14" s="5"/>
      <c r="VPI14" s="5"/>
      <c r="VPJ14" s="5"/>
      <c r="VPK14" s="5"/>
      <c r="VPL14" s="5"/>
      <c r="VPM14" s="5"/>
      <c r="VPN14" s="5"/>
      <c r="VPO14" s="5"/>
      <c r="VPP14" s="5"/>
      <c r="VPQ14" s="5"/>
      <c r="VPR14" s="5"/>
      <c r="VPS14" s="5"/>
      <c r="VPT14" s="5"/>
      <c r="VPU14" s="5"/>
      <c r="VPV14" s="5"/>
      <c r="VPW14" s="5"/>
      <c r="VPX14" s="5"/>
      <c r="VPY14" s="5"/>
      <c r="VPZ14" s="5"/>
      <c r="VQA14" s="5"/>
      <c r="VQB14" s="5"/>
      <c r="VQC14" s="5"/>
      <c r="VQD14" s="5"/>
      <c r="VQE14" s="5"/>
      <c r="VQF14" s="5"/>
      <c r="VQG14" s="5"/>
      <c r="VQH14" s="5"/>
      <c r="VQI14" s="5"/>
      <c r="VQJ14" s="5"/>
      <c r="VQK14" s="5"/>
      <c r="VQL14" s="5"/>
      <c r="VQM14" s="5"/>
      <c r="VQN14" s="5"/>
      <c r="VQO14" s="5"/>
      <c r="VQP14" s="5"/>
      <c r="VQQ14" s="5"/>
      <c r="VQR14" s="5"/>
      <c r="VQS14" s="5"/>
      <c r="VQT14" s="5"/>
      <c r="VQU14" s="5"/>
      <c r="VQV14" s="5"/>
      <c r="VQW14" s="5"/>
      <c r="VQX14" s="5"/>
      <c r="VQY14" s="5"/>
      <c r="VQZ14" s="5"/>
      <c r="VRA14" s="5"/>
      <c r="VRB14" s="5"/>
      <c r="VRC14" s="5"/>
      <c r="VRD14" s="5"/>
      <c r="VRE14" s="5"/>
      <c r="VRF14" s="5"/>
      <c r="VRG14" s="5"/>
      <c r="VRH14" s="5"/>
      <c r="VRI14" s="5"/>
      <c r="VRJ14" s="5"/>
      <c r="VRK14" s="5"/>
      <c r="VRL14" s="5"/>
      <c r="VRM14" s="5"/>
      <c r="VRN14" s="5"/>
      <c r="VRO14" s="5"/>
      <c r="VRP14" s="5"/>
      <c r="VRQ14" s="5"/>
      <c r="VRR14" s="5"/>
      <c r="VRS14" s="5"/>
      <c r="VRT14" s="5"/>
      <c r="VRU14" s="5"/>
      <c r="VRV14" s="5"/>
      <c r="VRW14" s="5"/>
      <c r="VRX14" s="5"/>
      <c r="VRY14" s="5"/>
      <c r="VRZ14" s="5"/>
      <c r="VSA14" s="5"/>
      <c r="VSB14" s="5"/>
      <c r="VSC14" s="5"/>
      <c r="VSD14" s="5"/>
      <c r="VSE14" s="5"/>
      <c r="VSF14" s="5"/>
      <c r="VSG14" s="5"/>
      <c r="VSH14" s="5"/>
      <c r="VSI14" s="5"/>
      <c r="VSJ14" s="5"/>
      <c r="VSK14" s="5"/>
      <c r="VSL14" s="5"/>
      <c r="VSM14" s="5"/>
      <c r="VSN14" s="5"/>
      <c r="VSO14" s="5"/>
      <c r="VSP14" s="5"/>
      <c r="VSQ14" s="5"/>
      <c r="VSR14" s="5"/>
      <c r="VSS14" s="5"/>
      <c r="VST14" s="5"/>
      <c r="VSU14" s="5"/>
      <c r="VSV14" s="5"/>
      <c r="VSW14" s="5"/>
      <c r="VSX14" s="5"/>
      <c r="VSY14" s="5"/>
      <c r="VSZ14" s="5"/>
      <c r="VTA14" s="5"/>
      <c r="VTB14" s="5"/>
      <c r="VTC14" s="5"/>
      <c r="VTD14" s="5"/>
      <c r="VTE14" s="5"/>
      <c r="VTF14" s="5"/>
      <c r="VTG14" s="5"/>
      <c r="VTH14" s="5"/>
      <c r="VTI14" s="5"/>
      <c r="VTJ14" s="5"/>
      <c r="VTK14" s="5"/>
      <c r="VTL14" s="5"/>
      <c r="VTM14" s="5"/>
      <c r="VTN14" s="5"/>
      <c r="VTO14" s="5"/>
      <c r="VTP14" s="5"/>
      <c r="VTQ14" s="5"/>
      <c r="VTR14" s="5"/>
      <c r="VTS14" s="5"/>
      <c r="VTT14" s="5"/>
      <c r="VTU14" s="5"/>
      <c r="VTV14" s="5"/>
      <c r="VTW14" s="5"/>
      <c r="VTX14" s="5"/>
      <c r="VTY14" s="5"/>
      <c r="VTZ14" s="5"/>
      <c r="VUA14" s="5"/>
      <c r="VUB14" s="5"/>
      <c r="VUC14" s="5"/>
      <c r="VUD14" s="5"/>
      <c r="VUE14" s="5"/>
      <c r="VUF14" s="5"/>
      <c r="VUG14" s="5"/>
      <c r="VUH14" s="5"/>
      <c r="VUI14" s="5"/>
      <c r="VUJ14" s="5"/>
      <c r="VUK14" s="5"/>
      <c r="VUL14" s="5"/>
      <c r="VUM14" s="5"/>
      <c r="VUN14" s="5"/>
      <c r="VUO14" s="5"/>
      <c r="VUP14" s="5"/>
      <c r="VUQ14" s="5"/>
      <c r="VUR14" s="5"/>
      <c r="VUS14" s="5"/>
      <c r="VUT14" s="5"/>
      <c r="VUU14" s="5"/>
      <c r="VUV14" s="5"/>
      <c r="VUW14" s="5"/>
      <c r="VUX14" s="5"/>
      <c r="VUY14" s="5"/>
      <c r="VUZ14" s="5"/>
      <c r="VVA14" s="5"/>
      <c r="VVB14" s="5"/>
      <c r="VVC14" s="5"/>
      <c r="VVD14" s="5"/>
      <c r="VVE14" s="5"/>
      <c r="VVF14" s="5"/>
      <c r="VVG14" s="5"/>
      <c r="VVH14" s="5"/>
      <c r="VVI14" s="5"/>
      <c r="VVJ14" s="5"/>
      <c r="VVK14" s="5"/>
      <c r="VVL14" s="5"/>
      <c r="VVM14" s="5"/>
      <c r="VVN14" s="5"/>
      <c r="VVO14" s="5"/>
      <c r="VVP14" s="5"/>
      <c r="VVQ14" s="5"/>
      <c r="VVR14" s="5"/>
      <c r="VVS14" s="5"/>
      <c r="VVT14" s="5"/>
      <c r="VVU14" s="5"/>
      <c r="VVV14" s="5"/>
      <c r="VVW14" s="5"/>
      <c r="VVX14" s="5"/>
      <c r="VVY14" s="5"/>
      <c r="VVZ14" s="5"/>
      <c r="VWA14" s="5"/>
      <c r="VWB14" s="5"/>
      <c r="VWC14" s="5"/>
      <c r="VWD14" s="5"/>
      <c r="VWE14" s="5"/>
      <c r="VWF14" s="5"/>
      <c r="VWG14" s="5"/>
      <c r="VWH14" s="5"/>
      <c r="VWI14" s="5"/>
      <c r="VWJ14" s="5"/>
      <c r="VWK14" s="5"/>
      <c r="VWL14" s="5"/>
      <c r="VWM14" s="5"/>
      <c r="VWN14" s="5"/>
      <c r="VWO14" s="5"/>
      <c r="VWP14" s="5"/>
      <c r="VWQ14" s="5"/>
      <c r="VWR14" s="5"/>
      <c r="VWS14" s="5"/>
      <c r="VWT14" s="5"/>
      <c r="VWU14" s="5"/>
      <c r="VWV14" s="5"/>
      <c r="VWW14" s="5"/>
      <c r="VWX14" s="5"/>
      <c r="VWY14" s="5"/>
      <c r="VWZ14" s="5"/>
      <c r="VXA14" s="5"/>
      <c r="VXB14" s="5"/>
      <c r="VXC14" s="5"/>
      <c r="VXD14" s="5"/>
      <c r="VXE14" s="5"/>
      <c r="VXF14" s="5"/>
      <c r="VXG14" s="5"/>
      <c r="VXH14" s="5"/>
      <c r="VXI14" s="5"/>
      <c r="VXJ14" s="5"/>
      <c r="VXK14" s="5"/>
      <c r="VXL14" s="5"/>
      <c r="VXM14" s="5"/>
      <c r="VXN14" s="5"/>
      <c r="VXO14" s="5"/>
      <c r="VXP14" s="5"/>
      <c r="VXQ14" s="5"/>
      <c r="VXR14" s="5"/>
      <c r="VXS14" s="5"/>
      <c r="VXT14" s="5"/>
      <c r="VXU14" s="5"/>
      <c r="VXV14" s="5"/>
      <c r="VXW14" s="5"/>
      <c r="VXX14" s="5"/>
      <c r="VXY14" s="5"/>
      <c r="VXZ14" s="5"/>
      <c r="VYA14" s="5"/>
      <c r="VYB14" s="5"/>
      <c r="VYC14" s="5"/>
      <c r="VYD14" s="5"/>
      <c r="VYE14" s="5"/>
      <c r="VYF14" s="5"/>
      <c r="VYG14" s="5"/>
      <c r="VYH14" s="5"/>
      <c r="VYI14" s="5"/>
      <c r="VYJ14" s="5"/>
      <c r="VYK14" s="5"/>
      <c r="VYL14" s="5"/>
      <c r="VYM14" s="5"/>
      <c r="VYN14" s="5"/>
      <c r="VYO14" s="5"/>
      <c r="VYP14" s="5"/>
      <c r="VYQ14" s="5"/>
      <c r="VYR14" s="5"/>
      <c r="VYS14" s="5"/>
      <c r="VYT14" s="5"/>
      <c r="VYU14" s="5"/>
      <c r="VYV14" s="5"/>
      <c r="VYW14" s="5"/>
      <c r="VYX14" s="5"/>
      <c r="VYY14" s="5"/>
      <c r="VYZ14" s="5"/>
      <c r="VZA14" s="5"/>
      <c r="VZB14" s="5"/>
      <c r="VZC14" s="5"/>
      <c r="VZD14" s="5"/>
      <c r="VZE14" s="5"/>
      <c r="VZF14" s="5"/>
      <c r="VZG14" s="5"/>
      <c r="VZH14" s="5"/>
      <c r="VZI14" s="5"/>
      <c r="VZJ14" s="5"/>
      <c r="VZK14" s="5"/>
      <c r="VZL14" s="5"/>
      <c r="VZM14" s="5"/>
      <c r="VZN14" s="5"/>
      <c r="VZO14" s="5"/>
      <c r="VZP14" s="5"/>
      <c r="VZQ14" s="5"/>
      <c r="VZR14" s="5"/>
      <c r="VZS14" s="5"/>
      <c r="VZT14" s="5"/>
      <c r="VZU14" s="5"/>
      <c r="VZV14" s="5"/>
      <c r="VZW14" s="5"/>
      <c r="VZX14" s="5"/>
      <c r="VZY14" s="5"/>
      <c r="VZZ14" s="5"/>
      <c r="WAA14" s="5"/>
      <c r="WAB14" s="5"/>
      <c r="WAC14" s="5"/>
      <c r="WAD14" s="5"/>
      <c r="WAE14" s="5"/>
      <c r="WAF14" s="5"/>
      <c r="WAG14" s="5"/>
      <c r="WAH14" s="5"/>
      <c r="WAI14" s="5"/>
      <c r="WAJ14" s="5"/>
      <c r="WAK14" s="5"/>
      <c r="WAL14" s="5"/>
      <c r="WAM14" s="5"/>
      <c r="WAN14" s="5"/>
      <c r="WAO14" s="5"/>
      <c r="WAP14" s="5"/>
      <c r="WAQ14" s="5"/>
      <c r="WAR14" s="5"/>
      <c r="WAS14" s="5"/>
      <c r="WAT14" s="5"/>
      <c r="WAU14" s="5"/>
      <c r="WAV14" s="5"/>
      <c r="WAW14" s="5"/>
      <c r="WAX14" s="5"/>
      <c r="WAY14" s="5"/>
      <c r="WAZ14" s="5"/>
      <c r="WBA14" s="5"/>
      <c r="WBB14" s="5"/>
      <c r="WBC14" s="5"/>
      <c r="WBD14" s="5"/>
      <c r="WBE14" s="5"/>
      <c r="WBF14" s="5"/>
      <c r="WBG14" s="5"/>
      <c r="WBH14" s="5"/>
      <c r="WBI14" s="5"/>
      <c r="WBJ14" s="5"/>
      <c r="WBK14" s="5"/>
      <c r="WBL14" s="5"/>
      <c r="WBM14" s="5"/>
      <c r="WBN14" s="5"/>
      <c r="WBO14" s="5"/>
      <c r="WBP14" s="5"/>
      <c r="WBQ14" s="5"/>
      <c r="WBR14" s="5"/>
      <c r="WBS14" s="5"/>
      <c r="WBT14" s="5"/>
      <c r="WBU14" s="5"/>
      <c r="WBV14" s="5"/>
      <c r="WBW14" s="5"/>
      <c r="WBX14" s="5"/>
      <c r="WBY14" s="5"/>
      <c r="WBZ14" s="5"/>
      <c r="WCA14" s="5"/>
      <c r="WCB14" s="5"/>
      <c r="WCC14" s="5"/>
      <c r="WCD14" s="5"/>
      <c r="WCE14" s="5"/>
      <c r="WCF14" s="5"/>
      <c r="WCG14" s="5"/>
      <c r="WCH14" s="5"/>
      <c r="WCI14" s="5"/>
      <c r="WCJ14" s="5"/>
      <c r="WCK14" s="5"/>
      <c r="WCL14" s="5"/>
      <c r="WCM14" s="5"/>
      <c r="WCN14" s="5"/>
      <c r="WCO14" s="5"/>
      <c r="WCP14" s="5"/>
      <c r="WCQ14" s="5"/>
      <c r="WCR14" s="5"/>
      <c r="WCS14" s="5"/>
      <c r="WCT14" s="5"/>
      <c r="WCU14" s="5"/>
      <c r="WCV14" s="5"/>
      <c r="WCW14" s="5"/>
      <c r="WCX14" s="5"/>
      <c r="WCY14" s="5"/>
      <c r="WCZ14" s="5"/>
      <c r="WDA14" s="5"/>
      <c r="WDB14" s="5"/>
      <c r="WDC14" s="5"/>
      <c r="WDD14" s="5"/>
      <c r="WDE14" s="5"/>
      <c r="WDF14" s="5"/>
      <c r="WDG14" s="5"/>
      <c r="WDH14" s="5"/>
      <c r="WDI14" s="5"/>
      <c r="WDJ14" s="5"/>
      <c r="WDK14" s="5"/>
      <c r="WDL14" s="5"/>
      <c r="WDM14" s="5"/>
      <c r="WDN14" s="5"/>
      <c r="WDO14" s="5"/>
      <c r="WDP14" s="5"/>
      <c r="WDQ14" s="5"/>
      <c r="WDR14" s="5"/>
      <c r="WDS14" s="5"/>
      <c r="WDT14" s="5"/>
      <c r="WDU14" s="5"/>
      <c r="WDV14" s="5"/>
      <c r="WDW14" s="5"/>
      <c r="WDX14" s="5"/>
      <c r="WDY14" s="5"/>
      <c r="WDZ14" s="5"/>
      <c r="WEA14" s="5"/>
      <c r="WEB14" s="5"/>
      <c r="WEC14" s="5"/>
      <c r="WED14" s="5"/>
      <c r="WEE14" s="5"/>
      <c r="WEF14" s="5"/>
      <c r="WEG14" s="5"/>
      <c r="WEH14" s="5"/>
      <c r="WEI14" s="5"/>
      <c r="WEJ14" s="5"/>
      <c r="WEK14" s="5"/>
      <c r="WEL14" s="5"/>
      <c r="WEM14" s="5"/>
      <c r="WEN14" s="5"/>
      <c r="WEO14" s="5"/>
      <c r="WEP14" s="5"/>
      <c r="WEQ14" s="5"/>
      <c r="WER14" s="5"/>
      <c r="WES14" s="5"/>
      <c r="WET14" s="5"/>
      <c r="WEU14" s="5"/>
      <c r="WEV14" s="5"/>
      <c r="WEW14" s="5"/>
      <c r="WEX14" s="5"/>
      <c r="WEY14" s="5"/>
      <c r="WEZ14" s="5"/>
      <c r="WFA14" s="5"/>
      <c r="WFB14" s="5"/>
      <c r="WFC14" s="5"/>
      <c r="WFD14" s="5"/>
      <c r="WFE14" s="5"/>
      <c r="WFF14" s="5"/>
      <c r="WFG14" s="5"/>
      <c r="WFH14" s="5"/>
      <c r="WFI14" s="5"/>
      <c r="WFJ14" s="5"/>
      <c r="WFK14" s="5"/>
      <c r="WFL14" s="5"/>
      <c r="WFM14" s="5"/>
      <c r="WFN14" s="5"/>
      <c r="WFO14" s="5"/>
      <c r="WFP14" s="5"/>
      <c r="WFQ14" s="5"/>
      <c r="WFR14" s="5"/>
      <c r="WFS14" s="5"/>
      <c r="WFT14" s="5"/>
      <c r="WFU14" s="5"/>
      <c r="WFV14" s="5"/>
      <c r="WFW14" s="5"/>
      <c r="WFX14" s="5"/>
      <c r="WFY14" s="5"/>
      <c r="WFZ14" s="5"/>
      <c r="WGA14" s="5"/>
      <c r="WGB14" s="5"/>
      <c r="WGC14" s="5"/>
      <c r="WGD14" s="5"/>
      <c r="WGE14" s="5"/>
      <c r="WGF14" s="5"/>
      <c r="WGG14" s="5"/>
      <c r="WGH14" s="5"/>
      <c r="WGI14" s="5"/>
      <c r="WGJ14" s="5"/>
      <c r="WGK14" s="5"/>
      <c r="WGL14" s="5"/>
      <c r="WGM14" s="5"/>
      <c r="WGN14" s="5"/>
      <c r="WGO14" s="5"/>
      <c r="WGP14" s="5"/>
      <c r="WGQ14" s="5"/>
      <c r="WGR14" s="5"/>
      <c r="WGS14" s="5"/>
      <c r="WGT14" s="5"/>
      <c r="WGU14" s="5"/>
      <c r="WGV14" s="5"/>
      <c r="WGW14" s="5"/>
      <c r="WGX14" s="5"/>
      <c r="WGY14" s="5"/>
      <c r="WGZ14" s="5"/>
      <c r="WHA14" s="5"/>
      <c r="WHB14" s="5"/>
      <c r="WHC14" s="5"/>
      <c r="WHD14" s="5"/>
      <c r="WHE14" s="5"/>
      <c r="WHF14" s="5"/>
      <c r="WHG14" s="5"/>
      <c r="WHH14" s="5"/>
      <c r="WHI14" s="5"/>
      <c r="WHJ14" s="5"/>
      <c r="WHK14" s="5"/>
      <c r="WHL14" s="5"/>
      <c r="WHM14" s="5"/>
      <c r="WHN14" s="5"/>
      <c r="WHO14" s="5"/>
      <c r="WHP14" s="5"/>
      <c r="WHQ14" s="5"/>
      <c r="WHR14" s="5"/>
      <c r="WHS14" s="5"/>
      <c r="WHT14" s="5"/>
      <c r="WHU14" s="5"/>
      <c r="WHV14" s="5"/>
      <c r="WHW14" s="5"/>
      <c r="WHX14" s="5"/>
      <c r="WHY14" s="5"/>
      <c r="WHZ14" s="5"/>
      <c r="WIA14" s="5"/>
      <c r="WIB14" s="5"/>
      <c r="WIC14" s="5"/>
      <c r="WID14" s="5"/>
      <c r="WIE14" s="5"/>
      <c r="WIF14" s="5"/>
      <c r="WIG14" s="5"/>
      <c r="WIH14" s="5"/>
      <c r="WII14" s="5"/>
      <c r="WIJ14" s="5"/>
      <c r="WIK14" s="5"/>
      <c r="WIL14" s="5"/>
      <c r="WIM14" s="5"/>
      <c r="WIN14" s="5"/>
      <c r="WIO14" s="5"/>
      <c r="WIP14" s="5"/>
      <c r="WIQ14" s="5"/>
      <c r="WIR14" s="5"/>
      <c r="WIS14" s="5"/>
      <c r="WIT14" s="5"/>
      <c r="WIU14" s="5"/>
      <c r="WIV14" s="5"/>
      <c r="WIW14" s="5"/>
      <c r="WIX14" s="5"/>
      <c r="WIY14" s="5"/>
      <c r="WIZ14" s="5"/>
      <c r="WJA14" s="5"/>
      <c r="WJB14" s="5"/>
      <c r="WJC14" s="5"/>
      <c r="WJD14" s="5"/>
      <c r="WJE14" s="5"/>
      <c r="WJF14" s="5"/>
      <c r="WJG14" s="5"/>
      <c r="WJH14" s="5"/>
      <c r="WJI14" s="5"/>
      <c r="WJJ14" s="5"/>
      <c r="WJK14" s="5"/>
      <c r="WJL14" s="5"/>
      <c r="WJM14" s="5"/>
      <c r="WJN14" s="5"/>
      <c r="WJO14" s="5"/>
      <c r="WJP14" s="5"/>
      <c r="WJQ14" s="5"/>
      <c r="WJR14" s="5"/>
      <c r="WJS14" s="5"/>
      <c r="WJT14" s="5"/>
      <c r="WJU14" s="5"/>
      <c r="WJV14" s="5"/>
      <c r="WJW14" s="5"/>
      <c r="WJX14" s="5"/>
      <c r="WJY14" s="5"/>
      <c r="WJZ14" s="5"/>
      <c r="WKA14" s="5"/>
      <c r="WKB14" s="5"/>
      <c r="WKC14" s="5"/>
      <c r="WKD14" s="5"/>
      <c r="WKE14" s="5"/>
      <c r="WKF14" s="5"/>
      <c r="WKG14" s="5"/>
      <c r="WKH14" s="5"/>
      <c r="WKI14" s="5"/>
      <c r="WKJ14" s="5"/>
      <c r="WKK14" s="5"/>
      <c r="WKL14" s="5"/>
      <c r="WKM14" s="5"/>
      <c r="WKN14" s="5"/>
      <c r="WKO14" s="5"/>
      <c r="WKP14" s="5"/>
      <c r="WKQ14" s="5"/>
      <c r="WKR14" s="5"/>
      <c r="WKS14" s="5"/>
      <c r="WKT14" s="5"/>
      <c r="WKU14" s="5"/>
      <c r="WKV14" s="5"/>
      <c r="WKW14" s="5"/>
      <c r="WKX14" s="5"/>
      <c r="WKY14" s="5"/>
      <c r="WKZ14" s="5"/>
      <c r="WLA14" s="5"/>
      <c r="WLB14" s="5"/>
      <c r="WLC14" s="5"/>
      <c r="WLD14" s="5"/>
      <c r="WLE14" s="5"/>
      <c r="WLF14" s="5"/>
      <c r="WLG14" s="5"/>
      <c r="WLH14" s="5"/>
      <c r="WLI14" s="5"/>
      <c r="WLJ14" s="5"/>
      <c r="WLK14" s="5"/>
      <c r="WLL14" s="5"/>
      <c r="WLM14" s="5"/>
      <c r="WLN14" s="5"/>
      <c r="WLO14" s="5"/>
      <c r="WLP14" s="5"/>
      <c r="WLQ14" s="5"/>
      <c r="WLR14" s="5"/>
      <c r="WLS14" s="5"/>
      <c r="WLT14" s="5"/>
      <c r="WLU14" s="5"/>
      <c r="WLV14" s="5"/>
      <c r="WLW14" s="5"/>
      <c r="WLX14" s="5"/>
      <c r="WLY14" s="5"/>
      <c r="WLZ14" s="5"/>
      <c r="WMA14" s="5"/>
      <c r="WMB14" s="5"/>
      <c r="WMC14" s="5"/>
      <c r="WMD14" s="5"/>
      <c r="WME14" s="5"/>
      <c r="WMF14" s="5"/>
      <c r="WMG14" s="5"/>
      <c r="WMH14" s="5"/>
      <c r="WMI14" s="5"/>
      <c r="WMJ14" s="5"/>
      <c r="WMK14" s="5"/>
      <c r="WML14" s="5"/>
      <c r="WMM14" s="5"/>
      <c r="WMN14" s="5"/>
      <c r="WMO14" s="5"/>
      <c r="WMP14" s="5"/>
      <c r="WMQ14" s="5"/>
      <c r="WMR14" s="5"/>
      <c r="WMS14" s="5"/>
      <c r="WMT14" s="5"/>
      <c r="WMU14" s="5"/>
      <c r="WMV14" s="5"/>
      <c r="WMW14" s="5"/>
      <c r="WMX14" s="5"/>
      <c r="WMY14" s="5"/>
      <c r="WMZ14" s="5"/>
      <c r="WNA14" s="5"/>
      <c r="WNB14" s="5"/>
      <c r="WNC14" s="5"/>
      <c r="WND14" s="5"/>
      <c r="WNE14" s="5"/>
      <c r="WNF14" s="5"/>
      <c r="WNG14" s="5"/>
      <c r="WNH14" s="5"/>
      <c r="WNI14" s="5"/>
      <c r="WNJ14" s="5"/>
      <c r="WNK14" s="5"/>
      <c r="WNL14" s="5"/>
      <c r="WNM14" s="5"/>
      <c r="WNN14" s="5"/>
      <c r="WNO14" s="5"/>
      <c r="WNP14" s="5"/>
      <c r="WNQ14" s="5"/>
      <c r="WNR14" s="5"/>
      <c r="WNS14" s="5"/>
      <c r="WNT14" s="5"/>
      <c r="WNU14" s="5"/>
      <c r="WNV14" s="5"/>
      <c r="WNW14" s="5"/>
      <c r="WNX14" s="5"/>
      <c r="WNY14" s="5"/>
      <c r="WNZ14" s="5"/>
      <c r="WOA14" s="5"/>
      <c r="WOB14" s="5"/>
      <c r="WOC14" s="5"/>
      <c r="WOD14" s="5"/>
      <c r="WOE14" s="5"/>
      <c r="WOF14" s="5"/>
      <c r="WOG14" s="5"/>
      <c r="WOH14" s="5"/>
      <c r="WOI14" s="5"/>
      <c r="WOJ14" s="5"/>
      <c r="WOK14" s="5"/>
      <c r="WOL14" s="5"/>
      <c r="WOM14" s="5"/>
      <c r="WON14" s="5"/>
      <c r="WOO14" s="5"/>
      <c r="WOP14" s="5"/>
      <c r="WOQ14" s="5"/>
      <c r="WOR14" s="5"/>
      <c r="WOS14" s="5"/>
      <c r="WOT14" s="5"/>
      <c r="WOU14" s="5"/>
      <c r="WOV14" s="5"/>
      <c r="WOW14" s="5"/>
      <c r="WOX14" s="5"/>
      <c r="WOY14" s="5"/>
      <c r="WOZ14" s="5"/>
      <c r="WPA14" s="5"/>
      <c r="WPB14" s="5"/>
      <c r="WPC14" s="5"/>
      <c r="WPD14" s="5"/>
      <c r="WPE14" s="5"/>
      <c r="WPF14" s="5"/>
      <c r="WPG14" s="5"/>
      <c r="WPH14" s="5"/>
      <c r="WPI14" s="5"/>
      <c r="WPJ14" s="5"/>
      <c r="WPK14" s="5"/>
      <c r="WPL14" s="5"/>
      <c r="WPM14" s="5"/>
      <c r="WPN14" s="5"/>
      <c r="WPO14" s="5"/>
      <c r="WPP14" s="5"/>
      <c r="WPQ14" s="5"/>
      <c r="WPR14" s="5"/>
      <c r="WPS14" s="5"/>
      <c r="WPT14" s="5"/>
      <c r="WPU14" s="5"/>
      <c r="WPV14" s="5"/>
      <c r="WPW14" s="5"/>
      <c r="WPX14" s="5"/>
      <c r="WPY14" s="5"/>
      <c r="WPZ14" s="5"/>
      <c r="WQA14" s="5"/>
      <c r="WQB14" s="5"/>
      <c r="WQC14" s="5"/>
      <c r="WQD14" s="5"/>
      <c r="WQE14" s="5"/>
      <c r="WQF14" s="5"/>
      <c r="WQG14" s="5"/>
      <c r="WQH14" s="5"/>
      <c r="WQI14" s="5"/>
      <c r="WQJ14" s="5"/>
      <c r="WQK14" s="5"/>
      <c r="WQL14" s="5"/>
      <c r="WQM14" s="5"/>
      <c r="WQN14" s="5"/>
      <c r="WQO14" s="5"/>
      <c r="WQP14" s="5"/>
      <c r="WQQ14" s="5"/>
      <c r="WQR14" s="5"/>
      <c r="WQS14" s="5"/>
      <c r="WQT14" s="5"/>
      <c r="WQU14" s="5"/>
      <c r="WQV14" s="5"/>
      <c r="WQW14" s="5"/>
      <c r="WQX14" s="5"/>
      <c r="WQY14" s="5"/>
      <c r="WQZ14" s="5"/>
      <c r="WRA14" s="5"/>
      <c r="WRB14" s="5"/>
      <c r="WRC14" s="5"/>
      <c r="WRD14" s="5"/>
      <c r="WRE14" s="5"/>
      <c r="WRF14" s="5"/>
      <c r="WRG14" s="5"/>
      <c r="WRH14" s="5"/>
      <c r="WRI14" s="5"/>
      <c r="WRJ14" s="5"/>
      <c r="WRK14" s="5"/>
      <c r="WRL14" s="5"/>
      <c r="WRM14" s="5"/>
      <c r="WRN14" s="5"/>
      <c r="WRO14" s="5"/>
      <c r="WRP14" s="5"/>
      <c r="WRQ14" s="5"/>
      <c r="WRR14" s="5"/>
      <c r="WRS14" s="5"/>
      <c r="WRT14" s="5"/>
      <c r="WRU14" s="5"/>
      <c r="WRV14" s="5"/>
      <c r="WRW14" s="5"/>
      <c r="WRX14" s="5"/>
      <c r="WRY14" s="5"/>
      <c r="WRZ14" s="5"/>
      <c r="WSA14" s="5"/>
      <c r="WSB14" s="5"/>
      <c r="WSC14" s="5"/>
      <c r="WSD14" s="5"/>
      <c r="WSE14" s="5"/>
      <c r="WSF14" s="5"/>
      <c r="WSG14" s="5"/>
      <c r="WSH14" s="5"/>
      <c r="WSI14" s="5"/>
      <c r="WSJ14" s="5"/>
      <c r="WSK14" s="5"/>
      <c r="WSL14" s="5"/>
      <c r="WSM14" s="5"/>
      <c r="WSN14" s="5"/>
      <c r="WSO14" s="5"/>
      <c r="WSP14" s="5"/>
      <c r="WSQ14" s="5"/>
      <c r="WSR14" s="5"/>
      <c r="WSS14" s="5"/>
      <c r="WST14" s="5"/>
      <c r="WSU14" s="5"/>
      <c r="WSV14" s="5"/>
      <c r="WSW14" s="5"/>
      <c r="WSX14" s="5"/>
      <c r="WSY14" s="5"/>
      <c r="WSZ14" s="5"/>
      <c r="WTA14" s="5"/>
      <c r="WTB14" s="5"/>
      <c r="WTC14" s="5"/>
      <c r="WTD14" s="5"/>
      <c r="WTE14" s="5"/>
      <c r="WTF14" s="5"/>
      <c r="WTG14" s="5"/>
      <c r="WTH14" s="5"/>
      <c r="WTI14" s="5"/>
      <c r="WTJ14" s="5"/>
      <c r="WTK14" s="5"/>
      <c r="WTL14" s="5"/>
      <c r="WTM14" s="5"/>
      <c r="WTN14" s="5"/>
      <c r="WTO14" s="5"/>
      <c r="WTP14" s="5"/>
      <c r="WTQ14" s="5"/>
      <c r="WTR14" s="5"/>
      <c r="WTS14" s="5"/>
      <c r="WTT14" s="5"/>
      <c r="WTU14" s="5"/>
      <c r="WTV14" s="5"/>
      <c r="WTW14" s="5"/>
      <c r="WTX14" s="5"/>
      <c r="WTY14" s="5"/>
      <c r="WTZ14" s="5"/>
      <c r="WUA14" s="5"/>
      <c r="WUB14" s="5"/>
      <c r="WUC14" s="5"/>
      <c r="WUD14" s="5"/>
      <c r="WUE14" s="5"/>
      <c r="WUF14" s="5"/>
      <c r="WUG14" s="5"/>
      <c r="WUH14" s="5"/>
      <c r="WUI14" s="5"/>
      <c r="WUJ14" s="5"/>
      <c r="WUK14" s="5"/>
      <c r="WUL14" s="5"/>
      <c r="WUM14" s="5"/>
      <c r="WUN14" s="5"/>
      <c r="WUO14" s="5"/>
      <c r="WUP14" s="5"/>
      <c r="WUQ14" s="5"/>
      <c r="WUR14" s="5"/>
      <c r="WUS14" s="5"/>
      <c r="WUT14" s="5"/>
      <c r="WUU14" s="5"/>
      <c r="WUV14" s="5"/>
      <c r="WUW14" s="5"/>
      <c r="WUX14" s="5"/>
      <c r="WUY14" s="5"/>
      <c r="WUZ14" s="5"/>
      <c r="WVA14" s="5"/>
      <c r="WVB14" s="5"/>
      <c r="WVC14" s="5"/>
      <c r="WVD14" s="5"/>
      <c r="WVE14" s="5"/>
      <c r="WVF14" s="5"/>
      <c r="WVG14" s="5"/>
      <c r="WVH14" s="5"/>
      <c r="WVI14" s="5"/>
      <c r="WVJ14" s="5"/>
      <c r="WVK14" s="5"/>
      <c r="WVL14" s="5"/>
      <c r="WVM14" s="5"/>
      <c r="WVN14" s="5"/>
      <c r="WVO14" s="5"/>
      <c r="WVP14" s="5"/>
      <c r="WVQ14" s="5"/>
      <c r="WVR14" s="5"/>
      <c r="WVS14" s="5"/>
      <c r="WVT14" s="5"/>
      <c r="WVU14" s="5"/>
      <c r="WVV14" s="5"/>
      <c r="WVW14" s="5"/>
      <c r="WVX14" s="5"/>
      <c r="WVY14" s="5"/>
      <c r="WVZ14" s="5"/>
      <c r="WWA14" s="5"/>
      <c r="WWB14" s="5"/>
      <c r="WWC14" s="5"/>
      <c r="WWD14" s="5"/>
      <c r="WWE14" s="5"/>
      <c r="WWF14" s="5"/>
      <c r="WWG14" s="5"/>
      <c r="WWH14" s="5"/>
      <c r="WWI14" s="5"/>
      <c r="WWJ14" s="5"/>
      <c r="WWK14" s="5"/>
      <c r="WWL14" s="5"/>
      <c r="WWM14" s="5"/>
      <c r="WWN14" s="5"/>
      <c r="WWO14" s="5"/>
      <c r="WWP14" s="5"/>
      <c r="WWQ14" s="5"/>
      <c r="WWR14" s="5"/>
      <c r="WWS14" s="5"/>
      <c r="WWT14" s="5"/>
      <c r="WWU14" s="5"/>
      <c r="WWV14" s="5"/>
      <c r="WWW14" s="5"/>
      <c r="WWX14" s="5"/>
      <c r="WWY14" s="5"/>
      <c r="WWZ14" s="5"/>
      <c r="WXA14" s="5"/>
      <c r="WXB14" s="5"/>
      <c r="WXC14" s="5"/>
      <c r="WXD14" s="5"/>
      <c r="WXE14" s="5"/>
      <c r="WXF14" s="5"/>
      <c r="WXG14" s="5"/>
      <c r="WXH14" s="5"/>
      <c r="WXI14" s="5"/>
      <c r="WXJ14" s="5"/>
      <c r="WXK14" s="5"/>
      <c r="WXL14" s="5"/>
      <c r="WXM14" s="5"/>
      <c r="WXN14" s="5"/>
      <c r="WXO14" s="5"/>
      <c r="WXP14" s="5"/>
      <c r="WXQ14" s="5"/>
      <c r="WXR14" s="5"/>
      <c r="WXS14" s="5"/>
      <c r="WXT14" s="5"/>
      <c r="WXU14" s="5"/>
      <c r="WXV14" s="5"/>
      <c r="WXW14" s="5"/>
      <c r="WXX14" s="5"/>
      <c r="WXY14" s="5"/>
      <c r="WXZ14" s="5"/>
      <c r="WYA14" s="5"/>
      <c r="WYB14" s="5"/>
      <c r="WYC14" s="5"/>
      <c r="WYD14" s="5"/>
      <c r="WYE14" s="5"/>
      <c r="WYF14" s="5"/>
      <c r="WYG14" s="5"/>
      <c r="WYH14" s="5"/>
      <c r="WYI14" s="5"/>
      <c r="WYJ14" s="5"/>
      <c r="WYK14" s="5"/>
      <c r="WYL14" s="5"/>
      <c r="WYM14" s="5"/>
      <c r="WYN14" s="5"/>
      <c r="WYO14" s="5"/>
      <c r="WYP14" s="5"/>
      <c r="WYQ14" s="5"/>
      <c r="WYR14" s="5"/>
      <c r="WYS14" s="5"/>
      <c r="WYT14" s="5"/>
      <c r="WYU14" s="5"/>
      <c r="WYV14" s="5"/>
      <c r="WYW14" s="5"/>
      <c r="WYX14" s="5"/>
      <c r="WYY14" s="5"/>
      <c r="WYZ14" s="5"/>
      <c r="WZA14" s="5"/>
      <c r="WZB14" s="5"/>
      <c r="WZC14" s="5"/>
      <c r="WZD14" s="5"/>
      <c r="WZE14" s="5"/>
      <c r="WZF14" s="5"/>
      <c r="WZG14" s="5"/>
      <c r="WZH14" s="5"/>
      <c r="WZI14" s="5"/>
      <c r="WZJ14" s="5"/>
      <c r="WZK14" s="5"/>
      <c r="WZL14" s="5"/>
      <c r="WZM14" s="5"/>
      <c r="WZN14" s="5"/>
      <c r="WZO14" s="5"/>
      <c r="WZP14" s="5"/>
      <c r="WZQ14" s="5"/>
      <c r="WZR14" s="5"/>
      <c r="WZS14" s="5"/>
      <c r="WZT14" s="5"/>
      <c r="WZU14" s="5"/>
      <c r="WZV14" s="5"/>
      <c r="WZW14" s="5"/>
      <c r="WZX14" s="5"/>
      <c r="WZY14" s="5"/>
      <c r="WZZ14" s="5"/>
      <c r="XAA14" s="5"/>
      <c r="XAB14" s="5"/>
      <c r="XAC14" s="5"/>
      <c r="XAD14" s="5"/>
      <c r="XAE14" s="5"/>
      <c r="XAF14" s="5"/>
      <c r="XAG14" s="5"/>
      <c r="XAH14" s="5"/>
      <c r="XAI14" s="5"/>
      <c r="XAJ14" s="5"/>
      <c r="XAK14" s="5"/>
      <c r="XAL14" s="5"/>
      <c r="XAM14" s="5"/>
      <c r="XAN14" s="5"/>
      <c r="XAO14" s="5"/>
      <c r="XAP14" s="5"/>
      <c r="XAQ14" s="5"/>
      <c r="XAR14" s="5"/>
      <c r="XAS14" s="5"/>
      <c r="XAT14" s="5"/>
      <c r="XAU14" s="5"/>
      <c r="XAV14" s="5"/>
      <c r="XAW14" s="5"/>
      <c r="XAX14" s="5"/>
      <c r="XAY14" s="5"/>
      <c r="XAZ14" s="5"/>
      <c r="XBA14" s="5"/>
      <c r="XBB14" s="5"/>
      <c r="XBC14" s="5"/>
      <c r="XBD14" s="5"/>
      <c r="XBE14" s="5"/>
      <c r="XBF14" s="5"/>
      <c r="XBG14" s="5"/>
      <c r="XBH14" s="5"/>
      <c r="XBI14" s="5"/>
      <c r="XBJ14" s="5"/>
      <c r="XBK14" s="5"/>
      <c r="XBL14" s="5"/>
      <c r="XBM14" s="5"/>
      <c r="XBN14" s="5"/>
      <c r="XBO14" s="5"/>
      <c r="XBP14" s="5"/>
      <c r="XBQ14" s="5"/>
      <c r="XBR14" s="5"/>
      <c r="XBS14" s="5"/>
      <c r="XBT14" s="5"/>
      <c r="XBU14" s="5"/>
      <c r="XBV14" s="5"/>
      <c r="XBW14" s="5"/>
      <c r="XBX14" s="5"/>
      <c r="XBY14" s="5"/>
      <c r="XBZ14" s="5"/>
      <c r="XCA14" s="5"/>
      <c r="XCB14" s="5"/>
      <c r="XCC14" s="5"/>
      <c r="XCD14" s="5"/>
      <c r="XCE14" s="5"/>
      <c r="XCF14" s="5"/>
      <c r="XCG14" s="5"/>
      <c r="XCH14" s="5"/>
      <c r="XCI14" s="5"/>
      <c r="XCJ14" s="5"/>
      <c r="XCK14" s="5"/>
      <c r="XCL14" s="5"/>
      <c r="XCM14" s="5"/>
      <c r="XCN14" s="5"/>
      <c r="XCO14" s="5"/>
      <c r="XCP14" s="5"/>
      <c r="XCQ14" s="5"/>
      <c r="XCR14" s="5"/>
      <c r="XCS14" s="5"/>
      <c r="XCT14" s="5"/>
      <c r="XCU14" s="5"/>
      <c r="XCV14" s="5"/>
      <c r="XCW14" s="5"/>
      <c r="XCX14" s="5"/>
      <c r="XCY14" s="5"/>
      <c r="XCZ14" s="5"/>
      <c r="XDA14" s="5"/>
      <c r="XDB14" s="5"/>
      <c r="XDC14" s="5"/>
      <c r="XDD14" s="5"/>
      <c r="XDE14" s="5"/>
      <c r="XDF14" s="5"/>
      <c r="XDG14" s="5"/>
      <c r="XDH14" s="5"/>
      <c r="XDI14" s="5"/>
      <c r="XDJ14" s="5"/>
      <c r="XDK14" s="5"/>
      <c r="XDL14" s="5"/>
      <c r="XDM14" s="5"/>
      <c r="XDN14" s="5"/>
      <c r="XDO14" s="5"/>
      <c r="XDP14" s="5"/>
      <c r="XDQ14" s="5"/>
      <c r="XDR14" s="5"/>
      <c r="XDS14" s="5"/>
      <c r="XDT14" s="5"/>
      <c r="XDU14" s="5"/>
      <c r="XDV14" s="5"/>
      <c r="XDW14" s="5"/>
      <c r="XDX14" s="5"/>
      <c r="XDY14" s="5"/>
      <c r="XDZ14" s="5"/>
      <c r="XEA14" s="5"/>
      <c r="XEB14" s="5"/>
      <c r="XEC14" s="5"/>
      <c r="XED14" s="5"/>
      <c r="XEE14" s="5"/>
      <c r="XEF14" s="5"/>
      <c r="XEG14" s="5"/>
      <c r="XEH14" s="5"/>
      <c r="XEI14" s="5"/>
      <c r="XEJ14" s="5"/>
      <c r="XEK14" s="5"/>
      <c r="XEL14" s="5"/>
      <c r="XEM14" s="5"/>
      <c r="XEN14" s="5"/>
      <c r="XEO14" s="5"/>
      <c r="XEP14" s="5"/>
      <c r="XEQ14" s="5"/>
      <c r="XER14" s="5"/>
      <c r="XES14" s="5"/>
      <c r="XET14" s="5"/>
      <c r="XEU14" s="5"/>
      <c r="XEV14" s="5"/>
      <c r="XEW14" s="5"/>
      <c r="XEX14" s="5"/>
      <c r="XEY14" s="5"/>
      <c r="XEZ14" s="5"/>
      <c r="XFA14" s="5"/>
      <c r="XFB14" s="5"/>
      <c r="XFC14" s="5"/>
      <c r="XFD14" s="5"/>
    </row>
    <row r="15" spans="1:16384" x14ac:dyDescent="0.35">
      <c r="A15" s="226" t="s">
        <v>1153</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c r="SK15" s="5"/>
      <c r="SL15" s="5"/>
      <c r="SM15" s="5"/>
      <c r="SN15" s="5"/>
      <c r="SO15" s="5"/>
      <c r="SP15" s="5"/>
      <c r="SQ15" s="5"/>
      <c r="SR15" s="5"/>
      <c r="SS15" s="5"/>
      <c r="ST15" s="5"/>
      <c r="SU15" s="5"/>
      <c r="SV15" s="5"/>
      <c r="SW15" s="5"/>
      <c r="SX15" s="5"/>
      <c r="SY15" s="5"/>
      <c r="SZ15" s="5"/>
      <c r="TA15" s="5"/>
      <c r="TB15" s="5"/>
      <c r="TC15" s="5"/>
      <c r="TD15" s="5"/>
      <c r="TE15" s="5"/>
      <c r="TF15" s="5"/>
      <c r="TG15" s="5"/>
      <c r="TH15" s="5"/>
      <c r="TI15" s="5"/>
      <c r="TJ15" s="5"/>
      <c r="TK15" s="5"/>
      <c r="TL15" s="5"/>
      <c r="TM15" s="5"/>
      <c r="TN15" s="5"/>
      <c r="TO15" s="5"/>
      <c r="TP15" s="5"/>
      <c r="TQ15" s="5"/>
      <c r="TR15" s="5"/>
      <c r="TS15" s="5"/>
      <c r="TT15" s="5"/>
      <c r="TU15" s="5"/>
      <c r="TV15" s="5"/>
      <c r="TW15" s="5"/>
      <c r="TX15" s="5"/>
      <c r="TY15" s="5"/>
      <c r="TZ15" s="5"/>
      <c r="UA15" s="5"/>
      <c r="UB15" s="5"/>
      <c r="UC15" s="5"/>
      <c r="UD15" s="5"/>
      <c r="UE15" s="5"/>
      <c r="UF15" s="5"/>
      <c r="UG15" s="5"/>
      <c r="UH15" s="5"/>
      <c r="UI15" s="5"/>
      <c r="UJ15" s="5"/>
      <c r="UK15" s="5"/>
      <c r="UL15" s="5"/>
      <c r="UM15" s="5"/>
      <c r="UN15" s="5"/>
      <c r="UO15" s="5"/>
      <c r="UP15" s="5"/>
      <c r="UQ15" s="5"/>
      <c r="UR15" s="5"/>
      <c r="US15" s="5"/>
      <c r="UT15" s="5"/>
      <c r="UU15" s="5"/>
      <c r="UV15" s="5"/>
      <c r="UW15" s="5"/>
      <c r="UX15" s="5"/>
      <c r="UY15" s="5"/>
      <c r="UZ15" s="5"/>
      <c r="VA15" s="5"/>
      <c r="VB15" s="5"/>
      <c r="VC15" s="5"/>
      <c r="VD15" s="5"/>
      <c r="VE15" s="5"/>
      <c r="VF15" s="5"/>
      <c r="VG15" s="5"/>
      <c r="VH15" s="5"/>
      <c r="VI15" s="5"/>
      <c r="VJ15" s="5"/>
      <c r="VK15" s="5"/>
      <c r="VL15" s="5"/>
      <c r="VM15" s="5"/>
      <c r="VN15" s="5"/>
      <c r="VO15" s="5"/>
      <c r="VP15" s="5"/>
      <c r="VQ15" s="5"/>
      <c r="VR15" s="5"/>
      <c r="VS15" s="5"/>
      <c r="VT15" s="5"/>
      <c r="VU15" s="5"/>
      <c r="VV15" s="5"/>
      <c r="VW15" s="5"/>
      <c r="VX15" s="5"/>
      <c r="VY15" s="5"/>
      <c r="VZ15" s="5"/>
      <c r="WA15" s="5"/>
      <c r="WB15" s="5"/>
      <c r="WC15" s="5"/>
      <c r="WD15" s="5"/>
      <c r="WE15" s="5"/>
      <c r="WF15" s="5"/>
      <c r="WG15" s="5"/>
      <c r="WH15" s="5"/>
      <c r="WI15" s="5"/>
      <c r="WJ15" s="5"/>
      <c r="WK15" s="5"/>
      <c r="WL15" s="5"/>
      <c r="WM15" s="5"/>
      <c r="WN15" s="5"/>
      <c r="WO15" s="5"/>
      <c r="WP15" s="5"/>
      <c r="WQ15" s="5"/>
      <c r="WR15" s="5"/>
      <c r="WS15" s="5"/>
      <c r="WT15" s="5"/>
      <c r="WU15" s="5"/>
      <c r="WV15" s="5"/>
      <c r="WW15" s="5"/>
      <c r="WX15" s="5"/>
      <c r="WY15" s="5"/>
      <c r="WZ15" s="5"/>
      <c r="XA15" s="5"/>
      <c r="XB15" s="5"/>
      <c r="XC15" s="5"/>
      <c r="XD15" s="5"/>
      <c r="XE15" s="5"/>
      <c r="XF15" s="5"/>
      <c r="XG15" s="5"/>
      <c r="XH15" s="5"/>
      <c r="XI15" s="5"/>
      <c r="XJ15" s="5"/>
      <c r="XK15" s="5"/>
      <c r="XL15" s="5"/>
      <c r="XM15" s="5"/>
      <c r="XN15" s="5"/>
      <c r="XO15" s="5"/>
      <c r="XP15" s="5"/>
      <c r="XQ15" s="5"/>
      <c r="XR15" s="5"/>
      <c r="XS15" s="5"/>
      <c r="XT15" s="5"/>
      <c r="XU15" s="5"/>
      <c r="XV15" s="5"/>
      <c r="XW15" s="5"/>
      <c r="XX15" s="5"/>
      <c r="XY15" s="5"/>
      <c r="XZ15" s="5"/>
      <c r="YA15" s="5"/>
      <c r="YB15" s="5"/>
      <c r="YC15" s="5"/>
      <c r="YD15" s="5"/>
      <c r="YE15" s="5"/>
      <c r="YF15" s="5"/>
      <c r="YG15" s="5"/>
      <c r="YH15" s="5"/>
      <c r="YI15" s="5"/>
      <c r="YJ15" s="5"/>
      <c r="YK15" s="5"/>
      <c r="YL15" s="5"/>
      <c r="YM15" s="5"/>
      <c r="YN15" s="5"/>
      <c r="YO15" s="5"/>
      <c r="YP15" s="5"/>
      <c r="YQ15" s="5"/>
      <c r="YR15" s="5"/>
      <c r="YS15" s="5"/>
      <c r="YT15" s="5"/>
      <c r="YU15" s="5"/>
      <c r="YV15" s="5"/>
      <c r="YW15" s="5"/>
      <c r="YX15" s="5"/>
      <c r="YY15" s="5"/>
      <c r="YZ15" s="5"/>
      <c r="ZA15" s="5"/>
      <c r="ZB15" s="5"/>
      <c r="ZC15" s="5"/>
      <c r="ZD15" s="5"/>
      <c r="ZE15" s="5"/>
      <c r="ZF15" s="5"/>
      <c r="ZG15" s="5"/>
      <c r="ZH15" s="5"/>
      <c r="ZI15" s="5"/>
      <c r="ZJ15" s="5"/>
      <c r="ZK15" s="5"/>
      <c r="ZL15" s="5"/>
      <c r="ZM15" s="5"/>
      <c r="ZN15" s="5"/>
      <c r="ZO15" s="5"/>
      <c r="ZP15" s="5"/>
      <c r="ZQ15" s="5"/>
      <c r="ZR15" s="5"/>
      <c r="ZS15" s="5"/>
      <c r="ZT15" s="5"/>
      <c r="ZU15" s="5"/>
      <c r="ZV15" s="5"/>
      <c r="ZW15" s="5"/>
      <c r="ZX15" s="5"/>
      <c r="ZY15" s="5"/>
      <c r="ZZ15" s="5"/>
      <c r="AAA15" s="5"/>
      <c r="AAB15" s="5"/>
      <c r="AAC15" s="5"/>
      <c r="AAD15" s="5"/>
      <c r="AAE15" s="5"/>
      <c r="AAF15" s="5"/>
      <c r="AAG15" s="5"/>
      <c r="AAH15" s="5"/>
      <c r="AAI15" s="5"/>
      <c r="AAJ15" s="5"/>
      <c r="AAK15" s="5"/>
      <c r="AAL15" s="5"/>
      <c r="AAM15" s="5"/>
      <c r="AAN15" s="5"/>
      <c r="AAO15" s="5"/>
      <c r="AAP15" s="5"/>
      <c r="AAQ15" s="5"/>
      <c r="AAR15" s="5"/>
      <c r="AAS15" s="5"/>
      <c r="AAT15" s="5"/>
      <c r="AAU15" s="5"/>
      <c r="AAV15" s="5"/>
      <c r="AAW15" s="5"/>
      <c r="AAX15" s="5"/>
      <c r="AAY15" s="5"/>
      <c r="AAZ15" s="5"/>
      <c r="ABA15" s="5"/>
      <c r="ABB15" s="5"/>
      <c r="ABC15" s="5"/>
      <c r="ABD15" s="5"/>
      <c r="ABE15" s="5"/>
      <c r="ABF15" s="5"/>
      <c r="ABG15" s="5"/>
      <c r="ABH15" s="5"/>
      <c r="ABI15" s="5"/>
      <c r="ABJ15" s="5"/>
      <c r="ABK15" s="5"/>
      <c r="ABL15" s="5"/>
      <c r="ABM15" s="5"/>
      <c r="ABN15" s="5"/>
      <c r="ABO15" s="5"/>
      <c r="ABP15" s="5"/>
      <c r="ABQ15" s="5"/>
      <c r="ABR15" s="5"/>
      <c r="ABS15" s="5"/>
      <c r="ABT15" s="5"/>
      <c r="ABU15" s="5"/>
      <c r="ABV15" s="5"/>
      <c r="ABW15" s="5"/>
      <c r="ABX15" s="5"/>
      <c r="ABY15" s="5"/>
      <c r="ABZ15" s="5"/>
      <c r="ACA15" s="5"/>
      <c r="ACB15" s="5"/>
      <c r="ACC15" s="5"/>
      <c r="ACD15" s="5"/>
      <c r="ACE15" s="5"/>
      <c r="ACF15" s="5"/>
      <c r="ACG15" s="5"/>
      <c r="ACH15" s="5"/>
      <c r="ACI15" s="5"/>
      <c r="ACJ15" s="5"/>
      <c r="ACK15" s="5"/>
      <c r="ACL15" s="5"/>
      <c r="ACM15" s="5"/>
      <c r="ACN15" s="5"/>
      <c r="ACO15" s="5"/>
      <c r="ACP15" s="5"/>
      <c r="ACQ15" s="5"/>
      <c r="ACR15" s="5"/>
      <c r="ACS15" s="5"/>
      <c r="ACT15" s="5"/>
      <c r="ACU15" s="5"/>
      <c r="ACV15" s="5"/>
      <c r="ACW15" s="5"/>
      <c r="ACX15" s="5"/>
      <c r="ACY15" s="5"/>
      <c r="ACZ15" s="5"/>
      <c r="ADA15" s="5"/>
      <c r="ADB15" s="5"/>
      <c r="ADC15" s="5"/>
      <c r="ADD15" s="5"/>
      <c r="ADE15" s="5"/>
      <c r="ADF15" s="5"/>
      <c r="ADG15" s="5"/>
      <c r="ADH15" s="5"/>
      <c r="ADI15" s="5"/>
      <c r="ADJ15" s="5"/>
      <c r="ADK15" s="5"/>
      <c r="ADL15" s="5"/>
      <c r="ADM15" s="5"/>
      <c r="ADN15" s="5"/>
      <c r="ADO15" s="5"/>
      <c r="ADP15" s="5"/>
      <c r="ADQ15" s="5"/>
      <c r="ADR15" s="5"/>
      <c r="ADS15" s="5"/>
      <c r="ADT15" s="5"/>
      <c r="ADU15" s="5"/>
      <c r="ADV15" s="5"/>
      <c r="ADW15" s="5"/>
      <c r="ADX15" s="5"/>
      <c r="ADY15" s="5"/>
      <c r="ADZ15" s="5"/>
      <c r="AEA15" s="5"/>
      <c r="AEB15" s="5"/>
      <c r="AEC15" s="5"/>
      <c r="AED15" s="5"/>
      <c r="AEE15" s="5"/>
      <c r="AEF15" s="5"/>
      <c r="AEG15" s="5"/>
      <c r="AEH15" s="5"/>
      <c r="AEI15" s="5"/>
      <c r="AEJ15" s="5"/>
      <c r="AEK15" s="5"/>
      <c r="AEL15" s="5"/>
      <c r="AEM15" s="5"/>
      <c r="AEN15" s="5"/>
      <c r="AEO15" s="5"/>
      <c r="AEP15" s="5"/>
      <c r="AEQ15" s="5"/>
      <c r="AER15" s="5"/>
      <c r="AES15" s="5"/>
      <c r="AET15" s="5"/>
      <c r="AEU15" s="5"/>
      <c r="AEV15" s="5"/>
      <c r="AEW15" s="5"/>
      <c r="AEX15" s="5"/>
      <c r="AEY15" s="5"/>
      <c r="AEZ15" s="5"/>
      <c r="AFA15" s="5"/>
      <c r="AFB15" s="5"/>
      <c r="AFC15" s="5"/>
      <c r="AFD15" s="5"/>
      <c r="AFE15" s="5"/>
      <c r="AFF15" s="5"/>
      <c r="AFG15" s="5"/>
      <c r="AFH15" s="5"/>
      <c r="AFI15" s="5"/>
      <c r="AFJ15" s="5"/>
      <c r="AFK15" s="5"/>
      <c r="AFL15" s="5"/>
      <c r="AFM15" s="5"/>
      <c r="AFN15" s="5"/>
      <c r="AFO15" s="5"/>
      <c r="AFP15" s="5"/>
      <c r="AFQ15" s="5"/>
      <c r="AFR15" s="5"/>
      <c r="AFS15" s="5"/>
      <c r="AFT15" s="5"/>
      <c r="AFU15" s="5"/>
      <c r="AFV15" s="5"/>
      <c r="AFW15" s="5"/>
      <c r="AFX15" s="5"/>
      <c r="AFY15" s="5"/>
      <c r="AFZ15" s="5"/>
      <c r="AGA15" s="5"/>
      <c r="AGB15" s="5"/>
      <c r="AGC15" s="5"/>
      <c r="AGD15" s="5"/>
      <c r="AGE15" s="5"/>
      <c r="AGF15" s="5"/>
      <c r="AGG15" s="5"/>
      <c r="AGH15" s="5"/>
      <c r="AGI15" s="5"/>
      <c r="AGJ15" s="5"/>
      <c r="AGK15" s="5"/>
      <c r="AGL15" s="5"/>
      <c r="AGM15" s="5"/>
      <c r="AGN15" s="5"/>
      <c r="AGO15" s="5"/>
      <c r="AGP15" s="5"/>
      <c r="AGQ15" s="5"/>
      <c r="AGR15" s="5"/>
      <c r="AGS15" s="5"/>
      <c r="AGT15" s="5"/>
      <c r="AGU15" s="5"/>
      <c r="AGV15" s="5"/>
      <c r="AGW15" s="5"/>
      <c r="AGX15" s="5"/>
      <c r="AGY15" s="5"/>
      <c r="AGZ15" s="5"/>
      <c r="AHA15" s="5"/>
      <c r="AHB15" s="5"/>
      <c r="AHC15" s="5"/>
      <c r="AHD15" s="5"/>
      <c r="AHE15" s="5"/>
      <c r="AHF15" s="5"/>
      <c r="AHG15" s="5"/>
      <c r="AHH15" s="5"/>
      <c r="AHI15" s="5"/>
      <c r="AHJ15" s="5"/>
      <c r="AHK15" s="5"/>
      <c r="AHL15" s="5"/>
      <c r="AHM15" s="5"/>
      <c r="AHN15" s="5"/>
      <c r="AHO15" s="5"/>
      <c r="AHP15" s="5"/>
      <c r="AHQ15" s="5"/>
      <c r="AHR15" s="5"/>
      <c r="AHS15" s="5"/>
      <c r="AHT15" s="5"/>
      <c r="AHU15" s="5"/>
      <c r="AHV15" s="5"/>
      <c r="AHW15" s="5"/>
      <c r="AHX15" s="5"/>
      <c r="AHY15" s="5"/>
      <c r="AHZ15" s="5"/>
      <c r="AIA15" s="5"/>
      <c r="AIB15" s="5"/>
      <c r="AIC15" s="5"/>
      <c r="AID15" s="5"/>
      <c r="AIE15" s="5"/>
      <c r="AIF15" s="5"/>
      <c r="AIG15" s="5"/>
      <c r="AIH15" s="5"/>
      <c r="AII15" s="5"/>
      <c r="AIJ15" s="5"/>
      <c r="AIK15" s="5"/>
      <c r="AIL15" s="5"/>
      <c r="AIM15" s="5"/>
      <c r="AIN15" s="5"/>
      <c r="AIO15" s="5"/>
      <c r="AIP15" s="5"/>
      <c r="AIQ15" s="5"/>
      <c r="AIR15" s="5"/>
      <c r="AIS15" s="5"/>
      <c r="AIT15" s="5"/>
      <c r="AIU15" s="5"/>
      <c r="AIV15" s="5"/>
      <c r="AIW15" s="5"/>
      <c r="AIX15" s="5"/>
      <c r="AIY15" s="5"/>
      <c r="AIZ15" s="5"/>
      <c r="AJA15" s="5"/>
      <c r="AJB15" s="5"/>
      <c r="AJC15" s="5"/>
      <c r="AJD15" s="5"/>
      <c r="AJE15" s="5"/>
      <c r="AJF15" s="5"/>
      <c r="AJG15" s="5"/>
      <c r="AJH15" s="5"/>
      <c r="AJI15" s="5"/>
      <c r="AJJ15" s="5"/>
      <c r="AJK15" s="5"/>
      <c r="AJL15" s="5"/>
      <c r="AJM15" s="5"/>
      <c r="AJN15" s="5"/>
      <c r="AJO15" s="5"/>
      <c r="AJP15" s="5"/>
      <c r="AJQ15" s="5"/>
      <c r="AJR15" s="5"/>
      <c r="AJS15" s="5"/>
      <c r="AJT15" s="5"/>
      <c r="AJU15" s="5"/>
      <c r="AJV15" s="5"/>
      <c r="AJW15" s="5"/>
      <c r="AJX15" s="5"/>
      <c r="AJY15" s="5"/>
      <c r="AJZ15" s="5"/>
      <c r="AKA15" s="5"/>
      <c r="AKB15" s="5"/>
      <c r="AKC15" s="5"/>
      <c r="AKD15" s="5"/>
      <c r="AKE15" s="5"/>
      <c r="AKF15" s="5"/>
      <c r="AKG15" s="5"/>
      <c r="AKH15" s="5"/>
      <c r="AKI15" s="5"/>
      <c r="AKJ15" s="5"/>
      <c r="AKK15" s="5"/>
      <c r="AKL15" s="5"/>
      <c r="AKM15" s="5"/>
      <c r="AKN15" s="5"/>
      <c r="AKO15" s="5"/>
      <c r="AKP15" s="5"/>
      <c r="AKQ15" s="5"/>
      <c r="AKR15" s="5"/>
      <c r="AKS15" s="5"/>
      <c r="AKT15" s="5"/>
      <c r="AKU15" s="5"/>
      <c r="AKV15" s="5"/>
      <c r="AKW15" s="5"/>
      <c r="AKX15" s="5"/>
      <c r="AKY15" s="5"/>
      <c r="AKZ15" s="5"/>
      <c r="ALA15" s="5"/>
      <c r="ALB15" s="5"/>
      <c r="ALC15" s="5"/>
      <c r="ALD15" s="5"/>
      <c r="ALE15" s="5"/>
      <c r="ALF15" s="5"/>
      <c r="ALG15" s="5"/>
      <c r="ALH15" s="5"/>
      <c r="ALI15" s="5"/>
      <c r="ALJ15" s="5"/>
      <c r="ALK15" s="5"/>
      <c r="ALL15" s="5"/>
      <c r="ALM15" s="5"/>
      <c r="ALN15" s="5"/>
      <c r="ALO15" s="5"/>
      <c r="ALP15" s="5"/>
      <c r="ALQ15" s="5"/>
      <c r="ALR15" s="5"/>
      <c r="ALS15" s="5"/>
      <c r="ALT15" s="5"/>
      <c r="ALU15" s="5"/>
      <c r="ALV15" s="5"/>
      <c r="ALW15" s="5"/>
      <c r="ALX15" s="5"/>
      <c r="ALY15" s="5"/>
      <c r="ALZ15" s="5"/>
      <c r="AMA15" s="5"/>
      <c r="AMB15" s="5"/>
      <c r="AMC15" s="5"/>
      <c r="AMD15" s="5"/>
      <c r="AME15" s="5"/>
      <c r="AMF15" s="5"/>
      <c r="AMG15" s="5"/>
      <c r="AMH15" s="5"/>
      <c r="AMI15" s="5"/>
      <c r="AMJ15" s="5"/>
      <c r="AMK15" s="5"/>
      <c r="AML15" s="5"/>
      <c r="AMM15" s="5"/>
      <c r="AMN15" s="5"/>
      <c r="AMO15" s="5"/>
      <c r="AMP15" s="5"/>
      <c r="AMQ15" s="5"/>
      <c r="AMR15" s="5"/>
      <c r="AMS15" s="5"/>
      <c r="AMT15" s="5"/>
      <c r="AMU15" s="5"/>
      <c r="AMV15" s="5"/>
      <c r="AMW15" s="5"/>
      <c r="AMX15" s="5"/>
      <c r="AMY15" s="5"/>
      <c r="AMZ15" s="5"/>
      <c r="ANA15" s="5"/>
      <c r="ANB15" s="5"/>
      <c r="ANC15" s="5"/>
      <c r="AND15" s="5"/>
      <c r="ANE15" s="5"/>
      <c r="ANF15" s="5"/>
      <c r="ANG15" s="5"/>
      <c r="ANH15" s="5"/>
      <c r="ANI15" s="5"/>
      <c r="ANJ15" s="5"/>
      <c r="ANK15" s="5"/>
      <c r="ANL15" s="5"/>
      <c r="ANM15" s="5"/>
      <c r="ANN15" s="5"/>
      <c r="ANO15" s="5"/>
      <c r="ANP15" s="5"/>
      <c r="ANQ15" s="5"/>
      <c r="ANR15" s="5"/>
      <c r="ANS15" s="5"/>
      <c r="ANT15" s="5"/>
      <c r="ANU15" s="5"/>
      <c r="ANV15" s="5"/>
      <c r="ANW15" s="5"/>
      <c r="ANX15" s="5"/>
      <c r="ANY15" s="5"/>
      <c r="ANZ15" s="5"/>
      <c r="AOA15" s="5"/>
      <c r="AOB15" s="5"/>
      <c r="AOC15" s="5"/>
      <c r="AOD15" s="5"/>
      <c r="AOE15" s="5"/>
      <c r="AOF15" s="5"/>
      <c r="AOG15" s="5"/>
      <c r="AOH15" s="5"/>
      <c r="AOI15" s="5"/>
      <c r="AOJ15" s="5"/>
      <c r="AOK15" s="5"/>
      <c r="AOL15" s="5"/>
      <c r="AOM15" s="5"/>
      <c r="AON15" s="5"/>
      <c r="AOO15" s="5"/>
      <c r="AOP15" s="5"/>
      <c r="AOQ15" s="5"/>
      <c r="AOR15" s="5"/>
      <c r="AOS15" s="5"/>
      <c r="AOT15" s="5"/>
      <c r="AOU15" s="5"/>
      <c r="AOV15" s="5"/>
      <c r="AOW15" s="5"/>
      <c r="AOX15" s="5"/>
      <c r="AOY15" s="5"/>
      <c r="AOZ15" s="5"/>
      <c r="APA15" s="5"/>
      <c r="APB15" s="5"/>
      <c r="APC15" s="5"/>
      <c r="APD15" s="5"/>
      <c r="APE15" s="5"/>
      <c r="APF15" s="5"/>
      <c r="APG15" s="5"/>
      <c r="APH15" s="5"/>
      <c r="API15" s="5"/>
      <c r="APJ15" s="5"/>
      <c r="APK15" s="5"/>
      <c r="APL15" s="5"/>
      <c r="APM15" s="5"/>
      <c r="APN15" s="5"/>
      <c r="APO15" s="5"/>
      <c r="APP15" s="5"/>
      <c r="APQ15" s="5"/>
      <c r="APR15" s="5"/>
      <c r="APS15" s="5"/>
      <c r="APT15" s="5"/>
      <c r="APU15" s="5"/>
      <c r="APV15" s="5"/>
      <c r="APW15" s="5"/>
      <c r="APX15" s="5"/>
      <c r="APY15" s="5"/>
      <c r="APZ15" s="5"/>
      <c r="AQA15" s="5"/>
      <c r="AQB15" s="5"/>
      <c r="AQC15" s="5"/>
      <c r="AQD15" s="5"/>
      <c r="AQE15" s="5"/>
      <c r="AQF15" s="5"/>
      <c r="AQG15" s="5"/>
      <c r="AQH15" s="5"/>
      <c r="AQI15" s="5"/>
      <c r="AQJ15" s="5"/>
      <c r="AQK15" s="5"/>
      <c r="AQL15" s="5"/>
      <c r="AQM15" s="5"/>
      <c r="AQN15" s="5"/>
      <c r="AQO15" s="5"/>
      <c r="AQP15" s="5"/>
      <c r="AQQ15" s="5"/>
      <c r="AQR15" s="5"/>
      <c r="AQS15" s="5"/>
      <c r="AQT15" s="5"/>
      <c r="AQU15" s="5"/>
      <c r="AQV15" s="5"/>
      <c r="AQW15" s="5"/>
      <c r="AQX15" s="5"/>
      <c r="AQY15" s="5"/>
      <c r="AQZ15" s="5"/>
      <c r="ARA15" s="5"/>
      <c r="ARB15" s="5"/>
      <c r="ARC15" s="5"/>
      <c r="ARD15" s="5"/>
      <c r="ARE15" s="5"/>
      <c r="ARF15" s="5"/>
      <c r="ARG15" s="5"/>
      <c r="ARH15" s="5"/>
      <c r="ARI15" s="5"/>
      <c r="ARJ15" s="5"/>
      <c r="ARK15" s="5"/>
      <c r="ARL15" s="5"/>
      <c r="ARM15" s="5"/>
      <c r="ARN15" s="5"/>
      <c r="ARO15" s="5"/>
      <c r="ARP15" s="5"/>
      <c r="ARQ15" s="5"/>
      <c r="ARR15" s="5"/>
      <c r="ARS15" s="5"/>
      <c r="ART15" s="5"/>
      <c r="ARU15" s="5"/>
      <c r="ARV15" s="5"/>
      <c r="ARW15" s="5"/>
      <c r="ARX15" s="5"/>
      <c r="ARY15" s="5"/>
      <c r="ARZ15" s="5"/>
      <c r="ASA15" s="5"/>
      <c r="ASB15" s="5"/>
      <c r="ASC15" s="5"/>
      <c r="ASD15" s="5"/>
      <c r="ASE15" s="5"/>
      <c r="ASF15" s="5"/>
      <c r="ASG15" s="5"/>
      <c r="ASH15" s="5"/>
      <c r="ASI15" s="5"/>
      <c r="ASJ15" s="5"/>
      <c r="ASK15" s="5"/>
      <c r="ASL15" s="5"/>
      <c r="ASM15" s="5"/>
      <c r="ASN15" s="5"/>
      <c r="ASO15" s="5"/>
      <c r="ASP15" s="5"/>
      <c r="ASQ15" s="5"/>
      <c r="ASR15" s="5"/>
      <c r="ASS15" s="5"/>
      <c r="AST15" s="5"/>
      <c r="ASU15" s="5"/>
      <c r="ASV15" s="5"/>
      <c r="ASW15" s="5"/>
      <c r="ASX15" s="5"/>
      <c r="ASY15" s="5"/>
      <c r="ASZ15" s="5"/>
      <c r="ATA15" s="5"/>
      <c r="ATB15" s="5"/>
      <c r="ATC15" s="5"/>
      <c r="ATD15" s="5"/>
      <c r="ATE15" s="5"/>
      <c r="ATF15" s="5"/>
      <c r="ATG15" s="5"/>
      <c r="ATH15" s="5"/>
      <c r="ATI15" s="5"/>
      <c r="ATJ15" s="5"/>
      <c r="ATK15" s="5"/>
      <c r="ATL15" s="5"/>
      <c r="ATM15" s="5"/>
      <c r="ATN15" s="5"/>
      <c r="ATO15" s="5"/>
      <c r="ATP15" s="5"/>
      <c r="ATQ15" s="5"/>
      <c r="ATR15" s="5"/>
      <c r="ATS15" s="5"/>
      <c r="ATT15" s="5"/>
      <c r="ATU15" s="5"/>
      <c r="ATV15" s="5"/>
      <c r="ATW15" s="5"/>
      <c r="ATX15" s="5"/>
      <c r="ATY15" s="5"/>
      <c r="ATZ15" s="5"/>
      <c r="AUA15" s="5"/>
      <c r="AUB15" s="5"/>
      <c r="AUC15" s="5"/>
      <c r="AUD15" s="5"/>
      <c r="AUE15" s="5"/>
      <c r="AUF15" s="5"/>
      <c r="AUG15" s="5"/>
      <c r="AUH15" s="5"/>
      <c r="AUI15" s="5"/>
      <c r="AUJ15" s="5"/>
      <c r="AUK15" s="5"/>
      <c r="AUL15" s="5"/>
      <c r="AUM15" s="5"/>
      <c r="AUN15" s="5"/>
      <c r="AUO15" s="5"/>
      <c r="AUP15" s="5"/>
      <c r="AUQ15" s="5"/>
      <c r="AUR15" s="5"/>
      <c r="AUS15" s="5"/>
      <c r="AUT15" s="5"/>
      <c r="AUU15" s="5"/>
      <c r="AUV15" s="5"/>
      <c r="AUW15" s="5"/>
      <c r="AUX15" s="5"/>
      <c r="AUY15" s="5"/>
      <c r="AUZ15" s="5"/>
      <c r="AVA15" s="5"/>
      <c r="AVB15" s="5"/>
      <c r="AVC15" s="5"/>
      <c r="AVD15" s="5"/>
      <c r="AVE15" s="5"/>
      <c r="AVF15" s="5"/>
      <c r="AVG15" s="5"/>
      <c r="AVH15" s="5"/>
      <c r="AVI15" s="5"/>
      <c r="AVJ15" s="5"/>
      <c r="AVK15" s="5"/>
      <c r="AVL15" s="5"/>
      <c r="AVM15" s="5"/>
      <c r="AVN15" s="5"/>
      <c r="AVO15" s="5"/>
      <c r="AVP15" s="5"/>
      <c r="AVQ15" s="5"/>
      <c r="AVR15" s="5"/>
      <c r="AVS15" s="5"/>
      <c r="AVT15" s="5"/>
      <c r="AVU15" s="5"/>
      <c r="AVV15" s="5"/>
      <c r="AVW15" s="5"/>
      <c r="AVX15" s="5"/>
      <c r="AVY15" s="5"/>
      <c r="AVZ15" s="5"/>
      <c r="AWA15" s="5"/>
      <c r="AWB15" s="5"/>
      <c r="AWC15" s="5"/>
      <c r="AWD15" s="5"/>
      <c r="AWE15" s="5"/>
      <c r="AWF15" s="5"/>
      <c r="AWG15" s="5"/>
      <c r="AWH15" s="5"/>
      <c r="AWI15" s="5"/>
      <c r="AWJ15" s="5"/>
      <c r="AWK15" s="5"/>
      <c r="AWL15" s="5"/>
      <c r="AWM15" s="5"/>
      <c r="AWN15" s="5"/>
      <c r="AWO15" s="5"/>
      <c r="AWP15" s="5"/>
      <c r="AWQ15" s="5"/>
      <c r="AWR15" s="5"/>
      <c r="AWS15" s="5"/>
      <c r="AWT15" s="5"/>
      <c r="AWU15" s="5"/>
      <c r="AWV15" s="5"/>
      <c r="AWW15" s="5"/>
      <c r="AWX15" s="5"/>
      <c r="AWY15" s="5"/>
      <c r="AWZ15" s="5"/>
      <c r="AXA15" s="5"/>
      <c r="AXB15" s="5"/>
      <c r="AXC15" s="5"/>
      <c r="AXD15" s="5"/>
      <c r="AXE15" s="5"/>
      <c r="AXF15" s="5"/>
      <c r="AXG15" s="5"/>
      <c r="AXH15" s="5"/>
      <c r="AXI15" s="5"/>
      <c r="AXJ15" s="5"/>
      <c r="AXK15" s="5"/>
      <c r="AXL15" s="5"/>
      <c r="AXM15" s="5"/>
      <c r="AXN15" s="5"/>
      <c r="AXO15" s="5"/>
      <c r="AXP15" s="5"/>
      <c r="AXQ15" s="5"/>
      <c r="AXR15" s="5"/>
      <c r="AXS15" s="5"/>
      <c r="AXT15" s="5"/>
      <c r="AXU15" s="5"/>
      <c r="AXV15" s="5"/>
      <c r="AXW15" s="5"/>
      <c r="AXX15" s="5"/>
      <c r="AXY15" s="5"/>
      <c r="AXZ15" s="5"/>
      <c r="AYA15" s="5"/>
      <c r="AYB15" s="5"/>
      <c r="AYC15" s="5"/>
      <c r="AYD15" s="5"/>
      <c r="AYE15" s="5"/>
      <c r="AYF15" s="5"/>
      <c r="AYG15" s="5"/>
      <c r="AYH15" s="5"/>
      <c r="AYI15" s="5"/>
      <c r="AYJ15" s="5"/>
      <c r="AYK15" s="5"/>
      <c r="AYL15" s="5"/>
      <c r="AYM15" s="5"/>
      <c r="AYN15" s="5"/>
      <c r="AYO15" s="5"/>
      <c r="AYP15" s="5"/>
      <c r="AYQ15" s="5"/>
      <c r="AYR15" s="5"/>
      <c r="AYS15" s="5"/>
      <c r="AYT15" s="5"/>
      <c r="AYU15" s="5"/>
      <c r="AYV15" s="5"/>
      <c r="AYW15" s="5"/>
      <c r="AYX15" s="5"/>
      <c r="AYY15" s="5"/>
      <c r="AYZ15" s="5"/>
      <c r="AZA15" s="5"/>
      <c r="AZB15" s="5"/>
      <c r="AZC15" s="5"/>
      <c r="AZD15" s="5"/>
      <c r="AZE15" s="5"/>
      <c r="AZF15" s="5"/>
      <c r="AZG15" s="5"/>
      <c r="AZH15" s="5"/>
      <c r="AZI15" s="5"/>
      <c r="AZJ15" s="5"/>
      <c r="AZK15" s="5"/>
      <c r="AZL15" s="5"/>
      <c r="AZM15" s="5"/>
      <c r="AZN15" s="5"/>
      <c r="AZO15" s="5"/>
      <c r="AZP15" s="5"/>
      <c r="AZQ15" s="5"/>
      <c r="AZR15" s="5"/>
      <c r="AZS15" s="5"/>
      <c r="AZT15" s="5"/>
      <c r="AZU15" s="5"/>
      <c r="AZV15" s="5"/>
      <c r="AZW15" s="5"/>
      <c r="AZX15" s="5"/>
      <c r="AZY15" s="5"/>
      <c r="AZZ15" s="5"/>
      <c r="BAA15" s="5"/>
      <c r="BAB15" s="5"/>
      <c r="BAC15" s="5"/>
      <c r="BAD15" s="5"/>
      <c r="BAE15" s="5"/>
      <c r="BAF15" s="5"/>
      <c r="BAG15" s="5"/>
      <c r="BAH15" s="5"/>
      <c r="BAI15" s="5"/>
      <c r="BAJ15" s="5"/>
      <c r="BAK15" s="5"/>
      <c r="BAL15" s="5"/>
      <c r="BAM15" s="5"/>
      <c r="BAN15" s="5"/>
      <c r="BAO15" s="5"/>
      <c r="BAP15" s="5"/>
      <c r="BAQ15" s="5"/>
      <c r="BAR15" s="5"/>
      <c r="BAS15" s="5"/>
      <c r="BAT15" s="5"/>
      <c r="BAU15" s="5"/>
      <c r="BAV15" s="5"/>
      <c r="BAW15" s="5"/>
      <c r="BAX15" s="5"/>
      <c r="BAY15" s="5"/>
      <c r="BAZ15" s="5"/>
      <c r="BBA15" s="5"/>
      <c r="BBB15" s="5"/>
      <c r="BBC15" s="5"/>
      <c r="BBD15" s="5"/>
      <c r="BBE15" s="5"/>
      <c r="BBF15" s="5"/>
      <c r="BBG15" s="5"/>
      <c r="BBH15" s="5"/>
      <c r="BBI15" s="5"/>
      <c r="BBJ15" s="5"/>
      <c r="BBK15" s="5"/>
      <c r="BBL15" s="5"/>
      <c r="BBM15" s="5"/>
      <c r="BBN15" s="5"/>
      <c r="BBO15" s="5"/>
      <c r="BBP15" s="5"/>
      <c r="BBQ15" s="5"/>
      <c r="BBR15" s="5"/>
      <c r="BBS15" s="5"/>
      <c r="BBT15" s="5"/>
      <c r="BBU15" s="5"/>
      <c r="BBV15" s="5"/>
      <c r="BBW15" s="5"/>
      <c r="BBX15" s="5"/>
      <c r="BBY15" s="5"/>
      <c r="BBZ15" s="5"/>
      <c r="BCA15" s="5"/>
      <c r="BCB15" s="5"/>
      <c r="BCC15" s="5"/>
      <c r="BCD15" s="5"/>
      <c r="BCE15" s="5"/>
      <c r="BCF15" s="5"/>
      <c r="BCG15" s="5"/>
      <c r="BCH15" s="5"/>
      <c r="BCI15" s="5"/>
      <c r="BCJ15" s="5"/>
      <c r="BCK15" s="5"/>
      <c r="BCL15" s="5"/>
      <c r="BCM15" s="5"/>
      <c r="BCN15" s="5"/>
      <c r="BCO15" s="5"/>
      <c r="BCP15" s="5"/>
      <c r="BCQ15" s="5"/>
      <c r="BCR15" s="5"/>
      <c r="BCS15" s="5"/>
      <c r="BCT15" s="5"/>
      <c r="BCU15" s="5"/>
      <c r="BCV15" s="5"/>
      <c r="BCW15" s="5"/>
      <c r="BCX15" s="5"/>
      <c r="BCY15" s="5"/>
      <c r="BCZ15" s="5"/>
      <c r="BDA15" s="5"/>
      <c r="BDB15" s="5"/>
      <c r="BDC15" s="5"/>
      <c r="BDD15" s="5"/>
      <c r="BDE15" s="5"/>
      <c r="BDF15" s="5"/>
      <c r="BDG15" s="5"/>
      <c r="BDH15" s="5"/>
      <c r="BDI15" s="5"/>
      <c r="BDJ15" s="5"/>
      <c r="BDK15" s="5"/>
      <c r="BDL15" s="5"/>
      <c r="BDM15" s="5"/>
      <c r="BDN15" s="5"/>
      <c r="BDO15" s="5"/>
      <c r="BDP15" s="5"/>
      <c r="BDQ15" s="5"/>
      <c r="BDR15" s="5"/>
      <c r="BDS15" s="5"/>
      <c r="BDT15" s="5"/>
      <c r="BDU15" s="5"/>
      <c r="BDV15" s="5"/>
      <c r="BDW15" s="5"/>
      <c r="BDX15" s="5"/>
      <c r="BDY15" s="5"/>
      <c r="BDZ15" s="5"/>
      <c r="BEA15" s="5"/>
      <c r="BEB15" s="5"/>
      <c r="BEC15" s="5"/>
      <c r="BED15" s="5"/>
      <c r="BEE15" s="5"/>
      <c r="BEF15" s="5"/>
      <c r="BEG15" s="5"/>
      <c r="BEH15" s="5"/>
      <c r="BEI15" s="5"/>
      <c r="BEJ15" s="5"/>
      <c r="BEK15" s="5"/>
      <c r="BEL15" s="5"/>
      <c r="BEM15" s="5"/>
      <c r="BEN15" s="5"/>
      <c r="BEO15" s="5"/>
      <c r="BEP15" s="5"/>
      <c r="BEQ15" s="5"/>
      <c r="BER15" s="5"/>
      <c r="BES15" s="5"/>
      <c r="BET15" s="5"/>
      <c r="BEU15" s="5"/>
      <c r="BEV15" s="5"/>
      <c r="BEW15" s="5"/>
      <c r="BEX15" s="5"/>
      <c r="BEY15" s="5"/>
      <c r="BEZ15" s="5"/>
      <c r="BFA15" s="5"/>
      <c r="BFB15" s="5"/>
      <c r="BFC15" s="5"/>
      <c r="BFD15" s="5"/>
      <c r="BFE15" s="5"/>
      <c r="BFF15" s="5"/>
      <c r="BFG15" s="5"/>
      <c r="BFH15" s="5"/>
      <c r="BFI15" s="5"/>
      <c r="BFJ15" s="5"/>
      <c r="BFK15" s="5"/>
      <c r="BFL15" s="5"/>
      <c r="BFM15" s="5"/>
      <c r="BFN15" s="5"/>
      <c r="BFO15" s="5"/>
      <c r="BFP15" s="5"/>
      <c r="BFQ15" s="5"/>
      <c r="BFR15" s="5"/>
      <c r="BFS15" s="5"/>
      <c r="BFT15" s="5"/>
      <c r="BFU15" s="5"/>
      <c r="BFV15" s="5"/>
      <c r="BFW15" s="5"/>
      <c r="BFX15" s="5"/>
      <c r="BFY15" s="5"/>
      <c r="BFZ15" s="5"/>
      <c r="BGA15" s="5"/>
      <c r="BGB15" s="5"/>
      <c r="BGC15" s="5"/>
      <c r="BGD15" s="5"/>
      <c r="BGE15" s="5"/>
      <c r="BGF15" s="5"/>
      <c r="BGG15" s="5"/>
      <c r="BGH15" s="5"/>
      <c r="BGI15" s="5"/>
      <c r="BGJ15" s="5"/>
      <c r="BGK15" s="5"/>
      <c r="BGL15" s="5"/>
      <c r="BGM15" s="5"/>
      <c r="BGN15" s="5"/>
      <c r="BGO15" s="5"/>
      <c r="BGP15" s="5"/>
      <c r="BGQ15" s="5"/>
      <c r="BGR15" s="5"/>
      <c r="BGS15" s="5"/>
      <c r="BGT15" s="5"/>
      <c r="BGU15" s="5"/>
      <c r="BGV15" s="5"/>
      <c r="BGW15" s="5"/>
      <c r="BGX15" s="5"/>
      <c r="BGY15" s="5"/>
      <c r="BGZ15" s="5"/>
      <c r="BHA15" s="5"/>
      <c r="BHB15" s="5"/>
      <c r="BHC15" s="5"/>
      <c r="BHD15" s="5"/>
      <c r="BHE15" s="5"/>
      <c r="BHF15" s="5"/>
      <c r="BHG15" s="5"/>
      <c r="BHH15" s="5"/>
      <c r="BHI15" s="5"/>
      <c r="BHJ15" s="5"/>
      <c r="BHK15" s="5"/>
      <c r="BHL15" s="5"/>
      <c r="BHM15" s="5"/>
      <c r="BHN15" s="5"/>
      <c r="BHO15" s="5"/>
      <c r="BHP15" s="5"/>
      <c r="BHQ15" s="5"/>
      <c r="BHR15" s="5"/>
      <c r="BHS15" s="5"/>
      <c r="BHT15" s="5"/>
      <c r="BHU15" s="5"/>
      <c r="BHV15" s="5"/>
      <c r="BHW15" s="5"/>
      <c r="BHX15" s="5"/>
      <c r="BHY15" s="5"/>
      <c r="BHZ15" s="5"/>
      <c r="BIA15" s="5"/>
      <c r="BIB15" s="5"/>
      <c r="BIC15" s="5"/>
      <c r="BID15" s="5"/>
      <c r="BIE15" s="5"/>
      <c r="BIF15" s="5"/>
      <c r="BIG15" s="5"/>
      <c r="BIH15" s="5"/>
      <c r="BII15" s="5"/>
      <c r="BIJ15" s="5"/>
      <c r="BIK15" s="5"/>
      <c r="BIL15" s="5"/>
      <c r="BIM15" s="5"/>
      <c r="BIN15" s="5"/>
      <c r="BIO15" s="5"/>
      <c r="BIP15" s="5"/>
      <c r="BIQ15" s="5"/>
      <c r="BIR15" s="5"/>
      <c r="BIS15" s="5"/>
      <c r="BIT15" s="5"/>
      <c r="BIU15" s="5"/>
      <c r="BIV15" s="5"/>
      <c r="BIW15" s="5"/>
      <c r="BIX15" s="5"/>
      <c r="BIY15" s="5"/>
      <c r="BIZ15" s="5"/>
      <c r="BJA15" s="5"/>
      <c r="BJB15" s="5"/>
      <c r="BJC15" s="5"/>
      <c r="BJD15" s="5"/>
      <c r="BJE15" s="5"/>
      <c r="BJF15" s="5"/>
      <c r="BJG15" s="5"/>
      <c r="BJH15" s="5"/>
      <c r="BJI15" s="5"/>
      <c r="BJJ15" s="5"/>
      <c r="BJK15" s="5"/>
      <c r="BJL15" s="5"/>
      <c r="BJM15" s="5"/>
      <c r="BJN15" s="5"/>
      <c r="BJO15" s="5"/>
      <c r="BJP15" s="5"/>
      <c r="BJQ15" s="5"/>
      <c r="BJR15" s="5"/>
      <c r="BJS15" s="5"/>
      <c r="BJT15" s="5"/>
      <c r="BJU15" s="5"/>
      <c r="BJV15" s="5"/>
      <c r="BJW15" s="5"/>
      <c r="BJX15" s="5"/>
      <c r="BJY15" s="5"/>
      <c r="BJZ15" s="5"/>
      <c r="BKA15" s="5"/>
      <c r="BKB15" s="5"/>
      <c r="BKC15" s="5"/>
      <c r="BKD15" s="5"/>
      <c r="BKE15" s="5"/>
      <c r="BKF15" s="5"/>
      <c r="BKG15" s="5"/>
      <c r="BKH15" s="5"/>
      <c r="BKI15" s="5"/>
      <c r="BKJ15" s="5"/>
      <c r="BKK15" s="5"/>
      <c r="BKL15" s="5"/>
      <c r="BKM15" s="5"/>
      <c r="BKN15" s="5"/>
      <c r="BKO15" s="5"/>
      <c r="BKP15" s="5"/>
      <c r="BKQ15" s="5"/>
      <c r="BKR15" s="5"/>
      <c r="BKS15" s="5"/>
      <c r="BKT15" s="5"/>
      <c r="BKU15" s="5"/>
      <c r="BKV15" s="5"/>
      <c r="BKW15" s="5"/>
      <c r="BKX15" s="5"/>
      <c r="BKY15" s="5"/>
      <c r="BKZ15" s="5"/>
      <c r="BLA15" s="5"/>
      <c r="BLB15" s="5"/>
      <c r="BLC15" s="5"/>
      <c r="BLD15" s="5"/>
      <c r="BLE15" s="5"/>
      <c r="BLF15" s="5"/>
      <c r="BLG15" s="5"/>
      <c r="BLH15" s="5"/>
      <c r="BLI15" s="5"/>
      <c r="BLJ15" s="5"/>
      <c r="BLK15" s="5"/>
      <c r="BLL15" s="5"/>
      <c r="BLM15" s="5"/>
      <c r="BLN15" s="5"/>
      <c r="BLO15" s="5"/>
      <c r="BLP15" s="5"/>
      <c r="BLQ15" s="5"/>
      <c r="BLR15" s="5"/>
      <c r="BLS15" s="5"/>
      <c r="BLT15" s="5"/>
      <c r="BLU15" s="5"/>
      <c r="BLV15" s="5"/>
      <c r="BLW15" s="5"/>
      <c r="BLX15" s="5"/>
      <c r="BLY15" s="5"/>
      <c r="BLZ15" s="5"/>
      <c r="BMA15" s="5"/>
      <c r="BMB15" s="5"/>
      <c r="BMC15" s="5"/>
      <c r="BMD15" s="5"/>
      <c r="BME15" s="5"/>
      <c r="BMF15" s="5"/>
      <c r="BMG15" s="5"/>
      <c r="BMH15" s="5"/>
      <c r="BMI15" s="5"/>
      <c r="BMJ15" s="5"/>
      <c r="BMK15" s="5"/>
      <c r="BML15" s="5"/>
      <c r="BMM15" s="5"/>
      <c r="BMN15" s="5"/>
      <c r="BMO15" s="5"/>
      <c r="BMP15" s="5"/>
      <c r="BMQ15" s="5"/>
      <c r="BMR15" s="5"/>
      <c r="BMS15" s="5"/>
      <c r="BMT15" s="5"/>
      <c r="BMU15" s="5"/>
      <c r="BMV15" s="5"/>
      <c r="BMW15" s="5"/>
      <c r="BMX15" s="5"/>
      <c r="BMY15" s="5"/>
      <c r="BMZ15" s="5"/>
      <c r="BNA15" s="5"/>
      <c r="BNB15" s="5"/>
      <c r="BNC15" s="5"/>
      <c r="BND15" s="5"/>
      <c r="BNE15" s="5"/>
      <c r="BNF15" s="5"/>
      <c r="BNG15" s="5"/>
      <c r="BNH15" s="5"/>
      <c r="BNI15" s="5"/>
      <c r="BNJ15" s="5"/>
      <c r="BNK15" s="5"/>
      <c r="BNL15" s="5"/>
      <c r="BNM15" s="5"/>
      <c r="BNN15" s="5"/>
      <c r="BNO15" s="5"/>
      <c r="BNP15" s="5"/>
      <c r="BNQ15" s="5"/>
      <c r="BNR15" s="5"/>
      <c r="BNS15" s="5"/>
      <c r="BNT15" s="5"/>
      <c r="BNU15" s="5"/>
      <c r="BNV15" s="5"/>
      <c r="BNW15" s="5"/>
      <c r="BNX15" s="5"/>
      <c r="BNY15" s="5"/>
      <c r="BNZ15" s="5"/>
      <c r="BOA15" s="5"/>
      <c r="BOB15" s="5"/>
      <c r="BOC15" s="5"/>
      <c r="BOD15" s="5"/>
      <c r="BOE15" s="5"/>
      <c r="BOF15" s="5"/>
      <c r="BOG15" s="5"/>
      <c r="BOH15" s="5"/>
      <c r="BOI15" s="5"/>
      <c r="BOJ15" s="5"/>
      <c r="BOK15" s="5"/>
      <c r="BOL15" s="5"/>
      <c r="BOM15" s="5"/>
      <c r="BON15" s="5"/>
      <c r="BOO15" s="5"/>
      <c r="BOP15" s="5"/>
      <c r="BOQ15" s="5"/>
      <c r="BOR15" s="5"/>
      <c r="BOS15" s="5"/>
      <c r="BOT15" s="5"/>
      <c r="BOU15" s="5"/>
      <c r="BOV15" s="5"/>
      <c r="BOW15" s="5"/>
      <c r="BOX15" s="5"/>
      <c r="BOY15" s="5"/>
      <c r="BOZ15" s="5"/>
      <c r="BPA15" s="5"/>
      <c r="BPB15" s="5"/>
      <c r="BPC15" s="5"/>
      <c r="BPD15" s="5"/>
      <c r="BPE15" s="5"/>
      <c r="BPF15" s="5"/>
      <c r="BPG15" s="5"/>
      <c r="BPH15" s="5"/>
      <c r="BPI15" s="5"/>
      <c r="BPJ15" s="5"/>
      <c r="BPK15" s="5"/>
      <c r="BPL15" s="5"/>
      <c r="BPM15" s="5"/>
      <c r="BPN15" s="5"/>
      <c r="BPO15" s="5"/>
      <c r="BPP15" s="5"/>
      <c r="BPQ15" s="5"/>
      <c r="BPR15" s="5"/>
      <c r="BPS15" s="5"/>
      <c r="BPT15" s="5"/>
      <c r="BPU15" s="5"/>
      <c r="BPV15" s="5"/>
      <c r="BPW15" s="5"/>
      <c r="BPX15" s="5"/>
      <c r="BPY15" s="5"/>
      <c r="BPZ15" s="5"/>
      <c r="BQA15" s="5"/>
      <c r="BQB15" s="5"/>
      <c r="BQC15" s="5"/>
      <c r="BQD15" s="5"/>
      <c r="BQE15" s="5"/>
      <c r="BQF15" s="5"/>
      <c r="BQG15" s="5"/>
      <c r="BQH15" s="5"/>
      <c r="BQI15" s="5"/>
      <c r="BQJ15" s="5"/>
      <c r="BQK15" s="5"/>
      <c r="BQL15" s="5"/>
      <c r="BQM15" s="5"/>
      <c r="BQN15" s="5"/>
      <c r="BQO15" s="5"/>
      <c r="BQP15" s="5"/>
      <c r="BQQ15" s="5"/>
      <c r="BQR15" s="5"/>
      <c r="BQS15" s="5"/>
      <c r="BQT15" s="5"/>
      <c r="BQU15" s="5"/>
      <c r="BQV15" s="5"/>
      <c r="BQW15" s="5"/>
      <c r="BQX15" s="5"/>
      <c r="BQY15" s="5"/>
      <c r="BQZ15" s="5"/>
      <c r="BRA15" s="5"/>
      <c r="BRB15" s="5"/>
      <c r="BRC15" s="5"/>
      <c r="BRD15" s="5"/>
      <c r="BRE15" s="5"/>
      <c r="BRF15" s="5"/>
      <c r="BRG15" s="5"/>
      <c r="BRH15" s="5"/>
      <c r="BRI15" s="5"/>
      <c r="BRJ15" s="5"/>
      <c r="BRK15" s="5"/>
      <c r="BRL15" s="5"/>
      <c r="BRM15" s="5"/>
      <c r="BRN15" s="5"/>
      <c r="BRO15" s="5"/>
      <c r="BRP15" s="5"/>
      <c r="BRQ15" s="5"/>
      <c r="BRR15" s="5"/>
      <c r="BRS15" s="5"/>
      <c r="BRT15" s="5"/>
      <c r="BRU15" s="5"/>
      <c r="BRV15" s="5"/>
      <c r="BRW15" s="5"/>
      <c r="BRX15" s="5"/>
      <c r="BRY15" s="5"/>
      <c r="BRZ15" s="5"/>
      <c r="BSA15" s="5"/>
      <c r="BSB15" s="5"/>
      <c r="BSC15" s="5"/>
      <c r="BSD15" s="5"/>
      <c r="BSE15" s="5"/>
      <c r="BSF15" s="5"/>
      <c r="BSG15" s="5"/>
      <c r="BSH15" s="5"/>
      <c r="BSI15" s="5"/>
      <c r="BSJ15" s="5"/>
      <c r="BSK15" s="5"/>
      <c r="BSL15" s="5"/>
      <c r="BSM15" s="5"/>
      <c r="BSN15" s="5"/>
      <c r="BSO15" s="5"/>
      <c r="BSP15" s="5"/>
      <c r="BSQ15" s="5"/>
      <c r="BSR15" s="5"/>
      <c r="BSS15" s="5"/>
      <c r="BST15" s="5"/>
      <c r="BSU15" s="5"/>
      <c r="BSV15" s="5"/>
      <c r="BSW15" s="5"/>
      <c r="BSX15" s="5"/>
      <c r="BSY15" s="5"/>
      <c r="BSZ15" s="5"/>
      <c r="BTA15" s="5"/>
      <c r="BTB15" s="5"/>
      <c r="BTC15" s="5"/>
      <c r="BTD15" s="5"/>
      <c r="BTE15" s="5"/>
      <c r="BTF15" s="5"/>
      <c r="BTG15" s="5"/>
      <c r="BTH15" s="5"/>
      <c r="BTI15" s="5"/>
      <c r="BTJ15" s="5"/>
      <c r="BTK15" s="5"/>
      <c r="BTL15" s="5"/>
      <c r="BTM15" s="5"/>
      <c r="BTN15" s="5"/>
      <c r="BTO15" s="5"/>
      <c r="BTP15" s="5"/>
      <c r="BTQ15" s="5"/>
      <c r="BTR15" s="5"/>
      <c r="BTS15" s="5"/>
      <c r="BTT15" s="5"/>
      <c r="BTU15" s="5"/>
      <c r="BTV15" s="5"/>
      <c r="BTW15" s="5"/>
      <c r="BTX15" s="5"/>
      <c r="BTY15" s="5"/>
      <c r="BTZ15" s="5"/>
      <c r="BUA15" s="5"/>
      <c r="BUB15" s="5"/>
      <c r="BUC15" s="5"/>
      <c r="BUD15" s="5"/>
      <c r="BUE15" s="5"/>
      <c r="BUF15" s="5"/>
      <c r="BUG15" s="5"/>
      <c r="BUH15" s="5"/>
      <c r="BUI15" s="5"/>
      <c r="BUJ15" s="5"/>
      <c r="BUK15" s="5"/>
      <c r="BUL15" s="5"/>
      <c r="BUM15" s="5"/>
      <c r="BUN15" s="5"/>
      <c r="BUO15" s="5"/>
      <c r="BUP15" s="5"/>
      <c r="BUQ15" s="5"/>
      <c r="BUR15" s="5"/>
      <c r="BUS15" s="5"/>
      <c r="BUT15" s="5"/>
      <c r="BUU15" s="5"/>
      <c r="BUV15" s="5"/>
      <c r="BUW15" s="5"/>
      <c r="BUX15" s="5"/>
      <c r="BUY15" s="5"/>
      <c r="BUZ15" s="5"/>
      <c r="BVA15" s="5"/>
      <c r="BVB15" s="5"/>
      <c r="BVC15" s="5"/>
      <c r="BVD15" s="5"/>
      <c r="BVE15" s="5"/>
      <c r="BVF15" s="5"/>
      <c r="BVG15" s="5"/>
      <c r="BVH15" s="5"/>
      <c r="BVI15" s="5"/>
      <c r="BVJ15" s="5"/>
      <c r="BVK15" s="5"/>
      <c r="BVL15" s="5"/>
      <c r="BVM15" s="5"/>
      <c r="BVN15" s="5"/>
      <c r="BVO15" s="5"/>
      <c r="BVP15" s="5"/>
      <c r="BVQ15" s="5"/>
      <c r="BVR15" s="5"/>
      <c r="BVS15" s="5"/>
      <c r="BVT15" s="5"/>
      <c r="BVU15" s="5"/>
      <c r="BVV15" s="5"/>
      <c r="BVW15" s="5"/>
      <c r="BVX15" s="5"/>
      <c r="BVY15" s="5"/>
      <c r="BVZ15" s="5"/>
      <c r="BWA15" s="5"/>
      <c r="BWB15" s="5"/>
      <c r="BWC15" s="5"/>
      <c r="BWD15" s="5"/>
      <c r="BWE15" s="5"/>
      <c r="BWF15" s="5"/>
      <c r="BWG15" s="5"/>
      <c r="BWH15" s="5"/>
      <c r="BWI15" s="5"/>
      <c r="BWJ15" s="5"/>
      <c r="BWK15" s="5"/>
      <c r="BWL15" s="5"/>
      <c r="BWM15" s="5"/>
      <c r="BWN15" s="5"/>
      <c r="BWO15" s="5"/>
      <c r="BWP15" s="5"/>
      <c r="BWQ15" s="5"/>
      <c r="BWR15" s="5"/>
      <c r="BWS15" s="5"/>
      <c r="BWT15" s="5"/>
      <c r="BWU15" s="5"/>
      <c r="BWV15" s="5"/>
      <c r="BWW15" s="5"/>
      <c r="BWX15" s="5"/>
      <c r="BWY15" s="5"/>
      <c r="BWZ15" s="5"/>
      <c r="BXA15" s="5"/>
      <c r="BXB15" s="5"/>
      <c r="BXC15" s="5"/>
      <c r="BXD15" s="5"/>
      <c r="BXE15" s="5"/>
      <c r="BXF15" s="5"/>
      <c r="BXG15" s="5"/>
      <c r="BXH15" s="5"/>
      <c r="BXI15" s="5"/>
      <c r="BXJ15" s="5"/>
      <c r="BXK15" s="5"/>
      <c r="BXL15" s="5"/>
      <c r="BXM15" s="5"/>
      <c r="BXN15" s="5"/>
      <c r="BXO15" s="5"/>
      <c r="BXP15" s="5"/>
      <c r="BXQ15" s="5"/>
      <c r="BXR15" s="5"/>
      <c r="BXS15" s="5"/>
      <c r="BXT15" s="5"/>
      <c r="BXU15" s="5"/>
      <c r="BXV15" s="5"/>
      <c r="BXW15" s="5"/>
      <c r="BXX15" s="5"/>
      <c r="BXY15" s="5"/>
      <c r="BXZ15" s="5"/>
      <c r="BYA15" s="5"/>
      <c r="BYB15" s="5"/>
      <c r="BYC15" s="5"/>
      <c r="BYD15" s="5"/>
      <c r="BYE15" s="5"/>
      <c r="BYF15" s="5"/>
      <c r="BYG15" s="5"/>
      <c r="BYH15" s="5"/>
      <c r="BYI15" s="5"/>
      <c r="BYJ15" s="5"/>
      <c r="BYK15" s="5"/>
      <c r="BYL15" s="5"/>
      <c r="BYM15" s="5"/>
      <c r="BYN15" s="5"/>
      <c r="BYO15" s="5"/>
      <c r="BYP15" s="5"/>
      <c r="BYQ15" s="5"/>
      <c r="BYR15" s="5"/>
      <c r="BYS15" s="5"/>
      <c r="BYT15" s="5"/>
      <c r="BYU15" s="5"/>
      <c r="BYV15" s="5"/>
      <c r="BYW15" s="5"/>
      <c r="BYX15" s="5"/>
      <c r="BYY15" s="5"/>
      <c r="BYZ15" s="5"/>
      <c r="BZA15" s="5"/>
      <c r="BZB15" s="5"/>
      <c r="BZC15" s="5"/>
      <c r="BZD15" s="5"/>
      <c r="BZE15" s="5"/>
      <c r="BZF15" s="5"/>
      <c r="BZG15" s="5"/>
      <c r="BZH15" s="5"/>
      <c r="BZI15" s="5"/>
      <c r="BZJ15" s="5"/>
      <c r="BZK15" s="5"/>
      <c r="BZL15" s="5"/>
      <c r="BZM15" s="5"/>
      <c r="BZN15" s="5"/>
      <c r="BZO15" s="5"/>
      <c r="BZP15" s="5"/>
      <c r="BZQ15" s="5"/>
      <c r="BZR15" s="5"/>
      <c r="BZS15" s="5"/>
      <c r="BZT15" s="5"/>
      <c r="BZU15" s="5"/>
      <c r="BZV15" s="5"/>
      <c r="BZW15" s="5"/>
      <c r="BZX15" s="5"/>
      <c r="BZY15" s="5"/>
      <c r="BZZ15" s="5"/>
      <c r="CAA15" s="5"/>
      <c r="CAB15" s="5"/>
      <c r="CAC15" s="5"/>
      <c r="CAD15" s="5"/>
      <c r="CAE15" s="5"/>
      <c r="CAF15" s="5"/>
      <c r="CAG15" s="5"/>
      <c r="CAH15" s="5"/>
      <c r="CAI15" s="5"/>
      <c r="CAJ15" s="5"/>
      <c r="CAK15" s="5"/>
      <c r="CAL15" s="5"/>
      <c r="CAM15" s="5"/>
      <c r="CAN15" s="5"/>
      <c r="CAO15" s="5"/>
      <c r="CAP15" s="5"/>
      <c r="CAQ15" s="5"/>
      <c r="CAR15" s="5"/>
      <c r="CAS15" s="5"/>
      <c r="CAT15" s="5"/>
      <c r="CAU15" s="5"/>
      <c r="CAV15" s="5"/>
      <c r="CAW15" s="5"/>
      <c r="CAX15" s="5"/>
      <c r="CAY15" s="5"/>
      <c r="CAZ15" s="5"/>
      <c r="CBA15" s="5"/>
      <c r="CBB15" s="5"/>
      <c r="CBC15" s="5"/>
      <c r="CBD15" s="5"/>
      <c r="CBE15" s="5"/>
      <c r="CBF15" s="5"/>
      <c r="CBG15" s="5"/>
      <c r="CBH15" s="5"/>
      <c r="CBI15" s="5"/>
      <c r="CBJ15" s="5"/>
      <c r="CBK15" s="5"/>
      <c r="CBL15" s="5"/>
      <c r="CBM15" s="5"/>
      <c r="CBN15" s="5"/>
      <c r="CBO15" s="5"/>
      <c r="CBP15" s="5"/>
      <c r="CBQ15" s="5"/>
      <c r="CBR15" s="5"/>
      <c r="CBS15" s="5"/>
      <c r="CBT15" s="5"/>
      <c r="CBU15" s="5"/>
      <c r="CBV15" s="5"/>
      <c r="CBW15" s="5"/>
      <c r="CBX15" s="5"/>
      <c r="CBY15" s="5"/>
      <c r="CBZ15" s="5"/>
      <c r="CCA15" s="5"/>
      <c r="CCB15" s="5"/>
      <c r="CCC15" s="5"/>
      <c r="CCD15" s="5"/>
      <c r="CCE15" s="5"/>
      <c r="CCF15" s="5"/>
      <c r="CCG15" s="5"/>
      <c r="CCH15" s="5"/>
      <c r="CCI15" s="5"/>
      <c r="CCJ15" s="5"/>
      <c r="CCK15" s="5"/>
      <c r="CCL15" s="5"/>
      <c r="CCM15" s="5"/>
      <c r="CCN15" s="5"/>
      <c r="CCO15" s="5"/>
      <c r="CCP15" s="5"/>
      <c r="CCQ15" s="5"/>
      <c r="CCR15" s="5"/>
      <c r="CCS15" s="5"/>
      <c r="CCT15" s="5"/>
      <c r="CCU15" s="5"/>
      <c r="CCV15" s="5"/>
      <c r="CCW15" s="5"/>
      <c r="CCX15" s="5"/>
      <c r="CCY15" s="5"/>
      <c r="CCZ15" s="5"/>
      <c r="CDA15" s="5"/>
      <c r="CDB15" s="5"/>
      <c r="CDC15" s="5"/>
      <c r="CDD15" s="5"/>
      <c r="CDE15" s="5"/>
      <c r="CDF15" s="5"/>
      <c r="CDG15" s="5"/>
      <c r="CDH15" s="5"/>
      <c r="CDI15" s="5"/>
      <c r="CDJ15" s="5"/>
      <c r="CDK15" s="5"/>
      <c r="CDL15" s="5"/>
      <c r="CDM15" s="5"/>
      <c r="CDN15" s="5"/>
      <c r="CDO15" s="5"/>
      <c r="CDP15" s="5"/>
      <c r="CDQ15" s="5"/>
      <c r="CDR15" s="5"/>
      <c r="CDS15" s="5"/>
      <c r="CDT15" s="5"/>
      <c r="CDU15" s="5"/>
      <c r="CDV15" s="5"/>
      <c r="CDW15" s="5"/>
      <c r="CDX15" s="5"/>
      <c r="CDY15" s="5"/>
      <c r="CDZ15" s="5"/>
      <c r="CEA15" s="5"/>
      <c r="CEB15" s="5"/>
      <c r="CEC15" s="5"/>
      <c r="CED15" s="5"/>
      <c r="CEE15" s="5"/>
      <c r="CEF15" s="5"/>
      <c r="CEG15" s="5"/>
      <c r="CEH15" s="5"/>
      <c r="CEI15" s="5"/>
      <c r="CEJ15" s="5"/>
      <c r="CEK15" s="5"/>
      <c r="CEL15" s="5"/>
      <c r="CEM15" s="5"/>
      <c r="CEN15" s="5"/>
      <c r="CEO15" s="5"/>
      <c r="CEP15" s="5"/>
      <c r="CEQ15" s="5"/>
      <c r="CER15" s="5"/>
      <c r="CES15" s="5"/>
      <c r="CET15" s="5"/>
      <c r="CEU15" s="5"/>
      <c r="CEV15" s="5"/>
      <c r="CEW15" s="5"/>
      <c r="CEX15" s="5"/>
      <c r="CEY15" s="5"/>
      <c r="CEZ15" s="5"/>
      <c r="CFA15" s="5"/>
      <c r="CFB15" s="5"/>
      <c r="CFC15" s="5"/>
      <c r="CFD15" s="5"/>
      <c r="CFE15" s="5"/>
      <c r="CFF15" s="5"/>
      <c r="CFG15" s="5"/>
      <c r="CFH15" s="5"/>
      <c r="CFI15" s="5"/>
      <c r="CFJ15" s="5"/>
      <c r="CFK15" s="5"/>
      <c r="CFL15" s="5"/>
      <c r="CFM15" s="5"/>
      <c r="CFN15" s="5"/>
      <c r="CFO15" s="5"/>
      <c r="CFP15" s="5"/>
      <c r="CFQ15" s="5"/>
      <c r="CFR15" s="5"/>
      <c r="CFS15" s="5"/>
      <c r="CFT15" s="5"/>
      <c r="CFU15" s="5"/>
      <c r="CFV15" s="5"/>
      <c r="CFW15" s="5"/>
      <c r="CFX15" s="5"/>
      <c r="CFY15" s="5"/>
      <c r="CFZ15" s="5"/>
      <c r="CGA15" s="5"/>
      <c r="CGB15" s="5"/>
      <c r="CGC15" s="5"/>
      <c r="CGD15" s="5"/>
      <c r="CGE15" s="5"/>
      <c r="CGF15" s="5"/>
      <c r="CGG15" s="5"/>
      <c r="CGH15" s="5"/>
      <c r="CGI15" s="5"/>
      <c r="CGJ15" s="5"/>
      <c r="CGK15" s="5"/>
      <c r="CGL15" s="5"/>
      <c r="CGM15" s="5"/>
      <c r="CGN15" s="5"/>
      <c r="CGO15" s="5"/>
      <c r="CGP15" s="5"/>
      <c r="CGQ15" s="5"/>
      <c r="CGR15" s="5"/>
      <c r="CGS15" s="5"/>
      <c r="CGT15" s="5"/>
      <c r="CGU15" s="5"/>
      <c r="CGV15" s="5"/>
      <c r="CGW15" s="5"/>
      <c r="CGX15" s="5"/>
      <c r="CGY15" s="5"/>
      <c r="CGZ15" s="5"/>
      <c r="CHA15" s="5"/>
      <c r="CHB15" s="5"/>
      <c r="CHC15" s="5"/>
      <c r="CHD15" s="5"/>
      <c r="CHE15" s="5"/>
      <c r="CHF15" s="5"/>
      <c r="CHG15" s="5"/>
      <c r="CHH15" s="5"/>
      <c r="CHI15" s="5"/>
      <c r="CHJ15" s="5"/>
      <c r="CHK15" s="5"/>
      <c r="CHL15" s="5"/>
      <c r="CHM15" s="5"/>
      <c r="CHN15" s="5"/>
      <c r="CHO15" s="5"/>
      <c r="CHP15" s="5"/>
      <c r="CHQ15" s="5"/>
      <c r="CHR15" s="5"/>
      <c r="CHS15" s="5"/>
      <c r="CHT15" s="5"/>
      <c r="CHU15" s="5"/>
      <c r="CHV15" s="5"/>
      <c r="CHW15" s="5"/>
      <c r="CHX15" s="5"/>
      <c r="CHY15" s="5"/>
      <c r="CHZ15" s="5"/>
      <c r="CIA15" s="5"/>
      <c r="CIB15" s="5"/>
      <c r="CIC15" s="5"/>
      <c r="CID15" s="5"/>
      <c r="CIE15" s="5"/>
      <c r="CIF15" s="5"/>
      <c r="CIG15" s="5"/>
      <c r="CIH15" s="5"/>
      <c r="CII15" s="5"/>
      <c r="CIJ15" s="5"/>
      <c r="CIK15" s="5"/>
      <c r="CIL15" s="5"/>
      <c r="CIM15" s="5"/>
      <c r="CIN15" s="5"/>
      <c r="CIO15" s="5"/>
      <c r="CIP15" s="5"/>
      <c r="CIQ15" s="5"/>
      <c r="CIR15" s="5"/>
      <c r="CIS15" s="5"/>
      <c r="CIT15" s="5"/>
      <c r="CIU15" s="5"/>
      <c r="CIV15" s="5"/>
      <c r="CIW15" s="5"/>
      <c r="CIX15" s="5"/>
      <c r="CIY15" s="5"/>
      <c r="CIZ15" s="5"/>
      <c r="CJA15" s="5"/>
      <c r="CJB15" s="5"/>
      <c r="CJC15" s="5"/>
      <c r="CJD15" s="5"/>
      <c r="CJE15" s="5"/>
      <c r="CJF15" s="5"/>
      <c r="CJG15" s="5"/>
      <c r="CJH15" s="5"/>
      <c r="CJI15" s="5"/>
      <c r="CJJ15" s="5"/>
      <c r="CJK15" s="5"/>
      <c r="CJL15" s="5"/>
      <c r="CJM15" s="5"/>
      <c r="CJN15" s="5"/>
      <c r="CJO15" s="5"/>
      <c r="CJP15" s="5"/>
      <c r="CJQ15" s="5"/>
      <c r="CJR15" s="5"/>
      <c r="CJS15" s="5"/>
      <c r="CJT15" s="5"/>
      <c r="CJU15" s="5"/>
      <c r="CJV15" s="5"/>
      <c r="CJW15" s="5"/>
      <c r="CJX15" s="5"/>
      <c r="CJY15" s="5"/>
      <c r="CJZ15" s="5"/>
      <c r="CKA15" s="5"/>
      <c r="CKB15" s="5"/>
      <c r="CKC15" s="5"/>
      <c r="CKD15" s="5"/>
      <c r="CKE15" s="5"/>
      <c r="CKF15" s="5"/>
      <c r="CKG15" s="5"/>
      <c r="CKH15" s="5"/>
      <c r="CKI15" s="5"/>
      <c r="CKJ15" s="5"/>
      <c r="CKK15" s="5"/>
      <c r="CKL15" s="5"/>
      <c r="CKM15" s="5"/>
      <c r="CKN15" s="5"/>
      <c r="CKO15" s="5"/>
      <c r="CKP15" s="5"/>
      <c r="CKQ15" s="5"/>
      <c r="CKR15" s="5"/>
      <c r="CKS15" s="5"/>
      <c r="CKT15" s="5"/>
      <c r="CKU15" s="5"/>
      <c r="CKV15" s="5"/>
      <c r="CKW15" s="5"/>
      <c r="CKX15" s="5"/>
      <c r="CKY15" s="5"/>
      <c r="CKZ15" s="5"/>
      <c r="CLA15" s="5"/>
      <c r="CLB15" s="5"/>
      <c r="CLC15" s="5"/>
      <c r="CLD15" s="5"/>
      <c r="CLE15" s="5"/>
      <c r="CLF15" s="5"/>
      <c r="CLG15" s="5"/>
      <c r="CLH15" s="5"/>
      <c r="CLI15" s="5"/>
      <c r="CLJ15" s="5"/>
      <c r="CLK15" s="5"/>
      <c r="CLL15" s="5"/>
      <c r="CLM15" s="5"/>
      <c r="CLN15" s="5"/>
      <c r="CLO15" s="5"/>
      <c r="CLP15" s="5"/>
      <c r="CLQ15" s="5"/>
      <c r="CLR15" s="5"/>
      <c r="CLS15" s="5"/>
      <c r="CLT15" s="5"/>
      <c r="CLU15" s="5"/>
      <c r="CLV15" s="5"/>
      <c r="CLW15" s="5"/>
      <c r="CLX15" s="5"/>
      <c r="CLY15" s="5"/>
      <c r="CLZ15" s="5"/>
      <c r="CMA15" s="5"/>
      <c r="CMB15" s="5"/>
      <c r="CMC15" s="5"/>
      <c r="CMD15" s="5"/>
      <c r="CME15" s="5"/>
      <c r="CMF15" s="5"/>
      <c r="CMG15" s="5"/>
      <c r="CMH15" s="5"/>
      <c r="CMI15" s="5"/>
      <c r="CMJ15" s="5"/>
      <c r="CMK15" s="5"/>
      <c r="CML15" s="5"/>
      <c r="CMM15" s="5"/>
      <c r="CMN15" s="5"/>
      <c r="CMO15" s="5"/>
      <c r="CMP15" s="5"/>
      <c r="CMQ15" s="5"/>
      <c r="CMR15" s="5"/>
      <c r="CMS15" s="5"/>
      <c r="CMT15" s="5"/>
      <c r="CMU15" s="5"/>
      <c r="CMV15" s="5"/>
      <c r="CMW15" s="5"/>
      <c r="CMX15" s="5"/>
      <c r="CMY15" s="5"/>
      <c r="CMZ15" s="5"/>
      <c r="CNA15" s="5"/>
      <c r="CNB15" s="5"/>
      <c r="CNC15" s="5"/>
      <c r="CND15" s="5"/>
      <c r="CNE15" s="5"/>
      <c r="CNF15" s="5"/>
      <c r="CNG15" s="5"/>
      <c r="CNH15" s="5"/>
      <c r="CNI15" s="5"/>
      <c r="CNJ15" s="5"/>
      <c r="CNK15" s="5"/>
      <c r="CNL15" s="5"/>
      <c r="CNM15" s="5"/>
      <c r="CNN15" s="5"/>
      <c r="CNO15" s="5"/>
      <c r="CNP15" s="5"/>
      <c r="CNQ15" s="5"/>
      <c r="CNR15" s="5"/>
      <c r="CNS15" s="5"/>
      <c r="CNT15" s="5"/>
      <c r="CNU15" s="5"/>
      <c r="CNV15" s="5"/>
      <c r="CNW15" s="5"/>
      <c r="CNX15" s="5"/>
      <c r="CNY15" s="5"/>
      <c r="CNZ15" s="5"/>
      <c r="COA15" s="5"/>
      <c r="COB15" s="5"/>
      <c r="COC15" s="5"/>
      <c r="COD15" s="5"/>
      <c r="COE15" s="5"/>
      <c r="COF15" s="5"/>
      <c r="COG15" s="5"/>
      <c r="COH15" s="5"/>
      <c r="COI15" s="5"/>
      <c r="COJ15" s="5"/>
      <c r="COK15" s="5"/>
      <c r="COL15" s="5"/>
      <c r="COM15" s="5"/>
      <c r="CON15" s="5"/>
      <c r="COO15" s="5"/>
      <c r="COP15" s="5"/>
      <c r="COQ15" s="5"/>
      <c r="COR15" s="5"/>
      <c r="COS15" s="5"/>
      <c r="COT15" s="5"/>
      <c r="COU15" s="5"/>
      <c r="COV15" s="5"/>
      <c r="COW15" s="5"/>
      <c r="COX15" s="5"/>
      <c r="COY15" s="5"/>
      <c r="COZ15" s="5"/>
      <c r="CPA15" s="5"/>
      <c r="CPB15" s="5"/>
      <c r="CPC15" s="5"/>
      <c r="CPD15" s="5"/>
      <c r="CPE15" s="5"/>
      <c r="CPF15" s="5"/>
      <c r="CPG15" s="5"/>
      <c r="CPH15" s="5"/>
      <c r="CPI15" s="5"/>
      <c r="CPJ15" s="5"/>
      <c r="CPK15" s="5"/>
      <c r="CPL15" s="5"/>
      <c r="CPM15" s="5"/>
      <c r="CPN15" s="5"/>
      <c r="CPO15" s="5"/>
      <c r="CPP15" s="5"/>
      <c r="CPQ15" s="5"/>
      <c r="CPR15" s="5"/>
      <c r="CPS15" s="5"/>
      <c r="CPT15" s="5"/>
      <c r="CPU15" s="5"/>
      <c r="CPV15" s="5"/>
      <c r="CPW15" s="5"/>
      <c r="CPX15" s="5"/>
      <c r="CPY15" s="5"/>
      <c r="CPZ15" s="5"/>
      <c r="CQA15" s="5"/>
      <c r="CQB15" s="5"/>
      <c r="CQC15" s="5"/>
      <c r="CQD15" s="5"/>
      <c r="CQE15" s="5"/>
      <c r="CQF15" s="5"/>
      <c r="CQG15" s="5"/>
      <c r="CQH15" s="5"/>
      <c r="CQI15" s="5"/>
      <c r="CQJ15" s="5"/>
      <c r="CQK15" s="5"/>
      <c r="CQL15" s="5"/>
      <c r="CQM15" s="5"/>
      <c r="CQN15" s="5"/>
      <c r="CQO15" s="5"/>
      <c r="CQP15" s="5"/>
      <c r="CQQ15" s="5"/>
      <c r="CQR15" s="5"/>
      <c r="CQS15" s="5"/>
      <c r="CQT15" s="5"/>
      <c r="CQU15" s="5"/>
      <c r="CQV15" s="5"/>
      <c r="CQW15" s="5"/>
      <c r="CQX15" s="5"/>
      <c r="CQY15" s="5"/>
      <c r="CQZ15" s="5"/>
      <c r="CRA15" s="5"/>
      <c r="CRB15" s="5"/>
      <c r="CRC15" s="5"/>
      <c r="CRD15" s="5"/>
      <c r="CRE15" s="5"/>
      <c r="CRF15" s="5"/>
      <c r="CRG15" s="5"/>
      <c r="CRH15" s="5"/>
      <c r="CRI15" s="5"/>
      <c r="CRJ15" s="5"/>
      <c r="CRK15" s="5"/>
      <c r="CRL15" s="5"/>
      <c r="CRM15" s="5"/>
      <c r="CRN15" s="5"/>
      <c r="CRO15" s="5"/>
      <c r="CRP15" s="5"/>
      <c r="CRQ15" s="5"/>
      <c r="CRR15" s="5"/>
      <c r="CRS15" s="5"/>
      <c r="CRT15" s="5"/>
      <c r="CRU15" s="5"/>
      <c r="CRV15" s="5"/>
      <c r="CRW15" s="5"/>
      <c r="CRX15" s="5"/>
      <c r="CRY15" s="5"/>
      <c r="CRZ15" s="5"/>
      <c r="CSA15" s="5"/>
      <c r="CSB15" s="5"/>
      <c r="CSC15" s="5"/>
      <c r="CSD15" s="5"/>
      <c r="CSE15" s="5"/>
      <c r="CSF15" s="5"/>
      <c r="CSG15" s="5"/>
      <c r="CSH15" s="5"/>
      <c r="CSI15" s="5"/>
      <c r="CSJ15" s="5"/>
      <c r="CSK15" s="5"/>
      <c r="CSL15" s="5"/>
      <c r="CSM15" s="5"/>
      <c r="CSN15" s="5"/>
      <c r="CSO15" s="5"/>
      <c r="CSP15" s="5"/>
      <c r="CSQ15" s="5"/>
      <c r="CSR15" s="5"/>
      <c r="CSS15" s="5"/>
      <c r="CST15" s="5"/>
      <c r="CSU15" s="5"/>
      <c r="CSV15" s="5"/>
      <c r="CSW15" s="5"/>
      <c r="CSX15" s="5"/>
      <c r="CSY15" s="5"/>
      <c r="CSZ15" s="5"/>
      <c r="CTA15" s="5"/>
      <c r="CTB15" s="5"/>
      <c r="CTC15" s="5"/>
      <c r="CTD15" s="5"/>
      <c r="CTE15" s="5"/>
      <c r="CTF15" s="5"/>
      <c r="CTG15" s="5"/>
      <c r="CTH15" s="5"/>
      <c r="CTI15" s="5"/>
      <c r="CTJ15" s="5"/>
      <c r="CTK15" s="5"/>
      <c r="CTL15" s="5"/>
      <c r="CTM15" s="5"/>
      <c r="CTN15" s="5"/>
      <c r="CTO15" s="5"/>
      <c r="CTP15" s="5"/>
      <c r="CTQ15" s="5"/>
      <c r="CTR15" s="5"/>
      <c r="CTS15" s="5"/>
      <c r="CTT15" s="5"/>
      <c r="CTU15" s="5"/>
      <c r="CTV15" s="5"/>
      <c r="CTW15" s="5"/>
      <c r="CTX15" s="5"/>
      <c r="CTY15" s="5"/>
      <c r="CTZ15" s="5"/>
      <c r="CUA15" s="5"/>
      <c r="CUB15" s="5"/>
      <c r="CUC15" s="5"/>
      <c r="CUD15" s="5"/>
      <c r="CUE15" s="5"/>
      <c r="CUF15" s="5"/>
      <c r="CUG15" s="5"/>
      <c r="CUH15" s="5"/>
      <c r="CUI15" s="5"/>
      <c r="CUJ15" s="5"/>
      <c r="CUK15" s="5"/>
      <c r="CUL15" s="5"/>
      <c r="CUM15" s="5"/>
      <c r="CUN15" s="5"/>
      <c r="CUO15" s="5"/>
      <c r="CUP15" s="5"/>
      <c r="CUQ15" s="5"/>
      <c r="CUR15" s="5"/>
      <c r="CUS15" s="5"/>
      <c r="CUT15" s="5"/>
      <c r="CUU15" s="5"/>
      <c r="CUV15" s="5"/>
      <c r="CUW15" s="5"/>
      <c r="CUX15" s="5"/>
      <c r="CUY15" s="5"/>
      <c r="CUZ15" s="5"/>
      <c r="CVA15" s="5"/>
      <c r="CVB15" s="5"/>
      <c r="CVC15" s="5"/>
      <c r="CVD15" s="5"/>
      <c r="CVE15" s="5"/>
      <c r="CVF15" s="5"/>
      <c r="CVG15" s="5"/>
      <c r="CVH15" s="5"/>
      <c r="CVI15" s="5"/>
      <c r="CVJ15" s="5"/>
      <c r="CVK15" s="5"/>
      <c r="CVL15" s="5"/>
      <c r="CVM15" s="5"/>
      <c r="CVN15" s="5"/>
      <c r="CVO15" s="5"/>
      <c r="CVP15" s="5"/>
      <c r="CVQ15" s="5"/>
      <c r="CVR15" s="5"/>
      <c r="CVS15" s="5"/>
      <c r="CVT15" s="5"/>
      <c r="CVU15" s="5"/>
      <c r="CVV15" s="5"/>
      <c r="CVW15" s="5"/>
      <c r="CVX15" s="5"/>
      <c r="CVY15" s="5"/>
      <c r="CVZ15" s="5"/>
      <c r="CWA15" s="5"/>
      <c r="CWB15" s="5"/>
      <c r="CWC15" s="5"/>
      <c r="CWD15" s="5"/>
      <c r="CWE15" s="5"/>
      <c r="CWF15" s="5"/>
      <c r="CWG15" s="5"/>
      <c r="CWH15" s="5"/>
      <c r="CWI15" s="5"/>
      <c r="CWJ15" s="5"/>
      <c r="CWK15" s="5"/>
      <c r="CWL15" s="5"/>
      <c r="CWM15" s="5"/>
      <c r="CWN15" s="5"/>
      <c r="CWO15" s="5"/>
      <c r="CWP15" s="5"/>
      <c r="CWQ15" s="5"/>
      <c r="CWR15" s="5"/>
      <c r="CWS15" s="5"/>
      <c r="CWT15" s="5"/>
      <c r="CWU15" s="5"/>
      <c r="CWV15" s="5"/>
      <c r="CWW15" s="5"/>
      <c r="CWX15" s="5"/>
      <c r="CWY15" s="5"/>
      <c r="CWZ15" s="5"/>
      <c r="CXA15" s="5"/>
      <c r="CXB15" s="5"/>
      <c r="CXC15" s="5"/>
      <c r="CXD15" s="5"/>
      <c r="CXE15" s="5"/>
      <c r="CXF15" s="5"/>
      <c r="CXG15" s="5"/>
      <c r="CXH15" s="5"/>
      <c r="CXI15" s="5"/>
      <c r="CXJ15" s="5"/>
      <c r="CXK15" s="5"/>
      <c r="CXL15" s="5"/>
      <c r="CXM15" s="5"/>
      <c r="CXN15" s="5"/>
      <c r="CXO15" s="5"/>
      <c r="CXP15" s="5"/>
      <c r="CXQ15" s="5"/>
      <c r="CXR15" s="5"/>
      <c r="CXS15" s="5"/>
      <c r="CXT15" s="5"/>
      <c r="CXU15" s="5"/>
      <c r="CXV15" s="5"/>
      <c r="CXW15" s="5"/>
      <c r="CXX15" s="5"/>
      <c r="CXY15" s="5"/>
      <c r="CXZ15" s="5"/>
      <c r="CYA15" s="5"/>
      <c r="CYB15" s="5"/>
      <c r="CYC15" s="5"/>
      <c r="CYD15" s="5"/>
      <c r="CYE15" s="5"/>
      <c r="CYF15" s="5"/>
      <c r="CYG15" s="5"/>
      <c r="CYH15" s="5"/>
      <c r="CYI15" s="5"/>
      <c r="CYJ15" s="5"/>
      <c r="CYK15" s="5"/>
      <c r="CYL15" s="5"/>
      <c r="CYM15" s="5"/>
      <c r="CYN15" s="5"/>
      <c r="CYO15" s="5"/>
      <c r="CYP15" s="5"/>
      <c r="CYQ15" s="5"/>
      <c r="CYR15" s="5"/>
      <c r="CYS15" s="5"/>
      <c r="CYT15" s="5"/>
      <c r="CYU15" s="5"/>
      <c r="CYV15" s="5"/>
      <c r="CYW15" s="5"/>
      <c r="CYX15" s="5"/>
      <c r="CYY15" s="5"/>
      <c r="CYZ15" s="5"/>
      <c r="CZA15" s="5"/>
      <c r="CZB15" s="5"/>
      <c r="CZC15" s="5"/>
      <c r="CZD15" s="5"/>
      <c r="CZE15" s="5"/>
      <c r="CZF15" s="5"/>
      <c r="CZG15" s="5"/>
      <c r="CZH15" s="5"/>
      <c r="CZI15" s="5"/>
      <c r="CZJ15" s="5"/>
      <c r="CZK15" s="5"/>
      <c r="CZL15" s="5"/>
      <c r="CZM15" s="5"/>
      <c r="CZN15" s="5"/>
      <c r="CZO15" s="5"/>
      <c r="CZP15" s="5"/>
      <c r="CZQ15" s="5"/>
      <c r="CZR15" s="5"/>
      <c r="CZS15" s="5"/>
      <c r="CZT15" s="5"/>
      <c r="CZU15" s="5"/>
      <c r="CZV15" s="5"/>
      <c r="CZW15" s="5"/>
      <c r="CZX15" s="5"/>
      <c r="CZY15" s="5"/>
      <c r="CZZ15" s="5"/>
      <c r="DAA15" s="5"/>
      <c r="DAB15" s="5"/>
      <c r="DAC15" s="5"/>
      <c r="DAD15" s="5"/>
      <c r="DAE15" s="5"/>
      <c r="DAF15" s="5"/>
      <c r="DAG15" s="5"/>
      <c r="DAH15" s="5"/>
      <c r="DAI15" s="5"/>
      <c r="DAJ15" s="5"/>
      <c r="DAK15" s="5"/>
      <c r="DAL15" s="5"/>
      <c r="DAM15" s="5"/>
      <c r="DAN15" s="5"/>
      <c r="DAO15" s="5"/>
      <c r="DAP15" s="5"/>
      <c r="DAQ15" s="5"/>
      <c r="DAR15" s="5"/>
      <c r="DAS15" s="5"/>
      <c r="DAT15" s="5"/>
      <c r="DAU15" s="5"/>
      <c r="DAV15" s="5"/>
      <c r="DAW15" s="5"/>
      <c r="DAX15" s="5"/>
      <c r="DAY15" s="5"/>
      <c r="DAZ15" s="5"/>
      <c r="DBA15" s="5"/>
      <c r="DBB15" s="5"/>
      <c r="DBC15" s="5"/>
      <c r="DBD15" s="5"/>
      <c r="DBE15" s="5"/>
      <c r="DBF15" s="5"/>
      <c r="DBG15" s="5"/>
      <c r="DBH15" s="5"/>
      <c r="DBI15" s="5"/>
      <c r="DBJ15" s="5"/>
      <c r="DBK15" s="5"/>
      <c r="DBL15" s="5"/>
      <c r="DBM15" s="5"/>
      <c r="DBN15" s="5"/>
      <c r="DBO15" s="5"/>
      <c r="DBP15" s="5"/>
      <c r="DBQ15" s="5"/>
      <c r="DBR15" s="5"/>
      <c r="DBS15" s="5"/>
      <c r="DBT15" s="5"/>
      <c r="DBU15" s="5"/>
      <c r="DBV15" s="5"/>
      <c r="DBW15" s="5"/>
      <c r="DBX15" s="5"/>
      <c r="DBY15" s="5"/>
      <c r="DBZ15" s="5"/>
      <c r="DCA15" s="5"/>
      <c r="DCB15" s="5"/>
      <c r="DCC15" s="5"/>
      <c r="DCD15" s="5"/>
      <c r="DCE15" s="5"/>
      <c r="DCF15" s="5"/>
      <c r="DCG15" s="5"/>
      <c r="DCH15" s="5"/>
      <c r="DCI15" s="5"/>
      <c r="DCJ15" s="5"/>
      <c r="DCK15" s="5"/>
      <c r="DCL15" s="5"/>
      <c r="DCM15" s="5"/>
      <c r="DCN15" s="5"/>
      <c r="DCO15" s="5"/>
      <c r="DCP15" s="5"/>
      <c r="DCQ15" s="5"/>
      <c r="DCR15" s="5"/>
      <c r="DCS15" s="5"/>
      <c r="DCT15" s="5"/>
      <c r="DCU15" s="5"/>
      <c r="DCV15" s="5"/>
      <c r="DCW15" s="5"/>
      <c r="DCX15" s="5"/>
      <c r="DCY15" s="5"/>
      <c r="DCZ15" s="5"/>
      <c r="DDA15" s="5"/>
      <c r="DDB15" s="5"/>
      <c r="DDC15" s="5"/>
      <c r="DDD15" s="5"/>
      <c r="DDE15" s="5"/>
      <c r="DDF15" s="5"/>
      <c r="DDG15" s="5"/>
      <c r="DDH15" s="5"/>
      <c r="DDI15" s="5"/>
      <c r="DDJ15" s="5"/>
      <c r="DDK15" s="5"/>
      <c r="DDL15" s="5"/>
      <c r="DDM15" s="5"/>
      <c r="DDN15" s="5"/>
      <c r="DDO15" s="5"/>
      <c r="DDP15" s="5"/>
      <c r="DDQ15" s="5"/>
      <c r="DDR15" s="5"/>
      <c r="DDS15" s="5"/>
      <c r="DDT15" s="5"/>
      <c r="DDU15" s="5"/>
      <c r="DDV15" s="5"/>
      <c r="DDW15" s="5"/>
      <c r="DDX15" s="5"/>
      <c r="DDY15" s="5"/>
      <c r="DDZ15" s="5"/>
      <c r="DEA15" s="5"/>
      <c r="DEB15" s="5"/>
      <c r="DEC15" s="5"/>
      <c r="DED15" s="5"/>
      <c r="DEE15" s="5"/>
      <c r="DEF15" s="5"/>
      <c r="DEG15" s="5"/>
      <c r="DEH15" s="5"/>
      <c r="DEI15" s="5"/>
      <c r="DEJ15" s="5"/>
      <c r="DEK15" s="5"/>
      <c r="DEL15" s="5"/>
      <c r="DEM15" s="5"/>
      <c r="DEN15" s="5"/>
      <c r="DEO15" s="5"/>
      <c r="DEP15" s="5"/>
      <c r="DEQ15" s="5"/>
      <c r="DER15" s="5"/>
      <c r="DES15" s="5"/>
      <c r="DET15" s="5"/>
      <c r="DEU15" s="5"/>
      <c r="DEV15" s="5"/>
      <c r="DEW15" s="5"/>
      <c r="DEX15" s="5"/>
      <c r="DEY15" s="5"/>
      <c r="DEZ15" s="5"/>
      <c r="DFA15" s="5"/>
      <c r="DFB15" s="5"/>
      <c r="DFC15" s="5"/>
      <c r="DFD15" s="5"/>
      <c r="DFE15" s="5"/>
      <c r="DFF15" s="5"/>
      <c r="DFG15" s="5"/>
      <c r="DFH15" s="5"/>
      <c r="DFI15" s="5"/>
      <c r="DFJ15" s="5"/>
      <c r="DFK15" s="5"/>
      <c r="DFL15" s="5"/>
      <c r="DFM15" s="5"/>
      <c r="DFN15" s="5"/>
      <c r="DFO15" s="5"/>
      <c r="DFP15" s="5"/>
      <c r="DFQ15" s="5"/>
      <c r="DFR15" s="5"/>
      <c r="DFS15" s="5"/>
      <c r="DFT15" s="5"/>
      <c r="DFU15" s="5"/>
      <c r="DFV15" s="5"/>
      <c r="DFW15" s="5"/>
      <c r="DFX15" s="5"/>
      <c r="DFY15" s="5"/>
      <c r="DFZ15" s="5"/>
      <c r="DGA15" s="5"/>
      <c r="DGB15" s="5"/>
      <c r="DGC15" s="5"/>
      <c r="DGD15" s="5"/>
      <c r="DGE15" s="5"/>
      <c r="DGF15" s="5"/>
      <c r="DGG15" s="5"/>
      <c r="DGH15" s="5"/>
      <c r="DGI15" s="5"/>
      <c r="DGJ15" s="5"/>
      <c r="DGK15" s="5"/>
      <c r="DGL15" s="5"/>
      <c r="DGM15" s="5"/>
      <c r="DGN15" s="5"/>
      <c r="DGO15" s="5"/>
      <c r="DGP15" s="5"/>
      <c r="DGQ15" s="5"/>
      <c r="DGR15" s="5"/>
      <c r="DGS15" s="5"/>
      <c r="DGT15" s="5"/>
      <c r="DGU15" s="5"/>
      <c r="DGV15" s="5"/>
      <c r="DGW15" s="5"/>
      <c r="DGX15" s="5"/>
      <c r="DGY15" s="5"/>
      <c r="DGZ15" s="5"/>
      <c r="DHA15" s="5"/>
      <c r="DHB15" s="5"/>
      <c r="DHC15" s="5"/>
      <c r="DHD15" s="5"/>
      <c r="DHE15" s="5"/>
      <c r="DHF15" s="5"/>
      <c r="DHG15" s="5"/>
      <c r="DHH15" s="5"/>
      <c r="DHI15" s="5"/>
      <c r="DHJ15" s="5"/>
      <c r="DHK15" s="5"/>
      <c r="DHL15" s="5"/>
      <c r="DHM15" s="5"/>
      <c r="DHN15" s="5"/>
      <c r="DHO15" s="5"/>
      <c r="DHP15" s="5"/>
      <c r="DHQ15" s="5"/>
      <c r="DHR15" s="5"/>
      <c r="DHS15" s="5"/>
      <c r="DHT15" s="5"/>
      <c r="DHU15" s="5"/>
      <c r="DHV15" s="5"/>
      <c r="DHW15" s="5"/>
      <c r="DHX15" s="5"/>
      <c r="DHY15" s="5"/>
      <c r="DHZ15" s="5"/>
      <c r="DIA15" s="5"/>
      <c r="DIB15" s="5"/>
      <c r="DIC15" s="5"/>
      <c r="DID15" s="5"/>
      <c r="DIE15" s="5"/>
      <c r="DIF15" s="5"/>
      <c r="DIG15" s="5"/>
      <c r="DIH15" s="5"/>
      <c r="DII15" s="5"/>
      <c r="DIJ15" s="5"/>
      <c r="DIK15" s="5"/>
      <c r="DIL15" s="5"/>
      <c r="DIM15" s="5"/>
      <c r="DIN15" s="5"/>
      <c r="DIO15" s="5"/>
      <c r="DIP15" s="5"/>
      <c r="DIQ15" s="5"/>
      <c r="DIR15" s="5"/>
      <c r="DIS15" s="5"/>
      <c r="DIT15" s="5"/>
      <c r="DIU15" s="5"/>
      <c r="DIV15" s="5"/>
      <c r="DIW15" s="5"/>
      <c r="DIX15" s="5"/>
      <c r="DIY15" s="5"/>
      <c r="DIZ15" s="5"/>
      <c r="DJA15" s="5"/>
      <c r="DJB15" s="5"/>
      <c r="DJC15" s="5"/>
      <c r="DJD15" s="5"/>
      <c r="DJE15" s="5"/>
      <c r="DJF15" s="5"/>
      <c r="DJG15" s="5"/>
      <c r="DJH15" s="5"/>
      <c r="DJI15" s="5"/>
      <c r="DJJ15" s="5"/>
      <c r="DJK15" s="5"/>
      <c r="DJL15" s="5"/>
      <c r="DJM15" s="5"/>
      <c r="DJN15" s="5"/>
      <c r="DJO15" s="5"/>
      <c r="DJP15" s="5"/>
      <c r="DJQ15" s="5"/>
      <c r="DJR15" s="5"/>
      <c r="DJS15" s="5"/>
      <c r="DJT15" s="5"/>
      <c r="DJU15" s="5"/>
      <c r="DJV15" s="5"/>
      <c r="DJW15" s="5"/>
      <c r="DJX15" s="5"/>
      <c r="DJY15" s="5"/>
      <c r="DJZ15" s="5"/>
      <c r="DKA15" s="5"/>
      <c r="DKB15" s="5"/>
      <c r="DKC15" s="5"/>
      <c r="DKD15" s="5"/>
      <c r="DKE15" s="5"/>
      <c r="DKF15" s="5"/>
      <c r="DKG15" s="5"/>
      <c r="DKH15" s="5"/>
      <c r="DKI15" s="5"/>
      <c r="DKJ15" s="5"/>
      <c r="DKK15" s="5"/>
      <c r="DKL15" s="5"/>
      <c r="DKM15" s="5"/>
      <c r="DKN15" s="5"/>
      <c r="DKO15" s="5"/>
      <c r="DKP15" s="5"/>
      <c r="DKQ15" s="5"/>
      <c r="DKR15" s="5"/>
      <c r="DKS15" s="5"/>
      <c r="DKT15" s="5"/>
      <c r="DKU15" s="5"/>
      <c r="DKV15" s="5"/>
      <c r="DKW15" s="5"/>
      <c r="DKX15" s="5"/>
      <c r="DKY15" s="5"/>
      <c r="DKZ15" s="5"/>
      <c r="DLA15" s="5"/>
      <c r="DLB15" s="5"/>
      <c r="DLC15" s="5"/>
      <c r="DLD15" s="5"/>
      <c r="DLE15" s="5"/>
      <c r="DLF15" s="5"/>
      <c r="DLG15" s="5"/>
      <c r="DLH15" s="5"/>
      <c r="DLI15" s="5"/>
      <c r="DLJ15" s="5"/>
      <c r="DLK15" s="5"/>
      <c r="DLL15" s="5"/>
      <c r="DLM15" s="5"/>
      <c r="DLN15" s="5"/>
      <c r="DLO15" s="5"/>
      <c r="DLP15" s="5"/>
      <c r="DLQ15" s="5"/>
      <c r="DLR15" s="5"/>
      <c r="DLS15" s="5"/>
      <c r="DLT15" s="5"/>
      <c r="DLU15" s="5"/>
      <c r="DLV15" s="5"/>
      <c r="DLW15" s="5"/>
      <c r="DLX15" s="5"/>
      <c r="DLY15" s="5"/>
      <c r="DLZ15" s="5"/>
      <c r="DMA15" s="5"/>
      <c r="DMB15" s="5"/>
      <c r="DMC15" s="5"/>
      <c r="DMD15" s="5"/>
      <c r="DME15" s="5"/>
      <c r="DMF15" s="5"/>
      <c r="DMG15" s="5"/>
      <c r="DMH15" s="5"/>
      <c r="DMI15" s="5"/>
      <c r="DMJ15" s="5"/>
      <c r="DMK15" s="5"/>
      <c r="DML15" s="5"/>
      <c r="DMM15" s="5"/>
      <c r="DMN15" s="5"/>
      <c r="DMO15" s="5"/>
      <c r="DMP15" s="5"/>
      <c r="DMQ15" s="5"/>
      <c r="DMR15" s="5"/>
      <c r="DMS15" s="5"/>
      <c r="DMT15" s="5"/>
      <c r="DMU15" s="5"/>
      <c r="DMV15" s="5"/>
      <c r="DMW15" s="5"/>
      <c r="DMX15" s="5"/>
      <c r="DMY15" s="5"/>
      <c r="DMZ15" s="5"/>
      <c r="DNA15" s="5"/>
      <c r="DNB15" s="5"/>
      <c r="DNC15" s="5"/>
      <c r="DND15" s="5"/>
      <c r="DNE15" s="5"/>
      <c r="DNF15" s="5"/>
      <c r="DNG15" s="5"/>
      <c r="DNH15" s="5"/>
      <c r="DNI15" s="5"/>
      <c r="DNJ15" s="5"/>
      <c r="DNK15" s="5"/>
      <c r="DNL15" s="5"/>
      <c r="DNM15" s="5"/>
      <c r="DNN15" s="5"/>
      <c r="DNO15" s="5"/>
      <c r="DNP15" s="5"/>
      <c r="DNQ15" s="5"/>
      <c r="DNR15" s="5"/>
      <c r="DNS15" s="5"/>
      <c r="DNT15" s="5"/>
      <c r="DNU15" s="5"/>
      <c r="DNV15" s="5"/>
      <c r="DNW15" s="5"/>
      <c r="DNX15" s="5"/>
      <c r="DNY15" s="5"/>
      <c r="DNZ15" s="5"/>
      <c r="DOA15" s="5"/>
      <c r="DOB15" s="5"/>
      <c r="DOC15" s="5"/>
      <c r="DOD15" s="5"/>
      <c r="DOE15" s="5"/>
      <c r="DOF15" s="5"/>
      <c r="DOG15" s="5"/>
      <c r="DOH15" s="5"/>
      <c r="DOI15" s="5"/>
      <c r="DOJ15" s="5"/>
      <c r="DOK15" s="5"/>
      <c r="DOL15" s="5"/>
      <c r="DOM15" s="5"/>
      <c r="DON15" s="5"/>
      <c r="DOO15" s="5"/>
      <c r="DOP15" s="5"/>
      <c r="DOQ15" s="5"/>
      <c r="DOR15" s="5"/>
      <c r="DOS15" s="5"/>
      <c r="DOT15" s="5"/>
      <c r="DOU15" s="5"/>
      <c r="DOV15" s="5"/>
      <c r="DOW15" s="5"/>
      <c r="DOX15" s="5"/>
      <c r="DOY15" s="5"/>
      <c r="DOZ15" s="5"/>
      <c r="DPA15" s="5"/>
      <c r="DPB15" s="5"/>
      <c r="DPC15" s="5"/>
      <c r="DPD15" s="5"/>
      <c r="DPE15" s="5"/>
      <c r="DPF15" s="5"/>
      <c r="DPG15" s="5"/>
      <c r="DPH15" s="5"/>
      <c r="DPI15" s="5"/>
      <c r="DPJ15" s="5"/>
      <c r="DPK15" s="5"/>
      <c r="DPL15" s="5"/>
      <c r="DPM15" s="5"/>
      <c r="DPN15" s="5"/>
      <c r="DPO15" s="5"/>
      <c r="DPP15" s="5"/>
      <c r="DPQ15" s="5"/>
      <c r="DPR15" s="5"/>
      <c r="DPS15" s="5"/>
      <c r="DPT15" s="5"/>
      <c r="DPU15" s="5"/>
      <c r="DPV15" s="5"/>
      <c r="DPW15" s="5"/>
      <c r="DPX15" s="5"/>
      <c r="DPY15" s="5"/>
      <c r="DPZ15" s="5"/>
      <c r="DQA15" s="5"/>
      <c r="DQB15" s="5"/>
      <c r="DQC15" s="5"/>
      <c r="DQD15" s="5"/>
      <c r="DQE15" s="5"/>
      <c r="DQF15" s="5"/>
      <c r="DQG15" s="5"/>
      <c r="DQH15" s="5"/>
      <c r="DQI15" s="5"/>
      <c r="DQJ15" s="5"/>
      <c r="DQK15" s="5"/>
      <c r="DQL15" s="5"/>
      <c r="DQM15" s="5"/>
      <c r="DQN15" s="5"/>
      <c r="DQO15" s="5"/>
      <c r="DQP15" s="5"/>
      <c r="DQQ15" s="5"/>
      <c r="DQR15" s="5"/>
      <c r="DQS15" s="5"/>
      <c r="DQT15" s="5"/>
      <c r="DQU15" s="5"/>
      <c r="DQV15" s="5"/>
      <c r="DQW15" s="5"/>
      <c r="DQX15" s="5"/>
      <c r="DQY15" s="5"/>
      <c r="DQZ15" s="5"/>
      <c r="DRA15" s="5"/>
      <c r="DRB15" s="5"/>
      <c r="DRC15" s="5"/>
      <c r="DRD15" s="5"/>
      <c r="DRE15" s="5"/>
      <c r="DRF15" s="5"/>
      <c r="DRG15" s="5"/>
      <c r="DRH15" s="5"/>
      <c r="DRI15" s="5"/>
      <c r="DRJ15" s="5"/>
      <c r="DRK15" s="5"/>
      <c r="DRL15" s="5"/>
      <c r="DRM15" s="5"/>
      <c r="DRN15" s="5"/>
      <c r="DRO15" s="5"/>
      <c r="DRP15" s="5"/>
      <c r="DRQ15" s="5"/>
      <c r="DRR15" s="5"/>
      <c r="DRS15" s="5"/>
      <c r="DRT15" s="5"/>
      <c r="DRU15" s="5"/>
      <c r="DRV15" s="5"/>
      <c r="DRW15" s="5"/>
      <c r="DRX15" s="5"/>
      <c r="DRY15" s="5"/>
      <c r="DRZ15" s="5"/>
      <c r="DSA15" s="5"/>
      <c r="DSB15" s="5"/>
      <c r="DSC15" s="5"/>
      <c r="DSD15" s="5"/>
      <c r="DSE15" s="5"/>
      <c r="DSF15" s="5"/>
      <c r="DSG15" s="5"/>
      <c r="DSH15" s="5"/>
      <c r="DSI15" s="5"/>
      <c r="DSJ15" s="5"/>
      <c r="DSK15" s="5"/>
      <c r="DSL15" s="5"/>
      <c r="DSM15" s="5"/>
      <c r="DSN15" s="5"/>
      <c r="DSO15" s="5"/>
      <c r="DSP15" s="5"/>
      <c r="DSQ15" s="5"/>
      <c r="DSR15" s="5"/>
      <c r="DSS15" s="5"/>
      <c r="DST15" s="5"/>
      <c r="DSU15" s="5"/>
      <c r="DSV15" s="5"/>
      <c r="DSW15" s="5"/>
      <c r="DSX15" s="5"/>
      <c r="DSY15" s="5"/>
      <c r="DSZ15" s="5"/>
      <c r="DTA15" s="5"/>
      <c r="DTB15" s="5"/>
      <c r="DTC15" s="5"/>
      <c r="DTD15" s="5"/>
      <c r="DTE15" s="5"/>
      <c r="DTF15" s="5"/>
      <c r="DTG15" s="5"/>
      <c r="DTH15" s="5"/>
      <c r="DTI15" s="5"/>
      <c r="DTJ15" s="5"/>
      <c r="DTK15" s="5"/>
      <c r="DTL15" s="5"/>
      <c r="DTM15" s="5"/>
      <c r="DTN15" s="5"/>
      <c r="DTO15" s="5"/>
      <c r="DTP15" s="5"/>
      <c r="DTQ15" s="5"/>
      <c r="DTR15" s="5"/>
      <c r="DTS15" s="5"/>
      <c r="DTT15" s="5"/>
      <c r="DTU15" s="5"/>
      <c r="DTV15" s="5"/>
      <c r="DTW15" s="5"/>
      <c r="DTX15" s="5"/>
      <c r="DTY15" s="5"/>
      <c r="DTZ15" s="5"/>
      <c r="DUA15" s="5"/>
      <c r="DUB15" s="5"/>
      <c r="DUC15" s="5"/>
      <c r="DUD15" s="5"/>
      <c r="DUE15" s="5"/>
      <c r="DUF15" s="5"/>
      <c r="DUG15" s="5"/>
      <c r="DUH15" s="5"/>
      <c r="DUI15" s="5"/>
      <c r="DUJ15" s="5"/>
      <c r="DUK15" s="5"/>
      <c r="DUL15" s="5"/>
      <c r="DUM15" s="5"/>
      <c r="DUN15" s="5"/>
      <c r="DUO15" s="5"/>
      <c r="DUP15" s="5"/>
      <c r="DUQ15" s="5"/>
      <c r="DUR15" s="5"/>
      <c r="DUS15" s="5"/>
      <c r="DUT15" s="5"/>
      <c r="DUU15" s="5"/>
      <c r="DUV15" s="5"/>
      <c r="DUW15" s="5"/>
      <c r="DUX15" s="5"/>
      <c r="DUY15" s="5"/>
      <c r="DUZ15" s="5"/>
      <c r="DVA15" s="5"/>
      <c r="DVB15" s="5"/>
      <c r="DVC15" s="5"/>
      <c r="DVD15" s="5"/>
      <c r="DVE15" s="5"/>
      <c r="DVF15" s="5"/>
      <c r="DVG15" s="5"/>
      <c r="DVH15" s="5"/>
      <c r="DVI15" s="5"/>
      <c r="DVJ15" s="5"/>
      <c r="DVK15" s="5"/>
      <c r="DVL15" s="5"/>
      <c r="DVM15" s="5"/>
      <c r="DVN15" s="5"/>
      <c r="DVO15" s="5"/>
      <c r="DVP15" s="5"/>
      <c r="DVQ15" s="5"/>
      <c r="DVR15" s="5"/>
      <c r="DVS15" s="5"/>
      <c r="DVT15" s="5"/>
      <c r="DVU15" s="5"/>
      <c r="DVV15" s="5"/>
      <c r="DVW15" s="5"/>
      <c r="DVX15" s="5"/>
      <c r="DVY15" s="5"/>
      <c r="DVZ15" s="5"/>
      <c r="DWA15" s="5"/>
      <c r="DWB15" s="5"/>
      <c r="DWC15" s="5"/>
      <c r="DWD15" s="5"/>
      <c r="DWE15" s="5"/>
      <c r="DWF15" s="5"/>
      <c r="DWG15" s="5"/>
      <c r="DWH15" s="5"/>
      <c r="DWI15" s="5"/>
      <c r="DWJ15" s="5"/>
      <c r="DWK15" s="5"/>
      <c r="DWL15" s="5"/>
      <c r="DWM15" s="5"/>
      <c r="DWN15" s="5"/>
      <c r="DWO15" s="5"/>
      <c r="DWP15" s="5"/>
      <c r="DWQ15" s="5"/>
      <c r="DWR15" s="5"/>
      <c r="DWS15" s="5"/>
      <c r="DWT15" s="5"/>
      <c r="DWU15" s="5"/>
      <c r="DWV15" s="5"/>
      <c r="DWW15" s="5"/>
      <c r="DWX15" s="5"/>
      <c r="DWY15" s="5"/>
      <c r="DWZ15" s="5"/>
      <c r="DXA15" s="5"/>
      <c r="DXB15" s="5"/>
      <c r="DXC15" s="5"/>
      <c r="DXD15" s="5"/>
      <c r="DXE15" s="5"/>
      <c r="DXF15" s="5"/>
      <c r="DXG15" s="5"/>
      <c r="DXH15" s="5"/>
      <c r="DXI15" s="5"/>
      <c r="DXJ15" s="5"/>
      <c r="DXK15" s="5"/>
      <c r="DXL15" s="5"/>
      <c r="DXM15" s="5"/>
      <c r="DXN15" s="5"/>
      <c r="DXO15" s="5"/>
      <c r="DXP15" s="5"/>
      <c r="DXQ15" s="5"/>
      <c r="DXR15" s="5"/>
      <c r="DXS15" s="5"/>
      <c r="DXT15" s="5"/>
      <c r="DXU15" s="5"/>
      <c r="DXV15" s="5"/>
      <c r="DXW15" s="5"/>
      <c r="DXX15" s="5"/>
      <c r="DXY15" s="5"/>
      <c r="DXZ15" s="5"/>
      <c r="DYA15" s="5"/>
      <c r="DYB15" s="5"/>
      <c r="DYC15" s="5"/>
      <c r="DYD15" s="5"/>
      <c r="DYE15" s="5"/>
      <c r="DYF15" s="5"/>
      <c r="DYG15" s="5"/>
      <c r="DYH15" s="5"/>
      <c r="DYI15" s="5"/>
      <c r="DYJ15" s="5"/>
      <c r="DYK15" s="5"/>
      <c r="DYL15" s="5"/>
      <c r="DYM15" s="5"/>
      <c r="DYN15" s="5"/>
      <c r="DYO15" s="5"/>
      <c r="DYP15" s="5"/>
      <c r="DYQ15" s="5"/>
      <c r="DYR15" s="5"/>
      <c r="DYS15" s="5"/>
      <c r="DYT15" s="5"/>
      <c r="DYU15" s="5"/>
      <c r="DYV15" s="5"/>
      <c r="DYW15" s="5"/>
      <c r="DYX15" s="5"/>
      <c r="DYY15" s="5"/>
      <c r="DYZ15" s="5"/>
      <c r="DZA15" s="5"/>
      <c r="DZB15" s="5"/>
      <c r="DZC15" s="5"/>
      <c r="DZD15" s="5"/>
      <c r="DZE15" s="5"/>
      <c r="DZF15" s="5"/>
      <c r="DZG15" s="5"/>
      <c r="DZH15" s="5"/>
      <c r="DZI15" s="5"/>
      <c r="DZJ15" s="5"/>
      <c r="DZK15" s="5"/>
      <c r="DZL15" s="5"/>
      <c r="DZM15" s="5"/>
      <c r="DZN15" s="5"/>
      <c r="DZO15" s="5"/>
      <c r="DZP15" s="5"/>
      <c r="DZQ15" s="5"/>
      <c r="DZR15" s="5"/>
      <c r="DZS15" s="5"/>
      <c r="DZT15" s="5"/>
      <c r="DZU15" s="5"/>
      <c r="DZV15" s="5"/>
      <c r="DZW15" s="5"/>
      <c r="DZX15" s="5"/>
      <c r="DZY15" s="5"/>
      <c r="DZZ15" s="5"/>
      <c r="EAA15" s="5"/>
      <c r="EAB15" s="5"/>
      <c r="EAC15" s="5"/>
      <c r="EAD15" s="5"/>
      <c r="EAE15" s="5"/>
      <c r="EAF15" s="5"/>
      <c r="EAG15" s="5"/>
      <c r="EAH15" s="5"/>
      <c r="EAI15" s="5"/>
      <c r="EAJ15" s="5"/>
      <c r="EAK15" s="5"/>
      <c r="EAL15" s="5"/>
      <c r="EAM15" s="5"/>
      <c r="EAN15" s="5"/>
      <c r="EAO15" s="5"/>
      <c r="EAP15" s="5"/>
      <c r="EAQ15" s="5"/>
      <c r="EAR15" s="5"/>
      <c r="EAS15" s="5"/>
      <c r="EAT15" s="5"/>
      <c r="EAU15" s="5"/>
      <c r="EAV15" s="5"/>
      <c r="EAW15" s="5"/>
      <c r="EAX15" s="5"/>
      <c r="EAY15" s="5"/>
      <c r="EAZ15" s="5"/>
      <c r="EBA15" s="5"/>
      <c r="EBB15" s="5"/>
      <c r="EBC15" s="5"/>
      <c r="EBD15" s="5"/>
      <c r="EBE15" s="5"/>
      <c r="EBF15" s="5"/>
      <c r="EBG15" s="5"/>
      <c r="EBH15" s="5"/>
      <c r="EBI15" s="5"/>
      <c r="EBJ15" s="5"/>
      <c r="EBK15" s="5"/>
      <c r="EBL15" s="5"/>
      <c r="EBM15" s="5"/>
      <c r="EBN15" s="5"/>
      <c r="EBO15" s="5"/>
      <c r="EBP15" s="5"/>
      <c r="EBQ15" s="5"/>
      <c r="EBR15" s="5"/>
      <c r="EBS15" s="5"/>
      <c r="EBT15" s="5"/>
      <c r="EBU15" s="5"/>
      <c r="EBV15" s="5"/>
      <c r="EBW15" s="5"/>
      <c r="EBX15" s="5"/>
      <c r="EBY15" s="5"/>
      <c r="EBZ15" s="5"/>
      <c r="ECA15" s="5"/>
      <c r="ECB15" s="5"/>
      <c r="ECC15" s="5"/>
      <c r="ECD15" s="5"/>
      <c r="ECE15" s="5"/>
      <c r="ECF15" s="5"/>
      <c r="ECG15" s="5"/>
      <c r="ECH15" s="5"/>
      <c r="ECI15" s="5"/>
      <c r="ECJ15" s="5"/>
      <c r="ECK15" s="5"/>
      <c r="ECL15" s="5"/>
      <c r="ECM15" s="5"/>
      <c r="ECN15" s="5"/>
      <c r="ECO15" s="5"/>
      <c r="ECP15" s="5"/>
      <c r="ECQ15" s="5"/>
      <c r="ECR15" s="5"/>
      <c r="ECS15" s="5"/>
      <c r="ECT15" s="5"/>
      <c r="ECU15" s="5"/>
      <c r="ECV15" s="5"/>
      <c r="ECW15" s="5"/>
      <c r="ECX15" s="5"/>
      <c r="ECY15" s="5"/>
      <c r="ECZ15" s="5"/>
      <c r="EDA15" s="5"/>
      <c r="EDB15" s="5"/>
      <c r="EDC15" s="5"/>
      <c r="EDD15" s="5"/>
      <c r="EDE15" s="5"/>
      <c r="EDF15" s="5"/>
      <c r="EDG15" s="5"/>
      <c r="EDH15" s="5"/>
      <c r="EDI15" s="5"/>
      <c r="EDJ15" s="5"/>
      <c r="EDK15" s="5"/>
      <c r="EDL15" s="5"/>
      <c r="EDM15" s="5"/>
      <c r="EDN15" s="5"/>
      <c r="EDO15" s="5"/>
      <c r="EDP15" s="5"/>
      <c r="EDQ15" s="5"/>
      <c r="EDR15" s="5"/>
      <c r="EDS15" s="5"/>
      <c r="EDT15" s="5"/>
      <c r="EDU15" s="5"/>
      <c r="EDV15" s="5"/>
      <c r="EDW15" s="5"/>
      <c r="EDX15" s="5"/>
      <c r="EDY15" s="5"/>
      <c r="EDZ15" s="5"/>
      <c r="EEA15" s="5"/>
      <c r="EEB15" s="5"/>
      <c r="EEC15" s="5"/>
      <c r="EED15" s="5"/>
      <c r="EEE15" s="5"/>
      <c r="EEF15" s="5"/>
      <c r="EEG15" s="5"/>
      <c r="EEH15" s="5"/>
      <c r="EEI15" s="5"/>
      <c r="EEJ15" s="5"/>
      <c r="EEK15" s="5"/>
      <c r="EEL15" s="5"/>
      <c r="EEM15" s="5"/>
      <c r="EEN15" s="5"/>
      <c r="EEO15" s="5"/>
      <c r="EEP15" s="5"/>
      <c r="EEQ15" s="5"/>
      <c r="EER15" s="5"/>
      <c r="EES15" s="5"/>
      <c r="EET15" s="5"/>
      <c r="EEU15" s="5"/>
      <c r="EEV15" s="5"/>
      <c r="EEW15" s="5"/>
      <c r="EEX15" s="5"/>
      <c r="EEY15" s="5"/>
      <c r="EEZ15" s="5"/>
      <c r="EFA15" s="5"/>
      <c r="EFB15" s="5"/>
      <c r="EFC15" s="5"/>
      <c r="EFD15" s="5"/>
      <c r="EFE15" s="5"/>
      <c r="EFF15" s="5"/>
      <c r="EFG15" s="5"/>
      <c r="EFH15" s="5"/>
      <c r="EFI15" s="5"/>
      <c r="EFJ15" s="5"/>
      <c r="EFK15" s="5"/>
      <c r="EFL15" s="5"/>
      <c r="EFM15" s="5"/>
      <c r="EFN15" s="5"/>
      <c r="EFO15" s="5"/>
      <c r="EFP15" s="5"/>
      <c r="EFQ15" s="5"/>
      <c r="EFR15" s="5"/>
      <c r="EFS15" s="5"/>
      <c r="EFT15" s="5"/>
      <c r="EFU15" s="5"/>
      <c r="EFV15" s="5"/>
      <c r="EFW15" s="5"/>
      <c r="EFX15" s="5"/>
      <c r="EFY15" s="5"/>
      <c r="EFZ15" s="5"/>
      <c r="EGA15" s="5"/>
      <c r="EGB15" s="5"/>
      <c r="EGC15" s="5"/>
      <c r="EGD15" s="5"/>
      <c r="EGE15" s="5"/>
      <c r="EGF15" s="5"/>
      <c r="EGG15" s="5"/>
      <c r="EGH15" s="5"/>
      <c r="EGI15" s="5"/>
      <c r="EGJ15" s="5"/>
      <c r="EGK15" s="5"/>
      <c r="EGL15" s="5"/>
      <c r="EGM15" s="5"/>
      <c r="EGN15" s="5"/>
      <c r="EGO15" s="5"/>
      <c r="EGP15" s="5"/>
      <c r="EGQ15" s="5"/>
      <c r="EGR15" s="5"/>
      <c r="EGS15" s="5"/>
      <c r="EGT15" s="5"/>
      <c r="EGU15" s="5"/>
      <c r="EGV15" s="5"/>
      <c r="EGW15" s="5"/>
      <c r="EGX15" s="5"/>
      <c r="EGY15" s="5"/>
      <c r="EGZ15" s="5"/>
      <c r="EHA15" s="5"/>
      <c r="EHB15" s="5"/>
      <c r="EHC15" s="5"/>
      <c r="EHD15" s="5"/>
      <c r="EHE15" s="5"/>
      <c r="EHF15" s="5"/>
      <c r="EHG15" s="5"/>
      <c r="EHH15" s="5"/>
      <c r="EHI15" s="5"/>
      <c r="EHJ15" s="5"/>
      <c r="EHK15" s="5"/>
      <c r="EHL15" s="5"/>
      <c r="EHM15" s="5"/>
      <c r="EHN15" s="5"/>
      <c r="EHO15" s="5"/>
      <c r="EHP15" s="5"/>
      <c r="EHQ15" s="5"/>
      <c r="EHR15" s="5"/>
      <c r="EHS15" s="5"/>
      <c r="EHT15" s="5"/>
      <c r="EHU15" s="5"/>
      <c r="EHV15" s="5"/>
      <c r="EHW15" s="5"/>
      <c r="EHX15" s="5"/>
      <c r="EHY15" s="5"/>
      <c r="EHZ15" s="5"/>
      <c r="EIA15" s="5"/>
      <c r="EIB15" s="5"/>
      <c r="EIC15" s="5"/>
      <c r="EID15" s="5"/>
      <c r="EIE15" s="5"/>
      <c r="EIF15" s="5"/>
      <c r="EIG15" s="5"/>
      <c r="EIH15" s="5"/>
      <c r="EII15" s="5"/>
      <c r="EIJ15" s="5"/>
      <c r="EIK15" s="5"/>
      <c r="EIL15" s="5"/>
      <c r="EIM15" s="5"/>
      <c r="EIN15" s="5"/>
      <c r="EIO15" s="5"/>
      <c r="EIP15" s="5"/>
      <c r="EIQ15" s="5"/>
      <c r="EIR15" s="5"/>
      <c r="EIS15" s="5"/>
      <c r="EIT15" s="5"/>
      <c r="EIU15" s="5"/>
      <c r="EIV15" s="5"/>
      <c r="EIW15" s="5"/>
      <c r="EIX15" s="5"/>
      <c r="EIY15" s="5"/>
      <c r="EIZ15" s="5"/>
      <c r="EJA15" s="5"/>
      <c r="EJB15" s="5"/>
      <c r="EJC15" s="5"/>
      <c r="EJD15" s="5"/>
      <c r="EJE15" s="5"/>
      <c r="EJF15" s="5"/>
      <c r="EJG15" s="5"/>
      <c r="EJH15" s="5"/>
      <c r="EJI15" s="5"/>
      <c r="EJJ15" s="5"/>
      <c r="EJK15" s="5"/>
      <c r="EJL15" s="5"/>
      <c r="EJM15" s="5"/>
      <c r="EJN15" s="5"/>
      <c r="EJO15" s="5"/>
      <c r="EJP15" s="5"/>
      <c r="EJQ15" s="5"/>
      <c r="EJR15" s="5"/>
      <c r="EJS15" s="5"/>
      <c r="EJT15" s="5"/>
      <c r="EJU15" s="5"/>
      <c r="EJV15" s="5"/>
      <c r="EJW15" s="5"/>
      <c r="EJX15" s="5"/>
      <c r="EJY15" s="5"/>
      <c r="EJZ15" s="5"/>
      <c r="EKA15" s="5"/>
      <c r="EKB15" s="5"/>
      <c r="EKC15" s="5"/>
      <c r="EKD15" s="5"/>
      <c r="EKE15" s="5"/>
      <c r="EKF15" s="5"/>
      <c r="EKG15" s="5"/>
      <c r="EKH15" s="5"/>
      <c r="EKI15" s="5"/>
      <c r="EKJ15" s="5"/>
      <c r="EKK15" s="5"/>
      <c r="EKL15" s="5"/>
      <c r="EKM15" s="5"/>
      <c r="EKN15" s="5"/>
      <c r="EKO15" s="5"/>
      <c r="EKP15" s="5"/>
      <c r="EKQ15" s="5"/>
      <c r="EKR15" s="5"/>
      <c r="EKS15" s="5"/>
      <c r="EKT15" s="5"/>
      <c r="EKU15" s="5"/>
      <c r="EKV15" s="5"/>
      <c r="EKW15" s="5"/>
      <c r="EKX15" s="5"/>
      <c r="EKY15" s="5"/>
      <c r="EKZ15" s="5"/>
      <c r="ELA15" s="5"/>
      <c r="ELB15" s="5"/>
      <c r="ELC15" s="5"/>
      <c r="ELD15" s="5"/>
      <c r="ELE15" s="5"/>
      <c r="ELF15" s="5"/>
      <c r="ELG15" s="5"/>
      <c r="ELH15" s="5"/>
      <c r="ELI15" s="5"/>
      <c r="ELJ15" s="5"/>
      <c r="ELK15" s="5"/>
      <c r="ELL15" s="5"/>
      <c r="ELM15" s="5"/>
      <c r="ELN15" s="5"/>
      <c r="ELO15" s="5"/>
      <c r="ELP15" s="5"/>
      <c r="ELQ15" s="5"/>
      <c r="ELR15" s="5"/>
      <c r="ELS15" s="5"/>
      <c r="ELT15" s="5"/>
      <c r="ELU15" s="5"/>
      <c r="ELV15" s="5"/>
      <c r="ELW15" s="5"/>
      <c r="ELX15" s="5"/>
      <c r="ELY15" s="5"/>
      <c r="ELZ15" s="5"/>
      <c r="EMA15" s="5"/>
      <c r="EMB15" s="5"/>
      <c r="EMC15" s="5"/>
      <c r="EMD15" s="5"/>
      <c r="EME15" s="5"/>
      <c r="EMF15" s="5"/>
      <c r="EMG15" s="5"/>
      <c r="EMH15" s="5"/>
      <c r="EMI15" s="5"/>
      <c r="EMJ15" s="5"/>
      <c r="EMK15" s="5"/>
      <c r="EML15" s="5"/>
      <c r="EMM15" s="5"/>
      <c r="EMN15" s="5"/>
      <c r="EMO15" s="5"/>
      <c r="EMP15" s="5"/>
      <c r="EMQ15" s="5"/>
      <c r="EMR15" s="5"/>
      <c r="EMS15" s="5"/>
      <c r="EMT15" s="5"/>
      <c r="EMU15" s="5"/>
      <c r="EMV15" s="5"/>
      <c r="EMW15" s="5"/>
      <c r="EMX15" s="5"/>
      <c r="EMY15" s="5"/>
      <c r="EMZ15" s="5"/>
      <c r="ENA15" s="5"/>
      <c r="ENB15" s="5"/>
      <c r="ENC15" s="5"/>
      <c r="END15" s="5"/>
      <c r="ENE15" s="5"/>
      <c r="ENF15" s="5"/>
      <c r="ENG15" s="5"/>
      <c r="ENH15" s="5"/>
      <c r="ENI15" s="5"/>
      <c r="ENJ15" s="5"/>
      <c r="ENK15" s="5"/>
      <c r="ENL15" s="5"/>
      <c r="ENM15" s="5"/>
      <c r="ENN15" s="5"/>
      <c r="ENO15" s="5"/>
      <c r="ENP15" s="5"/>
      <c r="ENQ15" s="5"/>
      <c r="ENR15" s="5"/>
      <c r="ENS15" s="5"/>
      <c r="ENT15" s="5"/>
      <c r="ENU15" s="5"/>
      <c r="ENV15" s="5"/>
      <c r="ENW15" s="5"/>
      <c r="ENX15" s="5"/>
      <c r="ENY15" s="5"/>
      <c r="ENZ15" s="5"/>
      <c r="EOA15" s="5"/>
      <c r="EOB15" s="5"/>
      <c r="EOC15" s="5"/>
      <c r="EOD15" s="5"/>
      <c r="EOE15" s="5"/>
      <c r="EOF15" s="5"/>
      <c r="EOG15" s="5"/>
      <c r="EOH15" s="5"/>
      <c r="EOI15" s="5"/>
      <c r="EOJ15" s="5"/>
      <c r="EOK15" s="5"/>
      <c r="EOL15" s="5"/>
      <c r="EOM15" s="5"/>
      <c r="EON15" s="5"/>
      <c r="EOO15" s="5"/>
      <c r="EOP15" s="5"/>
      <c r="EOQ15" s="5"/>
      <c r="EOR15" s="5"/>
      <c r="EOS15" s="5"/>
      <c r="EOT15" s="5"/>
      <c r="EOU15" s="5"/>
      <c r="EOV15" s="5"/>
      <c r="EOW15" s="5"/>
      <c r="EOX15" s="5"/>
      <c r="EOY15" s="5"/>
      <c r="EOZ15" s="5"/>
      <c r="EPA15" s="5"/>
      <c r="EPB15" s="5"/>
      <c r="EPC15" s="5"/>
      <c r="EPD15" s="5"/>
      <c r="EPE15" s="5"/>
      <c r="EPF15" s="5"/>
      <c r="EPG15" s="5"/>
      <c r="EPH15" s="5"/>
      <c r="EPI15" s="5"/>
      <c r="EPJ15" s="5"/>
      <c r="EPK15" s="5"/>
      <c r="EPL15" s="5"/>
      <c r="EPM15" s="5"/>
      <c r="EPN15" s="5"/>
      <c r="EPO15" s="5"/>
      <c r="EPP15" s="5"/>
      <c r="EPQ15" s="5"/>
      <c r="EPR15" s="5"/>
      <c r="EPS15" s="5"/>
      <c r="EPT15" s="5"/>
      <c r="EPU15" s="5"/>
      <c r="EPV15" s="5"/>
      <c r="EPW15" s="5"/>
      <c r="EPX15" s="5"/>
      <c r="EPY15" s="5"/>
      <c r="EPZ15" s="5"/>
      <c r="EQA15" s="5"/>
      <c r="EQB15" s="5"/>
      <c r="EQC15" s="5"/>
      <c r="EQD15" s="5"/>
      <c r="EQE15" s="5"/>
      <c r="EQF15" s="5"/>
      <c r="EQG15" s="5"/>
      <c r="EQH15" s="5"/>
      <c r="EQI15" s="5"/>
      <c r="EQJ15" s="5"/>
      <c r="EQK15" s="5"/>
      <c r="EQL15" s="5"/>
      <c r="EQM15" s="5"/>
      <c r="EQN15" s="5"/>
      <c r="EQO15" s="5"/>
      <c r="EQP15" s="5"/>
      <c r="EQQ15" s="5"/>
      <c r="EQR15" s="5"/>
      <c r="EQS15" s="5"/>
      <c r="EQT15" s="5"/>
      <c r="EQU15" s="5"/>
      <c r="EQV15" s="5"/>
      <c r="EQW15" s="5"/>
      <c r="EQX15" s="5"/>
      <c r="EQY15" s="5"/>
      <c r="EQZ15" s="5"/>
      <c r="ERA15" s="5"/>
      <c r="ERB15" s="5"/>
      <c r="ERC15" s="5"/>
      <c r="ERD15" s="5"/>
      <c r="ERE15" s="5"/>
      <c r="ERF15" s="5"/>
      <c r="ERG15" s="5"/>
      <c r="ERH15" s="5"/>
      <c r="ERI15" s="5"/>
      <c r="ERJ15" s="5"/>
      <c r="ERK15" s="5"/>
      <c r="ERL15" s="5"/>
      <c r="ERM15" s="5"/>
      <c r="ERN15" s="5"/>
      <c r="ERO15" s="5"/>
      <c r="ERP15" s="5"/>
      <c r="ERQ15" s="5"/>
      <c r="ERR15" s="5"/>
      <c r="ERS15" s="5"/>
      <c r="ERT15" s="5"/>
      <c r="ERU15" s="5"/>
      <c r="ERV15" s="5"/>
      <c r="ERW15" s="5"/>
      <c r="ERX15" s="5"/>
      <c r="ERY15" s="5"/>
      <c r="ERZ15" s="5"/>
      <c r="ESA15" s="5"/>
      <c r="ESB15" s="5"/>
      <c r="ESC15" s="5"/>
      <c r="ESD15" s="5"/>
      <c r="ESE15" s="5"/>
      <c r="ESF15" s="5"/>
      <c r="ESG15" s="5"/>
      <c r="ESH15" s="5"/>
      <c r="ESI15" s="5"/>
      <c r="ESJ15" s="5"/>
      <c r="ESK15" s="5"/>
      <c r="ESL15" s="5"/>
      <c r="ESM15" s="5"/>
      <c r="ESN15" s="5"/>
      <c r="ESO15" s="5"/>
      <c r="ESP15" s="5"/>
      <c r="ESQ15" s="5"/>
      <c r="ESR15" s="5"/>
      <c r="ESS15" s="5"/>
      <c r="EST15" s="5"/>
      <c r="ESU15" s="5"/>
      <c r="ESV15" s="5"/>
      <c r="ESW15" s="5"/>
      <c r="ESX15" s="5"/>
      <c r="ESY15" s="5"/>
      <c r="ESZ15" s="5"/>
      <c r="ETA15" s="5"/>
      <c r="ETB15" s="5"/>
      <c r="ETC15" s="5"/>
      <c r="ETD15" s="5"/>
      <c r="ETE15" s="5"/>
      <c r="ETF15" s="5"/>
      <c r="ETG15" s="5"/>
      <c r="ETH15" s="5"/>
      <c r="ETI15" s="5"/>
      <c r="ETJ15" s="5"/>
      <c r="ETK15" s="5"/>
      <c r="ETL15" s="5"/>
      <c r="ETM15" s="5"/>
      <c r="ETN15" s="5"/>
      <c r="ETO15" s="5"/>
      <c r="ETP15" s="5"/>
      <c r="ETQ15" s="5"/>
      <c r="ETR15" s="5"/>
      <c r="ETS15" s="5"/>
      <c r="ETT15" s="5"/>
      <c r="ETU15" s="5"/>
      <c r="ETV15" s="5"/>
      <c r="ETW15" s="5"/>
      <c r="ETX15" s="5"/>
      <c r="ETY15" s="5"/>
      <c r="ETZ15" s="5"/>
      <c r="EUA15" s="5"/>
      <c r="EUB15" s="5"/>
      <c r="EUC15" s="5"/>
      <c r="EUD15" s="5"/>
      <c r="EUE15" s="5"/>
      <c r="EUF15" s="5"/>
      <c r="EUG15" s="5"/>
      <c r="EUH15" s="5"/>
      <c r="EUI15" s="5"/>
      <c r="EUJ15" s="5"/>
      <c r="EUK15" s="5"/>
      <c r="EUL15" s="5"/>
      <c r="EUM15" s="5"/>
      <c r="EUN15" s="5"/>
      <c r="EUO15" s="5"/>
      <c r="EUP15" s="5"/>
      <c r="EUQ15" s="5"/>
      <c r="EUR15" s="5"/>
      <c r="EUS15" s="5"/>
      <c r="EUT15" s="5"/>
      <c r="EUU15" s="5"/>
      <c r="EUV15" s="5"/>
      <c r="EUW15" s="5"/>
      <c r="EUX15" s="5"/>
      <c r="EUY15" s="5"/>
      <c r="EUZ15" s="5"/>
      <c r="EVA15" s="5"/>
      <c r="EVB15" s="5"/>
      <c r="EVC15" s="5"/>
      <c r="EVD15" s="5"/>
      <c r="EVE15" s="5"/>
      <c r="EVF15" s="5"/>
      <c r="EVG15" s="5"/>
      <c r="EVH15" s="5"/>
      <c r="EVI15" s="5"/>
      <c r="EVJ15" s="5"/>
      <c r="EVK15" s="5"/>
      <c r="EVL15" s="5"/>
      <c r="EVM15" s="5"/>
      <c r="EVN15" s="5"/>
      <c r="EVO15" s="5"/>
      <c r="EVP15" s="5"/>
      <c r="EVQ15" s="5"/>
      <c r="EVR15" s="5"/>
      <c r="EVS15" s="5"/>
      <c r="EVT15" s="5"/>
      <c r="EVU15" s="5"/>
      <c r="EVV15" s="5"/>
      <c r="EVW15" s="5"/>
      <c r="EVX15" s="5"/>
      <c r="EVY15" s="5"/>
      <c r="EVZ15" s="5"/>
      <c r="EWA15" s="5"/>
      <c r="EWB15" s="5"/>
      <c r="EWC15" s="5"/>
      <c r="EWD15" s="5"/>
      <c r="EWE15" s="5"/>
      <c r="EWF15" s="5"/>
      <c r="EWG15" s="5"/>
      <c r="EWH15" s="5"/>
      <c r="EWI15" s="5"/>
      <c r="EWJ15" s="5"/>
      <c r="EWK15" s="5"/>
      <c r="EWL15" s="5"/>
      <c r="EWM15" s="5"/>
      <c r="EWN15" s="5"/>
      <c r="EWO15" s="5"/>
      <c r="EWP15" s="5"/>
      <c r="EWQ15" s="5"/>
      <c r="EWR15" s="5"/>
      <c r="EWS15" s="5"/>
      <c r="EWT15" s="5"/>
      <c r="EWU15" s="5"/>
      <c r="EWV15" s="5"/>
      <c r="EWW15" s="5"/>
      <c r="EWX15" s="5"/>
      <c r="EWY15" s="5"/>
      <c r="EWZ15" s="5"/>
      <c r="EXA15" s="5"/>
      <c r="EXB15" s="5"/>
      <c r="EXC15" s="5"/>
      <c r="EXD15" s="5"/>
      <c r="EXE15" s="5"/>
      <c r="EXF15" s="5"/>
      <c r="EXG15" s="5"/>
      <c r="EXH15" s="5"/>
      <c r="EXI15" s="5"/>
      <c r="EXJ15" s="5"/>
      <c r="EXK15" s="5"/>
      <c r="EXL15" s="5"/>
      <c r="EXM15" s="5"/>
      <c r="EXN15" s="5"/>
      <c r="EXO15" s="5"/>
      <c r="EXP15" s="5"/>
      <c r="EXQ15" s="5"/>
      <c r="EXR15" s="5"/>
      <c r="EXS15" s="5"/>
      <c r="EXT15" s="5"/>
      <c r="EXU15" s="5"/>
      <c r="EXV15" s="5"/>
      <c r="EXW15" s="5"/>
      <c r="EXX15" s="5"/>
      <c r="EXY15" s="5"/>
      <c r="EXZ15" s="5"/>
      <c r="EYA15" s="5"/>
      <c r="EYB15" s="5"/>
      <c r="EYC15" s="5"/>
      <c r="EYD15" s="5"/>
      <c r="EYE15" s="5"/>
      <c r="EYF15" s="5"/>
      <c r="EYG15" s="5"/>
      <c r="EYH15" s="5"/>
      <c r="EYI15" s="5"/>
      <c r="EYJ15" s="5"/>
      <c r="EYK15" s="5"/>
      <c r="EYL15" s="5"/>
      <c r="EYM15" s="5"/>
      <c r="EYN15" s="5"/>
      <c r="EYO15" s="5"/>
      <c r="EYP15" s="5"/>
      <c r="EYQ15" s="5"/>
      <c r="EYR15" s="5"/>
      <c r="EYS15" s="5"/>
      <c r="EYT15" s="5"/>
      <c r="EYU15" s="5"/>
      <c r="EYV15" s="5"/>
      <c r="EYW15" s="5"/>
      <c r="EYX15" s="5"/>
      <c r="EYY15" s="5"/>
      <c r="EYZ15" s="5"/>
      <c r="EZA15" s="5"/>
      <c r="EZB15" s="5"/>
      <c r="EZC15" s="5"/>
      <c r="EZD15" s="5"/>
      <c r="EZE15" s="5"/>
      <c r="EZF15" s="5"/>
      <c r="EZG15" s="5"/>
      <c r="EZH15" s="5"/>
      <c r="EZI15" s="5"/>
      <c r="EZJ15" s="5"/>
      <c r="EZK15" s="5"/>
      <c r="EZL15" s="5"/>
      <c r="EZM15" s="5"/>
      <c r="EZN15" s="5"/>
      <c r="EZO15" s="5"/>
      <c r="EZP15" s="5"/>
      <c r="EZQ15" s="5"/>
      <c r="EZR15" s="5"/>
      <c r="EZS15" s="5"/>
      <c r="EZT15" s="5"/>
      <c r="EZU15" s="5"/>
      <c r="EZV15" s="5"/>
      <c r="EZW15" s="5"/>
      <c r="EZX15" s="5"/>
      <c r="EZY15" s="5"/>
      <c r="EZZ15" s="5"/>
      <c r="FAA15" s="5"/>
      <c r="FAB15" s="5"/>
      <c r="FAC15" s="5"/>
      <c r="FAD15" s="5"/>
      <c r="FAE15" s="5"/>
      <c r="FAF15" s="5"/>
      <c r="FAG15" s="5"/>
      <c r="FAH15" s="5"/>
      <c r="FAI15" s="5"/>
      <c r="FAJ15" s="5"/>
      <c r="FAK15" s="5"/>
      <c r="FAL15" s="5"/>
      <c r="FAM15" s="5"/>
      <c r="FAN15" s="5"/>
      <c r="FAO15" s="5"/>
      <c r="FAP15" s="5"/>
      <c r="FAQ15" s="5"/>
      <c r="FAR15" s="5"/>
      <c r="FAS15" s="5"/>
      <c r="FAT15" s="5"/>
      <c r="FAU15" s="5"/>
      <c r="FAV15" s="5"/>
      <c r="FAW15" s="5"/>
      <c r="FAX15" s="5"/>
      <c r="FAY15" s="5"/>
      <c r="FAZ15" s="5"/>
      <c r="FBA15" s="5"/>
      <c r="FBB15" s="5"/>
      <c r="FBC15" s="5"/>
      <c r="FBD15" s="5"/>
      <c r="FBE15" s="5"/>
      <c r="FBF15" s="5"/>
      <c r="FBG15" s="5"/>
      <c r="FBH15" s="5"/>
      <c r="FBI15" s="5"/>
      <c r="FBJ15" s="5"/>
      <c r="FBK15" s="5"/>
      <c r="FBL15" s="5"/>
      <c r="FBM15" s="5"/>
      <c r="FBN15" s="5"/>
      <c r="FBO15" s="5"/>
      <c r="FBP15" s="5"/>
      <c r="FBQ15" s="5"/>
      <c r="FBR15" s="5"/>
      <c r="FBS15" s="5"/>
      <c r="FBT15" s="5"/>
      <c r="FBU15" s="5"/>
      <c r="FBV15" s="5"/>
      <c r="FBW15" s="5"/>
      <c r="FBX15" s="5"/>
      <c r="FBY15" s="5"/>
      <c r="FBZ15" s="5"/>
      <c r="FCA15" s="5"/>
      <c r="FCB15" s="5"/>
      <c r="FCC15" s="5"/>
      <c r="FCD15" s="5"/>
      <c r="FCE15" s="5"/>
      <c r="FCF15" s="5"/>
      <c r="FCG15" s="5"/>
      <c r="FCH15" s="5"/>
      <c r="FCI15" s="5"/>
      <c r="FCJ15" s="5"/>
      <c r="FCK15" s="5"/>
      <c r="FCL15" s="5"/>
      <c r="FCM15" s="5"/>
      <c r="FCN15" s="5"/>
      <c r="FCO15" s="5"/>
      <c r="FCP15" s="5"/>
      <c r="FCQ15" s="5"/>
      <c r="FCR15" s="5"/>
      <c r="FCS15" s="5"/>
      <c r="FCT15" s="5"/>
      <c r="FCU15" s="5"/>
      <c r="FCV15" s="5"/>
      <c r="FCW15" s="5"/>
      <c r="FCX15" s="5"/>
      <c r="FCY15" s="5"/>
      <c r="FCZ15" s="5"/>
      <c r="FDA15" s="5"/>
      <c r="FDB15" s="5"/>
      <c r="FDC15" s="5"/>
      <c r="FDD15" s="5"/>
      <c r="FDE15" s="5"/>
      <c r="FDF15" s="5"/>
      <c r="FDG15" s="5"/>
      <c r="FDH15" s="5"/>
      <c r="FDI15" s="5"/>
      <c r="FDJ15" s="5"/>
      <c r="FDK15" s="5"/>
      <c r="FDL15" s="5"/>
      <c r="FDM15" s="5"/>
      <c r="FDN15" s="5"/>
      <c r="FDO15" s="5"/>
      <c r="FDP15" s="5"/>
      <c r="FDQ15" s="5"/>
      <c r="FDR15" s="5"/>
      <c r="FDS15" s="5"/>
      <c r="FDT15" s="5"/>
      <c r="FDU15" s="5"/>
      <c r="FDV15" s="5"/>
      <c r="FDW15" s="5"/>
      <c r="FDX15" s="5"/>
      <c r="FDY15" s="5"/>
      <c r="FDZ15" s="5"/>
      <c r="FEA15" s="5"/>
      <c r="FEB15" s="5"/>
      <c r="FEC15" s="5"/>
      <c r="FED15" s="5"/>
      <c r="FEE15" s="5"/>
      <c r="FEF15" s="5"/>
      <c r="FEG15" s="5"/>
      <c r="FEH15" s="5"/>
      <c r="FEI15" s="5"/>
      <c r="FEJ15" s="5"/>
      <c r="FEK15" s="5"/>
      <c r="FEL15" s="5"/>
      <c r="FEM15" s="5"/>
      <c r="FEN15" s="5"/>
      <c r="FEO15" s="5"/>
      <c r="FEP15" s="5"/>
      <c r="FEQ15" s="5"/>
      <c r="FER15" s="5"/>
      <c r="FES15" s="5"/>
      <c r="FET15" s="5"/>
      <c r="FEU15" s="5"/>
      <c r="FEV15" s="5"/>
      <c r="FEW15" s="5"/>
      <c r="FEX15" s="5"/>
      <c r="FEY15" s="5"/>
      <c r="FEZ15" s="5"/>
      <c r="FFA15" s="5"/>
      <c r="FFB15" s="5"/>
      <c r="FFC15" s="5"/>
      <c r="FFD15" s="5"/>
      <c r="FFE15" s="5"/>
      <c r="FFF15" s="5"/>
      <c r="FFG15" s="5"/>
      <c r="FFH15" s="5"/>
      <c r="FFI15" s="5"/>
      <c r="FFJ15" s="5"/>
      <c r="FFK15" s="5"/>
      <c r="FFL15" s="5"/>
      <c r="FFM15" s="5"/>
      <c r="FFN15" s="5"/>
      <c r="FFO15" s="5"/>
      <c r="FFP15" s="5"/>
      <c r="FFQ15" s="5"/>
      <c r="FFR15" s="5"/>
      <c r="FFS15" s="5"/>
      <c r="FFT15" s="5"/>
      <c r="FFU15" s="5"/>
      <c r="FFV15" s="5"/>
      <c r="FFW15" s="5"/>
      <c r="FFX15" s="5"/>
      <c r="FFY15" s="5"/>
      <c r="FFZ15" s="5"/>
      <c r="FGA15" s="5"/>
      <c r="FGB15" s="5"/>
      <c r="FGC15" s="5"/>
      <c r="FGD15" s="5"/>
      <c r="FGE15" s="5"/>
      <c r="FGF15" s="5"/>
      <c r="FGG15" s="5"/>
      <c r="FGH15" s="5"/>
      <c r="FGI15" s="5"/>
      <c r="FGJ15" s="5"/>
      <c r="FGK15" s="5"/>
      <c r="FGL15" s="5"/>
      <c r="FGM15" s="5"/>
      <c r="FGN15" s="5"/>
      <c r="FGO15" s="5"/>
      <c r="FGP15" s="5"/>
      <c r="FGQ15" s="5"/>
      <c r="FGR15" s="5"/>
      <c r="FGS15" s="5"/>
      <c r="FGT15" s="5"/>
      <c r="FGU15" s="5"/>
      <c r="FGV15" s="5"/>
      <c r="FGW15" s="5"/>
      <c r="FGX15" s="5"/>
      <c r="FGY15" s="5"/>
      <c r="FGZ15" s="5"/>
      <c r="FHA15" s="5"/>
      <c r="FHB15" s="5"/>
      <c r="FHC15" s="5"/>
      <c r="FHD15" s="5"/>
      <c r="FHE15" s="5"/>
      <c r="FHF15" s="5"/>
      <c r="FHG15" s="5"/>
      <c r="FHH15" s="5"/>
      <c r="FHI15" s="5"/>
      <c r="FHJ15" s="5"/>
      <c r="FHK15" s="5"/>
      <c r="FHL15" s="5"/>
      <c r="FHM15" s="5"/>
      <c r="FHN15" s="5"/>
      <c r="FHO15" s="5"/>
      <c r="FHP15" s="5"/>
      <c r="FHQ15" s="5"/>
      <c r="FHR15" s="5"/>
      <c r="FHS15" s="5"/>
      <c r="FHT15" s="5"/>
      <c r="FHU15" s="5"/>
      <c r="FHV15" s="5"/>
      <c r="FHW15" s="5"/>
      <c r="FHX15" s="5"/>
      <c r="FHY15" s="5"/>
      <c r="FHZ15" s="5"/>
      <c r="FIA15" s="5"/>
      <c r="FIB15" s="5"/>
      <c r="FIC15" s="5"/>
      <c r="FID15" s="5"/>
      <c r="FIE15" s="5"/>
      <c r="FIF15" s="5"/>
      <c r="FIG15" s="5"/>
      <c r="FIH15" s="5"/>
      <c r="FII15" s="5"/>
      <c r="FIJ15" s="5"/>
      <c r="FIK15" s="5"/>
      <c r="FIL15" s="5"/>
      <c r="FIM15" s="5"/>
      <c r="FIN15" s="5"/>
      <c r="FIO15" s="5"/>
      <c r="FIP15" s="5"/>
      <c r="FIQ15" s="5"/>
      <c r="FIR15" s="5"/>
      <c r="FIS15" s="5"/>
      <c r="FIT15" s="5"/>
      <c r="FIU15" s="5"/>
      <c r="FIV15" s="5"/>
      <c r="FIW15" s="5"/>
      <c r="FIX15" s="5"/>
      <c r="FIY15" s="5"/>
      <c r="FIZ15" s="5"/>
      <c r="FJA15" s="5"/>
      <c r="FJB15" s="5"/>
      <c r="FJC15" s="5"/>
      <c r="FJD15" s="5"/>
      <c r="FJE15" s="5"/>
      <c r="FJF15" s="5"/>
      <c r="FJG15" s="5"/>
      <c r="FJH15" s="5"/>
      <c r="FJI15" s="5"/>
      <c r="FJJ15" s="5"/>
      <c r="FJK15" s="5"/>
      <c r="FJL15" s="5"/>
      <c r="FJM15" s="5"/>
      <c r="FJN15" s="5"/>
      <c r="FJO15" s="5"/>
      <c r="FJP15" s="5"/>
      <c r="FJQ15" s="5"/>
      <c r="FJR15" s="5"/>
      <c r="FJS15" s="5"/>
      <c r="FJT15" s="5"/>
      <c r="FJU15" s="5"/>
      <c r="FJV15" s="5"/>
      <c r="FJW15" s="5"/>
      <c r="FJX15" s="5"/>
      <c r="FJY15" s="5"/>
      <c r="FJZ15" s="5"/>
      <c r="FKA15" s="5"/>
      <c r="FKB15" s="5"/>
      <c r="FKC15" s="5"/>
      <c r="FKD15" s="5"/>
      <c r="FKE15" s="5"/>
      <c r="FKF15" s="5"/>
      <c r="FKG15" s="5"/>
      <c r="FKH15" s="5"/>
      <c r="FKI15" s="5"/>
      <c r="FKJ15" s="5"/>
      <c r="FKK15" s="5"/>
      <c r="FKL15" s="5"/>
      <c r="FKM15" s="5"/>
      <c r="FKN15" s="5"/>
      <c r="FKO15" s="5"/>
      <c r="FKP15" s="5"/>
      <c r="FKQ15" s="5"/>
      <c r="FKR15" s="5"/>
      <c r="FKS15" s="5"/>
      <c r="FKT15" s="5"/>
      <c r="FKU15" s="5"/>
      <c r="FKV15" s="5"/>
      <c r="FKW15" s="5"/>
      <c r="FKX15" s="5"/>
      <c r="FKY15" s="5"/>
      <c r="FKZ15" s="5"/>
      <c r="FLA15" s="5"/>
      <c r="FLB15" s="5"/>
      <c r="FLC15" s="5"/>
      <c r="FLD15" s="5"/>
      <c r="FLE15" s="5"/>
      <c r="FLF15" s="5"/>
      <c r="FLG15" s="5"/>
      <c r="FLH15" s="5"/>
      <c r="FLI15" s="5"/>
      <c r="FLJ15" s="5"/>
      <c r="FLK15" s="5"/>
      <c r="FLL15" s="5"/>
      <c r="FLM15" s="5"/>
      <c r="FLN15" s="5"/>
      <c r="FLO15" s="5"/>
      <c r="FLP15" s="5"/>
      <c r="FLQ15" s="5"/>
      <c r="FLR15" s="5"/>
      <c r="FLS15" s="5"/>
      <c r="FLT15" s="5"/>
      <c r="FLU15" s="5"/>
      <c r="FLV15" s="5"/>
      <c r="FLW15" s="5"/>
      <c r="FLX15" s="5"/>
      <c r="FLY15" s="5"/>
      <c r="FLZ15" s="5"/>
      <c r="FMA15" s="5"/>
      <c r="FMB15" s="5"/>
      <c r="FMC15" s="5"/>
      <c r="FMD15" s="5"/>
      <c r="FME15" s="5"/>
      <c r="FMF15" s="5"/>
      <c r="FMG15" s="5"/>
      <c r="FMH15" s="5"/>
      <c r="FMI15" s="5"/>
      <c r="FMJ15" s="5"/>
      <c r="FMK15" s="5"/>
      <c r="FML15" s="5"/>
      <c r="FMM15" s="5"/>
      <c r="FMN15" s="5"/>
      <c r="FMO15" s="5"/>
      <c r="FMP15" s="5"/>
      <c r="FMQ15" s="5"/>
      <c r="FMR15" s="5"/>
      <c r="FMS15" s="5"/>
      <c r="FMT15" s="5"/>
      <c r="FMU15" s="5"/>
      <c r="FMV15" s="5"/>
      <c r="FMW15" s="5"/>
      <c r="FMX15" s="5"/>
      <c r="FMY15" s="5"/>
      <c r="FMZ15" s="5"/>
      <c r="FNA15" s="5"/>
      <c r="FNB15" s="5"/>
      <c r="FNC15" s="5"/>
      <c r="FND15" s="5"/>
      <c r="FNE15" s="5"/>
      <c r="FNF15" s="5"/>
      <c r="FNG15" s="5"/>
      <c r="FNH15" s="5"/>
      <c r="FNI15" s="5"/>
      <c r="FNJ15" s="5"/>
      <c r="FNK15" s="5"/>
      <c r="FNL15" s="5"/>
      <c r="FNM15" s="5"/>
      <c r="FNN15" s="5"/>
      <c r="FNO15" s="5"/>
      <c r="FNP15" s="5"/>
      <c r="FNQ15" s="5"/>
      <c r="FNR15" s="5"/>
      <c r="FNS15" s="5"/>
      <c r="FNT15" s="5"/>
      <c r="FNU15" s="5"/>
      <c r="FNV15" s="5"/>
      <c r="FNW15" s="5"/>
      <c r="FNX15" s="5"/>
      <c r="FNY15" s="5"/>
      <c r="FNZ15" s="5"/>
      <c r="FOA15" s="5"/>
      <c r="FOB15" s="5"/>
      <c r="FOC15" s="5"/>
      <c r="FOD15" s="5"/>
      <c r="FOE15" s="5"/>
      <c r="FOF15" s="5"/>
      <c r="FOG15" s="5"/>
      <c r="FOH15" s="5"/>
      <c r="FOI15" s="5"/>
      <c r="FOJ15" s="5"/>
      <c r="FOK15" s="5"/>
      <c r="FOL15" s="5"/>
      <c r="FOM15" s="5"/>
      <c r="FON15" s="5"/>
      <c r="FOO15" s="5"/>
      <c r="FOP15" s="5"/>
      <c r="FOQ15" s="5"/>
      <c r="FOR15" s="5"/>
      <c r="FOS15" s="5"/>
      <c r="FOT15" s="5"/>
      <c r="FOU15" s="5"/>
      <c r="FOV15" s="5"/>
      <c r="FOW15" s="5"/>
      <c r="FOX15" s="5"/>
      <c r="FOY15" s="5"/>
      <c r="FOZ15" s="5"/>
      <c r="FPA15" s="5"/>
      <c r="FPB15" s="5"/>
      <c r="FPC15" s="5"/>
      <c r="FPD15" s="5"/>
      <c r="FPE15" s="5"/>
      <c r="FPF15" s="5"/>
      <c r="FPG15" s="5"/>
      <c r="FPH15" s="5"/>
      <c r="FPI15" s="5"/>
      <c r="FPJ15" s="5"/>
      <c r="FPK15" s="5"/>
      <c r="FPL15" s="5"/>
      <c r="FPM15" s="5"/>
      <c r="FPN15" s="5"/>
      <c r="FPO15" s="5"/>
      <c r="FPP15" s="5"/>
      <c r="FPQ15" s="5"/>
      <c r="FPR15" s="5"/>
      <c r="FPS15" s="5"/>
      <c r="FPT15" s="5"/>
      <c r="FPU15" s="5"/>
      <c r="FPV15" s="5"/>
      <c r="FPW15" s="5"/>
      <c r="FPX15" s="5"/>
      <c r="FPY15" s="5"/>
      <c r="FPZ15" s="5"/>
      <c r="FQA15" s="5"/>
      <c r="FQB15" s="5"/>
      <c r="FQC15" s="5"/>
      <c r="FQD15" s="5"/>
      <c r="FQE15" s="5"/>
      <c r="FQF15" s="5"/>
      <c r="FQG15" s="5"/>
      <c r="FQH15" s="5"/>
      <c r="FQI15" s="5"/>
      <c r="FQJ15" s="5"/>
      <c r="FQK15" s="5"/>
      <c r="FQL15" s="5"/>
      <c r="FQM15" s="5"/>
      <c r="FQN15" s="5"/>
      <c r="FQO15" s="5"/>
      <c r="FQP15" s="5"/>
      <c r="FQQ15" s="5"/>
      <c r="FQR15" s="5"/>
      <c r="FQS15" s="5"/>
      <c r="FQT15" s="5"/>
      <c r="FQU15" s="5"/>
      <c r="FQV15" s="5"/>
      <c r="FQW15" s="5"/>
      <c r="FQX15" s="5"/>
      <c r="FQY15" s="5"/>
      <c r="FQZ15" s="5"/>
      <c r="FRA15" s="5"/>
      <c r="FRB15" s="5"/>
      <c r="FRC15" s="5"/>
      <c r="FRD15" s="5"/>
      <c r="FRE15" s="5"/>
      <c r="FRF15" s="5"/>
      <c r="FRG15" s="5"/>
      <c r="FRH15" s="5"/>
      <c r="FRI15" s="5"/>
      <c r="FRJ15" s="5"/>
      <c r="FRK15" s="5"/>
      <c r="FRL15" s="5"/>
      <c r="FRM15" s="5"/>
      <c r="FRN15" s="5"/>
      <c r="FRO15" s="5"/>
      <c r="FRP15" s="5"/>
      <c r="FRQ15" s="5"/>
      <c r="FRR15" s="5"/>
      <c r="FRS15" s="5"/>
      <c r="FRT15" s="5"/>
      <c r="FRU15" s="5"/>
      <c r="FRV15" s="5"/>
      <c r="FRW15" s="5"/>
      <c r="FRX15" s="5"/>
      <c r="FRY15" s="5"/>
      <c r="FRZ15" s="5"/>
      <c r="FSA15" s="5"/>
      <c r="FSB15" s="5"/>
      <c r="FSC15" s="5"/>
      <c r="FSD15" s="5"/>
      <c r="FSE15" s="5"/>
      <c r="FSF15" s="5"/>
      <c r="FSG15" s="5"/>
      <c r="FSH15" s="5"/>
      <c r="FSI15" s="5"/>
      <c r="FSJ15" s="5"/>
      <c r="FSK15" s="5"/>
      <c r="FSL15" s="5"/>
      <c r="FSM15" s="5"/>
      <c r="FSN15" s="5"/>
      <c r="FSO15" s="5"/>
      <c r="FSP15" s="5"/>
      <c r="FSQ15" s="5"/>
      <c r="FSR15" s="5"/>
      <c r="FSS15" s="5"/>
      <c r="FST15" s="5"/>
      <c r="FSU15" s="5"/>
      <c r="FSV15" s="5"/>
      <c r="FSW15" s="5"/>
      <c r="FSX15" s="5"/>
      <c r="FSY15" s="5"/>
      <c r="FSZ15" s="5"/>
      <c r="FTA15" s="5"/>
      <c r="FTB15" s="5"/>
      <c r="FTC15" s="5"/>
      <c r="FTD15" s="5"/>
      <c r="FTE15" s="5"/>
      <c r="FTF15" s="5"/>
      <c r="FTG15" s="5"/>
      <c r="FTH15" s="5"/>
      <c r="FTI15" s="5"/>
      <c r="FTJ15" s="5"/>
      <c r="FTK15" s="5"/>
      <c r="FTL15" s="5"/>
      <c r="FTM15" s="5"/>
      <c r="FTN15" s="5"/>
      <c r="FTO15" s="5"/>
      <c r="FTP15" s="5"/>
      <c r="FTQ15" s="5"/>
      <c r="FTR15" s="5"/>
      <c r="FTS15" s="5"/>
      <c r="FTT15" s="5"/>
      <c r="FTU15" s="5"/>
      <c r="FTV15" s="5"/>
      <c r="FTW15" s="5"/>
      <c r="FTX15" s="5"/>
      <c r="FTY15" s="5"/>
      <c r="FTZ15" s="5"/>
      <c r="FUA15" s="5"/>
      <c r="FUB15" s="5"/>
      <c r="FUC15" s="5"/>
      <c r="FUD15" s="5"/>
      <c r="FUE15" s="5"/>
      <c r="FUF15" s="5"/>
      <c r="FUG15" s="5"/>
      <c r="FUH15" s="5"/>
      <c r="FUI15" s="5"/>
      <c r="FUJ15" s="5"/>
      <c r="FUK15" s="5"/>
      <c r="FUL15" s="5"/>
      <c r="FUM15" s="5"/>
      <c r="FUN15" s="5"/>
      <c r="FUO15" s="5"/>
      <c r="FUP15" s="5"/>
      <c r="FUQ15" s="5"/>
      <c r="FUR15" s="5"/>
      <c r="FUS15" s="5"/>
      <c r="FUT15" s="5"/>
      <c r="FUU15" s="5"/>
      <c r="FUV15" s="5"/>
      <c r="FUW15" s="5"/>
      <c r="FUX15" s="5"/>
      <c r="FUY15" s="5"/>
      <c r="FUZ15" s="5"/>
      <c r="FVA15" s="5"/>
      <c r="FVB15" s="5"/>
      <c r="FVC15" s="5"/>
      <c r="FVD15" s="5"/>
      <c r="FVE15" s="5"/>
      <c r="FVF15" s="5"/>
      <c r="FVG15" s="5"/>
      <c r="FVH15" s="5"/>
      <c r="FVI15" s="5"/>
      <c r="FVJ15" s="5"/>
      <c r="FVK15" s="5"/>
      <c r="FVL15" s="5"/>
      <c r="FVM15" s="5"/>
      <c r="FVN15" s="5"/>
      <c r="FVO15" s="5"/>
      <c r="FVP15" s="5"/>
      <c r="FVQ15" s="5"/>
      <c r="FVR15" s="5"/>
      <c r="FVS15" s="5"/>
      <c r="FVT15" s="5"/>
      <c r="FVU15" s="5"/>
      <c r="FVV15" s="5"/>
      <c r="FVW15" s="5"/>
      <c r="FVX15" s="5"/>
      <c r="FVY15" s="5"/>
      <c r="FVZ15" s="5"/>
      <c r="FWA15" s="5"/>
      <c r="FWB15" s="5"/>
      <c r="FWC15" s="5"/>
      <c r="FWD15" s="5"/>
      <c r="FWE15" s="5"/>
      <c r="FWF15" s="5"/>
      <c r="FWG15" s="5"/>
      <c r="FWH15" s="5"/>
      <c r="FWI15" s="5"/>
      <c r="FWJ15" s="5"/>
      <c r="FWK15" s="5"/>
      <c r="FWL15" s="5"/>
      <c r="FWM15" s="5"/>
      <c r="FWN15" s="5"/>
      <c r="FWO15" s="5"/>
      <c r="FWP15" s="5"/>
      <c r="FWQ15" s="5"/>
      <c r="FWR15" s="5"/>
      <c r="FWS15" s="5"/>
      <c r="FWT15" s="5"/>
      <c r="FWU15" s="5"/>
      <c r="FWV15" s="5"/>
      <c r="FWW15" s="5"/>
      <c r="FWX15" s="5"/>
      <c r="FWY15" s="5"/>
      <c r="FWZ15" s="5"/>
      <c r="FXA15" s="5"/>
      <c r="FXB15" s="5"/>
      <c r="FXC15" s="5"/>
      <c r="FXD15" s="5"/>
      <c r="FXE15" s="5"/>
      <c r="FXF15" s="5"/>
      <c r="FXG15" s="5"/>
      <c r="FXH15" s="5"/>
      <c r="FXI15" s="5"/>
      <c r="FXJ15" s="5"/>
      <c r="FXK15" s="5"/>
      <c r="FXL15" s="5"/>
      <c r="FXM15" s="5"/>
      <c r="FXN15" s="5"/>
      <c r="FXO15" s="5"/>
      <c r="FXP15" s="5"/>
      <c r="FXQ15" s="5"/>
      <c r="FXR15" s="5"/>
      <c r="FXS15" s="5"/>
      <c r="FXT15" s="5"/>
      <c r="FXU15" s="5"/>
      <c r="FXV15" s="5"/>
      <c r="FXW15" s="5"/>
      <c r="FXX15" s="5"/>
      <c r="FXY15" s="5"/>
      <c r="FXZ15" s="5"/>
      <c r="FYA15" s="5"/>
      <c r="FYB15" s="5"/>
      <c r="FYC15" s="5"/>
      <c r="FYD15" s="5"/>
      <c r="FYE15" s="5"/>
      <c r="FYF15" s="5"/>
      <c r="FYG15" s="5"/>
      <c r="FYH15" s="5"/>
      <c r="FYI15" s="5"/>
      <c r="FYJ15" s="5"/>
      <c r="FYK15" s="5"/>
      <c r="FYL15" s="5"/>
      <c r="FYM15" s="5"/>
      <c r="FYN15" s="5"/>
      <c r="FYO15" s="5"/>
      <c r="FYP15" s="5"/>
      <c r="FYQ15" s="5"/>
      <c r="FYR15" s="5"/>
      <c r="FYS15" s="5"/>
      <c r="FYT15" s="5"/>
      <c r="FYU15" s="5"/>
      <c r="FYV15" s="5"/>
      <c r="FYW15" s="5"/>
      <c r="FYX15" s="5"/>
      <c r="FYY15" s="5"/>
      <c r="FYZ15" s="5"/>
      <c r="FZA15" s="5"/>
      <c r="FZB15" s="5"/>
      <c r="FZC15" s="5"/>
      <c r="FZD15" s="5"/>
      <c r="FZE15" s="5"/>
      <c r="FZF15" s="5"/>
      <c r="FZG15" s="5"/>
      <c r="FZH15" s="5"/>
      <c r="FZI15" s="5"/>
      <c r="FZJ15" s="5"/>
      <c r="FZK15" s="5"/>
      <c r="FZL15" s="5"/>
      <c r="FZM15" s="5"/>
      <c r="FZN15" s="5"/>
      <c r="FZO15" s="5"/>
      <c r="FZP15" s="5"/>
      <c r="FZQ15" s="5"/>
      <c r="FZR15" s="5"/>
      <c r="FZS15" s="5"/>
      <c r="FZT15" s="5"/>
      <c r="FZU15" s="5"/>
      <c r="FZV15" s="5"/>
      <c r="FZW15" s="5"/>
      <c r="FZX15" s="5"/>
      <c r="FZY15" s="5"/>
      <c r="FZZ15" s="5"/>
      <c r="GAA15" s="5"/>
      <c r="GAB15" s="5"/>
      <c r="GAC15" s="5"/>
      <c r="GAD15" s="5"/>
      <c r="GAE15" s="5"/>
      <c r="GAF15" s="5"/>
      <c r="GAG15" s="5"/>
      <c r="GAH15" s="5"/>
      <c r="GAI15" s="5"/>
      <c r="GAJ15" s="5"/>
      <c r="GAK15" s="5"/>
      <c r="GAL15" s="5"/>
      <c r="GAM15" s="5"/>
      <c r="GAN15" s="5"/>
      <c r="GAO15" s="5"/>
      <c r="GAP15" s="5"/>
      <c r="GAQ15" s="5"/>
      <c r="GAR15" s="5"/>
      <c r="GAS15" s="5"/>
      <c r="GAT15" s="5"/>
      <c r="GAU15" s="5"/>
      <c r="GAV15" s="5"/>
      <c r="GAW15" s="5"/>
      <c r="GAX15" s="5"/>
      <c r="GAY15" s="5"/>
      <c r="GAZ15" s="5"/>
      <c r="GBA15" s="5"/>
      <c r="GBB15" s="5"/>
      <c r="GBC15" s="5"/>
      <c r="GBD15" s="5"/>
      <c r="GBE15" s="5"/>
      <c r="GBF15" s="5"/>
      <c r="GBG15" s="5"/>
      <c r="GBH15" s="5"/>
      <c r="GBI15" s="5"/>
      <c r="GBJ15" s="5"/>
      <c r="GBK15" s="5"/>
      <c r="GBL15" s="5"/>
      <c r="GBM15" s="5"/>
      <c r="GBN15" s="5"/>
      <c r="GBO15" s="5"/>
      <c r="GBP15" s="5"/>
      <c r="GBQ15" s="5"/>
      <c r="GBR15" s="5"/>
      <c r="GBS15" s="5"/>
      <c r="GBT15" s="5"/>
      <c r="GBU15" s="5"/>
      <c r="GBV15" s="5"/>
      <c r="GBW15" s="5"/>
      <c r="GBX15" s="5"/>
      <c r="GBY15" s="5"/>
      <c r="GBZ15" s="5"/>
      <c r="GCA15" s="5"/>
      <c r="GCB15" s="5"/>
      <c r="GCC15" s="5"/>
      <c r="GCD15" s="5"/>
      <c r="GCE15" s="5"/>
      <c r="GCF15" s="5"/>
      <c r="GCG15" s="5"/>
      <c r="GCH15" s="5"/>
      <c r="GCI15" s="5"/>
      <c r="GCJ15" s="5"/>
      <c r="GCK15" s="5"/>
      <c r="GCL15" s="5"/>
      <c r="GCM15" s="5"/>
      <c r="GCN15" s="5"/>
      <c r="GCO15" s="5"/>
      <c r="GCP15" s="5"/>
      <c r="GCQ15" s="5"/>
      <c r="GCR15" s="5"/>
      <c r="GCS15" s="5"/>
      <c r="GCT15" s="5"/>
      <c r="GCU15" s="5"/>
      <c r="GCV15" s="5"/>
      <c r="GCW15" s="5"/>
      <c r="GCX15" s="5"/>
      <c r="GCY15" s="5"/>
      <c r="GCZ15" s="5"/>
      <c r="GDA15" s="5"/>
      <c r="GDB15" s="5"/>
      <c r="GDC15" s="5"/>
      <c r="GDD15" s="5"/>
      <c r="GDE15" s="5"/>
      <c r="GDF15" s="5"/>
      <c r="GDG15" s="5"/>
      <c r="GDH15" s="5"/>
      <c r="GDI15" s="5"/>
      <c r="GDJ15" s="5"/>
      <c r="GDK15" s="5"/>
      <c r="GDL15" s="5"/>
      <c r="GDM15" s="5"/>
      <c r="GDN15" s="5"/>
      <c r="GDO15" s="5"/>
      <c r="GDP15" s="5"/>
      <c r="GDQ15" s="5"/>
      <c r="GDR15" s="5"/>
      <c r="GDS15" s="5"/>
      <c r="GDT15" s="5"/>
      <c r="GDU15" s="5"/>
      <c r="GDV15" s="5"/>
      <c r="GDW15" s="5"/>
      <c r="GDX15" s="5"/>
      <c r="GDY15" s="5"/>
      <c r="GDZ15" s="5"/>
      <c r="GEA15" s="5"/>
      <c r="GEB15" s="5"/>
      <c r="GEC15" s="5"/>
      <c r="GED15" s="5"/>
      <c r="GEE15" s="5"/>
      <c r="GEF15" s="5"/>
      <c r="GEG15" s="5"/>
      <c r="GEH15" s="5"/>
      <c r="GEI15" s="5"/>
      <c r="GEJ15" s="5"/>
      <c r="GEK15" s="5"/>
      <c r="GEL15" s="5"/>
      <c r="GEM15" s="5"/>
      <c r="GEN15" s="5"/>
      <c r="GEO15" s="5"/>
      <c r="GEP15" s="5"/>
      <c r="GEQ15" s="5"/>
      <c r="GER15" s="5"/>
      <c r="GES15" s="5"/>
      <c r="GET15" s="5"/>
      <c r="GEU15" s="5"/>
      <c r="GEV15" s="5"/>
      <c r="GEW15" s="5"/>
      <c r="GEX15" s="5"/>
      <c r="GEY15" s="5"/>
      <c r="GEZ15" s="5"/>
      <c r="GFA15" s="5"/>
      <c r="GFB15" s="5"/>
      <c r="GFC15" s="5"/>
      <c r="GFD15" s="5"/>
      <c r="GFE15" s="5"/>
      <c r="GFF15" s="5"/>
      <c r="GFG15" s="5"/>
      <c r="GFH15" s="5"/>
      <c r="GFI15" s="5"/>
      <c r="GFJ15" s="5"/>
      <c r="GFK15" s="5"/>
      <c r="GFL15" s="5"/>
      <c r="GFM15" s="5"/>
      <c r="GFN15" s="5"/>
      <c r="GFO15" s="5"/>
      <c r="GFP15" s="5"/>
      <c r="GFQ15" s="5"/>
      <c r="GFR15" s="5"/>
      <c r="GFS15" s="5"/>
      <c r="GFT15" s="5"/>
      <c r="GFU15" s="5"/>
      <c r="GFV15" s="5"/>
      <c r="GFW15" s="5"/>
      <c r="GFX15" s="5"/>
      <c r="GFY15" s="5"/>
      <c r="GFZ15" s="5"/>
      <c r="GGA15" s="5"/>
      <c r="GGB15" s="5"/>
      <c r="GGC15" s="5"/>
      <c r="GGD15" s="5"/>
      <c r="GGE15" s="5"/>
      <c r="GGF15" s="5"/>
      <c r="GGG15" s="5"/>
      <c r="GGH15" s="5"/>
      <c r="GGI15" s="5"/>
      <c r="GGJ15" s="5"/>
      <c r="GGK15" s="5"/>
      <c r="GGL15" s="5"/>
      <c r="GGM15" s="5"/>
      <c r="GGN15" s="5"/>
      <c r="GGO15" s="5"/>
      <c r="GGP15" s="5"/>
      <c r="GGQ15" s="5"/>
      <c r="GGR15" s="5"/>
      <c r="GGS15" s="5"/>
      <c r="GGT15" s="5"/>
      <c r="GGU15" s="5"/>
      <c r="GGV15" s="5"/>
      <c r="GGW15" s="5"/>
      <c r="GGX15" s="5"/>
      <c r="GGY15" s="5"/>
      <c r="GGZ15" s="5"/>
      <c r="GHA15" s="5"/>
      <c r="GHB15" s="5"/>
      <c r="GHC15" s="5"/>
      <c r="GHD15" s="5"/>
      <c r="GHE15" s="5"/>
      <c r="GHF15" s="5"/>
      <c r="GHG15" s="5"/>
      <c r="GHH15" s="5"/>
      <c r="GHI15" s="5"/>
      <c r="GHJ15" s="5"/>
      <c r="GHK15" s="5"/>
      <c r="GHL15" s="5"/>
      <c r="GHM15" s="5"/>
      <c r="GHN15" s="5"/>
      <c r="GHO15" s="5"/>
      <c r="GHP15" s="5"/>
      <c r="GHQ15" s="5"/>
      <c r="GHR15" s="5"/>
      <c r="GHS15" s="5"/>
      <c r="GHT15" s="5"/>
      <c r="GHU15" s="5"/>
      <c r="GHV15" s="5"/>
      <c r="GHW15" s="5"/>
      <c r="GHX15" s="5"/>
      <c r="GHY15" s="5"/>
      <c r="GHZ15" s="5"/>
      <c r="GIA15" s="5"/>
      <c r="GIB15" s="5"/>
      <c r="GIC15" s="5"/>
      <c r="GID15" s="5"/>
      <c r="GIE15" s="5"/>
      <c r="GIF15" s="5"/>
      <c r="GIG15" s="5"/>
      <c r="GIH15" s="5"/>
      <c r="GII15" s="5"/>
      <c r="GIJ15" s="5"/>
      <c r="GIK15" s="5"/>
      <c r="GIL15" s="5"/>
      <c r="GIM15" s="5"/>
      <c r="GIN15" s="5"/>
      <c r="GIO15" s="5"/>
      <c r="GIP15" s="5"/>
      <c r="GIQ15" s="5"/>
      <c r="GIR15" s="5"/>
      <c r="GIS15" s="5"/>
      <c r="GIT15" s="5"/>
      <c r="GIU15" s="5"/>
      <c r="GIV15" s="5"/>
      <c r="GIW15" s="5"/>
      <c r="GIX15" s="5"/>
      <c r="GIY15" s="5"/>
      <c r="GIZ15" s="5"/>
      <c r="GJA15" s="5"/>
      <c r="GJB15" s="5"/>
      <c r="GJC15" s="5"/>
      <c r="GJD15" s="5"/>
      <c r="GJE15" s="5"/>
      <c r="GJF15" s="5"/>
      <c r="GJG15" s="5"/>
      <c r="GJH15" s="5"/>
      <c r="GJI15" s="5"/>
      <c r="GJJ15" s="5"/>
      <c r="GJK15" s="5"/>
      <c r="GJL15" s="5"/>
      <c r="GJM15" s="5"/>
      <c r="GJN15" s="5"/>
      <c r="GJO15" s="5"/>
      <c r="GJP15" s="5"/>
      <c r="GJQ15" s="5"/>
      <c r="GJR15" s="5"/>
      <c r="GJS15" s="5"/>
      <c r="GJT15" s="5"/>
      <c r="GJU15" s="5"/>
      <c r="GJV15" s="5"/>
      <c r="GJW15" s="5"/>
      <c r="GJX15" s="5"/>
      <c r="GJY15" s="5"/>
      <c r="GJZ15" s="5"/>
      <c r="GKA15" s="5"/>
      <c r="GKB15" s="5"/>
      <c r="GKC15" s="5"/>
      <c r="GKD15" s="5"/>
      <c r="GKE15" s="5"/>
      <c r="GKF15" s="5"/>
      <c r="GKG15" s="5"/>
      <c r="GKH15" s="5"/>
      <c r="GKI15" s="5"/>
      <c r="GKJ15" s="5"/>
      <c r="GKK15" s="5"/>
      <c r="GKL15" s="5"/>
      <c r="GKM15" s="5"/>
      <c r="GKN15" s="5"/>
      <c r="GKO15" s="5"/>
      <c r="GKP15" s="5"/>
      <c r="GKQ15" s="5"/>
      <c r="GKR15" s="5"/>
      <c r="GKS15" s="5"/>
      <c r="GKT15" s="5"/>
      <c r="GKU15" s="5"/>
      <c r="GKV15" s="5"/>
      <c r="GKW15" s="5"/>
      <c r="GKX15" s="5"/>
      <c r="GKY15" s="5"/>
      <c r="GKZ15" s="5"/>
      <c r="GLA15" s="5"/>
      <c r="GLB15" s="5"/>
      <c r="GLC15" s="5"/>
      <c r="GLD15" s="5"/>
      <c r="GLE15" s="5"/>
      <c r="GLF15" s="5"/>
      <c r="GLG15" s="5"/>
      <c r="GLH15" s="5"/>
      <c r="GLI15" s="5"/>
      <c r="GLJ15" s="5"/>
      <c r="GLK15" s="5"/>
      <c r="GLL15" s="5"/>
      <c r="GLM15" s="5"/>
      <c r="GLN15" s="5"/>
      <c r="GLO15" s="5"/>
      <c r="GLP15" s="5"/>
      <c r="GLQ15" s="5"/>
      <c r="GLR15" s="5"/>
      <c r="GLS15" s="5"/>
      <c r="GLT15" s="5"/>
      <c r="GLU15" s="5"/>
      <c r="GLV15" s="5"/>
      <c r="GLW15" s="5"/>
      <c r="GLX15" s="5"/>
      <c r="GLY15" s="5"/>
      <c r="GLZ15" s="5"/>
      <c r="GMA15" s="5"/>
      <c r="GMB15" s="5"/>
      <c r="GMC15" s="5"/>
      <c r="GMD15" s="5"/>
      <c r="GME15" s="5"/>
      <c r="GMF15" s="5"/>
      <c r="GMG15" s="5"/>
      <c r="GMH15" s="5"/>
      <c r="GMI15" s="5"/>
      <c r="GMJ15" s="5"/>
      <c r="GMK15" s="5"/>
      <c r="GML15" s="5"/>
      <c r="GMM15" s="5"/>
      <c r="GMN15" s="5"/>
      <c r="GMO15" s="5"/>
      <c r="GMP15" s="5"/>
      <c r="GMQ15" s="5"/>
      <c r="GMR15" s="5"/>
      <c r="GMS15" s="5"/>
      <c r="GMT15" s="5"/>
      <c r="GMU15" s="5"/>
      <c r="GMV15" s="5"/>
      <c r="GMW15" s="5"/>
      <c r="GMX15" s="5"/>
      <c r="GMY15" s="5"/>
      <c r="GMZ15" s="5"/>
      <c r="GNA15" s="5"/>
      <c r="GNB15" s="5"/>
      <c r="GNC15" s="5"/>
      <c r="GND15" s="5"/>
      <c r="GNE15" s="5"/>
      <c r="GNF15" s="5"/>
      <c r="GNG15" s="5"/>
      <c r="GNH15" s="5"/>
      <c r="GNI15" s="5"/>
      <c r="GNJ15" s="5"/>
      <c r="GNK15" s="5"/>
      <c r="GNL15" s="5"/>
      <c r="GNM15" s="5"/>
      <c r="GNN15" s="5"/>
      <c r="GNO15" s="5"/>
      <c r="GNP15" s="5"/>
      <c r="GNQ15" s="5"/>
      <c r="GNR15" s="5"/>
      <c r="GNS15" s="5"/>
      <c r="GNT15" s="5"/>
      <c r="GNU15" s="5"/>
      <c r="GNV15" s="5"/>
      <c r="GNW15" s="5"/>
      <c r="GNX15" s="5"/>
      <c r="GNY15" s="5"/>
      <c r="GNZ15" s="5"/>
      <c r="GOA15" s="5"/>
      <c r="GOB15" s="5"/>
      <c r="GOC15" s="5"/>
      <c r="GOD15" s="5"/>
      <c r="GOE15" s="5"/>
      <c r="GOF15" s="5"/>
      <c r="GOG15" s="5"/>
      <c r="GOH15" s="5"/>
      <c r="GOI15" s="5"/>
      <c r="GOJ15" s="5"/>
      <c r="GOK15" s="5"/>
      <c r="GOL15" s="5"/>
      <c r="GOM15" s="5"/>
      <c r="GON15" s="5"/>
      <c r="GOO15" s="5"/>
      <c r="GOP15" s="5"/>
      <c r="GOQ15" s="5"/>
      <c r="GOR15" s="5"/>
      <c r="GOS15" s="5"/>
      <c r="GOT15" s="5"/>
      <c r="GOU15" s="5"/>
      <c r="GOV15" s="5"/>
      <c r="GOW15" s="5"/>
      <c r="GOX15" s="5"/>
      <c r="GOY15" s="5"/>
      <c r="GOZ15" s="5"/>
      <c r="GPA15" s="5"/>
      <c r="GPB15" s="5"/>
      <c r="GPC15" s="5"/>
      <c r="GPD15" s="5"/>
      <c r="GPE15" s="5"/>
      <c r="GPF15" s="5"/>
      <c r="GPG15" s="5"/>
      <c r="GPH15" s="5"/>
      <c r="GPI15" s="5"/>
      <c r="GPJ15" s="5"/>
      <c r="GPK15" s="5"/>
      <c r="GPL15" s="5"/>
      <c r="GPM15" s="5"/>
      <c r="GPN15" s="5"/>
      <c r="GPO15" s="5"/>
      <c r="GPP15" s="5"/>
      <c r="GPQ15" s="5"/>
      <c r="GPR15" s="5"/>
      <c r="GPS15" s="5"/>
      <c r="GPT15" s="5"/>
      <c r="GPU15" s="5"/>
      <c r="GPV15" s="5"/>
      <c r="GPW15" s="5"/>
      <c r="GPX15" s="5"/>
      <c r="GPY15" s="5"/>
      <c r="GPZ15" s="5"/>
      <c r="GQA15" s="5"/>
      <c r="GQB15" s="5"/>
      <c r="GQC15" s="5"/>
      <c r="GQD15" s="5"/>
      <c r="GQE15" s="5"/>
      <c r="GQF15" s="5"/>
      <c r="GQG15" s="5"/>
      <c r="GQH15" s="5"/>
      <c r="GQI15" s="5"/>
      <c r="GQJ15" s="5"/>
      <c r="GQK15" s="5"/>
      <c r="GQL15" s="5"/>
      <c r="GQM15" s="5"/>
      <c r="GQN15" s="5"/>
      <c r="GQO15" s="5"/>
      <c r="GQP15" s="5"/>
      <c r="GQQ15" s="5"/>
      <c r="GQR15" s="5"/>
      <c r="GQS15" s="5"/>
      <c r="GQT15" s="5"/>
      <c r="GQU15" s="5"/>
      <c r="GQV15" s="5"/>
      <c r="GQW15" s="5"/>
      <c r="GQX15" s="5"/>
      <c r="GQY15" s="5"/>
      <c r="GQZ15" s="5"/>
      <c r="GRA15" s="5"/>
      <c r="GRB15" s="5"/>
      <c r="GRC15" s="5"/>
      <c r="GRD15" s="5"/>
      <c r="GRE15" s="5"/>
      <c r="GRF15" s="5"/>
      <c r="GRG15" s="5"/>
      <c r="GRH15" s="5"/>
      <c r="GRI15" s="5"/>
      <c r="GRJ15" s="5"/>
      <c r="GRK15" s="5"/>
      <c r="GRL15" s="5"/>
      <c r="GRM15" s="5"/>
      <c r="GRN15" s="5"/>
      <c r="GRO15" s="5"/>
      <c r="GRP15" s="5"/>
      <c r="GRQ15" s="5"/>
      <c r="GRR15" s="5"/>
      <c r="GRS15" s="5"/>
      <c r="GRT15" s="5"/>
      <c r="GRU15" s="5"/>
      <c r="GRV15" s="5"/>
      <c r="GRW15" s="5"/>
      <c r="GRX15" s="5"/>
      <c r="GRY15" s="5"/>
      <c r="GRZ15" s="5"/>
      <c r="GSA15" s="5"/>
      <c r="GSB15" s="5"/>
      <c r="GSC15" s="5"/>
      <c r="GSD15" s="5"/>
      <c r="GSE15" s="5"/>
      <c r="GSF15" s="5"/>
      <c r="GSG15" s="5"/>
      <c r="GSH15" s="5"/>
      <c r="GSI15" s="5"/>
      <c r="GSJ15" s="5"/>
      <c r="GSK15" s="5"/>
      <c r="GSL15" s="5"/>
      <c r="GSM15" s="5"/>
      <c r="GSN15" s="5"/>
      <c r="GSO15" s="5"/>
      <c r="GSP15" s="5"/>
      <c r="GSQ15" s="5"/>
      <c r="GSR15" s="5"/>
      <c r="GSS15" s="5"/>
      <c r="GST15" s="5"/>
      <c r="GSU15" s="5"/>
      <c r="GSV15" s="5"/>
      <c r="GSW15" s="5"/>
      <c r="GSX15" s="5"/>
      <c r="GSY15" s="5"/>
      <c r="GSZ15" s="5"/>
      <c r="GTA15" s="5"/>
      <c r="GTB15" s="5"/>
      <c r="GTC15" s="5"/>
      <c r="GTD15" s="5"/>
      <c r="GTE15" s="5"/>
      <c r="GTF15" s="5"/>
      <c r="GTG15" s="5"/>
      <c r="GTH15" s="5"/>
      <c r="GTI15" s="5"/>
      <c r="GTJ15" s="5"/>
      <c r="GTK15" s="5"/>
      <c r="GTL15" s="5"/>
      <c r="GTM15" s="5"/>
      <c r="GTN15" s="5"/>
      <c r="GTO15" s="5"/>
      <c r="GTP15" s="5"/>
      <c r="GTQ15" s="5"/>
      <c r="GTR15" s="5"/>
      <c r="GTS15" s="5"/>
      <c r="GTT15" s="5"/>
      <c r="GTU15" s="5"/>
      <c r="GTV15" s="5"/>
      <c r="GTW15" s="5"/>
      <c r="GTX15" s="5"/>
      <c r="GTY15" s="5"/>
      <c r="GTZ15" s="5"/>
      <c r="GUA15" s="5"/>
      <c r="GUB15" s="5"/>
      <c r="GUC15" s="5"/>
      <c r="GUD15" s="5"/>
      <c r="GUE15" s="5"/>
      <c r="GUF15" s="5"/>
      <c r="GUG15" s="5"/>
      <c r="GUH15" s="5"/>
      <c r="GUI15" s="5"/>
      <c r="GUJ15" s="5"/>
      <c r="GUK15" s="5"/>
      <c r="GUL15" s="5"/>
      <c r="GUM15" s="5"/>
      <c r="GUN15" s="5"/>
      <c r="GUO15" s="5"/>
      <c r="GUP15" s="5"/>
      <c r="GUQ15" s="5"/>
      <c r="GUR15" s="5"/>
      <c r="GUS15" s="5"/>
      <c r="GUT15" s="5"/>
      <c r="GUU15" s="5"/>
      <c r="GUV15" s="5"/>
      <c r="GUW15" s="5"/>
      <c r="GUX15" s="5"/>
      <c r="GUY15" s="5"/>
      <c r="GUZ15" s="5"/>
      <c r="GVA15" s="5"/>
      <c r="GVB15" s="5"/>
      <c r="GVC15" s="5"/>
      <c r="GVD15" s="5"/>
      <c r="GVE15" s="5"/>
      <c r="GVF15" s="5"/>
      <c r="GVG15" s="5"/>
      <c r="GVH15" s="5"/>
      <c r="GVI15" s="5"/>
      <c r="GVJ15" s="5"/>
      <c r="GVK15" s="5"/>
      <c r="GVL15" s="5"/>
      <c r="GVM15" s="5"/>
      <c r="GVN15" s="5"/>
      <c r="GVO15" s="5"/>
      <c r="GVP15" s="5"/>
      <c r="GVQ15" s="5"/>
      <c r="GVR15" s="5"/>
      <c r="GVS15" s="5"/>
      <c r="GVT15" s="5"/>
      <c r="GVU15" s="5"/>
      <c r="GVV15" s="5"/>
      <c r="GVW15" s="5"/>
      <c r="GVX15" s="5"/>
      <c r="GVY15" s="5"/>
      <c r="GVZ15" s="5"/>
      <c r="GWA15" s="5"/>
      <c r="GWB15" s="5"/>
      <c r="GWC15" s="5"/>
      <c r="GWD15" s="5"/>
      <c r="GWE15" s="5"/>
      <c r="GWF15" s="5"/>
      <c r="GWG15" s="5"/>
      <c r="GWH15" s="5"/>
      <c r="GWI15" s="5"/>
      <c r="GWJ15" s="5"/>
      <c r="GWK15" s="5"/>
      <c r="GWL15" s="5"/>
      <c r="GWM15" s="5"/>
      <c r="GWN15" s="5"/>
      <c r="GWO15" s="5"/>
      <c r="GWP15" s="5"/>
      <c r="GWQ15" s="5"/>
      <c r="GWR15" s="5"/>
      <c r="GWS15" s="5"/>
      <c r="GWT15" s="5"/>
      <c r="GWU15" s="5"/>
      <c r="GWV15" s="5"/>
      <c r="GWW15" s="5"/>
      <c r="GWX15" s="5"/>
      <c r="GWY15" s="5"/>
      <c r="GWZ15" s="5"/>
      <c r="GXA15" s="5"/>
      <c r="GXB15" s="5"/>
      <c r="GXC15" s="5"/>
      <c r="GXD15" s="5"/>
      <c r="GXE15" s="5"/>
      <c r="GXF15" s="5"/>
      <c r="GXG15" s="5"/>
      <c r="GXH15" s="5"/>
      <c r="GXI15" s="5"/>
      <c r="GXJ15" s="5"/>
      <c r="GXK15" s="5"/>
      <c r="GXL15" s="5"/>
      <c r="GXM15" s="5"/>
      <c r="GXN15" s="5"/>
      <c r="GXO15" s="5"/>
      <c r="GXP15" s="5"/>
      <c r="GXQ15" s="5"/>
      <c r="GXR15" s="5"/>
      <c r="GXS15" s="5"/>
      <c r="GXT15" s="5"/>
      <c r="GXU15" s="5"/>
      <c r="GXV15" s="5"/>
      <c r="GXW15" s="5"/>
      <c r="GXX15" s="5"/>
      <c r="GXY15" s="5"/>
      <c r="GXZ15" s="5"/>
      <c r="GYA15" s="5"/>
      <c r="GYB15" s="5"/>
      <c r="GYC15" s="5"/>
      <c r="GYD15" s="5"/>
      <c r="GYE15" s="5"/>
      <c r="GYF15" s="5"/>
      <c r="GYG15" s="5"/>
      <c r="GYH15" s="5"/>
      <c r="GYI15" s="5"/>
      <c r="GYJ15" s="5"/>
      <c r="GYK15" s="5"/>
      <c r="GYL15" s="5"/>
      <c r="GYM15" s="5"/>
      <c r="GYN15" s="5"/>
      <c r="GYO15" s="5"/>
      <c r="GYP15" s="5"/>
      <c r="GYQ15" s="5"/>
      <c r="GYR15" s="5"/>
      <c r="GYS15" s="5"/>
      <c r="GYT15" s="5"/>
      <c r="GYU15" s="5"/>
      <c r="GYV15" s="5"/>
      <c r="GYW15" s="5"/>
      <c r="GYX15" s="5"/>
      <c r="GYY15" s="5"/>
      <c r="GYZ15" s="5"/>
      <c r="GZA15" s="5"/>
      <c r="GZB15" s="5"/>
      <c r="GZC15" s="5"/>
      <c r="GZD15" s="5"/>
      <c r="GZE15" s="5"/>
      <c r="GZF15" s="5"/>
      <c r="GZG15" s="5"/>
      <c r="GZH15" s="5"/>
      <c r="GZI15" s="5"/>
      <c r="GZJ15" s="5"/>
      <c r="GZK15" s="5"/>
      <c r="GZL15" s="5"/>
      <c r="GZM15" s="5"/>
      <c r="GZN15" s="5"/>
      <c r="GZO15" s="5"/>
      <c r="GZP15" s="5"/>
      <c r="GZQ15" s="5"/>
      <c r="GZR15" s="5"/>
      <c r="GZS15" s="5"/>
      <c r="GZT15" s="5"/>
      <c r="GZU15" s="5"/>
      <c r="GZV15" s="5"/>
      <c r="GZW15" s="5"/>
      <c r="GZX15" s="5"/>
      <c r="GZY15" s="5"/>
      <c r="GZZ15" s="5"/>
      <c r="HAA15" s="5"/>
      <c r="HAB15" s="5"/>
      <c r="HAC15" s="5"/>
      <c r="HAD15" s="5"/>
      <c r="HAE15" s="5"/>
      <c r="HAF15" s="5"/>
      <c r="HAG15" s="5"/>
      <c r="HAH15" s="5"/>
      <c r="HAI15" s="5"/>
      <c r="HAJ15" s="5"/>
      <c r="HAK15" s="5"/>
      <c r="HAL15" s="5"/>
      <c r="HAM15" s="5"/>
      <c r="HAN15" s="5"/>
      <c r="HAO15" s="5"/>
      <c r="HAP15" s="5"/>
      <c r="HAQ15" s="5"/>
      <c r="HAR15" s="5"/>
      <c r="HAS15" s="5"/>
      <c r="HAT15" s="5"/>
      <c r="HAU15" s="5"/>
      <c r="HAV15" s="5"/>
      <c r="HAW15" s="5"/>
      <c r="HAX15" s="5"/>
      <c r="HAY15" s="5"/>
      <c r="HAZ15" s="5"/>
      <c r="HBA15" s="5"/>
      <c r="HBB15" s="5"/>
      <c r="HBC15" s="5"/>
      <c r="HBD15" s="5"/>
      <c r="HBE15" s="5"/>
      <c r="HBF15" s="5"/>
      <c r="HBG15" s="5"/>
      <c r="HBH15" s="5"/>
      <c r="HBI15" s="5"/>
      <c r="HBJ15" s="5"/>
      <c r="HBK15" s="5"/>
      <c r="HBL15" s="5"/>
      <c r="HBM15" s="5"/>
      <c r="HBN15" s="5"/>
      <c r="HBO15" s="5"/>
      <c r="HBP15" s="5"/>
      <c r="HBQ15" s="5"/>
      <c r="HBR15" s="5"/>
      <c r="HBS15" s="5"/>
      <c r="HBT15" s="5"/>
      <c r="HBU15" s="5"/>
      <c r="HBV15" s="5"/>
      <c r="HBW15" s="5"/>
      <c r="HBX15" s="5"/>
      <c r="HBY15" s="5"/>
      <c r="HBZ15" s="5"/>
      <c r="HCA15" s="5"/>
      <c r="HCB15" s="5"/>
      <c r="HCC15" s="5"/>
      <c r="HCD15" s="5"/>
      <c r="HCE15" s="5"/>
      <c r="HCF15" s="5"/>
      <c r="HCG15" s="5"/>
      <c r="HCH15" s="5"/>
      <c r="HCI15" s="5"/>
      <c r="HCJ15" s="5"/>
      <c r="HCK15" s="5"/>
      <c r="HCL15" s="5"/>
      <c r="HCM15" s="5"/>
      <c r="HCN15" s="5"/>
      <c r="HCO15" s="5"/>
      <c r="HCP15" s="5"/>
      <c r="HCQ15" s="5"/>
      <c r="HCR15" s="5"/>
      <c r="HCS15" s="5"/>
      <c r="HCT15" s="5"/>
      <c r="HCU15" s="5"/>
      <c r="HCV15" s="5"/>
      <c r="HCW15" s="5"/>
      <c r="HCX15" s="5"/>
      <c r="HCY15" s="5"/>
      <c r="HCZ15" s="5"/>
      <c r="HDA15" s="5"/>
      <c r="HDB15" s="5"/>
      <c r="HDC15" s="5"/>
      <c r="HDD15" s="5"/>
      <c r="HDE15" s="5"/>
      <c r="HDF15" s="5"/>
      <c r="HDG15" s="5"/>
      <c r="HDH15" s="5"/>
      <c r="HDI15" s="5"/>
      <c r="HDJ15" s="5"/>
      <c r="HDK15" s="5"/>
      <c r="HDL15" s="5"/>
      <c r="HDM15" s="5"/>
      <c r="HDN15" s="5"/>
      <c r="HDO15" s="5"/>
      <c r="HDP15" s="5"/>
      <c r="HDQ15" s="5"/>
      <c r="HDR15" s="5"/>
      <c r="HDS15" s="5"/>
      <c r="HDT15" s="5"/>
      <c r="HDU15" s="5"/>
      <c r="HDV15" s="5"/>
      <c r="HDW15" s="5"/>
      <c r="HDX15" s="5"/>
      <c r="HDY15" s="5"/>
      <c r="HDZ15" s="5"/>
      <c r="HEA15" s="5"/>
      <c r="HEB15" s="5"/>
      <c r="HEC15" s="5"/>
      <c r="HED15" s="5"/>
      <c r="HEE15" s="5"/>
      <c r="HEF15" s="5"/>
      <c r="HEG15" s="5"/>
      <c r="HEH15" s="5"/>
      <c r="HEI15" s="5"/>
      <c r="HEJ15" s="5"/>
      <c r="HEK15" s="5"/>
      <c r="HEL15" s="5"/>
      <c r="HEM15" s="5"/>
      <c r="HEN15" s="5"/>
      <c r="HEO15" s="5"/>
      <c r="HEP15" s="5"/>
      <c r="HEQ15" s="5"/>
      <c r="HER15" s="5"/>
      <c r="HES15" s="5"/>
      <c r="HET15" s="5"/>
      <c r="HEU15" s="5"/>
      <c r="HEV15" s="5"/>
      <c r="HEW15" s="5"/>
      <c r="HEX15" s="5"/>
      <c r="HEY15" s="5"/>
      <c r="HEZ15" s="5"/>
      <c r="HFA15" s="5"/>
      <c r="HFB15" s="5"/>
      <c r="HFC15" s="5"/>
      <c r="HFD15" s="5"/>
      <c r="HFE15" s="5"/>
      <c r="HFF15" s="5"/>
      <c r="HFG15" s="5"/>
      <c r="HFH15" s="5"/>
      <c r="HFI15" s="5"/>
      <c r="HFJ15" s="5"/>
      <c r="HFK15" s="5"/>
      <c r="HFL15" s="5"/>
      <c r="HFM15" s="5"/>
      <c r="HFN15" s="5"/>
      <c r="HFO15" s="5"/>
      <c r="HFP15" s="5"/>
      <c r="HFQ15" s="5"/>
      <c r="HFR15" s="5"/>
      <c r="HFS15" s="5"/>
      <c r="HFT15" s="5"/>
      <c r="HFU15" s="5"/>
      <c r="HFV15" s="5"/>
      <c r="HFW15" s="5"/>
      <c r="HFX15" s="5"/>
      <c r="HFY15" s="5"/>
      <c r="HFZ15" s="5"/>
      <c r="HGA15" s="5"/>
      <c r="HGB15" s="5"/>
      <c r="HGC15" s="5"/>
      <c r="HGD15" s="5"/>
      <c r="HGE15" s="5"/>
      <c r="HGF15" s="5"/>
      <c r="HGG15" s="5"/>
      <c r="HGH15" s="5"/>
      <c r="HGI15" s="5"/>
      <c r="HGJ15" s="5"/>
      <c r="HGK15" s="5"/>
      <c r="HGL15" s="5"/>
      <c r="HGM15" s="5"/>
      <c r="HGN15" s="5"/>
      <c r="HGO15" s="5"/>
      <c r="HGP15" s="5"/>
      <c r="HGQ15" s="5"/>
      <c r="HGR15" s="5"/>
      <c r="HGS15" s="5"/>
      <c r="HGT15" s="5"/>
      <c r="HGU15" s="5"/>
      <c r="HGV15" s="5"/>
      <c r="HGW15" s="5"/>
      <c r="HGX15" s="5"/>
      <c r="HGY15" s="5"/>
      <c r="HGZ15" s="5"/>
      <c r="HHA15" s="5"/>
      <c r="HHB15" s="5"/>
      <c r="HHC15" s="5"/>
      <c r="HHD15" s="5"/>
      <c r="HHE15" s="5"/>
      <c r="HHF15" s="5"/>
      <c r="HHG15" s="5"/>
      <c r="HHH15" s="5"/>
      <c r="HHI15" s="5"/>
      <c r="HHJ15" s="5"/>
      <c r="HHK15" s="5"/>
      <c r="HHL15" s="5"/>
      <c r="HHM15" s="5"/>
      <c r="HHN15" s="5"/>
      <c r="HHO15" s="5"/>
      <c r="HHP15" s="5"/>
      <c r="HHQ15" s="5"/>
      <c r="HHR15" s="5"/>
      <c r="HHS15" s="5"/>
      <c r="HHT15" s="5"/>
      <c r="HHU15" s="5"/>
      <c r="HHV15" s="5"/>
      <c r="HHW15" s="5"/>
      <c r="HHX15" s="5"/>
      <c r="HHY15" s="5"/>
      <c r="HHZ15" s="5"/>
      <c r="HIA15" s="5"/>
      <c r="HIB15" s="5"/>
      <c r="HIC15" s="5"/>
      <c r="HID15" s="5"/>
      <c r="HIE15" s="5"/>
      <c r="HIF15" s="5"/>
      <c r="HIG15" s="5"/>
      <c r="HIH15" s="5"/>
      <c r="HII15" s="5"/>
      <c r="HIJ15" s="5"/>
      <c r="HIK15" s="5"/>
      <c r="HIL15" s="5"/>
      <c r="HIM15" s="5"/>
      <c r="HIN15" s="5"/>
      <c r="HIO15" s="5"/>
      <c r="HIP15" s="5"/>
      <c r="HIQ15" s="5"/>
      <c r="HIR15" s="5"/>
      <c r="HIS15" s="5"/>
      <c r="HIT15" s="5"/>
      <c r="HIU15" s="5"/>
      <c r="HIV15" s="5"/>
      <c r="HIW15" s="5"/>
      <c r="HIX15" s="5"/>
      <c r="HIY15" s="5"/>
      <c r="HIZ15" s="5"/>
      <c r="HJA15" s="5"/>
      <c r="HJB15" s="5"/>
      <c r="HJC15" s="5"/>
      <c r="HJD15" s="5"/>
      <c r="HJE15" s="5"/>
      <c r="HJF15" s="5"/>
      <c r="HJG15" s="5"/>
      <c r="HJH15" s="5"/>
      <c r="HJI15" s="5"/>
      <c r="HJJ15" s="5"/>
      <c r="HJK15" s="5"/>
      <c r="HJL15" s="5"/>
      <c r="HJM15" s="5"/>
      <c r="HJN15" s="5"/>
      <c r="HJO15" s="5"/>
      <c r="HJP15" s="5"/>
      <c r="HJQ15" s="5"/>
      <c r="HJR15" s="5"/>
      <c r="HJS15" s="5"/>
      <c r="HJT15" s="5"/>
      <c r="HJU15" s="5"/>
      <c r="HJV15" s="5"/>
      <c r="HJW15" s="5"/>
      <c r="HJX15" s="5"/>
      <c r="HJY15" s="5"/>
      <c r="HJZ15" s="5"/>
      <c r="HKA15" s="5"/>
      <c r="HKB15" s="5"/>
      <c r="HKC15" s="5"/>
      <c r="HKD15" s="5"/>
      <c r="HKE15" s="5"/>
      <c r="HKF15" s="5"/>
      <c r="HKG15" s="5"/>
      <c r="HKH15" s="5"/>
      <c r="HKI15" s="5"/>
      <c r="HKJ15" s="5"/>
      <c r="HKK15" s="5"/>
      <c r="HKL15" s="5"/>
      <c r="HKM15" s="5"/>
      <c r="HKN15" s="5"/>
      <c r="HKO15" s="5"/>
      <c r="HKP15" s="5"/>
      <c r="HKQ15" s="5"/>
      <c r="HKR15" s="5"/>
      <c r="HKS15" s="5"/>
      <c r="HKT15" s="5"/>
      <c r="HKU15" s="5"/>
      <c r="HKV15" s="5"/>
      <c r="HKW15" s="5"/>
      <c r="HKX15" s="5"/>
      <c r="HKY15" s="5"/>
      <c r="HKZ15" s="5"/>
      <c r="HLA15" s="5"/>
      <c r="HLB15" s="5"/>
      <c r="HLC15" s="5"/>
      <c r="HLD15" s="5"/>
      <c r="HLE15" s="5"/>
      <c r="HLF15" s="5"/>
      <c r="HLG15" s="5"/>
      <c r="HLH15" s="5"/>
      <c r="HLI15" s="5"/>
      <c r="HLJ15" s="5"/>
      <c r="HLK15" s="5"/>
      <c r="HLL15" s="5"/>
      <c r="HLM15" s="5"/>
      <c r="HLN15" s="5"/>
      <c r="HLO15" s="5"/>
      <c r="HLP15" s="5"/>
      <c r="HLQ15" s="5"/>
      <c r="HLR15" s="5"/>
      <c r="HLS15" s="5"/>
      <c r="HLT15" s="5"/>
      <c r="HLU15" s="5"/>
      <c r="HLV15" s="5"/>
      <c r="HLW15" s="5"/>
      <c r="HLX15" s="5"/>
      <c r="HLY15" s="5"/>
      <c r="HLZ15" s="5"/>
      <c r="HMA15" s="5"/>
      <c r="HMB15" s="5"/>
      <c r="HMC15" s="5"/>
      <c r="HMD15" s="5"/>
      <c r="HME15" s="5"/>
      <c r="HMF15" s="5"/>
      <c r="HMG15" s="5"/>
      <c r="HMH15" s="5"/>
      <c r="HMI15" s="5"/>
      <c r="HMJ15" s="5"/>
      <c r="HMK15" s="5"/>
      <c r="HML15" s="5"/>
      <c r="HMM15" s="5"/>
      <c r="HMN15" s="5"/>
      <c r="HMO15" s="5"/>
      <c r="HMP15" s="5"/>
      <c r="HMQ15" s="5"/>
      <c r="HMR15" s="5"/>
      <c r="HMS15" s="5"/>
      <c r="HMT15" s="5"/>
      <c r="HMU15" s="5"/>
      <c r="HMV15" s="5"/>
      <c r="HMW15" s="5"/>
      <c r="HMX15" s="5"/>
      <c r="HMY15" s="5"/>
      <c r="HMZ15" s="5"/>
      <c r="HNA15" s="5"/>
      <c r="HNB15" s="5"/>
      <c r="HNC15" s="5"/>
      <c r="HND15" s="5"/>
      <c r="HNE15" s="5"/>
      <c r="HNF15" s="5"/>
      <c r="HNG15" s="5"/>
      <c r="HNH15" s="5"/>
      <c r="HNI15" s="5"/>
      <c r="HNJ15" s="5"/>
      <c r="HNK15" s="5"/>
      <c r="HNL15" s="5"/>
      <c r="HNM15" s="5"/>
      <c r="HNN15" s="5"/>
      <c r="HNO15" s="5"/>
      <c r="HNP15" s="5"/>
      <c r="HNQ15" s="5"/>
      <c r="HNR15" s="5"/>
      <c r="HNS15" s="5"/>
      <c r="HNT15" s="5"/>
      <c r="HNU15" s="5"/>
      <c r="HNV15" s="5"/>
      <c r="HNW15" s="5"/>
      <c r="HNX15" s="5"/>
      <c r="HNY15" s="5"/>
      <c r="HNZ15" s="5"/>
      <c r="HOA15" s="5"/>
      <c r="HOB15" s="5"/>
      <c r="HOC15" s="5"/>
      <c r="HOD15" s="5"/>
      <c r="HOE15" s="5"/>
      <c r="HOF15" s="5"/>
      <c r="HOG15" s="5"/>
      <c r="HOH15" s="5"/>
      <c r="HOI15" s="5"/>
      <c r="HOJ15" s="5"/>
      <c r="HOK15" s="5"/>
      <c r="HOL15" s="5"/>
      <c r="HOM15" s="5"/>
      <c r="HON15" s="5"/>
      <c r="HOO15" s="5"/>
      <c r="HOP15" s="5"/>
      <c r="HOQ15" s="5"/>
      <c r="HOR15" s="5"/>
      <c r="HOS15" s="5"/>
      <c r="HOT15" s="5"/>
      <c r="HOU15" s="5"/>
      <c r="HOV15" s="5"/>
      <c r="HOW15" s="5"/>
      <c r="HOX15" s="5"/>
      <c r="HOY15" s="5"/>
      <c r="HOZ15" s="5"/>
      <c r="HPA15" s="5"/>
      <c r="HPB15" s="5"/>
      <c r="HPC15" s="5"/>
      <c r="HPD15" s="5"/>
      <c r="HPE15" s="5"/>
      <c r="HPF15" s="5"/>
      <c r="HPG15" s="5"/>
      <c r="HPH15" s="5"/>
      <c r="HPI15" s="5"/>
      <c r="HPJ15" s="5"/>
      <c r="HPK15" s="5"/>
      <c r="HPL15" s="5"/>
      <c r="HPM15" s="5"/>
      <c r="HPN15" s="5"/>
      <c r="HPO15" s="5"/>
      <c r="HPP15" s="5"/>
      <c r="HPQ15" s="5"/>
      <c r="HPR15" s="5"/>
      <c r="HPS15" s="5"/>
      <c r="HPT15" s="5"/>
      <c r="HPU15" s="5"/>
      <c r="HPV15" s="5"/>
      <c r="HPW15" s="5"/>
      <c r="HPX15" s="5"/>
      <c r="HPY15" s="5"/>
      <c r="HPZ15" s="5"/>
      <c r="HQA15" s="5"/>
      <c r="HQB15" s="5"/>
      <c r="HQC15" s="5"/>
      <c r="HQD15" s="5"/>
      <c r="HQE15" s="5"/>
      <c r="HQF15" s="5"/>
      <c r="HQG15" s="5"/>
      <c r="HQH15" s="5"/>
      <c r="HQI15" s="5"/>
      <c r="HQJ15" s="5"/>
      <c r="HQK15" s="5"/>
      <c r="HQL15" s="5"/>
      <c r="HQM15" s="5"/>
      <c r="HQN15" s="5"/>
      <c r="HQO15" s="5"/>
      <c r="HQP15" s="5"/>
      <c r="HQQ15" s="5"/>
      <c r="HQR15" s="5"/>
      <c r="HQS15" s="5"/>
      <c r="HQT15" s="5"/>
      <c r="HQU15" s="5"/>
      <c r="HQV15" s="5"/>
      <c r="HQW15" s="5"/>
      <c r="HQX15" s="5"/>
      <c r="HQY15" s="5"/>
      <c r="HQZ15" s="5"/>
      <c r="HRA15" s="5"/>
      <c r="HRB15" s="5"/>
      <c r="HRC15" s="5"/>
      <c r="HRD15" s="5"/>
      <c r="HRE15" s="5"/>
      <c r="HRF15" s="5"/>
      <c r="HRG15" s="5"/>
      <c r="HRH15" s="5"/>
      <c r="HRI15" s="5"/>
      <c r="HRJ15" s="5"/>
      <c r="HRK15" s="5"/>
      <c r="HRL15" s="5"/>
      <c r="HRM15" s="5"/>
      <c r="HRN15" s="5"/>
      <c r="HRO15" s="5"/>
      <c r="HRP15" s="5"/>
      <c r="HRQ15" s="5"/>
      <c r="HRR15" s="5"/>
      <c r="HRS15" s="5"/>
      <c r="HRT15" s="5"/>
      <c r="HRU15" s="5"/>
      <c r="HRV15" s="5"/>
      <c r="HRW15" s="5"/>
      <c r="HRX15" s="5"/>
      <c r="HRY15" s="5"/>
      <c r="HRZ15" s="5"/>
      <c r="HSA15" s="5"/>
      <c r="HSB15" s="5"/>
      <c r="HSC15" s="5"/>
      <c r="HSD15" s="5"/>
      <c r="HSE15" s="5"/>
      <c r="HSF15" s="5"/>
      <c r="HSG15" s="5"/>
      <c r="HSH15" s="5"/>
      <c r="HSI15" s="5"/>
      <c r="HSJ15" s="5"/>
      <c r="HSK15" s="5"/>
      <c r="HSL15" s="5"/>
      <c r="HSM15" s="5"/>
      <c r="HSN15" s="5"/>
      <c r="HSO15" s="5"/>
      <c r="HSP15" s="5"/>
      <c r="HSQ15" s="5"/>
      <c r="HSR15" s="5"/>
      <c r="HSS15" s="5"/>
      <c r="HST15" s="5"/>
      <c r="HSU15" s="5"/>
      <c r="HSV15" s="5"/>
      <c r="HSW15" s="5"/>
      <c r="HSX15" s="5"/>
      <c r="HSY15" s="5"/>
      <c r="HSZ15" s="5"/>
      <c r="HTA15" s="5"/>
      <c r="HTB15" s="5"/>
      <c r="HTC15" s="5"/>
      <c r="HTD15" s="5"/>
      <c r="HTE15" s="5"/>
      <c r="HTF15" s="5"/>
      <c r="HTG15" s="5"/>
      <c r="HTH15" s="5"/>
      <c r="HTI15" s="5"/>
      <c r="HTJ15" s="5"/>
      <c r="HTK15" s="5"/>
      <c r="HTL15" s="5"/>
      <c r="HTM15" s="5"/>
      <c r="HTN15" s="5"/>
      <c r="HTO15" s="5"/>
      <c r="HTP15" s="5"/>
      <c r="HTQ15" s="5"/>
      <c r="HTR15" s="5"/>
      <c r="HTS15" s="5"/>
      <c r="HTT15" s="5"/>
      <c r="HTU15" s="5"/>
      <c r="HTV15" s="5"/>
      <c r="HTW15" s="5"/>
      <c r="HTX15" s="5"/>
      <c r="HTY15" s="5"/>
      <c r="HTZ15" s="5"/>
      <c r="HUA15" s="5"/>
      <c r="HUB15" s="5"/>
      <c r="HUC15" s="5"/>
      <c r="HUD15" s="5"/>
      <c r="HUE15" s="5"/>
      <c r="HUF15" s="5"/>
      <c r="HUG15" s="5"/>
      <c r="HUH15" s="5"/>
      <c r="HUI15" s="5"/>
      <c r="HUJ15" s="5"/>
      <c r="HUK15" s="5"/>
      <c r="HUL15" s="5"/>
      <c r="HUM15" s="5"/>
      <c r="HUN15" s="5"/>
      <c r="HUO15" s="5"/>
      <c r="HUP15" s="5"/>
      <c r="HUQ15" s="5"/>
      <c r="HUR15" s="5"/>
      <c r="HUS15" s="5"/>
      <c r="HUT15" s="5"/>
      <c r="HUU15" s="5"/>
      <c r="HUV15" s="5"/>
      <c r="HUW15" s="5"/>
      <c r="HUX15" s="5"/>
      <c r="HUY15" s="5"/>
      <c r="HUZ15" s="5"/>
      <c r="HVA15" s="5"/>
      <c r="HVB15" s="5"/>
      <c r="HVC15" s="5"/>
      <c r="HVD15" s="5"/>
      <c r="HVE15" s="5"/>
      <c r="HVF15" s="5"/>
      <c r="HVG15" s="5"/>
      <c r="HVH15" s="5"/>
      <c r="HVI15" s="5"/>
      <c r="HVJ15" s="5"/>
      <c r="HVK15" s="5"/>
      <c r="HVL15" s="5"/>
      <c r="HVM15" s="5"/>
      <c r="HVN15" s="5"/>
      <c r="HVO15" s="5"/>
      <c r="HVP15" s="5"/>
      <c r="HVQ15" s="5"/>
      <c r="HVR15" s="5"/>
      <c r="HVS15" s="5"/>
      <c r="HVT15" s="5"/>
      <c r="HVU15" s="5"/>
      <c r="HVV15" s="5"/>
      <c r="HVW15" s="5"/>
      <c r="HVX15" s="5"/>
      <c r="HVY15" s="5"/>
      <c r="HVZ15" s="5"/>
      <c r="HWA15" s="5"/>
      <c r="HWB15" s="5"/>
      <c r="HWC15" s="5"/>
      <c r="HWD15" s="5"/>
      <c r="HWE15" s="5"/>
      <c r="HWF15" s="5"/>
      <c r="HWG15" s="5"/>
      <c r="HWH15" s="5"/>
      <c r="HWI15" s="5"/>
      <c r="HWJ15" s="5"/>
      <c r="HWK15" s="5"/>
      <c r="HWL15" s="5"/>
      <c r="HWM15" s="5"/>
      <c r="HWN15" s="5"/>
      <c r="HWO15" s="5"/>
      <c r="HWP15" s="5"/>
      <c r="HWQ15" s="5"/>
      <c r="HWR15" s="5"/>
      <c r="HWS15" s="5"/>
      <c r="HWT15" s="5"/>
      <c r="HWU15" s="5"/>
      <c r="HWV15" s="5"/>
      <c r="HWW15" s="5"/>
      <c r="HWX15" s="5"/>
      <c r="HWY15" s="5"/>
      <c r="HWZ15" s="5"/>
      <c r="HXA15" s="5"/>
      <c r="HXB15" s="5"/>
      <c r="HXC15" s="5"/>
      <c r="HXD15" s="5"/>
      <c r="HXE15" s="5"/>
      <c r="HXF15" s="5"/>
      <c r="HXG15" s="5"/>
      <c r="HXH15" s="5"/>
      <c r="HXI15" s="5"/>
      <c r="HXJ15" s="5"/>
      <c r="HXK15" s="5"/>
      <c r="HXL15" s="5"/>
      <c r="HXM15" s="5"/>
      <c r="HXN15" s="5"/>
      <c r="HXO15" s="5"/>
      <c r="HXP15" s="5"/>
      <c r="HXQ15" s="5"/>
      <c r="HXR15" s="5"/>
      <c r="HXS15" s="5"/>
      <c r="HXT15" s="5"/>
      <c r="HXU15" s="5"/>
      <c r="HXV15" s="5"/>
      <c r="HXW15" s="5"/>
      <c r="HXX15" s="5"/>
      <c r="HXY15" s="5"/>
      <c r="HXZ15" s="5"/>
      <c r="HYA15" s="5"/>
      <c r="HYB15" s="5"/>
      <c r="HYC15" s="5"/>
      <c r="HYD15" s="5"/>
      <c r="HYE15" s="5"/>
      <c r="HYF15" s="5"/>
      <c r="HYG15" s="5"/>
      <c r="HYH15" s="5"/>
      <c r="HYI15" s="5"/>
      <c r="HYJ15" s="5"/>
      <c r="HYK15" s="5"/>
      <c r="HYL15" s="5"/>
      <c r="HYM15" s="5"/>
      <c r="HYN15" s="5"/>
      <c r="HYO15" s="5"/>
      <c r="HYP15" s="5"/>
      <c r="HYQ15" s="5"/>
      <c r="HYR15" s="5"/>
      <c r="HYS15" s="5"/>
      <c r="HYT15" s="5"/>
      <c r="HYU15" s="5"/>
      <c r="HYV15" s="5"/>
      <c r="HYW15" s="5"/>
      <c r="HYX15" s="5"/>
      <c r="HYY15" s="5"/>
      <c r="HYZ15" s="5"/>
      <c r="HZA15" s="5"/>
      <c r="HZB15" s="5"/>
      <c r="HZC15" s="5"/>
      <c r="HZD15" s="5"/>
      <c r="HZE15" s="5"/>
      <c r="HZF15" s="5"/>
      <c r="HZG15" s="5"/>
      <c r="HZH15" s="5"/>
      <c r="HZI15" s="5"/>
      <c r="HZJ15" s="5"/>
      <c r="HZK15" s="5"/>
      <c r="HZL15" s="5"/>
      <c r="HZM15" s="5"/>
      <c r="HZN15" s="5"/>
      <c r="HZO15" s="5"/>
      <c r="HZP15" s="5"/>
      <c r="HZQ15" s="5"/>
      <c r="HZR15" s="5"/>
      <c r="HZS15" s="5"/>
      <c r="HZT15" s="5"/>
      <c r="HZU15" s="5"/>
      <c r="HZV15" s="5"/>
      <c r="HZW15" s="5"/>
      <c r="HZX15" s="5"/>
      <c r="HZY15" s="5"/>
      <c r="HZZ15" s="5"/>
      <c r="IAA15" s="5"/>
      <c r="IAB15" s="5"/>
      <c r="IAC15" s="5"/>
      <c r="IAD15" s="5"/>
      <c r="IAE15" s="5"/>
      <c r="IAF15" s="5"/>
      <c r="IAG15" s="5"/>
      <c r="IAH15" s="5"/>
      <c r="IAI15" s="5"/>
      <c r="IAJ15" s="5"/>
      <c r="IAK15" s="5"/>
      <c r="IAL15" s="5"/>
      <c r="IAM15" s="5"/>
      <c r="IAN15" s="5"/>
      <c r="IAO15" s="5"/>
      <c r="IAP15" s="5"/>
      <c r="IAQ15" s="5"/>
      <c r="IAR15" s="5"/>
      <c r="IAS15" s="5"/>
      <c r="IAT15" s="5"/>
      <c r="IAU15" s="5"/>
      <c r="IAV15" s="5"/>
      <c r="IAW15" s="5"/>
      <c r="IAX15" s="5"/>
      <c r="IAY15" s="5"/>
      <c r="IAZ15" s="5"/>
      <c r="IBA15" s="5"/>
      <c r="IBB15" s="5"/>
      <c r="IBC15" s="5"/>
      <c r="IBD15" s="5"/>
      <c r="IBE15" s="5"/>
      <c r="IBF15" s="5"/>
      <c r="IBG15" s="5"/>
      <c r="IBH15" s="5"/>
      <c r="IBI15" s="5"/>
      <c r="IBJ15" s="5"/>
      <c r="IBK15" s="5"/>
      <c r="IBL15" s="5"/>
      <c r="IBM15" s="5"/>
      <c r="IBN15" s="5"/>
      <c r="IBO15" s="5"/>
      <c r="IBP15" s="5"/>
      <c r="IBQ15" s="5"/>
      <c r="IBR15" s="5"/>
      <c r="IBS15" s="5"/>
      <c r="IBT15" s="5"/>
      <c r="IBU15" s="5"/>
      <c r="IBV15" s="5"/>
      <c r="IBW15" s="5"/>
      <c r="IBX15" s="5"/>
      <c r="IBY15" s="5"/>
      <c r="IBZ15" s="5"/>
      <c r="ICA15" s="5"/>
      <c r="ICB15" s="5"/>
      <c r="ICC15" s="5"/>
      <c r="ICD15" s="5"/>
      <c r="ICE15" s="5"/>
      <c r="ICF15" s="5"/>
      <c r="ICG15" s="5"/>
      <c r="ICH15" s="5"/>
      <c r="ICI15" s="5"/>
      <c r="ICJ15" s="5"/>
      <c r="ICK15" s="5"/>
      <c r="ICL15" s="5"/>
      <c r="ICM15" s="5"/>
      <c r="ICN15" s="5"/>
      <c r="ICO15" s="5"/>
      <c r="ICP15" s="5"/>
      <c r="ICQ15" s="5"/>
      <c r="ICR15" s="5"/>
      <c r="ICS15" s="5"/>
      <c r="ICT15" s="5"/>
      <c r="ICU15" s="5"/>
      <c r="ICV15" s="5"/>
      <c r="ICW15" s="5"/>
      <c r="ICX15" s="5"/>
      <c r="ICY15" s="5"/>
      <c r="ICZ15" s="5"/>
      <c r="IDA15" s="5"/>
      <c r="IDB15" s="5"/>
      <c r="IDC15" s="5"/>
      <c r="IDD15" s="5"/>
      <c r="IDE15" s="5"/>
      <c r="IDF15" s="5"/>
      <c r="IDG15" s="5"/>
      <c r="IDH15" s="5"/>
      <c r="IDI15" s="5"/>
      <c r="IDJ15" s="5"/>
      <c r="IDK15" s="5"/>
      <c r="IDL15" s="5"/>
      <c r="IDM15" s="5"/>
      <c r="IDN15" s="5"/>
      <c r="IDO15" s="5"/>
      <c r="IDP15" s="5"/>
      <c r="IDQ15" s="5"/>
      <c r="IDR15" s="5"/>
      <c r="IDS15" s="5"/>
      <c r="IDT15" s="5"/>
      <c r="IDU15" s="5"/>
      <c r="IDV15" s="5"/>
      <c r="IDW15" s="5"/>
      <c r="IDX15" s="5"/>
      <c r="IDY15" s="5"/>
      <c r="IDZ15" s="5"/>
      <c r="IEA15" s="5"/>
      <c r="IEB15" s="5"/>
      <c r="IEC15" s="5"/>
      <c r="IED15" s="5"/>
      <c r="IEE15" s="5"/>
      <c r="IEF15" s="5"/>
      <c r="IEG15" s="5"/>
      <c r="IEH15" s="5"/>
      <c r="IEI15" s="5"/>
      <c r="IEJ15" s="5"/>
      <c r="IEK15" s="5"/>
      <c r="IEL15" s="5"/>
      <c r="IEM15" s="5"/>
      <c r="IEN15" s="5"/>
      <c r="IEO15" s="5"/>
      <c r="IEP15" s="5"/>
      <c r="IEQ15" s="5"/>
      <c r="IER15" s="5"/>
      <c r="IES15" s="5"/>
      <c r="IET15" s="5"/>
      <c r="IEU15" s="5"/>
      <c r="IEV15" s="5"/>
      <c r="IEW15" s="5"/>
      <c r="IEX15" s="5"/>
      <c r="IEY15" s="5"/>
      <c r="IEZ15" s="5"/>
      <c r="IFA15" s="5"/>
      <c r="IFB15" s="5"/>
      <c r="IFC15" s="5"/>
      <c r="IFD15" s="5"/>
      <c r="IFE15" s="5"/>
      <c r="IFF15" s="5"/>
      <c r="IFG15" s="5"/>
      <c r="IFH15" s="5"/>
      <c r="IFI15" s="5"/>
      <c r="IFJ15" s="5"/>
      <c r="IFK15" s="5"/>
      <c r="IFL15" s="5"/>
      <c r="IFM15" s="5"/>
      <c r="IFN15" s="5"/>
      <c r="IFO15" s="5"/>
      <c r="IFP15" s="5"/>
      <c r="IFQ15" s="5"/>
      <c r="IFR15" s="5"/>
      <c r="IFS15" s="5"/>
      <c r="IFT15" s="5"/>
      <c r="IFU15" s="5"/>
      <c r="IFV15" s="5"/>
      <c r="IFW15" s="5"/>
      <c r="IFX15" s="5"/>
      <c r="IFY15" s="5"/>
      <c r="IFZ15" s="5"/>
      <c r="IGA15" s="5"/>
      <c r="IGB15" s="5"/>
      <c r="IGC15" s="5"/>
      <c r="IGD15" s="5"/>
      <c r="IGE15" s="5"/>
      <c r="IGF15" s="5"/>
      <c r="IGG15" s="5"/>
      <c r="IGH15" s="5"/>
      <c r="IGI15" s="5"/>
      <c r="IGJ15" s="5"/>
      <c r="IGK15" s="5"/>
      <c r="IGL15" s="5"/>
      <c r="IGM15" s="5"/>
      <c r="IGN15" s="5"/>
      <c r="IGO15" s="5"/>
      <c r="IGP15" s="5"/>
      <c r="IGQ15" s="5"/>
      <c r="IGR15" s="5"/>
      <c r="IGS15" s="5"/>
      <c r="IGT15" s="5"/>
      <c r="IGU15" s="5"/>
      <c r="IGV15" s="5"/>
      <c r="IGW15" s="5"/>
      <c r="IGX15" s="5"/>
      <c r="IGY15" s="5"/>
      <c r="IGZ15" s="5"/>
      <c r="IHA15" s="5"/>
      <c r="IHB15" s="5"/>
      <c r="IHC15" s="5"/>
      <c r="IHD15" s="5"/>
      <c r="IHE15" s="5"/>
      <c r="IHF15" s="5"/>
      <c r="IHG15" s="5"/>
      <c r="IHH15" s="5"/>
      <c r="IHI15" s="5"/>
      <c r="IHJ15" s="5"/>
      <c r="IHK15" s="5"/>
      <c r="IHL15" s="5"/>
      <c r="IHM15" s="5"/>
      <c r="IHN15" s="5"/>
      <c r="IHO15" s="5"/>
      <c r="IHP15" s="5"/>
      <c r="IHQ15" s="5"/>
      <c r="IHR15" s="5"/>
      <c r="IHS15" s="5"/>
      <c r="IHT15" s="5"/>
      <c r="IHU15" s="5"/>
      <c r="IHV15" s="5"/>
      <c r="IHW15" s="5"/>
      <c r="IHX15" s="5"/>
      <c r="IHY15" s="5"/>
      <c r="IHZ15" s="5"/>
      <c r="IIA15" s="5"/>
      <c r="IIB15" s="5"/>
      <c r="IIC15" s="5"/>
      <c r="IID15" s="5"/>
      <c r="IIE15" s="5"/>
      <c r="IIF15" s="5"/>
      <c r="IIG15" s="5"/>
      <c r="IIH15" s="5"/>
      <c r="III15" s="5"/>
      <c r="IIJ15" s="5"/>
      <c r="IIK15" s="5"/>
      <c r="IIL15" s="5"/>
      <c r="IIM15" s="5"/>
      <c r="IIN15" s="5"/>
      <c r="IIO15" s="5"/>
      <c r="IIP15" s="5"/>
      <c r="IIQ15" s="5"/>
      <c r="IIR15" s="5"/>
      <c r="IIS15" s="5"/>
      <c r="IIT15" s="5"/>
      <c r="IIU15" s="5"/>
      <c r="IIV15" s="5"/>
      <c r="IIW15" s="5"/>
      <c r="IIX15" s="5"/>
      <c r="IIY15" s="5"/>
      <c r="IIZ15" s="5"/>
      <c r="IJA15" s="5"/>
      <c r="IJB15" s="5"/>
      <c r="IJC15" s="5"/>
      <c r="IJD15" s="5"/>
      <c r="IJE15" s="5"/>
      <c r="IJF15" s="5"/>
      <c r="IJG15" s="5"/>
      <c r="IJH15" s="5"/>
      <c r="IJI15" s="5"/>
      <c r="IJJ15" s="5"/>
      <c r="IJK15" s="5"/>
      <c r="IJL15" s="5"/>
      <c r="IJM15" s="5"/>
      <c r="IJN15" s="5"/>
      <c r="IJO15" s="5"/>
      <c r="IJP15" s="5"/>
      <c r="IJQ15" s="5"/>
      <c r="IJR15" s="5"/>
      <c r="IJS15" s="5"/>
      <c r="IJT15" s="5"/>
      <c r="IJU15" s="5"/>
      <c r="IJV15" s="5"/>
      <c r="IJW15" s="5"/>
      <c r="IJX15" s="5"/>
      <c r="IJY15" s="5"/>
      <c r="IJZ15" s="5"/>
      <c r="IKA15" s="5"/>
      <c r="IKB15" s="5"/>
      <c r="IKC15" s="5"/>
      <c r="IKD15" s="5"/>
      <c r="IKE15" s="5"/>
      <c r="IKF15" s="5"/>
      <c r="IKG15" s="5"/>
      <c r="IKH15" s="5"/>
      <c r="IKI15" s="5"/>
      <c r="IKJ15" s="5"/>
      <c r="IKK15" s="5"/>
      <c r="IKL15" s="5"/>
      <c r="IKM15" s="5"/>
      <c r="IKN15" s="5"/>
      <c r="IKO15" s="5"/>
      <c r="IKP15" s="5"/>
      <c r="IKQ15" s="5"/>
      <c r="IKR15" s="5"/>
      <c r="IKS15" s="5"/>
      <c r="IKT15" s="5"/>
      <c r="IKU15" s="5"/>
      <c r="IKV15" s="5"/>
      <c r="IKW15" s="5"/>
      <c r="IKX15" s="5"/>
      <c r="IKY15" s="5"/>
      <c r="IKZ15" s="5"/>
      <c r="ILA15" s="5"/>
      <c r="ILB15" s="5"/>
      <c r="ILC15" s="5"/>
      <c r="ILD15" s="5"/>
      <c r="ILE15" s="5"/>
      <c r="ILF15" s="5"/>
      <c r="ILG15" s="5"/>
      <c r="ILH15" s="5"/>
      <c r="ILI15" s="5"/>
      <c r="ILJ15" s="5"/>
      <c r="ILK15" s="5"/>
      <c r="ILL15" s="5"/>
      <c r="ILM15" s="5"/>
      <c r="ILN15" s="5"/>
      <c r="ILO15" s="5"/>
      <c r="ILP15" s="5"/>
      <c r="ILQ15" s="5"/>
      <c r="ILR15" s="5"/>
      <c r="ILS15" s="5"/>
      <c r="ILT15" s="5"/>
      <c r="ILU15" s="5"/>
      <c r="ILV15" s="5"/>
      <c r="ILW15" s="5"/>
      <c r="ILX15" s="5"/>
      <c r="ILY15" s="5"/>
      <c r="ILZ15" s="5"/>
      <c r="IMA15" s="5"/>
      <c r="IMB15" s="5"/>
      <c r="IMC15" s="5"/>
      <c r="IMD15" s="5"/>
      <c r="IME15" s="5"/>
      <c r="IMF15" s="5"/>
      <c r="IMG15" s="5"/>
      <c r="IMH15" s="5"/>
      <c r="IMI15" s="5"/>
      <c r="IMJ15" s="5"/>
      <c r="IMK15" s="5"/>
      <c r="IML15" s="5"/>
      <c r="IMM15" s="5"/>
      <c r="IMN15" s="5"/>
      <c r="IMO15" s="5"/>
      <c r="IMP15" s="5"/>
      <c r="IMQ15" s="5"/>
      <c r="IMR15" s="5"/>
      <c r="IMS15" s="5"/>
      <c r="IMT15" s="5"/>
      <c r="IMU15" s="5"/>
      <c r="IMV15" s="5"/>
      <c r="IMW15" s="5"/>
      <c r="IMX15" s="5"/>
      <c r="IMY15" s="5"/>
      <c r="IMZ15" s="5"/>
      <c r="INA15" s="5"/>
      <c r="INB15" s="5"/>
      <c r="INC15" s="5"/>
      <c r="IND15" s="5"/>
      <c r="INE15" s="5"/>
      <c r="INF15" s="5"/>
      <c r="ING15" s="5"/>
      <c r="INH15" s="5"/>
      <c r="INI15" s="5"/>
      <c r="INJ15" s="5"/>
      <c r="INK15" s="5"/>
      <c r="INL15" s="5"/>
      <c r="INM15" s="5"/>
      <c r="INN15" s="5"/>
      <c r="INO15" s="5"/>
      <c r="INP15" s="5"/>
      <c r="INQ15" s="5"/>
      <c r="INR15" s="5"/>
      <c r="INS15" s="5"/>
      <c r="INT15" s="5"/>
      <c r="INU15" s="5"/>
      <c r="INV15" s="5"/>
      <c r="INW15" s="5"/>
      <c r="INX15" s="5"/>
      <c r="INY15" s="5"/>
      <c r="INZ15" s="5"/>
      <c r="IOA15" s="5"/>
      <c r="IOB15" s="5"/>
      <c r="IOC15" s="5"/>
      <c r="IOD15" s="5"/>
      <c r="IOE15" s="5"/>
      <c r="IOF15" s="5"/>
      <c r="IOG15" s="5"/>
      <c r="IOH15" s="5"/>
      <c r="IOI15" s="5"/>
      <c r="IOJ15" s="5"/>
      <c r="IOK15" s="5"/>
      <c r="IOL15" s="5"/>
      <c r="IOM15" s="5"/>
      <c r="ION15" s="5"/>
      <c r="IOO15" s="5"/>
      <c r="IOP15" s="5"/>
      <c r="IOQ15" s="5"/>
      <c r="IOR15" s="5"/>
      <c r="IOS15" s="5"/>
      <c r="IOT15" s="5"/>
      <c r="IOU15" s="5"/>
      <c r="IOV15" s="5"/>
      <c r="IOW15" s="5"/>
      <c r="IOX15" s="5"/>
      <c r="IOY15" s="5"/>
      <c r="IOZ15" s="5"/>
      <c r="IPA15" s="5"/>
      <c r="IPB15" s="5"/>
      <c r="IPC15" s="5"/>
      <c r="IPD15" s="5"/>
      <c r="IPE15" s="5"/>
      <c r="IPF15" s="5"/>
      <c r="IPG15" s="5"/>
      <c r="IPH15" s="5"/>
      <c r="IPI15" s="5"/>
      <c r="IPJ15" s="5"/>
      <c r="IPK15" s="5"/>
      <c r="IPL15" s="5"/>
      <c r="IPM15" s="5"/>
      <c r="IPN15" s="5"/>
      <c r="IPO15" s="5"/>
      <c r="IPP15" s="5"/>
      <c r="IPQ15" s="5"/>
      <c r="IPR15" s="5"/>
      <c r="IPS15" s="5"/>
      <c r="IPT15" s="5"/>
      <c r="IPU15" s="5"/>
      <c r="IPV15" s="5"/>
      <c r="IPW15" s="5"/>
      <c r="IPX15" s="5"/>
      <c r="IPY15" s="5"/>
      <c r="IPZ15" s="5"/>
      <c r="IQA15" s="5"/>
      <c r="IQB15" s="5"/>
      <c r="IQC15" s="5"/>
      <c r="IQD15" s="5"/>
      <c r="IQE15" s="5"/>
      <c r="IQF15" s="5"/>
      <c r="IQG15" s="5"/>
      <c r="IQH15" s="5"/>
      <c r="IQI15" s="5"/>
      <c r="IQJ15" s="5"/>
      <c r="IQK15" s="5"/>
      <c r="IQL15" s="5"/>
      <c r="IQM15" s="5"/>
      <c r="IQN15" s="5"/>
      <c r="IQO15" s="5"/>
      <c r="IQP15" s="5"/>
      <c r="IQQ15" s="5"/>
      <c r="IQR15" s="5"/>
      <c r="IQS15" s="5"/>
      <c r="IQT15" s="5"/>
      <c r="IQU15" s="5"/>
      <c r="IQV15" s="5"/>
      <c r="IQW15" s="5"/>
      <c r="IQX15" s="5"/>
      <c r="IQY15" s="5"/>
      <c r="IQZ15" s="5"/>
      <c r="IRA15" s="5"/>
      <c r="IRB15" s="5"/>
      <c r="IRC15" s="5"/>
      <c r="IRD15" s="5"/>
      <c r="IRE15" s="5"/>
      <c r="IRF15" s="5"/>
      <c r="IRG15" s="5"/>
      <c r="IRH15" s="5"/>
      <c r="IRI15" s="5"/>
      <c r="IRJ15" s="5"/>
      <c r="IRK15" s="5"/>
      <c r="IRL15" s="5"/>
      <c r="IRM15" s="5"/>
      <c r="IRN15" s="5"/>
      <c r="IRO15" s="5"/>
      <c r="IRP15" s="5"/>
      <c r="IRQ15" s="5"/>
      <c r="IRR15" s="5"/>
      <c r="IRS15" s="5"/>
      <c r="IRT15" s="5"/>
      <c r="IRU15" s="5"/>
      <c r="IRV15" s="5"/>
      <c r="IRW15" s="5"/>
      <c r="IRX15" s="5"/>
      <c r="IRY15" s="5"/>
      <c r="IRZ15" s="5"/>
      <c r="ISA15" s="5"/>
      <c r="ISB15" s="5"/>
      <c r="ISC15" s="5"/>
      <c r="ISD15" s="5"/>
      <c r="ISE15" s="5"/>
      <c r="ISF15" s="5"/>
      <c r="ISG15" s="5"/>
      <c r="ISH15" s="5"/>
      <c r="ISI15" s="5"/>
      <c r="ISJ15" s="5"/>
      <c r="ISK15" s="5"/>
      <c r="ISL15" s="5"/>
      <c r="ISM15" s="5"/>
      <c r="ISN15" s="5"/>
      <c r="ISO15" s="5"/>
      <c r="ISP15" s="5"/>
      <c r="ISQ15" s="5"/>
      <c r="ISR15" s="5"/>
      <c r="ISS15" s="5"/>
      <c r="IST15" s="5"/>
      <c r="ISU15" s="5"/>
      <c r="ISV15" s="5"/>
      <c r="ISW15" s="5"/>
      <c r="ISX15" s="5"/>
      <c r="ISY15" s="5"/>
      <c r="ISZ15" s="5"/>
      <c r="ITA15" s="5"/>
      <c r="ITB15" s="5"/>
      <c r="ITC15" s="5"/>
      <c r="ITD15" s="5"/>
      <c r="ITE15" s="5"/>
      <c r="ITF15" s="5"/>
      <c r="ITG15" s="5"/>
      <c r="ITH15" s="5"/>
      <c r="ITI15" s="5"/>
      <c r="ITJ15" s="5"/>
      <c r="ITK15" s="5"/>
      <c r="ITL15" s="5"/>
      <c r="ITM15" s="5"/>
      <c r="ITN15" s="5"/>
      <c r="ITO15" s="5"/>
      <c r="ITP15" s="5"/>
      <c r="ITQ15" s="5"/>
      <c r="ITR15" s="5"/>
      <c r="ITS15" s="5"/>
      <c r="ITT15" s="5"/>
      <c r="ITU15" s="5"/>
      <c r="ITV15" s="5"/>
      <c r="ITW15" s="5"/>
      <c r="ITX15" s="5"/>
      <c r="ITY15" s="5"/>
      <c r="ITZ15" s="5"/>
      <c r="IUA15" s="5"/>
      <c r="IUB15" s="5"/>
      <c r="IUC15" s="5"/>
      <c r="IUD15" s="5"/>
      <c r="IUE15" s="5"/>
      <c r="IUF15" s="5"/>
      <c r="IUG15" s="5"/>
      <c r="IUH15" s="5"/>
      <c r="IUI15" s="5"/>
      <c r="IUJ15" s="5"/>
      <c r="IUK15" s="5"/>
      <c r="IUL15" s="5"/>
      <c r="IUM15" s="5"/>
      <c r="IUN15" s="5"/>
      <c r="IUO15" s="5"/>
      <c r="IUP15" s="5"/>
      <c r="IUQ15" s="5"/>
      <c r="IUR15" s="5"/>
      <c r="IUS15" s="5"/>
      <c r="IUT15" s="5"/>
      <c r="IUU15" s="5"/>
      <c r="IUV15" s="5"/>
      <c r="IUW15" s="5"/>
      <c r="IUX15" s="5"/>
      <c r="IUY15" s="5"/>
      <c r="IUZ15" s="5"/>
      <c r="IVA15" s="5"/>
      <c r="IVB15" s="5"/>
      <c r="IVC15" s="5"/>
      <c r="IVD15" s="5"/>
      <c r="IVE15" s="5"/>
      <c r="IVF15" s="5"/>
      <c r="IVG15" s="5"/>
      <c r="IVH15" s="5"/>
      <c r="IVI15" s="5"/>
      <c r="IVJ15" s="5"/>
      <c r="IVK15" s="5"/>
      <c r="IVL15" s="5"/>
      <c r="IVM15" s="5"/>
      <c r="IVN15" s="5"/>
      <c r="IVO15" s="5"/>
      <c r="IVP15" s="5"/>
      <c r="IVQ15" s="5"/>
      <c r="IVR15" s="5"/>
      <c r="IVS15" s="5"/>
      <c r="IVT15" s="5"/>
      <c r="IVU15" s="5"/>
      <c r="IVV15" s="5"/>
      <c r="IVW15" s="5"/>
      <c r="IVX15" s="5"/>
      <c r="IVY15" s="5"/>
      <c r="IVZ15" s="5"/>
      <c r="IWA15" s="5"/>
      <c r="IWB15" s="5"/>
      <c r="IWC15" s="5"/>
      <c r="IWD15" s="5"/>
      <c r="IWE15" s="5"/>
      <c r="IWF15" s="5"/>
      <c r="IWG15" s="5"/>
      <c r="IWH15" s="5"/>
      <c r="IWI15" s="5"/>
      <c r="IWJ15" s="5"/>
      <c r="IWK15" s="5"/>
      <c r="IWL15" s="5"/>
      <c r="IWM15" s="5"/>
      <c r="IWN15" s="5"/>
      <c r="IWO15" s="5"/>
      <c r="IWP15" s="5"/>
      <c r="IWQ15" s="5"/>
      <c r="IWR15" s="5"/>
      <c r="IWS15" s="5"/>
      <c r="IWT15" s="5"/>
      <c r="IWU15" s="5"/>
      <c r="IWV15" s="5"/>
      <c r="IWW15" s="5"/>
      <c r="IWX15" s="5"/>
      <c r="IWY15" s="5"/>
      <c r="IWZ15" s="5"/>
      <c r="IXA15" s="5"/>
      <c r="IXB15" s="5"/>
      <c r="IXC15" s="5"/>
      <c r="IXD15" s="5"/>
      <c r="IXE15" s="5"/>
      <c r="IXF15" s="5"/>
      <c r="IXG15" s="5"/>
      <c r="IXH15" s="5"/>
      <c r="IXI15" s="5"/>
      <c r="IXJ15" s="5"/>
      <c r="IXK15" s="5"/>
      <c r="IXL15" s="5"/>
      <c r="IXM15" s="5"/>
      <c r="IXN15" s="5"/>
      <c r="IXO15" s="5"/>
      <c r="IXP15" s="5"/>
      <c r="IXQ15" s="5"/>
      <c r="IXR15" s="5"/>
      <c r="IXS15" s="5"/>
      <c r="IXT15" s="5"/>
      <c r="IXU15" s="5"/>
      <c r="IXV15" s="5"/>
      <c r="IXW15" s="5"/>
      <c r="IXX15" s="5"/>
      <c r="IXY15" s="5"/>
      <c r="IXZ15" s="5"/>
      <c r="IYA15" s="5"/>
      <c r="IYB15" s="5"/>
      <c r="IYC15" s="5"/>
      <c r="IYD15" s="5"/>
      <c r="IYE15" s="5"/>
      <c r="IYF15" s="5"/>
      <c r="IYG15" s="5"/>
      <c r="IYH15" s="5"/>
      <c r="IYI15" s="5"/>
      <c r="IYJ15" s="5"/>
      <c r="IYK15" s="5"/>
      <c r="IYL15" s="5"/>
      <c r="IYM15" s="5"/>
      <c r="IYN15" s="5"/>
      <c r="IYO15" s="5"/>
      <c r="IYP15" s="5"/>
      <c r="IYQ15" s="5"/>
      <c r="IYR15" s="5"/>
      <c r="IYS15" s="5"/>
      <c r="IYT15" s="5"/>
      <c r="IYU15" s="5"/>
      <c r="IYV15" s="5"/>
      <c r="IYW15" s="5"/>
      <c r="IYX15" s="5"/>
      <c r="IYY15" s="5"/>
      <c r="IYZ15" s="5"/>
      <c r="IZA15" s="5"/>
      <c r="IZB15" s="5"/>
      <c r="IZC15" s="5"/>
      <c r="IZD15" s="5"/>
      <c r="IZE15" s="5"/>
      <c r="IZF15" s="5"/>
      <c r="IZG15" s="5"/>
      <c r="IZH15" s="5"/>
      <c r="IZI15" s="5"/>
      <c r="IZJ15" s="5"/>
      <c r="IZK15" s="5"/>
      <c r="IZL15" s="5"/>
      <c r="IZM15" s="5"/>
      <c r="IZN15" s="5"/>
      <c r="IZO15" s="5"/>
      <c r="IZP15" s="5"/>
      <c r="IZQ15" s="5"/>
      <c r="IZR15" s="5"/>
      <c r="IZS15" s="5"/>
      <c r="IZT15" s="5"/>
      <c r="IZU15" s="5"/>
      <c r="IZV15" s="5"/>
      <c r="IZW15" s="5"/>
      <c r="IZX15" s="5"/>
      <c r="IZY15" s="5"/>
      <c r="IZZ15" s="5"/>
      <c r="JAA15" s="5"/>
      <c r="JAB15" s="5"/>
      <c r="JAC15" s="5"/>
      <c r="JAD15" s="5"/>
      <c r="JAE15" s="5"/>
      <c r="JAF15" s="5"/>
      <c r="JAG15" s="5"/>
      <c r="JAH15" s="5"/>
      <c r="JAI15" s="5"/>
      <c r="JAJ15" s="5"/>
      <c r="JAK15" s="5"/>
      <c r="JAL15" s="5"/>
      <c r="JAM15" s="5"/>
      <c r="JAN15" s="5"/>
      <c r="JAO15" s="5"/>
      <c r="JAP15" s="5"/>
      <c r="JAQ15" s="5"/>
      <c r="JAR15" s="5"/>
      <c r="JAS15" s="5"/>
      <c r="JAT15" s="5"/>
      <c r="JAU15" s="5"/>
      <c r="JAV15" s="5"/>
      <c r="JAW15" s="5"/>
      <c r="JAX15" s="5"/>
      <c r="JAY15" s="5"/>
      <c r="JAZ15" s="5"/>
      <c r="JBA15" s="5"/>
      <c r="JBB15" s="5"/>
      <c r="JBC15" s="5"/>
      <c r="JBD15" s="5"/>
      <c r="JBE15" s="5"/>
      <c r="JBF15" s="5"/>
      <c r="JBG15" s="5"/>
      <c r="JBH15" s="5"/>
      <c r="JBI15" s="5"/>
      <c r="JBJ15" s="5"/>
      <c r="JBK15" s="5"/>
      <c r="JBL15" s="5"/>
      <c r="JBM15" s="5"/>
      <c r="JBN15" s="5"/>
      <c r="JBO15" s="5"/>
      <c r="JBP15" s="5"/>
      <c r="JBQ15" s="5"/>
      <c r="JBR15" s="5"/>
      <c r="JBS15" s="5"/>
      <c r="JBT15" s="5"/>
      <c r="JBU15" s="5"/>
      <c r="JBV15" s="5"/>
      <c r="JBW15" s="5"/>
      <c r="JBX15" s="5"/>
      <c r="JBY15" s="5"/>
      <c r="JBZ15" s="5"/>
      <c r="JCA15" s="5"/>
      <c r="JCB15" s="5"/>
      <c r="JCC15" s="5"/>
      <c r="JCD15" s="5"/>
      <c r="JCE15" s="5"/>
      <c r="JCF15" s="5"/>
      <c r="JCG15" s="5"/>
      <c r="JCH15" s="5"/>
      <c r="JCI15" s="5"/>
      <c r="JCJ15" s="5"/>
      <c r="JCK15" s="5"/>
      <c r="JCL15" s="5"/>
      <c r="JCM15" s="5"/>
      <c r="JCN15" s="5"/>
      <c r="JCO15" s="5"/>
      <c r="JCP15" s="5"/>
      <c r="JCQ15" s="5"/>
      <c r="JCR15" s="5"/>
      <c r="JCS15" s="5"/>
      <c r="JCT15" s="5"/>
      <c r="JCU15" s="5"/>
      <c r="JCV15" s="5"/>
      <c r="JCW15" s="5"/>
      <c r="JCX15" s="5"/>
      <c r="JCY15" s="5"/>
      <c r="JCZ15" s="5"/>
      <c r="JDA15" s="5"/>
      <c r="JDB15" s="5"/>
      <c r="JDC15" s="5"/>
      <c r="JDD15" s="5"/>
      <c r="JDE15" s="5"/>
      <c r="JDF15" s="5"/>
      <c r="JDG15" s="5"/>
      <c r="JDH15" s="5"/>
      <c r="JDI15" s="5"/>
      <c r="JDJ15" s="5"/>
      <c r="JDK15" s="5"/>
      <c r="JDL15" s="5"/>
      <c r="JDM15" s="5"/>
      <c r="JDN15" s="5"/>
      <c r="JDO15" s="5"/>
      <c r="JDP15" s="5"/>
      <c r="JDQ15" s="5"/>
      <c r="JDR15" s="5"/>
      <c r="JDS15" s="5"/>
      <c r="JDT15" s="5"/>
      <c r="JDU15" s="5"/>
      <c r="JDV15" s="5"/>
      <c r="JDW15" s="5"/>
      <c r="JDX15" s="5"/>
      <c r="JDY15" s="5"/>
      <c r="JDZ15" s="5"/>
      <c r="JEA15" s="5"/>
      <c r="JEB15" s="5"/>
      <c r="JEC15" s="5"/>
      <c r="JED15" s="5"/>
      <c r="JEE15" s="5"/>
      <c r="JEF15" s="5"/>
      <c r="JEG15" s="5"/>
      <c r="JEH15" s="5"/>
      <c r="JEI15" s="5"/>
      <c r="JEJ15" s="5"/>
      <c r="JEK15" s="5"/>
      <c r="JEL15" s="5"/>
      <c r="JEM15" s="5"/>
      <c r="JEN15" s="5"/>
      <c r="JEO15" s="5"/>
      <c r="JEP15" s="5"/>
      <c r="JEQ15" s="5"/>
      <c r="JER15" s="5"/>
      <c r="JES15" s="5"/>
      <c r="JET15" s="5"/>
      <c r="JEU15" s="5"/>
      <c r="JEV15" s="5"/>
      <c r="JEW15" s="5"/>
      <c r="JEX15" s="5"/>
      <c r="JEY15" s="5"/>
      <c r="JEZ15" s="5"/>
      <c r="JFA15" s="5"/>
      <c r="JFB15" s="5"/>
      <c r="JFC15" s="5"/>
      <c r="JFD15" s="5"/>
      <c r="JFE15" s="5"/>
      <c r="JFF15" s="5"/>
      <c r="JFG15" s="5"/>
      <c r="JFH15" s="5"/>
      <c r="JFI15" s="5"/>
      <c r="JFJ15" s="5"/>
      <c r="JFK15" s="5"/>
      <c r="JFL15" s="5"/>
      <c r="JFM15" s="5"/>
      <c r="JFN15" s="5"/>
      <c r="JFO15" s="5"/>
      <c r="JFP15" s="5"/>
      <c r="JFQ15" s="5"/>
      <c r="JFR15" s="5"/>
      <c r="JFS15" s="5"/>
      <c r="JFT15" s="5"/>
      <c r="JFU15" s="5"/>
      <c r="JFV15" s="5"/>
      <c r="JFW15" s="5"/>
      <c r="JFX15" s="5"/>
      <c r="JFY15" s="5"/>
      <c r="JFZ15" s="5"/>
      <c r="JGA15" s="5"/>
      <c r="JGB15" s="5"/>
      <c r="JGC15" s="5"/>
      <c r="JGD15" s="5"/>
      <c r="JGE15" s="5"/>
      <c r="JGF15" s="5"/>
      <c r="JGG15" s="5"/>
      <c r="JGH15" s="5"/>
      <c r="JGI15" s="5"/>
      <c r="JGJ15" s="5"/>
      <c r="JGK15" s="5"/>
      <c r="JGL15" s="5"/>
      <c r="JGM15" s="5"/>
      <c r="JGN15" s="5"/>
      <c r="JGO15" s="5"/>
      <c r="JGP15" s="5"/>
      <c r="JGQ15" s="5"/>
      <c r="JGR15" s="5"/>
      <c r="JGS15" s="5"/>
      <c r="JGT15" s="5"/>
      <c r="JGU15" s="5"/>
      <c r="JGV15" s="5"/>
      <c r="JGW15" s="5"/>
      <c r="JGX15" s="5"/>
      <c r="JGY15" s="5"/>
      <c r="JGZ15" s="5"/>
      <c r="JHA15" s="5"/>
      <c r="JHB15" s="5"/>
      <c r="JHC15" s="5"/>
      <c r="JHD15" s="5"/>
      <c r="JHE15" s="5"/>
      <c r="JHF15" s="5"/>
      <c r="JHG15" s="5"/>
      <c r="JHH15" s="5"/>
      <c r="JHI15" s="5"/>
      <c r="JHJ15" s="5"/>
      <c r="JHK15" s="5"/>
      <c r="JHL15" s="5"/>
      <c r="JHM15" s="5"/>
      <c r="JHN15" s="5"/>
      <c r="JHO15" s="5"/>
      <c r="JHP15" s="5"/>
      <c r="JHQ15" s="5"/>
      <c r="JHR15" s="5"/>
      <c r="JHS15" s="5"/>
      <c r="JHT15" s="5"/>
      <c r="JHU15" s="5"/>
      <c r="JHV15" s="5"/>
      <c r="JHW15" s="5"/>
      <c r="JHX15" s="5"/>
      <c r="JHY15" s="5"/>
      <c r="JHZ15" s="5"/>
      <c r="JIA15" s="5"/>
      <c r="JIB15" s="5"/>
      <c r="JIC15" s="5"/>
      <c r="JID15" s="5"/>
      <c r="JIE15" s="5"/>
      <c r="JIF15" s="5"/>
      <c r="JIG15" s="5"/>
      <c r="JIH15" s="5"/>
      <c r="JII15" s="5"/>
      <c r="JIJ15" s="5"/>
      <c r="JIK15" s="5"/>
      <c r="JIL15" s="5"/>
      <c r="JIM15" s="5"/>
      <c r="JIN15" s="5"/>
      <c r="JIO15" s="5"/>
      <c r="JIP15" s="5"/>
      <c r="JIQ15" s="5"/>
      <c r="JIR15" s="5"/>
      <c r="JIS15" s="5"/>
      <c r="JIT15" s="5"/>
      <c r="JIU15" s="5"/>
      <c r="JIV15" s="5"/>
      <c r="JIW15" s="5"/>
      <c r="JIX15" s="5"/>
      <c r="JIY15" s="5"/>
      <c r="JIZ15" s="5"/>
      <c r="JJA15" s="5"/>
      <c r="JJB15" s="5"/>
      <c r="JJC15" s="5"/>
      <c r="JJD15" s="5"/>
      <c r="JJE15" s="5"/>
      <c r="JJF15" s="5"/>
      <c r="JJG15" s="5"/>
      <c r="JJH15" s="5"/>
      <c r="JJI15" s="5"/>
      <c r="JJJ15" s="5"/>
      <c r="JJK15" s="5"/>
      <c r="JJL15" s="5"/>
      <c r="JJM15" s="5"/>
      <c r="JJN15" s="5"/>
      <c r="JJO15" s="5"/>
      <c r="JJP15" s="5"/>
      <c r="JJQ15" s="5"/>
      <c r="JJR15" s="5"/>
      <c r="JJS15" s="5"/>
      <c r="JJT15" s="5"/>
      <c r="JJU15" s="5"/>
      <c r="JJV15" s="5"/>
      <c r="JJW15" s="5"/>
      <c r="JJX15" s="5"/>
      <c r="JJY15" s="5"/>
      <c r="JJZ15" s="5"/>
      <c r="JKA15" s="5"/>
      <c r="JKB15" s="5"/>
      <c r="JKC15" s="5"/>
      <c r="JKD15" s="5"/>
      <c r="JKE15" s="5"/>
      <c r="JKF15" s="5"/>
      <c r="JKG15" s="5"/>
      <c r="JKH15" s="5"/>
      <c r="JKI15" s="5"/>
      <c r="JKJ15" s="5"/>
      <c r="JKK15" s="5"/>
      <c r="JKL15" s="5"/>
      <c r="JKM15" s="5"/>
      <c r="JKN15" s="5"/>
      <c r="JKO15" s="5"/>
      <c r="JKP15" s="5"/>
      <c r="JKQ15" s="5"/>
      <c r="JKR15" s="5"/>
      <c r="JKS15" s="5"/>
      <c r="JKT15" s="5"/>
      <c r="JKU15" s="5"/>
      <c r="JKV15" s="5"/>
      <c r="JKW15" s="5"/>
      <c r="JKX15" s="5"/>
      <c r="JKY15" s="5"/>
      <c r="JKZ15" s="5"/>
      <c r="JLA15" s="5"/>
      <c r="JLB15" s="5"/>
      <c r="JLC15" s="5"/>
      <c r="JLD15" s="5"/>
      <c r="JLE15" s="5"/>
      <c r="JLF15" s="5"/>
      <c r="JLG15" s="5"/>
      <c r="JLH15" s="5"/>
      <c r="JLI15" s="5"/>
      <c r="JLJ15" s="5"/>
      <c r="JLK15" s="5"/>
      <c r="JLL15" s="5"/>
      <c r="JLM15" s="5"/>
      <c r="JLN15" s="5"/>
      <c r="JLO15" s="5"/>
      <c r="JLP15" s="5"/>
      <c r="JLQ15" s="5"/>
      <c r="JLR15" s="5"/>
      <c r="JLS15" s="5"/>
      <c r="JLT15" s="5"/>
      <c r="JLU15" s="5"/>
      <c r="JLV15" s="5"/>
      <c r="JLW15" s="5"/>
      <c r="JLX15" s="5"/>
      <c r="JLY15" s="5"/>
      <c r="JLZ15" s="5"/>
      <c r="JMA15" s="5"/>
      <c r="JMB15" s="5"/>
      <c r="JMC15" s="5"/>
      <c r="JMD15" s="5"/>
      <c r="JME15" s="5"/>
      <c r="JMF15" s="5"/>
      <c r="JMG15" s="5"/>
      <c r="JMH15" s="5"/>
      <c r="JMI15" s="5"/>
      <c r="JMJ15" s="5"/>
      <c r="JMK15" s="5"/>
      <c r="JML15" s="5"/>
      <c r="JMM15" s="5"/>
      <c r="JMN15" s="5"/>
      <c r="JMO15" s="5"/>
      <c r="JMP15" s="5"/>
      <c r="JMQ15" s="5"/>
      <c r="JMR15" s="5"/>
      <c r="JMS15" s="5"/>
      <c r="JMT15" s="5"/>
      <c r="JMU15" s="5"/>
      <c r="JMV15" s="5"/>
      <c r="JMW15" s="5"/>
      <c r="JMX15" s="5"/>
      <c r="JMY15" s="5"/>
      <c r="JMZ15" s="5"/>
      <c r="JNA15" s="5"/>
      <c r="JNB15" s="5"/>
      <c r="JNC15" s="5"/>
      <c r="JND15" s="5"/>
      <c r="JNE15" s="5"/>
      <c r="JNF15" s="5"/>
      <c r="JNG15" s="5"/>
      <c r="JNH15" s="5"/>
      <c r="JNI15" s="5"/>
      <c r="JNJ15" s="5"/>
      <c r="JNK15" s="5"/>
      <c r="JNL15" s="5"/>
      <c r="JNM15" s="5"/>
      <c r="JNN15" s="5"/>
      <c r="JNO15" s="5"/>
      <c r="JNP15" s="5"/>
      <c r="JNQ15" s="5"/>
      <c r="JNR15" s="5"/>
      <c r="JNS15" s="5"/>
      <c r="JNT15" s="5"/>
      <c r="JNU15" s="5"/>
      <c r="JNV15" s="5"/>
      <c r="JNW15" s="5"/>
      <c r="JNX15" s="5"/>
      <c r="JNY15" s="5"/>
      <c r="JNZ15" s="5"/>
      <c r="JOA15" s="5"/>
      <c r="JOB15" s="5"/>
      <c r="JOC15" s="5"/>
      <c r="JOD15" s="5"/>
      <c r="JOE15" s="5"/>
      <c r="JOF15" s="5"/>
      <c r="JOG15" s="5"/>
      <c r="JOH15" s="5"/>
      <c r="JOI15" s="5"/>
      <c r="JOJ15" s="5"/>
      <c r="JOK15" s="5"/>
      <c r="JOL15" s="5"/>
      <c r="JOM15" s="5"/>
      <c r="JON15" s="5"/>
      <c r="JOO15" s="5"/>
      <c r="JOP15" s="5"/>
      <c r="JOQ15" s="5"/>
      <c r="JOR15" s="5"/>
      <c r="JOS15" s="5"/>
      <c r="JOT15" s="5"/>
      <c r="JOU15" s="5"/>
      <c r="JOV15" s="5"/>
      <c r="JOW15" s="5"/>
      <c r="JOX15" s="5"/>
      <c r="JOY15" s="5"/>
      <c r="JOZ15" s="5"/>
      <c r="JPA15" s="5"/>
      <c r="JPB15" s="5"/>
      <c r="JPC15" s="5"/>
      <c r="JPD15" s="5"/>
      <c r="JPE15" s="5"/>
      <c r="JPF15" s="5"/>
      <c r="JPG15" s="5"/>
      <c r="JPH15" s="5"/>
      <c r="JPI15" s="5"/>
      <c r="JPJ15" s="5"/>
      <c r="JPK15" s="5"/>
      <c r="JPL15" s="5"/>
      <c r="JPM15" s="5"/>
      <c r="JPN15" s="5"/>
      <c r="JPO15" s="5"/>
      <c r="JPP15" s="5"/>
      <c r="JPQ15" s="5"/>
      <c r="JPR15" s="5"/>
      <c r="JPS15" s="5"/>
      <c r="JPT15" s="5"/>
      <c r="JPU15" s="5"/>
      <c r="JPV15" s="5"/>
      <c r="JPW15" s="5"/>
      <c r="JPX15" s="5"/>
      <c r="JPY15" s="5"/>
      <c r="JPZ15" s="5"/>
      <c r="JQA15" s="5"/>
      <c r="JQB15" s="5"/>
      <c r="JQC15" s="5"/>
      <c r="JQD15" s="5"/>
      <c r="JQE15" s="5"/>
      <c r="JQF15" s="5"/>
      <c r="JQG15" s="5"/>
      <c r="JQH15" s="5"/>
      <c r="JQI15" s="5"/>
      <c r="JQJ15" s="5"/>
      <c r="JQK15" s="5"/>
      <c r="JQL15" s="5"/>
      <c r="JQM15" s="5"/>
      <c r="JQN15" s="5"/>
      <c r="JQO15" s="5"/>
      <c r="JQP15" s="5"/>
      <c r="JQQ15" s="5"/>
      <c r="JQR15" s="5"/>
      <c r="JQS15" s="5"/>
      <c r="JQT15" s="5"/>
      <c r="JQU15" s="5"/>
      <c r="JQV15" s="5"/>
      <c r="JQW15" s="5"/>
      <c r="JQX15" s="5"/>
      <c r="JQY15" s="5"/>
      <c r="JQZ15" s="5"/>
      <c r="JRA15" s="5"/>
      <c r="JRB15" s="5"/>
      <c r="JRC15" s="5"/>
      <c r="JRD15" s="5"/>
      <c r="JRE15" s="5"/>
      <c r="JRF15" s="5"/>
      <c r="JRG15" s="5"/>
      <c r="JRH15" s="5"/>
      <c r="JRI15" s="5"/>
      <c r="JRJ15" s="5"/>
      <c r="JRK15" s="5"/>
      <c r="JRL15" s="5"/>
      <c r="JRM15" s="5"/>
      <c r="JRN15" s="5"/>
      <c r="JRO15" s="5"/>
      <c r="JRP15" s="5"/>
      <c r="JRQ15" s="5"/>
      <c r="JRR15" s="5"/>
      <c r="JRS15" s="5"/>
      <c r="JRT15" s="5"/>
      <c r="JRU15" s="5"/>
      <c r="JRV15" s="5"/>
      <c r="JRW15" s="5"/>
      <c r="JRX15" s="5"/>
      <c r="JRY15" s="5"/>
      <c r="JRZ15" s="5"/>
      <c r="JSA15" s="5"/>
      <c r="JSB15" s="5"/>
      <c r="JSC15" s="5"/>
      <c r="JSD15" s="5"/>
      <c r="JSE15" s="5"/>
      <c r="JSF15" s="5"/>
      <c r="JSG15" s="5"/>
      <c r="JSH15" s="5"/>
      <c r="JSI15" s="5"/>
      <c r="JSJ15" s="5"/>
      <c r="JSK15" s="5"/>
      <c r="JSL15" s="5"/>
      <c r="JSM15" s="5"/>
      <c r="JSN15" s="5"/>
      <c r="JSO15" s="5"/>
      <c r="JSP15" s="5"/>
      <c r="JSQ15" s="5"/>
      <c r="JSR15" s="5"/>
      <c r="JSS15" s="5"/>
      <c r="JST15" s="5"/>
      <c r="JSU15" s="5"/>
      <c r="JSV15" s="5"/>
      <c r="JSW15" s="5"/>
      <c r="JSX15" s="5"/>
      <c r="JSY15" s="5"/>
      <c r="JSZ15" s="5"/>
      <c r="JTA15" s="5"/>
      <c r="JTB15" s="5"/>
      <c r="JTC15" s="5"/>
      <c r="JTD15" s="5"/>
      <c r="JTE15" s="5"/>
      <c r="JTF15" s="5"/>
      <c r="JTG15" s="5"/>
      <c r="JTH15" s="5"/>
      <c r="JTI15" s="5"/>
      <c r="JTJ15" s="5"/>
      <c r="JTK15" s="5"/>
      <c r="JTL15" s="5"/>
      <c r="JTM15" s="5"/>
      <c r="JTN15" s="5"/>
      <c r="JTO15" s="5"/>
      <c r="JTP15" s="5"/>
      <c r="JTQ15" s="5"/>
      <c r="JTR15" s="5"/>
      <c r="JTS15" s="5"/>
      <c r="JTT15" s="5"/>
      <c r="JTU15" s="5"/>
      <c r="JTV15" s="5"/>
      <c r="JTW15" s="5"/>
      <c r="JTX15" s="5"/>
      <c r="JTY15" s="5"/>
      <c r="JTZ15" s="5"/>
      <c r="JUA15" s="5"/>
      <c r="JUB15" s="5"/>
      <c r="JUC15" s="5"/>
      <c r="JUD15" s="5"/>
      <c r="JUE15" s="5"/>
      <c r="JUF15" s="5"/>
      <c r="JUG15" s="5"/>
      <c r="JUH15" s="5"/>
      <c r="JUI15" s="5"/>
      <c r="JUJ15" s="5"/>
      <c r="JUK15" s="5"/>
      <c r="JUL15" s="5"/>
      <c r="JUM15" s="5"/>
      <c r="JUN15" s="5"/>
      <c r="JUO15" s="5"/>
      <c r="JUP15" s="5"/>
      <c r="JUQ15" s="5"/>
      <c r="JUR15" s="5"/>
      <c r="JUS15" s="5"/>
      <c r="JUT15" s="5"/>
      <c r="JUU15" s="5"/>
      <c r="JUV15" s="5"/>
      <c r="JUW15" s="5"/>
      <c r="JUX15" s="5"/>
      <c r="JUY15" s="5"/>
      <c r="JUZ15" s="5"/>
      <c r="JVA15" s="5"/>
      <c r="JVB15" s="5"/>
      <c r="JVC15" s="5"/>
      <c r="JVD15" s="5"/>
      <c r="JVE15" s="5"/>
      <c r="JVF15" s="5"/>
      <c r="JVG15" s="5"/>
      <c r="JVH15" s="5"/>
      <c r="JVI15" s="5"/>
      <c r="JVJ15" s="5"/>
      <c r="JVK15" s="5"/>
      <c r="JVL15" s="5"/>
      <c r="JVM15" s="5"/>
      <c r="JVN15" s="5"/>
      <c r="JVO15" s="5"/>
      <c r="JVP15" s="5"/>
      <c r="JVQ15" s="5"/>
      <c r="JVR15" s="5"/>
      <c r="JVS15" s="5"/>
      <c r="JVT15" s="5"/>
      <c r="JVU15" s="5"/>
      <c r="JVV15" s="5"/>
      <c r="JVW15" s="5"/>
      <c r="JVX15" s="5"/>
      <c r="JVY15" s="5"/>
      <c r="JVZ15" s="5"/>
      <c r="JWA15" s="5"/>
      <c r="JWB15" s="5"/>
      <c r="JWC15" s="5"/>
      <c r="JWD15" s="5"/>
      <c r="JWE15" s="5"/>
      <c r="JWF15" s="5"/>
      <c r="JWG15" s="5"/>
      <c r="JWH15" s="5"/>
      <c r="JWI15" s="5"/>
      <c r="JWJ15" s="5"/>
      <c r="JWK15" s="5"/>
      <c r="JWL15" s="5"/>
      <c r="JWM15" s="5"/>
      <c r="JWN15" s="5"/>
      <c r="JWO15" s="5"/>
      <c r="JWP15" s="5"/>
      <c r="JWQ15" s="5"/>
      <c r="JWR15" s="5"/>
      <c r="JWS15" s="5"/>
      <c r="JWT15" s="5"/>
      <c r="JWU15" s="5"/>
      <c r="JWV15" s="5"/>
      <c r="JWW15" s="5"/>
      <c r="JWX15" s="5"/>
      <c r="JWY15" s="5"/>
      <c r="JWZ15" s="5"/>
      <c r="JXA15" s="5"/>
      <c r="JXB15" s="5"/>
      <c r="JXC15" s="5"/>
      <c r="JXD15" s="5"/>
      <c r="JXE15" s="5"/>
      <c r="JXF15" s="5"/>
      <c r="JXG15" s="5"/>
      <c r="JXH15" s="5"/>
      <c r="JXI15" s="5"/>
      <c r="JXJ15" s="5"/>
      <c r="JXK15" s="5"/>
      <c r="JXL15" s="5"/>
      <c r="JXM15" s="5"/>
      <c r="JXN15" s="5"/>
      <c r="JXO15" s="5"/>
      <c r="JXP15" s="5"/>
      <c r="JXQ15" s="5"/>
      <c r="JXR15" s="5"/>
      <c r="JXS15" s="5"/>
      <c r="JXT15" s="5"/>
      <c r="JXU15" s="5"/>
      <c r="JXV15" s="5"/>
      <c r="JXW15" s="5"/>
      <c r="JXX15" s="5"/>
      <c r="JXY15" s="5"/>
      <c r="JXZ15" s="5"/>
      <c r="JYA15" s="5"/>
      <c r="JYB15" s="5"/>
      <c r="JYC15" s="5"/>
      <c r="JYD15" s="5"/>
      <c r="JYE15" s="5"/>
      <c r="JYF15" s="5"/>
      <c r="JYG15" s="5"/>
      <c r="JYH15" s="5"/>
      <c r="JYI15" s="5"/>
      <c r="JYJ15" s="5"/>
      <c r="JYK15" s="5"/>
      <c r="JYL15" s="5"/>
      <c r="JYM15" s="5"/>
      <c r="JYN15" s="5"/>
      <c r="JYO15" s="5"/>
      <c r="JYP15" s="5"/>
      <c r="JYQ15" s="5"/>
      <c r="JYR15" s="5"/>
      <c r="JYS15" s="5"/>
      <c r="JYT15" s="5"/>
      <c r="JYU15" s="5"/>
      <c r="JYV15" s="5"/>
      <c r="JYW15" s="5"/>
      <c r="JYX15" s="5"/>
      <c r="JYY15" s="5"/>
      <c r="JYZ15" s="5"/>
      <c r="JZA15" s="5"/>
      <c r="JZB15" s="5"/>
      <c r="JZC15" s="5"/>
      <c r="JZD15" s="5"/>
      <c r="JZE15" s="5"/>
      <c r="JZF15" s="5"/>
      <c r="JZG15" s="5"/>
      <c r="JZH15" s="5"/>
      <c r="JZI15" s="5"/>
      <c r="JZJ15" s="5"/>
      <c r="JZK15" s="5"/>
      <c r="JZL15" s="5"/>
      <c r="JZM15" s="5"/>
      <c r="JZN15" s="5"/>
      <c r="JZO15" s="5"/>
      <c r="JZP15" s="5"/>
      <c r="JZQ15" s="5"/>
      <c r="JZR15" s="5"/>
      <c r="JZS15" s="5"/>
      <c r="JZT15" s="5"/>
      <c r="JZU15" s="5"/>
      <c r="JZV15" s="5"/>
      <c r="JZW15" s="5"/>
      <c r="JZX15" s="5"/>
      <c r="JZY15" s="5"/>
      <c r="JZZ15" s="5"/>
      <c r="KAA15" s="5"/>
      <c r="KAB15" s="5"/>
      <c r="KAC15" s="5"/>
      <c r="KAD15" s="5"/>
      <c r="KAE15" s="5"/>
      <c r="KAF15" s="5"/>
      <c r="KAG15" s="5"/>
      <c r="KAH15" s="5"/>
      <c r="KAI15" s="5"/>
      <c r="KAJ15" s="5"/>
      <c r="KAK15" s="5"/>
      <c r="KAL15" s="5"/>
      <c r="KAM15" s="5"/>
      <c r="KAN15" s="5"/>
      <c r="KAO15" s="5"/>
      <c r="KAP15" s="5"/>
      <c r="KAQ15" s="5"/>
      <c r="KAR15" s="5"/>
      <c r="KAS15" s="5"/>
      <c r="KAT15" s="5"/>
      <c r="KAU15" s="5"/>
      <c r="KAV15" s="5"/>
      <c r="KAW15" s="5"/>
      <c r="KAX15" s="5"/>
      <c r="KAY15" s="5"/>
      <c r="KAZ15" s="5"/>
      <c r="KBA15" s="5"/>
      <c r="KBB15" s="5"/>
      <c r="KBC15" s="5"/>
      <c r="KBD15" s="5"/>
      <c r="KBE15" s="5"/>
      <c r="KBF15" s="5"/>
      <c r="KBG15" s="5"/>
      <c r="KBH15" s="5"/>
      <c r="KBI15" s="5"/>
      <c r="KBJ15" s="5"/>
      <c r="KBK15" s="5"/>
      <c r="KBL15" s="5"/>
      <c r="KBM15" s="5"/>
      <c r="KBN15" s="5"/>
      <c r="KBO15" s="5"/>
      <c r="KBP15" s="5"/>
      <c r="KBQ15" s="5"/>
      <c r="KBR15" s="5"/>
      <c r="KBS15" s="5"/>
      <c r="KBT15" s="5"/>
      <c r="KBU15" s="5"/>
      <c r="KBV15" s="5"/>
      <c r="KBW15" s="5"/>
      <c r="KBX15" s="5"/>
      <c r="KBY15" s="5"/>
      <c r="KBZ15" s="5"/>
      <c r="KCA15" s="5"/>
      <c r="KCB15" s="5"/>
      <c r="KCC15" s="5"/>
      <c r="KCD15" s="5"/>
      <c r="KCE15" s="5"/>
      <c r="KCF15" s="5"/>
      <c r="KCG15" s="5"/>
      <c r="KCH15" s="5"/>
      <c r="KCI15" s="5"/>
      <c r="KCJ15" s="5"/>
      <c r="KCK15" s="5"/>
      <c r="KCL15" s="5"/>
      <c r="KCM15" s="5"/>
      <c r="KCN15" s="5"/>
      <c r="KCO15" s="5"/>
      <c r="KCP15" s="5"/>
      <c r="KCQ15" s="5"/>
      <c r="KCR15" s="5"/>
      <c r="KCS15" s="5"/>
      <c r="KCT15" s="5"/>
      <c r="KCU15" s="5"/>
      <c r="KCV15" s="5"/>
      <c r="KCW15" s="5"/>
      <c r="KCX15" s="5"/>
      <c r="KCY15" s="5"/>
      <c r="KCZ15" s="5"/>
      <c r="KDA15" s="5"/>
      <c r="KDB15" s="5"/>
      <c r="KDC15" s="5"/>
      <c r="KDD15" s="5"/>
      <c r="KDE15" s="5"/>
      <c r="KDF15" s="5"/>
      <c r="KDG15" s="5"/>
      <c r="KDH15" s="5"/>
      <c r="KDI15" s="5"/>
      <c r="KDJ15" s="5"/>
      <c r="KDK15" s="5"/>
      <c r="KDL15" s="5"/>
      <c r="KDM15" s="5"/>
      <c r="KDN15" s="5"/>
      <c r="KDO15" s="5"/>
      <c r="KDP15" s="5"/>
      <c r="KDQ15" s="5"/>
      <c r="KDR15" s="5"/>
      <c r="KDS15" s="5"/>
      <c r="KDT15" s="5"/>
      <c r="KDU15" s="5"/>
      <c r="KDV15" s="5"/>
      <c r="KDW15" s="5"/>
      <c r="KDX15" s="5"/>
      <c r="KDY15" s="5"/>
      <c r="KDZ15" s="5"/>
      <c r="KEA15" s="5"/>
      <c r="KEB15" s="5"/>
      <c r="KEC15" s="5"/>
      <c r="KED15" s="5"/>
      <c r="KEE15" s="5"/>
      <c r="KEF15" s="5"/>
      <c r="KEG15" s="5"/>
      <c r="KEH15" s="5"/>
      <c r="KEI15" s="5"/>
      <c r="KEJ15" s="5"/>
      <c r="KEK15" s="5"/>
      <c r="KEL15" s="5"/>
      <c r="KEM15" s="5"/>
      <c r="KEN15" s="5"/>
      <c r="KEO15" s="5"/>
      <c r="KEP15" s="5"/>
      <c r="KEQ15" s="5"/>
      <c r="KER15" s="5"/>
      <c r="KES15" s="5"/>
      <c r="KET15" s="5"/>
      <c r="KEU15" s="5"/>
      <c r="KEV15" s="5"/>
      <c r="KEW15" s="5"/>
      <c r="KEX15" s="5"/>
      <c r="KEY15" s="5"/>
      <c r="KEZ15" s="5"/>
      <c r="KFA15" s="5"/>
      <c r="KFB15" s="5"/>
      <c r="KFC15" s="5"/>
      <c r="KFD15" s="5"/>
      <c r="KFE15" s="5"/>
      <c r="KFF15" s="5"/>
      <c r="KFG15" s="5"/>
      <c r="KFH15" s="5"/>
      <c r="KFI15" s="5"/>
      <c r="KFJ15" s="5"/>
      <c r="KFK15" s="5"/>
      <c r="KFL15" s="5"/>
      <c r="KFM15" s="5"/>
      <c r="KFN15" s="5"/>
      <c r="KFO15" s="5"/>
      <c r="KFP15" s="5"/>
      <c r="KFQ15" s="5"/>
      <c r="KFR15" s="5"/>
      <c r="KFS15" s="5"/>
      <c r="KFT15" s="5"/>
      <c r="KFU15" s="5"/>
      <c r="KFV15" s="5"/>
      <c r="KFW15" s="5"/>
      <c r="KFX15" s="5"/>
      <c r="KFY15" s="5"/>
      <c r="KFZ15" s="5"/>
      <c r="KGA15" s="5"/>
      <c r="KGB15" s="5"/>
      <c r="KGC15" s="5"/>
      <c r="KGD15" s="5"/>
      <c r="KGE15" s="5"/>
      <c r="KGF15" s="5"/>
      <c r="KGG15" s="5"/>
      <c r="KGH15" s="5"/>
      <c r="KGI15" s="5"/>
      <c r="KGJ15" s="5"/>
      <c r="KGK15" s="5"/>
      <c r="KGL15" s="5"/>
      <c r="KGM15" s="5"/>
      <c r="KGN15" s="5"/>
      <c r="KGO15" s="5"/>
      <c r="KGP15" s="5"/>
      <c r="KGQ15" s="5"/>
      <c r="KGR15" s="5"/>
      <c r="KGS15" s="5"/>
      <c r="KGT15" s="5"/>
      <c r="KGU15" s="5"/>
      <c r="KGV15" s="5"/>
      <c r="KGW15" s="5"/>
      <c r="KGX15" s="5"/>
      <c r="KGY15" s="5"/>
      <c r="KGZ15" s="5"/>
      <c r="KHA15" s="5"/>
      <c r="KHB15" s="5"/>
      <c r="KHC15" s="5"/>
      <c r="KHD15" s="5"/>
      <c r="KHE15" s="5"/>
      <c r="KHF15" s="5"/>
      <c r="KHG15" s="5"/>
      <c r="KHH15" s="5"/>
      <c r="KHI15" s="5"/>
      <c r="KHJ15" s="5"/>
      <c r="KHK15" s="5"/>
      <c r="KHL15" s="5"/>
      <c r="KHM15" s="5"/>
      <c r="KHN15" s="5"/>
      <c r="KHO15" s="5"/>
      <c r="KHP15" s="5"/>
      <c r="KHQ15" s="5"/>
      <c r="KHR15" s="5"/>
      <c r="KHS15" s="5"/>
      <c r="KHT15" s="5"/>
      <c r="KHU15" s="5"/>
      <c r="KHV15" s="5"/>
      <c r="KHW15" s="5"/>
      <c r="KHX15" s="5"/>
      <c r="KHY15" s="5"/>
      <c r="KHZ15" s="5"/>
      <c r="KIA15" s="5"/>
      <c r="KIB15" s="5"/>
      <c r="KIC15" s="5"/>
      <c r="KID15" s="5"/>
      <c r="KIE15" s="5"/>
      <c r="KIF15" s="5"/>
      <c r="KIG15" s="5"/>
      <c r="KIH15" s="5"/>
      <c r="KII15" s="5"/>
      <c r="KIJ15" s="5"/>
      <c r="KIK15" s="5"/>
      <c r="KIL15" s="5"/>
      <c r="KIM15" s="5"/>
      <c r="KIN15" s="5"/>
      <c r="KIO15" s="5"/>
      <c r="KIP15" s="5"/>
      <c r="KIQ15" s="5"/>
      <c r="KIR15" s="5"/>
      <c r="KIS15" s="5"/>
      <c r="KIT15" s="5"/>
      <c r="KIU15" s="5"/>
      <c r="KIV15" s="5"/>
      <c r="KIW15" s="5"/>
      <c r="KIX15" s="5"/>
      <c r="KIY15" s="5"/>
      <c r="KIZ15" s="5"/>
      <c r="KJA15" s="5"/>
      <c r="KJB15" s="5"/>
      <c r="KJC15" s="5"/>
      <c r="KJD15" s="5"/>
      <c r="KJE15" s="5"/>
      <c r="KJF15" s="5"/>
      <c r="KJG15" s="5"/>
      <c r="KJH15" s="5"/>
      <c r="KJI15" s="5"/>
      <c r="KJJ15" s="5"/>
      <c r="KJK15" s="5"/>
      <c r="KJL15" s="5"/>
      <c r="KJM15" s="5"/>
      <c r="KJN15" s="5"/>
      <c r="KJO15" s="5"/>
      <c r="KJP15" s="5"/>
      <c r="KJQ15" s="5"/>
      <c r="KJR15" s="5"/>
      <c r="KJS15" s="5"/>
      <c r="KJT15" s="5"/>
      <c r="KJU15" s="5"/>
      <c r="KJV15" s="5"/>
      <c r="KJW15" s="5"/>
      <c r="KJX15" s="5"/>
      <c r="KJY15" s="5"/>
      <c r="KJZ15" s="5"/>
      <c r="KKA15" s="5"/>
      <c r="KKB15" s="5"/>
      <c r="KKC15" s="5"/>
      <c r="KKD15" s="5"/>
      <c r="KKE15" s="5"/>
      <c r="KKF15" s="5"/>
      <c r="KKG15" s="5"/>
      <c r="KKH15" s="5"/>
      <c r="KKI15" s="5"/>
      <c r="KKJ15" s="5"/>
      <c r="KKK15" s="5"/>
      <c r="KKL15" s="5"/>
      <c r="KKM15" s="5"/>
      <c r="KKN15" s="5"/>
      <c r="KKO15" s="5"/>
      <c r="KKP15" s="5"/>
      <c r="KKQ15" s="5"/>
      <c r="KKR15" s="5"/>
      <c r="KKS15" s="5"/>
      <c r="KKT15" s="5"/>
      <c r="KKU15" s="5"/>
      <c r="KKV15" s="5"/>
      <c r="KKW15" s="5"/>
      <c r="KKX15" s="5"/>
      <c r="KKY15" s="5"/>
      <c r="KKZ15" s="5"/>
      <c r="KLA15" s="5"/>
      <c r="KLB15" s="5"/>
      <c r="KLC15" s="5"/>
      <c r="KLD15" s="5"/>
      <c r="KLE15" s="5"/>
      <c r="KLF15" s="5"/>
      <c r="KLG15" s="5"/>
      <c r="KLH15" s="5"/>
      <c r="KLI15" s="5"/>
      <c r="KLJ15" s="5"/>
      <c r="KLK15" s="5"/>
      <c r="KLL15" s="5"/>
      <c r="KLM15" s="5"/>
      <c r="KLN15" s="5"/>
      <c r="KLO15" s="5"/>
      <c r="KLP15" s="5"/>
      <c r="KLQ15" s="5"/>
      <c r="KLR15" s="5"/>
      <c r="KLS15" s="5"/>
      <c r="KLT15" s="5"/>
      <c r="KLU15" s="5"/>
      <c r="KLV15" s="5"/>
      <c r="KLW15" s="5"/>
      <c r="KLX15" s="5"/>
      <c r="KLY15" s="5"/>
      <c r="KLZ15" s="5"/>
      <c r="KMA15" s="5"/>
      <c r="KMB15" s="5"/>
      <c r="KMC15" s="5"/>
      <c r="KMD15" s="5"/>
      <c r="KME15" s="5"/>
      <c r="KMF15" s="5"/>
      <c r="KMG15" s="5"/>
      <c r="KMH15" s="5"/>
      <c r="KMI15" s="5"/>
      <c r="KMJ15" s="5"/>
      <c r="KMK15" s="5"/>
      <c r="KML15" s="5"/>
      <c r="KMM15" s="5"/>
      <c r="KMN15" s="5"/>
      <c r="KMO15" s="5"/>
      <c r="KMP15" s="5"/>
      <c r="KMQ15" s="5"/>
      <c r="KMR15" s="5"/>
      <c r="KMS15" s="5"/>
      <c r="KMT15" s="5"/>
      <c r="KMU15" s="5"/>
      <c r="KMV15" s="5"/>
      <c r="KMW15" s="5"/>
      <c r="KMX15" s="5"/>
      <c r="KMY15" s="5"/>
      <c r="KMZ15" s="5"/>
      <c r="KNA15" s="5"/>
      <c r="KNB15" s="5"/>
      <c r="KNC15" s="5"/>
      <c r="KND15" s="5"/>
      <c r="KNE15" s="5"/>
      <c r="KNF15" s="5"/>
      <c r="KNG15" s="5"/>
      <c r="KNH15" s="5"/>
      <c r="KNI15" s="5"/>
      <c r="KNJ15" s="5"/>
      <c r="KNK15" s="5"/>
      <c r="KNL15" s="5"/>
      <c r="KNM15" s="5"/>
      <c r="KNN15" s="5"/>
      <c r="KNO15" s="5"/>
      <c r="KNP15" s="5"/>
      <c r="KNQ15" s="5"/>
      <c r="KNR15" s="5"/>
      <c r="KNS15" s="5"/>
      <c r="KNT15" s="5"/>
      <c r="KNU15" s="5"/>
      <c r="KNV15" s="5"/>
      <c r="KNW15" s="5"/>
      <c r="KNX15" s="5"/>
      <c r="KNY15" s="5"/>
      <c r="KNZ15" s="5"/>
      <c r="KOA15" s="5"/>
      <c r="KOB15" s="5"/>
      <c r="KOC15" s="5"/>
      <c r="KOD15" s="5"/>
      <c r="KOE15" s="5"/>
      <c r="KOF15" s="5"/>
      <c r="KOG15" s="5"/>
      <c r="KOH15" s="5"/>
      <c r="KOI15" s="5"/>
      <c r="KOJ15" s="5"/>
      <c r="KOK15" s="5"/>
      <c r="KOL15" s="5"/>
      <c r="KOM15" s="5"/>
      <c r="KON15" s="5"/>
      <c r="KOO15" s="5"/>
      <c r="KOP15" s="5"/>
      <c r="KOQ15" s="5"/>
      <c r="KOR15" s="5"/>
      <c r="KOS15" s="5"/>
      <c r="KOT15" s="5"/>
      <c r="KOU15" s="5"/>
      <c r="KOV15" s="5"/>
      <c r="KOW15" s="5"/>
      <c r="KOX15" s="5"/>
      <c r="KOY15" s="5"/>
      <c r="KOZ15" s="5"/>
      <c r="KPA15" s="5"/>
      <c r="KPB15" s="5"/>
      <c r="KPC15" s="5"/>
      <c r="KPD15" s="5"/>
      <c r="KPE15" s="5"/>
      <c r="KPF15" s="5"/>
      <c r="KPG15" s="5"/>
      <c r="KPH15" s="5"/>
      <c r="KPI15" s="5"/>
      <c r="KPJ15" s="5"/>
      <c r="KPK15" s="5"/>
      <c r="KPL15" s="5"/>
      <c r="KPM15" s="5"/>
      <c r="KPN15" s="5"/>
      <c r="KPO15" s="5"/>
      <c r="KPP15" s="5"/>
      <c r="KPQ15" s="5"/>
      <c r="KPR15" s="5"/>
      <c r="KPS15" s="5"/>
      <c r="KPT15" s="5"/>
      <c r="KPU15" s="5"/>
      <c r="KPV15" s="5"/>
      <c r="KPW15" s="5"/>
      <c r="KPX15" s="5"/>
      <c r="KPY15" s="5"/>
      <c r="KPZ15" s="5"/>
      <c r="KQA15" s="5"/>
      <c r="KQB15" s="5"/>
      <c r="KQC15" s="5"/>
      <c r="KQD15" s="5"/>
      <c r="KQE15" s="5"/>
      <c r="KQF15" s="5"/>
      <c r="KQG15" s="5"/>
      <c r="KQH15" s="5"/>
      <c r="KQI15" s="5"/>
      <c r="KQJ15" s="5"/>
      <c r="KQK15" s="5"/>
      <c r="KQL15" s="5"/>
      <c r="KQM15" s="5"/>
      <c r="KQN15" s="5"/>
      <c r="KQO15" s="5"/>
      <c r="KQP15" s="5"/>
      <c r="KQQ15" s="5"/>
      <c r="KQR15" s="5"/>
      <c r="KQS15" s="5"/>
      <c r="KQT15" s="5"/>
      <c r="KQU15" s="5"/>
      <c r="KQV15" s="5"/>
      <c r="KQW15" s="5"/>
      <c r="KQX15" s="5"/>
      <c r="KQY15" s="5"/>
      <c r="KQZ15" s="5"/>
      <c r="KRA15" s="5"/>
      <c r="KRB15" s="5"/>
      <c r="KRC15" s="5"/>
      <c r="KRD15" s="5"/>
      <c r="KRE15" s="5"/>
      <c r="KRF15" s="5"/>
      <c r="KRG15" s="5"/>
      <c r="KRH15" s="5"/>
      <c r="KRI15" s="5"/>
      <c r="KRJ15" s="5"/>
      <c r="KRK15" s="5"/>
      <c r="KRL15" s="5"/>
      <c r="KRM15" s="5"/>
      <c r="KRN15" s="5"/>
      <c r="KRO15" s="5"/>
      <c r="KRP15" s="5"/>
      <c r="KRQ15" s="5"/>
      <c r="KRR15" s="5"/>
      <c r="KRS15" s="5"/>
      <c r="KRT15" s="5"/>
      <c r="KRU15" s="5"/>
      <c r="KRV15" s="5"/>
      <c r="KRW15" s="5"/>
      <c r="KRX15" s="5"/>
      <c r="KRY15" s="5"/>
      <c r="KRZ15" s="5"/>
      <c r="KSA15" s="5"/>
      <c r="KSB15" s="5"/>
      <c r="KSC15" s="5"/>
      <c r="KSD15" s="5"/>
      <c r="KSE15" s="5"/>
      <c r="KSF15" s="5"/>
      <c r="KSG15" s="5"/>
      <c r="KSH15" s="5"/>
      <c r="KSI15" s="5"/>
      <c r="KSJ15" s="5"/>
      <c r="KSK15" s="5"/>
      <c r="KSL15" s="5"/>
      <c r="KSM15" s="5"/>
      <c r="KSN15" s="5"/>
      <c r="KSO15" s="5"/>
      <c r="KSP15" s="5"/>
      <c r="KSQ15" s="5"/>
      <c r="KSR15" s="5"/>
      <c r="KSS15" s="5"/>
      <c r="KST15" s="5"/>
      <c r="KSU15" s="5"/>
      <c r="KSV15" s="5"/>
      <c r="KSW15" s="5"/>
      <c r="KSX15" s="5"/>
      <c r="KSY15" s="5"/>
      <c r="KSZ15" s="5"/>
      <c r="KTA15" s="5"/>
      <c r="KTB15" s="5"/>
      <c r="KTC15" s="5"/>
      <c r="KTD15" s="5"/>
      <c r="KTE15" s="5"/>
      <c r="KTF15" s="5"/>
      <c r="KTG15" s="5"/>
      <c r="KTH15" s="5"/>
      <c r="KTI15" s="5"/>
      <c r="KTJ15" s="5"/>
      <c r="KTK15" s="5"/>
      <c r="KTL15" s="5"/>
      <c r="KTM15" s="5"/>
      <c r="KTN15" s="5"/>
      <c r="KTO15" s="5"/>
      <c r="KTP15" s="5"/>
      <c r="KTQ15" s="5"/>
      <c r="KTR15" s="5"/>
      <c r="KTS15" s="5"/>
      <c r="KTT15" s="5"/>
      <c r="KTU15" s="5"/>
      <c r="KTV15" s="5"/>
      <c r="KTW15" s="5"/>
      <c r="KTX15" s="5"/>
      <c r="KTY15" s="5"/>
      <c r="KTZ15" s="5"/>
      <c r="KUA15" s="5"/>
      <c r="KUB15" s="5"/>
      <c r="KUC15" s="5"/>
      <c r="KUD15" s="5"/>
      <c r="KUE15" s="5"/>
      <c r="KUF15" s="5"/>
      <c r="KUG15" s="5"/>
      <c r="KUH15" s="5"/>
      <c r="KUI15" s="5"/>
      <c r="KUJ15" s="5"/>
      <c r="KUK15" s="5"/>
      <c r="KUL15" s="5"/>
      <c r="KUM15" s="5"/>
      <c r="KUN15" s="5"/>
      <c r="KUO15" s="5"/>
      <c r="KUP15" s="5"/>
      <c r="KUQ15" s="5"/>
      <c r="KUR15" s="5"/>
      <c r="KUS15" s="5"/>
      <c r="KUT15" s="5"/>
      <c r="KUU15" s="5"/>
      <c r="KUV15" s="5"/>
      <c r="KUW15" s="5"/>
      <c r="KUX15" s="5"/>
      <c r="KUY15" s="5"/>
      <c r="KUZ15" s="5"/>
      <c r="KVA15" s="5"/>
      <c r="KVB15" s="5"/>
      <c r="KVC15" s="5"/>
      <c r="KVD15" s="5"/>
      <c r="KVE15" s="5"/>
      <c r="KVF15" s="5"/>
      <c r="KVG15" s="5"/>
      <c r="KVH15" s="5"/>
      <c r="KVI15" s="5"/>
      <c r="KVJ15" s="5"/>
      <c r="KVK15" s="5"/>
      <c r="KVL15" s="5"/>
      <c r="KVM15" s="5"/>
      <c r="KVN15" s="5"/>
      <c r="KVO15" s="5"/>
      <c r="KVP15" s="5"/>
      <c r="KVQ15" s="5"/>
      <c r="KVR15" s="5"/>
      <c r="KVS15" s="5"/>
      <c r="KVT15" s="5"/>
      <c r="KVU15" s="5"/>
      <c r="KVV15" s="5"/>
      <c r="KVW15" s="5"/>
      <c r="KVX15" s="5"/>
      <c r="KVY15" s="5"/>
      <c r="KVZ15" s="5"/>
      <c r="KWA15" s="5"/>
      <c r="KWB15" s="5"/>
      <c r="KWC15" s="5"/>
      <c r="KWD15" s="5"/>
      <c r="KWE15" s="5"/>
      <c r="KWF15" s="5"/>
      <c r="KWG15" s="5"/>
      <c r="KWH15" s="5"/>
      <c r="KWI15" s="5"/>
      <c r="KWJ15" s="5"/>
      <c r="KWK15" s="5"/>
      <c r="KWL15" s="5"/>
      <c r="KWM15" s="5"/>
      <c r="KWN15" s="5"/>
      <c r="KWO15" s="5"/>
      <c r="KWP15" s="5"/>
      <c r="KWQ15" s="5"/>
      <c r="KWR15" s="5"/>
      <c r="KWS15" s="5"/>
      <c r="KWT15" s="5"/>
      <c r="KWU15" s="5"/>
      <c r="KWV15" s="5"/>
      <c r="KWW15" s="5"/>
      <c r="KWX15" s="5"/>
      <c r="KWY15" s="5"/>
      <c r="KWZ15" s="5"/>
      <c r="KXA15" s="5"/>
      <c r="KXB15" s="5"/>
      <c r="KXC15" s="5"/>
      <c r="KXD15" s="5"/>
      <c r="KXE15" s="5"/>
      <c r="KXF15" s="5"/>
      <c r="KXG15" s="5"/>
      <c r="KXH15" s="5"/>
      <c r="KXI15" s="5"/>
      <c r="KXJ15" s="5"/>
      <c r="KXK15" s="5"/>
      <c r="KXL15" s="5"/>
      <c r="KXM15" s="5"/>
      <c r="KXN15" s="5"/>
      <c r="KXO15" s="5"/>
      <c r="KXP15" s="5"/>
      <c r="KXQ15" s="5"/>
      <c r="KXR15" s="5"/>
      <c r="KXS15" s="5"/>
      <c r="KXT15" s="5"/>
      <c r="KXU15" s="5"/>
      <c r="KXV15" s="5"/>
      <c r="KXW15" s="5"/>
      <c r="KXX15" s="5"/>
      <c r="KXY15" s="5"/>
      <c r="KXZ15" s="5"/>
      <c r="KYA15" s="5"/>
      <c r="KYB15" s="5"/>
      <c r="KYC15" s="5"/>
      <c r="KYD15" s="5"/>
      <c r="KYE15" s="5"/>
      <c r="KYF15" s="5"/>
      <c r="KYG15" s="5"/>
      <c r="KYH15" s="5"/>
      <c r="KYI15" s="5"/>
      <c r="KYJ15" s="5"/>
      <c r="KYK15" s="5"/>
      <c r="KYL15" s="5"/>
      <c r="KYM15" s="5"/>
      <c r="KYN15" s="5"/>
      <c r="KYO15" s="5"/>
      <c r="KYP15" s="5"/>
      <c r="KYQ15" s="5"/>
      <c r="KYR15" s="5"/>
      <c r="KYS15" s="5"/>
      <c r="KYT15" s="5"/>
      <c r="KYU15" s="5"/>
      <c r="KYV15" s="5"/>
      <c r="KYW15" s="5"/>
      <c r="KYX15" s="5"/>
      <c r="KYY15" s="5"/>
      <c r="KYZ15" s="5"/>
      <c r="KZA15" s="5"/>
      <c r="KZB15" s="5"/>
      <c r="KZC15" s="5"/>
      <c r="KZD15" s="5"/>
      <c r="KZE15" s="5"/>
      <c r="KZF15" s="5"/>
      <c r="KZG15" s="5"/>
      <c r="KZH15" s="5"/>
      <c r="KZI15" s="5"/>
      <c r="KZJ15" s="5"/>
      <c r="KZK15" s="5"/>
      <c r="KZL15" s="5"/>
      <c r="KZM15" s="5"/>
      <c r="KZN15" s="5"/>
      <c r="KZO15" s="5"/>
      <c r="KZP15" s="5"/>
      <c r="KZQ15" s="5"/>
      <c r="KZR15" s="5"/>
      <c r="KZS15" s="5"/>
      <c r="KZT15" s="5"/>
      <c r="KZU15" s="5"/>
      <c r="KZV15" s="5"/>
      <c r="KZW15" s="5"/>
      <c r="KZX15" s="5"/>
      <c r="KZY15" s="5"/>
      <c r="KZZ15" s="5"/>
      <c r="LAA15" s="5"/>
      <c r="LAB15" s="5"/>
      <c r="LAC15" s="5"/>
      <c r="LAD15" s="5"/>
      <c r="LAE15" s="5"/>
      <c r="LAF15" s="5"/>
      <c r="LAG15" s="5"/>
      <c r="LAH15" s="5"/>
      <c r="LAI15" s="5"/>
      <c r="LAJ15" s="5"/>
      <c r="LAK15" s="5"/>
      <c r="LAL15" s="5"/>
      <c r="LAM15" s="5"/>
      <c r="LAN15" s="5"/>
      <c r="LAO15" s="5"/>
      <c r="LAP15" s="5"/>
      <c r="LAQ15" s="5"/>
      <c r="LAR15" s="5"/>
      <c r="LAS15" s="5"/>
      <c r="LAT15" s="5"/>
      <c r="LAU15" s="5"/>
      <c r="LAV15" s="5"/>
      <c r="LAW15" s="5"/>
      <c r="LAX15" s="5"/>
      <c r="LAY15" s="5"/>
      <c r="LAZ15" s="5"/>
      <c r="LBA15" s="5"/>
      <c r="LBB15" s="5"/>
      <c r="LBC15" s="5"/>
      <c r="LBD15" s="5"/>
      <c r="LBE15" s="5"/>
      <c r="LBF15" s="5"/>
      <c r="LBG15" s="5"/>
      <c r="LBH15" s="5"/>
      <c r="LBI15" s="5"/>
      <c r="LBJ15" s="5"/>
      <c r="LBK15" s="5"/>
      <c r="LBL15" s="5"/>
      <c r="LBM15" s="5"/>
      <c r="LBN15" s="5"/>
      <c r="LBO15" s="5"/>
      <c r="LBP15" s="5"/>
      <c r="LBQ15" s="5"/>
      <c r="LBR15" s="5"/>
      <c r="LBS15" s="5"/>
      <c r="LBT15" s="5"/>
      <c r="LBU15" s="5"/>
      <c r="LBV15" s="5"/>
      <c r="LBW15" s="5"/>
      <c r="LBX15" s="5"/>
      <c r="LBY15" s="5"/>
      <c r="LBZ15" s="5"/>
      <c r="LCA15" s="5"/>
      <c r="LCB15" s="5"/>
      <c r="LCC15" s="5"/>
      <c r="LCD15" s="5"/>
      <c r="LCE15" s="5"/>
      <c r="LCF15" s="5"/>
      <c r="LCG15" s="5"/>
      <c r="LCH15" s="5"/>
      <c r="LCI15" s="5"/>
      <c r="LCJ15" s="5"/>
      <c r="LCK15" s="5"/>
      <c r="LCL15" s="5"/>
      <c r="LCM15" s="5"/>
      <c r="LCN15" s="5"/>
      <c r="LCO15" s="5"/>
      <c r="LCP15" s="5"/>
      <c r="LCQ15" s="5"/>
      <c r="LCR15" s="5"/>
      <c r="LCS15" s="5"/>
      <c r="LCT15" s="5"/>
      <c r="LCU15" s="5"/>
      <c r="LCV15" s="5"/>
      <c r="LCW15" s="5"/>
      <c r="LCX15" s="5"/>
      <c r="LCY15" s="5"/>
      <c r="LCZ15" s="5"/>
      <c r="LDA15" s="5"/>
      <c r="LDB15" s="5"/>
      <c r="LDC15" s="5"/>
      <c r="LDD15" s="5"/>
      <c r="LDE15" s="5"/>
      <c r="LDF15" s="5"/>
      <c r="LDG15" s="5"/>
      <c r="LDH15" s="5"/>
      <c r="LDI15" s="5"/>
      <c r="LDJ15" s="5"/>
      <c r="LDK15" s="5"/>
      <c r="LDL15" s="5"/>
      <c r="LDM15" s="5"/>
      <c r="LDN15" s="5"/>
      <c r="LDO15" s="5"/>
      <c r="LDP15" s="5"/>
      <c r="LDQ15" s="5"/>
      <c r="LDR15" s="5"/>
      <c r="LDS15" s="5"/>
      <c r="LDT15" s="5"/>
      <c r="LDU15" s="5"/>
      <c r="LDV15" s="5"/>
      <c r="LDW15" s="5"/>
      <c r="LDX15" s="5"/>
      <c r="LDY15" s="5"/>
      <c r="LDZ15" s="5"/>
      <c r="LEA15" s="5"/>
      <c r="LEB15" s="5"/>
      <c r="LEC15" s="5"/>
      <c r="LED15" s="5"/>
      <c r="LEE15" s="5"/>
      <c r="LEF15" s="5"/>
      <c r="LEG15" s="5"/>
      <c r="LEH15" s="5"/>
      <c r="LEI15" s="5"/>
      <c r="LEJ15" s="5"/>
      <c r="LEK15" s="5"/>
      <c r="LEL15" s="5"/>
      <c r="LEM15" s="5"/>
      <c r="LEN15" s="5"/>
      <c r="LEO15" s="5"/>
      <c r="LEP15" s="5"/>
      <c r="LEQ15" s="5"/>
      <c r="LER15" s="5"/>
      <c r="LES15" s="5"/>
      <c r="LET15" s="5"/>
      <c r="LEU15" s="5"/>
      <c r="LEV15" s="5"/>
      <c r="LEW15" s="5"/>
      <c r="LEX15" s="5"/>
      <c r="LEY15" s="5"/>
      <c r="LEZ15" s="5"/>
      <c r="LFA15" s="5"/>
      <c r="LFB15" s="5"/>
      <c r="LFC15" s="5"/>
      <c r="LFD15" s="5"/>
      <c r="LFE15" s="5"/>
      <c r="LFF15" s="5"/>
      <c r="LFG15" s="5"/>
      <c r="LFH15" s="5"/>
      <c r="LFI15" s="5"/>
      <c r="LFJ15" s="5"/>
      <c r="LFK15" s="5"/>
      <c r="LFL15" s="5"/>
      <c r="LFM15" s="5"/>
      <c r="LFN15" s="5"/>
      <c r="LFO15" s="5"/>
      <c r="LFP15" s="5"/>
      <c r="LFQ15" s="5"/>
      <c r="LFR15" s="5"/>
      <c r="LFS15" s="5"/>
      <c r="LFT15" s="5"/>
      <c r="LFU15" s="5"/>
      <c r="LFV15" s="5"/>
      <c r="LFW15" s="5"/>
      <c r="LFX15" s="5"/>
      <c r="LFY15" s="5"/>
      <c r="LFZ15" s="5"/>
      <c r="LGA15" s="5"/>
      <c r="LGB15" s="5"/>
      <c r="LGC15" s="5"/>
      <c r="LGD15" s="5"/>
      <c r="LGE15" s="5"/>
      <c r="LGF15" s="5"/>
      <c r="LGG15" s="5"/>
      <c r="LGH15" s="5"/>
      <c r="LGI15" s="5"/>
      <c r="LGJ15" s="5"/>
      <c r="LGK15" s="5"/>
      <c r="LGL15" s="5"/>
      <c r="LGM15" s="5"/>
      <c r="LGN15" s="5"/>
      <c r="LGO15" s="5"/>
      <c r="LGP15" s="5"/>
      <c r="LGQ15" s="5"/>
      <c r="LGR15" s="5"/>
      <c r="LGS15" s="5"/>
      <c r="LGT15" s="5"/>
      <c r="LGU15" s="5"/>
      <c r="LGV15" s="5"/>
      <c r="LGW15" s="5"/>
      <c r="LGX15" s="5"/>
      <c r="LGY15" s="5"/>
      <c r="LGZ15" s="5"/>
      <c r="LHA15" s="5"/>
      <c r="LHB15" s="5"/>
      <c r="LHC15" s="5"/>
      <c r="LHD15" s="5"/>
      <c r="LHE15" s="5"/>
      <c r="LHF15" s="5"/>
      <c r="LHG15" s="5"/>
      <c r="LHH15" s="5"/>
      <c r="LHI15" s="5"/>
      <c r="LHJ15" s="5"/>
      <c r="LHK15" s="5"/>
      <c r="LHL15" s="5"/>
      <c r="LHM15" s="5"/>
      <c r="LHN15" s="5"/>
      <c r="LHO15" s="5"/>
      <c r="LHP15" s="5"/>
      <c r="LHQ15" s="5"/>
      <c r="LHR15" s="5"/>
      <c r="LHS15" s="5"/>
      <c r="LHT15" s="5"/>
      <c r="LHU15" s="5"/>
      <c r="LHV15" s="5"/>
      <c r="LHW15" s="5"/>
      <c r="LHX15" s="5"/>
      <c r="LHY15" s="5"/>
      <c r="LHZ15" s="5"/>
      <c r="LIA15" s="5"/>
      <c r="LIB15" s="5"/>
      <c r="LIC15" s="5"/>
      <c r="LID15" s="5"/>
      <c r="LIE15" s="5"/>
      <c r="LIF15" s="5"/>
      <c r="LIG15" s="5"/>
      <c r="LIH15" s="5"/>
      <c r="LII15" s="5"/>
      <c r="LIJ15" s="5"/>
      <c r="LIK15" s="5"/>
      <c r="LIL15" s="5"/>
      <c r="LIM15" s="5"/>
      <c r="LIN15" s="5"/>
      <c r="LIO15" s="5"/>
      <c r="LIP15" s="5"/>
      <c r="LIQ15" s="5"/>
      <c r="LIR15" s="5"/>
      <c r="LIS15" s="5"/>
      <c r="LIT15" s="5"/>
      <c r="LIU15" s="5"/>
      <c r="LIV15" s="5"/>
      <c r="LIW15" s="5"/>
      <c r="LIX15" s="5"/>
      <c r="LIY15" s="5"/>
      <c r="LIZ15" s="5"/>
      <c r="LJA15" s="5"/>
      <c r="LJB15" s="5"/>
      <c r="LJC15" s="5"/>
      <c r="LJD15" s="5"/>
      <c r="LJE15" s="5"/>
      <c r="LJF15" s="5"/>
      <c r="LJG15" s="5"/>
      <c r="LJH15" s="5"/>
      <c r="LJI15" s="5"/>
      <c r="LJJ15" s="5"/>
      <c r="LJK15" s="5"/>
      <c r="LJL15" s="5"/>
      <c r="LJM15" s="5"/>
      <c r="LJN15" s="5"/>
      <c r="LJO15" s="5"/>
      <c r="LJP15" s="5"/>
      <c r="LJQ15" s="5"/>
      <c r="LJR15" s="5"/>
      <c r="LJS15" s="5"/>
      <c r="LJT15" s="5"/>
      <c r="LJU15" s="5"/>
      <c r="LJV15" s="5"/>
      <c r="LJW15" s="5"/>
      <c r="LJX15" s="5"/>
      <c r="LJY15" s="5"/>
      <c r="LJZ15" s="5"/>
      <c r="LKA15" s="5"/>
      <c r="LKB15" s="5"/>
      <c r="LKC15" s="5"/>
      <c r="LKD15" s="5"/>
      <c r="LKE15" s="5"/>
      <c r="LKF15" s="5"/>
      <c r="LKG15" s="5"/>
      <c r="LKH15" s="5"/>
      <c r="LKI15" s="5"/>
      <c r="LKJ15" s="5"/>
      <c r="LKK15" s="5"/>
      <c r="LKL15" s="5"/>
      <c r="LKM15" s="5"/>
      <c r="LKN15" s="5"/>
      <c r="LKO15" s="5"/>
      <c r="LKP15" s="5"/>
      <c r="LKQ15" s="5"/>
      <c r="LKR15" s="5"/>
      <c r="LKS15" s="5"/>
      <c r="LKT15" s="5"/>
      <c r="LKU15" s="5"/>
      <c r="LKV15" s="5"/>
      <c r="LKW15" s="5"/>
      <c r="LKX15" s="5"/>
      <c r="LKY15" s="5"/>
      <c r="LKZ15" s="5"/>
      <c r="LLA15" s="5"/>
      <c r="LLB15" s="5"/>
      <c r="LLC15" s="5"/>
      <c r="LLD15" s="5"/>
      <c r="LLE15" s="5"/>
      <c r="LLF15" s="5"/>
      <c r="LLG15" s="5"/>
      <c r="LLH15" s="5"/>
      <c r="LLI15" s="5"/>
      <c r="LLJ15" s="5"/>
      <c r="LLK15" s="5"/>
      <c r="LLL15" s="5"/>
      <c r="LLM15" s="5"/>
      <c r="LLN15" s="5"/>
      <c r="LLO15" s="5"/>
      <c r="LLP15" s="5"/>
      <c r="LLQ15" s="5"/>
      <c r="LLR15" s="5"/>
      <c r="LLS15" s="5"/>
      <c r="LLT15" s="5"/>
      <c r="LLU15" s="5"/>
      <c r="LLV15" s="5"/>
      <c r="LLW15" s="5"/>
      <c r="LLX15" s="5"/>
      <c r="LLY15" s="5"/>
      <c r="LLZ15" s="5"/>
      <c r="LMA15" s="5"/>
      <c r="LMB15" s="5"/>
      <c r="LMC15" s="5"/>
      <c r="LMD15" s="5"/>
      <c r="LME15" s="5"/>
      <c r="LMF15" s="5"/>
      <c r="LMG15" s="5"/>
      <c r="LMH15" s="5"/>
      <c r="LMI15" s="5"/>
      <c r="LMJ15" s="5"/>
      <c r="LMK15" s="5"/>
      <c r="LML15" s="5"/>
      <c r="LMM15" s="5"/>
      <c r="LMN15" s="5"/>
      <c r="LMO15" s="5"/>
      <c r="LMP15" s="5"/>
      <c r="LMQ15" s="5"/>
      <c r="LMR15" s="5"/>
      <c r="LMS15" s="5"/>
      <c r="LMT15" s="5"/>
      <c r="LMU15" s="5"/>
      <c r="LMV15" s="5"/>
      <c r="LMW15" s="5"/>
      <c r="LMX15" s="5"/>
      <c r="LMY15" s="5"/>
      <c r="LMZ15" s="5"/>
      <c r="LNA15" s="5"/>
      <c r="LNB15" s="5"/>
      <c r="LNC15" s="5"/>
      <c r="LND15" s="5"/>
      <c r="LNE15" s="5"/>
      <c r="LNF15" s="5"/>
      <c r="LNG15" s="5"/>
      <c r="LNH15" s="5"/>
      <c r="LNI15" s="5"/>
      <c r="LNJ15" s="5"/>
      <c r="LNK15" s="5"/>
      <c r="LNL15" s="5"/>
      <c r="LNM15" s="5"/>
      <c r="LNN15" s="5"/>
      <c r="LNO15" s="5"/>
      <c r="LNP15" s="5"/>
      <c r="LNQ15" s="5"/>
      <c r="LNR15" s="5"/>
      <c r="LNS15" s="5"/>
      <c r="LNT15" s="5"/>
      <c r="LNU15" s="5"/>
      <c r="LNV15" s="5"/>
      <c r="LNW15" s="5"/>
      <c r="LNX15" s="5"/>
      <c r="LNY15" s="5"/>
      <c r="LNZ15" s="5"/>
      <c r="LOA15" s="5"/>
      <c r="LOB15" s="5"/>
      <c r="LOC15" s="5"/>
      <c r="LOD15" s="5"/>
      <c r="LOE15" s="5"/>
      <c r="LOF15" s="5"/>
      <c r="LOG15" s="5"/>
      <c r="LOH15" s="5"/>
      <c r="LOI15" s="5"/>
      <c r="LOJ15" s="5"/>
      <c r="LOK15" s="5"/>
      <c r="LOL15" s="5"/>
      <c r="LOM15" s="5"/>
      <c r="LON15" s="5"/>
      <c r="LOO15" s="5"/>
      <c r="LOP15" s="5"/>
      <c r="LOQ15" s="5"/>
      <c r="LOR15" s="5"/>
      <c r="LOS15" s="5"/>
      <c r="LOT15" s="5"/>
      <c r="LOU15" s="5"/>
      <c r="LOV15" s="5"/>
      <c r="LOW15" s="5"/>
      <c r="LOX15" s="5"/>
      <c r="LOY15" s="5"/>
      <c r="LOZ15" s="5"/>
      <c r="LPA15" s="5"/>
      <c r="LPB15" s="5"/>
      <c r="LPC15" s="5"/>
      <c r="LPD15" s="5"/>
      <c r="LPE15" s="5"/>
      <c r="LPF15" s="5"/>
      <c r="LPG15" s="5"/>
      <c r="LPH15" s="5"/>
      <c r="LPI15" s="5"/>
      <c r="LPJ15" s="5"/>
      <c r="LPK15" s="5"/>
      <c r="LPL15" s="5"/>
      <c r="LPM15" s="5"/>
      <c r="LPN15" s="5"/>
      <c r="LPO15" s="5"/>
      <c r="LPP15" s="5"/>
      <c r="LPQ15" s="5"/>
      <c r="LPR15" s="5"/>
      <c r="LPS15" s="5"/>
      <c r="LPT15" s="5"/>
      <c r="LPU15" s="5"/>
      <c r="LPV15" s="5"/>
      <c r="LPW15" s="5"/>
      <c r="LPX15" s="5"/>
      <c r="LPY15" s="5"/>
      <c r="LPZ15" s="5"/>
      <c r="LQA15" s="5"/>
      <c r="LQB15" s="5"/>
      <c r="LQC15" s="5"/>
      <c r="LQD15" s="5"/>
      <c r="LQE15" s="5"/>
      <c r="LQF15" s="5"/>
      <c r="LQG15" s="5"/>
      <c r="LQH15" s="5"/>
      <c r="LQI15" s="5"/>
      <c r="LQJ15" s="5"/>
      <c r="LQK15" s="5"/>
      <c r="LQL15" s="5"/>
      <c r="LQM15" s="5"/>
      <c r="LQN15" s="5"/>
      <c r="LQO15" s="5"/>
      <c r="LQP15" s="5"/>
      <c r="LQQ15" s="5"/>
      <c r="LQR15" s="5"/>
      <c r="LQS15" s="5"/>
      <c r="LQT15" s="5"/>
      <c r="LQU15" s="5"/>
      <c r="LQV15" s="5"/>
      <c r="LQW15" s="5"/>
      <c r="LQX15" s="5"/>
      <c r="LQY15" s="5"/>
      <c r="LQZ15" s="5"/>
      <c r="LRA15" s="5"/>
      <c r="LRB15" s="5"/>
      <c r="LRC15" s="5"/>
      <c r="LRD15" s="5"/>
      <c r="LRE15" s="5"/>
      <c r="LRF15" s="5"/>
      <c r="LRG15" s="5"/>
      <c r="LRH15" s="5"/>
      <c r="LRI15" s="5"/>
      <c r="LRJ15" s="5"/>
      <c r="LRK15" s="5"/>
      <c r="LRL15" s="5"/>
      <c r="LRM15" s="5"/>
      <c r="LRN15" s="5"/>
      <c r="LRO15" s="5"/>
      <c r="LRP15" s="5"/>
      <c r="LRQ15" s="5"/>
      <c r="LRR15" s="5"/>
      <c r="LRS15" s="5"/>
      <c r="LRT15" s="5"/>
      <c r="LRU15" s="5"/>
      <c r="LRV15" s="5"/>
      <c r="LRW15" s="5"/>
      <c r="LRX15" s="5"/>
      <c r="LRY15" s="5"/>
      <c r="LRZ15" s="5"/>
      <c r="LSA15" s="5"/>
      <c r="LSB15" s="5"/>
      <c r="LSC15" s="5"/>
      <c r="LSD15" s="5"/>
      <c r="LSE15" s="5"/>
      <c r="LSF15" s="5"/>
      <c r="LSG15" s="5"/>
      <c r="LSH15" s="5"/>
      <c r="LSI15" s="5"/>
      <c r="LSJ15" s="5"/>
      <c r="LSK15" s="5"/>
      <c r="LSL15" s="5"/>
      <c r="LSM15" s="5"/>
      <c r="LSN15" s="5"/>
      <c r="LSO15" s="5"/>
      <c r="LSP15" s="5"/>
      <c r="LSQ15" s="5"/>
      <c r="LSR15" s="5"/>
      <c r="LSS15" s="5"/>
      <c r="LST15" s="5"/>
      <c r="LSU15" s="5"/>
      <c r="LSV15" s="5"/>
      <c r="LSW15" s="5"/>
      <c r="LSX15" s="5"/>
      <c r="LSY15" s="5"/>
      <c r="LSZ15" s="5"/>
      <c r="LTA15" s="5"/>
      <c r="LTB15" s="5"/>
      <c r="LTC15" s="5"/>
      <c r="LTD15" s="5"/>
      <c r="LTE15" s="5"/>
      <c r="LTF15" s="5"/>
      <c r="LTG15" s="5"/>
      <c r="LTH15" s="5"/>
      <c r="LTI15" s="5"/>
      <c r="LTJ15" s="5"/>
      <c r="LTK15" s="5"/>
      <c r="LTL15" s="5"/>
      <c r="LTM15" s="5"/>
      <c r="LTN15" s="5"/>
      <c r="LTO15" s="5"/>
      <c r="LTP15" s="5"/>
      <c r="LTQ15" s="5"/>
      <c r="LTR15" s="5"/>
      <c r="LTS15" s="5"/>
      <c r="LTT15" s="5"/>
      <c r="LTU15" s="5"/>
      <c r="LTV15" s="5"/>
      <c r="LTW15" s="5"/>
      <c r="LTX15" s="5"/>
      <c r="LTY15" s="5"/>
      <c r="LTZ15" s="5"/>
      <c r="LUA15" s="5"/>
      <c r="LUB15" s="5"/>
      <c r="LUC15" s="5"/>
      <c r="LUD15" s="5"/>
      <c r="LUE15" s="5"/>
      <c r="LUF15" s="5"/>
      <c r="LUG15" s="5"/>
      <c r="LUH15" s="5"/>
      <c r="LUI15" s="5"/>
      <c r="LUJ15" s="5"/>
      <c r="LUK15" s="5"/>
      <c r="LUL15" s="5"/>
      <c r="LUM15" s="5"/>
      <c r="LUN15" s="5"/>
      <c r="LUO15" s="5"/>
      <c r="LUP15" s="5"/>
      <c r="LUQ15" s="5"/>
      <c r="LUR15" s="5"/>
      <c r="LUS15" s="5"/>
      <c r="LUT15" s="5"/>
      <c r="LUU15" s="5"/>
      <c r="LUV15" s="5"/>
      <c r="LUW15" s="5"/>
      <c r="LUX15" s="5"/>
      <c r="LUY15" s="5"/>
      <c r="LUZ15" s="5"/>
      <c r="LVA15" s="5"/>
      <c r="LVB15" s="5"/>
      <c r="LVC15" s="5"/>
      <c r="LVD15" s="5"/>
      <c r="LVE15" s="5"/>
      <c r="LVF15" s="5"/>
      <c r="LVG15" s="5"/>
      <c r="LVH15" s="5"/>
      <c r="LVI15" s="5"/>
      <c r="LVJ15" s="5"/>
      <c r="LVK15" s="5"/>
      <c r="LVL15" s="5"/>
      <c r="LVM15" s="5"/>
      <c r="LVN15" s="5"/>
      <c r="LVO15" s="5"/>
      <c r="LVP15" s="5"/>
      <c r="LVQ15" s="5"/>
      <c r="LVR15" s="5"/>
      <c r="LVS15" s="5"/>
      <c r="LVT15" s="5"/>
      <c r="LVU15" s="5"/>
      <c r="LVV15" s="5"/>
      <c r="LVW15" s="5"/>
      <c r="LVX15" s="5"/>
      <c r="LVY15" s="5"/>
      <c r="LVZ15" s="5"/>
      <c r="LWA15" s="5"/>
      <c r="LWB15" s="5"/>
      <c r="LWC15" s="5"/>
      <c r="LWD15" s="5"/>
      <c r="LWE15" s="5"/>
      <c r="LWF15" s="5"/>
      <c r="LWG15" s="5"/>
      <c r="LWH15" s="5"/>
      <c r="LWI15" s="5"/>
      <c r="LWJ15" s="5"/>
      <c r="LWK15" s="5"/>
      <c r="LWL15" s="5"/>
      <c r="LWM15" s="5"/>
      <c r="LWN15" s="5"/>
      <c r="LWO15" s="5"/>
      <c r="LWP15" s="5"/>
      <c r="LWQ15" s="5"/>
      <c r="LWR15" s="5"/>
      <c r="LWS15" s="5"/>
      <c r="LWT15" s="5"/>
      <c r="LWU15" s="5"/>
      <c r="LWV15" s="5"/>
      <c r="LWW15" s="5"/>
      <c r="LWX15" s="5"/>
      <c r="LWY15" s="5"/>
      <c r="LWZ15" s="5"/>
      <c r="LXA15" s="5"/>
      <c r="LXB15" s="5"/>
      <c r="LXC15" s="5"/>
      <c r="LXD15" s="5"/>
      <c r="LXE15" s="5"/>
      <c r="LXF15" s="5"/>
      <c r="LXG15" s="5"/>
      <c r="LXH15" s="5"/>
      <c r="LXI15" s="5"/>
      <c r="LXJ15" s="5"/>
      <c r="LXK15" s="5"/>
      <c r="LXL15" s="5"/>
      <c r="LXM15" s="5"/>
      <c r="LXN15" s="5"/>
      <c r="LXO15" s="5"/>
      <c r="LXP15" s="5"/>
      <c r="LXQ15" s="5"/>
      <c r="LXR15" s="5"/>
      <c r="LXS15" s="5"/>
      <c r="LXT15" s="5"/>
      <c r="LXU15" s="5"/>
      <c r="LXV15" s="5"/>
      <c r="LXW15" s="5"/>
      <c r="LXX15" s="5"/>
      <c r="LXY15" s="5"/>
      <c r="LXZ15" s="5"/>
      <c r="LYA15" s="5"/>
      <c r="LYB15" s="5"/>
      <c r="LYC15" s="5"/>
      <c r="LYD15" s="5"/>
      <c r="LYE15" s="5"/>
      <c r="LYF15" s="5"/>
      <c r="LYG15" s="5"/>
      <c r="LYH15" s="5"/>
      <c r="LYI15" s="5"/>
      <c r="LYJ15" s="5"/>
      <c r="LYK15" s="5"/>
      <c r="LYL15" s="5"/>
      <c r="LYM15" s="5"/>
      <c r="LYN15" s="5"/>
      <c r="LYO15" s="5"/>
      <c r="LYP15" s="5"/>
      <c r="LYQ15" s="5"/>
      <c r="LYR15" s="5"/>
      <c r="LYS15" s="5"/>
      <c r="LYT15" s="5"/>
      <c r="LYU15" s="5"/>
      <c r="LYV15" s="5"/>
      <c r="LYW15" s="5"/>
      <c r="LYX15" s="5"/>
      <c r="LYY15" s="5"/>
      <c r="LYZ15" s="5"/>
      <c r="LZA15" s="5"/>
      <c r="LZB15" s="5"/>
      <c r="LZC15" s="5"/>
      <c r="LZD15" s="5"/>
      <c r="LZE15" s="5"/>
      <c r="LZF15" s="5"/>
      <c r="LZG15" s="5"/>
      <c r="LZH15" s="5"/>
      <c r="LZI15" s="5"/>
      <c r="LZJ15" s="5"/>
      <c r="LZK15" s="5"/>
      <c r="LZL15" s="5"/>
      <c r="LZM15" s="5"/>
      <c r="LZN15" s="5"/>
      <c r="LZO15" s="5"/>
      <c r="LZP15" s="5"/>
      <c r="LZQ15" s="5"/>
      <c r="LZR15" s="5"/>
      <c r="LZS15" s="5"/>
      <c r="LZT15" s="5"/>
      <c r="LZU15" s="5"/>
      <c r="LZV15" s="5"/>
      <c r="LZW15" s="5"/>
      <c r="LZX15" s="5"/>
      <c r="LZY15" s="5"/>
      <c r="LZZ15" s="5"/>
      <c r="MAA15" s="5"/>
      <c r="MAB15" s="5"/>
      <c r="MAC15" s="5"/>
      <c r="MAD15" s="5"/>
      <c r="MAE15" s="5"/>
      <c r="MAF15" s="5"/>
      <c r="MAG15" s="5"/>
      <c r="MAH15" s="5"/>
      <c r="MAI15" s="5"/>
      <c r="MAJ15" s="5"/>
      <c r="MAK15" s="5"/>
      <c r="MAL15" s="5"/>
      <c r="MAM15" s="5"/>
      <c r="MAN15" s="5"/>
      <c r="MAO15" s="5"/>
      <c r="MAP15" s="5"/>
      <c r="MAQ15" s="5"/>
      <c r="MAR15" s="5"/>
      <c r="MAS15" s="5"/>
      <c r="MAT15" s="5"/>
      <c r="MAU15" s="5"/>
      <c r="MAV15" s="5"/>
      <c r="MAW15" s="5"/>
      <c r="MAX15" s="5"/>
      <c r="MAY15" s="5"/>
      <c r="MAZ15" s="5"/>
      <c r="MBA15" s="5"/>
      <c r="MBB15" s="5"/>
      <c r="MBC15" s="5"/>
      <c r="MBD15" s="5"/>
      <c r="MBE15" s="5"/>
      <c r="MBF15" s="5"/>
      <c r="MBG15" s="5"/>
      <c r="MBH15" s="5"/>
      <c r="MBI15" s="5"/>
      <c r="MBJ15" s="5"/>
      <c r="MBK15" s="5"/>
      <c r="MBL15" s="5"/>
      <c r="MBM15" s="5"/>
      <c r="MBN15" s="5"/>
      <c r="MBO15" s="5"/>
      <c r="MBP15" s="5"/>
      <c r="MBQ15" s="5"/>
      <c r="MBR15" s="5"/>
      <c r="MBS15" s="5"/>
      <c r="MBT15" s="5"/>
      <c r="MBU15" s="5"/>
      <c r="MBV15" s="5"/>
      <c r="MBW15" s="5"/>
      <c r="MBX15" s="5"/>
      <c r="MBY15" s="5"/>
      <c r="MBZ15" s="5"/>
      <c r="MCA15" s="5"/>
      <c r="MCB15" s="5"/>
      <c r="MCC15" s="5"/>
      <c r="MCD15" s="5"/>
      <c r="MCE15" s="5"/>
      <c r="MCF15" s="5"/>
      <c r="MCG15" s="5"/>
      <c r="MCH15" s="5"/>
      <c r="MCI15" s="5"/>
      <c r="MCJ15" s="5"/>
      <c r="MCK15" s="5"/>
      <c r="MCL15" s="5"/>
      <c r="MCM15" s="5"/>
      <c r="MCN15" s="5"/>
      <c r="MCO15" s="5"/>
      <c r="MCP15" s="5"/>
      <c r="MCQ15" s="5"/>
      <c r="MCR15" s="5"/>
      <c r="MCS15" s="5"/>
      <c r="MCT15" s="5"/>
      <c r="MCU15" s="5"/>
      <c r="MCV15" s="5"/>
      <c r="MCW15" s="5"/>
      <c r="MCX15" s="5"/>
      <c r="MCY15" s="5"/>
      <c r="MCZ15" s="5"/>
      <c r="MDA15" s="5"/>
      <c r="MDB15" s="5"/>
      <c r="MDC15" s="5"/>
      <c r="MDD15" s="5"/>
      <c r="MDE15" s="5"/>
      <c r="MDF15" s="5"/>
      <c r="MDG15" s="5"/>
      <c r="MDH15" s="5"/>
      <c r="MDI15" s="5"/>
      <c r="MDJ15" s="5"/>
      <c r="MDK15" s="5"/>
      <c r="MDL15" s="5"/>
      <c r="MDM15" s="5"/>
      <c r="MDN15" s="5"/>
      <c r="MDO15" s="5"/>
      <c r="MDP15" s="5"/>
      <c r="MDQ15" s="5"/>
      <c r="MDR15" s="5"/>
      <c r="MDS15" s="5"/>
      <c r="MDT15" s="5"/>
      <c r="MDU15" s="5"/>
      <c r="MDV15" s="5"/>
      <c r="MDW15" s="5"/>
      <c r="MDX15" s="5"/>
      <c r="MDY15" s="5"/>
      <c r="MDZ15" s="5"/>
      <c r="MEA15" s="5"/>
      <c r="MEB15" s="5"/>
      <c r="MEC15" s="5"/>
      <c r="MED15" s="5"/>
      <c r="MEE15" s="5"/>
      <c r="MEF15" s="5"/>
      <c r="MEG15" s="5"/>
      <c r="MEH15" s="5"/>
      <c r="MEI15" s="5"/>
      <c r="MEJ15" s="5"/>
      <c r="MEK15" s="5"/>
      <c r="MEL15" s="5"/>
      <c r="MEM15" s="5"/>
      <c r="MEN15" s="5"/>
      <c r="MEO15" s="5"/>
      <c r="MEP15" s="5"/>
      <c r="MEQ15" s="5"/>
      <c r="MER15" s="5"/>
      <c r="MES15" s="5"/>
      <c r="MET15" s="5"/>
      <c r="MEU15" s="5"/>
      <c r="MEV15" s="5"/>
      <c r="MEW15" s="5"/>
      <c r="MEX15" s="5"/>
      <c r="MEY15" s="5"/>
      <c r="MEZ15" s="5"/>
      <c r="MFA15" s="5"/>
      <c r="MFB15" s="5"/>
      <c r="MFC15" s="5"/>
      <c r="MFD15" s="5"/>
      <c r="MFE15" s="5"/>
      <c r="MFF15" s="5"/>
      <c r="MFG15" s="5"/>
      <c r="MFH15" s="5"/>
      <c r="MFI15" s="5"/>
      <c r="MFJ15" s="5"/>
      <c r="MFK15" s="5"/>
      <c r="MFL15" s="5"/>
      <c r="MFM15" s="5"/>
      <c r="MFN15" s="5"/>
      <c r="MFO15" s="5"/>
      <c r="MFP15" s="5"/>
      <c r="MFQ15" s="5"/>
      <c r="MFR15" s="5"/>
      <c r="MFS15" s="5"/>
      <c r="MFT15" s="5"/>
      <c r="MFU15" s="5"/>
      <c r="MFV15" s="5"/>
      <c r="MFW15" s="5"/>
      <c r="MFX15" s="5"/>
      <c r="MFY15" s="5"/>
      <c r="MFZ15" s="5"/>
      <c r="MGA15" s="5"/>
      <c r="MGB15" s="5"/>
      <c r="MGC15" s="5"/>
      <c r="MGD15" s="5"/>
      <c r="MGE15" s="5"/>
      <c r="MGF15" s="5"/>
      <c r="MGG15" s="5"/>
      <c r="MGH15" s="5"/>
      <c r="MGI15" s="5"/>
      <c r="MGJ15" s="5"/>
      <c r="MGK15" s="5"/>
      <c r="MGL15" s="5"/>
      <c r="MGM15" s="5"/>
      <c r="MGN15" s="5"/>
      <c r="MGO15" s="5"/>
      <c r="MGP15" s="5"/>
      <c r="MGQ15" s="5"/>
      <c r="MGR15" s="5"/>
      <c r="MGS15" s="5"/>
      <c r="MGT15" s="5"/>
      <c r="MGU15" s="5"/>
      <c r="MGV15" s="5"/>
      <c r="MGW15" s="5"/>
      <c r="MGX15" s="5"/>
      <c r="MGY15" s="5"/>
      <c r="MGZ15" s="5"/>
      <c r="MHA15" s="5"/>
      <c r="MHB15" s="5"/>
      <c r="MHC15" s="5"/>
      <c r="MHD15" s="5"/>
      <c r="MHE15" s="5"/>
      <c r="MHF15" s="5"/>
      <c r="MHG15" s="5"/>
      <c r="MHH15" s="5"/>
      <c r="MHI15" s="5"/>
      <c r="MHJ15" s="5"/>
      <c r="MHK15" s="5"/>
      <c r="MHL15" s="5"/>
      <c r="MHM15" s="5"/>
      <c r="MHN15" s="5"/>
      <c r="MHO15" s="5"/>
      <c r="MHP15" s="5"/>
      <c r="MHQ15" s="5"/>
      <c r="MHR15" s="5"/>
      <c r="MHS15" s="5"/>
      <c r="MHT15" s="5"/>
      <c r="MHU15" s="5"/>
      <c r="MHV15" s="5"/>
      <c r="MHW15" s="5"/>
      <c r="MHX15" s="5"/>
      <c r="MHY15" s="5"/>
      <c r="MHZ15" s="5"/>
      <c r="MIA15" s="5"/>
      <c r="MIB15" s="5"/>
      <c r="MIC15" s="5"/>
      <c r="MID15" s="5"/>
      <c r="MIE15" s="5"/>
      <c r="MIF15" s="5"/>
      <c r="MIG15" s="5"/>
      <c r="MIH15" s="5"/>
      <c r="MII15" s="5"/>
      <c r="MIJ15" s="5"/>
      <c r="MIK15" s="5"/>
      <c r="MIL15" s="5"/>
      <c r="MIM15" s="5"/>
      <c r="MIN15" s="5"/>
      <c r="MIO15" s="5"/>
      <c r="MIP15" s="5"/>
      <c r="MIQ15" s="5"/>
      <c r="MIR15" s="5"/>
      <c r="MIS15" s="5"/>
      <c r="MIT15" s="5"/>
      <c r="MIU15" s="5"/>
      <c r="MIV15" s="5"/>
      <c r="MIW15" s="5"/>
      <c r="MIX15" s="5"/>
      <c r="MIY15" s="5"/>
      <c r="MIZ15" s="5"/>
      <c r="MJA15" s="5"/>
      <c r="MJB15" s="5"/>
      <c r="MJC15" s="5"/>
      <c r="MJD15" s="5"/>
      <c r="MJE15" s="5"/>
      <c r="MJF15" s="5"/>
      <c r="MJG15" s="5"/>
      <c r="MJH15" s="5"/>
      <c r="MJI15" s="5"/>
      <c r="MJJ15" s="5"/>
      <c r="MJK15" s="5"/>
      <c r="MJL15" s="5"/>
      <c r="MJM15" s="5"/>
      <c r="MJN15" s="5"/>
      <c r="MJO15" s="5"/>
      <c r="MJP15" s="5"/>
      <c r="MJQ15" s="5"/>
      <c r="MJR15" s="5"/>
      <c r="MJS15" s="5"/>
      <c r="MJT15" s="5"/>
      <c r="MJU15" s="5"/>
      <c r="MJV15" s="5"/>
      <c r="MJW15" s="5"/>
      <c r="MJX15" s="5"/>
      <c r="MJY15" s="5"/>
      <c r="MJZ15" s="5"/>
      <c r="MKA15" s="5"/>
      <c r="MKB15" s="5"/>
      <c r="MKC15" s="5"/>
      <c r="MKD15" s="5"/>
      <c r="MKE15" s="5"/>
      <c r="MKF15" s="5"/>
      <c r="MKG15" s="5"/>
      <c r="MKH15" s="5"/>
      <c r="MKI15" s="5"/>
      <c r="MKJ15" s="5"/>
      <c r="MKK15" s="5"/>
      <c r="MKL15" s="5"/>
      <c r="MKM15" s="5"/>
      <c r="MKN15" s="5"/>
      <c r="MKO15" s="5"/>
      <c r="MKP15" s="5"/>
      <c r="MKQ15" s="5"/>
      <c r="MKR15" s="5"/>
      <c r="MKS15" s="5"/>
      <c r="MKT15" s="5"/>
      <c r="MKU15" s="5"/>
      <c r="MKV15" s="5"/>
      <c r="MKW15" s="5"/>
      <c r="MKX15" s="5"/>
      <c r="MKY15" s="5"/>
      <c r="MKZ15" s="5"/>
      <c r="MLA15" s="5"/>
      <c r="MLB15" s="5"/>
      <c r="MLC15" s="5"/>
      <c r="MLD15" s="5"/>
      <c r="MLE15" s="5"/>
      <c r="MLF15" s="5"/>
      <c r="MLG15" s="5"/>
      <c r="MLH15" s="5"/>
      <c r="MLI15" s="5"/>
      <c r="MLJ15" s="5"/>
      <c r="MLK15" s="5"/>
      <c r="MLL15" s="5"/>
      <c r="MLM15" s="5"/>
      <c r="MLN15" s="5"/>
      <c r="MLO15" s="5"/>
      <c r="MLP15" s="5"/>
      <c r="MLQ15" s="5"/>
      <c r="MLR15" s="5"/>
      <c r="MLS15" s="5"/>
      <c r="MLT15" s="5"/>
      <c r="MLU15" s="5"/>
      <c r="MLV15" s="5"/>
      <c r="MLW15" s="5"/>
      <c r="MLX15" s="5"/>
      <c r="MLY15" s="5"/>
      <c r="MLZ15" s="5"/>
      <c r="MMA15" s="5"/>
      <c r="MMB15" s="5"/>
      <c r="MMC15" s="5"/>
      <c r="MMD15" s="5"/>
      <c r="MME15" s="5"/>
      <c r="MMF15" s="5"/>
      <c r="MMG15" s="5"/>
      <c r="MMH15" s="5"/>
      <c r="MMI15" s="5"/>
      <c r="MMJ15" s="5"/>
      <c r="MMK15" s="5"/>
      <c r="MML15" s="5"/>
      <c r="MMM15" s="5"/>
      <c r="MMN15" s="5"/>
      <c r="MMO15" s="5"/>
      <c r="MMP15" s="5"/>
      <c r="MMQ15" s="5"/>
      <c r="MMR15" s="5"/>
      <c r="MMS15" s="5"/>
      <c r="MMT15" s="5"/>
      <c r="MMU15" s="5"/>
      <c r="MMV15" s="5"/>
      <c r="MMW15" s="5"/>
      <c r="MMX15" s="5"/>
      <c r="MMY15" s="5"/>
      <c r="MMZ15" s="5"/>
      <c r="MNA15" s="5"/>
      <c r="MNB15" s="5"/>
      <c r="MNC15" s="5"/>
      <c r="MND15" s="5"/>
      <c r="MNE15" s="5"/>
      <c r="MNF15" s="5"/>
      <c r="MNG15" s="5"/>
      <c r="MNH15" s="5"/>
      <c r="MNI15" s="5"/>
      <c r="MNJ15" s="5"/>
      <c r="MNK15" s="5"/>
      <c r="MNL15" s="5"/>
      <c r="MNM15" s="5"/>
      <c r="MNN15" s="5"/>
      <c r="MNO15" s="5"/>
      <c r="MNP15" s="5"/>
      <c r="MNQ15" s="5"/>
      <c r="MNR15" s="5"/>
      <c r="MNS15" s="5"/>
      <c r="MNT15" s="5"/>
      <c r="MNU15" s="5"/>
      <c r="MNV15" s="5"/>
      <c r="MNW15" s="5"/>
      <c r="MNX15" s="5"/>
      <c r="MNY15" s="5"/>
      <c r="MNZ15" s="5"/>
      <c r="MOA15" s="5"/>
      <c r="MOB15" s="5"/>
      <c r="MOC15" s="5"/>
      <c r="MOD15" s="5"/>
      <c r="MOE15" s="5"/>
      <c r="MOF15" s="5"/>
      <c r="MOG15" s="5"/>
      <c r="MOH15" s="5"/>
      <c r="MOI15" s="5"/>
      <c r="MOJ15" s="5"/>
      <c r="MOK15" s="5"/>
      <c r="MOL15" s="5"/>
      <c r="MOM15" s="5"/>
      <c r="MON15" s="5"/>
      <c r="MOO15" s="5"/>
      <c r="MOP15" s="5"/>
      <c r="MOQ15" s="5"/>
      <c r="MOR15" s="5"/>
      <c r="MOS15" s="5"/>
      <c r="MOT15" s="5"/>
      <c r="MOU15" s="5"/>
      <c r="MOV15" s="5"/>
      <c r="MOW15" s="5"/>
      <c r="MOX15" s="5"/>
      <c r="MOY15" s="5"/>
      <c r="MOZ15" s="5"/>
      <c r="MPA15" s="5"/>
      <c r="MPB15" s="5"/>
      <c r="MPC15" s="5"/>
      <c r="MPD15" s="5"/>
      <c r="MPE15" s="5"/>
      <c r="MPF15" s="5"/>
      <c r="MPG15" s="5"/>
      <c r="MPH15" s="5"/>
      <c r="MPI15" s="5"/>
      <c r="MPJ15" s="5"/>
      <c r="MPK15" s="5"/>
      <c r="MPL15" s="5"/>
      <c r="MPM15" s="5"/>
      <c r="MPN15" s="5"/>
      <c r="MPO15" s="5"/>
      <c r="MPP15" s="5"/>
      <c r="MPQ15" s="5"/>
      <c r="MPR15" s="5"/>
      <c r="MPS15" s="5"/>
      <c r="MPT15" s="5"/>
      <c r="MPU15" s="5"/>
      <c r="MPV15" s="5"/>
      <c r="MPW15" s="5"/>
      <c r="MPX15" s="5"/>
      <c r="MPY15" s="5"/>
      <c r="MPZ15" s="5"/>
      <c r="MQA15" s="5"/>
      <c r="MQB15" s="5"/>
      <c r="MQC15" s="5"/>
      <c r="MQD15" s="5"/>
      <c r="MQE15" s="5"/>
      <c r="MQF15" s="5"/>
      <c r="MQG15" s="5"/>
      <c r="MQH15" s="5"/>
      <c r="MQI15" s="5"/>
      <c r="MQJ15" s="5"/>
      <c r="MQK15" s="5"/>
      <c r="MQL15" s="5"/>
      <c r="MQM15" s="5"/>
      <c r="MQN15" s="5"/>
      <c r="MQO15" s="5"/>
      <c r="MQP15" s="5"/>
      <c r="MQQ15" s="5"/>
      <c r="MQR15" s="5"/>
      <c r="MQS15" s="5"/>
      <c r="MQT15" s="5"/>
      <c r="MQU15" s="5"/>
      <c r="MQV15" s="5"/>
      <c r="MQW15" s="5"/>
      <c r="MQX15" s="5"/>
      <c r="MQY15" s="5"/>
      <c r="MQZ15" s="5"/>
      <c r="MRA15" s="5"/>
      <c r="MRB15" s="5"/>
      <c r="MRC15" s="5"/>
      <c r="MRD15" s="5"/>
      <c r="MRE15" s="5"/>
      <c r="MRF15" s="5"/>
      <c r="MRG15" s="5"/>
      <c r="MRH15" s="5"/>
      <c r="MRI15" s="5"/>
      <c r="MRJ15" s="5"/>
      <c r="MRK15" s="5"/>
      <c r="MRL15" s="5"/>
      <c r="MRM15" s="5"/>
      <c r="MRN15" s="5"/>
      <c r="MRO15" s="5"/>
      <c r="MRP15" s="5"/>
      <c r="MRQ15" s="5"/>
      <c r="MRR15" s="5"/>
      <c r="MRS15" s="5"/>
      <c r="MRT15" s="5"/>
      <c r="MRU15" s="5"/>
      <c r="MRV15" s="5"/>
      <c r="MRW15" s="5"/>
      <c r="MRX15" s="5"/>
      <c r="MRY15" s="5"/>
      <c r="MRZ15" s="5"/>
      <c r="MSA15" s="5"/>
      <c r="MSB15" s="5"/>
      <c r="MSC15" s="5"/>
      <c r="MSD15" s="5"/>
      <c r="MSE15" s="5"/>
      <c r="MSF15" s="5"/>
      <c r="MSG15" s="5"/>
      <c r="MSH15" s="5"/>
      <c r="MSI15" s="5"/>
      <c r="MSJ15" s="5"/>
      <c r="MSK15" s="5"/>
      <c r="MSL15" s="5"/>
      <c r="MSM15" s="5"/>
      <c r="MSN15" s="5"/>
      <c r="MSO15" s="5"/>
      <c r="MSP15" s="5"/>
      <c r="MSQ15" s="5"/>
      <c r="MSR15" s="5"/>
      <c r="MSS15" s="5"/>
      <c r="MST15" s="5"/>
      <c r="MSU15" s="5"/>
      <c r="MSV15" s="5"/>
      <c r="MSW15" s="5"/>
      <c r="MSX15" s="5"/>
      <c r="MSY15" s="5"/>
      <c r="MSZ15" s="5"/>
      <c r="MTA15" s="5"/>
      <c r="MTB15" s="5"/>
      <c r="MTC15" s="5"/>
      <c r="MTD15" s="5"/>
      <c r="MTE15" s="5"/>
      <c r="MTF15" s="5"/>
      <c r="MTG15" s="5"/>
      <c r="MTH15" s="5"/>
      <c r="MTI15" s="5"/>
      <c r="MTJ15" s="5"/>
      <c r="MTK15" s="5"/>
      <c r="MTL15" s="5"/>
      <c r="MTM15" s="5"/>
      <c r="MTN15" s="5"/>
      <c r="MTO15" s="5"/>
      <c r="MTP15" s="5"/>
      <c r="MTQ15" s="5"/>
      <c r="MTR15" s="5"/>
      <c r="MTS15" s="5"/>
      <c r="MTT15" s="5"/>
      <c r="MTU15" s="5"/>
      <c r="MTV15" s="5"/>
      <c r="MTW15" s="5"/>
      <c r="MTX15" s="5"/>
      <c r="MTY15" s="5"/>
      <c r="MTZ15" s="5"/>
      <c r="MUA15" s="5"/>
      <c r="MUB15" s="5"/>
      <c r="MUC15" s="5"/>
      <c r="MUD15" s="5"/>
      <c r="MUE15" s="5"/>
      <c r="MUF15" s="5"/>
      <c r="MUG15" s="5"/>
      <c r="MUH15" s="5"/>
      <c r="MUI15" s="5"/>
      <c r="MUJ15" s="5"/>
      <c r="MUK15" s="5"/>
      <c r="MUL15" s="5"/>
      <c r="MUM15" s="5"/>
      <c r="MUN15" s="5"/>
      <c r="MUO15" s="5"/>
      <c r="MUP15" s="5"/>
      <c r="MUQ15" s="5"/>
      <c r="MUR15" s="5"/>
      <c r="MUS15" s="5"/>
      <c r="MUT15" s="5"/>
      <c r="MUU15" s="5"/>
      <c r="MUV15" s="5"/>
      <c r="MUW15" s="5"/>
      <c r="MUX15" s="5"/>
      <c r="MUY15" s="5"/>
      <c r="MUZ15" s="5"/>
      <c r="MVA15" s="5"/>
      <c r="MVB15" s="5"/>
      <c r="MVC15" s="5"/>
      <c r="MVD15" s="5"/>
      <c r="MVE15" s="5"/>
      <c r="MVF15" s="5"/>
      <c r="MVG15" s="5"/>
      <c r="MVH15" s="5"/>
      <c r="MVI15" s="5"/>
      <c r="MVJ15" s="5"/>
      <c r="MVK15" s="5"/>
      <c r="MVL15" s="5"/>
      <c r="MVM15" s="5"/>
      <c r="MVN15" s="5"/>
      <c r="MVO15" s="5"/>
      <c r="MVP15" s="5"/>
      <c r="MVQ15" s="5"/>
      <c r="MVR15" s="5"/>
      <c r="MVS15" s="5"/>
      <c r="MVT15" s="5"/>
      <c r="MVU15" s="5"/>
      <c r="MVV15" s="5"/>
      <c r="MVW15" s="5"/>
      <c r="MVX15" s="5"/>
      <c r="MVY15" s="5"/>
      <c r="MVZ15" s="5"/>
      <c r="MWA15" s="5"/>
      <c r="MWB15" s="5"/>
      <c r="MWC15" s="5"/>
      <c r="MWD15" s="5"/>
      <c r="MWE15" s="5"/>
      <c r="MWF15" s="5"/>
      <c r="MWG15" s="5"/>
      <c r="MWH15" s="5"/>
      <c r="MWI15" s="5"/>
      <c r="MWJ15" s="5"/>
      <c r="MWK15" s="5"/>
      <c r="MWL15" s="5"/>
      <c r="MWM15" s="5"/>
      <c r="MWN15" s="5"/>
      <c r="MWO15" s="5"/>
      <c r="MWP15" s="5"/>
      <c r="MWQ15" s="5"/>
      <c r="MWR15" s="5"/>
      <c r="MWS15" s="5"/>
      <c r="MWT15" s="5"/>
      <c r="MWU15" s="5"/>
      <c r="MWV15" s="5"/>
      <c r="MWW15" s="5"/>
      <c r="MWX15" s="5"/>
      <c r="MWY15" s="5"/>
      <c r="MWZ15" s="5"/>
      <c r="MXA15" s="5"/>
      <c r="MXB15" s="5"/>
      <c r="MXC15" s="5"/>
      <c r="MXD15" s="5"/>
      <c r="MXE15" s="5"/>
      <c r="MXF15" s="5"/>
      <c r="MXG15" s="5"/>
      <c r="MXH15" s="5"/>
      <c r="MXI15" s="5"/>
      <c r="MXJ15" s="5"/>
      <c r="MXK15" s="5"/>
      <c r="MXL15" s="5"/>
      <c r="MXM15" s="5"/>
      <c r="MXN15" s="5"/>
      <c r="MXO15" s="5"/>
      <c r="MXP15" s="5"/>
      <c r="MXQ15" s="5"/>
      <c r="MXR15" s="5"/>
      <c r="MXS15" s="5"/>
      <c r="MXT15" s="5"/>
      <c r="MXU15" s="5"/>
      <c r="MXV15" s="5"/>
      <c r="MXW15" s="5"/>
      <c r="MXX15" s="5"/>
      <c r="MXY15" s="5"/>
      <c r="MXZ15" s="5"/>
      <c r="MYA15" s="5"/>
      <c r="MYB15" s="5"/>
      <c r="MYC15" s="5"/>
      <c r="MYD15" s="5"/>
      <c r="MYE15" s="5"/>
      <c r="MYF15" s="5"/>
      <c r="MYG15" s="5"/>
      <c r="MYH15" s="5"/>
      <c r="MYI15" s="5"/>
      <c r="MYJ15" s="5"/>
      <c r="MYK15" s="5"/>
      <c r="MYL15" s="5"/>
      <c r="MYM15" s="5"/>
      <c r="MYN15" s="5"/>
      <c r="MYO15" s="5"/>
      <c r="MYP15" s="5"/>
      <c r="MYQ15" s="5"/>
      <c r="MYR15" s="5"/>
      <c r="MYS15" s="5"/>
      <c r="MYT15" s="5"/>
      <c r="MYU15" s="5"/>
      <c r="MYV15" s="5"/>
      <c r="MYW15" s="5"/>
      <c r="MYX15" s="5"/>
      <c r="MYY15" s="5"/>
      <c r="MYZ15" s="5"/>
      <c r="MZA15" s="5"/>
      <c r="MZB15" s="5"/>
      <c r="MZC15" s="5"/>
      <c r="MZD15" s="5"/>
      <c r="MZE15" s="5"/>
      <c r="MZF15" s="5"/>
      <c r="MZG15" s="5"/>
      <c r="MZH15" s="5"/>
      <c r="MZI15" s="5"/>
      <c r="MZJ15" s="5"/>
      <c r="MZK15" s="5"/>
      <c r="MZL15" s="5"/>
      <c r="MZM15" s="5"/>
      <c r="MZN15" s="5"/>
      <c r="MZO15" s="5"/>
      <c r="MZP15" s="5"/>
      <c r="MZQ15" s="5"/>
      <c r="MZR15" s="5"/>
      <c r="MZS15" s="5"/>
      <c r="MZT15" s="5"/>
      <c r="MZU15" s="5"/>
      <c r="MZV15" s="5"/>
      <c r="MZW15" s="5"/>
      <c r="MZX15" s="5"/>
      <c r="MZY15" s="5"/>
      <c r="MZZ15" s="5"/>
      <c r="NAA15" s="5"/>
      <c r="NAB15" s="5"/>
      <c r="NAC15" s="5"/>
      <c r="NAD15" s="5"/>
      <c r="NAE15" s="5"/>
      <c r="NAF15" s="5"/>
      <c r="NAG15" s="5"/>
      <c r="NAH15" s="5"/>
      <c r="NAI15" s="5"/>
      <c r="NAJ15" s="5"/>
      <c r="NAK15" s="5"/>
      <c r="NAL15" s="5"/>
      <c r="NAM15" s="5"/>
      <c r="NAN15" s="5"/>
      <c r="NAO15" s="5"/>
      <c r="NAP15" s="5"/>
      <c r="NAQ15" s="5"/>
      <c r="NAR15" s="5"/>
      <c r="NAS15" s="5"/>
      <c r="NAT15" s="5"/>
      <c r="NAU15" s="5"/>
      <c r="NAV15" s="5"/>
      <c r="NAW15" s="5"/>
      <c r="NAX15" s="5"/>
      <c r="NAY15" s="5"/>
      <c r="NAZ15" s="5"/>
      <c r="NBA15" s="5"/>
      <c r="NBB15" s="5"/>
      <c r="NBC15" s="5"/>
      <c r="NBD15" s="5"/>
      <c r="NBE15" s="5"/>
      <c r="NBF15" s="5"/>
      <c r="NBG15" s="5"/>
      <c r="NBH15" s="5"/>
      <c r="NBI15" s="5"/>
      <c r="NBJ15" s="5"/>
      <c r="NBK15" s="5"/>
      <c r="NBL15" s="5"/>
      <c r="NBM15" s="5"/>
      <c r="NBN15" s="5"/>
      <c r="NBO15" s="5"/>
      <c r="NBP15" s="5"/>
      <c r="NBQ15" s="5"/>
      <c r="NBR15" s="5"/>
      <c r="NBS15" s="5"/>
      <c r="NBT15" s="5"/>
      <c r="NBU15" s="5"/>
      <c r="NBV15" s="5"/>
      <c r="NBW15" s="5"/>
      <c r="NBX15" s="5"/>
      <c r="NBY15" s="5"/>
      <c r="NBZ15" s="5"/>
      <c r="NCA15" s="5"/>
      <c r="NCB15" s="5"/>
      <c r="NCC15" s="5"/>
      <c r="NCD15" s="5"/>
      <c r="NCE15" s="5"/>
      <c r="NCF15" s="5"/>
      <c r="NCG15" s="5"/>
      <c r="NCH15" s="5"/>
      <c r="NCI15" s="5"/>
      <c r="NCJ15" s="5"/>
      <c r="NCK15" s="5"/>
      <c r="NCL15" s="5"/>
      <c r="NCM15" s="5"/>
      <c r="NCN15" s="5"/>
      <c r="NCO15" s="5"/>
      <c r="NCP15" s="5"/>
      <c r="NCQ15" s="5"/>
      <c r="NCR15" s="5"/>
      <c r="NCS15" s="5"/>
      <c r="NCT15" s="5"/>
      <c r="NCU15" s="5"/>
      <c r="NCV15" s="5"/>
      <c r="NCW15" s="5"/>
      <c r="NCX15" s="5"/>
      <c r="NCY15" s="5"/>
      <c r="NCZ15" s="5"/>
      <c r="NDA15" s="5"/>
      <c r="NDB15" s="5"/>
      <c r="NDC15" s="5"/>
      <c r="NDD15" s="5"/>
      <c r="NDE15" s="5"/>
      <c r="NDF15" s="5"/>
      <c r="NDG15" s="5"/>
      <c r="NDH15" s="5"/>
      <c r="NDI15" s="5"/>
      <c r="NDJ15" s="5"/>
      <c r="NDK15" s="5"/>
      <c r="NDL15" s="5"/>
      <c r="NDM15" s="5"/>
      <c r="NDN15" s="5"/>
      <c r="NDO15" s="5"/>
      <c r="NDP15" s="5"/>
      <c r="NDQ15" s="5"/>
      <c r="NDR15" s="5"/>
      <c r="NDS15" s="5"/>
      <c r="NDT15" s="5"/>
      <c r="NDU15" s="5"/>
      <c r="NDV15" s="5"/>
      <c r="NDW15" s="5"/>
      <c r="NDX15" s="5"/>
      <c r="NDY15" s="5"/>
      <c r="NDZ15" s="5"/>
      <c r="NEA15" s="5"/>
      <c r="NEB15" s="5"/>
      <c r="NEC15" s="5"/>
      <c r="NED15" s="5"/>
      <c r="NEE15" s="5"/>
      <c r="NEF15" s="5"/>
      <c r="NEG15" s="5"/>
      <c r="NEH15" s="5"/>
      <c r="NEI15" s="5"/>
      <c r="NEJ15" s="5"/>
      <c r="NEK15" s="5"/>
      <c r="NEL15" s="5"/>
      <c r="NEM15" s="5"/>
      <c r="NEN15" s="5"/>
      <c r="NEO15" s="5"/>
      <c r="NEP15" s="5"/>
      <c r="NEQ15" s="5"/>
      <c r="NER15" s="5"/>
      <c r="NES15" s="5"/>
      <c r="NET15" s="5"/>
      <c r="NEU15" s="5"/>
      <c r="NEV15" s="5"/>
      <c r="NEW15" s="5"/>
      <c r="NEX15" s="5"/>
      <c r="NEY15" s="5"/>
      <c r="NEZ15" s="5"/>
      <c r="NFA15" s="5"/>
      <c r="NFB15" s="5"/>
      <c r="NFC15" s="5"/>
      <c r="NFD15" s="5"/>
      <c r="NFE15" s="5"/>
      <c r="NFF15" s="5"/>
      <c r="NFG15" s="5"/>
      <c r="NFH15" s="5"/>
      <c r="NFI15" s="5"/>
      <c r="NFJ15" s="5"/>
      <c r="NFK15" s="5"/>
      <c r="NFL15" s="5"/>
      <c r="NFM15" s="5"/>
      <c r="NFN15" s="5"/>
      <c r="NFO15" s="5"/>
      <c r="NFP15" s="5"/>
      <c r="NFQ15" s="5"/>
      <c r="NFR15" s="5"/>
      <c r="NFS15" s="5"/>
      <c r="NFT15" s="5"/>
      <c r="NFU15" s="5"/>
      <c r="NFV15" s="5"/>
      <c r="NFW15" s="5"/>
      <c r="NFX15" s="5"/>
      <c r="NFY15" s="5"/>
      <c r="NFZ15" s="5"/>
      <c r="NGA15" s="5"/>
      <c r="NGB15" s="5"/>
      <c r="NGC15" s="5"/>
      <c r="NGD15" s="5"/>
      <c r="NGE15" s="5"/>
      <c r="NGF15" s="5"/>
      <c r="NGG15" s="5"/>
      <c r="NGH15" s="5"/>
      <c r="NGI15" s="5"/>
      <c r="NGJ15" s="5"/>
      <c r="NGK15" s="5"/>
      <c r="NGL15" s="5"/>
      <c r="NGM15" s="5"/>
      <c r="NGN15" s="5"/>
      <c r="NGO15" s="5"/>
      <c r="NGP15" s="5"/>
      <c r="NGQ15" s="5"/>
      <c r="NGR15" s="5"/>
      <c r="NGS15" s="5"/>
      <c r="NGT15" s="5"/>
      <c r="NGU15" s="5"/>
      <c r="NGV15" s="5"/>
      <c r="NGW15" s="5"/>
      <c r="NGX15" s="5"/>
      <c r="NGY15" s="5"/>
      <c r="NGZ15" s="5"/>
      <c r="NHA15" s="5"/>
      <c r="NHB15" s="5"/>
      <c r="NHC15" s="5"/>
      <c r="NHD15" s="5"/>
      <c r="NHE15" s="5"/>
      <c r="NHF15" s="5"/>
      <c r="NHG15" s="5"/>
      <c r="NHH15" s="5"/>
      <c r="NHI15" s="5"/>
      <c r="NHJ15" s="5"/>
      <c r="NHK15" s="5"/>
      <c r="NHL15" s="5"/>
      <c r="NHM15" s="5"/>
      <c r="NHN15" s="5"/>
      <c r="NHO15" s="5"/>
      <c r="NHP15" s="5"/>
      <c r="NHQ15" s="5"/>
      <c r="NHR15" s="5"/>
      <c r="NHS15" s="5"/>
      <c r="NHT15" s="5"/>
      <c r="NHU15" s="5"/>
      <c r="NHV15" s="5"/>
      <c r="NHW15" s="5"/>
      <c r="NHX15" s="5"/>
      <c r="NHY15" s="5"/>
      <c r="NHZ15" s="5"/>
      <c r="NIA15" s="5"/>
      <c r="NIB15" s="5"/>
      <c r="NIC15" s="5"/>
      <c r="NID15" s="5"/>
      <c r="NIE15" s="5"/>
      <c r="NIF15" s="5"/>
      <c r="NIG15" s="5"/>
      <c r="NIH15" s="5"/>
      <c r="NII15" s="5"/>
      <c r="NIJ15" s="5"/>
      <c r="NIK15" s="5"/>
      <c r="NIL15" s="5"/>
      <c r="NIM15" s="5"/>
      <c r="NIN15" s="5"/>
      <c r="NIO15" s="5"/>
      <c r="NIP15" s="5"/>
      <c r="NIQ15" s="5"/>
      <c r="NIR15" s="5"/>
      <c r="NIS15" s="5"/>
      <c r="NIT15" s="5"/>
      <c r="NIU15" s="5"/>
      <c r="NIV15" s="5"/>
      <c r="NIW15" s="5"/>
      <c r="NIX15" s="5"/>
      <c r="NIY15" s="5"/>
      <c r="NIZ15" s="5"/>
      <c r="NJA15" s="5"/>
      <c r="NJB15" s="5"/>
      <c r="NJC15" s="5"/>
      <c r="NJD15" s="5"/>
      <c r="NJE15" s="5"/>
      <c r="NJF15" s="5"/>
      <c r="NJG15" s="5"/>
      <c r="NJH15" s="5"/>
      <c r="NJI15" s="5"/>
      <c r="NJJ15" s="5"/>
      <c r="NJK15" s="5"/>
      <c r="NJL15" s="5"/>
      <c r="NJM15" s="5"/>
      <c r="NJN15" s="5"/>
      <c r="NJO15" s="5"/>
      <c r="NJP15" s="5"/>
      <c r="NJQ15" s="5"/>
      <c r="NJR15" s="5"/>
      <c r="NJS15" s="5"/>
      <c r="NJT15" s="5"/>
      <c r="NJU15" s="5"/>
      <c r="NJV15" s="5"/>
      <c r="NJW15" s="5"/>
      <c r="NJX15" s="5"/>
      <c r="NJY15" s="5"/>
      <c r="NJZ15" s="5"/>
      <c r="NKA15" s="5"/>
      <c r="NKB15" s="5"/>
      <c r="NKC15" s="5"/>
      <c r="NKD15" s="5"/>
      <c r="NKE15" s="5"/>
      <c r="NKF15" s="5"/>
      <c r="NKG15" s="5"/>
      <c r="NKH15" s="5"/>
      <c r="NKI15" s="5"/>
      <c r="NKJ15" s="5"/>
      <c r="NKK15" s="5"/>
      <c r="NKL15" s="5"/>
      <c r="NKM15" s="5"/>
      <c r="NKN15" s="5"/>
      <c r="NKO15" s="5"/>
      <c r="NKP15" s="5"/>
      <c r="NKQ15" s="5"/>
      <c r="NKR15" s="5"/>
      <c r="NKS15" s="5"/>
      <c r="NKT15" s="5"/>
      <c r="NKU15" s="5"/>
      <c r="NKV15" s="5"/>
      <c r="NKW15" s="5"/>
      <c r="NKX15" s="5"/>
      <c r="NKY15" s="5"/>
      <c r="NKZ15" s="5"/>
      <c r="NLA15" s="5"/>
      <c r="NLB15" s="5"/>
      <c r="NLC15" s="5"/>
      <c r="NLD15" s="5"/>
      <c r="NLE15" s="5"/>
      <c r="NLF15" s="5"/>
      <c r="NLG15" s="5"/>
      <c r="NLH15" s="5"/>
      <c r="NLI15" s="5"/>
      <c r="NLJ15" s="5"/>
      <c r="NLK15" s="5"/>
      <c r="NLL15" s="5"/>
      <c r="NLM15" s="5"/>
      <c r="NLN15" s="5"/>
      <c r="NLO15" s="5"/>
      <c r="NLP15" s="5"/>
      <c r="NLQ15" s="5"/>
      <c r="NLR15" s="5"/>
      <c r="NLS15" s="5"/>
      <c r="NLT15" s="5"/>
      <c r="NLU15" s="5"/>
      <c r="NLV15" s="5"/>
      <c r="NLW15" s="5"/>
      <c r="NLX15" s="5"/>
      <c r="NLY15" s="5"/>
      <c r="NLZ15" s="5"/>
      <c r="NMA15" s="5"/>
      <c r="NMB15" s="5"/>
      <c r="NMC15" s="5"/>
      <c r="NMD15" s="5"/>
      <c r="NME15" s="5"/>
      <c r="NMF15" s="5"/>
      <c r="NMG15" s="5"/>
      <c r="NMH15" s="5"/>
      <c r="NMI15" s="5"/>
      <c r="NMJ15" s="5"/>
      <c r="NMK15" s="5"/>
      <c r="NML15" s="5"/>
      <c r="NMM15" s="5"/>
      <c r="NMN15" s="5"/>
      <c r="NMO15" s="5"/>
      <c r="NMP15" s="5"/>
      <c r="NMQ15" s="5"/>
      <c r="NMR15" s="5"/>
      <c r="NMS15" s="5"/>
      <c r="NMT15" s="5"/>
      <c r="NMU15" s="5"/>
      <c r="NMV15" s="5"/>
      <c r="NMW15" s="5"/>
      <c r="NMX15" s="5"/>
      <c r="NMY15" s="5"/>
      <c r="NMZ15" s="5"/>
      <c r="NNA15" s="5"/>
      <c r="NNB15" s="5"/>
      <c r="NNC15" s="5"/>
      <c r="NND15" s="5"/>
      <c r="NNE15" s="5"/>
      <c r="NNF15" s="5"/>
      <c r="NNG15" s="5"/>
      <c r="NNH15" s="5"/>
      <c r="NNI15" s="5"/>
      <c r="NNJ15" s="5"/>
      <c r="NNK15" s="5"/>
      <c r="NNL15" s="5"/>
      <c r="NNM15" s="5"/>
      <c r="NNN15" s="5"/>
      <c r="NNO15" s="5"/>
      <c r="NNP15" s="5"/>
      <c r="NNQ15" s="5"/>
      <c r="NNR15" s="5"/>
      <c r="NNS15" s="5"/>
      <c r="NNT15" s="5"/>
      <c r="NNU15" s="5"/>
      <c r="NNV15" s="5"/>
      <c r="NNW15" s="5"/>
      <c r="NNX15" s="5"/>
      <c r="NNY15" s="5"/>
      <c r="NNZ15" s="5"/>
      <c r="NOA15" s="5"/>
      <c r="NOB15" s="5"/>
      <c r="NOC15" s="5"/>
      <c r="NOD15" s="5"/>
      <c r="NOE15" s="5"/>
      <c r="NOF15" s="5"/>
      <c r="NOG15" s="5"/>
      <c r="NOH15" s="5"/>
      <c r="NOI15" s="5"/>
      <c r="NOJ15" s="5"/>
      <c r="NOK15" s="5"/>
      <c r="NOL15" s="5"/>
      <c r="NOM15" s="5"/>
      <c r="NON15" s="5"/>
      <c r="NOO15" s="5"/>
      <c r="NOP15" s="5"/>
      <c r="NOQ15" s="5"/>
      <c r="NOR15" s="5"/>
      <c r="NOS15" s="5"/>
      <c r="NOT15" s="5"/>
      <c r="NOU15" s="5"/>
      <c r="NOV15" s="5"/>
      <c r="NOW15" s="5"/>
      <c r="NOX15" s="5"/>
      <c r="NOY15" s="5"/>
      <c r="NOZ15" s="5"/>
      <c r="NPA15" s="5"/>
      <c r="NPB15" s="5"/>
      <c r="NPC15" s="5"/>
      <c r="NPD15" s="5"/>
      <c r="NPE15" s="5"/>
      <c r="NPF15" s="5"/>
      <c r="NPG15" s="5"/>
      <c r="NPH15" s="5"/>
      <c r="NPI15" s="5"/>
      <c r="NPJ15" s="5"/>
      <c r="NPK15" s="5"/>
      <c r="NPL15" s="5"/>
      <c r="NPM15" s="5"/>
      <c r="NPN15" s="5"/>
      <c r="NPO15" s="5"/>
      <c r="NPP15" s="5"/>
      <c r="NPQ15" s="5"/>
      <c r="NPR15" s="5"/>
      <c r="NPS15" s="5"/>
      <c r="NPT15" s="5"/>
      <c r="NPU15" s="5"/>
      <c r="NPV15" s="5"/>
      <c r="NPW15" s="5"/>
      <c r="NPX15" s="5"/>
      <c r="NPY15" s="5"/>
      <c r="NPZ15" s="5"/>
      <c r="NQA15" s="5"/>
      <c r="NQB15" s="5"/>
      <c r="NQC15" s="5"/>
      <c r="NQD15" s="5"/>
      <c r="NQE15" s="5"/>
      <c r="NQF15" s="5"/>
      <c r="NQG15" s="5"/>
      <c r="NQH15" s="5"/>
      <c r="NQI15" s="5"/>
      <c r="NQJ15" s="5"/>
      <c r="NQK15" s="5"/>
      <c r="NQL15" s="5"/>
      <c r="NQM15" s="5"/>
      <c r="NQN15" s="5"/>
      <c r="NQO15" s="5"/>
      <c r="NQP15" s="5"/>
      <c r="NQQ15" s="5"/>
      <c r="NQR15" s="5"/>
      <c r="NQS15" s="5"/>
      <c r="NQT15" s="5"/>
      <c r="NQU15" s="5"/>
      <c r="NQV15" s="5"/>
      <c r="NQW15" s="5"/>
      <c r="NQX15" s="5"/>
      <c r="NQY15" s="5"/>
      <c r="NQZ15" s="5"/>
      <c r="NRA15" s="5"/>
      <c r="NRB15" s="5"/>
      <c r="NRC15" s="5"/>
      <c r="NRD15" s="5"/>
      <c r="NRE15" s="5"/>
      <c r="NRF15" s="5"/>
      <c r="NRG15" s="5"/>
      <c r="NRH15" s="5"/>
      <c r="NRI15" s="5"/>
      <c r="NRJ15" s="5"/>
      <c r="NRK15" s="5"/>
      <c r="NRL15" s="5"/>
      <c r="NRM15" s="5"/>
      <c r="NRN15" s="5"/>
      <c r="NRO15" s="5"/>
      <c r="NRP15" s="5"/>
      <c r="NRQ15" s="5"/>
      <c r="NRR15" s="5"/>
      <c r="NRS15" s="5"/>
      <c r="NRT15" s="5"/>
      <c r="NRU15" s="5"/>
      <c r="NRV15" s="5"/>
      <c r="NRW15" s="5"/>
      <c r="NRX15" s="5"/>
      <c r="NRY15" s="5"/>
      <c r="NRZ15" s="5"/>
      <c r="NSA15" s="5"/>
      <c r="NSB15" s="5"/>
      <c r="NSC15" s="5"/>
      <c r="NSD15" s="5"/>
      <c r="NSE15" s="5"/>
      <c r="NSF15" s="5"/>
      <c r="NSG15" s="5"/>
      <c r="NSH15" s="5"/>
      <c r="NSI15" s="5"/>
      <c r="NSJ15" s="5"/>
      <c r="NSK15" s="5"/>
      <c r="NSL15" s="5"/>
      <c r="NSM15" s="5"/>
      <c r="NSN15" s="5"/>
      <c r="NSO15" s="5"/>
      <c r="NSP15" s="5"/>
      <c r="NSQ15" s="5"/>
      <c r="NSR15" s="5"/>
      <c r="NSS15" s="5"/>
      <c r="NST15" s="5"/>
      <c r="NSU15" s="5"/>
      <c r="NSV15" s="5"/>
      <c r="NSW15" s="5"/>
      <c r="NSX15" s="5"/>
      <c r="NSY15" s="5"/>
      <c r="NSZ15" s="5"/>
      <c r="NTA15" s="5"/>
      <c r="NTB15" s="5"/>
      <c r="NTC15" s="5"/>
      <c r="NTD15" s="5"/>
      <c r="NTE15" s="5"/>
      <c r="NTF15" s="5"/>
      <c r="NTG15" s="5"/>
      <c r="NTH15" s="5"/>
      <c r="NTI15" s="5"/>
      <c r="NTJ15" s="5"/>
      <c r="NTK15" s="5"/>
      <c r="NTL15" s="5"/>
      <c r="NTM15" s="5"/>
      <c r="NTN15" s="5"/>
      <c r="NTO15" s="5"/>
      <c r="NTP15" s="5"/>
      <c r="NTQ15" s="5"/>
      <c r="NTR15" s="5"/>
      <c r="NTS15" s="5"/>
      <c r="NTT15" s="5"/>
      <c r="NTU15" s="5"/>
      <c r="NTV15" s="5"/>
      <c r="NTW15" s="5"/>
      <c r="NTX15" s="5"/>
      <c r="NTY15" s="5"/>
      <c r="NTZ15" s="5"/>
      <c r="NUA15" s="5"/>
      <c r="NUB15" s="5"/>
      <c r="NUC15" s="5"/>
      <c r="NUD15" s="5"/>
      <c r="NUE15" s="5"/>
      <c r="NUF15" s="5"/>
      <c r="NUG15" s="5"/>
      <c r="NUH15" s="5"/>
      <c r="NUI15" s="5"/>
      <c r="NUJ15" s="5"/>
      <c r="NUK15" s="5"/>
      <c r="NUL15" s="5"/>
      <c r="NUM15" s="5"/>
      <c r="NUN15" s="5"/>
      <c r="NUO15" s="5"/>
      <c r="NUP15" s="5"/>
      <c r="NUQ15" s="5"/>
      <c r="NUR15" s="5"/>
      <c r="NUS15" s="5"/>
      <c r="NUT15" s="5"/>
      <c r="NUU15" s="5"/>
      <c r="NUV15" s="5"/>
      <c r="NUW15" s="5"/>
      <c r="NUX15" s="5"/>
      <c r="NUY15" s="5"/>
      <c r="NUZ15" s="5"/>
      <c r="NVA15" s="5"/>
      <c r="NVB15" s="5"/>
      <c r="NVC15" s="5"/>
      <c r="NVD15" s="5"/>
      <c r="NVE15" s="5"/>
      <c r="NVF15" s="5"/>
      <c r="NVG15" s="5"/>
      <c r="NVH15" s="5"/>
      <c r="NVI15" s="5"/>
      <c r="NVJ15" s="5"/>
      <c r="NVK15" s="5"/>
      <c r="NVL15" s="5"/>
      <c r="NVM15" s="5"/>
      <c r="NVN15" s="5"/>
      <c r="NVO15" s="5"/>
      <c r="NVP15" s="5"/>
      <c r="NVQ15" s="5"/>
      <c r="NVR15" s="5"/>
      <c r="NVS15" s="5"/>
      <c r="NVT15" s="5"/>
      <c r="NVU15" s="5"/>
      <c r="NVV15" s="5"/>
      <c r="NVW15" s="5"/>
      <c r="NVX15" s="5"/>
      <c r="NVY15" s="5"/>
      <c r="NVZ15" s="5"/>
      <c r="NWA15" s="5"/>
      <c r="NWB15" s="5"/>
      <c r="NWC15" s="5"/>
      <c r="NWD15" s="5"/>
      <c r="NWE15" s="5"/>
      <c r="NWF15" s="5"/>
      <c r="NWG15" s="5"/>
      <c r="NWH15" s="5"/>
      <c r="NWI15" s="5"/>
      <c r="NWJ15" s="5"/>
      <c r="NWK15" s="5"/>
      <c r="NWL15" s="5"/>
      <c r="NWM15" s="5"/>
      <c r="NWN15" s="5"/>
      <c r="NWO15" s="5"/>
      <c r="NWP15" s="5"/>
      <c r="NWQ15" s="5"/>
      <c r="NWR15" s="5"/>
      <c r="NWS15" s="5"/>
      <c r="NWT15" s="5"/>
      <c r="NWU15" s="5"/>
      <c r="NWV15" s="5"/>
      <c r="NWW15" s="5"/>
      <c r="NWX15" s="5"/>
      <c r="NWY15" s="5"/>
      <c r="NWZ15" s="5"/>
      <c r="NXA15" s="5"/>
      <c r="NXB15" s="5"/>
      <c r="NXC15" s="5"/>
      <c r="NXD15" s="5"/>
      <c r="NXE15" s="5"/>
      <c r="NXF15" s="5"/>
      <c r="NXG15" s="5"/>
      <c r="NXH15" s="5"/>
      <c r="NXI15" s="5"/>
      <c r="NXJ15" s="5"/>
      <c r="NXK15" s="5"/>
      <c r="NXL15" s="5"/>
      <c r="NXM15" s="5"/>
      <c r="NXN15" s="5"/>
      <c r="NXO15" s="5"/>
      <c r="NXP15" s="5"/>
      <c r="NXQ15" s="5"/>
      <c r="NXR15" s="5"/>
      <c r="NXS15" s="5"/>
      <c r="NXT15" s="5"/>
      <c r="NXU15" s="5"/>
      <c r="NXV15" s="5"/>
      <c r="NXW15" s="5"/>
      <c r="NXX15" s="5"/>
      <c r="NXY15" s="5"/>
      <c r="NXZ15" s="5"/>
      <c r="NYA15" s="5"/>
      <c r="NYB15" s="5"/>
      <c r="NYC15" s="5"/>
      <c r="NYD15" s="5"/>
      <c r="NYE15" s="5"/>
      <c r="NYF15" s="5"/>
      <c r="NYG15" s="5"/>
      <c r="NYH15" s="5"/>
      <c r="NYI15" s="5"/>
      <c r="NYJ15" s="5"/>
      <c r="NYK15" s="5"/>
      <c r="NYL15" s="5"/>
      <c r="NYM15" s="5"/>
      <c r="NYN15" s="5"/>
      <c r="NYO15" s="5"/>
      <c r="NYP15" s="5"/>
      <c r="NYQ15" s="5"/>
      <c r="NYR15" s="5"/>
      <c r="NYS15" s="5"/>
      <c r="NYT15" s="5"/>
      <c r="NYU15" s="5"/>
      <c r="NYV15" s="5"/>
      <c r="NYW15" s="5"/>
      <c r="NYX15" s="5"/>
      <c r="NYY15" s="5"/>
      <c r="NYZ15" s="5"/>
      <c r="NZA15" s="5"/>
      <c r="NZB15" s="5"/>
      <c r="NZC15" s="5"/>
      <c r="NZD15" s="5"/>
      <c r="NZE15" s="5"/>
      <c r="NZF15" s="5"/>
      <c r="NZG15" s="5"/>
      <c r="NZH15" s="5"/>
      <c r="NZI15" s="5"/>
      <c r="NZJ15" s="5"/>
      <c r="NZK15" s="5"/>
      <c r="NZL15" s="5"/>
      <c r="NZM15" s="5"/>
      <c r="NZN15" s="5"/>
      <c r="NZO15" s="5"/>
      <c r="NZP15" s="5"/>
      <c r="NZQ15" s="5"/>
      <c r="NZR15" s="5"/>
      <c r="NZS15" s="5"/>
      <c r="NZT15" s="5"/>
      <c r="NZU15" s="5"/>
      <c r="NZV15" s="5"/>
      <c r="NZW15" s="5"/>
      <c r="NZX15" s="5"/>
      <c r="NZY15" s="5"/>
      <c r="NZZ15" s="5"/>
      <c r="OAA15" s="5"/>
      <c r="OAB15" s="5"/>
      <c r="OAC15" s="5"/>
      <c r="OAD15" s="5"/>
      <c r="OAE15" s="5"/>
      <c r="OAF15" s="5"/>
      <c r="OAG15" s="5"/>
      <c r="OAH15" s="5"/>
      <c r="OAI15" s="5"/>
      <c r="OAJ15" s="5"/>
      <c r="OAK15" s="5"/>
      <c r="OAL15" s="5"/>
      <c r="OAM15" s="5"/>
      <c r="OAN15" s="5"/>
      <c r="OAO15" s="5"/>
      <c r="OAP15" s="5"/>
      <c r="OAQ15" s="5"/>
      <c r="OAR15" s="5"/>
      <c r="OAS15" s="5"/>
      <c r="OAT15" s="5"/>
      <c r="OAU15" s="5"/>
      <c r="OAV15" s="5"/>
      <c r="OAW15" s="5"/>
      <c r="OAX15" s="5"/>
      <c r="OAY15" s="5"/>
      <c r="OAZ15" s="5"/>
      <c r="OBA15" s="5"/>
      <c r="OBB15" s="5"/>
      <c r="OBC15" s="5"/>
      <c r="OBD15" s="5"/>
      <c r="OBE15" s="5"/>
      <c r="OBF15" s="5"/>
      <c r="OBG15" s="5"/>
      <c r="OBH15" s="5"/>
      <c r="OBI15" s="5"/>
      <c r="OBJ15" s="5"/>
      <c r="OBK15" s="5"/>
      <c r="OBL15" s="5"/>
      <c r="OBM15" s="5"/>
      <c r="OBN15" s="5"/>
      <c r="OBO15" s="5"/>
      <c r="OBP15" s="5"/>
      <c r="OBQ15" s="5"/>
      <c r="OBR15" s="5"/>
      <c r="OBS15" s="5"/>
      <c r="OBT15" s="5"/>
      <c r="OBU15" s="5"/>
      <c r="OBV15" s="5"/>
      <c r="OBW15" s="5"/>
      <c r="OBX15" s="5"/>
      <c r="OBY15" s="5"/>
      <c r="OBZ15" s="5"/>
      <c r="OCA15" s="5"/>
      <c r="OCB15" s="5"/>
      <c r="OCC15" s="5"/>
      <c r="OCD15" s="5"/>
      <c r="OCE15" s="5"/>
      <c r="OCF15" s="5"/>
      <c r="OCG15" s="5"/>
      <c r="OCH15" s="5"/>
      <c r="OCI15" s="5"/>
      <c r="OCJ15" s="5"/>
      <c r="OCK15" s="5"/>
      <c r="OCL15" s="5"/>
      <c r="OCM15" s="5"/>
      <c r="OCN15" s="5"/>
      <c r="OCO15" s="5"/>
      <c r="OCP15" s="5"/>
      <c r="OCQ15" s="5"/>
      <c r="OCR15" s="5"/>
      <c r="OCS15" s="5"/>
      <c r="OCT15" s="5"/>
      <c r="OCU15" s="5"/>
      <c r="OCV15" s="5"/>
      <c r="OCW15" s="5"/>
      <c r="OCX15" s="5"/>
      <c r="OCY15" s="5"/>
      <c r="OCZ15" s="5"/>
      <c r="ODA15" s="5"/>
      <c r="ODB15" s="5"/>
      <c r="ODC15" s="5"/>
      <c r="ODD15" s="5"/>
      <c r="ODE15" s="5"/>
      <c r="ODF15" s="5"/>
      <c r="ODG15" s="5"/>
      <c r="ODH15" s="5"/>
      <c r="ODI15" s="5"/>
      <c r="ODJ15" s="5"/>
      <c r="ODK15" s="5"/>
      <c r="ODL15" s="5"/>
      <c r="ODM15" s="5"/>
      <c r="ODN15" s="5"/>
      <c r="ODO15" s="5"/>
      <c r="ODP15" s="5"/>
      <c r="ODQ15" s="5"/>
      <c r="ODR15" s="5"/>
      <c r="ODS15" s="5"/>
      <c r="ODT15" s="5"/>
      <c r="ODU15" s="5"/>
      <c r="ODV15" s="5"/>
      <c r="ODW15" s="5"/>
      <c r="ODX15" s="5"/>
      <c r="ODY15" s="5"/>
      <c r="ODZ15" s="5"/>
      <c r="OEA15" s="5"/>
      <c r="OEB15" s="5"/>
      <c r="OEC15" s="5"/>
      <c r="OED15" s="5"/>
      <c r="OEE15" s="5"/>
      <c r="OEF15" s="5"/>
      <c r="OEG15" s="5"/>
      <c r="OEH15" s="5"/>
      <c r="OEI15" s="5"/>
      <c r="OEJ15" s="5"/>
      <c r="OEK15" s="5"/>
      <c r="OEL15" s="5"/>
      <c r="OEM15" s="5"/>
      <c r="OEN15" s="5"/>
      <c r="OEO15" s="5"/>
      <c r="OEP15" s="5"/>
      <c r="OEQ15" s="5"/>
      <c r="OER15" s="5"/>
      <c r="OES15" s="5"/>
      <c r="OET15" s="5"/>
      <c r="OEU15" s="5"/>
      <c r="OEV15" s="5"/>
      <c r="OEW15" s="5"/>
      <c r="OEX15" s="5"/>
      <c r="OEY15" s="5"/>
      <c r="OEZ15" s="5"/>
      <c r="OFA15" s="5"/>
      <c r="OFB15" s="5"/>
      <c r="OFC15" s="5"/>
      <c r="OFD15" s="5"/>
      <c r="OFE15" s="5"/>
      <c r="OFF15" s="5"/>
      <c r="OFG15" s="5"/>
      <c r="OFH15" s="5"/>
      <c r="OFI15" s="5"/>
      <c r="OFJ15" s="5"/>
      <c r="OFK15" s="5"/>
      <c r="OFL15" s="5"/>
      <c r="OFM15" s="5"/>
      <c r="OFN15" s="5"/>
      <c r="OFO15" s="5"/>
      <c r="OFP15" s="5"/>
      <c r="OFQ15" s="5"/>
      <c r="OFR15" s="5"/>
      <c r="OFS15" s="5"/>
      <c r="OFT15" s="5"/>
      <c r="OFU15" s="5"/>
      <c r="OFV15" s="5"/>
      <c r="OFW15" s="5"/>
      <c r="OFX15" s="5"/>
      <c r="OFY15" s="5"/>
      <c r="OFZ15" s="5"/>
      <c r="OGA15" s="5"/>
      <c r="OGB15" s="5"/>
      <c r="OGC15" s="5"/>
      <c r="OGD15" s="5"/>
      <c r="OGE15" s="5"/>
      <c r="OGF15" s="5"/>
      <c r="OGG15" s="5"/>
      <c r="OGH15" s="5"/>
      <c r="OGI15" s="5"/>
      <c r="OGJ15" s="5"/>
      <c r="OGK15" s="5"/>
      <c r="OGL15" s="5"/>
      <c r="OGM15" s="5"/>
      <c r="OGN15" s="5"/>
      <c r="OGO15" s="5"/>
      <c r="OGP15" s="5"/>
      <c r="OGQ15" s="5"/>
      <c r="OGR15" s="5"/>
      <c r="OGS15" s="5"/>
      <c r="OGT15" s="5"/>
      <c r="OGU15" s="5"/>
      <c r="OGV15" s="5"/>
      <c r="OGW15" s="5"/>
      <c r="OGX15" s="5"/>
      <c r="OGY15" s="5"/>
      <c r="OGZ15" s="5"/>
      <c r="OHA15" s="5"/>
      <c r="OHB15" s="5"/>
      <c r="OHC15" s="5"/>
      <c r="OHD15" s="5"/>
      <c r="OHE15" s="5"/>
      <c r="OHF15" s="5"/>
      <c r="OHG15" s="5"/>
      <c r="OHH15" s="5"/>
      <c r="OHI15" s="5"/>
      <c r="OHJ15" s="5"/>
      <c r="OHK15" s="5"/>
      <c r="OHL15" s="5"/>
      <c r="OHM15" s="5"/>
      <c r="OHN15" s="5"/>
      <c r="OHO15" s="5"/>
      <c r="OHP15" s="5"/>
      <c r="OHQ15" s="5"/>
      <c r="OHR15" s="5"/>
      <c r="OHS15" s="5"/>
      <c r="OHT15" s="5"/>
      <c r="OHU15" s="5"/>
      <c r="OHV15" s="5"/>
      <c r="OHW15" s="5"/>
      <c r="OHX15" s="5"/>
      <c r="OHY15" s="5"/>
      <c r="OHZ15" s="5"/>
      <c r="OIA15" s="5"/>
      <c r="OIB15" s="5"/>
      <c r="OIC15" s="5"/>
      <c r="OID15" s="5"/>
      <c r="OIE15" s="5"/>
      <c r="OIF15" s="5"/>
      <c r="OIG15" s="5"/>
      <c r="OIH15" s="5"/>
      <c r="OII15" s="5"/>
      <c r="OIJ15" s="5"/>
      <c r="OIK15" s="5"/>
      <c r="OIL15" s="5"/>
      <c r="OIM15" s="5"/>
      <c r="OIN15" s="5"/>
      <c r="OIO15" s="5"/>
      <c r="OIP15" s="5"/>
      <c r="OIQ15" s="5"/>
      <c r="OIR15" s="5"/>
      <c r="OIS15" s="5"/>
      <c r="OIT15" s="5"/>
      <c r="OIU15" s="5"/>
      <c r="OIV15" s="5"/>
      <c r="OIW15" s="5"/>
      <c r="OIX15" s="5"/>
      <c r="OIY15" s="5"/>
      <c r="OIZ15" s="5"/>
      <c r="OJA15" s="5"/>
      <c r="OJB15" s="5"/>
      <c r="OJC15" s="5"/>
      <c r="OJD15" s="5"/>
      <c r="OJE15" s="5"/>
      <c r="OJF15" s="5"/>
      <c r="OJG15" s="5"/>
      <c r="OJH15" s="5"/>
      <c r="OJI15" s="5"/>
      <c r="OJJ15" s="5"/>
      <c r="OJK15" s="5"/>
      <c r="OJL15" s="5"/>
      <c r="OJM15" s="5"/>
      <c r="OJN15" s="5"/>
      <c r="OJO15" s="5"/>
      <c r="OJP15" s="5"/>
      <c r="OJQ15" s="5"/>
      <c r="OJR15" s="5"/>
      <c r="OJS15" s="5"/>
      <c r="OJT15" s="5"/>
      <c r="OJU15" s="5"/>
      <c r="OJV15" s="5"/>
      <c r="OJW15" s="5"/>
      <c r="OJX15" s="5"/>
      <c r="OJY15" s="5"/>
      <c r="OJZ15" s="5"/>
      <c r="OKA15" s="5"/>
      <c r="OKB15" s="5"/>
      <c r="OKC15" s="5"/>
      <c r="OKD15" s="5"/>
      <c r="OKE15" s="5"/>
      <c r="OKF15" s="5"/>
      <c r="OKG15" s="5"/>
      <c r="OKH15" s="5"/>
      <c r="OKI15" s="5"/>
      <c r="OKJ15" s="5"/>
      <c r="OKK15" s="5"/>
      <c r="OKL15" s="5"/>
      <c r="OKM15" s="5"/>
      <c r="OKN15" s="5"/>
      <c r="OKO15" s="5"/>
      <c r="OKP15" s="5"/>
      <c r="OKQ15" s="5"/>
      <c r="OKR15" s="5"/>
      <c r="OKS15" s="5"/>
      <c r="OKT15" s="5"/>
      <c r="OKU15" s="5"/>
      <c r="OKV15" s="5"/>
      <c r="OKW15" s="5"/>
      <c r="OKX15" s="5"/>
      <c r="OKY15" s="5"/>
      <c r="OKZ15" s="5"/>
      <c r="OLA15" s="5"/>
      <c r="OLB15" s="5"/>
      <c r="OLC15" s="5"/>
      <c r="OLD15" s="5"/>
      <c r="OLE15" s="5"/>
      <c r="OLF15" s="5"/>
      <c r="OLG15" s="5"/>
      <c r="OLH15" s="5"/>
      <c r="OLI15" s="5"/>
      <c r="OLJ15" s="5"/>
      <c r="OLK15" s="5"/>
      <c r="OLL15" s="5"/>
      <c r="OLM15" s="5"/>
      <c r="OLN15" s="5"/>
      <c r="OLO15" s="5"/>
      <c r="OLP15" s="5"/>
      <c r="OLQ15" s="5"/>
      <c r="OLR15" s="5"/>
      <c r="OLS15" s="5"/>
      <c r="OLT15" s="5"/>
      <c r="OLU15" s="5"/>
      <c r="OLV15" s="5"/>
      <c r="OLW15" s="5"/>
      <c r="OLX15" s="5"/>
      <c r="OLY15" s="5"/>
      <c r="OLZ15" s="5"/>
      <c r="OMA15" s="5"/>
      <c r="OMB15" s="5"/>
      <c r="OMC15" s="5"/>
      <c r="OMD15" s="5"/>
      <c r="OME15" s="5"/>
      <c r="OMF15" s="5"/>
      <c r="OMG15" s="5"/>
      <c r="OMH15" s="5"/>
      <c r="OMI15" s="5"/>
      <c r="OMJ15" s="5"/>
      <c r="OMK15" s="5"/>
      <c r="OML15" s="5"/>
      <c r="OMM15" s="5"/>
      <c r="OMN15" s="5"/>
      <c r="OMO15" s="5"/>
      <c r="OMP15" s="5"/>
      <c r="OMQ15" s="5"/>
      <c r="OMR15" s="5"/>
      <c r="OMS15" s="5"/>
      <c r="OMT15" s="5"/>
      <c r="OMU15" s="5"/>
      <c r="OMV15" s="5"/>
      <c r="OMW15" s="5"/>
      <c r="OMX15" s="5"/>
      <c r="OMY15" s="5"/>
      <c r="OMZ15" s="5"/>
      <c r="ONA15" s="5"/>
      <c r="ONB15" s="5"/>
      <c r="ONC15" s="5"/>
      <c r="OND15" s="5"/>
      <c r="ONE15" s="5"/>
      <c r="ONF15" s="5"/>
      <c r="ONG15" s="5"/>
      <c r="ONH15" s="5"/>
      <c r="ONI15" s="5"/>
      <c r="ONJ15" s="5"/>
      <c r="ONK15" s="5"/>
      <c r="ONL15" s="5"/>
      <c r="ONM15" s="5"/>
      <c r="ONN15" s="5"/>
      <c r="ONO15" s="5"/>
      <c r="ONP15" s="5"/>
      <c r="ONQ15" s="5"/>
      <c r="ONR15" s="5"/>
      <c r="ONS15" s="5"/>
      <c r="ONT15" s="5"/>
      <c r="ONU15" s="5"/>
      <c r="ONV15" s="5"/>
      <c r="ONW15" s="5"/>
      <c r="ONX15" s="5"/>
      <c r="ONY15" s="5"/>
      <c r="ONZ15" s="5"/>
      <c r="OOA15" s="5"/>
      <c r="OOB15" s="5"/>
      <c r="OOC15" s="5"/>
      <c r="OOD15" s="5"/>
      <c r="OOE15" s="5"/>
      <c r="OOF15" s="5"/>
      <c r="OOG15" s="5"/>
      <c r="OOH15" s="5"/>
      <c r="OOI15" s="5"/>
      <c r="OOJ15" s="5"/>
      <c r="OOK15" s="5"/>
      <c r="OOL15" s="5"/>
      <c r="OOM15" s="5"/>
      <c r="OON15" s="5"/>
      <c r="OOO15" s="5"/>
      <c r="OOP15" s="5"/>
      <c r="OOQ15" s="5"/>
      <c r="OOR15" s="5"/>
      <c r="OOS15" s="5"/>
      <c r="OOT15" s="5"/>
      <c r="OOU15" s="5"/>
      <c r="OOV15" s="5"/>
      <c r="OOW15" s="5"/>
      <c r="OOX15" s="5"/>
      <c r="OOY15" s="5"/>
      <c r="OOZ15" s="5"/>
      <c r="OPA15" s="5"/>
      <c r="OPB15" s="5"/>
      <c r="OPC15" s="5"/>
      <c r="OPD15" s="5"/>
      <c r="OPE15" s="5"/>
      <c r="OPF15" s="5"/>
      <c r="OPG15" s="5"/>
      <c r="OPH15" s="5"/>
      <c r="OPI15" s="5"/>
      <c r="OPJ15" s="5"/>
      <c r="OPK15" s="5"/>
      <c r="OPL15" s="5"/>
      <c r="OPM15" s="5"/>
      <c r="OPN15" s="5"/>
      <c r="OPO15" s="5"/>
      <c r="OPP15" s="5"/>
      <c r="OPQ15" s="5"/>
      <c r="OPR15" s="5"/>
      <c r="OPS15" s="5"/>
      <c r="OPT15" s="5"/>
      <c r="OPU15" s="5"/>
      <c r="OPV15" s="5"/>
      <c r="OPW15" s="5"/>
      <c r="OPX15" s="5"/>
      <c r="OPY15" s="5"/>
      <c r="OPZ15" s="5"/>
      <c r="OQA15" s="5"/>
      <c r="OQB15" s="5"/>
      <c r="OQC15" s="5"/>
      <c r="OQD15" s="5"/>
      <c r="OQE15" s="5"/>
      <c r="OQF15" s="5"/>
      <c r="OQG15" s="5"/>
      <c r="OQH15" s="5"/>
      <c r="OQI15" s="5"/>
      <c r="OQJ15" s="5"/>
      <c r="OQK15" s="5"/>
      <c r="OQL15" s="5"/>
      <c r="OQM15" s="5"/>
      <c r="OQN15" s="5"/>
      <c r="OQO15" s="5"/>
      <c r="OQP15" s="5"/>
      <c r="OQQ15" s="5"/>
      <c r="OQR15" s="5"/>
      <c r="OQS15" s="5"/>
      <c r="OQT15" s="5"/>
      <c r="OQU15" s="5"/>
      <c r="OQV15" s="5"/>
      <c r="OQW15" s="5"/>
      <c r="OQX15" s="5"/>
      <c r="OQY15" s="5"/>
      <c r="OQZ15" s="5"/>
      <c r="ORA15" s="5"/>
      <c r="ORB15" s="5"/>
      <c r="ORC15" s="5"/>
      <c r="ORD15" s="5"/>
      <c r="ORE15" s="5"/>
      <c r="ORF15" s="5"/>
      <c r="ORG15" s="5"/>
      <c r="ORH15" s="5"/>
      <c r="ORI15" s="5"/>
      <c r="ORJ15" s="5"/>
      <c r="ORK15" s="5"/>
      <c r="ORL15" s="5"/>
      <c r="ORM15" s="5"/>
      <c r="ORN15" s="5"/>
      <c r="ORO15" s="5"/>
      <c r="ORP15" s="5"/>
      <c r="ORQ15" s="5"/>
      <c r="ORR15" s="5"/>
      <c r="ORS15" s="5"/>
      <c r="ORT15" s="5"/>
      <c r="ORU15" s="5"/>
      <c r="ORV15" s="5"/>
      <c r="ORW15" s="5"/>
      <c r="ORX15" s="5"/>
      <c r="ORY15" s="5"/>
      <c r="ORZ15" s="5"/>
      <c r="OSA15" s="5"/>
      <c r="OSB15" s="5"/>
      <c r="OSC15" s="5"/>
      <c r="OSD15" s="5"/>
      <c r="OSE15" s="5"/>
      <c r="OSF15" s="5"/>
      <c r="OSG15" s="5"/>
      <c r="OSH15" s="5"/>
      <c r="OSI15" s="5"/>
      <c r="OSJ15" s="5"/>
      <c r="OSK15" s="5"/>
      <c r="OSL15" s="5"/>
      <c r="OSM15" s="5"/>
      <c r="OSN15" s="5"/>
      <c r="OSO15" s="5"/>
      <c r="OSP15" s="5"/>
      <c r="OSQ15" s="5"/>
      <c r="OSR15" s="5"/>
      <c r="OSS15" s="5"/>
      <c r="OST15" s="5"/>
      <c r="OSU15" s="5"/>
      <c r="OSV15" s="5"/>
      <c r="OSW15" s="5"/>
      <c r="OSX15" s="5"/>
      <c r="OSY15" s="5"/>
      <c r="OSZ15" s="5"/>
      <c r="OTA15" s="5"/>
      <c r="OTB15" s="5"/>
      <c r="OTC15" s="5"/>
      <c r="OTD15" s="5"/>
      <c r="OTE15" s="5"/>
      <c r="OTF15" s="5"/>
      <c r="OTG15" s="5"/>
      <c r="OTH15" s="5"/>
      <c r="OTI15" s="5"/>
      <c r="OTJ15" s="5"/>
      <c r="OTK15" s="5"/>
      <c r="OTL15" s="5"/>
      <c r="OTM15" s="5"/>
      <c r="OTN15" s="5"/>
      <c r="OTO15" s="5"/>
      <c r="OTP15" s="5"/>
      <c r="OTQ15" s="5"/>
      <c r="OTR15" s="5"/>
      <c r="OTS15" s="5"/>
      <c r="OTT15" s="5"/>
      <c r="OTU15" s="5"/>
      <c r="OTV15" s="5"/>
      <c r="OTW15" s="5"/>
      <c r="OTX15" s="5"/>
      <c r="OTY15" s="5"/>
      <c r="OTZ15" s="5"/>
      <c r="OUA15" s="5"/>
      <c r="OUB15" s="5"/>
      <c r="OUC15" s="5"/>
      <c r="OUD15" s="5"/>
      <c r="OUE15" s="5"/>
      <c r="OUF15" s="5"/>
      <c r="OUG15" s="5"/>
      <c r="OUH15" s="5"/>
      <c r="OUI15" s="5"/>
      <c r="OUJ15" s="5"/>
      <c r="OUK15" s="5"/>
      <c r="OUL15" s="5"/>
      <c r="OUM15" s="5"/>
      <c r="OUN15" s="5"/>
      <c r="OUO15" s="5"/>
      <c r="OUP15" s="5"/>
      <c r="OUQ15" s="5"/>
      <c r="OUR15" s="5"/>
      <c r="OUS15" s="5"/>
      <c r="OUT15" s="5"/>
      <c r="OUU15" s="5"/>
      <c r="OUV15" s="5"/>
      <c r="OUW15" s="5"/>
      <c r="OUX15" s="5"/>
      <c r="OUY15" s="5"/>
      <c r="OUZ15" s="5"/>
      <c r="OVA15" s="5"/>
      <c r="OVB15" s="5"/>
      <c r="OVC15" s="5"/>
      <c r="OVD15" s="5"/>
      <c r="OVE15" s="5"/>
      <c r="OVF15" s="5"/>
      <c r="OVG15" s="5"/>
      <c r="OVH15" s="5"/>
      <c r="OVI15" s="5"/>
      <c r="OVJ15" s="5"/>
      <c r="OVK15" s="5"/>
      <c r="OVL15" s="5"/>
      <c r="OVM15" s="5"/>
      <c r="OVN15" s="5"/>
      <c r="OVO15" s="5"/>
      <c r="OVP15" s="5"/>
      <c r="OVQ15" s="5"/>
      <c r="OVR15" s="5"/>
      <c r="OVS15" s="5"/>
      <c r="OVT15" s="5"/>
      <c r="OVU15" s="5"/>
      <c r="OVV15" s="5"/>
      <c r="OVW15" s="5"/>
      <c r="OVX15" s="5"/>
      <c r="OVY15" s="5"/>
      <c r="OVZ15" s="5"/>
      <c r="OWA15" s="5"/>
      <c r="OWB15" s="5"/>
      <c r="OWC15" s="5"/>
      <c r="OWD15" s="5"/>
      <c r="OWE15" s="5"/>
      <c r="OWF15" s="5"/>
      <c r="OWG15" s="5"/>
      <c r="OWH15" s="5"/>
      <c r="OWI15" s="5"/>
      <c r="OWJ15" s="5"/>
      <c r="OWK15" s="5"/>
      <c r="OWL15" s="5"/>
      <c r="OWM15" s="5"/>
      <c r="OWN15" s="5"/>
      <c r="OWO15" s="5"/>
      <c r="OWP15" s="5"/>
      <c r="OWQ15" s="5"/>
      <c r="OWR15" s="5"/>
      <c r="OWS15" s="5"/>
      <c r="OWT15" s="5"/>
      <c r="OWU15" s="5"/>
      <c r="OWV15" s="5"/>
      <c r="OWW15" s="5"/>
      <c r="OWX15" s="5"/>
      <c r="OWY15" s="5"/>
      <c r="OWZ15" s="5"/>
      <c r="OXA15" s="5"/>
      <c r="OXB15" s="5"/>
      <c r="OXC15" s="5"/>
      <c r="OXD15" s="5"/>
      <c r="OXE15" s="5"/>
      <c r="OXF15" s="5"/>
      <c r="OXG15" s="5"/>
      <c r="OXH15" s="5"/>
      <c r="OXI15" s="5"/>
      <c r="OXJ15" s="5"/>
      <c r="OXK15" s="5"/>
      <c r="OXL15" s="5"/>
      <c r="OXM15" s="5"/>
      <c r="OXN15" s="5"/>
      <c r="OXO15" s="5"/>
      <c r="OXP15" s="5"/>
      <c r="OXQ15" s="5"/>
      <c r="OXR15" s="5"/>
      <c r="OXS15" s="5"/>
      <c r="OXT15" s="5"/>
      <c r="OXU15" s="5"/>
      <c r="OXV15" s="5"/>
      <c r="OXW15" s="5"/>
      <c r="OXX15" s="5"/>
      <c r="OXY15" s="5"/>
      <c r="OXZ15" s="5"/>
      <c r="OYA15" s="5"/>
      <c r="OYB15" s="5"/>
      <c r="OYC15" s="5"/>
      <c r="OYD15" s="5"/>
      <c r="OYE15" s="5"/>
      <c r="OYF15" s="5"/>
      <c r="OYG15" s="5"/>
      <c r="OYH15" s="5"/>
      <c r="OYI15" s="5"/>
      <c r="OYJ15" s="5"/>
      <c r="OYK15" s="5"/>
      <c r="OYL15" s="5"/>
      <c r="OYM15" s="5"/>
      <c r="OYN15" s="5"/>
      <c r="OYO15" s="5"/>
      <c r="OYP15" s="5"/>
      <c r="OYQ15" s="5"/>
      <c r="OYR15" s="5"/>
      <c r="OYS15" s="5"/>
      <c r="OYT15" s="5"/>
      <c r="OYU15" s="5"/>
      <c r="OYV15" s="5"/>
      <c r="OYW15" s="5"/>
      <c r="OYX15" s="5"/>
      <c r="OYY15" s="5"/>
      <c r="OYZ15" s="5"/>
      <c r="OZA15" s="5"/>
      <c r="OZB15" s="5"/>
      <c r="OZC15" s="5"/>
      <c r="OZD15" s="5"/>
      <c r="OZE15" s="5"/>
      <c r="OZF15" s="5"/>
      <c r="OZG15" s="5"/>
      <c r="OZH15" s="5"/>
      <c r="OZI15" s="5"/>
      <c r="OZJ15" s="5"/>
      <c r="OZK15" s="5"/>
      <c r="OZL15" s="5"/>
      <c r="OZM15" s="5"/>
      <c r="OZN15" s="5"/>
      <c r="OZO15" s="5"/>
      <c r="OZP15" s="5"/>
      <c r="OZQ15" s="5"/>
      <c r="OZR15" s="5"/>
      <c r="OZS15" s="5"/>
      <c r="OZT15" s="5"/>
      <c r="OZU15" s="5"/>
      <c r="OZV15" s="5"/>
      <c r="OZW15" s="5"/>
      <c r="OZX15" s="5"/>
      <c r="OZY15" s="5"/>
      <c r="OZZ15" s="5"/>
      <c r="PAA15" s="5"/>
      <c r="PAB15" s="5"/>
      <c r="PAC15" s="5"/>
      <c r="PAD15" s="5"/>
      <c r="PAE15" s="5"/>
      <c r="PAF15" s="5"/>
      <c r="PAG15" s="5"/>
      <c r="PAH15" s="5"/>
      <c r="PAI15" s="5"/>
      <c r="PAJ15" s="5"/>
      <c r="PAK15" s="5"/>
      <c r="PAL15" s="5"/>
      <c r="PAM15" s="5"/>
      <c r="PAN15" s="5"/>
      <c r="PAO15" s="5"/>
      <c r="PAP15" s="5"/>
      <c r="PAQ15" s="5"/>
      <c r="PAR15" s="5"/>
      <c r="PAS15" s="5"/>
      <c r="PAT15" s="5"/>
      <c r="PAU15" s="5"/>
      <c r="PAV15" s="5"/>
      <c r="PAW15" s="5"/>
      <c r="PAX15" s="5"/>
      <c r="PAY15" s="5"/>
      <c r="PAZ15" s="5"/>
      <c r="PBA15" s="5"/>
      <c r="PBB15" s="5"/>
      <c r="PBC15" s="5"/>
      <c r="PBD15" s="5"/>
      <c r="PBE15" s="5"/>
      <c r="PBF15" s="5"/>
      <c r="PBG15" s="5"/>
      <c r="PBH15" s="5"/>
      <c r="PBI15" s="5"/>
      <c r="PBJ15" s="5"/>
      <c r="PBK15" s="5"/>
      <c r="PBL15" s="5"/>
      <c r="PBM15" s="5"/>
      <c r="PBN15" s="5"/>
      <c r="PBO15" s="5"/>
      <c r="PBP15" s="5"/>
      <c r="PBQ15" s="5"/>
      <c r="PBR15" s="5"/>
      <c r="PBS15" s="5"/>
      <c r="PBT15" s="5"/>
      <c r="PBU15" s="5"/>
      <c r="PBV15" s="5"/>
      <c r="PBW15" s="5"/>
      <c r="PBX15" s="5"/>
      <c r="PBY15" s="5"/>
      <c r="PBZ15" s="5"/>
      <c r="PCA15" s="5"/>
      <c r="PCB15" s="5"/>
      <c r="PCC15" s="5"/>
      <c r="PCD15" s="5"/>
      <c r="PCE15" s="5"/>
      <c r="PCF15" s="5"/>
      <c r="PCG15" s="5"/>
      <c r="PCH15" s="5"/>
      <c r="PCI15" s="5"/>
      <c r="PCJ15" s="5"/>
      <c r="PCK15" s="5"/>
      <c r="PCL15" s="5"/>
      <c r="PCM15" s="5"/>
      <c r="PCN15" s="5"/>
      <c r="PCO15" s="5"/>
      <c r="PCP15" s="5"/>
      <c r="PCQ15" s="5"/>
      <c r="PCR15" s="5"/>
      <c r="PCS15" s="5"/>
      <c r="PCT15" s="5"/>
      <c r="PCU15" s="5"/>
      <c r="PCV15" s="5"/>
      <c r="PCW15" s="5"/>
      <c r="PCX15" s="5"/>
      <c r="PCY15" s="5"/>
      <c r="PCZ15" s="5"/>
      <c r="PDA15" s="5"/>
      <c r="PDB15" s="5"/>
      <c r="PDC15" s="5"/>
      <c r="PDD15" s="5"/>
      <c r="PDE15" s="5"/>
      <c r="PDF15" s="5"/>
      <c r="PDG15" s="5"/>
      <c r="PDH15" s="5"/>
      <c r="PDI15" s="5"/>
      <c r="PDJ15" s="5"/>
      <c r="PDK15" s="5"/>
      <c r="PDL15" s="5"/>
      <c r="PDM15" s="5"/>
      <c r="PDN15" s="5"/>
      <c r="PDO15" s="5"/>
      <c r="PDP15" s="5"/>
      <c r="PDQ15" s="5"/>
      <c r="PDR15" s="5"/>
      <c r="PDS15" s="5"/>
      <c r="PDT15" s="5"/>
      <c r="PDU15" s="5"/>
      <c r="PDV15" s="5"/>
      <c r="PDW15" s="5"/>
      <c r="PDX15" s="5"/>
      <c r="PDY15" s="5"/>
      <c r="PDZ15" s="5"/>
      <c r="PEA15" s="5"/>
      <c r="PEB15" s="5"/>
      <c r="PEC15" s="5"/>
      <c r="PED15" s="5"/>
      <c r="PEE15" s="5"/>
      <c r="PEF15" s="5"/>
      <c r="PEG15" s="5"/>
      <c r="PEH15" s="5"/>
      <c r="PEI15" s="5"/>
      <c r="PEJ15" s="5"/>
      <c r="PEK15" s="5"/>
      <c r="PEL15" s="5"/>
      <c r="PEM15" s="5"/>
      <c r="PEN15" s="5"/>
      <c r="PEO15" s="5"/>
      <c r="PEP15" s="5"/>
      <c r="PEQ15" s="5"/>
      <c r="PER15" s="5"/>
      <c r="PES15" s="5"/>
      <c r="PET15" s="5"/>
      <c r="PEU15" s="5"/>
      <c r="PEV15" s="5"/>
      <c r="PEW15" s="5"/>
      <c r="PEX15" s="5"/>
      <c r="PEY15" s="5"/>
      <c r="PEZ15" s="5"/>
      <c r="PFA15" s="5"/>
      <c r="PFB15" s="5"/>
      <c r="PFC15" s="5"/>
      <c r="PFD15" s="5"/>
      <c r="PFE15" s="5"/>
      <c r="PFF15" s="5"/>
      <c r="PFG15" s="5"/>
      <c r="PFH15" s="5"/>
      <c r="PFI15" s="5"/>
      <c r="PFJ15" s="5"/>
      <c r="PFK15" s="5"/>
      <c r="PFL15" s="5"/>
      <c r="PFM15" s="5"/>
      <c r="PFN15" s="5"/>
      <c r="PFO15" s="5"/>
      <c r="PFP15" s="5"/>
      <c r="PFQ15" s="5"/>
      <c r="PFR15" s="5"/>
      <c r="PFS15" s="5"/>
      <c r="PFT15" s="5"/>
      <c r="PFU15" s="5"/>
      <c r="PFV15" s="5"/>
      <c r="PFW15" s="5"/>
      <c r="PFX15" s="5"/>
      <c r="PFY15" s="5"/>
      <c r="PFZ15" s="5"/>
      <c r="PGA15" s="5"/>
      <c r="PGB15" s="5"/>
      <c r="PGC15" s="5"/>
      <c r="PGD15" s="5"/>
      <c r="PGE15" s="5"/>
      <c r="PGF15" s="5"/>
      <c r="PGG15" s="5"/>
      <c r="PGH15" s="5"/>
      <c r="PGI15" s="5"/>
      <c r="PGJ15" s="5"/>
      <c r="PGK15" s="5"/>
      <c r="PGL15" s="5"/>
      <c r="PGM15" s="5"/>
      <c r="PGN15" s="5"/>
      <c r="PGO15" s="5"/>
      <c r="PGP15" s="5"/>
      <c r="PGQ15" s="5"/>
      <c r="PGR15" s="5"/>
      <c r="PGS15" s="5"/>
      <c r="PGT15" s="5"/>
      <c r="PGU15" s="5"/>
      <c r="PGV15" s="5"/>
      <c r="PGW15" s="5"/>
      <c r="PGX15" s="5"/>
      <c r="PGY15" s="5"/>
      <c r="PGZ15" s="5"/>
      <c r="PHA15" s="5"/>
      <c r="PHB15" s="5"/>
      <c r="PHC15" s="5"/>
      <c r="PHD15" s="5"/>
      <c r="PHE15" s="5"/>
      <c r="PHF15" s="5"/>
      <c r="PHG15" s="5"/>
      <c r="PHH15" s="5"/>
      <c r="PHI15" s="5"/>
      <c r="PHJ15" s="5"/>
      <c r="PHK15" s="5"/>
      <c r="PHL15" s="5"/>
      <c r="PHM15" s="5"/>
      <c r="PHN15" s="5"/>
      <c r="PHO15" s="5"/>
      <c r="PHP15" s="5"/>
      <c r="PHQ15" s="5"/>
      <c r="PHR15" s="5"/>
      <c r="PHS15" s="5"/>
      <c r="PHT15" s="5"/>
      <c r="PHU15" s="5"/>
      <c r="PHV15" s="5"/>
      <c r="PHW15" s="5"/>
      <c r="PHX15" s="5"/>
      <c r="PHY15" s="5"/>
      <c r="PHZ15" s="5"/>
      <c r="PIA15" s="5"/>
      <c r="PIB15" s="5"/>
      <c r="PIC15" s="5"/>
      <c r="PID15" s="5"/>
      <c r="PIE15" s="5"/>
      <c r="PIF15" s="5"/>
      <c r="PIG15" s="5"/>
      <c r="PIH15" s="5"/>
      <c r="PII15" s="5"/>
      <c r="PIJ15" s="5"/>
      <c r="PIK15" s="5"/>
      <c r="PIL15" s="5"/>
      <c r="PIM15" s="5"/>
      <c r="PIN15" s="5"/>
      <c r="PIO15" s="5"/>
      <c r="PIP15" s="5"/>
      <c r="PIQ15" s="5"/>
      <c r="PIR15" s="5"/>
      <c r="PIS15" s="5"/>
      <c r="PIT15" s="5"/>
      <c r="PIU15" s="5"/>
      <c r="PIV15" s="5"/>
      <c r="PIW15" s="5"/>
      <c r="PIX15" s="5"/>
      <c r="PIY15" s="5"/>
      <c r="PIZ15" s="5"/>
      <c r="PJA15" s="5"/>
      <c r="PJB15" s="5"/>
      <c r="PJC15" s="5"/>
      <c r="PJD15" s="5"/>
      <c r="PJE15" s="5"/>
      <c r="PJF15" s="5"/>
      <c r="PJG15" s="5"/>
      <c r="PJH15" s="5"/>
      <c r="PJI15" s="5"/>
      <c r="PJJ15" s="5"/>
      <c r="PJK15" s="5"/>
      <c r="PJL15" s="5"/>
      <c r="PJM15" s="5"/>
      <c r="PJN15" s="5"/>
      <c r="PJO15" s="5"/>
      <c r="PJP15" s="5"/>
      <c r="PJQ15" s="5"/>
      <c r="PJR15" s="5"/>
      <c r="PJS15" s="5"/>
      <c r="PJT15" s="5"/>
      <c r="PJU15" s="5"/>
      <c r="PJV15" s="5"/>
      <c r="PJW15" s="5"/>
      <c r="PJX15" s="5"/>
      <c r="PJY15" s="5"/>
      <c r="PJZ15" s="5"/>
      <c r="PKA15" s="5"/>
      <c r="PKB15" s="5"/>
      <c r="PKC15" s="5"/>
      <c r="PKD15" s="5"/>
      <c r="PKE15" s="5"/>
      <c r="PKF15" s="5"/>
      <c r="PKG15" s="5"/>
      <c r="PKH15" s="5"/>
      <c r="PKI15" s="5"/>
      <c r="PKJ15" s="5"/>
      <c r="PKK15" s="5"/>
      <c r="PKL15" s="5"/>
      <c r="PKM15" s="5"/>
      <c r="PKN15" s="5"/>
      <c r="PKO15" s="5"/>
      <c r="PKP15" s="5"/>
      <c r="PKQ15" s="5"/>
      <c r="PKR15" s="5"/>
      <c r="PKS15" s="5"/>
      <c r="PKT15" s="5"/>
      <c r="PKU15" s="5"/>
      <c r="PKV15" s="5"/>
      <c r="PKW15" s="5"/>
      <c r="PKX15" s="5"/>
      <c r="PKY15" s="5"/>
      <c r="PKZ15" s="5"/>
      <c r="PLA15" s="5"/>
      <c r="PLB15" s="5"/>
      <c r="PLC15" s="5"/>
      <c r="PLD15" s="5"/>
      <c r="PLE15" s="5"/>
      <c r="PLF15" s="5"/>
      <c r="PLG15" s="5"/>
      <c r="PLH15" s="5"/>
      <c r="PLI15" s="5"/>
      <c r="PLJ15" s="5"/>
      <c r="PLK15" s="5"/>
      <c r="PLL15" s="5"/>
      <c r="PLM15" s="5"/>
      <c r="PLN15" s="5"/>
      <c r="PLO15" s="5"/>
      <c r="PLP15" s="5"/>
      <c r="PLQ15" s="5"/>
      <c r="PLR15" s="5"/>
      <c r="PLS15" s="5"/>
      <c r="PLT15" s="5"/>
      <c r="PLU15" s="5"/>
      <c r="PLV15" s="5"/>
      <c r="PLW15" s="5"/>
      <c r="PLX15" s="5"/>
      <c r="PLY15" s="5"/>
      <c r="PLZ15" s="5"/>
      <c r="PMA15" s="5"/>
      <c r="PMB15" s="5"/>
      <c r="PMC15" s="5"/>
      <c r="PMD15" s="5"/>
      <c r="PME15" s="5"/>
      <c r="PMF15" s="5"/>
      <c r="PMG15" s="5"/>
      <c r="PMH15" s="5"/>
      <c r="PMI15" s="5"/>
      <c r="PMJ15" s="5"/>
      <c r="PMK15" s="5"/>
      <c r="PML15" s="5"/>
      <c r="PMM15" s="5"/>
      <c r="PMN15" s="5"/>
      <c r="PMO15" s="5"/>
      <c r="PMP15" s="5"/>
      <c r="PMQ15" s="5"/>
      <c r="PMR15" s="5"/>
      <c r="PMS15" s="5"/>
      <c r="PMT15" s="5"/>
      <c r="PMU15" s="5"/>
      <c r="PMV15" s="5"/>
      <c r="PMW15" s="5"/>
      <c r="PMX15" s="5"/>
      <c r="PMY15" s="5"/>
      <c r="PMZ15" s="5"/>
      <c r="PNA15" s="5"/>
      <c r="PNB15" s="5"/>
      <c r="PNC15" s="5"/>
      <c r="PND15" s="5"/>
      <c r="PNE15" s="5"/>
      <c r="PNF15" s="5"/>
      <c r="PNG15" s="5"/>
      <c r="PNH15" s="5"/>
      <c r="PNI15" s="5"/>
      <c r="PNJ15" s="5"/>
      <c r="PNK15" s="5"/>
      <c r="PNL15" s="5"/>
      <c r="PNM15" s="5"/>
      <c r="PNN15" s="5"/>
      <c r="PNO15" s="5"/>
      <c r="PNP15" s="5"/>
      <c r="PNQ15" s="5"/>
      <c r="PNR15" s="5"/>
      <c r="PNS15" s="5"/>
      <c r="PNT15" s="5"/>
      <c r="PNU15" s="5"/>
      <c r="PNV15" s="5"/>
      <c r="PNW15" s="5"/>
      <c r="PNX15" s="5"/>
      <c r="PNY15" s="5"/>
      <c r="PNZ15" s="5"/>
      <c r="POA15" s="5"/>
      <c r="POB15" s="5"/>
      <c r="POC15" s="5"/>
      <c r="POD15" s="5"/>
      <c r="POE15" s="5"/>
      <c r="POF15" s="5"/>
      <c r="POG15" s="5"/>
      <c r="POH15" s="5"/>
      <c r="POI15" s="5"/>
      <c r="POJ15" s="5"/>
      <c r="POK15" s="5"/>
      <c r="POL15" s="5"/>
      <c r="POM15" s="5"/>
      <c r="PON15" s="5"/>
      <c r="POO15" s="5"/>
      <c r="POP15" s="5"/>
      <c r="POQ15" s="5"/>
      <c r="POR15" s="5"/>
      <c r="POS15" s="5"/>
      <c r="POT15" s="5"/>
      <c r="POU15" s="5"/>
      <c r="POV15" s="5"/>
      <c r="POW15" s="5"/>
      <c r="POX15" s="5"/>
      <c r="POY15" s="5"/>
      <c r="POZ15" s="5"/>
      <c r="PPA15" s="5"/>
      <c r="PPB15" s="5"/>
      <c r="PPC15" s="5"/>
      <c r="PPD15" s="5"/>
      <c r="PPE15" s="5"/>
      <c r="PPF15" s="5"/>
      <c r="PPG15" s="5"/>
      <c r="PPH15" s="5"/>
      <c r="PPI15" s="5"/>
      <c r="PPJ15" s="5"/>
      <c r="PPK15" s="5"/>
      <c r="PPL15" s="5"/>
      <c r="PPM15" s="5"/>
      <c r="PPN15" s="5"/>
      <c r="PPO15" s="5"/>
      <c r="PPP15" s="5"/>
      <c r="PPQ15" s="5"/>
      <c r="PPR15" s="5"/>
      <c r="PPS15" s="5"/>
      <c r="PPT15" s="5"/>
      <c r="PPU15" s="5"/>
      <c r="PPV15" s="5"/>
      <c r="PPW15" s="5"/>
      <c r="PPX15" s="5"/>
      <c r="PPY15" s="5"/>
      <c r="PPZ15" s="5"/>
      <c r="PQA15" s="5"/>
      <c r="PQB15" s="5"/>
      <c r="PQC15" s="5"/>
      <c r="PQD15" s="5"/>
      <c r="PQE15" s="5"/>
      <c r="PQF15" s="5"/>
      <c r="PQG15" s="5"/>
      <c r="PQH15" s="5"/>
      <c r="PQI15" s="5"/>
      <c r="PQJ15" s="5"/>
      <c r="PQK15" s="5"/>
      <c r="PQL15" s="5"/>
      <c r="PQM15" s="5"/>
      <c r="PQN15" s="5"/>
      <c r="PQO15" s="5"/>
      <c r="PQP15" s="5"/>
      <c r="PQQ15" s="5"/>
      <c r="PQR15" s="5"/>
      <c r="PQS15" s="5"/>
      <c r="PQT15" s="5"/>
      <c r="PQU15" s="5"/>
      <c r="PQV15" s="5"/>
      <c r="PQW15" s="5"/>
      <c r="PQX15" s="5"/>
      <c r="PQY15" s="5"/>
      <c r="PQZ15" s="5"/>
      <c r="PRA15" s="5"/>
      <c r="PRB15" s="5"/>
      <c r="PRC15" s="5"/>
      <c r="PRD15" s="5"/>
      <c r="PRE15" s="5"/>
      <c r="PRF15" s="5"/>
      <c r="PRG15" s="5"/>
      <c r="PRH15" s="5"/>
      <c r="PRI15" s="5"/>
      <c r="PRJ15" s="5"/>
      <c r="PRK15" s="5"/>
      <c r="PRL15" s="5"/>
      <c r="PRM15" s="5"/>
      <c r="PRN15" s="5"/>
      <c r="PRO15" s="5"/>
      <c r="PRP15" s="5"/>
      <c r="PRQ15" s="5"/>
      <c r="PRR15" s="5"/>
      <c r="PRS15" s="5"/>
      <c r="PRT15" s="5"/>
      <c r="PRU15" s="5"/>
      <c r="PRV15" s="5"/>
      <c r="PRW15" s="5"/>
      <c r="PRX15" s="5"/>
      <c r="PRY15" s="5"/>
      <c r="PRZ15" s="5"/>
      <c r="PSA15" s="5"/>
      <c r="PSB15" s="5"/>
      <c r="PSC15" s="5"/>
      <c r="PSD15" s="5"/>
      <c r="PSE15" s="5"/>
      <c r="PSF15" s="5"/>
      <c r="PSG15" s="5"/>
      <c r="PSH15" s="5"/>
      <c r="PSI15" s="5"/>
      <c r="PSJ15" s="5"/>
      <c r="PSK15" s="5"/>
      <c r="PSL15" s="5"/>
      <c r="PSM15" s="5"/>
      <c r="PSN15" s="5"/>
      <c r="PSO15" s="5"/>
      <c r="PSP15" s="5"/>
      <c r="PSQ15" s="5"/>
      <c r="PSR15" s="5"/>
      <c r="PSS15" s="5"/>
      <c r="PST15" s="5"/>
      <c r="PSU15" s="5"/>
      <c r="PSV15" s="5"/>
      <c r="PSW15" s="5"/>
      <c r="PSX15" s="5"/>
      <c r="PSY15" s="5"/>
      <c r="PSZ15" s="5"/>
      <c r="PTA15" s="5"/>
      <c r="PTB15" s="5"/>
      <c r="PTC15" s="5"/>
      <c r="PTD15" s="5"/>
      <c r="PTE15" s="5"/>
      <c r="PTF15" s="5"/>
      <c r="PTG15" s="5"/>
      <c r="PTH15" s="5"/>
      <c r="PTI15" s="5"/>
      <c r="PTJ15" s="5"/>
      <c r="PTK15" s="5"/>
      <c r="PTL15" s="5"/>
      <c r="PTM15" s="5"/>
      <c r="PTN15" s="5"/>
      <c r="PTO15" s="5"/>
      <c r="PTP15" s="5"/>
      <c r="PTQ15" s="5"/>
      <c r="PTR15" s="5"/>
      <c r="PTS15" s="5"/>
      <c r="PTT15" s="5"/>
      <c r="PTU15" s="5"/>
      <c r="PTV15" s="5"/>
      <c r="PTW15" s="5"/>
      <c r="PTX15" s="5"/>
      <c r="PTY15" s="5"/>
      <c r="PTZ15" s="5"/>
      <c r="PUA15" s="5"/>
      <c r="PUB15" s="5"/>
      <c r="PUC15" s="5"/>
      <c r="PUD15" s="5"/>
      <c r="PUE15" s="5"/>
      <c r="PUF15" s="5"/>
      <c r="PUG15" s="5"/>
      <c r="PUH15" s="5"/>
      <c r="PUI15" s="5"/>
      <c r="PUJ15" s="5"/>
      <c r="PUK15" s="5"/>
      <c r="PUL15" s="5"/>
      <c r="PUM15" s="5"/>
      <c r="PUN15" s="5"/>
      <c r="PUO15" s="5"/>
      <c r="PUP15" s="5"/>
      <c r="PUQ15" s="5"/>
      <c r="PUR15" s="5"/>
      <c r="PUS15" s="5"/>
      <c r="PUT15" s="5"/>
      <c r="PUU15" s="5"/>
      <c r="PUV15" s="5"/>
      <c r="PUW15" s="5"/>
      <c r="PUX15" s="5"/>
      <c r="PUY15" s="5"/>
      <c r="PUZ15" s="5"/>
      <c r="PVA15" s="5"/>
      <c r="PVB15" s="5"/>
      <c r="PVC15" s="5"/>
      <c r="PVD15" s="5"/>
      <c r="PVE15" s="5"/>
      <c r="PVF15" s="5"/>
      <c r="PVG15" s="5"/>
      <c r="PVH15" s="5"/>
      <c r="PVI15" s="5"/>
      <c r="PVJ15" s="5"/>
      <c r="PVK15" s="5"/>
      <c r="PVL15" s="5"/>
      <c r="PVM15" s="5"/>
      <c r="PVN15" s="5"/>
      <c r="PVO15" s="5"/>
      <c r="PVP15" s="5"/>
      <c r="PVQ15" s="5"/>
      <c r="PVR15" s="5"/>
      <c r="PVS15" s="5"/>
      <c r="PVT15" s="5"/>
      <c r="PVU15" s="5"/>
      <c r="PVV15" s="5"/>
      <c r="PVW15" s="5"/>
      <c r="PVX15" s="5"/>
      <c r="PVY15" s="5"/>
      <c r="PVZ15" s="5"/>
      <c r="PWA15" s="5"/>
      <c r="PWB15" s="5"/>
      <c r="PWC15" s="5"/>
      <c r="PWD15" s="5"/>
      <c r="PWE15" s="5"/>
      <c r="PWF15" s="5"/>
      <c r="PWG15" s="5"/>
      <c r="PWH15" s="5"/>
      <c r="PWI15" s="5"/>
      <c r="PWJ15" s="5"/>
      <c r="PWK15" s="5"/>
      <c r="PWL15" s="5"/>
      <c r="PWM15" s="5"/>
      <c r="PWN15" s="5"/>
      <c r="PWO15" s="5"/>
      <c r="PWP15" s="5"/>
      <c r="PWQ15" s="5"/>
      <c r="PWR15" s="5"/>
      <c r="PWS15" s="5"/>
      <c r="PWT15" s="5"/>
      <c r="PWU15" s="5"/>
      <c r="PWV15" s="5"/>
      <c r="PWW15" s="5"/>
      <c r="PWX15" s="5"/>
      <c r="PWY15" s="5"/>
      <c r="PWZ15" s="5"/>
      <c r="PXA15" s="5"/>
      <c r="PXB15" s="5"/>
      <c r="PXC15" s="5"/>
      <c r="PXD15" s="5"/>
      <c r="PXE15" s="5"/>
      <c r="PXF15" s="5"/>
      <c r="PXG15" s="5"/>
      <c r="PXH15" s="5"/>
      <c r="PXI15" s="5"/>
      <c r="PXJ15" s="5"/>
      <c r="PXK15" s="5"/>
      <c r="PXL15" s="5"/>
      <c r="PXM15" s="5"/>
      <c r="PXN15" s="5"/>
      <c r="PXO15" s="5"/>
      <c r="PXP15" s="5"/>
      <c r="PXQ15" s="5"/>
      <c r="PXR15" s="5"/>
      <c r="PXS15" s="5"/>
      <c r="PXT15" s="5"/>
      <c r="PXU15" s="5"/>
      <c r="PXV15" s="5"/>
      <c r="PXW15" s="5"/>
      <c r="PXX15" s="5"/>
      <c r="PXY15" s="5"/>
      <c r="PXZ15" s="5"/>
      <c r="PYA15" s="5"/>
      <c r="PYB15" s="5"/>
      <c r="PYC15" s="5"/>
      <c r="PYD15" s="5"/>
      <c r="PYE15" s="5"/>
      <c r="PYF15" s="5"/>
      <c r="PYG15" s="5"/>
      <c r="PYH15" s="5"/>
      <c r="PYI15" s="5"/>
      <c r="PYJ15" s="5"/>
      <c r="PYK15" s="5"/>
      <c r="PYL15" s="5"/>
      <c r="PYM15" s="5"/>
      <c r="PYN15" s="5"/>
      <c r="PYO15" s="5"/>
      <c r="PYP15" s="5"/>
      <c r="PYQ15" s="5"/>
      <c r="PYR15" s="5"/>
      <c r="PYS15" s="5"/>
      <c r="PYT15" s="5"/>
      <c r="PYU15" s="5"/>
      <c r="PYV15" s="5"/>
      <c r="PYW15" s="5"/>
      <c r="PYX15" s="5"/>
      <c r="PYY15" s="5"/>
      <c r="PYZ15" s="5"/>
      <c r="PZA15" s="5"/>
      <c r="PZB15" s="5"/>
      <c r="PZC15" s="5"/>
      <c r="PZD15" s="5"/>
      <c r="PZE15" s="5"/>
      <c r="PZF15" s="5"/>
      <c r="PZG15" s="5"/>
      <c r="PZH15" s="5"/>
      <c r="PZI15" s="5"/>
      <c r="PZJ15" s="5"/>
      <c r="PZK15" s="5"/>
      <c r="PZL15" s="5"/>
      <c r="PZM15" s="5"/>
      <c r="PZN15" s="5"/>
      <c r="PZO15" s="5"/>
      <c r="PZP15" s="5"/>
      <c r="PZQ15" s="5"/>
      <c r="PZR15" s="5"/>
      <c r="PZS15" s="5"/>
      <c r="PZT15" s="5"/>
      <c r="PZU15" s="5"/>
      <c r="PZV15" s="5"/>
      <c r="PZW15" s="5"/>
      <c r="PZX15" s="5"/>
      <c r="PZY15" s="5"/>
      <c r="PZZ15" s="5"/>
      <c r="QAA15" s="5"/>
      <c r="QAB15" s="5"/>
      <c r="QAC15" s="5"/>
      <c r="QAD15" s="5"/>
      <c r="QAE15" s="5"/>
      <c r="QAF15" s="5"/>
      <c r="QAG15" s="5"/>
      <c r="QAH15" s="5"/>
      <c r="QAI15" s="5"/>
      <c r="QAJ15" s="5"/>
      <c r="QAK15" s="5"/>
      <c r="QAL15" s="5"/>
      <c r="QAM15" s="5"/>
      <c r="QAN15" s="5"/>
      <c r="QAO15" s="5"/>
      <c r="QAP15" s="5"/>
      <c r="QAQ15" s="5"/>
      <c r="QAR15" s="5"/>
      <c r="QAS15" s="5"/>
      <c r="QAT15" s="5"/>
      <c r="QAU15" s="5"/>
      <c r="QAV15" s="5"/>
      <c r="QAW15" s="5"/>
      <c r="QAX15" s="5"/>
      <c r="QAY15" s="5"/>
      <c r="QAZ15" s="5"/>
      <c r="QBA15" s="5"/>
      <c r="QBB15" s="5"/>
      <c r="QBC15" s="5"/>
      <c r="QBD15" s="5"/>
      <c r="QBE15" s="5"/>
      <c r="QBF15" s="5"/>
      <c r="QBG15" s="5"/>
      <c r="QBH15" s="5"/>
      <c r="QBI15" s="5"/>
      <c r="QBJ15" s="5"/>
      <c r="QBK15" s="5"/>
      <c r="QBL15" s="5"/>
      <c r="QBM15" s="5"/>
      <c r="QBN15" s="5"/>
      <c r="QBO15" s="5"/>
      <c r="QBP15" s="5"/>
      <c r="QBQ15" s="5"/>
      <c r="QBR15" s="5"/>
      <c r="QBS15" s="5"/>
      <c r="QBT15" s="5"/>
      <c r="QBU15" s="5"/>
      <c r="QBV15" s="5"/>
      <c r="QBW15" s="5"/>
      <c r="QBX15" s="5"/>
      <c r="QBY15" s="5"/>
      <c r="QBZ15" s="5"/>
      <c r="QCA15" s="5"/>
      <c r="QCB15" s="5"/>
      <c r="QCC15" s="5"/>
      <c r="QCD15" s="5"/>
      <c r="QCE15" s="5"/>
      <c r="QCF15" s="5"/>
      <c r="QCG15" s="5"/>
      <c r="QCH15" s="5"/>
      <c r="QCI15" s="5"/>
      <c r="QCJ15" s="5"/>
      <c r="QCK15" s="5"/>
      <c r="QCL15" s="5"/>
      <c r="QCM15" s="5"/>
      <c r="QCN15" s="5"/>
      <c r="QCO15" s="5"/>
      <c r="QCP15" s="5"/>
      <c r="QCQ15" s="5"/>
      <c r="QCR15" s="5"/>
      <c r="QCS15" s="5"/>
      <c r="QCT15" s="5"/>
      <c r="QCU15" s="5"/>
      <c r="QCV15" s="5"/>
      <c r="QCW15" s="5"/>
      <c r="QCX15" s="5"/>
      <c r="QCY15" s="5"/>
      <c r="QCZ15" s="5"/>
      <c r="QDA15" s="5"/>
      <c r="QDB15" s="5"/>
      <c r="QDC15" s="5"/>
      <c r="QDD15" s="5"/>
      <c r="QDE15" s="5"/>
      <c r="QDF15" s="5"/>
      <c r="QDG15" s="5"/>
      <c r="QDH15" s="5"/>
      <c r="QDI15" s="5"/>
      <c r="QDJ15" s="5"/>
      <c r="QDK15" s="5"/>
      <c r="QDL15" s="5"/>
      <c r="QDM15" s="5"/>
      <c r="QDN15" s="5"/>
      <c r="QDO15" s="5"/>
      <c r="QDP15" s="5"/>
      <c r="QDQ15" s="5"/>
      <c r="QDR15" s="5"/>
      <c r="QDS15" s="5"/>
      <c r="QDT15" s="5"/>
      <c r="QDU15" s="5"/>
      <c r="QDV15" s="5"/>
      <c r="QDW15" s="5"/>
      <c r="QDX15" s="5"/>
      <c r="QDY15" s="5"/>
      <c r="QDZ15" s="5"/>
      <c r="QEA15" s="5"/>
      <c r="QEB15" s="5"/>
      <c r="QEC15" s="5"/>
      <c r="QED15" s="5"/>
      <c r="QEE15" s="5"/>
      <c r="QEF15" s="5"/>
      <c r="QEG15" s="5"/>
      <c r="QEH15" s="5"/>
      <c r="QEI15" s="5"/>
      <c r="QEJ15" s="5"/>
      <c r="QEK15" s="5"/>
      <c r="QEL15" s="5"/>
      <c r="QEM15" s="5"/>
      <c r="QEN15" s="5"/>
      <c r="QEO15" s="5"/>
      <c r="QEP15" s="5"/>
      <c r="QEQ15" s="5"/>
      <c r="QER15" s="5"/>
      <c r="QES15" s="5"/>
      <c r="QET15" s="5"/>
      <c r="QEU15" s="5"/>
      <c r="QEV15" s="5"/>
      <c r="QEW15" s="5"/>
      <c r="QEX15" s="5"/>
      <c r="QEY15" s="5"/>
      <c r="QEZ15" s="5"/>
      <c r="QFA15" s="5"/>
      <c r="QFB15" s="5"/>
      <c r="QFC15" s="5"/>
      <c r="QFD15" s="5"/>
      <c r="QFE15" s="5"/>
      <c r="QFF15" s="5"/>
      <c r="QFG15" s="5"/>
      <c r="QFH15" s="5"/>
      <c r="QFI15" s="5"/>
      <c r="QFJ15" s="5"/>
      <c r="QFK15" s="5"/>
      <c r="QFL15" s="5"/>
      <c r="QFM15" s="5"/>
      <c r="QFN15" s="5"/>
      <c r="QFO15" s="5"/>
      <c r="QFP15" s="5"/>
      <c r="QFQ15" s="5"/>
      <c r="QFR15" s="5"/>
      <c r="QFS15" s="5"/>
      <c r="QFT15" s="5"/>
      <c r="QFU15" s="5"/>
      <c r="QFV15" s="5"/>
      <c r="QFW15" s="5"/>
      <c r="QFX15" s="5"/>
      <c r="QFY15" s="5"/>
      <c r="QFZ15" s="5"/>
      <c r="QGA15" s="5"/>
      <c r="QGB15" s="5"/>
      <c r="QGC15" s="5"/>
      <c r="QGD15" s="5"/>
      <c r="QGE15" s="5"/>
      <c r="QGF15" s="5"/>
      <c r="QGG15" s="5"/>
      <c r="QGH15" s="5"/>
      <c r="QGI15" s="5"/>
      <c r="QGJ15" s="5"/>
      <c r="QGK15" s="5"/>
      <c r="QGL15" s="5"/>
      <c r="QGM15" s="5"/>
      <c r="QGN15" s="5"/>
      <c r="QGO15" s="5"/>
      <c r="QGP15" s="5"/>
      <c r="QGQ15" s="5"/>
      <c r="QGR15" s="5"/>
      <c r="QGS15" s="5"/>
      <c r="QGT15" s="5"/>
      <c r="QGU15" s="5"/>
      <c r="QGV15" s="5"/>
      <c r="QGW15" s="5"/>
      <c r="QGX15" s="5"/>
      <c r="QGY15" s="5"/>
      <c r="QGZ15" s="5"/>
      <c r="QHA15" s="5"/>
      <c r="QHB15" s="5"/>
      <c r="QHC15" s="5"/>
      <c r="QHD15" s="5"/>
      <c r="QHE15" s="5"/>
      <c r="QHF15" s="5"/>
      <c r="QHG15" s="5"/>
      <c r="QHH15" s="5"/>
      <c r="QHI15" s="5"/>
      <c r="QHJ15" s="5"/>
      <c r="QHK15" s="5"/>
      <c r="QHL15" s="5"/>
      <c r="QHM15" s="5"/>
      <c r="QHN15" s="5"/>
      <c r="QHO15" s="5"/>
      <c r="QHP15" s="5"/>
      <c r="QHQ15" s="5"/>
      <c r="QHR15" s="5"/>
      <c r="QHS15" s="5"/>
      <c r="QHT15" s="5"/>
      <c r="QHU15" s="5"/>
      <c r="QHV15" s="5"/>
      <c r="QHW15" s="5"/>
      <c r="QHX15" s="5"/>
      <c r="QHY15" s="5"/>
      <c r="QHZ15" s="5"/>
      <c r="QIA15" s="5"/>
      <c r="QIB15" s="5"/>
      <c r="QIC15" s="5"/>
      <c r="QID15" s="5"/>
      <c r="QIE15" s="5"/>
      <c r="QIF15" s="5"/>
      <c r="QIG15" s="5"/>
      <c r="QIH15" s="5"/>
      <c r="QII15" s="5"/>
      <c r="QIJ15" s="5"/>
      <c r="QIK15" s="5"/>
      <c r="QIL15" s="5"/>
      <c r="QIM15" s="5"/>
      <c r="QIN15" s="5"/>
      <c r="QIO15" s="5"/>
      <c r="QIP15" s="5"/>
      <c r="QIQ15" s="5"/>
      <c r="QIR15" s="5"/>
      <c r="QIS15" s="5"/>
      <c r="QIT15" s="5"/>
      <c r="QIU15" s="5"/>
      <c r="QIV15" s="5"/>
      <c r="QIW15" s="5"/>
      <c r="QIX15" s="5"/>
      <c r="QIY15" s="5"/>
      <c r="QIZ15" s="5"/>
      <c r="QJA15" s="5"/>
      <c r="QJB15" s="5"/>
      <c r="QJC15" s="5"/>
      <c r="QJD15" s="5"/>
      <c r="QJE15" s="5"/>
      <c r="QJF15" s="5"/>
      <c r="QJG15" s="5"/>
      <c r="QJH15" s="5"/>
      <c r="QJI15" s="5"/>
      <c r="QJJ15" s="5"/>
      <c r="QJK15" s="5"/>
      <c r="QJL15" s="5"/>
      <c r="QJM15" s="5"/>
      <c r="QJN15" s="5"/>
      <c r="QJO15" s="5"/>
      <c r="QJP15" s="5"/>
      <c r="QJQ15" s="5"/>
      <c r="QJR15" s="5"/>
      <c r="QJS15" s="5"/>
      <c r="QJT15" s="5"/>
      <c r="QJU15" s="5"/>
      <c r="QJV15" s="5"/>
      <c r="QJW15" s="5"/>
      <c r="QJX15" s="5"/>
      <c r="QJY15" s="5"/>
      <c r="QJZ15" s="5"/>
      <c r="QKA15" s="5"/>
      <c r="QKB15" s="5"/>
      <c r="QKC15" s="5"/>
      <c r="QKD15" s="5"/>
      <c r="QKE15" s="5"/>
      <c r="QKF15" s="5"/>
      <c r="QKG15" s="5"/>
      <c r="QKH15" s="5"/>
      <c r="QKI15" s="5"/>
      <c r="QKJ15" s="5"/>
      <c r="QKK15" s="5"/>
      <c r="QKL15" s="5"/>
      <c r="QKM15" s="5"/>
      <c r="QKN15" s="5"/>
      <c r="QKO15" s="5"/>
      <c r="QKP15" s="5"/>
      <c r="QKQ15" s="5"/>
      <c r="QKR15" s="5"/>
      <c r="QKS15" s="5"/>
      <c r="QKT15" s="5"/>
      <c r="QKU15" s="5"/>
      <c r="QKV15" s="5"/>
      <c r="QKW15" s="5"/>
      <c r="QKX15" s="5"/>
      <c r="QKY15" s="5"/>
      <c r="QKZ15" s="5"/>
      <c r="QLA15" s="5"/>
      <c r="QLB15" s="5"/>
      <c r="QLC15" s="5"/>
      <c r="QLD15" s="5"/>
      <c r="QLE15" s="5"/>
      <c r="QLF15" s="5"/>
      <c r="QLG15" s="5"/>
      <c r="QLH15" s="5"/>
      <c r="QLI15" s="5"/>
      <c r="QLJ15" s="5"/>
      <c r="QLK15" s="5"/>
      <c r="QLL15" s="5"/>
      <c r="QLM15" s="5"/>
      <c r="QLN15" s="5"/>
      <c r="QLO15" s="5"/>
      <c r="QLP15" s="5"/>
      <c r="QLQ15" s="5"/>
      <c r="QLR15" s="5"/>
      <c r="QLS15" s="5"/>
      <c r="QLT15" s="5"/>
      <c r="QLU15" s="5"/>
      <c r="QLV15" s="5"/>
      <c r="QLW15" s="5"/>
      <c r="QLX15" s="5"/>
      <c r="QLY15" s="5"/>
      <c r="QLZ15" s="5"/>
      <c r="QMA15" s="5"/>
      <c r="QMB15" s="5"/>
      <c r="QMC15" s="5"/>
      <c r="QMD15" s="5"/>
      <c r="QME15" s="5"/>
      <c r="QMF15" s="5"/>
      <c r="QMG15" s="5"/>
      <c r="QMH15" s="5"/>
      <c r="QMI15" s="5"/>
      <c r="QMJ15" s="5"/>
      <c r="QMK15" s="5"/>
      <c r="QML15" s="5"/>
      <c r="QMM15" s="5"/>
      <c r="QMN15" s="5"/>
      <c r="QMO15" s="5"/>
      <c r="QMP15" s="5"/>
      <c r="QMQ15" s="5"/>
      <c r="QMR15" s="5"/>
      <c r="QMS15" s="5"/>
      <c r="QMT15" s="5"/>
      <c r="QMU15" s="5"/>
      <c r="QMV15" s="5"/>
      <c r="QMW15" s="5"/>
      <c r="QMX15" s="5"/>
      <c r="QMY15" s="5"/>
      <c r="QMZ15" s="5"/>
      <c r="QNA15" s="5"/>
      <c r="QNB15" s="5"/>
      <c r="QNC15" s="5"/>
      <c r="QND15" s="5"/>
      <c r="QNE15" s="5"/>
      <c r="QNF15" s="5"/>
      <c r="QNG15" s="5"/>
      <c r="QNH15" s="5"/>
      <c r="QNI15" s="5"/>
      <c r="QNJ15" s="5"/>
      <c r="QNK15" s="5"/>
      <c r="QNL15" s="5"/>
      <c r="QNM15" s="5"/>
      <c r="QNN15" s="5"/>
      <c r="QNO15" s="5"/>
      <c r="QNP15" s="5"/>
      <c r="QNQ15" s="5"/>
      <c r="QNR15" s="5"/>
      <c r="QNS15" s="5"/>
      <c r="QNT15" s="5"/>
      <c r="QNU15" s="5"/>
      <c r="QNV15" s="5"/>
      <c r="QNW15" s="5"/>
      <c r="QNX15" s="5"/>
      <c r="QNY15" s="5"/>
      <c r="QNZ15" s="5"/>
      <c r="QOA15" s="5"/>
      <c r="QOB15" s="5"/>
      <c r="QOC15" s="5"/>
      <c r="QOD15" s="5"/>
      <c r="QOE15" s="5"/>
      <c r="QOF15" s="5"/>
      <c r="QOG15" s="5"/>
      <c r="QOH15" s="5"/>
      <c r="QOI15" s="5"/>
      <c r="QOJ15" s="5"/>
      <c r="QOK15" s="5"/>
      <c r="QOL15" s="5"/>
      <c r="QOM15" s="5"/>
      <c r="QON15" s="5"/>
      <c r="QOO15" s="5"/>
      <c r="QOP15" s="5"/>
      <c r="QOQ15" s="5"/>
      <c r="QOR15" s="5"/>
      <c r="QOS15" s="5"/>
      <c r="QOT15" s="5"/>
      <c r="QOU15" s="5"/>
      <c r="QOV15" s="5"/>
      <c r="QOW15" s="5"/>
      <c r="QOX15" s="5"/>
      <c r="QOY15" s="5"/>
      <c r="QOZ15" s="5"/>
      <c r="QPA15" s="5"/>
      <c r="QPB15" s="5"/>
      <c r="QPC15" s="5"/>
      <c r="QPD15" s="5"/>
      <c r="QPE15" s="5"/>
      <c r="QPF15" s="5"/>
      <c r="QPG15" s="5"/>
      <c r="QPH15" s="5"/>
      <c r="QPI15" s="5"/>
      <c r="QPJ15" s="5"/>
      <c r="QPK15" s="5"/>
      <c r="QPL15" s="5"/>
      <c r="QPM15" s="5"/>
      <c r="QPN15" s="5"/>
      <c r="QPO15" s="5"/>
      <c r="QPP15" s="5"/>
      <c r="QPQ15" s="5"/>
      <c r="QPR15" s="5"/>
      <c r="QPS15" s="5"/>
      <c r="QPT15" s="5"/>
      <c r="QPU15" s="5"/>
      <c r="QPV15" s="5"/>
      <c r="QPW15" s="5"/>
      <c r="QPX15" s="5"/>
      <c r="QPY15" s="5"/>
      <c r="QPZ15" s="5"/>
      <c r="QQA15" s="5"/>
      <c r="QQB15" s="5"/>
      <c r="QQC15" s="5"/>
      <c r="QQD15" s="5"/>
      <c r="QQE15" s="5"/>
      <c r="QQF15" s="5"/>
      <c r="QQG15" s="5"/>
      <c r="QQH15" s="5"/>
      <c r="QQI15" s="5"/>
      <c r="QQJ15" s="5"/>
      <c r="QQK15" s="5"/>
      <c r="QQL15" s="5"/>
      <c r="QQM15" s="5"/>
      <c r="QQN15" s="5"/>
      <c r="QQO15" s="5"/>
      <c r="QQP15" s="5"/>
      <c r="QQQ15" s="5"/>
      <c r="QQR15" s="5"/>
      <c r="QQS15" s="5"/>
      <c r="QQT15" s="5"/>
      <c r="QQU15" s="5"/>
      <c r="QQV15" s="5"/>
      <c r="QQW15" s="5"/>
      <c r="QQX15" s="5"/>
      <c r="QQY15" s="5"/>
      <c r="QQZ15" s="5"/>
      <c r="QRA15" s="5"/>
      <c r="QRB15" s="5"/>
      <c r="QRC15" s="5"/>
      <c r="QRD15" s="5"/>
      <c r="QRE15" s="5"/>
      <c r="QRF15" s="5"/>
      <c r="QRG15" s="5"/>
      <c r="QRH15" s="5"/>
      <c r="QRI15" s="5"/>
      <c r="QRJ15" s="5"/>
      <c r="QRK15" s="5"/>
      <c r="QRL15" s="5"/>
      <c r="QRM15" s="5"/>
      <c r="QRN15" s="5"/>
      <c r="QRO15" s="5"/>
      <c r="QRP15" s="5"/>
      <c r="QRQ15" s="5"/>
      <c r="QRR15" s="5"/>
      <c r="QRS15" s="5"/>
      <c r="QRT15" s="5"/>
      <c r="QRU15" s="5"/>
      <c r="QRV15" s="5"/>
      <c r="QRW15" s="5"/>
      <c r="QRX15" s="5"/>
      <c r="QRY15" s="5"/>
      <c r="QRZ15" s="5"/>
      <c r="QSA15" s="5"/>
      <c r="QSB15" s="5"/>
      <c r="QSC15" s="5"/>
      <c r="QSD15" s="5"/>
      <c r="QSE15" s="5"/>
      <c r="QSF15" s="5"/>
      <c r="QSG15" s="5"/>
      <c r="QSH15" s="5"/>
      <c r="QSI15" s="5"/>
      <c r="QSJ15" s="5"/>
      <c r="QSK15" s="5"/>
      <c r="QSL15" s="5"/>
      <c r="QSM15" s="5"/>
      <c r="QSN15" s="5"/>
      <c r="QSO15" s="5"/>
      <c r="QSP15" s="5"/>
      <c r="QSQ15" s="5"/>
      <c r="QSR15" s="5"/>
      <c r="QSS15" s="5"/>
      <c r="QST15" s="5"/>
      <c r="QSU15" s="5"/>
      <c r="QSV15" s="5"/>
      <c r="QSW15" s="5"/>
      <c r="QSX15" s="5"/>
      <c r="QSY15" s="5"/>
      <c r="QSZ15" s="5"/>
      <c r="QTA15" s="5"/>
      <c r="QTB15" s="5"/>
      <c r="QTC15" s="5"/>
      <c r="QTD15" s="5"/>
      <c r="QTE15" s="5"/>
      <c r="QTF15" s="5"/>
      <c r="QTG15" s="5"/>
      <c r="QTH15" s="5"/>
      <c r="QTI15" s="5"/>
      <c r="QTJ15" s="5"/>
      <c r="QTK15" s="5"/>
      <c r="QTL15" s="5"/>
      <c r="QTM15" s="5"/>
      <c r="QTN15" s="5"/>
      <c r="QTO15" s="5"/>
      <c r="QTP15" s="5"/>
      <c r="QTQ15" s="5"/>
      <c r="QTR15" s="5"/>
      <c r="QTS15" s="5"/>
      <c r="QTT15" s="5"/>
      <c r="QTU15" s="5"/>
      <c r="QTV15" s="5"/>
      <c r="QTW15" s="5"/>
      <c r="QTX15" s="5"/>
      <c r="QTY15" s="5"/>
      <c r="QTZ15" s="5"/>
      <c r="QUA15" s="5"/>
      <c r="QUB15" s="5"/>
      <c r="QUC15" s="5"/>
      <c r="QUD15" s="5"/>
      <c r="QUE15" s="5"/>
      <c r="QUF15" s="5"/>
      <c r="QUG15" s="5"/>
      <c r="QUH15" s="5"/>
      <c r="QUI15" s="5"/>
      <c r="QUJ15" s="5"/>
      <c r="QUK15" s="5"/>
      <c r="QUL15" s="5"/>
      <c r="QUM15" s="5"/>
      <c r="QUN15" s="5"/>
      <c r="QUO15" s="5"/>
      <c r="QUP15" s="5"/>
      <c r="QUQ15" s="5"/>
      <c r="QUR15" s="5"/>
      <c r="QUS15" s="5"/>
      <c r="QUT15" s="5"/>
      <c r="QUU15" s="5"/>
      <c r="QUV15" s="5"/>
      <c r="QUW15" s="5"/>
      <c r="QUX15" s="5"/>
      <c r="QUY15" s="5"/>
      <c r="QUZ15" s="5"/>
      <c r="QVA15" s="5"/>
      <c r="QVB15" s="5"/>
      <c r="QVC15" s="5"/>
      <c r="QVD15" s="5"/>
      <c r="QVE15" s="5"/>
      <c r="QVF15" s="5"/>
      <c r="QVG15" s="5"/>
      <c r="QVH15" s="5"/>
      <c r="QVI15" s="5"/>
      <c r="QVJ15" s="5"/>
      <c r="QVK15" s="5"/>
      <c r="QVL15" s="5"/>
      <c r="QVM15" s="5"/>
      <c r="QVN15" s="5"/>
      <c r="QVO15" s="5"/>
      <c r="QVP15" s="5"/>
      <c r="QVQ15" s="5"/>
      <c r="QVR15" s="5"/>
      <c r="QVS15" s="5"/>
      <c r="QVT15" s="5"/>
      <c r="QVU15" s="5"/>
      <c r="QVV15" s="5"/>
      <c r="QVW15" s="5"/>
      <c r="QVX15" s="5"/>
      <c r="QVY15" s="5"/>
      <c r="QVZ15" s="5"/>
      <c r="QWA15" s="5"/>
      <c r="QWB15" s="5"/>
      <c r="QWC15" s="5"/>
      <c r="QWD15" s="5"/>
      <c r="QWE15" s="5"/>
      <c r="QWF15" s="5"/>
      <c r="QWG15" s="5"/>
      <c r="QWH15" s="5"/>
      <c r="QWI15" s="5"/>
      <c r="QWJ15" s="5"/>
      <c r="QWK15" s="5"/>
      <c r="QWL15" s="5"/>
      <c r="QWM15" s="5"/>
      <c r="QWN15" s="5"/>
      <c r="QWO15" s="5"/>
      <c r="QWP15" s="5"/>
      <c r="QWQ15" s="5"/>
      <c r="QWR15" s="5"/>
      <c r="QWS15" s="5"/>
      <c r="QWT15" s="5"/>
      <c r="QWU15" s="5"/>
      <c r="QWV15" s="5"/>
      <c r="QWW15" s="5"/>
      <c r="QWX15" s="5"/>
      <c r="QWY15" s="5"/>
      <c r="QWZ15" s="5"/>
      <c r="QXA15" s="5"/>
      <c r="QXB15" s="5"/>
      <c r="QXC15" s="5"/>
      <c r="QXD15" s="5"/>
      <c r="QXE15" s="5"/>
      <c r="QXF15" s="5"/>
      <c r="QXG15" s="5"/>
      <c r="QXH15" s="5"/>
      <c r="QXI15" s="5"/>
      <c r="QXJ15" s="5"/>
      <c r="QXK15" s="5"/>
      <c r="QXL15" s="5"/>
      <c r="QXM15" s="5"/>
      <c r="QXN15" s="5"/>
      <c r="QXO15" s="5"/>
      <c r="QXP15" s="5"/>
      <c r="QXQ15" s="5"/>
      <c r="QXR15" s="5"/>
      <c r="QXS15" s="5"/>
      <c r="QXT15" s="5"/>
      <c r="QXU15" s="5"/>
      <c r="QXV15" s="5"/>
      <c r="QXW15" s="5"/>
      <c r="QXX15" s="5"/>
      <c r="QXY15" s="5"/>
      <c r="QXZ15" s="5"/>
      <c r="QYA15" s="5"/>
      <c r="QYB15" s="5"/>
      <c r="QYC15" s="5"/>
      <c r="QYD15" s="5"/>
      <c r="QYE15" s="5"/>
      <c r="QYF15" s="5"/>
      <c r="QYG15" s="5"/>
      <c r="QYH15" s="5"/>
      <c r="QYI15" s="5"/>
      <c r="QYJ15" s="5"/>
      <c r="QYK15" s="5"/>
      <c r="QYL15" s="5"/>
      <c r="QYM15" s="5"/>
      <c r="QYN15" s="5"/>
      <c r="QYO15" s="5"/>
      <c r="QYP15" s="5"/>
      <c r="QYQ15" s="5"/>
      <c r="QYR15" s="5"/>
      <c r="QYS15" s="5"/>
      <c r="QYT15" s="5"/>
      <c r="QYU15" s="5"/>
      <c r="QYV15" s="5"/>
      <c r="QYW15" s="5"/>
      <c r="QYX15" s="5"/>
      <c r="QYY15" s="5"/>
      <c r="QYZ15" s="5"/>
      <c r="QZA15" s="5"/>
      <c r="QZB15" s="5"/>
      <c r="QZC15" s="5"/>
      <c r="QZD15" s="5"/>
      <c r="QZE15" s="5"/>
      <c r="QZF15" s="5"/>
      <c r="QZG15" s="5"/>
      <c r="QZH15" s="5"/>
      <c r="QZI15" s="5"/>
      <c r="QZJ15" s="5"/>
      <c r="QZK15" s="5"/>
      <c r="QZL15" s="5"/>
      <c r="QZM15" s="5"/>
      <c r="QZN15" s="5"/>
      <c r="QZO15" s="5"/>
      <c r="QZP15" s="5"/>
      <c r="QZQ15" s="5"/>
      <c r="QZR15" s="5"/>
      <c r="QZS15" s="5"/>
      <c r="QZT15" s="5"/>
      <c r="QZU15" s="5"/>
      <c r="QZV15" s="5"/>
      <c r="QZW15" s="5"/>
      <c r="QZX15" s="5"/>
      <c r="QZY15" s="5"/>
      <c r="QZZ15" s="5"/>
      <c r="RAA15" s="5"/>
      <c r="RAB15" s="5"/>
      <c r="RAC15" s="5"/>
      <c r="RAD15" s="5"/>
      <c r="RAE15" s="5"/>
      <c r="RAF15" s="5"/>
      <c r="RAG15" s="5"/>
      <c r="RAH15" s="5"/>
      <c r="RAI15" s="5"/>
      <c r="RAJ15" s="5"/>
      <c r="RAK15" s="5"/>
      <c r="RAL15" s="5"/>
      <c r="RAM15" s="5"/>
      <c r="RAN15" s="5"/>
      <c r="RAO15" s="5"/>
      <c r="RAP15" s="5"/>
      <c r="RAQ15" s="5"/>
      <c r="RAR15" s="5"/>
      <c r="RAS15" s="5"/>
      <c r="RAT15" s="5"/>
      <c r="RAU15" s="5"/>
      <c r="RAV15" s="5"/>
      <c r="RAW15" s="5"/>
      <c r="RAX15" s="5"/>
      <c r="RAY15" s="5"/>
      <c r="RAZ15" s="5"/>
      <c r="RBA15" s="5"/>
      <c r="RBB15" s="5"/>
      <c r="RBC15" s="5"/>
      <c r="RBD15" s="5"/>
      <c r="RBE15" s="5"/>
      <c r="RBF15" s="5"/>
      <c r="RBG15" s="5"/>
      <c r="RBH15" s="5"/>
      <c r="RBI15" s="5"/>
      <c r="RBJ15" s="5"/>
      <c r="RBK15" s="5"/>
      <c r="RBL15" s="5"/>
      <c r="RBM15" s="5"/>
      <c r="RBN15" s="5"/>
      <c r="RBO15" s="5"/>
      <c r="RBP15" s="5"/>
      <c r="RBQ15" s="5"/>
      <c r="RBR15" s="5"/>
      <c r="RBS15" s="5"/>
      <c r="RBT15" s="5"/>
      <c r="RBU15" s="5"/>
      <c r="RBV15" s="5"/>
      <c r="RBW15" s="5"/>
      <c r="RBX15" s="5"/>
      <c r="RBY15" s="5"/>
      <c r="RBZ15" s="5"/>
      <c r="RCA15" s="5"/>
      <c r="RCB15" s="5"/>
      <c r="RCC15" s="5"/>
      <c r="RCD15" s="5"/>
      <c r="RCE15" s="5"/>
      <c r="RCF15" s="5"/>
      <c r="RCG15" s="5"/>
      <c r="RCH15" s="5"/>
      <c r="RCI15" s="5"/>
      <c r="RCJ15" s="5"/>
      <c r="RCK15" s="5"/>
      <c r="RCL15" s="5"/>
      <c r="RCM15" s="5"/>
      <c r="RCN15" s="5"/>
      <c r="RCO15" s="5"/>
      <c r="RCP15" s="5"/>
      <c r="RCQ15" s="5"/>
      <c r="RCR15" s="5"/>
      <c r="RCS15" s="5"/>
      <c r="RCT15" s="5"/>
      <c r="RCU15" s="5"/>
      <c r="RCV15" s="5"/>
      <c r="RCW15" s="5"/>
      <c r="RCX15" s="5"/>
      <c r="RCY15" s="5"/>
      <c r="RCZ15" s="5"/>
      <c r="RDA15" s="5"/>
      <c r="RDB15" s="5"/>
      <c r="RDC15" s="5"/>
      <c r="RDD15" s="5"/>
      <c r="RDE15" s="5"/>
      <c r="RDF15" s="5"/>
      <c r="RDG15" s="5"/>
      <c r="RDH15" s="5"/>
      <c r="RDI15" s="5"/>
      <c r="RDJ15" s="5"/>
      <c r="RDK15" s="5"/>
      <c r="RDL15" s="5"/>
      <c r="RDM15" s="5"/>
      <c r="RDN15" s="5"/>
      <c r="RDO15" s="5"/>
      <c r="RDP15" s="5"/>
      <c r="RDQ15" s="5"/>
      <c r="RDR15" s="5"/>
      <c r="RDS15" s="5"/>
      <c r="RDT15" s="5"/>
      <c r="RDU15" s="5"/>
      <c r="RDV15" s="5"/>
      <c r="RDW15" s="5"/>
      <c r="RDX15" s="5"/>
      <c r="RDY15" s="5"/>
      <c r="RDZ15" s="5"/>
      <c r="REA15" s="5"/>
      <c r="REB15" s="5"/>
      <c r="REC15" s="5"/>
      <c r="RED15" s="5"/>
      <c r="REE15" s="5"/>
      <c r="REF15" s="5"/>
      <c r="REG15" s="5"/>
      <c r="REH15" s="5"/>
      <c r="REI15" s="5"/>
      <c r="REJ15" s="5"/>
      <c r="REK15" s="5"/>
      <c r="REL15" s="5"/>
      <c r="REM15" s="5"/>
      <c r="REN15" s="5"/>
      <c r="REO15" s="5"/>
      <c r="REP15" s="5"/>
      <c r="REQ15" s="5"/>
      <c r="RER15" s="5"/>
      <c r="RES15" s="5"/>
      <c r="RET15" s="5"/>
      <c r="REU15" s="5"/>
      <c r="REV15" s="5"/>
      <c r="REW15" s="5"/>
      <c r="REX15" s="5"/>
      <c r="REY15" s="5"/>
      <c r="REZ15" s="5"/>
      <c r="RFA15" s="5"/>
      <c r="RFB15" s="5"/>
      <c r="RFC15" s="5"/>
      <c r="RFD15" s="5"/>
      <c r="RFE15" s="5"/>
      <c r="RFF15" s="5"/>
      <c r="RFG15" s="5"/>
      <c r="RFH15" s="5"/>
      <c r="RFI15" s="5"/>
      <c r="RFJ15" s="5"/>
      <c r="RFK15" s="5"/>
      <c r="RFL15" s="5"/>
      <c r="RFM15" s="5"/>
      <c r="RFN15" s="5"/>
      <c r="RFO15" s="5"/>
      <c r="RFP15" s="5"/>
      <c r="RFQ15" s="5"/>
      <c r="RFR15" s="5"/>
      <c r="RFS15" s="5"/>
      <c r="RFT15" s="5"/>
      <c r="RFU15" s="5"/>
      <c r="RFV15" s="5"/>
      <c r="RFW15" s="5"/>
      <c r="RFX15" s="5"/>
      <c r="RFY15" s="5"/>
      <c r="RFZ15" s="5"/>
      <c r="RGA15" s="5"/>
      <c r="RGB15" s="5"/>
      <c r="RGC15" s="5"/>
      <c r="RGD15" s="5"/>
      <c r="RGE15" s="5"/>
      <c r="RGF15" s="5"/>
      <c r="RGG15" s="5"/>
      <c r="RGH15" s="5"/>
      <c r="RGI15" s="5"/>
      <c r="RGJ15" s="5"/>
      <c r="RGK15" s="5"/>
      <c r="RGL15" s="5"/>
      <c r="RGM15" s="5"/>
      <c r="RGN15" s="5"/>
      <c r="RGO15" s="5"/>
      <c r="RGP15" s="5"/>
      <c r="RGQ15" s="5"/>
      <c r="RGR15" s="5"/>
      <c r="RGS15" s="5"/>
      <c r="RGT15" s="5"/>
      <c r="RGU15" s="5"/>
      <c r="RGV15" s="5"/>
      <c r="RGW15" s="5"/>
      <c r="RGX15" s="5"/>
      <c r="RGY15" s="5"/>
      <c r="RGZ15" s="5"/>
      <c r="RHA15" s="5"/>
      <c r="RHB15" s="5"/>
      <c r="RHC15" s="5"/>
      <c r="RHD15" s="5"/>
      <c r="RHE15" s="5"/>
      <c r="RHF15" s="5"/>
      <c r="RHG15" s="5"/>
      <c r="RHH15" s="5"/>
      <c r="RHI15" s="5"/>
      <c r="RHJ15" s="5"/>
      <c r="RHK15" s="5"/>
      <c r="RHL15" s="5"/>
      <c r="RHM15" s="5"/>
      <c r="RHN15" s="5"/>
      <c r="RHO15" s="5"/>
      <c r="RHP15" s="5"/>
      <c r="RHQ15" s="5"/>
      <c r="RHR15" s="5"/>
      <c r="RHS15" s="5"/>
      <c r="RHT15" s="5"/>
      <c r="RHU15" s="5"/>
      <c r="RHV15" s="5"/>
      <c r="RHW15" s="5"/>
      <c r="RHX15" s="5"/>
      <c r="RHY15" s="5"/>
      <c r="RHZ15" s="5"/>
      <c r="RIA15" s="5"/>
      <c r="RIB15" s="5"/>
      <c r="RIC15" s="5"/>
      <c r="RID15" s="5"/>
      <c r="RIE15" s="5"/>
      <c r="RIF15" s="5"/>
      <c r="RIG15" s="5"/>
      <c r="RIH15" s="5"/>
      <c r="RII15" s="5"/>
      <c r="RIJ15" s="5"/>
      <c r="RIK15" s="5"/>
      <c r="RIL15" s="5"/>
      <c r="RIM15" s="5"/>
      <c r="RIN15" s="5"/>
      <c r="RIO15" s="5"/>
      <c r="RIP15" s="5"/>
      <c r="RIQ15" s="5"/>
      <c r="RIR15" s="5"/>
      <c r="RIS15" s="5"/>
      <c r="RIT15" s="5"/>
      <c r="RIU15" s="5"/>
      <c r="RIV15" s="5"/>
      <c r="RIW15" s="5"/>
      <c r="RIX15" s="5"/>
      <c r="RIY15" s="5"/>
      <c r="RIZ15" s="5"/>
      <c r="RJA15" s="5"/>
      <c r="RJB15" s="5"/>
      <c r="RJC15" s="5"/>
      <c r="RJD15" s="5"/>
      <c r="RJE15" s="5"/>
      <c r="RJF15" s="5"/>
      <c r="RJG15" s="5"/>
      <c r="RJH15" s="5"/>
      <c r="RJI15" s="5"/>
      <c r="RJJ15" s="5"/>
      <c r="RJK15" s="5"/>
      <c r="RJL15" s="5"/>
      <c r="RJM15" s="5"/>
      <c r="RJN15" s="5"/>
      <c r="RJO15" s="5"/>
      <c r="RJP15" s="5"/>
      <c r="RJQ15" s="5"/>
      <c r="RJR15" s="5"/>
      <c r="RJS15" s="5"/>
      <c r="RJT15" s="5"/>
      <c r="RJU15" s="5"/>
      <c r="RJV15" s="5"/>
      <c r="RJW15" s="5"/>
      <c r="RJX15" s="5"/>
      <c r="RJY15" s="5"/>
      <c r="RJZ15" s="5"/>
      <c r="RKA15" s="5"/>
      <c r="RKB15" s="5"/>
      <c r="RKC15" s="5"/>
      <c r="RKD15" s="5"/>
      <c r="RKE15" s="5"/>
      <c r="RKF15" s="5"/>
      <c r="RKG15" s="5"/>
      <c r="RKH15" s="5"/>
      <c r="RKI15" s="5"/>
      <c r="RKJ15" s="5"/>
      <c r="RKK15" s="5"/>
      <c r="RKL15" s="5"/>
      <c r="RKM15" s="5"/>
      <c r="RKN15" s="5"/>
      <c r="RKO15" s="5"/>
      <c r="RKP15" s="5"/>
      <c r="RKQ15" s="5"/>
      <c r="RKR15" s="5"/>
      <c r="RKS15" s="5"/>
      <c r="RKT15" s="5"/>
      <c r="RKU15" s="5"/>
      <c r="RKV15" s="5"/>
      <c r="RKW15" s="5"/>
      <c r="RKX15" s="5"/>
      <c r="RKY15" s="5"/>
      <c r="RKZ15" s="5"/>
      <c r="RLA15" s="5"/>
      <c r="RLB15" s="5"/>
      <c r="RLC15" s="5"/>
      <c r="RLD15" s="5"/>
      <c r="RLE15" s="5"/>
      <c r="RLF15" s="5"/>
      <c r="RLG15" s="5"/>
      <c r="RLH15" s="5"/>
      <c r="RLI15" s="5"/>
      <c r="RLJ15" s="5"/>
      <c r="RLK15" s="5"/>
      <c r="RLL15" s="5"/>
      <c r="RLM15" s="5"/>
      <c r="RLN15" s="5"/>
      <c r="RLO15" s="5"/>
      <c r="RLP15" s="5"/>
      <c r="RLQ15" s="5"/>
      <c r="RLR15" s="5"/>
      <c r="RLS15" s="5"/>
      <c r="RLT15" s="5"/>
      <c r="RLU15" s="5"/>
      <c r="RLV15" s="5"/>
      <c r="RLW15" s="5"/>
      <c r="RLX15" s="5"/>
      <c r="RLY15" s="5"/>
      <c r="RLZ15" s="5"/>
      <c r="RMA15" s="5"/>
      <c r="RMB15" s="5"/>
      <c r="RMC15" s="5"/>
      <c r="RMD15" s="5"/>
      <c r="RME15" s="5"/>
      <c r="RMF15" s="5"/>
      <c r="RMG15" s="5"/>
      <c r="RMH15" s="5"/>
      <c r="RMI15" s="5"/>
      <c r="RMJ15" s="5"/>
      <c r="RMK15" s="5"/>
      <c r="RML15" s="5"/>
      <c r="RMM15" s="5"/>
      <c r="RMN15" s="5"/>
      <c r="RMO15" s="5"/>
      <c r="RMP15" s="5"/>
      <c r="RMQ15" s="5"/>
      <c r="RMR15" s="5"/>
      <c r="RMS15" s="5"/>
      <c r="RMT15" s="5"/>
      <c r="RMU15" s="5"/>
      <c r="RMV15" s="5"/>
      <c r="RMW15" s="5"/>
      <c r="RMX15" s="5"/>
      <c r="RMY15" s="5"/>
      <c r="RMZ15" s="5"/>
      <c r="RNA15" s="5"/>
      <c r="RNB15" s="5"/>
      <c r="RNC15" s="5"/>
      <c r="RND15" s="5"/>
      <c r="RNE15" s="5"/>
      <c r="RNF15" s="5"/>
      <c r="RNG15" s="5"/>
      <c r="RNH15" s="5"/>
      <c r="RNI15" s="5"/>
      <c r="RNJ15" s="5"/>
      <c r="RNK15" s="5"/>
      <c r="RNL15" s="5"/>
      <c r="RNM15" s="5"/>
      <c r="RNN15" s="5"/>
      <c r="RNO15" s="5"/>
      <c r="RNP15" s="5"/>
      <c r="RNQ15" s="5"/>
      <c r="RNR15" s="5"/>
      <c r="RNS15" s="5"/>
      <c r="RNT15" s="5"/>
      <c r="RNU15" s="5"/>
      <c r="RNV15" s="5"/>
      <c r="RNW15" s="5"/>
      <c r="RNX15" s="5"/>
      <c r="RNY15" s="5"/>
      <c r="RNZ15" s="5"/>
      <c r="ROA15" s="5"/>
      <c r="ROB15" s="5"/>
      <c r="ROC15" s="5"/>
      <c r="ROD15" s="5"/>
      <c r="ROE15" s="5"/>
      <c r="ROF15" s="5"/>
      <c r="ROG15" s="5"/>
      <c r="ROH15" s="5"/>
      <c r="ROI15" s="5"/>
      <c r="ROJ15" s="5"/>
      <c r="ROK15" s="5"/>
      <c r="ROL15" s="5"/>
      <c r="ROM15" s="5"/>
      <c r="RON15" s="5"/>
      <c r="ROO15" s="5"/>
      <c r="ROP15" s="5"/>
      <c r="ROQ15" s="5"/>
      <c r="ROR15" s="5"/>
      <c r="ROS15" s="5"/>
      <c r="ROT15" s="5"/>
      <c r="ROU15" s="5"/>
      <c r="ROV15" s="5"/>
      <c r="ROW15" s="5"/>
      <c r="ROX15" s="5"/>
      <c r="ROY15" s="5"/>
      <c r="ROZ15" s="5"/>
      <c r="RPA15" s="5"/>
      <c r="RPB15" s="5"/>
      <c r="RPC15" s="5"/>
      <c r="RPD15" s="5"/>
      <c r="RPE15" s="5"/>
      <c r="RPF15" s="5"/>
      <c r="RPG15" s="5"/>
      <c r="RPH15" s="5"/>
      <c r="RPI15" s="5"/>
      <c r="RPJ15" s="5"/>
      <c r="RPK15" s="5"/>
      <c r="RPL15" s="5"/>
      <c r="RPM15" s="5"/>
      <c r="RPN15" s="5"/>
      <c r="RPO15" s="5"/>
      <c r="RPP15" s="5"/>
      <c r="RPQ15" s="5"/>
      <c r="RPR15" s="5"/>
      <c r="RPS15" s="5"/>
      <c r="RPT15" s="5"/>
      <c r="RPU15" s="5"/>
      <c r="RPV15" s="5"/>
      <c r="RPW15" s="5"/>
      <c r="RPX15" s="5"/>
      <c r="RPY15" s="5"/>
      <c r="RPZ15" s="5"/>
      <c r="RQA15" s="5"/>
      <c r="RQB15" s="5"/>
      <c r="RQC15" s="5"/>
      <c r="RQD15" s="5"/>
      <c r="RQE15" s="5"/>
      <c r="RQF15" s="5"/>
      <c r="RQG15" s="5"/>
      <c r="RQH15" s="5"/>
      <c r="RQI15" s="5"/>
      <c r="RQJ15" s="5"/>
      <c r="RQK15" s="5"/>
      <c r="RQL15" s="5"/>
      <c r="RQM15" s="5"/>
      <c r="RQN15" s="5"/>
      <c r="RQO15" s="5"/>
      <c r="RQP15" s="5"/>
      <c r="RQQ15" s="5"/>
      <c r="RQR15" s="5"/>
      <c r="RQS15" s="5"/>
      <c r="RQT15" s="5"/>
      <c r="RQU15" s="5"/>
      <c r="RQV15" s="5"/>
      <c r="RQW15" s="5"/>
      <c r="RQX15" s="5"/>
      <c r="RQY15" s="5"/>
      <c r="RQZ15" s="5"/>
      <c r="RRA15" s="5"/>
      <c r="RRB15" s="5"/>
      <c r="RRC15" s="5"/>
      <c r="RRD15" s="5"/>
      <c r="RRE15" s="5"/>
      <c r="RRF15" s="5"/>
      <c r="RRG15" s="5"/>
      <c r="RRH15" s="5"/>
      <c r="RRI15" s="5"/>
      <c r="RRJ15" s="5"/>
      <c r="RRK15" s="5"/>
      <c r="RRL15" s="5"/>
      <c r="RRM15" s="5"/>
      <c r="RRN15" s="5"/>
      <c r="RRO15" s="5"/>
      <c r="RRP15" s="5"/>
      <c r="RRQ15" s="5"/>
      <c r="RRR15" s="5"/>
      <c r="RRS15" s="5"/>
      <c r="RRT15" s="5"/>
      <c r="RRU15" s="5"/>
      <c r="RRV15" s="5"/>
      <c r="RRW15" s="5"/>
      <c r="RRX15" s="5"/>
      <c r="RRY15" s="5"/>
      <c r="RRZ15" s="5"/>
      <c r="RSA15" s="5"/>
      <c r="RSB15" s="5"/>
      <c r="RSC15" s="5"/>
      <c r="RSD15" s="5"/>
      <c r="RSE15" s="5"/>
      <c r="RSF15" s="5"/>
      <c r="RSG15" s="5"/>
      <c r="RSH15" s="5"/>
      <c r="RSI15" s="5"/>
      <c r="RSJ15" s="5"/>
      <c r="RSK15" s="5"/>
      <c r="RSL15" s="5"/>
      <c r="RSM15" s="5"/>
      <c r="RSN15" s="5"/>
      <c r="RSO15" s="5"/>
      <c r="RSP15" s="5"/>
      <c r="RSQ15" s="5"/>
      <c r="RSR15" s="5"/>
      <c r="RSS15" s="5"/>
      <c r="RST15" s="5"/>
      <c r="RSU15" s="5"/>
      <c r="RSV15" s="5"/>
      <c r="RSW15" s="5"/>
      <c r="RSX15" s="5"/>
      <c r="RSY15" s="5"/>
      <c r="RSZ15" s="5"/>
      <c r="RTA15" s="5"/>
      <c r="RTB15" s="5"/>
      <c r="RTC15" s="5"/>
      <c r="RTD15" s="5"/>
      <c r="RTE15" s="5"/>
      <c r="RTF15" s="5"/>
      <c r="RTG15" s="5"/>
      <c r="RTH15" s="5"/>
      <c r="RTI15" s="5"/>
      <c r="RTJ15" s="5"/>
      <c r="RTK15" s="5"/>
      <c r="RTL15" s="5"/>
      <c r="RTM15" s="5"/>
      <c r="RTN15" s="5"/>
      <c r="RTO15" s="5"/>
      <c r="RTP15" s="5"/>
      <c r="RTQ15" s="5"/>
      <c r="RTR15" s="5"/>
      <c r="RTS15" s="5"/>
      <c r="RTT15" s="5"/>
      <c r="RTU15" s="5"/>
      <c r="RTV15" s="5"/>
      <c r="RTW15" s="5"/>
      <c r="RTX15" s="5"/>
      <c r="RTY15" s="5"/>
      <c r="RTZ15" s="5"/>
      <c r="RUA15" s="5"/>
      <c r="RUB15" s="5"/>
      <c r="RUC15" s="5"/>
      <c r="RUD15" s="5"/>
      <c r="RUE15" s="5"/>
      <c r="RUF15" s="5"/>
      <c r="RUG15" s="5"/>
      <c r="RUH15" s="5"/>
      <c r="RUI15" s="5"/>
      <c r="RUJ15" s="5"/>
      <c r="RUK15" s="5"/>
      <c r="RUL15" s="5"/>
      <c r="RUM15" s="5"/>
      <c r="RUN15" s="5"/>
      <c r="RUO15" s="5"/>
      <c r="RUP15" s="5"/>
      <c r="RUQ15" s="5"/>
      <c r="RUR15" s="5"/>
      <c r="RUS15" s="5"/>
      <c r="RUT15" s="5"/>
      <c r="RUU15" s="5"/>
      <c r="RUV15" s="5"/>
      <c r="RUW15" s="5"/>
      <c r="RUX15" s="5"/>
      <c r="RUY15" s="5"/>
      <c r="RUZ15" s="5"/>
      <c r="RVA15" s="5"/>
      <c r="RVB15" s="5"/>
      <c r="RVC15" s="5"/>
      <c r="RVD15" s="5"/>
      <c r="RVE15" s="5"/>
      <c r="RVF15" s="5"/>
      <c r="RVG15" s="5"/>
      <c r="RVH15" s="5"/>
      <c r="RVI15" s="5"/>
      <c r="RVJ15" s="5"/>
      <c r="RVK15" s="5"/>
      <c r="RVL15" s="5"/>
      <c r="RVM15" s="5"/>
      <c r="RVN15" s="5"/>
      <c r="RVO15" s="5"/>
      <c r="RVP15" s="5"/>
      <c r="RVQ15" s="5"/>
      <c r="RVR15" s="5"/>
      <c r="RVS15" s="5"/>
      <c r="RVT15" s="5"/>
      <c r="RVU15" s="5"/>
      <c r="RVV15" s="5"/>
      <c r="RVW15" s="5"/>
      <c r="RVX15" s="5"/>
      <c r="RVY15" s="5"/>
      <c r="RVZ15" s="5"/>
      <c r="RWA15" s="5"/>
      <c r="RWB15" s="5"/>
      <c r="RWC15" s="5"/>
      <c r="RWD15" s="5"/>
      <c r="RWE15" s="5"/>
      <c r="RWF15" s="5"/>
      <c r="RWG15" s="5"/>
      <c r="RWH15" s="5"/>
      <c r="RWI15" s="5"/>
      <c r="RWJ15" s="5"/>
      <c r="RWK15" s="5"/>
      <c r="RWL15" s="5"/>
      <c r="RWM15" s="5"/>
      <c r="RWN15" s="5"/>
      <c r="RWO15" s="5"/>
      <c r="RWP15" s="5"/>
      <c r="RWQ15" s="5"/>
      <c r="RWR15" s="5"/>
      <c r="RWS15" s="5"/>
      <c r="RWT15" s="5"/>
      <c r="RWU15" s="5"/>
      <c r="RWV15" s="5"/>
      <c r="RWW15" s="5"/>
      <c r="RWX15" s="5"/>
      <c r="RWY15" s="5"/>
      <c r="RWZ15" s="5"/>
      <c r="RXA15" s="5"/>
      <c r="RXB15" s="5"/>
      <c r="RXC15" s="5"/>
      <c r="RXD15" s="5"/>
      <c r="RXE15" s="5"/>
      <c r="RXF15" s="5"/>
      <c r="RXG15" s="5"/>
      <c r="RXH15" s="5"/>
      <c r="RXI15" s="5"/>
      <c r="RXJ15" s="5"/>
      <c r="RXK15" s="5"/>
      <c r="RXL15" s="5"/>
      <c r="RXM15" s="5"/>
      <c r="RXN15" s="5"/>
      <c r="RXO15" s="5"/>
      <c r="RXP15" s="5"/>
      <c r="RXQ15" s="5"/>
      <c r="RXR15" s="5"/>
      <c r="RXS15" s="5"/>
      <c r="RXT15" s="5"/>
      <c r="RXU15" s="5"/>
      <c r="RXV15" s="5"/>
      <c r="RXW15" s="5"/>
      <c r="RXX15" s="5"/>
      <c r="RXY15" s="5"/>
      <c r="RXZ15" s="5"/>
      <c r="RYA15" s="5"/>
      <c r="RYB15" s="5"/>
      <c r="RYC15" s="5"/>
      <c r="RYD15" s="5"/>
      <c r="RYE15" s="5"/>
      <c r="RYF15" s="5"/>
      <c r="RYG15" s="5"/>
      <c r="RYH15" s="5"/>
      <c r="RYI15" s="5"/>
      <c r="RYJ15" s="5"/>
      <c r="RYK15" s="5"/>
      <c r="RYL15" s="5"/>
      <c r="RYM15" s="5"/>
      <c r="RYN15" s="5"/>
      <c r="RYO15" s="5"/>
      <c r="RYP15" s="5"/>
      <c r="RYQ15" s="5"/>
      <c r="RYR15" s="5"/>
      <c r="RYS15" s="5"/>
      <c r="RYT15" s="5"/>
      <c r="RYU15" s="5"/>
      <c r="RYV15" s="5"/>
      <c r="RYW15" s="5"/>
      <c r="RYX15" s="5"/>
      <c r="RYY15" s="5"/>
      <c r="RYZ15" s="5"/>
      <c r="RZA15" s="5"/>
      <c r="RZB15" s="5"/>
      <c r="RZC15" s="5"/>
      <c r="RZD15" s="5"/>
      <c r="RZE15" s="5"/>
      <c r="RZF15" s="5"/>
      <c r="RZG15" s="5"/>
      <c r="RZH15" s="5"/>
      <c r="RZI15" s="5"/>
      <c r="RZJ15" s="5"/>
      <c r="RZK15" s="5"/>
      <c r="RZL15" s="5"/>
      <c r="RZM15" s="5"/>
      <c r="RZN15" s="5"/>
      <c r="RZO15" s="5"/>
      <c r="RZP15" s="5"/>
      <c r="RZQ15" s="5"/>
      <c r="RZR15" s="5"/>
      <c r="RZS15" s="5"/>
      <c r="RZT15" s="5"/>
      <c r="RZU15" s="5"/>
      <c r="RZV15" s="5"/>
      <c r="RZW15" s="5"/>
      <c r="RZX15" s="5"/>
      <c r="RZY15" s="5"/>
      <c r="RZZ15" s="5"/>
      <c r="SAA15" s="5"/>
      <c r="SAB15" s="5"/>
      <c r="SAC15" s="5"/>
      <c r="SAD15" s="5"/>
      <c r="SAE15" s="5"/>
      <c r="SAF15" s="5"/>
      <c r="SAG15" s="5"/>
      <c r="SAH15" s="5"/>
      <c r="SAI15" s="5"/>
      <c r="SAJ15" s="5"/>
      <c r="SAK15" s="5"/>
      <c r="SAL15" s="5"/>
      <c r="SAM15" s="5"/>
      <c r="SAN15" s="5"/>
      <c r="SAO15" s="5"/>
      <c r="SAP15" s="5"/>
      <c r="SAQ15" s="5"/>
      <c r="SAR15" s="5"/>
      <c r="SAS15" s="5"/>
      <c r="SAT15" s="5"/>
      <c r="SAU15" s="5"/>
      <c r="SAV15" s="5"/>
      <c r="SAW15" s="5"/>
      <c r="SAX15" s="5"/>
      <c r="SAY15" s="5"/>
      <c r="SAZ15" s="5"/>
      <c r="SBA15" s="5"/>
      <c r="SBB15" s="5"/>
      <c r="SBC15" s="5"/>
      <c r="SBD15" s="5"/>
      <c r="SBE15" s="5"/>
      <c r="SBF15" s="5"/>
      <c r="SBG15" s="5"/>
      <c r="SBH15" s="5"/>
      <c r="SBI15" s="5"/>
      <c r="SBJ15" s="5"/>
      <c r="SBK15" s="5"/>
      <c r="SBL15" s="5"/>
      <c r="SBM15" s="5"/>
      <c r="SBN15" s="5"/>
      <c r="SBO15" s="5"/>
      <c r="SBP15" s="5"/>
      <c r="SBQ15" s="5"/>
      <c r="SBR15" s="5"/>
      <c r="SBS15" s="5"/>
      <c r="SBT15" s="5"/>
      <c r="SBU15" s="5"/>
      <c r="SBV15" s="5"/>
      <c r="SBW15" s="5"/>
      <c r="SBX15" s="5"/>
      <c r="SBY15" s="5"/>
      <c r="SBZ15" s="5"/>
      <c r="SCA15" s="5"/>
      <c r="SCB15" s="5"/>
      <c r="SCC15" s="5"/>
      <c r="SCD15" s="5"/>
      <c r="SCE15" s="5"/>
      <c r="SCF15" s="5"/>
      <c r="SCG15" s="5"/>
      <c r="SCH15" s="5"/>
      <c r="SCI15" s="5"/>
      <c r="SCJ15" s="5"/>
      <c r="SCK15" s="5"/>
      <c r="SCL15" s="5"/>
      <c r="SCM15" s="5"/>
      <c r="SCN15" s="5"/>
      <c r="SCO15" s="5"/>
      <c r="SCP15" s="5"/>
      <c r="SCQ15" s="5"/>
      <c r="SCR15" s="5"/>
      <c r="SCS15" s="5"/>
      <c r="SCT15" s="5"/>
      <c r="SCU15" s="5"/>
      <c r="SCV15" s="5"/>
      <c r="SCW15" s="5"/>
      <c r="SCX15" s="5"/>
      <c r="SCY15" s="5"/>
      <c r="SCZ15" s="5"/>
      <c r="SDA15" s="5"/>
      <c r="SDB15" s="5"/>
      <c r="SDC15" s="5"/>
      <c r="SDD15" s="5"/>
      <c r="SDE15" s="5"/>
      <c r="SDF15" s="5"/>
      <c r="SDG15" s="5"/>
      <c r="SDH15" s="5"/>
      <c r="SDI15" s="5"/>
      <c r="SDJ15" s="5"/>
      <c r="SDK15" s="5"/>
      <c r="SDL15" s="5"/>
      <c r="SDM15" s="5"/>
      <c r="SDN15" s="5"/>
      <c r="SDO15" s="5"/>
      <c r="SDP15" s="5"/>
      <c r="SDQ15" s="5"/>
      <c r="SDR15" s="5"/>
      <c r="SDS15" s="5"/>
      <c r="SDT15" s="5"/>
      <c r="SDU15" s="5"/>
      <c r="SDV15" s="5"/>
      <c r="SDW15" s="5"/>
      <c r="SDX15" s="5"/>
      <c r="SDY15" s="5"/>
      <c r="SDZ15" s="5"/>
      <c r="SEA15" s="5"/>
      <c r="SEB15" s="5"/>
      <c r="SEC15" s="5"/>
      <c r="SED15" s="5"/>
      <c r="SEE15" s="5"/>
      <c r="SEF15" s="5"/>
      <c r="SEG15" s="5"/>
      <c r="SEH15" s="5"/>
      <c r="SEI15" s="5"/>
      <c r="SEJ15" s="5"/>
      <c r="SEK15" s="5"/>
      <c r="SEL15" s="5"/>
      <c r="SEM15" s="5"/>
      <c r="SEN15" s="5"/>
      <c r="SEO15" s="5"/>
      <c r="SEP15" s="5"/>
      <c r="SEQ15" s="5"/>
      <c r="SER15" s="5"/>
      <c r="SES15" s="5"/>
      <c r="SET15" s="5"/>
      <c r="SEU15" s="5"/>
      <c r="SEV15" s="5"/>
      <c r="SEW15" s="5"/>
      <c r="SEX15" s="5"/>
      <c r="SEY15" s="5"/>
      <c r="SEZ15" s="5"/>
      <c r="SFA15" s="5"/>
      <c r="SFB15" s="5"/>
      <c r="SFC15" s="5"/>
      <c r="SFD15" s="5"/>
      <c r="SFE15" s="5"/>
      <c r="SFF15" s="5"/>
      <c r="SFG15" s="5"/>
      <c r="SFH15" s="5"/>
      <c r="SFI15" s="5"/>
      <c r="SFJ15" s="5"/>
      <c r="SFK15" s="5"/>
      <c r="SFL15" s="5"/>
      <c r="SFM15" s="5"/>
      <c r="SFN15" s="5"/>
      <c r="SFO15" s="5"/>
      <c r="SFP15" s="5"/>
      <c r="SFQ15" s="5"/>
      <c r="SFR15" s="5"/>
      <c r="SFS15" s="5"/>
      <c r="SFT15" s="5"/>
      <c r="SFU15" s="5"/>
      <c r="SFV15" s="5"/>
      <c r="SFW15" s="5"/>
      <c r="SFX15" s="5"/>
      <c r="SFY15" s="5"/>
      <c r="SFZ15" s="5"/>
      <c r="SGA15" s="5"/>
      <c r="SGB15" s="5"/>
      <c r="SGC15" s="5"/>
      <c r="SGD15" s="5"/>
      <c r="SGE15" s="5"/>
      <c r="SGF15" s="5"/>
      <c r="SGG15" s="5"/>
      <c r="SGH15" s="5"/>
      <c r="SGI15" s="5"/>
      <c r="SGJ15" s="5"/>
      <c r="SGK15" s="5"/>
      <c r="SGL15" s="5"/>
      <c r="SGM15" s="5"/>
      <c r="SGN15" s="5"/>
      <c r="SGO15" s="5"/>
      <c r="SGP15" s="5"/>
      <c r="SGQ15" s="5"/>
      <c r="SGR15" s="5"/>
      <c r="SGS15" s="5"/>
      <c r="SGT15" s="5"/>
      <c r="SGU15" s="5"/>
      <c r="SGV15" s="5"/>
      <c r="SGW15" s="5"/>
      <c r="SGX15" s="5"/>
      <c r="SGY15" s="5"/>
      <c r="SGZ15" s="5"/>
      <c r="SHA15" s="5"/>
      <c r="SHB15" s="5"/>
      <c r="SHC15" s="5"/>
      <c r="SHD15" s="5"/>
      <c r="SHE15" s="5"/>
      <c r="SHF15" s="5"/>
      <c r="SHG15" s="5"/>
      <c r="SHH15" s="5"/>
      <c r="SHI15" s="5"/>
      <c r="SHJ15" s="5"/>
      <c r="SHK15" s="5"/>
      <c r="SHL15" s="5"/>
      <c r="SHM15" s="5"/>
      <c r="SHN15" s="5"/>
      <c r="SHO15" s="5"/>
      <c r="SHP15" s="5"/>
      <c r="SHQ15" s="5"/>
      <c r="SHR15" s="5"/>
      <c r="SHS15" s="5"/>
      <c r="SHT15" s="5"/>
      <c r="SHU15" s="5"/>
      <c r="SHV15" s="5"/>
      <c r="SHW15" s="5"/>
      <c r="SHX15" s="5"/>
      <c r="SHY15" s="5"/>
      <c r="SHZ15" s="5"/>
      <c r="SIA15" s="5"/>
      <c r="SIB15" s="5"/>
      <c r="SIC15" s="5"/>
      <c r="SID15" s="5"/>
      <c r="SIE15" s="5"/>
      <c r="SIF15" s="5"/>
      <c r="SIG15" s="5"/>
      <c r="SIH15" s="5"/>
      <c r="SII15" s="5"/>
      <c r="SIJ15" s="5"/>
      <c r="SIK15" s="5"/>
      <c r="SIL15" s="5"/>
      <c r="SIM15" s="5"/>
      <c r="SIN15" s="5"/>
      <c r="SIO15" s="5"/>
      <c r="SIP15" s="5"/>
      <c r="SIQ15" s="5"/>
      <c r="SIR15" s="5"/>
      <c r="SIS15" s="5"/>
      <c r="SIT15" s="5"/>
      <c r="SIU15" s="5"/>
      <c r="SIV15" s="5"/>
      <c r="SIW15" s="5"/>
      <c r="SIX15" s="5"/>
      <c r="SIY15" s="5"/>
      <c r="SIZ15" s="5"/>
      <c r="SJA15" s="5"/>
      <c r="SJB15" s="5"/>
      <c r="SJC15" s="5"/>
      <c r="SJD15" s="5"/>
      <c r="SJE15" s="5"/>
      <c r="SJF15" s="5"/>
      <c r="SJG15" s="5"/>
      <c r="SJH15" s="5"/>
      <c r="SJI15" s="5"/>
      <c r="SJJ15" s="5"/>
      <c r="SJK15" s="5"/>
      <c r="SJL15" s="5"/>
      <c r="SJM15" s="5"/>
      <c r="SJN15" s="5"/>
      <c r="SJO15" s="5"/>
      <c r="SJP15" s="5"/>
      <c r="SJQ15" s="5"/>
      <c r="SJR15" s="5"/>
      <c r="SJS15" s="5"/>
      <c r="SJT15" s="5"/>
      <c r="SJU15" s="5"/>
      <c r="SJV15" s="5"/>
      <c r="SJW15" s="5"/>
      <c r="SJX15" s="5"/>
      <c r="SJY15" s="5"/>
      <c r="SJZ15" s="5"/>
      <c r="SKA15" s="5"/>
      <c r="SKB15" s="5"/>
      <c r="SKC15" s="5"/>
      <c r="SKD15" s="5"/>
      <c r="SKE15" s="5"/>
      <c r="SKF15" s="5"/>
      <c r="SKG15" s="5"/>
      <c r="SKH15" s="5"/>
      <c r="SKI15" s="5"/>
      <c r="SKJ15" s="5"/>
      <c r="SKK15" s="5"/>
      <c r="SKL15" s="5"/>
      <c r="SKM15" s="5"/>
      <c r="SKN15" s="5"/>
      <c r="SKO15" s="5"/>
      <c r="SKP15" s="5"/>
      <c r="SKQ15" s="5"/>
      <c r="SKR15" s="5"/>
      <c r="SKS15" s="5"/>
      <c r="SKT15" s="5"/>
      <c r="SKU15" s="5"/>
      <c r="SKV15" s="5"/>
      <c r="SKW15" s="5"/>
      <c r="SKX15" s="5"/>
      <c r="SKY15" s="5"/>
      <c r="SKZ15" s="5"/>
      <c r="SLA15" s="5"/>
      <c r="SLB15" s="5"/>
      <c r="SLC15" s="5"/>
      <c r="SLD15" s="5"/>
      <c r="SLE15" s="5"/>
      <c r="SLF15" s="5"/>
      <c r="SLG15" s="5"/>
      <c r="SLH15" s="5"/>
      <c r="SLI15" s="5"/>
      <c r="SLJ15" s="5"/>
      <c r="SLK15" s="5"/>
      <c r="SLL15" s="5"/>
      <c r="SLM15" s="5"/>
      <c r="SLN15" s="5"/>
      <c r="SLO15" s="5"/>
      <c r="SLP15" s="5"/>
      <c r="SLQ15" s="5"/>
      <c r="SLR15" s="5"/>
      <c r="SLS15" s="5"/>
      <c r="SLT15" s="5"/>
      <c r="SLU15" s="5"/>
      <c r="SLV15" s="5"/>
      <c r="SLW15" s="5"/>
      <c r="SLX15" s="5"/>
      <c r="SLY15" s="5"/>
      <c r="SLZ15" s="5"/>
      <c r="SMA15" s="5"/>
      <c r="SMB15" s="5"/>
      <c r="SMC15" s="5"/>
      <c r="SMD15" s="5"/>
      <c r="SME15" s="5"/>
      <c r="SMF15" s="5"/>
      <c r="SMG15" s="5"/>
      <c r="SMH15" s="5"/>
      <c r="SMI15" s="5"/>
      <c r="SMJ15" s="5"/>
      <c r="SMK15" s="5"/>
      <c r="SML15" s="5"/>
      <c r="SMM15" s="5"/>
      <c r="SMN15" s="5"/>
      <c r="SMO15" s="5"/>
      <c r="SMP15" s="5"/>
      <c r="SMQ15" s="5"/>
      <c r="SMR15" s="5"/>
      <c r="SMS15" s="5"/>
      <c r="SMT15" s="5"/>
      <c r="SMU15" s="5"/>
      <c r="SMV15" s="5"/>
      <c r="SMW15" s="5"/>
      <c r="SMX15" s="5"/>
      <c r="SMY15" s="5"/>
      <c r="SMZ15" s="5"/>
      <c r="SNA15" s="5"/>
      <c r="SNB15" s="5"/>
      <c r="SNC15" s="5"/>
      <c r="SND15" s="5"/>
      <c r="SNE15" s="5"/>
      <c r="SNF15" s="5"/>
      <c r="SNG15" s="5"/>
      <c r="SNH15" s="5"/>
      <c r="SNI15" s="5"/>
      <c r="SNJ15" s="5"/>
      <c r="SNK15" s="5"/>
      <c r="SNL15" s="5"/>
      <c r="SNM15" s="5"/>
      <c r="SNN15" s="5"/>
      <c r="SNO15" s="5"/>
      <c r="SNP15" s="5"/>
      <c r="SNQ15" s="5"/>
      <c r="SNR15" s="5"/>
      <c r="SNS15" s="5"/>
      <c r="SNT15" s="5"/>
      <c r="SNU15" s="5"/>
      <c r="SNV15" s="5"/>
      <c r="SNW15" s="5"/>
      <c r="SNX15" s="5"/>
      <c r="SNY15" s="5"/>
      <c r="SNZ15" s="5"/>
      <c r="SOA15" s="5"/>
      <c r="SOB15" s="5"/>
      <c r="SOC15" s="5"/>
      <c r="SOD15" s="5"/>
      <c r="SOE15" s="5"/>
      <c r="SOF15" s="5"/>
      <c r="SOG15" s="5"/>
      <c r="SOH15" s="5"/>
      <c r="SOI15" s="5"/>
      <c r="SOJ15" s="5"/>
      <c r="SOK15" s="5"/>
      <c r="SOL15" s="5"/>
      <c r="SOM15" s="5"/>
      <c r="SON15" s="5"/>
      <c r="SOO15" s="5"/>
      <c r="SOP15" s="5"/>
      <c r="SOQ15" s="5"/>
      <c r="SOR15" s="5"/>
      <c r="SOS15" s="5"/>
      <c r="SOT15" s="5"/>
      <c r="SOU15" s="5"/>
      <c r="SOV15" s="5"/>
      <c r="SOW15" s="5"/>
      <c r="SOX15" s="5"/>
      <c r="SOY15" s="5"/>
      <c r="SOZ15" s="5"/>
      <c r="SPA15" s="5"/>
      <c r="SPB15" s="5"/>
      <c r="SPC15" s="5"/>
      <c r="SPD15" s="5"/>
      <c r="SPE15" s="5"/>
      <c r="SPF15" s="5"/>
      <c r="SPG15" s="5"/>
      <c r="SPH15" s="5"/>
      <c r="SPI15" s="5"/>
      <c r="SPJ15" s="5"/>
      <c r="SPK15" s="5"/>
      <c r="SPL15" s="5"/>
      <c r="SPM15" s="5"/>
      <c r="SPN15" s="5"/>
      <c r="SPO15" s="5"/>
      <c r="SPP15" s="5"/>
      <c r="SPQ15" s="5"/>
      <c r="SPR15" s="5"/>
      <c r="SPS15" s="5"/>
      <c r="SPT15" s="5"/>
      <c r="SPU15" s="5"/>
      <c r="SPV15" s="5"/>
      <c r="SPW15" s="5"/>
      <c r="SPX15" s="5"/>
      <c r="SPY15" s="5"/>
      <c r="SPZ15" s="5"/>
      <c r="SQA15" s="5"/>
      <c r="SQB15" s="5"/>
      <c r="SQC15" s="5"/>
      <c r="SQD15" s="5"/>
      <c r="SQE15" s="5"/>
      <c r="SQF15" s="5"/>
      <c r="SQG15" s="5"/>
      <c r="SQH15" s="5"/>
      <c r="SQI15" s="5"/>
      <c r="SQJ15" s="5"/>
      <c r="SQK15" s="5"/>
      <c r="SQL15" s="5"/>
      <c r="SQM15" s="5"/>
      <c r="SQN15" s="5"/>
      <c r="SQO15" s="5"/>
      <c r="SQP15" s="5"/>
      <c r="SQQ15" s="5"/>
      <c r="SQR15" s="5"/>
      <c r="SQS15" s="5"/>
      <c r="SQT15" s="5"/>
      <c r="SQU15" s="5"/>
      <c r="SQV15" s="5"/>
      <c r="SQW15" s="5"/>
      <c r="SQX15" s="5"/>
      <c r="SQY15" s="5"/>
      <c r="SQZ15" s="5"/>
      <c r="SRA15" s="5"/>
      <c r="SRB15" s="5"/>
      <c r="SRC15" s="5"/>
      <c r="SRD15" s="5"/>
      <c r="SRE15" s="5"/>
      <c r="SRF15" s="5"/>
      <c r="SRG15" s="5"/>
      <c r="SRH15" s="5"/>
      <c r="SRI15" s="5"/>
      <c r="SRJ15" s="5"/>
      <c r="SRK15" s="5"/>
      <c r="SRL15" s="5"/>
      <c r="SRM15" s="5"/>
      <c r="SRN15" s="5"/>
      <c r="SRO15" s="5"/>
      <c r="SRP15" s="5"/>
      <c r="SRQ15" s="5"/>
      <c r="SRR15" s="5"/>
      <c r="SRS15" s="5"/>
      <c r="SRT15" s="5"/>
      <c r="SRU15" s="5"/>
      <c r="SRV15" s="5"/>
      <c r="SRW15" s="5"/>
      <c r="SRX15" s="5"/>
      <c r="SRY15" s="5"/>
      <c r="SRZ15" s="5"/>
      <c r="SSA15" s="5"/>
      <c r="SSB15" s="5"/>
      <c r="SSC15" s="5"/>
      <c r="SSD15" s="5"/>
      <c r="SSE15" s="5"/>
      <c r="SSF15" s="5"/>
      <c r="SSG15" s="5"/>
      <c r="SSH15" s="5"/>
      <c r="SSI15" s="5"/>
      <c r="SSJ15" s="5"/>
      <c r="SSK15" s="5"/>
      <c r="SSL15" s="5"/>
      <c r="SSM15" s="5"/>
      <c r="SSN15" s="5"/>
      <c r="SSO15" s="5"/>
      <c r="SSP15" s="5"/>
      <c r="SSQ15" s="5"/>
      <c r="SSR15" s="5"/>
      <c r="SSS15" s="5"/>
      <c r="SST15" s="5"/>
      <c r="SSU15" s="5"/>
      <c r="SSV15" s="5"/>
      <c r="SSW15" s="5"/>
      <c r="SSX15" s="5"/>
      <c r="SSY15" s="5"/>
      <c r="SSZ15" s="5"/>
      <c r="STA15" s="5"/>
      <c r="STB15" s="5"/>
      <c r="STC15" s="5"/>
      <c r="STD15" s="5"/>
      <c r="STE15" s="5"/>
      <c r="STF15" s="5"/>
      <c r="STG15" s="5"/>
      <c r="STH15" s="5"/>
      <c r="STI15" s="5"/>
      <c r="STJ15" s="5"/>
      <c r="STK15" s="5"/>
      <c r="STL15" s="5"/>
      <c r="STM15" s="5"/>
      <c r="STN15" s="5"/>
      <c r="STO15" s="5"/>
      <c r="STP15" s="5"/>
      <c r="STQ15" s="5"/>
      <c r="STR15" s="5"/>
      <c r="STS15" s="5"/>
      <c r="STT15" s="5"/>
      <c r="STU15" s="5"/>
      <c r="STV15" s="5"/>
      <c r="STW15" s="5"/>
      <c r="STX15" s="5"/>
      <c r="STY15" s="5"/>
      <c r="STZ15" s="5"/>
      <c r="SUA15" s="5"/>
      <c r="SUB15" s="5"/>
      <c r="SUC15" s="5"/>
      <c r="SUD15" s="5"/>
      <c r="SUE15" s="5"/>
      <c r="SUF15" s="5"/>
      <c r="SUG15" s="5"/>
      <c r="SUH15" s="5"/>
      <c r="SUI15" s="5"/>
      <c r="SUJ15" s="5"/>
      <c r="SUK15" s="5"/>
      <c r="SUL15" s="5"/>
      <c r="SUM15" s="5"/>
      <c r="SUN15" s="5"/>
      <c r="SUO15" s="5"/>
      <c r="SUP15" s="5"/>
      <c r="SUQ15" s="5"/>
      <c r="SUR15" s="5"/>
      <c r="SUS15" s="5"/>
      <c r="SUT15" s="5"/>
      <c r="SUU15" s="5"/>
      <c r="SUV15" s="5"/>
      <c r="SUW15" s="5"/>
      <c r="SUX15" s="5"/>
      <c r="SUY15" s="5"/>
      <c r="SUZ15" s="5"/>
      <c r="SVA15" s="5"/>
      <c r="SVB15" s="5"/>
      <c r="SVC15" s="5"/>
      <c r="SVD15" s="5"/>
      <c r="SVE15" s="5"/>
      <c r="SVF15" s="5"/>
      <c r="SVG15" s="5"/>
      <c r="SVH15" s="5"/>
      <c r="SVI15" s="5"/>
      <c r="SVJ15" s="5"/>
      <c r="SVK15" s="5"/>
      <c r="SVL15" s="5"/>
      <c r="SVM15" s="5"/>
      <c r="SVN15" s="5"/>
      <c r="SVO15" s="5"/>
      <c r="SVP15" s="5"/>
      <c r="SVQ15" s="5"/>
      <c r="SVR15" s="5"/>
      <c r="SVS15" s="5"/>
      <c r="SVT15" s="5"/>
      <c r="SVU15" s="5"/>
      <c r="SVV15" s="5"/>
      <c r="SVW15" s="5"/>
      <c r="SVX15" s="5"/>
      <c r="SVY15" s="5"/>
      <c r="SVZ15" s="5"/>
      <c r="SWA15" s="5"/>
      <c r="SWB15" s="5"/>
      <c r="SWC15" s="5"/>
      <c r="SWD15" s="5"/>
      <c r="SWE15" s="5"/>
      <c r="SWF15" s="5"/>
      <c r="SWG15" s="5"/>
      <c r="SWH15" s="5"/>
      <c r="SWI15" s="5"/>
      <c r="SWJ15" s="5"/>
      <c r="SWK15" s="5"/>
      <c r="SWL15" s="5"/>
      <c r="SWM15" s="5"/>
      <c r="SWN15" s="5"/>
      <c r="SWO15" s="5"/>
      <c r="SWP15" s="5"/>
      <c r="SWQ15" s="5"/>
      <c r="SWR15" s="5"/>
      <c r="SWS15" s="5"/>
      <c r="SWT15" s="5"/>
      <c r="SWU15" s="5"/>
      <c r="SWV15" s="5"/>
      <c r="SWW15" s="5"/>
      <c r="SWX15" s="5"/>
      <c r="SWY15" s="5"/>
      <c r="SWZ15" s="5"/>
      <c r="SXA15" s="5"/>
      <c r="SXB15" s="5"/>
      <c r="SXC15" s="5"/>
      <c r="SXD15" s="5"/>
      <c r="SXE15" s="5"/>
      <c r="SXF15" s="5"/>
      <c r="SXG15" s="5"/>
      <c r="SXH15" s="5"/>
      <c r="SXI15" s="5"/>
      <c r="SXJ15" s="5"/>
      <c r="SXK15" s="5"/>
      <c r="SXL15" s="5"/>
      <c r="SXM15" s="5"/>
      <c r="SXN15" s="5"/>
      <c r="SXO15" s="5"/>
      <c r="SXP15" s="5"/>
      <c r="SXQ15" s="5"/>
      <c r="SXR15" s="5"/>
      <c r="SXS15" s="5"/>
      <c r="SXT15" s="5"/>
      <c r="SXU15" s="5"/>
      <c r="SXV15" s="5"/>
      <c r="SXW15" s="5"/>
      <c r="SXX15" s="5"/>
      <c r="SXY15" s="5"/>
      <c r="SXZ15" s="5"/>
      <c r="SYA15" s="5"/>
      <c r="SYB15" s="5"/>
      <c r="SYC15" s="5"/>
      <c r="SYD15" s="5"/>
      <c r="SYE15" s="5"/>
      <c r="SYF15" s="5"/>
      <c r="SYG15" s="5"/>
      <c r="SYH15" s="5"/>
      <c r="SYI15" s="5"/>
      <c r="SYJ15" s="5"/>
      <c r="SYK15" s="5"/>
      <c r="SYL15" s="5"/>
      <c r="SYM15" s="5"/>
      <c r="SYN15" s="5"/>
      <c r="SYO15" s="5"/>
      <c r="SYP15" s="5"/>
      <c r="SYQ15" s="5"/>
      <c r="SYR15" s="5"/>
      <c r="SYS15" s="5"/>
      <c r="SYT15" s="5"/>
      <c r="SYU15" s="5"/>
      <c r="SYV15" s="5"/>
      <c r="SYW15" s="5"/>
      <c r="SYX15" s="5"/>
      <c r="SYY15" s="5"/>
      <c r="SYZ15" s="5"/>
      <c r="SZA15" s="5"/>
      <c r="SZB15" s="5"/>
      <c r="SZC15" s="5"/>
      <c r="SZD15" s="5"/>
      <c r="SZE15" s="5"/>
      <c r="SZF15" s="5"/>
      <c r="SZG15" s="5"/>
      <c r="SZH15" s="5"/>
      <c r="SZI15" s="5"/>
      <c r="SZJ15" s="5"/>
      <c r="SZK15" s="5"/>
      <c r="SZL15" s="5"/>
      <c r="SZM15" s="5"/>
      <c r="SZN15" s="5"/>
      <c r="SZO15" s="5"/>
      <c r="SZP15" s="5"/>
      <c r="SZQ15" s="5"/>
      <c r="SZR15" s="5"/>
      <c r="SZS15" s="5"/>
      <c r="SZT15" s="5"/>
      <c r="SZU15" s="5"/>
      <c r="SZV15" s="5"/>
      <c r="SZW15" s="5"/>
      <c r="SZX15" s="5"/>
      <c r="SZY15" s="5"/>
      <c r="SZZ15" s="5"/>
      <c r="TAA15" s="5"/>
      <c r="TAB15" s="5"/>
      <c r="TAC15" s="5"/>
      <c r="TAD15" s="5"/>
      <c r="TAE15" s="5"/>
      <c r="TAF15" s="5"/>
      <c r="TAG15" s="5"/>
      <c r="TAH15" s="5"/>
      <c r="TAI15" s="5"/>
      <c r="TAJ15" s="5"/>
      <c r="TAK15" s="5"/>
      <c r="TAL15" s="5"/>
      <c r="TAM15" s="5"/>
      <c r="TAN15" s="5"/>
      <c r="TAO15" s="5"/>
      <c r="TAP15" s="5"/>
      <c r="TAQ15" s="5"/>
      <c r="TAR15" s="5"/>
      <c r="TAS15" s="5"/>
      <c r="TAT15" s="5"/>
      <c r="TAU15" s="5"/>
      <c r="TAV15" s="5"/>
      <c r="TAW15" s="5"/>
      <c r="TAX15" s="5"/>
      <c r="TAY15" s="5"/>
      <c r="TAZ15" s="5"/>
      <c r="TBA15" s="5"/>
      <c r="TBB15" s="5"/>
      <c r="TBC15" s="5"/>
      <c r="TBD15" s="5"/>
      <c r="TBE15" s="5"/>
      <c r="TBF15" s="5"/>
      <c r="TBG15" s="5"/>
      <c r="TBH15" s="5"/>
      <c r="TBI15" s="5"/>
      <c r="TBJ15" s="5"/>
      <c r="TBK15" s="5"/>
      <c r="TBL15" s="5"/>
      <c r="TBM15" s="5"/>
      <c r="TBN15" s="5"/>
      <c r="TBO15" s="5"/>
      <c r="TBP15" s="5"/>
      <c r="TBQ15" s="5"/>
      <c r="TBR15" s="5"/>
      <c r="TBS15" s="5"/>
      <c r="TBT15" s="5"/>
      <c r="TBU15" s="5"/>
      <c r="TBV15" s="5"/>
      <c r="TBW15" s="5"/>
      <c r="TBX15" s="5"/>
      <c r="TBY15" s="5"/>
      <c r="TBZ15" s="5"/>
      <c r="TCA15" s="5"/>
      <c r="TCB15" s="5"/>
      <c r="TCC15" s="5"/>
      <c r="TCD15" s="5"/>
      <c r="TCE15" s="5"/>
      <c r="TCF15" s="5"/>
      <c r="TCG15" s="5"/>
      <c r="TCH15" s="5"/>
      <c r="TCI15" s="5"/>
      <c r="TCJ15" s="5"/>
      <c r="TCK15" s="5"/>
      <c r="TCL15" s="5"/>
      <c r="TCM15" s="5"/>
      <c r="TCN15" s="5"/>
      <c r="TCO15" s="5"/>
      <c r="TCP15" s="5"/>
      <c r="TCQ15" s="5"/>
      <c r="TCR15" s="5"/>
      <c r="TCS15" s="5"/>
      <c r="TCT15" s="5"/>
      <c r="TCU15" s="5"/>
      <c r="TCV15" s="5"/>
      <c r="TCW15" s="5"/>
      <c r="TCX15" s="5"/>
      <c r="TCY15" s="5"/>
      <c r="TCZ15" s="5"/>
      <c r="TDA15" s="5"/>
      <c r="TDB15" s="5"/>
      <c r="TDC15" s="5"/>
      <c r="TDD15" s="5"/>
      <c r="TDE15" s="5"/>
      <c r="TDF15" s="5"/>
      <c r="TDG15" s="5"/>
      <c r="TDH15" s="5"/>
      <c r="TDI15" s="5"/>
      <c r="TDJ15" s="5"/>
      <c r="TDK15" s="5"/>
      <c r="TDL15" s="5"/>
      <c r="TDM15" s="5"/>
      <c r="TDN15" s="5"/>
      <c r="TDO15" s="5"/>
      <c r="TDP15" s="5"/>
      <c r="TDQ15" s="5"/>
      <c r="TDR15" s="5"/>
      <c r="TDS15" s="5"/>
      <c r="TDT15" s="5"/>
      <c r="TDU15" s="5"/>
      <c r="TDV15" s="5"/>
      <c r="TDW15" s="5"/>
      <c r="TDX15" s="5"/>
      <c r="TDY15" s="5"/>
      <c r="TDZ15" s="5"/>
      <c r="TEA15" s="5"/>
      <c r="TEB15" s="5"/>
      <c r="TEC15" s="5"/>
      <c r="TED15" s="5"/>
      <c r="TEE15" s="5"/>
      <c r="TEF15" s="5"/>
      <c r="TEG15" s="5"/>
      <c r="TEH15" s="5"/>
      <c r="TEI15" s="5"/>
      <c r="TEJ15" s="5"/>
      <c r="TEK15" s="5"/>
      <c r="TEL15" s="5"/>
      <c r="TEM15" s="5"/>
      <c r="TEN15" s="5"/>
      <c r="TEO15" s="5"/>
      <c r="TEP15" s="5"/>
      <c r="TEQ15" s="5"/>
      <c r="TER15" s="5"/>
      <c r="TES15" s="5"/>
      <c r="TET15" s="5"/>
      <c r="TEU15" s="5"/>
      <c r="TEV15" s="5"/>
      <c r="TEW15" s="5"/>
      <c r="TEX15" s="5"/>
      <c r="TEY15" s="5"/>
      <c r="TEZ15" s="5"/>
      <c r="TFA15" s="5"/>
      <c r="TFB15" s="5"/>
      <c r="TFC15" s="5"/>
      <c r="TFD15" s="5"/>
      <c r="TFE15" s="5"/>
      <c r="TFF15" s="5"/>
      <c r="TFG15" s="5"/>
      <c r="TFH15" s="5"/>
      <c r="TFI15" s="5"/>
      <c r="TFJ15" s="5"/>
      <c r="TFK15" s="5"/>
      <c r="TFL15" s="5"/>
      <c r="TFM15" s="5"/>
      <c r="TFN15" s="5"/>
      <c r="TFO15" s="5"/>
      <c r="TFP15" s="5"/>
      <c r="TFQ15" s="5"/>
      <c r="TFR15" s="5"/>
      <c r="TFS15" s="5"/>
      <c r="TFT15" s="5"/>
      <c r="TFU15" s="5"/>
      <c r="TFV15" s="5"/>
      <c r="TFW15" s="5"/>
      <c r="TFX15" s="5"/>
      <c r="TFY15" s="5"/>
      <c r="TFZ15" s="5"/>
      <c r="TGA15" s="5"/>
      <c r="TGB15" s="5"/>
      <c r="TGC15" s="5"/>
      <c r="TGD15" s="5"/>
      <c r="TGE15" s="5"/>
      <c r="TGF15" s="5"/>
      <c r="TGG15" s="5"/>
      <c r="TGH15" s="5"/>
      <c r="TGI15" s="5"/>
      <c r="TGJ15" s="5"/>
      <c r="TGK15" s="5"/>
      <c r="TGL15" s="5"/>
      <c r="TGM15" s="5"/>
      <c r="TGN15" s="5"/>
      <c r="TGO15" s="5"/>
      <c r="TGP15" s="5"/>
      <c r="TGQ15" s="5"/>
      <c r="TGR15" s="5"/>
      <c r="TGS15" s="5"/>
      <c r="TGT15" s="5"/>
      <c r="TGU15" s="5"/>
      <c r="TGV15" s="5"/>
      <c r="TGW15" s="5"/>
      <c r="TGX15" s="5"/>
      <c r="TGY15" s="5"/>
      <c r="TGZ15" s="5"/>
      <c r="THA15" s="5"/>
      <c r="THB15" s="5"/>
      <c r="THC15" s="5"/>
      <c r="THD15" s="5"/>
      <c r="THE15" s="5"/>
      <c r="THF15" s="5"/>
      <c r="THG15" s="5"/>
      <c r="THH15" s="5"/>
      <c r="THI15" s="5"/>
      <c r="THJ15" s="5"/>
      <c r="THK15" s="5"/>
      <c r="THL15" s="5"/>
      <c r="THM15" s="5"/>
      <c r="THN15" s="5"/>
      <c r="THO15" s="5"/>
      <c r="THP15" s="5"/>
      <c r="THQ15" s="5"/>
      <c r="THR15" s="5"/>
      <c r="THS15" s="5"/>
      <c r="THT15" s="5"/>
      <c r="THU15" s="5"/>
      <c r="THV15" s="5"/>
      <c r="THW15" s="5"/>
      <c r="THX15" s="5"/>
      <c r="THY15" s="5"/>
      <c r="THZ15" s="5"/>
      <c r="TIA15" s="5"/>
      <c r="TIB15" s="5"/>
      <c r="TIC15" s="5"/>
      <c r="TID15" s="5"/>
      <c r="TIE15" s="5"/>
      <c r="TIF15" s="5"/>
      <c r="TIG15" s="5"/>
      <c r="TIH15" s="5"/>
      <c r="TII15" s="5"/>
      <c r="TIJ15" s="5"/>
      <c r="TIK15" s="5"/>
      <c r="TIL15" s="5"/>
      <c r="TIM15" s="5"/>
      <c r="TIN15" s="5"/>
      <c r="TIO15" s="5"/>
      <c r="TIP15" s="5"/>
      <c r="TIQ15" s="5"/>
      <c r="TIR15" s="5"/>
      <c r="TIS15" s="5"/>
      <c r="TIT15" s="5"/>
      <c r="TIU15" s="5"/>
      <c r="TIV15" s="5"/>
      <c r="TIW15" s="5"/>
      <c r="TIX15" s="5"/>
      <c r="TIY15" s="5"/>
      <c r="TIZ15" s="5"/>
      <c r="TJA15" s="5"/>
      <c r="TJB15" s="5"/>
      <c r="TJC15" s="5"/>
      <c r="TJD15" s="5"/>
      <c r="TJE15" s="5"/>
      <c r="TJF15" s="5"/>
      <c r="TJG15" s="5"/>
      <c r="TJH15" s="5"/>
      <c r="TJI15" s="5"/>
      <c r="TJJ15" s="5"/>
      <c r="TJK15" s="5"/>
      <c r="TJL15" s="5"/>
      <c r="TJM15" s="5"/>
      <c r="TJN15" s="5"/>
      <c r="TJO15" s="5"/>
      <c r="TJP15" s="5"/>
      <c r="TJQ15" s="5"/>
      <c r="TJR15" s="5"/>
      <c r="TJS15" s="5"/>
      <c r="TJT15" s="5"/>
      <c r="TJU15" s="5"/>
      <c r="TJV15" s="5"/>
      <c r="TJW15" s="5"/>
      <c r="TJX15" s="5"/>
      <c r="TJY15" s="5"/>
      <c r="TJZ15" s="5"/>
      <c r="TKA15" s="5"/>
      <c r="TKB15" s="5"/>
      <c r="TKC15" s="5"/>
      <c r="TKD15" s="5"/>
      <c r="TKE15" s="5"/>
      <c r="TKF15" s="5"/>
      <c r="TKG15" s="5"/>
      <c r="TKH15" s="5"/>
      <c r="TKI15" s="5"/>
      <c r="TKJ15" s="5"/>
      <c r="TKK15" s="5"/>
      <c r="TKL15" s="5"/>
      <c r="TKM15" s="5"/>
      <c r="TKN15" s="5"/>
      <c r="TKO15" s="5"/>
      <c r="TKP15" s="5"/>
      <c r="TKQ15" s="5"/>
      <c r="TKR15" s="5"/>
      <c r="TKS15" s="5"/>
      <c r="TKT15" s="5"/>
      <c r="TKU15" s="5"/>
      <c r="TKV15" s="5"/>
      <c r="TKW15" s="5"/>
      <c r="TKX15" s="5"/>
      <c r="TKY15" s="5"/>
      <c r="TKZ15" s="5"/>
      <c r="TLA15" s="5"/>
      <c r="TLB15" s="5"/>
      <c r="TLC15" s="5"/>
      <c r="TLD15" s="5"/>
      <c r="TLE15" s="5"/>
      <c r="TLF15" s="5"/>
      <c r="TLG15" s="5"/>
      <c r="TLH15" s="5"/>
      <c r="TLI15" s="5"/>
      <c r="TLJ15" s="5"/>
      <c r="TLK15" s="5"/>
      <c r="TLL15" s="5"/>
      <c r="TLM15" s="5"/>
      <c r="TLN15" s="5"/>
      <c r="TLO15" s="5"/>
      <c r="TLP15" s="5"/>
      <c r="TLQ15" s="5"/>
      <c r="TLR15" s="5"/>
      <c r="TLS15" s="5"/>
      <c r="TLT15" s="5"/>
      <c r="TLU15" s="5"/>
      <c r="TLV15" s="5"/>
      <c r="TLW15" s="5"/>
      <c r="TLX15" s="5"/>
      <c r="TLY15" s="5"/>
      <c r="TLZ15" s="5"/>
      <c r="TMA15" s="5"/>
      <c r="TMB15" s="5"/>
      <c r="TMC15" s="5"/>
      <c r="TMD15" s="5"/>
      <c r="TME15" s="5"/>
      <c r="TMF15" s="5"/>
      <c r="TMG15" s="5"/>
      <c r="TMH15" s="5"/>
      <c r="TMI15" s="5"/>
      <c r="TMJ15" s="5"/>
      <c r="TMK15" s="5"/>
      <c r="TML15" s="5"/>
      <c r="TMM15" s="5"/>
      <c r="TMN15" s="5"/>
      <c r="TMO15" s="5"/>
      <c r="TMP15" s="5"/>
      <c r="TMQ15" s="5"/>
      <c r="TMR15" s="5"/>
      <c r="TMS15" s="5"/>
      <c r="TMT15" s="5"/>
      <c r="TMU15" s="5"/>
      <c r="TMV15" s="5"/>
      <c r="TMW15" s="5"/>
      <c r="TMX15" s="5"/>
      <c r="TMY15" s="5"/>
      <c r="TMZ15" s="5"/>
      <c r="TNA15" s="5"/>
      <c r="TNB15" s="5"/>
      <c r="TNC15" s="5"/>
      <c r="TND15" s="5"/>
      <c r="TNE15" s="5"/>
      <c r="TNF15" s="5"/>
      <c r="TNG15" s="5"/>
      <c r="TNH15" s="5"/>
      <c r="TNI15" s="5"/>
      <c r="TNJ15" s="5"/>
      <c r="TNK15" s="5"/>
      <c r="TNL15" s="5"/>
      <c r="TNM15" s="5"/>
      <c r="TNN15" s="5"/>
      <c r="TNO15" s="5"/>
      <c r="TNP15" s="5"/>
      <c r="TNQ15" s="5"/>
      <c r="TNR15" s="5"/>
      <c r="TNS15" s="5"/>
      <c r="TNT15" s="5"/>
      <c r="TNU15" s="5"/>
      <c r="TNV15" s="5"/>
      <c r="TNW15" s="5"/>
      <c r="TNX15" s="5"/>
      <c r="TNY15" s="5"/>
      <c r="TNZ15" s="5"/>
      <c r="TOA15" s="5"/>
      <c r="TOB15" s="5"/>
      <c r="TOC15" s="5"/>
      <c r="TOD15" s="5"/>
      <c r="TOE15" s="5"/>
      <c r="TOF15" s="5"/>
      <c r="TOG15" s="5"/>
      <c r="TOH15" s="5"/>
      <c r="TOI15" s="5"/>
      <c r="TOJ15" s="5"/>
      <c r="TOK15" s="5"/>
      <c r="TOL15" s="5"/>
      <c r="TOM15" s="5"/>
      <c r="TON15" s="5"/>
      <c r="TOO15" s="5"/>
      <c r="TOP15" s="5"/>
      <c r="TOQ15" s="5"/>
      <c r="TOR15" s="5"/>
      <c r="TOS15" s="5"/>
      <c r="TOT15" s="5"/>
      <c r="TOU15" s="5"/>
      <c r="TOV15" s="5"/>
      <c r="TOW15" s="5"/>
      <c r="TOX15" s="5"/>
      <c r="TOY15" s="5"/>
      <c r="TOZ15" s="5"/>
      <c r="TPA15" s="5"/>
      <c r="TPB15" s="5"/>
      <c r="TPC15" s="5"/>
      <c r="TPD15" s="5"/>
      <c r="TPE15" s="5"/>
      <c r="TPF15" s="5"/>
      <c r="TPG15" s="5"/>
      <c r="TPH15" s="5"/>
      <c r="TPI15" s="5"/>
      <c r="TPJ15" s="5"/>
      <c r="TPK15" s="5"/>
      <c r="TPL15" s="5"/>
      <c r="TPM15" s="5"/>
      <c r="TPN15" s="5"/>
      <c r="TPO15" s="5"/>
      <c r="TPP15" s="5"/>
      <c r="TPQ15" s="5"/>
      <c r="TPR15" s="5"/>
      <c r="TPS15" s="5"/>
      <c r="TPT15" s="5"/>
      <c r="TPU15" s="5"/>
      <c r="TPV15" s="5"/>
      <c r="TPW15" s="5"/>
      <c r="TPX15" s="5"/>
      <c r="TPY15" s="5"/>
      <c r="TPZ15" s="5"/>
      <c r="TQA15" s="5"/>
      <c r="TQB15" s="5"/>
      <c r="TQC15" s="5"/>
      <c r="TQD15" s="5"/>
      <c r="TQE15" s="5"/>
      <c r="TQF15" s="5"/>
      <c r="TQG15" s="5"/>
      <c r="TQH15" s="5"/>
      <c r="TQI15" s="5"/>
      <c r="TQJ15" s="5"/>
      <c r="TQK15" s="5"/>
      <c r="TQL15" s="5"/>
      <c r="TQM15" s="5"/>
      <c r="TQN15" s="5"/>
      <c r="TQO15" s="5"/>
      <c r="TQP15" s="5"/>
      <c r="TQQ15" s="5"/>
      <c r="TQR15" s="5"/>
      <c r="TQS15" s="5"/>
      <c r="TQT15" s="5"/>
      <c r="TQU15" s="5"/>
      <c r="TQV15" s="5"/>
      <c r="TQW15" s="5"/>
      <c r="TQX15" s="5"/>
      <c r="TQY15" s="5"/>
      <c r="TQZ15" s="5"/>
      <c r="TRA15" s="5"/>
      <c r="TRB15" s="5"/>
      <c r="TRC15" s="5"/>
      <c r="TRD15" s="5"/>
      <c r="TRE15" s="5"/>
      <c r="TRF15" s="5"/>
      <c r="TRG15" s="5"/>
      <c r="TRH15" s="5"/>
      <c r="TRI15" s="5"/>
      <c r="TRJ15" s="5"/>
      <c r="TRK15" s="5"/>
      <c r="TRL15" s="5"/>
      <c r="TRM15" s="5"/>
      <c r="TRN15" s="5"/>
      <c r="TRO15" s="5"/>
      <c r="TRP15" s="5"/>
      <c r="TRQ15" s="5"/>
      <c r="TRR15" s="5"/>
      <c r="TRS15" s="5"/>
      <c r="TRT15" s="5"/>
      <c r="TRU15" s="5"/>
      <c r="TRV15" s="5"/>
      <c r="TRW15" s="5"/>
      <c r="TRX15" s="5"/>
      <c r="TRY15" s="5"/>
      <c r="TRZ15" s="5"/>
      <c r="TSA15" s="5"/>
      <c r="TSB15" s="5"/>
      <c r="TSC15" s="5"/>
      <c r="TSD15" s="5"/>
      <c r="TSE15" s="5"/>
      <c r="TSF15" s="5"/>
      <c r="TSG15" s="5"/>
      <c r="TSH15" s="5"/>
      <c r="TSI15" s="5"/>
      <c r="TSJ15" s="5"/>
      <c r="TSK15" s="5"/>
      <c r="TSL15" s="5"/>
      <c r="TSM15" s="5"/>
      <c r="TSN15" s="5"/>
      <c r="TSO15" s="5"/>
      <c r="TSP15" s="5"/>
      <c r="TSQ15" s="5"/>
      <c r="TSR15" s="5"/>
      <c r="TSS15" s="5"/>
      <c r="TST15" s="5"/>
      <c r="TSU15" s="5"/>
      <c r="TSV15" s="5"/>
      <c r="TSW15" s="5"/>
      <c r="TSX15" s="5"/>
      <c r="TSY15" s="5"/>
      <c r="TSZ15" s="5"/>
      <c r="TTA15" s="5"/>
      <c r="TTB15" s="5"/>
      <c r="TTC15" s="5"/>
      <c r="TTD15" s="5"/>
      <c r="TTE15" s="5"/>
      <c r="TTF15" s="5"/>
      <c r="TTG15" s="5"/>
      <c r="TTH15" s="5"/>
      <c r="TTI15" s="5"/>
      <c r="TTJ15" s="5"/>
      <c r="TTK15" s="5"/>
      <c r="TTL15" s="5"/>
      <c r="TTM15" s="5"/>
      <c r="TTN15" s="5"/>
      <c r="TTO15" s="5"/>
      <c r="TTP15" s="5"/>
      <c r="TTQ15" s="5"/>
      <c r="TTR15" s="5"/>
      <c r="TTS15" s="5"/>
      <c r="TTT15" s="5"/>
      <c r="TTU15" s="5"/>
      <c r="TTV15" s="5"/>
      <c r="TTW15" s="5"/>
      <c r="TTX15" s="5"/>
      <c r="TTY15" s="5"/>
      <c r="TTZ15" s="5"/>
      <c r="TUA15" s="5"/>
      <c r="TUB15" s="5"/>
      <c r="TUC15" s="5"/>
      <c r="TUD15" s="5"/>
      <c r="TUE15" s="5"/>
      <c r="TUF15" s="5"/>
      <c r="TUG15" s="5"/>
      <c r="TUH15" s="5"/>
      <c r="TUI15" s="5"/>
      <c r="TUJ15" s="5"/>
      <c r="TUK15" s="5"/>
      <c r="TUL15" s="5"/>
      <c r="TUM15" s="5"/>
      <c r="TUN15" s="5"/>
      <c r="TUO15" s="5"/>
      <c r="TUP15" s="5"/>
      <c r="TUQ15" s="5"/>
      <c r="TUR15" s="5"/>
      <c r="TUS15" s="5"/>
      <c r="TUT15" s="5"/>
      <c r="TUU15" s="5"/>
      <c r="TUV15" s="5"/>
      <c r="TUW15" s="5"/>
      <c r="TUX15" s="5"/>
      <c r="TUY15" s="5"/>
      <c r="TUZ15" s="5"/>
      <c r="TVA15" s="5"/>
      <c r="TVB15" s="5"/>
      <c r="TVC15" s="5"/>
      <c r="TVD15" s="5"/>
      <c r="TVE15" s="5"/>
      <c r="TVF15" s="5"/>
      <c r="TVG15" s="5"/>
      <c r="TVH15" s="5"/>
      <c r="TVI15" s="5"/>
      <c r="TVJ15" s="5"/>
      <c r="TVK15" s="5"/>
      <c r="TVL15" s="5"/>
      <c r="TVM15" s="5"/>
      <c r="TVN15" s="5"/>
      <c r="TVO15" s="5"/>
      <c r="TVP15" s="5"/>
      <c r="TVQ15" s="5"/>
      <c r="TVR15" s="5"/>
      <c r="TVS15" s="5"/>
      <c r="TVT15" s="5"/>
      <c r="TVU15" s="5"/>
      <c r="TVV15" s="5"/>
      <c r="TVW15" s="5"/>
      <c r="TVX15" s="5"/>
      <c r="TVY15" s="5"/>
      <c r="TVZ15" s="5"/>
      <c r="TWA15" s="5"/>
      <c r="TWB15" s="5"/>
      <c r="TWC15" s="5"/>
      <c r="TWD15" s="5"/>
      <c r="TWE15" s="5"/>
      <c r="TWF15" s="5"/>
      <c r="TWG15" s="5"/>
      <c r="TWH15" s="5"/>
      <c r="TWI15" s="5"/>
      <c r="TWJ15" s="5"/>
      <c r="TWK15" s="5"/>
      <c r="TWL15" s="5"/>
      <c r="TWM15" s="5"/>
      <c r="TWN15" s="5"/>
      <c r="TWO15" s="5"/>
      <c r="TWP15" s="5"/>
      <c r="TWQ15" s="5"/>
      <c r="TWR15" s="5"/>
      <c r="TWS15" s="5"/>
      <c r="TWT15" s="5"/>
      <c r="TWU15" s="5"/>
      <c r="TWV15" s="5"/>
      <c r="TWW15" s="5"/>
      <c r="TWX15" s="5"/>
      <c r="TWY15" s="5"/>
      <c r="TWZ15" s="5"/>
      <c r="TXA15" s="5"/>
      <c r="TXB15" s="5"/>
      <c r="TXC15" s="5"/>
      <c r="TXD15" s="5"/>
      <c r="TXE15" s="5"/>
      <c r="TXF15" s="5"/>
      <c r="TXG15" s="5"/>
      <c r="TXH15" s="5"/>
      <c r="TXI15" s="5"/>
      <c r="TXJ15" s="5"/>
      <c r="TXK15" s="5"/>
      <c r="TXL15" s="5"/>
      <c r="TXM15" s="5"/>
      <c r="TXN15" s="5"/>
      <c r="TXO15" s="5"/>
      <c r="TXP15" s="5"/>
      <c r="TXQ15" s="5"/>
      <c r="TXR15" s="5"/>
      <c r="TXS15" s="5"/>
      <c r="TXT15" s="5"/>
      <c r="TXU15" s="5"/>
      <c r="TXV15" s="5"/>
      <c r="TXW15" s="5"/>
      <c r="TXX15" s="5"/>
      <c r="TXY15" s="5"/>
      <c r="TXZ15" s="5"/>
      <c r="TYA15" s="5"/>
      <c r="TYB15" s="5"/>
      <c r="TYC15" s="5"/>
      <c r="TYD15" s="5"/>
      <c r="TYE15" s="5"/>
      <c r="TYF15" s="5"/>
      <c r="TYG15" s="5"/>
      <c r="TYH15" s="5"/>
      <c r="TYI15" s="5"/>
      <c r="TYJ15" s="5"/>
      <c r="TYK15" s="5"/>
      <c r="TYL15" s="5"/>
      <c r="TYM15" s="5"/>
      <c r="TYN15" s="5"/>
      <c r="TYO15" s="5"/>
      <c r="TYP15" s="5"/>
      <c r="TYQ15" s="5"/>
      <c r="TYR15" s="5"/>
      <c r="TYS15" s="5"/>
      <c r="TYT15" s="5"/>
      <c r="TYU15" s="5"/>
      <c r="TYV15" s="5"/>
      <c r="TYW15" s="5"/>
      <c r="TYX15" s="5"/>
      <c r="TYY15" s="5"/>
      <c r="TYZ15" s="5"/>
      <c r="TZA15" s="5"/>
      <c r="TZB15" s="5"/>
      <c r="TZC15" s="5"/>
      <c r="TZD15" s="5"/>
      <c r="TZE15" s="5"/>
      <c r="TZF15" s="5"/>
      <c r="TZG15" s="5"/>
      <c r="TZH15" s="5"/>
      <c r="TZI15" s="5"/>
      <c r="TZJ15" s="5"/>
      <c r="TZK15" s="5"/>
      <c r="TZL15" s="5"/>
      <c r="TZM15" s="5"/>
      <c r="TZN15" s="5"/>
      <c r="TZO15" s="5"/>
      <c r="TZP15" s="5"/>
      <c r="TZQ15" s="5"/>
      <c r="TZR15" s="5"/>
      <c r="TZS15" s="5"/>
      <c r="TZT15" s="5"/>
      <c r="TZU15" s="5"/>
      <c r="TZV15" s="5"/>
      <c r="TZW15" s="5"/>
      <c r="TZX15" s="5"/>
      <c r="TZY15" s="5"/>
      <c r="TZZ15" s="5"/>
      <c r="UAA15" s="5"/>
      <c r="UAB15" s="5"/>
      <c r="UAC15" s="5"/>
      <c r="UAD15" s="5"/>
      <c r="UAE15" s="5"/>
      <c r="UAF15" s="5"/>
      <c r="UAG15" s="5"/>
      <c r="UAH15" s="5"/>
      <c r="UAI15" s="5"/>
      <c r="UAJ15" s="5"/>
      <c r="UAK15" s="5"/>
      <c r="UAL15" s="5"/>
      <c r="UAM15" s="5"/>
      <c r="UAN15" s="5"/>
      <c r="UAO15" s="5"/>
      <c r="UAP15" s="5"/>
      <c r="UAQ15" s="5"/>
      <c r="UAR15" s="5"/>
      <c r="UAS15" s="5"/>
      <c r="UAT15" s="5"/>
      <c r="UAU15" s="5"/>
      <c r="UAV15" s="5"/>
      <c r="UAW15" s="5"/>
      <c r="UAX15" s="5"/>
      <c r="UAY15" s="5"/>
      <c r="UAZ15" s="5"/>
      <c r="UBA15" s="5"/>
      <c r="UBB15" s="5"/>
      <c r="UBC15" s="5"/>
      <c r="UBD15" s="5"/>
      <c r="UBE15" s="5"/>
      <c r="UBF15" s="5"/>
      <c r="UBG15" s="5"/>
      <c r="UBH15" s="5"/>
      <c r="UBI15" s="5"/>
      <c r="UBJ15" s="5"/>
      <c r="UBK15" s="5"/>
      <c r="UBL15" s="5"/>
      <c r="UBM15" s="5"/>
      <c r="UBN15" s="5"/>
      <c r="UBO15" s="5"/>
      <c r="UBP15" s="5"/>
      <c r="UBQ15" s="5"/>
      <c r="UBR15" s="5"/>
      <c r="UBS15" s="5"/>
      <c r="UBT15" s="5"/>
      <c r="UBU15" s="5"/>
      <c r="UBV15" s="5"/>
      <c r="UBW15" s="5"/>
      <c r="UBX15" s="5"/>
      <c r="UBY15" s="5"/>
      <c r="UBZ15" s="5"/>
      <c r="UCA15" s="5"/>
      <c r="UCB15" s="5"/>
      <c r="UCC15" s="5"/>
      <c r="UCD15" s="5"/>
      <c r="UCE15" s="5"/>
      <c r="UCF15" s="5"/>
      <c r="UCG15" s="5"/>
      <c r="UCH15" s="5"/>
      <c r="UCI15" s="5"/>
      <c r="UCJ15" s="5"/>
      <c r="UCK15" s="5"/>
      <c r="UCL15" s="5"/>
      <c r="UCM15" s="5"/>
      <c r="UCN15" s="5"/>
      <c r="UCO15" s="5"/>
      <c r="UCP15" s="5"/>
      <c r="UCQ15" s="5"/>
      <c r="UCR15" s="5"/>
      <c r="UCS15" s="5"/>
      <c r="UCT15" s="5"/>
      <c r="UCU15" s="5"/>
      <c r="UCV15" s="5"/>
      <c r="UCW15" s="5"/>
      <c r="UCX15" s="5"/>
      <c r="UCY15" s="5"/>
      <c r="UCZ15" s="5"/>
      <c r="UDA15" s="5"/>
      <c r="UDB15" s="5"/>
      <c r="UDC15" s="5"/>
      <c r="UDD15" s="5"/>
      <c r="UDE15" s="5"/>
      <c r="UDF15" s="5"/>
      <c r="UDG15" s="5"/>
      <c r="UDH15" s="5"/>
      <c r="UDI15" s="5"/>
      <c r="UDJ15" s="5"/>
      <c r="UDK15" s="5"/>
      <c r="UDL15" s="5"/>
      <c r="UDM15" s="5"/>
      <c r="UDN15" s="5"/>
      <c r="UDO15" s="5"/>
      <c r="UDP15" s="5"/>
      <c r="UDQ15" s="5"/>
      <c r="UDR15" s="5"/>
      <c r="UDS15" s="5"/>
      <c r="UDT15" s="5"/>
      <c r="UDU15" s="5"/>
      <c r="UDV15" s="5"/>
      <c r="UDW15" s="5"/>
      <c r="UDX15" s="5"/>
      <c r="UDY15" s="5"/>
      <c r="UDZ15" s="5"/>
      <c r="UEA15" s="5"/>
      <c r="UEB15" s="5"/>
      <c r="UEC15" s="5"/>
      <c r="UED15" s="5"/>
      <c r="UEE15" s="5"/>
      <c r="UEF15" s="5"/>
      <c r="UEG15" s="5"/>
      <c r="UEH15" s="5"/>
      <c r="UEI15" s="5"/>
      <c r="UEJ15" s="5"/>
      <c r="UEK15" s="5"/>
      <c r="UEL15" s="5"/>
      <c r="UEM15" s="5"/>
      <c r="UEN15" s="5"/>
      <c r="UEO15" s="5"/>
      <c r="UEP15" s="5"/>
      <c r="UEQ15" s="5"/>
      <c r="UER15" s="5"/>
      <c r="UES15" s="5"/>
      <c r="UET15" s="5"/>
      <c r="UEU15" s="5"/>
      <c r="UEV15" s="5"/>
      <c r="UEW15" s="5"/>
      <c r="UEX15" s="5"/>
      <c r="UEY15" s="5"/>
      <c r="UEZ15" s="5"/>
      <c r="UFA15" s="5"/>
      <c r="UFB15" s="5"/>
      <c r="UFC15" s="5"/>
      <c r="UFD15" s="5"/>
      <c r="UFE15" s="5"/>
      <c r="UFF15" s="5"/>
      <c r="UFG15" s="5"/>
      <c r="UFH15" s="5"/>
      <c r="UFI15" s="5"/>
      <c r="UFJ15" s="5"/>
      <c r="UFK15" s="5"/>
      <c r="UFL15" s="5"/>
      <c r="UFM15" s="5"/>
      <c r="UFN15" s="5"/>
      <c r="UFO15" s="5"/>
      <c r="UFP15" s="5"/>
      <c r="UFQ15" s="5"/>
      <c r="UFR15" s="5"/>
      <c r="UFS15" s="5"/>
      <c r="UFT15" s="5"/>
      <c r="UFU15" s="5"/>
      <c r="UFV15" s="5"/>
      <c r="UFW15" s="5"/>
      <c r="UFX15" s="5"/>
      <c r="UFY15" s="5"/>
      <c r="UFZ15" s="5"/>
      <c r="UGA15" s="5"/>
      <c r="UGB15" s="5"/>
      <c r="UGC15" s="5"/>
      <c r="UGD15" s="5"/>
      <c r="UGE15" s="5"/>
      <c r="UGF15" s="5"/>
      <c r="UGG15" s="5"/>
      <c r="UGH15" s="5"/>
      <c r="UGI15" s="5"/>
      <c r="UGJ15" s="5"/>
      <c r="UGK15" s="5"/>
      <c r="UGL15" s="5"/>
      <c r="UGM15" s="5"/>
      <c r="UGN15" s="5"/>
      <c r="UGO15" s="5"/>
      <c r="UGP15" s="5"/>
      <c r="UGQ15" s="5"/>
      <c r="UGR15" s="5"/>
      <c r="UGS15" s="5"/>
      <c r="UGT15" s="5"/>
      <c r="UGU15" s="5"/>
      <c r="UGV15" s="5"/>
      <c r="UGW15" s="5"/>
      <c r="UGX15" s="5"/>
      <c r="UGY15" s="5"/>
      <c r="UGZ15" s="5"/>
      <c r="UHA15" s="5"/>
      <c r="UHB15" s="5"/>
      <c r="UHC15" s="5"/>
      <c r="UHD15" s="5"/>
      <c r="UHE15" s="5"/>
      <c r="UHF15" s="5"/>
      <c r="UHG15" s="5"/>
      <c r="UHH15" s="5"/>
      <c r="UHI15" s="5"/>
      <c r="UHJ15" s="5"/>
      <c r="UHK15" s="5"/>
      <c r="UHL15" s="5"/>
      <c r="UHM15" s="5"/>
      <c r="UHN15" s="5"/>
      <c r="UHO15" s="5"/>
      <c r="UHP15" s="5"/>
      <c r="UHQ15" s="5"/>
      <c r="UHR15" s="5"/>
      <c r="UHS15" s="5"/>
      <c r="UHT15" s="5"/>
      <c r="UHU15" s="5"/>
      <c r="UHV15" s="5"/>
      <c r="UHW15" s="5"/>
      <c r="UHX15" s="5"/>
      <c r="UHY15" s="5"/>
      <c r="UHZ15" s="5"/>
      <c r="UIA15" s="5"/>
      <c r="UIB15" s="5"/>
      <c r="UIC15" s="5"/>
      <c r="UID15" s="5"/>
      <c r="UIE15" s="5"/>
      <c r="UIF15" s="5"/>
      <c r="UIG15" s="5"/>
      <c r="UIH15" s="5"/>
      <c r="UII15" s="5"/>
      <c r="UIJ15" s="5"/>
      <c r="UIK15" s="5"/>
      <c r="UIL15" s="5"/>
      <c r="UIM15" s="5"/>
      <c r="UIN15" s="5"/>
      <c r="UIO15" s="5"/>
      <c r="UIP15" s="5"/>
      <c r="UIQ15" s="5"/>
      <c r="UIR15" s="5"/>
      <c r="UIS15" s="5"/>
      <c r="UIT15" s="5"/>
      <c r="UIU15" s="5"/>
      <c r="UIV15" s="5"/>
      <c r="UIW15" s="5"/>
      <c r="UIX15" s="5"/>
      <c r="UIY15" s="5"/>
      <c r="UIZ15" s="5"/>
      <c r="UJA15" s="5"/>
      <c r="UJB15" s="5"/>
      <c r="UJC15" s="5"/>
      <c r="UJD15" s="5"/>
      <c r="UJE15" s="5"/>
      <c r="UJF15" s="5"/>
      <c r="UJG15" s="5"/>
      <c r="UJH15" s="5"/>
      <c r="UJI15" s="5"/>
      <c r="UJJ15" s="5"/>
      <c r="UJK15" s="5"/>
      <c r="UJL15" s="5"/>
      <c r="UJM15" s="5"/>
      <c r="UJN15" s="5"/>
      <c r="UJO15" s="5"/>
      <c r="UJP15" s="5"/>
      <c r="UJQ15" s="5"/>
      <c r="UJR15" s="5"/>
      <c r="UJS15" s="5"/>
      <c r="UJT15" s="5"/>
      <c r="UJU15" s="5"/>
      <c r="UJV15" s="5"/>
      <c r="UJW15" s="5"/>
      <c r="UJX15" s="5"/>
      <c r="UJY15" s="5"/>
      <c r="UJZ15" s="5"/>
      <c r="UKA15" s="5"/>
      <c r="UKB15" s="5"/>
      <c r="UKC15" s="5"/>
      <c r="UKD15" s="5"/>
      <c r="UKE15" s="5"/>
      <c r="UKF15" s="5"/>
      <c r="UKG15" s="5"/>
      <c r="UKH15" s="5"/>
      <c r="UKI15" s="5"/>
      <c r="UKJ15" s="5"/>
      <c r="UKK15" s="5"/>
      <c r="UKL15" s="5"/>
      <c r="UKM15" s="5"/>
      <c r="UKN15" s="5"/>
      <c r="UKO15" s="5"/>
      <c r="UKP15" s="5"/>
      <c r="UKQ15" s="5"/>
      <c r="UKR15" s="5"/>
      <c r="UKS15" s="5"/>
      <c r="UKT15" s="5"/>
      <c r="UKU15" s="5"/>
      <c r="UKV15" s="5"/>
      <c r="UKW15" s="5"/>
      <c r="UKX15" s="5"/>
      <c r="UKY15" s="5"/>
      <c r="UKZ15" s="5"/>
      <c r="ULA15" s="5"/>
      <c r="ULB15" s="5"/>
      <c r="ULC15" s="5"/>
      <c r="ULD15" s="5"/>
      <c r="ULE15" s="5"/>
      <c r="ULF15" s="5"/>
      <c r="ULG15" s="5"/>
      <c r="ULH15" s="5"/>
      <c r="ULI15" s="5"/>
      <c r="ULJ15" s="5"/>
      <c r="ULK15" s="5"/>
      <c r="ULL15" s="5"/>
      <c r="ULM15" s="5"/>
      <c r="ULN15" s="5"/>
      <c r="ULO15" s="5"/>
      <c r="ULP15" s="5"/>
      <c r="ULQ15" s="5"/>
      <c r="ULR15" s="5"/>
      <c r="ULS15" s="5"/>
      <c r="ULT15" s="5"/>
      <c r="ULU15" s="5"/>
      <c r="ULV15" s="5"/>
      <c r="ULW15" s="5"/>
      <c r="ULX15" s="5"/>
      <c r="ULY15" s="5"/>
      <c r="ULZ15" s="5"/>
      <c r="UMA15" s="5"/>
      <c r="UMB15" s="5"/>
      <c r="UMC15" s="5"/>
      <c r="UMD15" s="5"/>
      <c r="UME15" s="5"/>
      <c r="UMF15" s="5"/>
      <c r="UMG15" s="5"/>
      <c r="UMH15" s="5"/>
      <c r="UMI15" s="5"/>
      <c r="UMJ15" s="5"/>
      <c r="UMK15" s="5"/>
      <c r="UML15" s="5"/>
      <c r="UMM15" s="5"/>
      <c r="UMN15" s="5"/>
      <c r="UMO15" s="5"/>
      <c r="UMP15" s="5"/>
      <c r="UMQ15" s="5"/>
      <c r="UMR15" s="5"/>
      <c r="UMS15" s="5"/>
      <c r="UMT15" s="5"/>
      <c r="UMU15" s="5"/>
      <c r="UMV15" s="5"/>
      <c r="UMW15" s="5"/>
      <c r="UMX15" s="5"/>
      <c r="UMY15" s="5"/>
      <c r="UMZ15" s="5"/>
      <c r="UNA15" s="5"/>
      <c r="UNB15" s="5"/>
      <c r="UNC15" s="5"/>
      <c r="UND15" s="5"/>
      <c r="UNE15" s="5"/>
      <c r="UNF15" s="5"/>
      <c r="UNG15" s="5"/>
      <c r="UNH15" s="5"/>
      <c r="UNI15" s="5"/>
      <c r="UNJ15" s="5"/>
      <c r="UNK15" s="5"/>
      <c r="UNL15" s="5"/>
      <c r="UNM15" s="5"/>
      <c r="UNN15" s="5"/>
      <c r="UNO15" s="5"/>
      <c r="UNP15" s="5"/>
      <c r="UNQ15" s="5"/>
      <c r="UNR15" s="5"/>
      <c r="UNS15" s="5"/>
      <c r="UNT15" s="5"/>
      <c r="UNU15" s="5"/>
      <c r="UNV15" s="5"/>
      <c r="UNW15" s="5"/>
      <c r="UNX15" s="5"/>
      <c r="UNY15" s="5"/>
      <c r="UNZ15" s="5"/>
      <c r="UOA15" s="5"/>
      <c r="UOB15" s="5"/>
      <c r="UOC15" s="5"/>
      <c r="UOD15" s="5"/>
      <c r="UOE15" s="5"/>
      <c r="UOF15" s="5"/>
      <c r="UOG15" s="5"/>
      <c r="UOH15" s="5"/>
      <c r="UOI15" s="5"/>
      <c r="UOJ15" s="5"/>
      <c r="UOK15" s="5"/>
      <c r="UOL15" s="5"/>
      <c r="UOM15" s="5"/>
      <c r="UON15" s="5"/>
      <c r="UOO15" s="5"/>
      <c r="UOP15" s="5"/>
      <c r="UOQ15" s="5"/>
      <c r="UOR15" s="5"/>
      <c r="UOS15" s="5"/>
      <c r="UOT15" s="5"/>
      <c r="UOU15" s="5"/>
      <c r="UOV15" s="5"/>
      <c r="UOW15" s="5"/>
      <c r="UOX15" s="5"/>
      <c r="UOY15" s="5"/>
      <c r="UOZ15" s="5"/>
      <c r="UPA15" s="5"/>
      <c r="UPB15" s="5"/>
      <c r="UPC15" s="5"/>
      <c r="UPD15" s="5"/>
      <c r="UPE15" s="5"/>
      <c r="UPF15" s="5"/>
      <c r="UPG15" s="5"/>
      <c r="UPH15" s="5"/>
      <c r="UPI15" s="5"/>
      <c r="UPJ15" s="5"/>
      <c r="UPK15" s="5"/>
      <c r="UPL15" s="5"/>
      <c r="UPM15" s="5"/>
      <c r="UPN15" s="5"/>
      <c r="UPO15" s="5"/>
      <c r="UPP15" s="5"/>
      <c r="UPQ15" s="5"/>
      <c r="UPR15" s="5"/>
      <c r="UPS15" s="5"/>
      <c r="UPT15" s="5"/>
      <c r="UPU15" s="5"/>
      <c r="UPV15" s="5"/>
      <c r="UPW15" s="5"/>
      <c r="UPX15" s="5"/>
      <c r="UPY15" s="5"/>
      <c r="UPZ15" s="5"/>
      <c r="UQA15" s="5"/>
      <c r="UQB15" s="5"/>
      <c r="UQC15" s="5"/>
      <c r="UQD15" s="5"/>
      <c r="UQE15" s="5"/>
      <c r="UQF15" s="5"/>
      <c r="UQG15" s="5"/>
      <c r="UQH15" s="5"/>
      <c r="UQI15" s="5"/>
      <c r="UQJ15" s="5"/>
      <c r="UQK15" s="5"/>
      <c r="UQL15" s="5"/>
      <c r="UQM15" s="5"/>
      <c r="UQN15" s="5"/>
      <c r="UQO15" s="5"/>
      <c r="UQP15" s="5"/>
      <c r="UQQ15" s="5"/>
      <c r="UQR15" s="5"/>
      <c r="UQS15" s="5"/>
      <c r="UQT15" s="5"/>
      <c r="UQU15" s="5"/>
      <c r="UQV15" s="5"/>
      <c r="UQW15" s="5"/>
      <c r="UQX15" s="5"/>
      <c r="UQY15" s="5"/>
      <c r="UQZ15" s="5"/>
      <c r="URA15" s="5"/>
      <c r="URB15" s="5"/>
      <c r="URC15" s="5"/>
      <c r="URD15" s="5"/>
      <c r="URE15" s="5"/>
      <c r="URF15" s="5"/>
      <c r="URG15" s="5"/>
      <c r="URH15" s="5"/>
      <c r="URI15" s="5"/>
      <c r="URJ15" s="5"/>
      <c r="URK15" s="5"/>
      <c r="URL15" s="5"/>
      <c r="URM15" s="5"/>
      <c r="URN15" s="5"/>
      <c r="URO15" s="5"/>
      <c r="URP15" s="5"/>
      <c r="URQ15" s="5"/>
      <c r="URR15" s="5"/>
      <c r="URS15" s="5"/>
      <c r="URT15" s="5"/>
      <c r="URU15" s="5"/>
      <c r="URV15" s="5"/>
      <c r="URW15" s="5"/>
      <c r="URX15" s="5"/>
      <c r="URY15" s="5"/>
      <c r="URZ15" s="5"/>
      <c r="USA15" s="5"/>
      <c r="USB15" s="5"/>
      <c r="USC15" s="5"/>
      <c r="USD15" s="5"/>
      <c r="USE15" s="5"/>
      <c r="USF15" s="5"/>
      <c r="USG15" s="5"/>
      <c r="USH15" s="5"/>
      <c r="USI15" s="5"/>
      <c r="USJ15" s="5"/>
      <c r="USK15" s="5"/>
      <c r="USL15" s="5"/>
      <c r="USM15" s="5"/>
      <c r="USN15" s="5"/>
      <c r="USO15" s="5"/>
      <c r="USP15" s="5"/>
      <c r="USQ15" s="5"/>
      <c r="USR15" s="5"/>
      <c r="USS15" s="5"/>
      <c r="UST15" s="5"/>
      <c r="USU15" s="5"/>
      <c r="USV15" s="5"/>
      <c r="USW15" s="5"/>
      <c r="USX15" s="5"/>
      <c r="USY15" s="5"/>
      <c r="USZ15" s="5"/>
      <c r="UTA15" s="5"/>
      <c r="UTB15" s="5"/>
      <c r="UTC15" s="5"/>
      <c r="UTD15" s="5"/>
      <c r="UTE15" s="5"/>
      <c r="UTF15" s="5"/>
      <c r="UTG15" s="5"/>
      <c r="UTH15" s="5"/>
      <c r="UTI15" s="5"/>
      <c r="UTJ15" s="5"/>
      <c r="UTK15" s="5"/>
      <c r="UTL15" s="5"/>
      <c r="UTM15" s="5"/>
      <c r="UTN15" s="5"/>
      <c r="UTO15" s="5"/>
      <c r="UTP15" s="5"/>
      <c r="UTQ15" s="5"/>
      <c r="UTR15" s="5"/>
      <c r="UTS15" s="5"/>
      <c r="UTT15" s="5"/>
      <c r="UTU15" s="5"/>
      <c r="UTV15" s="5"/>
      <c r="UTW15" s="5"/>
      <c r="UTX15" s="5"/>
      <c r="UTY15" s="5"/>
      <c r="UTZ15" s="5"/>
      <c r="UUA15" s="5"/>
      <c r="UUB15" s="5"/>
      <c r="UUC15" s="5"/>
      <c r="UUD15" s="5"/>
      <c r="UUE15" s="5"/>
      <c r="UUF15" s="5"/>
      <c r="UUG15" s="5"/>
      <c r="UUH15" s="5"/>
      <c r="UUI15" s="5"/>
      <c r="UUJ15" s="5"/>
      <c r="UUK15" s="5"/>
      <c r="UUL15" s="5"/>
      <c r="UUM15" s="5"/>
      <c r="UUN15" s="5"/>
      <c r="UUO15" s="5"/>
      <c r="UUP15" s="5"/>
      <c r="UUQ15" s="5"/>
      <c r="UUR15" s="5"/>
      <c r="UUS15" s="5"/>
      <c r="UUT15" s="5"/>
      <c r="UUU15" s="5"/>
      <c r="UUV15" s="5"/>
      <c r="UUW15" s="5"/>
      <c r="UUX15" s="5"/>
      <c r="UUY15" s="5"/>
      <c r="UUZ15" s="5"/>
      <c r="UVA15" s="5"/>
      <c r="UVB15" s="5"/>
      <c r="UVC15" s="5"/>
      <c r="UVD15" s="5"/>
      <c r="UVE15" s="5"/>
      <c r="UVF15" s="5"/>
      <c r="UVG15" s="5"/>
      <c r="UVH15" s="5"/>
      <c r="UVI15" s="5"/>
      <c r="UVJ15" s="5"/>
      <c r="UVK15" s="5"/>
      <c r="UVL15" s="5"/>
      <c r="UVM15" s="5"/>
      <c r="UVN15" s="5"/>
      <c r="UVO15" s="5"/>
      <c r="UVP15" s="5"/>
      <c r="UVQ15" s="5"/>
      <c r="UVR15" s="5"/>
      <c r="UVS15" s="5"/>
      <c r="UVT15" s="5"/>
      <c r="UVU15" s="5"/>
      <c r="UVV15" s="5"/>
      <c r="UVW15" s="5"/>
      <c r="UVX15" s="5"/>
      <c r="UVY15" s="5"/>
      <c r="UVZ15" s="5"/>
      <c r="UWA15" s="5"/>
      <c r="UWB15" s="5"/>
      <c r="UWC15" s="5"/>
      <c r="UWD15" s="5"/>
      <c r="UWE15" s="5"/>
      <c r="UWF15" s="5"/>
      <c r="UWG15" s="5"/>
      <c r="UWH15" s="5"/>
      <c r="UWI15" s="5"/>
      <c r="UWJ15" s="5"/>
      <c r="UWK15" s="5"/>
      <c r="UWL15" s="5"/>
      <c r="UWM15" s="5"/>
      <c r="UWN15" s="5"/>
      <c r="UWO15" s="5"/>
      <c r="UWP15" s="5"/>
      <c r="UWQ15" s="5"/>
      <c r="UWR15" s="5"/>
      <c r="UWS15" s="5"/>
      <c r="UWT15" s="5"/>
      <c r="UWU15" s="5"/>
      <c r="UWV15" s="5"/>
      <c r="UWW15" s="5"/>
      <c r="UWX15" s="5"/>
      <c r="UWY15" s="5"/>
      <c r="UWZ15" s="5"/>
      <c r="UXA15" s="5"/>
      <c r="UXB15" s="5"/>
      <c r="UXC15" s="5"/>
      <c r="UXD15" s="5"/>
      <c r="UXE15" s="5"/>
      <c r="UXF15" s="5"/>
      <c r="UXG15" s="5"/>
      <c r="UXH15" s="5"/>
      <c r="UXI15" s="5"/>
      <c r="UXJ15" s="5"/>
      <c r="UXK15" s="5"/>
      <c r="UXL15" s="5"/>
      <c r="UXM15" s="5"/>
      <c r="UXN15" s="5"/>
      <c r="UXO15" s="5"/>
      <c r="UXP15" s="5"/>
      <c r="UXQ15" s="5"/>
      <c r="UXR15" s="5"/>
      <c r="UXS15" s="5"/>
      <c r="UXT15" s="5"/>
      <c r="UXU15" s="5"/>
      <c r="UXV15" s="5"/>
      <c r="UXW15" s="5"/>
      <c r="UXX15" s="5"/>
      <c r="UXY15" s="5"/>
      <c r="UXZ15" s="5"/>
      <c r="UYA15" s="5"/>
      <c r="UYB15" s="5"/>
      <c r="UYC15" s="5"/>
      <c r="UYD15" s="5"/>
      <c r="UYE15" s="5"/>
      <c r="UYF15" s="5"/>
      <c r="UYG15" s="5"/>
      <c r="UYH15" s="5"/>
      <c r="UYI15" s="5"/>
      <c r="UYJ15" s="5"/>
      <c r="UYK15" s="5"/>
      <c r="UYL15" s="5"/>
      <c r="UYM15" s="5"/>
      <c r="UYN15" s="5"/>
      <c r="UYO15" s="5"/>
      <c r="UYP15" s="5"/>
      <c r="UYQ15" s="5"/>
      <c r="UYR15" s="5"/>
      <c r="UYS15" s="5"/>
      <c r="UYT15" s="5"/>
      <c r="UYU15" s="5"/>
      <c r="UYV15" s="5"/>
      <c r="UYW15" s="5"/>
      <c r="UYX15" s="5"/>
      <c r="UYY15" s="5"/>
      <c r="UYZ15" s="5"/>
      <c r="UZA15" s="5"/>
      <c r="UZB15" s="5"/>
      <c r="UZC15" s="5"/>
      <c r="UZD15" s="5"/>
      <c r="UZE15" s="5"/>
      <c r="UZF15" s="5"/>
      <c r="UZG15" s="5"/>
      <c r="UZH15" s="5"/>
      <c r="UZI15" s="5"/>
      <c r="UZJ15" s="5"/>
      <c r="UZK15" s="5"/>
      <c r="UZL15" s="5"/>
      <c r="UZM15" s="5"/>
      <c r="UZN15" s="5"/>
      <c r="UZO15" s="5"/>
      <c r="UZP15" s="5"/>
      <c r="UZQ15" s="5"/>
      <c r="UZR15" s="5"/>
      <c r="UZS15" s="5"/>
      <c r="UZT15" s="5"/>
      <c r="UZU15" s="5"/>
      <c r="UZV15" s="5"/>
      <c r="UZW15" s="5"/>
      <c r="UZX15" s="5"/>
      <c r="UZY15" s="5"/>
      <c r="UZZ15" s="5"/>
      <c r="VAA15" s="5"/>
      <c r="VAB15" s="5"/>
      <c r="VAC15" s="5"/>
      <c r="VAD15" s="5"/>
      <c r="VAE15" s="5"/>
      <c r="VAF15" s="5"/>
      <c r="VAG15" s="5"/>
      <c r="VAH15" s="5"/>
      <c r="VAI15" s="5"/>
      <c r="VAJ15" s="5"/>
      <c r="VAK15" s="5"/>
      <c r="VAL15" s="5"/>
      <c r="VAM15" s="5"/>
      <c r="VAN15" s="5"/>
      <c r="VAO15" s="5"/>
      <c r="VAP15" s="5"/>
      <c r="VAQ15" s="5"/>
      <c r="VAR15" s="5"/>
      <c r="VAS15" s="5"/>
      <c r="VAT15" s="5"/>
      <c r="VAU15" s="5"/>
      <c r="VAV15" s="5"/>
      <c r="VAW15" s="5"/>
      <c r="VAX15" s="5"/>
      <c r="VAY15" s="5"/>
      <c r="VAZ15" s="5"/>
      <c r="VBA15" s="5"/>
      <c r="VBB15" s="5"/>
      <c r="VBC15" s="5"/>
      <c r="VBD15" s="5"/>
      <c r="VBE15" s="5"/>
      <c r="VBF15" s="5"/>
      <c r="VBG15" s="5"/>
      <c r="VBH15" s="5"/>
      <c r="VBI15" s="5"/>
      <c r="VBJ15" s="5"/>
      <c r="VBK15" s="5"/>
      <c r="VBL15" s="5"/>
      <c r="VBM15" s="5"/>
      <c r="VBN15" s="5"/>
      <c r="VBO15" s="5"/>
      <c r="VBP15" s="5"/>
      <c r="VBQ15" s="5"/>
      <c r="VBR15" s="5"/>
      <c r="VBS15" s="5"/>
      <c r="VBT15" s="5"/>
      <c r="VBU15" s="5"/>
      <c r="VBV15" s="5"/>
      <c r="VBW15" s="5"/>
      <c r="VBX15" s="5"/>
      <c r="VBY15" s="5"/>
      <c r="VBZ15" s="5"/>
      <c r="VCA15" s="5"/>
      <c r="VCB15" s="5"/>
      <c r="VCC15" s="5"/>
      <c r="VCD15" s="5"/>
      <c r="VCE15" s="5"/>
      <c r="VCF15" s="5"/>
      <c r="VCG15" s="5"/>
      <c r="VCH15" s="5"/>
      <c r="VCI15" s="5"/>
      <c r="VCJ15" s="5"/>
      <c r="VCK15" s="5"/>
      <c r="VCL15" s="5"/>
      <c r="VCM15" s="5"/>
      <c r="VCN15" s="5"/>
      <c r="VCO15" s="5"/>
      <c r="VCP15" s="5"/>
      <c r="VCQ15" s="5"/>
      <c r="VCR15" s="5"/>
      <c r="VCS15" s="5"/>
      <c r="VCT15" s="5"/>
      <c r="VCU15" s="5"/>
      <c r="VCV15" s="5"/>
      <c r="VCW15" s="5"/>
      <c r="VCX15" s="5"/>
      <c r="VCY15" s="5"/>
      <c r="VCZ15" s="5"/>
      <c r="VDA15" s="5"/>
      <c r="VDB15" s="5"/>
      <c r="VDC15" s="5"/>
      <c r="VDD15" s="5"/>
      <c r="VDE15" s="5"/>
      <c r="VDF15" s="5"/>
      <c r="VDG15" s="5"/>
      <c r="VDH15" s="5"/>
      <c r="VDI15" s="5"/>
      <c r="VDJ15" s="5"/>
      <c r="VDK15" s="5"/>
      <c r="VDL15" s="5"/>
      <c r="VDM15" s="5"/>
      <c r="VDN15" s="5"/>
      <c r="VDO15" s="5"/>
      <c r="VDP15" s="5"/>
      <c r="VDQ15" s="5"/>
      <c r="VDR15" s="5"/>
      <c r="VDS15" s="5"/>
      <c r="VDT15" s="5"/>
      <c r="VDU15" s="5"/>
      <c r="VDV15" s="5"/>
      <c r="VDW15" s="5"/>
      <c r="VDX15" s="5"/>
      <c r="VDY15" s="5"/>
      <c r="VDZ15" s="5"/>
      <c r="VEA15" s="5"/>
      <c r="VEB15" s="5"/>
      <c r="VEC15" s="5"/>
      <c r="VED15" s="5"/>
      <c r="VEE15" s="5"/>
      <c r="VEF15" s="5"/>
      <c r="VEG15" s="5"/>
      <c r="VEH15" s="5"/>
      <c r="VEI15" s="5"/>
      <c r="VEJ15" s="5"/>
      <c r="VEK15" s="5"/>
      <c r="VEL15" s="5"/>
      <c r="VEM15" s="5"/>
      <c r="VEN15" s="5"/>
      <c r="VEO15" s="5"/>
      <c r="VEP15" s="5"/>
      <c r="VEQ15" s="5"/>
      <c r="VER15" s="5"/>
      <c r="VES15" s="5"/>
      <c r="VET15" s="5"/>
      <c r="VEU15" s="5"/>
      <c r="VEV15" s="5"/>
      <c r="VEW15" s="5"/>
      <c r="VEX15" s="5"/>
      <c r="VEY15" s="5"/>
      <c r="VEZ15" s="5"/>
      <c r="VFA15" s="5"/>
      <c r="VFB15" s="5"/>
      <c r="VFC15" s="5"/>
      <c r="VFD15" s="5"/>
      <c r="VFE15" s="5"/>
      <c r="VFF15" s="5"/>
      <c r="VFG15" s="5"/>
      <c r="VFH15" s="5"/>
      <c r="VFI15" s="5"/>
      <c r="VFJ15" s="5"/>
      <c r="VFK15" s="5"/>
      <c r="VFL15" s="5"/>
      <c r="VFM15" s="5"/>
      <c r="VFN15" s="5"/>
      <c r="VFO15" s="5"/>
      <c r="VFP15" s="5"/>
      <c r="VFQ15" s="5"/>
      <c r="VFR15" s="5"/>
      <c r="VFS15" s="5"/>
      <c r="VFT15" s="5"/>
      <c r="VFU15" s="5"/>
      <c r="VFV15" s="5"/>
      <c r="VFW15" s="5"/>
      <c r="VFX15" s="5"/>
      <c r="VFY15" s="5"/>
      <c r="VFZ15" s="5"/>
      <c r="VGA15" s="5"/>
      <c r="VGB15" s="5"/>
      <c r="VGC15" s="5"/>
      <c r="VGD15" s="5"/>
      <c r="VGE15" s="5"/>
      <c r="VGF15" s="5"/>
      <c r="VGG15" s="5"/>
      <c r="VGH15" s="5"/>
      <c r="VGI15" s="5"/>
      <c r="VGJ15" s="5"/>
      <c r="VGK15" s="5"/>
      <c r="VGL15" s="5"/>
      <c r="VGM15" s="5"/>
      <c r="VGN15" s="5"/>
      <c r="VGO15" s="5"/>
      <c r="VGP15" s="5"/>
      <c r="VGQ15" s="5"/>
      <c r="VGR15" s="5"/>
      <c r="VGS15" s="5"/>
      <c r="VGT15" s="5"/>
      <c r="VGU15" s="5"/>
      <c r="VGV15" s="5"/>
      <c r="VGW15" s="5"/>
      <c r="VGX15" s="5"/>
      <c r="VGY15" s="5"/>
      <c r="VGZ15" s="5"/>
      <c r="VHA15" s="5"/>
      <c r="VHB15" s="5"/>
      <c r="VHC15" s="5"/>
      <c r="VHD15" s="5"/>
      <c r="VHE15" s="5"/>
      <c r="VHF15" s="5"/>
      <c r="VHG15" s="5"/>
      <c r="VHH15" s="5"/>
      <c r="VHI15" s="5"/>
      <c r="VHJ15" s="5"/>
      <c r="VHK15" s="5"/>
      <c r="VHL15" s="5"/>
      <c r="VHM15" s="5"/>
      <c r="VHN15" s="5"/>
      <c r="VHO15" s="5"/>
      <c r="VHP15" s="5"/>
      <c r="VHQ15" s="5"/>
      <c r="VHR15" s="5"/>
      <c r="VHS15" s="5"/>
      <c r="VHT15" s="5"/>
      <c r="VHU15" s="5"/>
      <c r="VHV15" s="5"/>
      <c r="VHW15" s="5"/>
      <c r="VHX15" s="5"/>
      <c r="VHY15" s="5"/>
      <c r="VHZ15" s="5"/>
      <c r="VIA15" s="5"/>
      <c r="VIB15" s="5"/>
      <c r="VIC15" s="5"/>
      <c r="VID15" s="5"/>
      <c r="VIE15" s="5"/>
      <c r="VIF15" s="5"/>
      <c r="VIG15" s="5"/>
      <c r="VIH15" s="5"/>
      <c r="VII15" s="5"/>
      <c r="VIJ15" s="5"/>
      <c r="VIK15" s="5"/>
      <c r="VIL15" s="5"/>
      <c r="VIM15" s="5"/>
      <c r="VIN15" s="5"/>
      <c r="VIO15" s="5"/>
      <c r="VIP15" s="5"/>
      <c r="VIQ15" s="5"/>
      <c r="VIR15" s="5"/>
      <c r="VIS15" s="5"/>
      <c r="VIT15" s="5"/>
      <c r="VIU15" s="5"/>
      <c r="VIV15" s="5"/>
      <c r="VIW15" s="5"/>
      <c r="VIX15" s="5"/>
      <c r="VIY15" s="5"/>
      <c r="VIZ15" s="5"/>
      <c r="VJA15" s="5"/>
      <c r="VJB15" s="5"/>
      <c r="VJC15" s="5"/>
      <c r="VJD15" s="5"/>
      <c r="VJE15" s="5"/>
      <c r="VJF15" s="5"/>
      <c r="VJG15" s="5"/>
      <c r="VJH15" s="5"/>
      <c r="VJI15" s="5"/>
      <c r="VJJ15" s="5"/>
      <c r="VJK15" s="5"/>
      <c r="VJL15" s="5"/>
      <c r="VJM15" s="5"/>
      <c r="VJN15" s="5"/>
      <c r="VJO15" s="5"/>
      <c r="VJP15" s="5"/>
      <c r="VJQ15" s="5"/>
      <c r="VJR15" s="5"/>
      <c r="VJS15" s="5"/>
      <c r="VJT15" s="5"/>
      <c r="VJU15" s="5"/>
      <c r="VJV15" s="5"/>
      <c r="VJW15" s="5"/>
      <c r="VJX15" s="5"/>
      <c r="VJY15" s="5"/>
      <c r="VJZ15" s="5"/>
      <c r="VKA15" s="5"/>
      <c r="VKB15" s="5"/>
      <c r="VKC15" s="5"/>
      <c r="VKD15" s="5"/>
      <c r="VKE15" s="5"/>
      <c r="VKF15" s="5"/>
      <c r="VKG15" s="5"/>
      <c r="VKH15" s="5"/>
      <c r="VKI15" s="5"/>
      <c r="VKJ15" s="5"/>
      <c r="VKK15" s="5"/>
      <c r="VKL15" s="5"/>
      <c r="VKM15" s="5"/>
      <c r="VKN15" s="5"/>
      <c r="VKO15" s="5"/>
      <c r="VKP15" s="5"/>
      <c r="VKQ15" s="5"/>
      <c r="VKR15" s="5"/>
      <c r="VKS15" s="5"/>
      <c r="VKT15" s="5"/>
      <c r="VKU15" s="5"/>
      <c r="VKV15" s="5"/>
      <c r="VKW15" s="5"/>
      <c r="VKX15" s="5"/>
      <c r="VKY15" s="5"/>
      <c r="VKZ15" s="5"/>
      <c r="VLA15" s="5"/>
      <c r="VLB15" s="5"/>
      <c r="VLC15" s="5"/>
      <c r="VLD15" s="5"/>
      <c r="VLE15" s="5"/>
      <c r="VLF15" s="5"/>
      <c r="VLG15" s="5"/>
      <c r="VLH15" s="5"/>
      <c r="VLI15" s="5"/>
      <c r="VLJ15" s="5"/>
      <c r="VLK15" s="5"/>
      <c r="VLL15" s="5"/>
      <c r="VLM15" s="5"/>
      <c r="VLN15" s="5"/>
      <c r="VLO15" s="5"/>
      <c r="VLP15" s="5"/>
      <c r="VLQ15" s="5"/>
      <c r="VLR15" s="5"/>
      <c r="VLS15" s="5"/>
      <c r="VLT15" s="5"/>
      <c r="VLU15" s="5"/>
      <c r="VLV15" s="5"/>
      <c r="VLW15" s="5"/>
      <c r="VLX15" s="5"/>
      <c r="VLY15" s="5"/>
      <c r="VLZ15" s="5"/>
      <c r="VMA15" s="5"/>
      <c r="VMB15" s="5"/>
      <c r="VMC15" s="5"/>
      <c r="VMD15" s="5"/>
      <c r="VME15" s="5"/>
      <c r="VMF15" s="5"/>
      <c r="VMG15" s="5"/>
      <c r="VMH15" s="5"/>
      <c r="VMI15" s="5"/>
      <c r="VMJ15" s="5"/>
      <c r="VMK15" s="5"/>
      <c r="VML15" s="5"/>
      <c r="VMM15" s="5"/>
      <c r="VMN15" s="5"/>
      <c r="VMO15" s="5"/>
      <c r="VMP15" s="5"/>
      <c r="VMQ15" s="5"/>
      <c r="VMR15" s="5"/>
      <c r="VMS15" s="5"/>
      <c r="VMT15" s="5"/>
      <c r="VMU15" s="5"/>
      <c r="VMV15" s="5"/>
      <c r="VMW15" s="5"/>
      <c r="VMX15" s="5"/>
      <c r="VMY15" s="5"/>
      <c r="VMZ15" s="5"/>
      <c r="VNA15" s="5"/>
      <c r="VNB15" s="5"/>
      <c r="VNC15" s="5"/>
      <c r="VND15" s="5"/>
      <c r="VNE15" s="5"/>
      <c r="VNF15" s="5"/>
      <c r="VNG15" s="5"/>
      <c r="VNH15" s="5"/>
      <c r="VNI15" s="5"/>
      <c r="VNJ15" s="5"/>
      <c r="VNK15" s="5"/>
      <c r="VNL15" s="5"/>
      <c r="VNM15" s="5"/>
      <c r="VNN15" s="5"/>
      <c r="VNO15" s="5"/>
      <c r="VNP15" s="5"/>
      <c r="VNQ15" s="5"/>
      <c r="VNR15" s="5"/>
      <c r="VNS15" s="5"/>
      <c r="VNT15" s="5"/>
      <c r="VNU15" s="5"/>
      <c r="VNV15" s="5"/>
      <c r="VNW15" s="5"/>
      <c r="VNX15" s="5"/>
      <c r="VNY15" s="5"/>
      <c r="VNZ15" s="5"/>
      <c r="VOA15" s="5"/>
      <c r="VOB15" s="5"/>
      <c r="VOC15" s="5"/>
      <c r="VOD15" s="5"/>
      <c r="VOE15" s="5"/>
      <c r="VOF15" s="5"/>
      <c r="VOG15" s="5"/>
      <c r="VOH15" s="5"/>
      <c r="VOI15" s="5"/>
      <c r="VOJ15" s="5"/>
      <c r="VOK15" s="5"/>
      <c r="VOL15" s="5"/>
      <c r="VOM15" s="5"/>
      <c r="VON15" s="5"/>
      <c r="VOO15" s="5"/>
      <c r="VOP15" s="5"/>
      <c r="VOQ15" s="5"/>
      <c r="VOR15" s="5"/>
      <c r="VOS15" s="5"/>
      <c r="VOT15" s="5"/>
      <c r="VOU15" s="5"/>
      <c r="VOV15" s="5"/>
      <c r="VOW15" s="5"/>
      <c r="VOX15" s="5"/>
      <c r="VOY15" s="5"/>
      <c r="VOZ15" s="5"/>
      <c r="VPA15" s="5"/>
      <c r="VPB15" s="5"/>
      <c r="VPC15" s="5"/>
      <c r="VPD15" s="5"/>
      <c r="VPE15" s="5"/>
      <c r="VPF15" s="5"/>
      <c r="VPG15" s="5"/>
      <c r="VPH15" s="5"/>
      <c r="VPI15" s="5"/>
      <c r="VPJ15" s="5"/>
      <c r="VPK15" s="5"/>
      <c r="VPL15" s="5"/>
      <c r="VPM15" s="5"/>
      <c r="VPN15" s="5"/>
      <c r="VPO15" s="5"/>
      <c r="VPP15" s="5"/>
      <c r="VPQ15" s="5"/>
      <c r="VPR15" s="5"/>
      <c r="VPS15" s="5"/>
      <c r="VPT15" s="5"/>
      <c r="VPU15" s="5"/>
      <c r="VPV15" s="5"/>
      <c r="VPW15" s="5"/>
      <c r="VPX15" s="5"/>
      <c r="VPY15" s="5"/>
      <c r="VPZ15" s="5"/>
      <c r="VQA15" s="5"/>
      <c r="VQB15" s="5"/>
      <c r="VQC15" s="5"/>
      <c r="VQD15" s="5"/>
      <c r="VQE15" s="5"/>
      <c r="VQF15" s="5"/>
      <c r="VQG15" s="5"/>
      <c r="VQH15" s="5"/>
      <c r="VQI15" s="5"/>
      <c r="VQJ15" s="5"/>
      <c r="VQK15" s="5"/>
      <c r="VQL15" s="5"/>
      <c r="VQM15" s="5"/>
      <c r="VQN15" s="5"/>
      <c r="VQO15" s="5"/>
      <c r="VQP15" s="5"/>
      <c r="VQQ15" s="5"/>
      <c r="VQR15" s="5"/>
      <c r="VQS15" s="5"/>
      <c r="VQT15" s="5"/>
      <c r="VQU15" s="5"/>
      <c r="VQV15" s="5"/>
      <c r="VQW15" s="5"/>
      <c r="VQX15" s="5"/>
      <c r="VQY15" s="5"/>
      <c r="VQZ15" s="5"/>
      <c r="VRA15" s="5"/>
      <c r="VRB15" s="5"/>
      <c r="VRC15" s="5"/>
      <c r="VRD15" s="5"/>
      <c r="VRE15" s="5"/>
      <c r="VRF15" s="5"/>
      <c r="VRG15" s="5"/>
      <c r="VRH15" s="5"/>
      <c r="VRI15" s="5"/>
      <c r="VRJ15" s="5"/>
      <c r="VRK15" s="5"/>
      <c r="VRL15" s="5"/>
      <c r="VRM15" s="5"/>
      <c r="VRN15" s="5"/>
      <c r="VRO15" s="5"/>
      <c r="VRP15" s="5"/>
      <c r="VRQ15" s="5"/>
      <c r="VRR15" s="5"/>
      <c r="VRS15" s="5"/>
      <c r="VRT15" s="5"/>
      <c r="VRU15" s="5"/>
      <c r="VRV15" s="5"/>
      <c r="VRW15" s="5"/>
      <c r="VRX15" s="5"/>
      <c r="VRY15" s="5"/>
      <c r="VRZ15" s="5"/>
      <c r="VSA15" s="5"/>
      <c r="VSB15" s="5"/>
      <c r="VSC15" s="5"/>
      <c r="VSD15" s="5"/>
      <c r="VSE15" s="5"/>
      <c r="VSF15" s="5"/>
      <c r="VSG15" s="5"/>
      <c r="VSH15" s="5"/>
      <c r="VSI15" s="5"/>
      <c r="VSJ15" s="5"/>
      <c r="VSK15" s="5"/>
      <c r="VSL15" s="5"/>
      <c r="VSM15" s="5"/>
      <c r="VSN15" s="5"/>
      <c r="VSO15" s="5"/>
      <c r="VSP15" s="5"/>
      <c r="VSQ15" s="5"/>
      <c r="VSR15" s="5"/>
      <c r="VSS15" s="5"/>
      <c r="VST15" s="5"/>
      <c r="VSU15" s="5"/>
      <c r="VSV15" s="5"/>
      <c r="VSW15" s="5"/>
      <c r="VSX15" s="5"/>
      <c r="VSY15" s="5"/>
      <c r="VSZ15" s="5"/>
      <c r="VTA15" s="5"/>
      <c r="VTB15" s="5"/>
      <c r="VTC15" s="5"/>
      <c r="VTD15" s="5"/>
      <c r="VTE15" s="5"/>
      <c r="VTF15" s="5"/>
      <c r="VTG15" s="5"/>
      <c r="VTH15" s="5"/>
      <c r="VTI15" s="5"/>
      <c r="VTJ15" s="5"/>
      <c r="VTK15" s="5"/>
      <c r="VTL15" s="5"/>
      <c r="VTM15" s="5"/>
      <c r="VTN15" s="5"/>
      <c r="VTO15" s="5"/>
      <c r="VTP15" s="5"/>
      <c r="VTQ15" s="5"/>
      <c r="VTR15" s="5"/>
      <c r="VTS15" s="5"/>
      <c r="VTT15" s="5"/>
      <c r="VTU15" s="5"/>
      <c r="VTV15" s="5"/>
      <c r="VTW15" s="5"/>
      <c r="VTX15" s="5"/>
      <c r="VTY15" s="5"/>
      <c r="VTZ15" s="5"/>
      <c r="VUA15" s="5"/>
      <c r="VUB15" s="5"/>
      <c r="VUC15" s="5"/>
      <c r="VUD15" s="5"/>
      <c r="VUE15" s="5"/>
      <c r="VUF15" s="5"/>
      <c r="VUG15" s="5"/>
      <c r="VUH15" s="5"/>
      <c r="VUI15" s="5"/>
      <c r="VUJ15" s="5"/>
      <c r="VUK15" s="5"/>
      <c r="VUL15" s="5"/>
      <c r="VUM15" s="5"/>
      <c r="VUN15" s="5"/>
      <c r="VUO15" s="5"/>
      <c r="VUP15" s="5"/>
      <c r="VUQ15" s="5"/>
      <c r="VUR15" s="5"/>
      <c r="VUS15" s="5"/>
      <c r="VUT15" s="5"/>
      <c r="VUU15" s="5"/>
      <c r="VUV15" s="5"/>
      <c r="VUW15" s="5"/>
      <c r="VUX15" s="5"/>
      <c r="VUY15" s="5"/>
      <c r="VUZ15" s="5"/>
      <c r="VVA15" s="5"/>
      <c r="VVB15" s="5"/>
      <c r="VVC15" s="5"/>
      <c r="VVD15" s="5"/>
      <c r="VVE15" s="5"/>
      <c r="VVF15" s="5"/>
      <c r="VVG15" s="5"/>
      <c r="VVH15" s="5"/>
      <c r="VVI15" s="5"/>
      <c r="VVJ15" s="5"/>
      <c r="VVK15" s="5"/>
      <c r="VVL15" s="5"/>
      <c r="VVM15" s="5"/>
      <c r="VVN15" s="5"/>
      <c r="VVO15" s="5"/>
      <c r="VVP15" s="5"/>
      <c r="VVQ15" s="5"/>
      <c r="VVR15" s="5"/>
      <c r="VVS15" s="5"/>
      <c r="VVT15" s="5"/>
      <c r="VVU15" s="5"/>
      <c r="VVV15" s="5"/>
      <c r="VVW15" s="5"/>
      <c r="VVX15" s="5"/>
      <c r="VVY15" s="5"/>
      <c r="VVZ15" s="5"/>
      <c r="VWA15" s="5"/>
      <c r="VWB15" s="5"/>
      <c r="VWC15" s="5"/>
      <c r="VWD15" s="5"/>
      <c r="VWE15" s="5"/>
      <c r="VWF15" s="5"/>
      <c r="VWG15" s="5"/>
      <c r="VWH15" s="5"/>
      <c r="VWI15" s="5"/>
      <c r="VWJ15" s="5"/>
      <c r="VWK15" s="5"/>
      <c r="VWL15" s="5"/>
      <c r="VWM15" s="5"/>
      <c r="VWN15" s="5"/>
      <c r="VWO15" s="5"/>
      <c r="VWP15" s="5"/>
      <c r="VWQ15" s="5"/>
      <c r="VWR15" s="5"/>
      <c r="VWS15" s="5"/>
      <c r="VWT15" s="5"/>
      <c r="VWU15" s="5"/>
      <c r="VWV15" s="5"/>
      <c r="VWW15" s="5"/>
      <c r="VWX15" s="5"/>
      <c r="VWY15" s="5"/>
      <c r="VWZ15" s="5"/>
      <c r="VXA15" s="5"/>
      <c r="VXB15" s="5"/>
      <c r="VXC15" s="5"/>
      <c r="VXD15" s="5"/>
      <c r="VXE15" s="5"/>
      <c r="VXF15" s="5"/>
      <c r="VXG15" s="5"/>
      <c r="VXH15" s="5"/>
      <c r="VXI15" s="5"/>
      <c r="VXJ15" s="5"/>
      <c r="VXK15" s="5"/>
      <c r="VXL15" s="5"/>
      <c r="VXM15" s="5"/>
      <c r="VXN15" s="5"/>
      <c r="VXO15" s="5"/>
      <c r="VXP15" s="5"/>
      <c r="VXQ15" s="5"/>
      <c r="VXR15" s="5"/>
      <c r="VXS15" s="5"/>
      <c r="VXT15" s="5"/>
      <c r="VXU15" s="5"/>
      <c r="VXV15" s="5"/>
      <c r="VXW15" s="5"/>
      <c r="VXX15" s="5"/>
      <c r="VXY15" s="5"/>
      <c r="VXZ15" s="5"/>
      <c r="VYA15" s="5"/>
      <c r="VYB15" s="5"/>
      <c r="VYC15" s="5"/>
      <c r="VYD15" s="5"/>
      <c r="VYE15" s="5"/>
      <c r="VYF15" s="5"/>
      <c r="VYG15" s="5"/>
      <c r="VYH15" s="5"/>
      <c r="VYI15" s="5"/>
      <c r="VYJ15" s="5"/>
      <c r="VYK15" s="5"/>
      <c r="VYL15" s="5"/>
      <c r="VYM15" s="5"/>
      <c r="VYN15" s="5"/>
      <c r="VYO15" s="5"/>
      <c r="VYP15" s="5"/>
      <c r="VYQ15" s="5"/>
      <c r="VYR15" s="5"/>
      <c r="VYS15" s="5"/>
      <c r="VYT15" s="5"/>
      <c r="VYU15" s="5"/>
      <c r="VYV15" s="5"/>
      <c r="VYW15" s="5"/>
      <c r="VYX15" s="5"/>
      <c r="VYY15" s="5"/>
      <c r="VYZ15" s="5"/>
      <c r="VZA15" s="5"/>
      <c r="VZB15" s="5"/>
      <c r="VZC15" s="5"/>
      <c r="VZD15" s="5"/>
      <c r="VZE15" s="5"/>
      <c r="VZF15" s="5"/>
      <c r="VZG15" s="5"/>
      <c r="VZH15" s="5"/>
      <c r="VZI15" s="5"/>
      <c r="VZJ15" s="5"/>
      <c r="VZK15" s="5"/>
      <c r="VZL15" s="5"/>
      <c r="VZM15" s="5"/>
      <c r="VZN15" s="5"/>
      <c r="VZO15" s="5"/>
      <c r="VZP15" s="5"/>
      <c r="VZQ15" s="5"/>
      <c r="VZR15" s="5"/>
      <c r="VZS15" s="5"/>
      <c r="VZT15" s="5"/>
      <c r="VZU15" s="5"/>
      <c r="VZV15" s="5"/>
      <c r="VZW15" s="5"/>
      <c r="VZX15" s="5"/>
      <c r="VZY15" s="5"/>
      <c r="VZZ15" s="5"/>
      <c r="WAA15" s="5"/>
      <c r="WAB15" s="5"/>
      <c r="WAC15" s="5"/>
      <c r="WAD15" s="5"/>
      <c r="WAE15" s="5"/>
      <c r="WAF15" s="5"/>
      <c r="WAG15" s="5"/>
      <c r="WAH15" s="5"/>
      <c r="WAI15" s="5"/>
      <c r="WAJ15" s="5"/>
      <c r="WAK15" s="5"/>
      <c r="WAL15" s="5"/>
      <c r="WAM15" s="5"/>
      <c r="WAN15" s="5"/>
      <c r="WAO15" s="5"/>
      <c r="WAP15" s="5"/>
      <c r="WAQ15" s="5"/>
      <c r="WAR15" s="5"/>
      <c r="WAS15" s="5"/>
      <c r="WAT15" s="5"/>
      <c r="WAU15" s="5"/>
      <c r="WAV15" s="5"/>
      <c r="WAW15" s="5"/>
      <c r="WAX15" s="5"/>
      <c r="WAY15" s="5"/>
      <c r="WAZ15" s="5"/>
      <c r="WBA15" s="5"/>
      <c r="WBB15" s="5"/>
      <c r="WBC15" s="5"/>
      <c r="WBD15" s="5"/>
      <c r="WBE15" s="5"/>
      <c r="WBF15" s="5"/>
      <c r="WBG15" s="5"/>
      <c r="WBH15" s="5"/>
      <c r="WBI15" s="5"/>
      <c r="WBJ15" s="5"/>
      <c r="WBK15" s="5"/>
      <c r="WBL15" s="5"/>
      <c r="WBM15" s="5"/>
      <c r="WBN15" s="5"/>
      <c r="WBO15" s="5"/>
      <c r="WBP15" s="5"/>
      <c r="WBQ15" s="5"/>
      <c r="WBR15" s="5"/>
      <c r="WBS15" s="5"/>
      <c r="WBT15" s="5"/>
      <c r="WBU15" s="5"/>
      <c r="WBV15" s="5"/>
      <c r="WBW15" s="5"/>
      <c r="WBX15" s="5"/>
      <c r="WBY15" s="5"/>
      <c r="WBZ15" s="5"/>
      <c r="WCA15" s="5"/>
      <c r="WCB15" s="5"/>
      <c r="WCC15" s="5"/>
      <c r="WCD15" s="5"/>
      <c r="WCE15" s="5"/>
      <c r="WCF15" s="5"/>
      <c r="WCG15" s="5"/>
      <c r="WCH15" s="5"/>
      <c r="WCI15" s="5"/>
      <c r="WCJ15" s="5"/>
      <c r="WCK15" s="5"/>
      <c r="WCL15" s="5"/>
      <c r="WCM15" s="5"/>
      <c r="WCN15" s="5"/>
      <c r="WCO15" s="5"/>
      <c r="WCP15" s="5"/>
      <c r="WCQ15" s="5"/>
      <c r="WCR15" s="5"/>
      <c r="WCS15" s="5"/>
      <c r="WCT15" s="5"/>
      <c r="WCU15" s="5"/>
      <c r="WCV15" s="5"/>
      <c r="WCW15" s="5"/>
      <c r="WCX15" s="5"/>
      <c r="WCY15" s="5"/>
      <c r="WCZ15" s="5"/>
      <c r="WDA15" s="5"/>
      <c r="WDB15" s="5"/>
      <c r="WDC15" s="5"/>
      <c r="WDD15" s="5"/>
      <c r="WDE15" s="5"/>
      <c r="WDF15" s="5"/>
      <c r="WDG15" s="5"/>
      <c r="WDH15" s="5"/>
      <c r="WDI15" s="5"/>
      <c r="WDJ15" s="5"/>
      <c r="WDK15" s="5"/>
      <c r="WDL15" s="5"/>
      <c r="WDM15" s="5"/>
      <c r="WDN15" s="5"/>
      <c r="WDO15" s="5"/>
      <c r="WDP15" s="5"/>
      <c r="WDQ15" s="5"/>
      <c r="WDR15" s="5"/>
      <c r="WDS15" s="5"/>
      <c r="WDT15" s="5"/>
      <c r="WDU15" s="5"/>
      <c r="WDV15" s="5"/>
      <c r="WDW15" s="5"/>
      <c r="WDX15" s="5"/>
      <c r="WDY15" s="5"/>
      <c r="WDZ15" s="5"/>
      <c r="WEA15" s="5"/>
      <c r="WEB15" s="5"/>
      <c r="WEC15" s="5"/>
      <c r="WED15" s="5"/>
      <c r="WEE15" s="5"/>
      <c r="WEF15" s="5"/>
      <c r="WEG15" s="5"/>
      <c r="WEH15" s="5"/>
      <c r="WEI15" s="5"/>
      <c r="WEJ15" s="5"/>
      <c r="WEK15" s="5"/>
      <c r="WEL15" s="5"/>
      <c r="WEM15" s="5"/>
      <c r="WEN15" s="5"/>
      <c r="WEO15" s="5"/>
      <c r="WEP15" s="5"/>
      <c r="WEQ15" s="5"/>
      <c r="WER15" s="5"/>
      <c r="WES15" s="5"/>
      <c r="WET15" s="5"/>
      <c r="WEU15" s="5"/>
      <c r="WEV15" s="5"/>
      <c r="WEW15" s="5"/>
      <c r="WEX15" s="5"/>
      <c r="WEY15" s="5"/>
      <c r="WEZ15" s="5"/>
      <c r="WFA15" s="5"/>
      <c r="WFB15" s="5"/>
      <c r="WFC15" s="5"/>
      <c r="WFD15" s="5"/>
      <c r="WFE15" s="5"/>
      <c r="WFF15" s="5"/>
      <c r="WFG15" s="5"/>
      <c r="WFH15" s="5"/>
      <c r="WFI15" s="5"/>
      <c r="WFJ15" s="5"/>
      <c r="WFK15" s="5"/>
      <c r="WFL15" s="5"/>
      <c r="WFM15" s="5"/>
      <c r="WFN15" s="5"/>
      <c r="WFO15" s="5"/>
      <c r="WFP15" s="5"/>
      <c r="WFQ15" s="5"/>
      <c r="WFR15" s="5"/>
      <c r="WFS15" s="5"/>
      <c r="WFT15" s="5"/>
      <c r="WFU15" s="5"/>
      <c r="WFV15" s="5"/>
      <c r="WFW15" s="5"/>
      <c r="WFX15" s="5"/>
      <c r="WFY15" s="5"/>
      <c r="WFZ15" s="5"/>
      <c r="WGA15" s="5"/>
      <c r="WGB15" s="5"/>
      <c r="WGC15" s="5"/>
      <c r="WGD15" s="5"/>
      <c r="WGE15" s="5"/>
      <c r="WGF15" s="5"/>
      <c r="WGG15" s="5"/>
      <c r="WGH15" s="5"/>
      <c r="WGI15" s="5"/>
      <c r="WGJ15" s="5"/>
      <c r="WGK15" s="5"/>
      <c r="WGL15" s="5"/>
      <c r="WGM15" s="5"/>
      <c r="WGN15" s="5"/>
      <c r="WGO15" s="5"/>
      <c r="WGP15" s="5"/>
      <c r="WGQ15" s="5"/>
      <c r="WGR15" s="5"/>
      <c r="WGS15" s="5"/>
      <c r="WGT15" s="5"/>
      <c r="WGU15" s="5"/>
      <c r="WGV15" s="5"/>
      <c r="WGW15" s="5"/>
      <c r="WGX15" s="5"/>
      <c r="WGY15" s="5"/>
      <c r="WGZ15" s="5"/>
      <c r="WHA15" s="5"/>
      <c r="WHB15" s="5"/>
      <c r="WHC15" s="5"/>
      <c r="WHD15" s="5"/>
      <c r="WHE15" s="5"/>
      <c r="WHF15" s="5"/>
      <c r="WHG15" s="5"/>
      <c r="WHH15" s="5"/>
      <c r="WHI15" s="5"/>
      <c r="WHJ15" s="5"/>
      <c r="WHK15" s="5"/>
      <c r="WHL15" s="5"/>
      <c r="WHM15" s="5"/>
      <c r="WHN15" s="5"/>
      <c r="WHO15" s="5"/>
      <c r="WHP15" s="5"/>
      <c r="WHQ15" s="5"/>
      <c r="WHR15" s="5"/>
      <c r="WHS15" s="5"/>
      <c r="WHT15" s="5"/>
      <c r="WHU15" s="5"/>
      <c r="WHV15" s="5"/>
      <c r="WHW15" s="5"/>
      <c r="WHX15" s="5"/>
      <c r="WHY15" s="5"/>
      <c r="WHZ15" s="5"/>
      <c r="WIA15" s="5"/>
      <c r="WIB15" s="5"/>
      <c r="WIC15" s="5"/>
      <c r="WID15" s="5"/>
      <c r="WIE15" s="5"/>
      <c r="WIF15" s="5"/>
      <c r="WIG15" s="5"/>
      <c r="WIH15" s="5"/>
      <c r="WII15" s="5"/>
      <c r="WIJ15" s="5"/>
      <c r="WIK15" s="5"/>
      <c r="WIL15" s="5"/>
      <c r="WIM15" s="5"/>
      <c r="WIN15" s="5"/>
      <c r="WIO15" s="5"/>
      <c r="WIP15" s="5"/>
      <c r="WIQ15" s="5"/>
      <c r="WIR15" s="5"/>
      <c r="WIS15" s="5"/>
      <c r="WIT15" s="5"/>
      <c r="WIU15" s="5"/>
      <c r="WIV15" s="5"/>
      <c r="WIW15" s="5"/>
      <c r="WIX15" s="5"/>
      <c r="WIY15" s="5"/>
      <c r="WIZ15" s="5"/>
      <c r="WJA15" s="5"/>
      <c r="WJB15" s="5"/>
      <c r="WJC15" s="5"/>
      <c r="WJD15" s="5"/>
      <c r="WJE15" s="5"/>
      <c r="WJF15" s="5"/>
      <c r="WJG15" s="5"/>
      <c r="WJH15" s="5"/>
      <c r="WJI15" s="5"/>
      <c r="WJJ15" s="5"/>
      <c r="WJK15" s="5"/>
      <c r="WJL15" s="5"/>
      <c r="WJM15" s="5"/>
      <c r="WJN15" s="5"/>
      <c r="WJO15" s="5"/>
      <c r="WJP15" s="5"/>
      <c r="WJQ15" s="5"/>
      <c r="WJR15" s="5"/>
      <c r="WJS15" s="5"/>
      <c r="WJT15" s="5"/>
      <c r="WJU15" s="5"/>
      <c r="WJV15" s="5"/>
      <c r="WJW15" s="5"/>
      <c r="WJX15" s="5"/>
      <c r="WJY15" s="5"/>
      <c r="WJZ15" s="5"/>
      <c r="WKA15" s="5"/>
      <c r="WKB15" s="5"/>
      <c r="WKC15" s="5"/>
      <c r="WKD15" s="5"/>
      <c r="WKE15" s="5"/>
      <c r="WKF15" s="5"/>
      <c r="WKG15" s="5"/>
      <c r="WKH15" s="5"/>
      <c r="WKI15" s="5"/>
      <c r="WKJ15" s="5"/>
      <c r="WKK15" s="5"/>
      <c r="WKL15" s="5"/>
      <c r="WKM15" s="5"/>
      <c r="WKN15" s="5"/>
      <c r="WKO15" s="5"/>
      <c r="WKP15" s="5"/>
      <c r="WKQ15" s="5"/>
      <c r="WKR15" s="5"/>
      <c r="WKS15" s="5"/>
      <c r="WKT15" s="5"/>
      <c r="WKU15" s="5"/>
      <c r="WKV15" s="5"/>
      <c r="WKW15" s="5"/>
      <c r="WKX15" s="5"/>
      <c r="WKY15" s="5"/>
      <c r="WKZ15" s="5"/>
      <c r="WLA15" s="5"/>
      <c r="WLB15" s="5"/>
      <c r="WLC15" s="5"/>
      <c r="WLD15" s="5"/>
      <c r="WLE15" s="5"/>
      <c r="WLF15" s="5"/>
      <c r="WLG15" s="5"/>
      <c r="WLH15" s="5"/>
      <c r="WLI15" s="5"/>
      <c r="WLJ15" s="5"/>
      <c r="WLK15" s="5"/>
      <c r="WLL15" s="5"/>
      <c r="WLM15" s="5"/>
      <c r="WLN15" s="5"/>
      <c r="WLO15" s="5"/>
      <c r="WLP15" s="5"/>
      <c r="WLQ15" s="5"/>
      <c r="WLR15" s="5"/>
      <c r="WLS15" s="5"/>
      <c r="WLT15" s="5"/>
      <c r="WLU15" s="5"/>
      <c r="WLV15" s="5"/>
      <c r="WLW15" s="5"/>
      <c r="WLX15" s="5"/>
      <c r="WLY15" s="5"/>
      <c r="WLZ15" s="5"/>
      <c r="WMA15" s="5"/>
      <c r="WMB15" s="5"/>
      <c r="WMC15" s="5"/>
      <c r="WMD15" s="5"/>
      <c r="WME15" s="5"/>
      <c r="WMF15" s="5"/>
      <c r="WMG15" s="5"/>
      <c r="WMH15" s="5"/>
      <c r="WMI15" s="5"/>
      <c r="WMJ15" s="5"/>
      <c r="WMK15" s="5"/>
      <c r="WML15" s="5"/>
      <c r="WMM15" s="5"/>
      <c r="WMN15" s="5"/>
      <c r="WMO15" s="5"/>
      <c r="WMP15" s="5"/>
      <c r="WMQ15" s="5"/>
      <c r="WMR15" s="5"/>
      <c r="WMS15" s="5"/>
      <c r="WMT15" s="5"/>
      <c r="WMU15" s="5"/>
      <c r="WMV15" s="5"/>
      <c r="WMW15" s="5"/>
      <c r="WMX15" s="5"/>
      <c r="WMY15" s="5"/>
      <c r="WMZ15" s="5"/>
      <c r="WNA15" s="5"/>
      <c r="WNB15" s="5"/>
      <c r="WNC15" s="5"/>
      <c r="WND15" s="5"/>
      <c r="WNE15" s="5"/>
      <c r="WNF15" s="5"/>
      <c r="WNG15" s="5"/>
      <c r="WNH15" s="5"/>
      <c r="WNI15" s="5"/>
      <c r="WNJ15" s="5"/>
      <c r="WNK15" s="5"/>
      <c r="WNL15" s="5"/>
      <c r="WNM15" s="5"/>
      <c r="WNN15" s="5"/>
      <c r="WNO15" s="5"/>
      <c r="WNP15" s="5"/>
      <c r="WNQ15" s="5"/>
      <c r="WNR15" s="5"/>
      <c r="WNS15" s="5"/>
      <c r="WNT15" s="5"/>
      <c r="WNU15" s="5"/>
      <c r="WNV15" s="5"/>
      <c r="WNW15" s="5"/>
      <c r="WNX15" s="5"/>
      <c r="WNY15" s="5"/>
      <c r="WNZ15" s="5"/>
      <c r="WOA15" s="5"/>
      <c r="WOB15" s="5"/>
      <c r="WOC15" s="5"/>
      <c r="WOD15" s="5"/>
      <c r="WOE15" s="5"/>
      <c r="WOF15" s="5"/>
      <c r="WOG15" s="5"/>
      <c r="WOH15" s="5"/>
      <c r="WOI15" s="5"/>
      <c r="WOJ15" s="5"/>
      <c r="WOK15" s="5"/>
      <c r="WOL15" s="5"/>
      <c r="WOM15" s="5"/>
      <c r="WON15" s="5"/>
      <c r="WOO15" s="5"/>
      <c r="WOP15" s="5"/>
      <c r="WOQ15" s="5"/>
      <c r="WOR15" s="5"/>
      <c r="WOS15" s="5"/>
      <c r="WOT15" s="5"/>
      <c r="WOU15" s="5"/>
      <c r="WOV15" s="5"/>
      <c r="WOW15" s="5"/>
      <c r="WOX15" s="5"/>
      <c r="WOY15" s="5"/>
      <c r="WOZ15" s="5"/>
      <c r="WPA15" s="5"/>
      <c r="WPB15" s="5"/>
      <c r="WPC15" s="5"/>
      <c r="WPD15" s="5"/>
      <c r="WPE15" s="5"/>
      <c r="WPF15" s="5"/>
      <c r="WPG15" s="5"/>
      <c r="WPH15" s="5"/>
      <c r="WPI15" s="5"/>
      <c r="WPJ15" s="5"/>
      <c r="WPK15" s="5"/>
      <c r="WPL15" s="5"/>
      <c r="WPM15" s="5"/>
      <c r="WPN15" s="5"/>
      <c r="WPO15" s="5"/>
      <c r="WPP15" s="5"/>
      <c r="WPQ15" s="5"/>
      <c r="WPR15" s="5"/>
      <c r="WPS15" s="5"/>
      <c r="WPT15" s="5"/>
      <c r="WPU15" s="5"/>
      <c r="WPV15" s="5"/>
      <c r="WPW15" s="5"/>
      <c r="WPX15" s="5"/>
      <c r="WPY15" s="5"/>
      <c r="WPZ15" s="5"/>
      <c r="WQA15" s="5"/>
      <c r="WQB15" s="5"/>
      <c r="WQC15" s="5"/>
      <c r="WQD15" s="5"/>
      <c r="WQE15" s="5"/>
      <c r="WQF15" s="5"/>
      <c r="WQG15" s="5"/>
      <c r="WQH15" s="5"/>
      <c r="WQI15" s="5"/>
      <c r="WQJ15" s="5"/>
      <c r="WQK15" s="5"/>
      <c r="WQL15" s="5"/>
      <c r="WQM15" s="5"/>
      <c r="WQN15" s="5"/>
      <c r="WQO15" s="5"/>
      <c r="WQP15" s="5"/>
      <c r="WQQ15" s="5"/>
      <c r="WQR15" s="5"/>
      <c r="WQS15" s="5"/>
      <c r="WQT15" s="5"/>
      <c r="WQU15" s="5"/>
      <c r="WQV15" s="5"/>
      <c r="WQW15" s="5"/>
      <c r="WQX15" s="5"/>
      <c r="WQY15" s="5"/>
      <c r="WQZ15" s="5"/>
      <c r="WRA15" s="5"/>
      <c r="WRB15" s="5"/>
      <c r="WRC15" s="5"/>
      <c r="WRD15" s="5"/>
      <c r="WRE15" s="5"/>
      <c r="WRF15" s="5"/>
      <c r="WRG15" s="5"/>
      <c r="WRH15" s="5"/>
      <c r="WRI15" s="5"/>
      <c r="WRJ15" s="5"/>
      <c r="WRK15" s="5"/>
      <c r="WRL15" s="5"/>
      <c r="WRM15" s="5"/>
      <c r="WRN15" s="5"/>
      <c r="WRO15" s="5"/>
      <c r="WRP15" s="5"/>
      <c r="WRQ15" s="5"/>
      <c r="WRR15" s="5"/>
      <c r="WRS15" s="5"/>
      <c r="WRT15" s="5"/>
      <c r="WRU15" s="5"/>
      <c r="WRV15" s="5"/>
      <c r="WRW15" s="5"/>
      <c r="WRX15" s="5"/>
      <c r="WRY15" s="5"/>
      <c r="WRZ15" s="5"/>
      <c r="WSA15" s="5"/>
      <c r="WSB15" s="5"/>
      <c r="WSC15" s="5"/>
      <c r="WSD15" s="5"/>
      <c r="WSE15" s="5"/>
      <c r="WSF15" s="5"/>
      <c r="WSG15" s="5"/>
      <c r="WSH15" s="5"/>
      <c r="WSI15" s="5"/>
      <c r="WSJ15" s="5"/>
      <c r="WSK15" s="5"/>
      <c r="WSL15" s="5"/>
      <c r="WSM15" s="5"/>
      <c r="WSN15" s="5"/>
      <c r="WSO15" s="5"/>
      <c r="WSP15" s="5"/>
      <c r="WSQ15" s="5"/>
      <c r="WSR15" s="5"/>
      <c r="WSS15" s="5"/>
      <c r="WST15" s="5"/>
      <c r="WSU15" s="5"/>
      <c r="WSV15" s="5"/>
      <c r="WSW15" s="5"/>
      <c r="WSX15" s="5"/>
      <c r="WSY15" s="5"/>
      <c r="WSZ15" s="5"/>
      <c r="WTA15" s="5"/>
      <c r="WTB15" s="5"/>
      <c r="WTC15" s="5"/>
      <c r="WTD15" s="5"/>
      <c r="WTE15" s="5"/>
      <c r="WTF15" s="5"/>
      <c r="WTG15" s="5"/>
      <c r="WTH15" s="5"/>
      <c r="WTI15" s="5"/>
      <c r="WTJ15" s="5"/>
      <c r="WTK15" s="5"/>
      <c r="WTL15" s="5"/>
      <c r="WTM15" s="5"/>
      <c r="WTN15" s="5"/>
      <c r="WTO15" s="5"/>
      <c r="WTP15" s="5"/>
      <c r="WTQ15" s="5"/>
      <c r="WTR15" s="5"/>
      <c r="WTS15" s="5"/>
      <c r="WTT15" s="5"/>
      <c r="WTU15" s="5"/>
      <c r="WTV15" s="5"/>
      <c r="WTW15" s="5"/>
      <c r="WTX15" s="5"/>
      <c r="WTY15" s="5"/>
      <c r="WTZ15" s="5"/>
      <c r="WUA15" s="5"/>
      <c r="WUB15" s="5"/>
      <c r="WUC15" s="5"/>
      <c r="WUD15" s="5"/>
      <c r="WUE15" s="5"/>
      <c r="WUF15" s="5"/>
      <c r="WUG15" s="5"/>
      <c r="WUH15" s="5"/>
      <c r="WUI15" s="5"/>
      <c r="WUJ15" s="5"/>
      <c r="WUK15" s="5"/>
      <c r="WUL15" s="5"/>
      <c r="WUM15" s="5"/>
      <c r="WUN15" s="5"/>
      <c r="WUO15" s="5"/>
      <c r="WUP15" s="5"/>
      <c r="WUQ15" s="5"/>
      <c r="WUR15" s="5"/>
      <c r="WUS15" s="5"/>
      <c r="WUT15" s="5"/>
      <c r="WUU15" s="5"/>
      <c r="WUV15" s="5"/>
      <c r="WUW15" s="5"/>
      <c r="WUX15" s="5"/>
      <c r="WUY15" s="5"/>
      <c r="WUZ15" s="5"/>
      <c r="WVA15" s="5"/>
      <c r="WVB15" s="5"/>
      <c r="WVC15" s="5"/>
      <c r="WVD15" s="5"/>
      <c r="WVE15" s="5"/>
      <c r="WVF15" s="5"/>
      <c r="WVG15" s="5"/>
      <c r="WVH15" s="5"/>
      <c r="WVI15" s="5"/>
      <c r="WVJ15" s="5"/>
      <c r="WVK15" s="5"/>
      <c r="WVL15" s="5"/>
      <c r="WVM15" s="5"/>
      <c r="WVN15" s="5"/>
      <c r="WVO15" s="5"/>
      <c r="WVP15" s="5"/>
      <c r="WVQ15" s="5"/>
      <c r="WVR15" s="5"/>
      <c r="WVS15" s="5"/>
      <c r="WVT15" s="5"/>
      <c r="WVU15" s="5"/>
      <c r="WVV15" s="5"/>
      <c r="WVW15" s="5"/>
      <c r="WVX15" s="5"/>
      <c r="WVY15" s="5"/>
      <c r="WVZ15" s="5"/>
      <c r="WWA15" s="5"/>
      <c r="WWB15" s="5"/>
      <c r="WWC15" s="5"/>
      <c r="WWD15" s="5"/>
      <c r="WWE15" s="5"/>
      <c r="WWF15" s="5"/>
      <c r="WWG15" s="5"/>
      <c r="WWH15" s="5"/>
      <c r="WWI15" s="5"/>
      <c r="WWJ15" s="5"/>
      <c r="WWK15" s="5"/>
      <c r="WWL15" s="5"/>
      <c r="WWM15" s="5"/>
      <c r="WWN15" s="5"/>
      <c r="WWO15" s="5"/>
      <c r="WWP15" s="5"/>
      <c r="WWQ15" s="5"/>
      <c r="WWR15" s="5"/>
      <c r="WWS15" s="5"/>
      <c r="WWT15" s="5"/>
      <c r="WWU15" s="5"/>
      <c r="WWV15" s="5"/>
      <c r="WWW15" s="5"/>
      <c r="WWX15" s="5"/>
      <c r="WWY15" s="5"/>
      <c r="WWZ15" s="5"/>
      <c r="WXA15" s="5"/>
      <c r="WXB15" s="5"/>
      <c r="WXC15" s="5"/>
      <c r="WXD15" s="5"/>
      <c r="WXE15" s="5"/>
      <c r="WXF15" s="5"/>
      <c r="WXG15" s="5"/>
      <c r="WXH15" s="5"/>
      <c r="WXI15" s="5"/>
      <c r="WXJ15" s="5"/>
      <c r="WXK15" s="5"/>
      <c r="WXL15" s="5"/>
      <c r="WXM15" s="5"/>
      <c r="WXN15" s="5"/>
      <c r="WXO15" s="5"/>
      <c r="WXP15" s="5"/>
      <c r="WXQ15" s="5"/>
      <c r="WXR15" s="5"/>
      <c r="WXS15" s="5"/>
      <c r="WXT15" s="5"/>
      <c r="WXU15" s="5"/>
      <c r="WXV15" s="5"/>
      <c r="WXW15" s="5"/>
      <c r="WXX15" s="5"/>
      <c r="WXY15" s="5"/>
      <c r="WXZ15" s="5"/>
      <c r="WYA15" s="5"/>
      <c r="WYB15" s="5"/>
      <c r="WYC15" s="5"/>
      <c r="WYD15" s="5"/>
      <c r="WYE15" s="5"/>
      <c r="WYF15" s="5"/>
      <c r="WYG15" s="5"/>
      <c r="WYH15" s="5"/>
      <c r="WYI15" s="5"/>
      <c r="WYJ15" s="5"/>
      <c r="WYK15" s="5"/>
      <c r="WYL15" s="5"/>
      <c r="WYM15" s="5"/>
      <c r="WYN15" s="5"/>
      <c r="WYO15" s="5"/>
      <c r="WYP15" s="5"/>
      <c r="WYQ15" s="5"/>
      <c r="WYR15" s="5"/>
      <c r="WYS15" s="5"/>
      <c r="WYT15" s="5"/>
      <c r="WYU15" s="5"/>
      <c r="WYV15" s="5"/>
      <c r="WYW15" s="5"/>
      <c r="WYX15" s="5"/>
      <c r="WYY15" s="5"/>
      <c r="WYZ15" s="5"/>
      <c r="WZA15" s="5"/>
      <c r="WZB15" s="5"/>
      <c r="WZC15" s="5"/>
      <c r="WZD15" s="5"/>
      <c r="WZE15" s="5"/>
      <c r="WZF15" s="5"/>
      <c r="WZG15" s="5"/>
      <c r="WZH15" s="5"/>
      <c r="WZI15" s="5"/>
      <c r="WZJ15" s="5"/>
      <c r="WZK15" s="5"/>
      <c r="WZL15" s="5"/>
      <c r="WZM15" s="5"/>
      <c r="WZN15" s="5"/>
      <c r="WZO15" s="5"/>
      <c r="WZP15" s="5"/>
      <c r="WZQ15" s="5"/>
      <c r="WZR15" s="5"/>
      <c r="WZS15" s="5"/>
      <c r="WZT15" s="5"/>
      <c r="WZU15" s="5"/>
      <c r="WZV15" s="5"/>
      <c r="WZW15" s="5"/>
      <c r="WZX15" s="5"/>
      <c r="WZY15" s="5"/>
      <c r="WZZ15" s="5"/>
      <c r="XAA15" s="5"/>
      <c r="XAB15" s="5"/>
      <c r="XAC15" s="5"/>
      <c r="XAD15" s="5"/>
      <c r="XAE15" s="5"/>
      <c r="XAF15" s="5"/>
      <c r="XAG15" s="5"/>
      <c r="XAH15" s="5"/>
      <c r="XAI15" s="5"/>
      <c r="XAJ15" s="5"/>
      <c r="XAK15" s="5"/>
      <c r="XAL15" s="5"/>
      <c r="XAM15" s="5"/>
      <c r="XAN15" s="5"/>
      <c r="XAO15" s="5"/>
      <c r="XAP15" s="5"/>
      <c r="XAQ15" s="5"/>
      <c r="XAR15" s="5"/>
      <c r="XAS15" s="5"/>
      <c r="XAT15" s="5"/>
      <c r="XAU15" s="5"/>
      <c r="XAV15" s="5"/>
      <c r="XAW15" s="5"/>
      <c r="XAX15" s="5"/>
      <c r="XAY15" s="5"/>
      <c r="XAZ15" s="5"/>
      <c r="XBA15" s="5"/>
      <c r="XBB15" s="5"/>
      <c r="XBC15" s="5"/>
      <c r="XBD15" s="5"/>
      <c r="XBE15" s="5"/>
      <c r="XBF15" s="5"/>
      <c r="XBG15" s="5"/>
      <c r="XBH15" s="5"/>
      <c r="XBI15" s="5"/>
      <c r="XBJ15" s="5"/>
      <c r="XBK15" s="5"/>
      <c r="XBL15" s="5"/>
      <c r="XBM15" s="5"/>
      <c r="XBN15" s="5"/>
      <c r="XBO15" s="5"/>
      <c r="XBP15" s="5"/>
      <c r="XBQ15" s="5"/>
      <c r="XBR15" s="5"/>
      <c r="XBS15" s="5"/>
      <c r="XBT15" s="5"/>
      <c r="XBU15" s="5"/>
      <c r="XBV15" s="5"/>
      <c r="XBW15" s="5"/>
      <c r="XBX15" s="5"/>
      <c r="XBY15" s="5"/>
      <c r="XBZ15" s="5"/>
      <c r="XCA15" s="5"/>
      <c r="XCB15" s="5"/>
      <c r="XCC15" s="5"/>
      <c r="XCD15" s="5"/>
      <c r="XCE15" s="5"/>
      <c r="XCF15" s="5"/>
      <c r="XCG15" s="5"/>
      <c r="XCH15" s="5"/>
      <c r="XCI15" s="5"/>
      <c r="XCJ15" s="5"/>
      <c r="XCK15" s="5"/>
      <c r="XCL15" s="5"/>
      <c r="XCM15" s="5"/>
      <c r="XCN15" s="5"/>
      <c r="XCO15" s="5"/>
      <c r="XCP15" s="5"/>
      <c r="XCQ15" s="5"/>
      <c r="XCR15" s="5"/>
      <c r="XCS15" s="5"/>
      <c r="XCT15" s="5"/>
      <c r="XCU15" s="5"/>
      <c r="XCV15" s="5"/>
      <c r="XCW15" s="5"/>
      <c r="XCX15" s="5"/>
      <c r="XCY15" s="5"/>
      <c r="XCZ15" s="5"/>
      <c r="XDA15" s="5"/>
      <c r="XDB15" s="5"/>
      <c r="XDC15" s="5"/>
      <c r="XDD15" s="5"/>
      <c r="XDE15" s="5"/>
      <c r="XDF15" s="5"/>
      <c r="XDG15" s="5"/>
      <c r="XDH15" s="5"/>
      <c r="XDI15" s="5"/>
      <c r="XDJ15" s="5"/>
      <c r="XDK15" s="5"/>
      <c r="XDL15" s="5"/>
      <c r="XDM15" s="5"/>
      <c r="XDN15" s="5"/>
      <c r="XDO15" s="5"/>
      <c r="XDP15" s="5"/>
      <c r="XDQ15" s="5"/>
      <c r="XDR15" s="5"/>
      <c r="XDS15" s="5"/>
      <c r="XDT15" s="5"/>
      <c r="XDU15" s="5"/>
      <c r="XDV15" s="5"/>
      <c r="XDW15" s="5"/>
      <c r="XDX15" s="5"/>
      <c r="XDY15" s="5"/>
      <c r="XDZ15" s="5"/>
      <c r="XEA15" s="5"/>
      <c r="XEB15" s="5"/>
      <c r="XEC15" s="5"/>
      <c r="XED15" s="5"/>
      <c r="XEE15" s="5"/>
      <c r="XEF15" s="5"/>
      <c r="XEG15" s="5"/>
      <c r="XEH15" s="5"/>
      <c r="XEI15" s="5"/>
      <c r="XEJ15" s="5"/>
      <c r="XEK15" s="5"/>
      <c r="XEL15" s="5"/>
      <c r="XEM15" s="5"/>
      <c r="XEN15" s="5"/>
      <c r="XEO15" s="5"/>
      <c r="XEP15" s="5"/>
      <c r="XEQ15" s="5"/>
      <c r="XER15" s="5"/>
      <c r="XES15" s="5"/>
      <c r="XET15" s="5"/>
      <c r="XEU15" s="5"/>
      <c r="XEV15" s="5"/>
      <c r="XEW15" s="5"/>
      <c r="XEX15" s="5"/>
      <c r="XEY15" s="5"/>
      <c r="XEZ15" s="5"/>
      <c r="XFA15" s="5"/>
      <c r="XFB15" s="5"/>
      <c r="XFC15" s="5"/>
      <c r="XFD15" s="5"/>
    </row>
    <row r="16" spans="1:16384" x14ac:dyDescent="0.35">
      <c r="A16" s="226" t="s">
        <v>1154</v>
      </c>
    </row>
    <row r="17" spans="1:1" x14ac:dyDescent="0.35">
      <c r="A17" s="226" t="s">
        <v>1155</v>
      </c>
    </row>
    <row r="18" spans="1:1" x14ac:dyDescent="0.35">
      <c r="A18" s="226" t="s">
        <v>1156</v>
      </c>
    </row>
    <row r="19" spans="1:1" x14ac:dyDescent="0.35">
      <c r="A19" s="226" t="s">
        <v>1157</v>
      </c>
    </row>
    <row r="20" spans="1:1" x14ac:dyDescent="0.35">
      <c r="A20" s="226" t="s">
        <v>1158</v>
      </c>
    </row>
    <row r="21" spans="1:1" x14ac:dyDescent="0.35">
      <c r="A21" s="226" t="s">
        <v>1159</v>
      </c>
    </row>
    <row r="22" spans="1:1" x14ac:dyDescent="0.35">
      <c r="A22" s="226" t="s">
        <v>1160</v>
      </c>
    </row>
    <row r="23" spans="1:1" x14ac:dyDescent="0.35">
      <c r="A23" s="226" t="s">
        <v>1161</v>
      </c>
    </row>
    <row r="24" spans="1:1" x14ac:dyDescent="0.35">
      <c r="A24" s="226" t="s">
        <v>1162</v>
      </c>
    </row>
    <row r="25" spans="1:1" x14ac:dyDescent="0.35">
      <c r="A25" s="226" t="s">
        <v>1163</v>
      </c>
    </row>
  </sheetData>
  <hyperlinks>
    <hyperlink ref="A3"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BF195"/>
  <sheetViews>
    <sheetView showGridLines="0" workbookViewId="0">
      <pane xSplit="2" ySplit="4" topLeftCell="AX5" activePane="bottomRight" state="frozen"/>
      <selection pane="topRight" activeCell="C1" sqref="C1"/>
      <selection pane="bottomLeft" activeCell="A5" sqref="A5"/>
      <selection pane="bottomRight" sqref="A1:BE1"/>
    </sheetView>
  </sheetViews>
  <sheetFormatPr defaultColWidth="9.1796875" defaultRowHeight="14.5" x14ac:dyDescent="0.35"/>
  <cols>
    <col min="1" max="1" width="49.453125" style="4" bestFit="1" customWidth="1"/>
    <col min="2" max="2" width="5.54296875" style="4" bestFit="1" customWidth="1"/>
    <col min="3" max="56" width="11.453125" style="4" customWidth="1"/>
    <col min="57" max="16384" width="9.1796875" style="4"/>
  </cols>
  <sheetData>
    <row r="1" spans="1:58" x14ac:dyDescent="0.35">
      <c r="A1" s="236"/>
      <c r="B1" s="236"/>
      <c r="C1" s="236"/>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6"/>
      <c r="AG1" s="236"/>
      <c r="AH1" s="236"/>
      <c r="AI1" s="236"/>
      <c r="AJ1" s="236"/>
      <c r="AK1" s="236"/>
      <c r="AL1" s="236"/>
      <c r="AM1" s="236"/>
      <c r="AN1" s="236"/>
      <c r="AO1" s="236"/>
      <c r="AP1" s="236"/>
      <c r="AQ1" s="236"/>
      <c r="AR1" s="236"/>
      <c r="AS1" s="236"/>
      <c r="AT1" s="236"/>
      <c r="AU1" s="236"/>
      <c r="AV1" s="236"/>
      <c r="AW1" s="236"/>
      <c r="AX1" s="236"/>
      <c r="AY1" s="236"/>
      <c r="AZ1" s="236"/>
      <c r="BA1" s="236"/>
      <c r="BB1" s="236"/>
      <c r="BC1" s="236"/>
      <c r="BD1" s="236"/>
      <c r="BE1" s="236"/>
    </row>
    <row r="2" spans="1:58" s="16" customFormat="1" ht="121.5" customHeight="1" x14ac:dyDescent="0.25">
      <c r="A2" s="141" t="s">
        <v>379</v>
      </c>
      <c r="B2" s="142" t="s">
        <v>357</v>
      </c>
      <c r="C2" s="138" t="str">
        <f>'Indicator Data'!C2</f>
        <v>Physical exposure to earthquake MMI VI</v>
      </c>
      <c r="D2" s="138" t="str">
        <f>'Indicator Data'!D2</f>
        <v>Physical exposure to earthquake MMI VIII</v>
      </c>
      <c r="E2" s="138" t="str">
        <f>'Indicator Data'!E2</f>
        <v>Annual Expected Exposed People to Floods</v>
      </c>
      <c r="F2" s="138" t="str">
        <f>'Indicator Data'!F2</f>
        <v>Annual Expected Exposed People to Tsunamis</v>
      </c>
      <c r="G2" s="138" t="str">
        <f>'Indicator Data'!G2</f>
        <v>Annual Expected Exposed People to Cyclone's Wind SS1</v>
      </c>
      <c r="H2" s="138" t="str">
        <f>'Indicator Data'!H2</f>
        <v>Annual Expected Exposed People to Cyclone's Wind SS3</v>
      </c>
      <c r="I2" s="138" t="str">
        <f>'Indicator Data'!I2</f>
        <v>Annual Expected Exposed People to Cyclone Surge</v>
      </c>
      <c r="J2" s="138" t="str">
        <f>'Indicator Data'!J2</f>
        <v>Total affected by Drought</v>
      </c>
      <c r="K2" s="138" t="str">
        <f>'Indicator Data'!K2</f>
        <v>Frequency of Drought events</v>
      </c>
      <c r="L2" s="138" t="str">
        <f>'Indicator Data'!L2</f>
        <v>Agriculture Drought probability</v>
      </c>
      <c r="M2" s="138" t="str">
        <f>'Indicator Data'!M2</f>
        <v>GCRI Violent Conflict probability</v>
      </c>
      <c r="N2" s="138" t="str">
        <f>'Indicator Data'!N2</f>
        <v>GCRI Highly Violent Conflict probability</v>
      </c>
      <c r="O2" s="138" t="str">
        <f>'Indicator Data'!O2</f>
        <v>National Power Conflict Intensity (Highly Violent)</v>
      </c>
      <c r="P2" s="138" t="str">
        <f>'Indicator Data'!P2</f>
        <v>Subnational Conflict Intensity (Highly Violent)</v>
      </c>
      <c r="Q2" s="138" t="str">
        <f>'Indicator Data'!Q2</f>
        <v>Human Development Index</v>
      </c>
      <c r="R2" s="138" t="str">
        <f>'Indicator Data'!R2</f>
        <v>Multidimensional Poverty Index</v>
      </c>
      <c r="S2" s="138" t="str">
        <f>'Indicator Data'!S2</f>
        <v>Humanitarian Aid (FTS)</v>
      </c>
      <c r="T2" s="138" t="str">
        <f>'Indicator Data'!T2</f>
        <v>Development Aid (ODA)</v>
      </c>
      <c r="U2" s="138" t="str">
        <f>'Indicator Data'!U2</f>
        <v>Development Aid (ODA)</v>
      </c>
      <c r="V2" s="138" t="str">
        <f>'Indicator Data'!V2</f>
        <v>Net ODA received (% of GNI)</v>
      </c>
      <c r="W2" s="138" t="str">
        <f>'Indicator Data'!W2</f>
        <v>Mortality rate, under-5</v>
      </c>
      <c r="X2" s="138" t="str">
        <f>'Indicator Data'!X2</f>
        <v>U5 Under weight</v>
      </c>
      <c r="Y2" s="138" t="str">
        <f>'Indicator Data'!Y2</f>
        <v>Physicians Density</v>
      </c>
      <c r="Z2" s="138" t="str">
        <f>'Indicator Data'!Z2</f>
        <v>One-year-olds fully immunized against measles</v>
      </c>
      <c r="AA2" s="138" t="str">
        <f>'Indicator Data'!AA2</f>
        <v>Incidence of Tuberculosis</v>
      </c>
      <c r="AB2" s="138" t="str">
        <f>'Indicator Data'!AB2</f>
        <v>Estimated number of people living with HIV - Adult (&gt;15) rate</v>
      </c>
      <c r="AC2" s="138" t="str">
        <f>'Indicator Data'!AC2</f>
        <v>Current health expenditure per capita</v>
      </c>
      <c r="AD2" s="138" t="str">
        <f>'Indicator Data'!AD2</f>
        <v>Maternal Mortality Ratio</v>
      </c>
      <c r="AE2" s="138" t="str">
        <f>'Indicator Data'!AE2</f>
        <v>Malaria death rate</v>
      </c>
      <c r="AF2" s="138" t="str">
        <f>'Indicator Data'!AF2</f>
        <v>Gender Inequality Index</v>
      </c>
      <c r="AG2" s="138" t="str">
        <f>'Indicator Data'!AG2</f>
        <v>Income Gini coefficient</v>
      </c>
      <c r="AH2" s="138" t="str">
        <f>'Indicator Data'!AH2</f>
        <v>People affected by Natural Disasters</v>
      </c>
      <c r="AI2" s="138" t="str">
        <f>'Indicator Data'!AI2</f>
        <v>People affected by Natural Disasters</v>
      </c>
      <c r="AJ2" s="138" t="str">
        <f>'Indicator Data'!AJ2</f>
        <v>People affected by Natural Disasters</v>
      </c>
      <c r="AK2" s="138" t="str">
        <f>'Indicator Data'!AK2</f>
        <v>Internally displaced persons (IDPs)</v>
      </c>
      <c r="AL2" s="138" t="str">
        <f>'Indicator Data'!AL2</f>
        <v>Refugees by country of asylum</v>
      </c>
      <c r="AM2" s="138" t="str">
        <f>'Indicator Data'!AM2</f>
        <v>Returned Refugees</v>
      </c>
      <c r="AN2" s="138" t="str">
        <f>'Indicator Data'!AN2</f>
        <v>Average Dietary Energy Supply Adequacy</v>
      </c>
      <c r="AO2" s="138" t="str">
        <f>'Indicator Data'!AO2</f>
        <v>Prevalence of Undernourishment</v>
      </c>
      <c r="AP2" s="138" t="str">
        <f>'Indicator Data'!AP2</f>
        <v>Domestic Food Price Level Index</v>
      </c>
      <c r="AQ2" s="138" t="str">
        <f>'Indicator Data'!AQ2</f>
        <v>Domestic Food Price Volatility Index</v>
      </c>
      <c r="AR2" s="138" t="str">
        <f>'Indicator Data'!AR2</f>
        <v>HFA Scores Last recent</v>
      </c>
      <c r="AS2" s="138" t="str">
        <f>'Indicator Data'!AS2</f>
        <v>Government Effectiveness</v>
      </c>
      <c r="AT2" s="138" t="str">
        <f>'Indicator Data'!AT2</f>
        <v>Corruption Perception Index</v>
      </c>
      <c r="AU2" s="138" t="str">
        <f>'Indicator Data'!AU2</f>
        <v>Access to electricity</v>
      </c>
      <c r="AV2" s="138" t="str">
        <f>'Indicator Data'!AV2</f>
        <v>Adult literacy rate</v>
      </c>
      <c r="AW2" s="138" t="str">
        <f>'Indicator Data'!AW2</f>
        <v>Internet users</v>
      </c>
      <c r="AX2" s="138" t="str">
        <f>'Indicator Data'!AX2</f>
        <v>Mobile cellular subscriptions</v>
      </c>
      <c r="AY2" s="138" t="str">
        <f>'Indicator Data'!AY2</f>
        <v>Road lenght</v>
      </c>
      <c r="AZ2" s="138" t="str">
        <f>'Indicator Data'!AZ2</f>
        <v>Improved sanitation facilities (% of population with access)</v>
      </c>
      <c r="BA2" s="138" t="str">
        <f>'Indicator Data'!BA2</f>
        <v>Improved water source (% of population with access)</v>
      </c>
      <c r="BB2" s="138" t="str">
        <f>'Indicator Data'!BB2</f>
        <v>GDP per capita PPP int USD (Estimated)</v>
      </c>
      <c r="BC2" s="138" t="str">
        <f>'Indicator Data'!BC2</f>
        <v>Total Population</v>
      </c>
      <c r="BD2" s="138" t="str">
        <f>'Indicator Data'!BD2</f>
        <v>Total Population (GHS-POP-2018)</v>
      </c>
      <c r="BE2" s="138" t="str">
        <f>'Indicator Data'!BE2</f>
        <v>Land area (sq. km)</v>
      </c>
    </row>
    <row r="3" spans="1:58" x14ac:dyDescent="0.35">
      <c r="A3" s="129" t="s">
        <v>485</v>
      </c>
      <c r="B3" s="107"/>
      <c r="C3" s="156">
        <f>'Indicator Data'!C3</f>
        <v>2015</v>
      </c>
      <c r="D3" s="156">
        <f>'Indicator Data'!D3</f>
        <v>2015</v>
      </c>
      <c r="E3" s="156">
        <f>'Indicator Data'!E3</f>
        <v>2015</v>
      </c>
      <c r="F3" s="156">
        <f>'Indicator Data'!F3</f>
        <v>2015</v>
      </c>
      <c r="G3" s="156">
        <f>'Indicator Data'!G3</f>
        <v>2015</v>
      </c>
      <c r="H3" s="156">
        <f>'Indicator Data'!H3</f>
        <v>2015</v>
      </c>
      <c r="I3" s="156">
        <f>'Indicator Data'!I3</f>
        <v>2015</v>
      </c>
      <c r="J3" s="156" t="str">
        <f>'Indicator Data'!J3</f>
        <v>1984-2016</v>
      </c>
      <c r="K3" s="156" t="str">
        <f>'Indicator Data'!K3</f>
        <v>1984-2016</v>
      </c>
      <c r="L3" s="156" t="str">
        <f>'Indicator Data'!L3</f>
        <v>1984-2016</v>
      </c>
      <c r="M3" s="156">
        <f>'Indicator Data'!M3</f>
        <v>2019</v>
      </c>
      <c r="N3" s="156">
        <f>'Indicator Data'!N3</f>
        <v>2019</v>
      </c>
      <c r="O3" s="156">
        <f>'Indicator Data'!O3</f>
        <v>2018</v>
      </c>
      <c r="P3" s="156">
        <f>'Indicator Data'!P3</f>
        <v>2018</v>
      </c>
      <c r="Q3" s="156">
        <f>'Indicator Data'!Q3</f>
        <v>2017</v>
      </c>
      <c r="R3" s="156" t="str">
        <f>'Indicator Data'!R3</f>
        <v>2007-2017</v>
      </c>
      <c r="S3" s="156" t="str">
        <f>'Indicator Data'!S3</f>
        <v>2017-2019</v>
      </c>
      <c r="T3" s="156">
        <f>'Indicator Data'!T3</f>
        <v>2016</v>
      </c>
      <c r="U3" s="156">
        <f>'Indicator Data'!U3</f>
        <v>2017</v>
      </c>
      <c r="V3" s="156">
        <f>'Indicator Data'!V3</f>
        <v>2017</v>
      </c>
      <c r="W3" s="156">
        <f>'Indicator Data'!W3</f>
        <v>2017</v>
      </c>
      <c r="X3" s="156" t="str">
        <f>'Indicator Data'!X3</f>
        <v>2006-2016</v>
      </c>
      <c r="Y3" s="156" t="str">
        <f>'Indicator Data'!Y3</f>
        <v>2009-2016</v>
      </c>
      <c r="Z3" s="156">
        <f>'Indicator Data'!Z3</f>
        <v>2017</v>
      </c>
      <c r="AA3" s="156">
        <f>'Indicator Data'!AA3</f>
        <v>2017</v>
      </c>
      <c r="AB3" s="156">
        <f>'Indicator Data'!AB3</f>
        <v>2017</v>
      </c>
      <c r="AC3" s="156">
        <f>'Indicator Data'!AC3</f>
        <v>2015</v>
      </c>
      <c r="AD3" s="156">
        <f>'Indicator Data'!AD3</f>
        <v>2015</v>
      </c>
      <c r="AE3" s="156">
        <f>'Indicator Data'!AE3</f>
        <v>2012</v>
      </c>
      <c r="AF3" s="156">
        <f>'Indicator Data'!AF3</f>
        <v>2017</v>
      </c>
      <c r="AG3" s="156" t="str">
        <f>'Indicator Data'!AG3</f>
        <v>2005-2017</v>
      </c>
      <c r="AH3" s="156">
        <f>'Indicator Data'!AH3</f>
        <v>2016</v>
      </c>
      <c r="AI3" s="156">
        <f>'Indicator Data'!AI3</f>
        <v>2017</v>
      </c>
      <c r="AJ3" s="156">
        <f>'Indicator Data'!AJ3</f>
        <v>2018</v>
      </c>
      <c r="AK3" s="156">
        <f>'Indicator Data'!AK3</f>
        <v>2019</v>
      </c>
      <c r="AL3" s="156">
        <f>'Indicator Data'!AL3</f>
        <v>2019</v>
      </c>
      <c r="AM3" s="156">
        <f>'Indicator Data'!AM3</f>
        <v>2018</v>
      </c>
      <c r="AN3" s="156" t="str">
        <f>'Indicator Data'!AN3</f>
        <v>2014-2016</v>
      </c>
      <c r="AO3" s="156" t="str">
        <f>'Indicator Data'!AO3</f>
        <v>2014-2016</v>
      </c>
      <c r="AP3" s="156" t="str">
        <f>'Indicator Data'!AP3</f>
        <v>2011-2014</v>
      </c>
      <c r="AQ3" s="156" t="str">
        <f>'Indicator Data'!AQ3</f>
        <v>2012-2014</v>
      </c>
      <c r="AR3" s="156" t="str">
        <f>'Indicator Data'!AR3</f>
        <v>2007-2015</v>
      </c>
      <c r="AS3" s="156">
        <f>'Indicator Data'!AS3</f>
        <v>2017</v>
      </c>
      <c r="AT3" s="156">
        <f>'Indicator Data'!AT3</f>
        <v>2018</v>
      </c>
      <c r="AU3" s="156">
        <f>'Indicator Data'!AU3</f>
        <v>2016</v>
      </c>
      <c r="AV3" s="156" t="str">
        <f>'Indicator Data'!AV3</f>
        <v>2008-2017</v>
      </c>
      <c r="AW3" s="156">
        <f>'Indicator Data'!AW3</f>
        <v>2016</v>
      </c>
      <c r="AX3" s="156">
        <f>'Indicator Data'!AX3</f>
        <v>2017</v>
      </c>
      <c r="AY3" s="156">
        <f>'Indicator Data'!AY3</f>
        <v>2014</v>
      </c>
      <c r="AZ3" s="156">
        <f>'Indicator Data'!AZ3</f>
        <v>2015</v>
      </c>
      <c r="BA3" s="156">
        <f>'Indicator Data'!BA3</f>
        <v>2015</v>
      </c>
      <c r="BB3" s="156">
        <f>'Indicator Data'!BB3</f>
        <v>2017</v>
      </c>
      <c r="BC3" s="156">
        <f>'Indicator Data'!BC3</f>
        <v>2017</v>
      </c>
      <c r="BD3" s="156">
        <f>'Indicator Data'!BD3</f>
        <v>2015</v>
      </c>
      <c r="BE3" s="156"/>
    </row>
    <row r="4" spans="1:58" ht="26" x14ac:dyDescent="0.35">
      <c r="A4" s="130" t="s">
        <v>437</v>
      </c>
      <c r="B4" s="107"/>
      <c r="C4" s="108" t="s">
        <v>938</v>
      </c>
      <c r="D4" s="108" t="s">
        <v>938</v>
      </c>
      <c r="E4" s="108" t="s">
        <v>938</v>
      </c>
      <c r="F4" s="108" t="s">
        <v>938</v>
      </c>
      <c r="G4" s="108" t="s">
        <v>938</v>
      </c>
      <c r="H4" s="108" t="s">
        <v>938</v>
      </c>
      <c r="I4" s="108" t="s">
        <v>938</v>
      </c>
      <c r="J4" s="108" t="s">
        <v>938</v>
      </c>
      <c r="K4" s="108" t="s">
        <v>938</v>
      </c>
      <c r="L4" s="108" t="s">
        <v>938</v>
      </c>
      <c r="M4" s="108" t="s">
        <v>938</v>
      </c>
      <c r="N4" s="108" t="s">
        <v>938</v>
      </c>
      <c r="O4" s="108" t="s">
        <v>938</v>
      </c>
      <c r="P4" s="108" t="s">
        <v>938</v>
      </c>
      <c r="Q4" s="108" t="s">
        <v>938</v>
      </c>
      <c r="R4" s="108" t="s">
        <v>938</v>
      </c>
      <c r="S4" s="108" t="s">
        <v>938</v>
      </c>
      <c r="T4" s="108" t="s">
        <v>938</v>
      </c>
      <c r="U4" s="108" t="s">
        <v>938</v>
      </c>
      <c r="V4" s="108" t="s">
        <v>938</v>
      </c>
      <c r="W4" s="108" t="s">
        <v>938</v>
      </c>
      <c r="X4" s="108" t="s">
        <v>938</v>
      </c>
      <c r="Y4" s="108" t="s">
        <v>938</v>
      </c>
      <c r="Z4" s="108" t="s">
        <v>938</v>
      </c>
      <c r="AA4" s="108" t="s">
        <v>938</v>
      </c>
      <c r="AB4" s="108" t="s">
        <v>938</v>
      </c>
      <c r="AC4" s="108" t="s">
        <v>938</v>
      </c>
      <c r="AD4" s="108" t="s">
        <v>954</v>
      </c>
      <c r="AE4" s="108" t="s">
        <v>938</v>
      </c>
      <c r="AF4" s="108" t="s">
        <v>938</v>
      </c>
      <c r="AG4" s="108" t="s">
        <v>938</v>
      </c>
      <c r="AH4" s="108" t="s">
        <v>938</v>
      </c>
      <c r="AI4" s="108" t="s">
        <v>938</v>
      </c>
      <c r="AJ4" s="108" t="s">
        <v>938</v>
      </c>
      <c r="AK4" s="108" t="s">
        <v>938</v>
      </c>
      <c r="AL4" s="108" t="s">
        <v>938</v>
      </c>
      <c r="AM4" s="108" t="s">
        <v>938</v>
      </c>
      <c r="AN4" s="108" t="s">
        <v>938</v>
      </c>
      <c r="AO4" s="108" t="s">
        <v>938</v>
      </c>
      <c r="AP4" s="108" t="s">
        <v>938</v>
      </c>
      <c r="AQ4" s="108" t="s">
        <v>938</v>
      </c>
      <c r="AR4" s="108" t="s">
        <v>938</v>
      </c>
      <c r="AS4" s="108" t="s">
        <v>938</v>
      </c>
      <c r="AT4" s="108" t="s">
        <v>938</v>
      </c>
      <c r="AU4" s="108" t="s">
        <v>938</v>
      </c>
      <c r="AV4" s="108" t="s">
        <v>938</v>
      </c>
      <c r="AW4" s="108" t="s">
        <v>938</v>
      </c>
      <c r="AX4" s="108" t="s">
        <v>938</v>
      </c>
      <c r="AY4" s="108" t="s">
        <v>938</v>
      </c>
      <c r="AZ4" s="108" t="s">
        <v>938</v>
      </c>
      <c r="BA4" s="108" t="s">
        <v>938</v>
      </c>
      <c r="BB4" s="108" t="s">
        <v>938</v>
      </c>
      <c r="BC4" s="108" t="s">
        <v>938</v>
      </c>
      <c r="BD4" s="108" t="s">
        <v>938</v>
      </c>
      <c r="BE4" s="108" t="s">
        <v>938</v>
      </c>
    </row>
    <row r="5" spans="1:58" x14ac:dyDescent="0.35">
      <c r="A5" s="128" t="str">
        <f>'Indicator Data'!A6</f>
        <v>Afghanistan</v>
      </c>
      <c r="B5" s="107" t="str">
        <f>'Indicator Data'!B6</f>
        <v>AFG</v>
      </c>
      <c r="C5" s="160" t="s">
        <v>1061</v>
      </c>
      <c r="D5" s="160" t="s">
        <v>1061</v>
      </c>
      <c r="E5" s="160" t="s">
        <v>975</v>
      </c>
      <c r="F5" s="160" t="s">
        <v>975</v>
      </c>
      <c r="G5" s="160" t="s">
        <v>975</v>
      </c>
      <c r="H5" s="160" t="s">
        <v>975</v>
      </c>
      <c r="I5" s="160" t="s">
        <v>975</v>
      </c>
      <c r="J5" s="160" t="s">
        <v>971</v>
      </c>
      <c r="K5" s="160" t="s">
        <v>971</v>
      </c>
      <c r="L5" s="160" t="s">
        <v>542</v>
      </c>
      <c r="M5" s="160" t="s">
        <v>968</v>
      </c>
      <c r="N5" s="160" t="s">
        <v>968</v>
      </c>
      <c r="O5" s="160" t="s">
        <v>976</v>
      </c>
      <c r="P5" s="160" t="s">
        <v>976</v>
      </c>
      <c r="Q5" s="160" t="s">
        <v>973</v>
      </c>
      <c r="R5" s="160" t="s">
        <v>973</v>
      </c>
      <c r="S5" s="160" t="s">
        <v>977</v>
      </c>
      <c r="T5" s="160" t="s">
        <v>978</v>
      </c>
      <c r="U5" s="160" t="s">
        <v>978</v>
      </c>
      <c r="V5" s="160" t="s">
        <v>556</v>
      </c>
      <c r="W5" s="160" t="s">
        <v>953</v>
      </c>
      <c r="X5" s="160" t="s">
        <v>953</v>
      </c>
      <c r="Y5" s="160" t="s">
        <v>953</v>
      </c>
      <c r="Z5" s="160" t="s">
        <v>953</v>
      </c>
      <c r="AA5" s="160" t="s">
        <v>953</v>
      </c>
      <c r="AB5" s="160" t="s">
        <v>965</v>
      </c>
      <c r="AC5" s="160" t="s">
        <v>953</v>
      </c>
      <c r="AD5" s="105" t="s">
        <v>974</v>
      </c>
      <c r="AE5" s="160" t="s">
        <v>953</v>
      </c>
      <c r="AF5" s="160" t="s">
        <v>973</v>
      </c>
      <c r="AG5" s="160" t="s">
        <v>556</v>
      </c>
      <c r="AH5" s="160" t="s">
        <v>971</v>
      </c>
      <c r="AI5" s="160" t="s">
        <v>971</v>
      </c>
      <c r="AJ5" s="160" t="s">
        <v>971</v>
      </c>
      <c r="AK5" s="162" t="s">
        <v>944</v>
      </c>
      <c r="AL5" s="160" t="s">
        <v>970</v>
      </c>
      <c r="AM5" s="160" t="s">
        <v>970</v>
      </c>
      <c r="AN5" s="160" t="s">
        <v>542</v>
      </c>
      <c r="AO5" s="160" t="s">
        <v>542</v>
      </c>
      <c r="AP5" s="160" t="s">
        <v>542</v>
      </c>
      <c r="AQ5" s="160" t="s">
        <v>542</v>
      </c>
      <c r="AR5" s="160" t="s">
        <v>966</v>
      </c>
      <c r="AS5" s="160" t="s">
        <v>556</v>
      </c>
      <c r="AT5" s="160" t="s">
        <v>967</v>
      </c>
      <c r="AU5" s="160" t="s">
        <v>556</v>
      </c>
      <c r="AV5" s="160" t="s">
        <v>553</v>
      </c>
      <c r="AW5" s="160" t="s">
        <v>556</v>
      </c>
      <c r="AX5" s="160" t="s">
        <v>556</v>
      </c>
      <c r="AY5" s="160" t="s">
        <v>943</v>
      </c>
      <c r="AZ5" s="160" t="s">
        <v>969</v>
      </c>
      <c r="BA5" s="160" t="s">
        <v>969</v>
      </c>
      <c r="BB5" s="160" t="s">
        <v>556</v>
      </c>
      <c r="BC5" s="160" t="s">
        <v>556</v>
      </c>
      <c r="BD5" s="160" t="s">
        <v>968</v>
      </c>
      <c r="BE5" s="160" t="s">
        <v>556</v>
      </c>
      <c r="BF5" s="104"/>
    </row>
    <row r="6" spans="1:58" x14ac:dyDescent="0.35">
      <c r="A6" s="128" t="str">
        <f>'Indicator Data'!A7</f>
        <v>Albania</v>
      </c>
      <c r="B6" s="107" t="str">
        <f>'Indicator Data'!B7</f>
        <v>ALB</v>
      </c>
      <c r="C6" s="160" t="s">
        <v>1061</v>
      </c>
      <c r="D6" s="160" t="s">
        <v>1061</v>
      </c>
      <c r="E6" s="160" t="s">
        <v>975</v>
      </c>
      <c r="F6" s="160" t="s">
        <v>975</v>
      </c>
      <c r="G6" s="160" t="s">
        <v>975</v>
      </c>
      <c r="H6" s="160" t="s">
        <v>975</v>
      </c>
      <c r="I6" s="160" t="s">
        <v>975</v>
      </c>
      <c r="J6" s="160" t="s">
        <v>971</v>
      </c>
      <c r="K6" s="160" t="s">
        <v>971</v>
      </c>
      <c r="L6" s="160" t="s">
        <v>542</v>
      </c>
      <c r="M6" s="160" t="s">
        <v>968</v>
      </c>
      <c r="N6" s="160" t="s">
        <v>968</v>
      </c>
      <c r="O6" s="160" t="s">
        <v>976</v>
      </c>
      <c r="P6" s="160" t="s">
        <v>976</v>
      </c>
      <c r="Q6" s="160" t="s">
        <v>973</v>
      </c>
      <c r="R6" s="160" t="s">
        <v>973</v>
      </c>
      <c r="S6" s="160" t="s">
        <v>977</v>
      </c>
      <c r="T6" s="160" t="s">
        <v>978</v>
      </c>
      <c r="U6" s="160" t="s">
        <v>978</v>
      </c>
      <c r="V6" s="160" t="s">
        <v>556</v>
      </c>
      <c r="W6" s="160" t="s">
        <v>953</v>
      </c>
      <c r="X6" s="160" t="s">
        <v>953</v>
      </c>
      <c r="Y6" s="160" t="s">
        <v>953</v>
      </c>
      <c r="Z6" s="160" t="s">
        <v>953</v>
      </c>
      <c r="AA6" s="160" t="s">
        <v>953</v>
      </c>
      <c r="AB6" s="160" t="s">
        <v>953</v>
      </c>
      <c r="AC6" s="160" t="s">
        <v>953</v>
      </c>
      <c r="AD6" s="105" t="s">
        <v>974</v>
      </c>
      <c r="AE6" s="160" t="s">
        <v>953</v>
      </c>
      <c r="AF6" s="160" t="s">
        <v>973</v>
      </c>
      <c r="AG6" s="160" t="s">
        <v>556</v>
      </c>
      <c r="AH6" s="160" t="s">
        <v>971</v>
      </c>
      <c r="AI6" s="160" t="s">
        <v>971</v>
      </c>
      <c r="AJ6" s="160" t="s">
        <v>971</v>
      </c>
      <c r="AK6" s="162" t="s">
        <v>941</v>
      </c>
      <c r="AL6" s="160" t="s">
        <v>970</v>
      </c>
      <c r="AM6" s="160" t="s">
        <v>970</v>
      </c>
      <c r="AN6" s="160" t="s">
        <v>542</v>
      </c>
      <c r="AO6" s="160" t="s">
        <v>542</v>
      </c>
      <c r="AP6" s="160" t="s">
        <v>542</v>
      </c>
      <c r="AQ6" s="160" t="s">
        <v>542</v>
      </c>
      <c r="AR6" s="160" t="s">
        <v>966</v>
      </c>
      <c r="AS6" s="160" t="s">
        <v>556</v>
      </c>
      <c r="AT6" s="160" t="s">
        <v>967</v>
      </c>
      <c r="AU6" s="160" t="s">
        <v>556</v>
      </c>
      <c r="AV6" s="160" t="s">
        <v>553</v>
      </c>
      <c r="AW6" s="160" t="s">
        <v>556</v>
      </c>
      <c r="AX6" s="160" t="s">
        <v>556</v>
      </c>
      <c r="AY6" s="160" t="s">
        <v>943</v>
      </c>
      <c r="AZ6" s="160" t="s">
        <v>969</v>
      </c>
      <c r="BA6" s="160" t="s">
        <v>969</v>
      </c>
      <c r="BB6" s="160" t="s">
        <v>556</v>
      </c>
      <c r="BC6" s="160" t="s">
        <v>556</v>
      </c>
      <c r="BD6" s="160" t="s">
        <v>968</v>
      </c>
      <c r="BE6" s="160" t="s">
        <v>556</v>
      </c>
      <c r="BF6" s="104"/>
    </row>
    <row r="7" spans="1:58" x14ac:dyDescent="0.35">
      <c r="A7" s="128" t="str">
        <f>'Indicator Data'!A8</f>
        <v>Algeria</v>
      </c>
      <c r="B7" s="107" t="str">
        <f>'Indicator Data'!B8</f>
        <v>DZA</v>
      </c>
      <c r="C7" s="160" t="s">
        <v>1061</v>
      </c>
      <c r="D7" s="160" t="s">
        <v>1061</v>
      </c>
      <c r="E7" s="160" t="s">
        <v>975</v>
      </c>
      <c r="F7" s="160" t="s">
        <v>975</v>
      </c>
      <c r="G7" s="160" t="s">
        <v>975</v>
      </c>
      <c r="H7" s="160" t="s">
        <v>975</v>
      </c>
      <c r="I7" s="160" t="s">
        <v>975</v>
      </c>
      <c r="J7" s="160" t="s">
        <v>971</v>
      </c>
      <c r="K7" s="160" t="s">
        <v>971</v>
      </c>
      <c r="L7" s="160" t="s">
        <v>542</v>
      </c>
      <c r="M7" s="160" t="s">
        <v>968</v>
      </c>
      <c r="N7" s="160" t="s">
        <v>968</v>
      </c>
      <c r="O7" s="160" t="s">
        <v>976</v>
      </c>
      <c r="P7" s="160" t="s">
        <v>976</v>
      </c>
      <c r="Q7" s="160" t="s">
        <v>973</v>
      </c>
      <c r="R7" s="160" t="s">
        <v>973</v>
      </c>
      <c r="S7" s="160" t="s">
        <v>977</v>
      </c>
      <c r="T7" s="160" t="s">
        <v>978</v>
      </c>
      <c r="U7" s="160" t="s">
        <v>978</v>
      </c>
      <c r="V7" s="160" t="s">
        <v>556</v>
      </c>
      <c r="W7" s="160" t="s">
        <v>953</v>
      </c>
      <c r="X7" s="160" t="s">
        <v>953</v>
      </c>
      <c r="Y7" s="160" t="s">
        <v>953</v>
      </c>
      <c r="Z7" s="160" t="s">
        <v>953</v>
      </c>
      <c r="AA7" s="160" t="s">
        <v>953</v>
      </c>
      <c r="AB7" s="160" t="s">
        <v>965</v>
      </c>
      <c r="AC7" s="160" t="s">
        <v>953</v>
      </c>
      <c r="AD7" s="105" t="s">
        <v>974</v>
      </c>
      <c r="AE7" s="160" t="s">
        <v>953</v>
      </c>
      <c r="AF7" s="160" t="s">
        <v>973</v>
      </c>
      <c r="AG7" s="160" t="s">
        <v>556</v>
      </c>
      <c r="AH7" s="160" t="s">
        <v>971</v>
      </c>
      <c r="AI7" s="160" t="s">
        <v>971</v>
      </c>
      <c r="AJ7" s="160" t="s">
        <v>971</v>
      </c>
      <c r="AK7" s="162" t="s">
        <v>944</v>
      </c>
      <c r="AL7" s="160" t="s">
        <v>970</v>
      </c>
      <c r="AM7" s="160" t="s">
        <v>970</v>
      </c>
      <c r="AN7" s="160" t="s">
        <v>542</v>
      </c>
      <c r="AO7" s="160" t="s">
        <v>542</v>
      </c>
      <c r="AP7" s="160" t="s">
        <v>542</v>
      </c>
      <c r="AQ7" s="160" t="s">
        <v>542</v>
      </c>
      <c r="AR7" s="160" t="s">
        <v>966</v>
      </c>
      <c r="AS7" s="160" t="s">
        <v>556</v>
      </c>
      <c r="AT7" s="160" t="s">
        <v>967</v>
      </c>
      <c r="AU7" s="160" t="s">
        <v>556</v>
      </c>
      <c r="AV7" s="160" t="s">
        <v>553</v>
      </c>
      <c r="AW7" s="160" t="s">
        <v>556</v>
      </c>
      <c r="AX7" s="160" t="s">
        <v>556</v>
      </c>
      <c r="AY7" s="160" t="s">
        <v>943</v>
      </c>
      <c r="AZ7" s="160" t="s">
        <v>969</v>
      </c>
      <c r="BA7" s="160" t="s">
        <v>969</v>
      </c>
      <c r="BB7" s="160" t="s">
        <v>556</v>
      </c>
      <c r="BC7" s="160" t="s">
        <v>556</v>
      </c>
      <c r="BD7" s="160" t="s">
        <v>968</v>
      </c>
      <c r="BE7" s="160" t="s">
        <v>556</v>
      </c>
      <c r="BF7" s="104"/>
    </row>
    <row r="8" spans="1:58" x14ac:dyDescent="0.35">
      <c r="A8" s="128" t="str">
        <f>'Indicator Data'!A9</f>
        <v>Angola</v>
      </c>
      <c r="B8" s="107" t="str">
        <f>'Indicator Data'!B9</f>
        <v>AGO</v>
      </c>
      <c r="C8" s="160" t="s">
        <v>1061</v>
      </c>
      <c r="D8" s="160" t="s">
        <v>1061</v>
      </c>
      <c r="E8" s="160" t="s">
        <v>975</v>
      </c>
      <c r="F8" s="160" t="s">
        <v>975</v>
      </c>
      <c r="G8" s="160" t="s">
        <v>975</v>
      </c>
      <c r="H8" s="160" t="s">
        <v>975</v>
      </c>
      <c r="I8" s="160" t="s">
        <v>975</v>
      </c>
      <c r="J8" s="160" t="s">
        <v>971</v>
      </c>
      <c r="K8" s="160" t="s">
        <v>971</v>
      </c>
      <c r="L8" s="160" t="s">
        <v>542</v>
      </c>
      <c r="M8" s="160" t="s">
        <v>968</v>
      </c>
      <c r="N8" s="160" t="s">
        <v>968</v>
      </c>
      <c r="O8" s="160" t="s">
        <v>976</v>
      </c>
      <c r="P8" s="160" t="s">
        <v>976</v>
      </c>
      <c r="Q8" s="160" t="s">
        <v>973</v>
      </c>
      <c r="R8" s="160" t="s">
        <v>973</v>
      </c>
      <c r="S8" s="160" t="s">
        <v>977</v>
      </c>
      <c r="T8" s="160" t="s">
        <v>978</v>
      </c>
      <c r="U8" s="160" t="s">
        <v>978</v>
      </c>
      <c r="V8" s="160" t="s">
        <v>556</v>
      </c>
      <c r="W8" s="160" t="s">
        <v>953</v>
      </c>
      <c r="X8" s="160" t="s">
        <v>953</v>
      </c>
      <c r="Y8" s="160" t="s">
        <v>953</v>
      </c>
      <c r="Z8" s="160" t="s">
        <v>953</v>
      </c>
      <c r="AA8" s="160" t="s">
        <v>953</v>
      </c>
      <c r="AB8" s="160" t="s">
        <v>965</v>
      </c>
      <c r="AC8" s="160" t="s">
        <v>953</v>
      </c>
      <c r="AD8" s="105" t="s">
        <v>974</v>
      </c>
      <c r="AE8" s="160" t="s">
        <v>953</v>
      </c>
      <c r="AF8" s="160" t="s">
        <v>973</v>
      </c>
      <c r="AG8" s="160" t="s">
        <v>556</v>
      </c>
      <c r="AH8" s="160" t="s">
        <v>971</v>
      </c>
      <c r="AI8" s="160" t="s">
        <v>971</v>
      </c>
      <c r="AJ8" s="160" t="s">
        <v>971</v>
      </c>
      <c r="AK8" s="162" t="s">
        <v>941</v>
      </c>
      <c r="AL8" s="160" t="s">
        <v>970</v>
      </c>
      <c r="AM8" s="160" t="s">
        <v>970</v>
      </c>
      <c r="AN8" s="160" t="s">
        <v>542</v>
      </c>
      <c r="AO8" s="160" t="s">
        <v>542</v>
      </c>
      <c r="AP8" s="160" t="s">
        <v>542</v>
      </c>
      <c r="AQ8" s="160" t="s">
        <v>542</v>
      </c>
      <c r="AR8" s="160" t="s">
        <v>966</v>
      </c>
      <c r="AS8" s="160" t="s">
        <v>556</v>
      </c>
      <c r="AT8" s="160" t="s">
        <v>967</v>
      </c>
      <c r="AU8" s="160" t="s">
        <v>556</v>
      </c>
      <c r="AV8" s="160" t="s">
        <v>553</v>
      </c>
      <c r="AW8" s="160" t="s">
        <v>556</v>
      </c>
      <c r="AX8" s="160" t="s">
        <v>556</v>
      </c>
      <c r="AY8" s="160" t="s">
        <v>943</v>
      </c>
      <c r="AZ8" s="160" t="s">
        <v>969</v>
      </c>
      <c r="BA8" s="160" t="s">
        <v>969</v>
      </c>
      <c r="BB8" s="160" t="s">
        <v>556</v>
      </c>
      <c r="BC8" s="160" t="s">
        <v>556</v>
      </c>
      <c r="BD8" s="160" t="s">
        <v>968</v>
      </c>
      <c r="BE8" s="160" t="s">
        <v>556</v>
      </c>
      <c r="BF8" s="104"/>
    </row>
    <row r="9" spans="1:58" x14ac:dyDescent="0.35">
      <c r="A9" s="128" t="str">
        <f>'Indicator Data'!A10</f>
        <v>Antigua and Barbuda</v>
      </c>
      <c r="B9" s="107" t="str">
        <f>'Indicator Data'!B10</f>
        <v>ATG</v>
      </c>
      <c r="C9" s="160" t="s">
        <v>1061</v>
      </c>
      <c r="D9" s="160" t="s">
        <v>1061</v>
      </c>
      <c r="E9" s="160" t="s">
        <v>975</v>
      </c>
      <c r="F9" s="160" t="s">
        <v>975</v>
      </c>
      <c r="G9" s="160" t="s">
        <v>975</v>
      </c>
      <c r="H9" s="160" t="s">
        <v>975</v>
      </c>
      <c r="I9" s="160" t="s">
        <v>975</v>
      </c>
      <c r="J9" s="160" t="s">
        <v>971</v>
      </c>
      <c r="K9" s="160" t="s">
        <v>971</v>
      </c>
      <c r="L9" s="160" t="s">
        <v>542</v>
      </c>
      <c r="M9" s="160" t="s">
        <v>968</v>
      </c>
      <c r="N9" s="160" t="s">
        <v>968</v>
      </c>
      <c r="O9" s="160" t="s">
        <v>976</v>
      </c>
      <c r="P9" s="160" t="s">
        <v>976</v>
      </c>
      <c r="Q9" s="160" t="s">
        <v>973</v>
      </c>
      <c r="R9" s="160" t="s">
        <v>973</v>
      </c>
      <c r="S9" s="160" t="s">
        <v>977</v>
      </c>
      <c r="T9" s="160" t="s">
        <v>978</v>
      </c>
      <c r="U9" s="160" t="s">
        <v>978</v>
      </c>
      <c r="V9" s="160" t="s">
        <v>556</v>
      </c>
      <c r="W9" s="160" t="s">
        <v>953</v>
      </c>
      <c r="X9" s="160" t="s">
        <v>953</v>
      </c>
      <c r="Y9" s="160" t="s">
        <v>953</v>
      </c>
      <c r="Z9" s="160" t="s">
        <v>953</v>
      </c>
      <c r="AA9" s="160" t="s">
        <v>953</v>
      </c>
      <c r="AB9" s="160" t="s">
        <v>941</v>
      </c>
      <c r="AC9" s="160" t="s">
        <v>953</v>
      </c>
      <c r="AD9" s="105" t="s">
        <v>974</v>
      </c>
      <c r="AE9" s="160" t="s">
        <v>953</v>
      </c>
      <c r="AF9" s="160" t="s">
        <v>973</v>
      </c>
      <c r="AG9" s="160" t="s">
        <v>556</v>
      </c>
      <c r="AH9" s="160" t="s">
        <v>971</v>
      </c>
      <c r="AI9" s="160" t="s">
        <v>971</v>
      </c>
      <c r="AJ9" s="160" t="s">
        <v>971</v>
      </c>
      <c r="AK9" s="162" t="s">
        <v>941</v>
      </c>
      <c r="AL9" s="160" t="s">
        <v>970</v>
      </c>
      <c r="AM9" s="160" t="s">
        <v>970</v>
      </c>
      <c r="AN9" s="160" t="s">
        <v>542</v>
      </c>
      <c r="AO9" s="160" t="s">
        <v>542</v>
      </c>
      <c r="AP9" s="160" t="s">
        <v>542</v>
      </c>
      <c r="AQ9" s="160" t="s">
        <v>542</v>
      </c>
      <c r="AR9" s="160" t="s">
        <v>966</v>
      </c>
      <c r="AS9" s="160" t="s">
        <v>556</v>
      </c>
      <c r="AT9" s="160" t="s">
        <v>967</v>
      </c>
      <c r="AU9" s="160" t="s">
        <v>556</v>
      </c>
      <c r="AV9" s="160" t="s">
        <v>553</v>
      </c>
      <c r="AW9" s="160" t="s">
        <v>556</v>
      </c>
      <c r="AX9" s="160" t="s">
        <v>556</v>
      </c>
      <c r="AY9" s="160" t="s">
        <v>943</v>
      </c>
      <c r="AZ9" s="160" t="s">
        <v>969</v>
      </c>
      <c r="BA9" s="160" t="s">
        <v>969</v>
      </c>
      <c r="BB9" s="160" t="s">
        <v>556</v>
      </c>
      <c r="BC9" s="160" t="s">
        <v>556</v>
      </c>
      <c r="BD9" s="160" t="s">
        <v>968</v>
      </c>
      <c r="BE9" s="160" t="s">
        <v>556</v>
      </c>
      <c r="BF9" s="104"/>
    </row>
    <row r="10" spans="1:58" x14ac:dyDescent="0.35">
      <c r="A10" s="128" t="str">
        <f>'Indicator Data'!A11</f>
        <v>Argentina</v>
      </c>
      <c r="B10" s="107" t="str">
        <f>'Indicator Data'!B11</f>
        <v>ARG</v>
      </c>
      <c r="C10" s="160" t="s">
        <v>1061</v>
      </c>
      <c r="D10" s="160" t="s">
        <v>1061</v>
      </c>
      <c r="E10" s="160" t="s">
        <v>975</v>
      </c>
      <c r="F10" s="160" t="s">
        <v>975</v>
      </c>
      <c r="G10" s="160" t="s">
        <v>975</v>
      </c>
      <c r="H10" s="160" t="s">
        <v>975</v>
      </c>
      <c r="I10" s="160" t="s">
        <v>975</v>
      </c>
      <c r="J10" s="160" t="s">
        <v>971</v>
      </c>
      <c r="K10" s="160" t="s">
        <v>971</v>
      </c>
      <c r="L10" s="160" t="s">
        <v>542</v>
      </c>
      <c r="M10" s="160" t="s">
        <v>968</v>
      </c>
      <c r="N10" s="160" t="s">
        <v>968</v>
      </c>
      <c r="O10" s="160" t="s">
        <v>976</v>
      </c>
      <c r="P10" s="160" t="s">
        <v>976</v>
      </c>
      <c r="Q10" s="160" t="s">
        <v>973</v>
      </c>
      <c r="R10" s="160" t="s">
        <v>973</v>
      </c>
      <c r="S10" s="160" t="s">
        <v>977</v>
      </c>
      <c r="T10" s="160" t="s">
        <v>978</v>
      </c>
      <c r="U10" s="160" t="s">
        <v>978</v>
      </c>
      <c r="V10" s="160" t="s">
        <v>556</v>
      </c>
      <c r="W10" s="160" t="s">
        <v>953</v>
      </c>
      <c r="X10" s="160" t="s">
        <v>953</v>
      </c>
      <c r="Y10" s="160" t="s">
        <v>953</v>
      </c>
      <c r="Z10" s="160" t="s">
        <v>953</v>
      </c>
      <c r="AA10" s="160" t="s">
        <v>953</v>
      </c>
      <c r="AB10" s="160" t="s">
        <v>965</v>
      </c>
      <c r="AC10" s="160" t="s">
        <v>953</v>
      </c>
      <c r="AD10" s="105" t="s">
        <v>974</v>
      </c>
      <c r="AE10" s="160" t="s">
        <v>953</v>
      </c>
      <c r="AF10" s="160" t="s">
        <v>973</v>
      </c>
      <c r="AG10" s="160" t="s">
        <v>556</v>
      </c>
      <c r="AH10" s="160" t="s">
        <v>971</v>
      </c>
      <c r="AI10" s="160" t="s">
        <v>971</v>
      </c>
      <c r="AJ10" s="160" t="s">
        <v>971</v>
      </c>
      <c r="AK10" s="162" t="s">
        <v>941</v>
      </c>
      <c r="AL10" s="160" t="s">
        <v>970</v>
      </c>
      <c r="AM10" s="160" t="s">
        <v>970</v>
      </c>
      <c r="AN10" s="160" t="s">
        <v>542</v>
      </c>
      <c r="AO10" s="160" t="s">
        <v>542</v>
      </c>
      <c r="AP10" s="160" t="s">
        <v>542</v>
      </c>
      <c r="AQ10" s="160" t="s">
        <v>542</v>
      </c>
      <c r="AR10" s="160" t="s">
        <v>966</v>
      </c>
      <c r="AS10" s="160" t="s">
        <v>556</v>
      </c>
      <c r="AT10" s="160" t="s">
        <v>967</v>
      </c>
      <c r="AU10" s="160" t="s">
        <v>556</v>
      </c>
      <c r="AV10" s="160" t="s">
        <v>553</v>
      </c>
      <c r="AW10" s="160" t="s">
        <v>556</v>
      </c>
      <c r="AX10" s="160" t="s">
        <v>556</v>
      </c>
      <c r="AY10" s="160" t="s">
        <v>943</v>
      </c>
      <c r="AZ10" s="160" t="s">
        <v>969</v>
      </c>
      <c r="BA10" s="160" t="s">
        <v>969</v>
      </c>
      <c r="BB10" s="160" t="s">
        <v>441</v>
      </c>
      <c r="BC10" s="160" t="s">
        <v>556</v>
      </c>
      <c r="BD10" s="160" t="s">
        <v>968</v>
      </c>
      <c r="BE10" s="160" t="s">
        <v>556</v>
      </c>
      <c r="BF10" s="104"/>
    </row>
    <row r="11" spans="1:58" x14ac:dyDescent="0.35">
      <c r="A11" s="128" t="str">
        <f>'Indicator Data'!A12</f>
        <v>Armenia</v>
      </c>
      <c r="B11" s="107" t="str">
        <f>'Indicator Data'!B12</f>
        <v>ARM</v>
      </c>
      <c r="C11" s="160" t="s">
        <v>1061</v>
      </c>
      <c r="D11" s="160" t="s">
        <v>1061</v>
      </c>
      <c r="E11" s="160" t="s">
        <v>975</v>
      </c>
      <c r="F11" s="160" t="s">
        <v>975</v>
      </c>
      <c r="G11" s="160" t="s">
        <v>975</v>
      </c>
      <c r="H11" s="160" t="s">
        <v>975</v>
      </c>
      <c r="I11" s="160" t="s">
        <v>975</v>
      </c>
      <c r="J11" s="160" t="s">
        <v>971</v>
      </c>
      <c r="K11" s="160" t="s">
        <v>971</v>
      </c>
      <c r="L11" s="160" t="s">
        <v>542</v>
      </c>
      <c r="M11" s="160" t="s">
        <v>968</v>
      </c>
      <c r="N11" s="160" t="s">
        <v>968</v>
      </c>
      <c r="O11" s="160" t="s">
        <v>976</v>
      </c>
      <c r="P11" s="160" t="s">
        <v>976</v>
      </c>
      <c r="Q11" s="160" t="s">
        <v>973</v>
      </c>
      <c r="R11" s="160" t="s">
        <v>973</v>
      </c>
      <c r="S11" s="160" t="s">
        <v>977</v>
      </c>
      <c r="T11" s="160" t="s">
        <v>978</v>
      </c>
      <c r="U11" s="160" t="s">
        <v>978</v>
      </c>
      <c r="V11" s="160" t="s">
        <v>556</v>
      </c>
      <c r="W11" s="160" t="s">
        <v>953</v>
      </c>
      <c r="X11" s="160" t="s">
        <v>953</v>
      </c>
      <c r="Y11" s="160" t="s">
        <v>953</v>
      </c>
      <c r="Z11" s="160" t="s">
        <v>953</v>
      </c>
      <c r="AA11" s="160" t="s">
        <v>953</v>
      </c>
      <c r="AB11" s="160" t="s">
        <v>965</v>
      </c>
      <c r="AC11" s="160" t="s">
        <v>953</v>
      </c>
      <c r="AD11" s="105" t="s">
        <v>974</v>
      </c>
      <c r="AE11" s="160" t="s">
        <v>953</v>
      </c>
      <c r="AF11" s="160" t="s">
        <v>973</v>
      </c>
      <c r="AG11" s="160" t="s">
        <v>556</v>
      </c>
      <c r="AH11" s="160" t="s">
        <v>971</v>
      </c>
      <c r="AI11" s="160" t="s">
        <v>971</v>
      </c>
      <c r="AJ11" s="160" t="s">
        <v>971</v>
      </c>
      <c r="AK11" s="162" t="s">
        <v>944</v>
      </c>
      <c r="AL11" s="160" t="s">
        <v>970</v>
      </c>
      <c r="AM11" s="160" t="s">
        <v>970</v>
      </c>
      <c r="AN11" s="160" t="s">
        <v>542</v>
      </c>
      <c r="AO11" s="160" t="s">
        <v>542</v>
      </c>
      <c r="AP11" s="160" t="s">
        <v>542</v>
      </c>
      <c r="AQ11" s="160" t="s">
        <v>542</v>
      </c>
      <c r="AR11" s="160" t="s">
        <v>966</v>
      </c>
      <c r="AS11" s="160" t="s">
        <v>556</v>
      </c>
      <c r="AT11" s="160" t="s">
        <v>967</v>
      </c>
      <c r="AU11" s="160" t="s">
        <v>556</v>
      </c>
      <c r="AV11" s="160" t="s">
        <v>553</v>
      </c>
      <c r="AW11" s="160" t="s">
        <v>556</v>
      </c>
      <c r="AX11" s="160" t="s">
        <v>556</v>
      </c>
      <c r="AY11" s="160" t="s">
        <v>943</v>
      </c>
      <c r="AZ11" s="160" t="s">
        <v>969</v>
      </c>
      <c r="BA11" s="160" t="s">
        <v>969</v>
      </c>
      <c r="BB11" s="160" t="s">
        <v>556</v>
      </c>
      <c r="BC11" s="160" t="s">
        <v>556</v>
      </c>
      <c r="BD11" s="160" t="s">
        <v>968</v>
      </c>
      <c r="BE11" s="160" t="s">
        <v>556</v>
      </c>
      <c r="BF11" s="104"/>
    </row>
    <row r="12" spans="1:58" x14ac:dyDescent="0.35">
      <c r="A12" s="128" t="str">
        <f>'Indicator Data'!A13</f>
        <v>Australia</v>
      </c>
      <c r="B12" s="107" t="str">
        <f>'Indicator Data'!B13</f>
        <v>AUS</v>
      </c>
      <c r="C12" s="160" t="s">
        <v>1061</v>
      </c>
      <c r="D12" s="160" t="s">
        <v>1061</v>
      </c>
      <c r="E12" s="160" t="s">
        <v>975</v>
      </c>
      <c r="F12" s="160" t="s">
        <v>975</v>
      </c>
      <c r="G12" s="160" t="s">
        <v>975</v>
      </c>
      <c r="H12" s="160" t="s">
        <v>975</v>
      </c>
      <c r="I12" s="160" t="s">
        <v>975</v>
      </c>
      <c r="J12" s="160" t="s">
        <v>971</v>
      </c>
      <c r="K12" s="160" t="s">
        <v>971</v>
      </c>
      <c r="L12" s="160" t="s">
        <v>542</v>
      </c>
      <c r="M12" s="160" t="s">
        <v>968</v>
      </c>
      <c r="N12" s="160" t="s">
        <v>968</v>
      </c>
      <c r="O12" s="160" t="s">
        <v>976</v>
      </c>
      <c r="P12" s="160" t="s">
        <v>976</v>
      </c>
      <c r="Q12" s="160" t="s">
        <v>973</v>
      </c>
      <c r="R12" s="160" t="s">
        <v>973</v>
      </c>
      <c r="S12" s="160" t="s">
        <v>977</v>
      </c>
      <c r="T12" s="160" t="s">
        <v>978</v>
      </c>
      <c r="U12" s="160" t="s">
        <v>978</v>
      </c>
      <c r="V12" s="160" t="s">
        <v>556</v>
      </c>
      <c r="W12" s="160" t="s">
        <v>953</v>
      </c>
      <c r="X12" s="160" t="s">
        <v>953</v>
      </c>
      <c r="Y12" s="160" t="s">
        <v>953</v>
      </c>
      <c r="Z12" s="160" t="s">
        <v>953</v>
      </c>
      <c r="AA12" s="160" t="s">
        <v>953</v>
      </c>
      <c r="AB12" s="160" t="s">
        <v>953</v>
      </c>
      <c r="AC12" s="160" t="s">
        <v>953</v>
      </c>
      <c r="AD12" s="105" t="s">
        <v>974</v>
      </c>
      <c r="AE12" s="160" t="s">
        <v>953</v>
      </c>
      <c r="AF12" s="160" t="s">
        <v>973</v>
      </c>
      <c r="AG12" s="160" t="s">
        <v>556</v>
      </c>
      <c r="AH12" s="160" t="s">
        <v>971</v>
      </c>
      <c r="AI12" s="160" t="s">
        <v>971</v>
      </c>
      <c r="AJ12" s="160" t="s">
        <v>971</v>
      </c>
      <c r="AK12" s="162" t="s">
        <v>941</v>
      </c>
      <c r="AL12" s="160" t="s">
        <v>970</v>
      </c>
      <c r="AM12" s="160" t="s">
        <v>970</v>
      </c>
      <c r="AN12" s="160" t="s">
        <v>542</v>
      </c>
      <c r="AO12" s="160" t="s">
        <v>542</v>
      </c>
      <c r="AP12" s="160" t="s">
        <v>542</v>
      </c>
      <c r="AQ12" s="160" t="s">
        <v>542</v>
      </c>
      <c r="AR12" s="160" t="s">
        <v>966</v>
      </c>
      <c r="AS12" s="160" t="s">
        <v>556</v>
      </c>
      <c r="AT12" s="160" t="s">
        <v>967</v>
      </c>
      <c r="AU12" s="160" t="s">
        <v>556</v>
      </c>
      <c r="AV12" s="160" t="s">
        <v>553</v>
      </c>
      <c r="AW12" s="160" t="s">
        <v>556</v>
      </c>
      <c r="AX12" s="160" t="s">
        <v>556</v>
      </c>
      <c r="AY12" s="160" t="s">
        <v>943</v>
      </c>
      <c r="AZ12" s="160" t="s">
        <v>969</v>
      </c>
      <c r="BA12" s="160" t="s">
        <v>969</v>
      </c>
      <c r="BB12" s="160" t="s">
        <v>556</v>
      </c>
      <c r="BC12" s="160" t="s">
        <v>556</v>
      </c>
      <c r="BD12" s="160" t="s">
        <v>968</v>
      </c>
      <c r="BE12" s="160" t="s">
        <v>556</v>
      </c>
      <c r="BF12" s="104"/>
    </row>
    <row r="13" spans="1:58" x14ac:dyDescent="0.35">
      <c r="A13" s="128" t="str">
        <f>'Indicator Data'!A14</f>
        <v>Austria</v>
      </c>
      <c r="B13" s="107" t="str">
        <f>'Indicator Data'!B14</f>
        <v>AUT</v>
      </c>
      <c r="C13" s="160" t="s">
        <v>1061</v>
      </c>
      <c r="D13" s="160" t="s">
        <v>1061</v>
      </c>
      <c r="E13" s="160" t="s">
        <v>975</v>
      </c>
      <c r="F13" s="160" t="s">
        <v>975</v>
      </c>
      <c r="G13" s="160" t="s">
        <v>975</v>
      </c>
      <c r="H13" s="160" t="s">
        <v>975</v>
      </c>
      <c r="I13" s="160" t="s">
        <v>975</v>
      </c>
      <c r="J13" s="160" t="s">
        <v>971</v>
      </c>
      <c r="K13" s="160" t="s">
        <v>971</v>
      </c>
      <c r="L13" s="160" t="s">
        <v>542</v>
      </c>
      <c r="M13" s="160" t="s">
        <v>968</v>
      </c>
      <c r="N13" s="160" t="s">
        <v>968</v>
      </c>
      <c r="O13" s="160" t="s">
        <v>976</v>
      </c>
      <c r="P13" s="160" t="s">
        <v>976</v>
      </c>
      <c r="Q13" s="160" t="s">
        <v>973</v>
      </c>
      <c r="R13" s="160" t="s">
        <v>973</v>
      </c>
      <c r="S13" s="160" t="s">
        <v>977</v>
      </c>
      <c r="T13" s="160" t="s">
        <v>978</v>
      </c>
      <c r="U13" s="160" t="s">
        <v>978</v>
      </c>
      <c r="V13" s="160" t="s">
        <v>556</v>
      </c>
      <c r="W13" s="160" t="s">
        <v>953</v>
      </c>
      <c r="X13" s="160" t="s">
        <v>953</v>
      </c>
      <c r="Y13" s="160" t="s">
        <v>953</v>
      </c>
      <c r="Z13" s="160" t="s">
        <v>953</v>
      </c>
      <c r="AA13" s="160" t="s">
        <v>953</v>
      </c>
      <c r="AB13" s="160" t="s">
        <v>941</v>
      </c>
      <c r="AC13" s="160" t="s">
        <v>953</v>
      </c>
      <c r="AD13" s="105" t="s">
        <v>974</v>
      </c>
      <c r="AE13" s="160" t="s">
        <v>953</v>
      </c>
      <c r="AF13" s="160" t="s">
        <v>973</v>
      </c>
      <c r="AG13" s="160" t="s">
        <v>556</v>
      </c>
      <c r="AH13" s="160" t="s">
        <v>971</v>
      </c>
      <c r="AI13" s="160" t="s">
        <v>971</v>
      </c>
      <c r="AJ13" s="160" t="s">
        <v>971</v>
      </c>
      <c r="AK13" s="162" t="s">
        <v>941</v>
      </c>
      <c r="AL13" s="160" t="s">
        <v>970</v>
      </c>
      <c r="AM13" s="160" t="s">
        <v>970</v>
      </c>
      <c r="AN13" s="160" t="s">
        <v>542</v>
      </c>
      <c r="AO13" s="160" t="s">
        <v>542</v>
      </c>
      <c r="AP13" s="160" t="s">
        <v>542</v>
      </c>
      <c r="AQ13" s="160" t="s">
        <v>542</v>
      </c>
      <c r="AR13" s="160" t="s">
        <v>966</v>
      </c>
      <c r="AS13" s="160" t="s">
        <v>556</v>
      </c>
      <c r="AT13" s="160" t="s">
        <v>967</v>
      </c>
      <c r="AU13" s="160" t="s">
        <v>556</v>
      </c>
      <c r="AV13" s="160" t="s">
        <v>553</v>
      </c>
      <c r="AW13" s="160" t="s">
        <v>556</v>
      </c>
      <c r="AX13" s="160" t="s">
        <v>556</v>
      </c>
      <c r="AY13" s="160" t="s">
        <v>943</v>
      </c>
      <c r="AZ13" s="160" t="s">
        <v>969</v>
      </c>
      <c r="BA13" s="160" t="s">
        <v>969</v>
      </c>
      <c r="BB13" s="160" t="s">
        <v>556</v>
      </c>
      <c r="BC13" s="160" t="s">
        <v>556</v>
      </c>
      <c r="BD13" s="160" t="s">
        <v>968</v>
      </c>
      <c r="BE13" s="160" t="s">
        <v>556</v>
      </c>
      <c r="BF13" s="104"/>
    </row>
    <row r="14" spans="1:58" x14ac:dyDescent="0.35">
      <c r="A14" s="128" t="str">
        <f>'Indicator Data'!A15</f>
        <v>Azerbaijan</v>
      </c>
      <c r="B14" s="107" t="str">
        <f>'Indicator Data'!B15</f>
        <v>AZE</v>
      </c>
      <c r="C14" s="160" t="s">
        <v>1061</v>
      </c>
      <c r="D14" s="160" t="s">
        <v>1061</v>
      </c>
      <c r="E14" s="160" t="s">
        <v>975</v>
      </c>
      <c r="F14" s="160" t="s">
        <v>975</v>
      </c>
      <c r="G14" s="160" t="s">
        <v>975</v>
      </c>
      <c r="H14" s="160" t="s">
        <v>975</v>
      </c>
      <c r="I14" s="160" t="s">
        <v>975</v>
      </c>
      <c r="J14" s="160" t="s">
        <v>971</v>
      </c>
      <c r="K14" s="160" t="s">
        <v>971</v>
      </c>
      <c r="L14" s="160" t="s">
        <v>542</v>
      </c>
      <c r="M14" s="160" t="s">
        <v>968</v>
      </c>
      <c r="N14" s="160" t="s">
        <v>968</v>
      </c>
      <c r="O14" s="160" t="s">
        <v>976</v>
      </c>
      <c r="P14" s="160" t="s">
        <v>976</v>
      </c>
      <c r="Q14" s="160" t="s">
        <v>973</v>
      </c>
      <c r="R14" s="160" t="s">
        <v>973</v>
      </c>
      <c r="S14" s="160" t="s">
        <v>977</v>
      </c>
      <c r="T14" s="160" t="s">
        <v>978</v>
      </c>
      <c r="U14" s="160" t="s">
        <v>978</v>
      </c>
      <c r="V14" s="160" t="s">
        <v>556</v>
      </c>
      <c r="W14" s="160" t="s">
        <v>953</v>
      </c>
      <c r="X14" s="160" t="s">
        <v>953</v>
      </c>
      <c r="Y14" s="160" t="s">
        <v>953</v>
      </c>
      <c r="Z14" s="160" t="s">
        <v>953</v>
      </c>
      <c r="AA14" s="160" t="s">
        <v>953</v>
      </c>
      <c r="AB14" s="160" t="s">
        <v>965</v>
      </c>
      <c r="AC14" s="160" t="s">
        <v>953</v>
      </c>
      <c r="AD14" s="105" t="s">
        <v>974</v>
      </c>
      <c r="AE14" s="160" t="s">
        <v>953</v>
      </c>
      <c r="AF14" s="160" t="s">
        <v>973</v>
      </c>
      <c r="AG14" s="160" t="s">
        <v>556</v>
      </c>
      <c r="AH14" s="160" t="s">
        <v>971</v>
      </c>
      <c r="AI14" s="160" t="s">
        <v>971</v>
      </c>
      <c r="AJ14" s="160" t="s">
        <v>971</v>
      </c>
      <c r="AK14" s="162" t="s">
        <v>944</v>
      </c>
      <c r="AL14" s="160" t="s">
        <v>970</v>
      </c>
      <c r="AM14" s="160" t="s">
        <v>970</v>
      </c>
      <c r="AN14" s="160" t="s">
        <v>542</v>
      </c>
      <c r="AO14" s="160" t="s">
        <v>542</v>
      </c>
      <c r="AP14" s="160" t="s">
        <v>542</v>
      </c>
      <c r="AQ14" s="160" t="s">
        <v>542</v>
      </c>
      <c r="AR14" s="160" t="s">
        <v>966</v>
      </c>
      <c r="AS14" s="160" t="s">
        <v>556</v>
      </c>
      <c r="AT14" s="160" t="s">
        <v>967</v>
      </c>
      <c r="AU14" s="160" t="s">
        <v>556</v>
      </c>
      <c r="AV14" s="160" t="s">
        <v>553</v>
      </c>
      <c r="AW14" s="160" t="s">
        <v>556</v>
      </c>
      <c r="AX14" s="160" t="s">
        <v>556</v>
      </c>
      <c r="AY14" s="160" t="s">
        <v>943</v>
      </c>
      <c r="AZ14" s="160" t="s">
        <v>969</v>
      </c>
      <c r="BA14" s="160" t="s">
        <v>969</v>
      </c>
      <c r="BB14" s="160" t="s">
        <v>556</v>
      </c>
      <c r="BC14" s="160" t="s">
        <v>556</v>
      </c>
      <c r="BD14" s="160" t="s">
        <v>968</v>
      </c>
      <c r="BE14" s="160" t="s">
        <v>556</v>
      </c>
      <c r="BF14" s="104"/>
    </row>
    <row r="15" spans="1:58" x14ac:dyDescent="0.35">
      <c r="A15" s="128" t="str">
        <f>'Indicator Data'!A16</f>
        <v>Bahamas</v>
      </c>
      <c r="B15" s="107" t="str">
        <f>'Indicator Data'!B16</f>
        <v>BHS</v>
      </c>
      <c r="C15" s="160" t="s">
        <v>1061</v>
      </c>
      <c r="D15" s="160" t="s">
        <v>1061</v>
      </c>
      <c r="E15" s="160" t="s">
        <v>975</v>
      </c>
      <c r="F15" s="160" t="s">
        <v>975</v>
      </c>
      <c r="G15" s="160" t="s">
        <v>975</v>
      </c>
      <c r="H15" s="160" t="s">
        <v>975</v>
      </c>
      <c r="I15" s="160" t="s">
        <v>975</v>
      </c>
      <c r="J15" s="160" t="s">
        <v>971</v>
      </c>
      <c r="K15" s="160" t="s">
        <v>971</v>
      </c>
      <c r="L15" s="160" t="s">
        <v>542</v>
      </c>
      <c r="M15" s="160" t="s">
        <v>968</v>
      </c>
      <c r="N15" s="160" t="s">
        <v>968</v>
      </c>
      <c r="O15" s="160" t="s">
        <v>976</v>
      </c>
      <c r="P15" s="160" t="s">
        <v>976</v>
      </c>
      <c r="Q15" s="160" t="s">
        <v>973</v>
      </c>
      <c r="R15" s="160" t="s">
        <v>973</v>
      </c>
      <c r="S15" s="160" t="s">
        <v>977</v>
      </c>
      <c r="T15" s="160" t="s">
        <v>978</v>
      </c>
      <c r="U15" s="160" t="s">
        <v>978</v>
      </c>
      <c r="V15" s="160" t="s">
        <v>556</v>
      </c>
      <c r="W15" s="160" t="s">
        <v>953</v>
      </c>
      <c r="X15" s="160" t="s">
        <v>953</v>
      </c>
      <c r="Y15" s="160" t="s">
        <v>953</v>
      </c>
      <c r="Z15" s="160" t="s">
        <v>953</v>
      </c>
      <c r="AA15" s="160" t="s">
        <v>953</v>
      </c>
      <c r="AB15" s="160" t="s">
        <v>953</v>
      </c>
      <c r="AC15" s="160" t="s">
        <v>953</v>
      </c>
      <c r="AD15" s="105" t="s">
        <v>974</v>
      </c>
      <c r="AE15" s="160" t="s">
        <v>953</v>
      </c>
      <c r="AF15" s="160" t="s">
        <v>973</v>
      </c>
      <c r="AG15" s="160" t="s">
        <v>556</v>
      </c>
      <c r="AH15" s="160" t="s">
        <v>971</v>
      </c>
      <c r="AI15" s="160" t="s">
        <v>971</v>
      </c>
      <c r="AJ15" s="160" t="s">
        <v>971</v>
      </c>
      <c r="AK15" s="162" t="s">
        <v>941</v>
      </c>
      <c r="AL15" s="160" t="s">
        <v>970</v>
      </c>
      <c r="AM15" s="160" t="s">
        <v>970</v>
      </c>
      <c r="AN15" s="160" t="s">
        <v>542</v>
      </c>
      <c r="AO15" s="160" t="s">
        <v>542</v>
      </c>
      <c r="AP15" s="160" t="s">
        <v>542</v>
      </c>
      <c r="AQ15" s="160" t="s">
        <v>542</v>
      </c>
      <c r="AR15" s="160" t="s">
        <v>966</v>
      </c>
      <c r="AS15" s="160" t="s">
        <v>556</v>
      </c>
      <c r="AT15" s="160" t="s">
        <v>967</v>
      </c>
      <c r="AU15" s="160" t="s">
        <v>556</v>
      </c>
      <c r="AV15" s="160" t="s">
        <v>553</v>
      </c>
      <c r="AW15" s="160" t="s">
        <v>556</v>
      </c>
      <c r="AX15" s="160" t="s">
        <v>556</v>
      </c>
      <c r="AY15" s="160" t="s">
        <v>943</v>
      </c>
      <c r="AZ15" s="160" t="s">
        <v>969</v>
      </c>
      <c r="BA15" s="160" t="s">
        <v>969</v>
      </c>
      <c r="BB15" s="160" t="s">
        <v>556</v>
      </c>
      <c r="BC15" s="160" t="s">
        <v>556</v>
      </c>
      <c r="BD15" s="160" t="s">
        <v>968</v>
      </c>
      <c r="BE15" s="160" t="s">
        <v>556</v>
      </c>
      <c r="BF15" s="104"/>
    </row>
    <row r="16" spans="1:58" x14ac:dyDescent="0.35">
      <c r="A16" s="128" t="str">
        <f>'Indicator Data'!A17</f>
        <v>Bahrain</v>
      </c>
      <c r="B16" s="107" t="str">
        <f>'Indicator Data'!B17</f>
        <v>BHR</v>
      </c>
      <c r="C16" s="160" t="s">
        <v>1061</v>
      </c>
      <c r="D16" s="160" t="s">
        <v>1061</v>
      </c>
      <c r="E16" s="160" t="s">
        <v>975</v>
      </c>
      <c r="F16" s="160" t="s">
        <v>975</v>
      </c>
      <c r="G16" s="160" t="s">
        <v>975</v>
      </c>
      <c r="H16" s="160" t="s">
        <v>975</v>
      </c>
      <c r="I16" s="160" t="s">
        <v>975</v>
      </c>
      <c r="J16" s="160" t="s">
        <v>971</v>
      </c>
      <c r="K16" s="160" t="s">
        <v>971</v>
      </c>
      <c r="L16" s="160" t="s">
        <v>542</v>
      </c>
      <c r="M16" s="160" t="s">
        <v>968</v>
      </c>
      <c r="N16" s="160" t="s">
        <v>968</v>
      </c>
      <c r="O16" s="160" t="s">
        <v>976</v>
      </c>
      <c r="P16" s="160" t="s">
        <v>976</v>
      </c>
      <c r="Q16" s="160" t="s">
        <v>973</v>
      </c>
      <c r="R16" s="160" t="s">
        <v>973</v>
      </c>
      <c r="S16" s="160" t="s">
        <v>977</v>
      </c>
      <c r="T16" s="160" t="s">
        <v>978</v>
      </c>
      <c r="U16" s="160" t="s">
        <v>978</v>
      </c>
      <c r="V16" s="160" t="s">
        <v>556</v>
      </c>
      <c r="W16" s="160" t="s">
        <v>953</v>
      </c>
      <c r="X16" s="160" t="s">
        <v>953</v>
      </c>
      <c r="Y16" s="160" t="s">
        <v>953</v>
      </c>
      <c r="Z16" s="160" t="s">
        <v>953</v>
      </c>
      <c r="AA16" s="160" t="s">
        <v>953</v>
      </c>
      <c r="AB16" s="160" t="s">
        <v>941</v>
      </c>
      <c r="AC16" s="160" t="s">
        <v>953</v>
      </c>
      <c r="AD16" s="105" t="s">
        <v>974</v>
      </c>
      <c r="AE16" s="160" t="s">
        <v>953</v>
      </c>
      <c r="AF16" s="160" t="s">
        <v>973</v>
      </c>
      <c r="AG16" s="160" t="s">
        <v>556</v>
      </c>
      <c r="AH16" s="160" t="s">
        <v>971</v>
      </c>
      <c r="AI16" s="160" t="s">
        <v>971</v>
      </c>
      <c r="AJ16" s="160" t="s">
        <v>971</v>
      </c>
      <c r="AK16" s="162" t="s">
        <v>941</v>
      </c>
      <c r="AL16" s="160" t="s">
        <v>970</v>
      </c>
      <c r="AM16" s="160" t="s">
        <v>970</v>
      </c>
      <c r="AN16" s="160" t="s">
        <v>542</v>
      </c>
      <c r="AO16" s="160" t="s">
        <v>542</v>
      </c>
      <c r="AP16" s="160" t="s">
        <v>542</v>
      </c>
      <c r="AQ16" s="160" t="s">
        <v>542</v>
      </c>
      <c r="AR16" s="160" t="s">
        <v>966</v>
      </c>
      <c r="AS16" s="160" t="s">
        <v>556</v>
      </c>
      <c r="AT16" s="160" t="s">
        <v>967</v>
      </c>
      <c r="AU16" s="160" t="s">
        <v>556</v>
      </c>
      <c r="AV16" s="160" t="s">
        <v>553</v>
      </c>
      <c r="AW16" s="160" t="s">
        <v>556</v>
      </c>
      <c r="AX16" s="160" t="s">
        <v>556</v>
      </c>
      <c r="AY16" s="160" t="s">
        <v>943</v>
      </c>
      <c r="AZ16" s="160" t="s">
        <v>969</v>
      </c>
      <c r="BA16" s="160" t="s">
        <v>969</v>
      </c>
      <c r="BB16" s="160" t="s">
        <v>556</v>
      </c>
      <c r="BC16" s="160" t="s">
        <v>556</v>
      </c>
      <c r="BD16" s="160" t="s">
        <v>968</v>
      </c>
      <c r="BE16" s="160" t="s">
        <v>556</v>
      </c>
      <c r="BF16" s="104"/>
    </row>
    <row r="17" spans="1:58" x14ac:dyDescent="0.35">
      <c r="A17" s="128" t="str">
        <f>'Indicator Data'!A18</f>
        <v>Bangladesh</v>
      </c>
      <c r="B17" s="107" t="str">
        <f>'Indicator Data'!B18</f>
        <v>BGD</v>
      </c>
      <c r="C17" s="160" t="s">
        <v>1061</v>
      </c>
      <c r="D17" s="160" t="s">
        <v>1061</v>
      </c>
      <c r="E17" s="160" t="s">
        <v>975</v>
      </c>
      <c r="F17" s="160" t="s">
        <v>975</v>
      </c>
      <c r="G17" s="160" t="s">
        <v>975</v>
      </c>
      <c r="H17" s="160" t="s">
        <v>975</v>
      </c>
      <c r="I17" s="160" t="s">
        <v>975</v>
      </c>
      <c r="J17" s="160" t="s">
        <v>971</v>
      </c>
      <c r="K17" s="160" t="s">
        <v>971</v>
      </c>
      <c r="L17" s="160" t="s">
        <v>542</v>
      </c>
      <c r="M17" s="160" t="s">
        <v>968</v>
      </c>
      <c r="N17" s="160" t="s">
        <v>968</v>
      </c>
      <c r="O17" s="160" t="s">
        <v>976</v>
      </c>
      <c r="P17" s="160" t="s">
        <v>976</v>
      </c>
      <c r="Q17" s="160" t="s">
        <v>973</v>
      </c>
      <c r="R17" s="160" t="s">
        <v>973</v>
      </c>
      <c r="S17" s="160" t="s">
        <v>977</v>
      </c>
      <c r="T17" s="160" t="s">
        <v>978</v>
      </c>
      <c r="U17" s="160" t="s">
        <v>978</v>
      </c>
      <c r="V17" s="160" t="s">
        <v>556</v>
      </c>
      <c r="W17" s="160" t="s">
        <v>953</v>
      </c>
      <c r="X17" s="160" t="s">
        <v>953</v>
      </c>
      <c r="Y17" s="160" t="s">
        <v>953</v>
      </c>
      <c r="Z17" s="160" t="s">
        <v>953</v>
      </c>
      <c r="AA17" s="160" t="s">
        <v>953</v>
      </c>
      <c r="AB17" s="160" t="s">
        <v>965</v>
      </c>
      <c r="AC17" s="160" t="s">
        <v>953</v>
      </c>
      <c r="AD17" s="105" t="s">
        <v>974</v>
      </c>
      <c r="AE17" s="160" t="s">
        <v>953</v>
      </c>
      <c r="AF17" s="160" t="s">
        <v>973</v>
      </c>
      <c r="AG17" s="160" t="s">
        <v>556</v>
      </c>
      <c r="AH17" s="160" t="s">
        <v>971</v>
      </c>
      <c r="AI17" s="160" t="s">
        <v>971</v>
      </c>
      <c r="AJ17" s="160" t="s">
        <v>971</v>
      </c>
      <c r="AK17" s="162" t="s">
        <v>944</v>
      </c>
      <c r="AL17" s="160" t="s">
        <v>970</v>
      </c>
      <c r="AM17" s="160" t="s">
        <v>970</v>
      </c>
      <c r="AN17" s="160" t="s">
        <v>542</v>
      </c>
      <c r="AO17" s="160" t="s">
        <v>542</v>
      </c>
      <c r="AP17" s="160" t="s">
        <v>542</v>
      </c>
      <c r="AQ17" s="160" t="s">
        <v>542</v>
      </c>
      <c r="AR17" s="160" t="s">
        <v>966</v>
      </c>
      <c r="AS17" s="160" t="s">
        <v>556</v>
      </c>
      <c r="AT17" s="160" t="s">
        <v>967</v>
      </c>
      <c r="AU17" s="160" t="s">
        <v>556</v>
      </c>
      <c r="AV17" s="160" t="s">
        <v>553</v>
      </c>
      <c r="AW17" s="160" t="s">
        <v>556</v>
      </c>
      <c r="AX17" s="160" t="s">
        <v>556</v>
      </c>
      <c r="AY17" s="160" t="s">
        <v>943</v>
      </c>
      <c r="AZ17" s="160" t="s">
        <v>969</v>
      </c>
      <c r="BA17" s="160" t="s">
        <v>969</v>
      </c>
      <c r="BB17" s="160" t="s">
        <v>556</v>
      </c>
      <c r="BC17" s="160" t="s">
        <v>556</v>
      </c>
      <c r="BD17" s="160" t="s">
        <v>968</v>
      </c>
      <c r="BE17" s="160" t="s">
        <v>556</v>
      </c>
      <c r="BF17" s="104"/>
    </row>
    <row r="18" spans="1:58" x14ac:dyDescent="0.35">
      <c r="A18" s="128" t="str">
        <f>'Indicator Data'!A19</f>
        <v>Barbados</v>
      </c>
      <c r="B18" s="107" t="str">
        <f>'Indicator Data'!B19</f>
        <v>BRB</v>
      </c>
      <c r="C18" s="160" t="s">
        <v>1061</v>
      </c>
      <c r="D18" s="160" t="s">
        <v>1061</v>
      </c>
      <c r="E18" s="160" t="s">
        <v>975</v>
      </c>
      <c r="F18" s="160" t="s">
        <v>975</v>
      </c>
      <c r="G18" s="160" t="s">
        <v>975</v>
      </c>
      <c r="H18" s="160" t="s">
        <v>975</v>
      </c>
      <c r="I18" s="160" t="s">
        <v>975</v>
      </c>
      <c r="J18" s="160" t="s">
        <v>971</v>
      </c>
      <c r="K18" s="160" t="s">
        <v>971</v>
      </c>
      <c r="L18" s="160" t="s">
        <v>542</v>
      </c>
      <c r="M18" s="160" t="s">
        <v>968</v>
      </c>
      <c r="N18" s="160" t="s">
        <v>968</v>
      </c>
      <c r="O18" s="160" t="s">
        <v>976</v>
      </c>
      <c r="P18" s="160" t="s">
        <v>976</v>
      </c>
      <c r="Q18" s="160" t="s">
        <v>973</v>
      </c>
      <c r="R18" s="160" t="s">
        <v>973</v>
      </c>
      <c r="S18" s="160" t="s">
        <v>977</v>
      </c>
      <c r="T18" s="160" t="s">
        <v>978</v>
      </c>
      <c r="U18" s="160" t="s">
        <v>978</v>
      </c>
      <c r="V18" s="160" t="s">
        <v>556</v>
      </c>
      <c r="W18" s="160" t="s">
        <v>953</v>
      </c>
      <c r="X18" s="160" t="s">
        <v>953</v>
      </c>
      <c r="Y18" s="160" t="s">
        <v>953</v>
      </c>
      <c r="Z18" s="160" t="s">
        <v>953</v>
      </c>
      <c r="AA18" s="160" t="s">
        <v>953</v>
      </c>
      <c r="AB18" s="160" t="s">
        <v>953</v>
      </c>
      <c r="AC18" s="160" t="s">
        <v>953</v>
      </c>
      <c r="AD18" s="105" t="s">
        <v>974</v>
      </c>
      <c r="AE18" s="160" t="s">
        <v>953</v>
      </c>
      <c r="AF18" s="160" t="s">
        <v>973</v>
      </c>
      <c r="AG18" s="160" t="s">
        <v>556</v>
      </c>
      <c r="AH18" s="160" t="s">
        <v>971</v>
      </c>
      <c r="AI18" s="160" t="s">
        <v>971</v>
      </c>
      <c r="AJ18" s="160" t="s">
        <v>971</v>
      </c>
      <c r="AK18" s="162" t="s">
        <v>941</v>
      </c>
      <c r="AL18" s="160" t="s">
        <v>970</v>
      </c>
      <c r="AM18" s="160" t="s">
        <v>970</v>
      </c>
      <c r="AN18" s="160" t="s">
        <v>542</v>
      </c>
      <c r="AO18" s="160" t="s">
        <v>542</v>
      </c>
      <c r="AP18" s="160" t="s">
        <v>542</v>
      </c>
      <c r="AQ18" s="160" t="s">
        <v>542</v>
      </c>
      <c r="AR18" s="160" t="s">
        <v>966</v>
      </c>
      <c r="AS18" s="160" t="s">
        <v>556</v>
      </c>
      <c r="AT18" s="160" t="s">
        <v>967</v>
      </c>
      <c r="AU18" s="160" t="s">
        <v>556</v>
      </c>
      <c r="AV18" s="160" t="s">
        <v>553</v>
      </c>
      <c r="AW18" s="160" t="s">
        <v>556</v>
      </c>
      <c r="AX18" s="160" t="s">
        <v>556</v>
      </c>
      <c r="AY18" s="160" t="s">
        <v>943</v>
      </c>
      <c r="AZ18" s="160" t="s">
        <v>969</v>
      </c>
      <c r="BA18" s="160" t="s">
        <v>969</v>
      </c>
      <c r="BB18" s="160" t="s">
        <v>556</v>
      </c>
      <c r="BC18" s="160" t="s">
        <v>556</v>
      </c>
      <c r="BD18" s="160" t="s">
        <v>968</v>
      </c>
      <c r="BE18" s="160" t="s">
        <v>556</v>
      </c>
      <c r="BF18" s="104"/>
    </row>
    <row r="19" spans="1:58" x14ac:dyDescent="0.35">
      <c r="A19" s="128" t="str">
        <f>'Indicator Data'!A20</f>
        <v>Belarus</v>
      </c>
      <c r="B19" s="107" t="str">
        <f>'Indicator Data'!B20</f>
        <v>BLR</v>
      </c>
      <c r="C19" s="160" t="s">
        <v>1061</v>
      </c>
      <c r="D19" s="160" t="s">
        <v>1061</v>
      </c>
      <c r="E19" s="160" t="s">
        <v>975</v>
      </c>
      <c r="F19" s="160" t="s">
        <v>975</v>
      </c>
      <c r="G19" s="160" t="s">
        <v>975</v>
      </c>
      <c r="H19" s="160" t="s">
        <v>975</v>
      </c>
      <c r="I19" s="160" t="s">
        <v>975</v>
      </c>
      <c r="J19" s="160" t="s">
        <v>971</v>
      </c>
      <c r="K19" s="160" t="s">
        <v>971</v>
      </c>
      <c r="L19" s="160" t="s">
        <v>542</v>
      </c>
      <c r="M19" s="160" t="s">
        <v>968</v>
      </c>
      <c r="N19" s="160" t="s">
        <v>968</v>
      </c>
      <c r="O19" s="160" t="s">
        <v>976</v>
      </c>
      <c r="P19" s="160" t="s">
        <v>976</v>
      </c>
      <c r="Q19" s="160" t="s">
        <v>973</v>
      </c>
      <c r="R19" s="160" t="s">
        <v>973</v>
      </c>
      <c r="S19" s="160" t="s">
        <v>977</v>
      </c>
      <c r="T19" s="160" t="s">
        <v>978</v>
      </c>
      <c r="U19" s="160" t="s">
        <v>978</v>
      </c>
      <c r="V19" s="160" t="s">
        <v>556</v>
      </c>
      <c r="W19" s="160" t="s">
        <v>953</v>
      </c>
      <c r="X19" s="160" t="s">
        <v>953</v>
      </c>
      <c r="Y19" s="160" t="s">
        <v>953</v>
      </c>
      <c r="Z19" s="160" t="s">
        <v>953</v>
      </c>
      <c r="AA19" s="160" t="s">
        <v>953</v>
      </c>
      <c r="AB19" s="160" t="s">
        <v>965</v>
      </c>
      <c r="AC19" s="160" t="s">
        <v>953</v>
      </c>
      <c r="AD19" s="105" t="s">
        <v>974</v>
      </c>
      <c r="AE19" s="160" t="s">
        <v>953</v>
      </c>
      <c r="AF19" s="160" t="s">
        <v>973</v>
      </c>
      <c r="AG19" s="160" t="s">
        <v>556</v>
      </c>
      <c r="AH19" s="160" t="s">
        <v>971</v>
      </c>
      <c r="AI19" s="160" t="s">
        <v>971</v>
      </c>
      <c r="AJ19" s="160" t="s">
        <v>971</v>
      </c>
      <c r="AK19" s="162" t="s">
        <v>941</v>
      </c>
      <c r="AL19" s="160" t="s">
        <v>970</v>
      </c>
      <c r="AM19" s="160" t="s">
        <v>970</v>
      </c>
      <c r="AN19" s="160" t="s">
        <v>542</v>
      </c>
      <c r="AO19" s="160" t="s">
        <v>542</v>
      </c>
      <c r="AP19" s="160" t="s">
        <v>542</v>
      </c>
      <c r="AQ19" s="160" t="s">
        <v>542</v>
      </c>
      <c r="AR19" s="160" t="s">
        <v>966</v>
      </c>
      <c r="AS19" s="160" t="s">
        <v>556</v>
      </c>
      <c r="AT19" s="160" t="s">
        <v>967</v>
      </c>
      <c r="AU19" s="160" t="s">
        <v>556</v>
      </c>
      <c r="AV19" s="160" t="s">
        <v>553</v>
      </c>
      <c r="AW19" s="160" t="s">
        <v>556</v>
      </c>
      <c r="AX19" s="160" t="s">
        <v>556</v>
      </c>
      <c r="AY19" s="160" t="s">
        <v>943</v>
      </c>
      <c r="AZ19" s="160" t="s">
        <v>969</v>
      </c>
      <c r="BA19" s="160" t="s">
        <v>969</v>
      </c>
      <c r="BB19" s="160" t="s">
        <v>556</v>
      </c>
      <c r="BC19" s="160" t="s">
        <v>556</v>
      </c>
      <c r="BD19" s="160" t="s">
        <v>968</v>
      </c>
      <c r="BE19" s="160" t="s">
        <v>556</v>
      </c>
      <c r="BF19" s="104"/>
    </row>
    <row r="20" spans="1:58" x14ac:dyDescent="0.35">
      <c r="A20" s="128" t="str">
        <f>'Indicator Data'!A21</f>
        <v>Belgium</v>
      </c>
      <c r="B20" s="107" t="str">
        <f>'Indicator Data'!B21</f>
        <v>BEL</v>
      </c>
      <c r="C20" s="160" t="s">
        <v>1061</v>
      </c>
      <c r="D20" s="160" t="s">
        <v>1061</v>
      </c>
      <c r="E20" s="160" t="s">
        <v>975</v>
      </c>
      <c r="F20" s="160" t="s">
        <v>975</v>
      </c>
      <c r="G20" s="160" t="s">
        <v>975</v>
      </c>
      <c r="H20" s="160" t="s">
        <v>975</v>
      </c>
      <c r="I20" s="160" t="s">
        <v>975</v>
      </c>
      <c r="J20" s="160" t="s">
        <v>971</v>
      </c>
      <c r="K20" s="160" t="s">
        <v>971</v>
      </c>
      <c r="L20" s="160" t="s">
        <v>542</v>
      </c>
      <c r="M20" s="160" t="s">
        <v>968</v>
      </c>
      <c r="N20" s="160" t="s">
        <v>968</v>
      </c>
      <c r="O20" s="160" t="s">
        <v>976</v>
      </c>
      <c r="P20" s="160" t="s">
        <v>976</v>
      </c>
      <c r="Q20" s="160" t="s">
        <v>973</v>
      </c>
      <c r="R20" s="160" t="s">
        <v>973</v>
      </c>
      <c r="S20" s="160" t="s">
        <v>977</v>
      </c>
      <c r="T20" s="160" t="s">
        <v>978</v>
      </c>
      <c r="U20" s="160" t="s">
        <v>978</v>
      </c>
      <c r="V20" s="160" t="s">
        <v>556</v>
      </c>
      <c r="W20" s="160" t="s">
        <v>953</v>
      </c>
      <c r="X20" s="160" t="s">
        <v>953</v>
      </c>
      <c r="Y20" s="160" t="s">
        <v>953</v>
      </c>
      <c r="Z20" s="160" t="s">
        <v>953</v>
      </c>
      <c r="AA20" s="160" t="s">
        <v>953</v>
      </c>
      <c r="AB20" s="160" t="s">
        <v>941</v>
      </c>
      <c r="AC20" s="160" t="s">
        <v>953</v>
      </c>
      <c r="AD20" s="105" t="s">
        <v>974</v>
      </c>
      <c r="AE20" s="160" t="s">
        <v>953</v>
      </c>
      <c r="AF20" s="160" t="s">
        <v>973</v>
      </c>
      <c r="AG20" s="160" t="s">
        <v>556</v>
      </c>
      <c r="AH20" s="160" t="s">
        <v>971</v>
      </c>
      <c r="AI20" s="160" t="s">
        <v>971</v>
      </c>
      <c r="AJ20" s="160" t="s">
        <v>971</v>
      </c>
      <c r="AK20" s="162" t="s">
        <v>941</v>
      </c>
      <c r="AL20" s="160" t="s">
        <v>970</v>
      </c>
      <c r="AM20" s="160" t="s">
        <v>970</v>
      </c>
      <c r="AN20" s="160" t="s">
        <v>542</v>
      </c>
      <c r="AO20" s="160" t="s">
        <v>542</v>
      </c>
      <c r="AP20" s="160" t="s">
        <v>542</v>
      </c>
      <c r="AQ20" s="160" t="s">
        <v>542</v>
      </c>
      <c r="AR20" s="160" t="s">
        <v>966</v>
      </c>
      <c r="AS20" s="160" t="s">
        <v>556</v>
      </c>
      <c r="AT20" s="160" t="s">
        <v>967</v>
      </c>
      <c r="AU20" s="160" t="s">
        <v>556</v>
      </c>
      <c r="AV20" s="160" t="s">
        <v>553</v>
      </c>
      <c r="AW20" s="160" t="s">
        <v>556</v>
      </c>
      <c r="AX20" s="160" t="s">
        <v>556</v>
      </c>
      <c r="AY20" s="160" t="s">
        <v>943</v>
      </c>
      <c r="AZ20" s="160" t="s">
        <v>969</v>
      </c>
      <c r="BA20" s="160" t="s">
        <v>969</v>
      </c>
      <c r="BB20" s="160" t="s">
        <v>556</v>
      </c>
      <c r="BC20" s="160" t="s">
        <v>556</v>
      </c>
      <c r="BD20" s="160" t="s">
        <v>968</v>
      </c>
      <c r="BE20" s="160" t="s">
        <v>556</v>
      </c>
      <c r="BF20" s="104"/>
    </row>
    <row r="21" spans="1:58" x14ac:dyDescent="0.35">
      <c r="A21" s="128" t="str">
        <f>'Indicator Data'!A22</f>
        <v>Belize</v>
      </c>
      <c r="B21" s="107" t="str">
        <f>'Indicator Data'!B22</f>
        <v>BLZ</v>
      </c>
      <c r="C21" s="160" t="s">
        <v>1061</v>
      </c>
      <c r="D21" s="160" t="s">
        <v>1061</v>
      </c>
      <c r="E21" s="160" t="s">
        <v>975</v>
      </c>
      <c r="F21" s="160" t="s">
        <v>975</v>
      </c>
      <c r="G21" s="160" t="s">
        <v>975</v>
      </c>
      <c r="H21" s="160" t="s">
        <v>975</v>
      </c>
      <c r="I21" s="160" t="s">
        <v>975</v>
      </c>
      <c r="J21" s="160" t="s">
        <v>971</v>
      </c>
      <c r="K21" s="160" t="s">
        <v>971</v>
      </c>
      <c r="L21" s="160" t="s">
        <v>542</v>
      </c>
      <c r="M21" s="160" t="s">
        <v>968</v>
      </c>
      <c r="N21" s="160" t="s">
        <v>968</v>
      </c>
      <c r="O21" s="160" t="s">
        <v>976</v>
      </c>
      <c r="P21" s="160" t="s">
        <v>976</v>
      </c>
      <c r="Q21" s="160" t="s">
        <v>973</v>
      </c>
      <c r="R21" s="160" t="s">
        <v>973</v>
      </c>
      <c r="S21" s="160" t="s">
        <v>977</v>
      </c>
      <c r="T21" s="160" t="s">
        <v>978</v>
      </c>
      <c r="U21" s="160" t="s">
        <v>978</v>
      </c>
      <c r="V21" s="160" t="s">
        <v>556</v>
      </c>
      <c r="W21" s="160" t="s">
        <v>953</v>
      </c>
      <c r="X21" s="160" t="s">
        <v>953</v>
      </c>
      <c r="Y21" s="160" t="s">
        <v>953</v>
      </c>
      <c r="Z21" s="160" t="s">
        <v>953</v>
      </c>
      <c r="AA21" s="160" t="s">
        <v>953</v>
      </c>
      <c r="AB21" s="160" t="s">
        <v>965</v>
      </c>
      <c r="AC21" s="160" t="s">
        <v>953</v>
      </c>
      <c r="AD21" s="105" t="s">
        <v>974</v>
      </c>
      <c r="AE21" s="160" t="s">
        <v>953</v>
      </c>
      <c r="AF21" s="160" t="s">
        <v>973</v>
      </c>
      <c r="AG21" s="160" t="s">
        <v>556</v>
      </c>
      <c r="AH21" s="160" t="s">
        <v>971</v>
      </c>
      <c r="AI21" s="160" t="s">
        <v>971</v>
      </c>
      <c r="AJ21" s="160" t="s">
        <v>971</v>
      </c>
      <c r="AK21" s="162" t="s">
        <v>941</v>
      </c>
      <c r="AL21" s="160" t="s">
        <v>970</v>
      </c>
      <c r="AM21" s="160" t="s">
        <v>970</v>
      </c>
      <c r="AN21" s="160" t="s">
        <v>542</v>
      </c>
      <c r="AO21" s="160" t="s">
        <v>542</v>
      </c>
      <c r="AP21" s="160" t="s">
        <v>542</v>
      </c>
      <c r="AQ21" s="160" t="s">
        <v>542</v>
      </c>
      <c r="AR21" s="160" t="s">
        <v>966</v>
      </c>
      <c r="AS21" s="160" t="s">
        <v>556</v>
      </c>
      <c r="AT21" s="160" t="s">
        <v>967</v>
      </c>
      <c r="AU21" s="160" t="s">
        <v>556</v>
      </c>
      <c r="AV21" s="160" t="s">
        <v>553</v>
      </c>
      <c r="AW21" s="160" t="s">
        <v>556</v>
      </c>
      <c r="AX21" s="160" t="s">
        <v>556</v>
      </c>
      <c r="AY21" s="160" t="s">
        <v>943</v>
      </c>
      <c r="AZ21" s="160" t="s">
        <v>969</v>
      </c>
      <c r="BA21" s="160" t="s">
        <v>969</v>
      </c>
      <c r="BB21" s="160" t="s">
        <v>556</v>
      </c>
      <c r="BC21" s="160" t="s">
        <v>556</v>
      </c>
      <c r="BD21" s="160" t="s">
        <v>968</v>
      </c>
      <c r="BE21" s="160" t="s">
        <v>556</v>
      </c>
      <c r="BF21" s="104"/>
    </row>
    <row r="22" spans="1:58" x14ac:dyDescent="0.35">
      <c r="A22" s="128" t="str">
        <f>'Indicator Data'!A23</f>
        <v>Benin</v>
      </c>
      <c r="B22" s="107" t="str">
        <f>'Indicator Data'!B23</f>
        <v>BEN</v>
      </c>
      <c r="C22" s="160" t="s">
        <v>1061</v>
      </c>
      <c r="D22" s="160" t="s">
        <v>1061</v>
      </c>
      <c r="E22" s="160" t="s">
        <v>975</v>
      </c>
      <c r="F22" s="160" t="s">
        <v>975</v>
      </c>
      <c r="G22" s="160" t="s">
        <v>975</v>
      </c>
      <c r="H22" s="160" t="s">
        <v>975</v>
      </c>
      <c r="I22" s="160" t="s">
        <v>975</v>
      </c>
      <c r="J22" s="160" t="s">
        <v>971</v>
      </c>
      <c r="K22" s="160" t="s">
        <v>971</v>
      </c>
      <c r="L22" s="160" t="s">
        <v>542</v>
      </c>
      <c r="M22" s="160" t="s">
        <v>968</v>
      </c>
      <c r="N22" s="160" t="s">
        <v>968</v>
      </c>
      <c r="O22" s="160" t="s">
        <v>976</v>
      </c>
      <c r="P22" s="160" t="s">
        <v>976</v>
      </c>
      <c r="Q22" s="160" t="s">
        <v>973</v>
      </c>
      <c r="R22" s="160" t="s">
        <v>973</v>
      </c>
      <c r="S22" s="160" t="s">
        <v>977</v>
      </c>
      <c r="T22" s="160" t="s">
        <v>978</v>
      </c>
      <c r="U22" s="160" t="s">
        <v>978</v>
      </c>
      <c r="V22" s="160" t="s">
        <v>556</v>
      </c>
      <c r="W22" s="160" t="s">
        <v>953</v>
      </c>
      <c r="X22" s="160" t="s">
        <v>953</v>
      </c>
      <c r="Y22" s="160" t="s">
        <v>953</v>
      </c>
      <c r="Z22" s="160" t="s">
        <v>953</v>
      </c>
      <c r="AA22" s="160" t="s">
        <v>953</v>
      </c>
      <c r="AB22" s="160" t="s">
        <v>965</v>
      </c>
      <c r="AC22" s="160" t="s">
        <v>953</v>
      </c>
      <c r="AD22" s="105" t="s">
        <v>974</v>
      </c>
      <c r="AE22" s="160" t="s">
        <v>953</v>
      </c>
      <c r="AF22" s="160" t="s">
        <v>973</v>
      </c>
      <c r="AG22" s="160" t="s">
        <v>556</v>
      </c>
      <c r="AH22" s="160" t="s">
        <v>971</v>
      </c>
      <c r="AI22" s="160" t="s">
        <v>971</v>
      </c>
      <c r="AJ22" s="160" t="s">
        <v>971</v>
      </c>
      <c r="AK22" s="162" t="s">
        <v>941</v>
      </c>
      <c r="AL22" s="160" t="s">
        <v>970</v>
      </c>
      <c r="AM22" s="160" t="s">
        <v>970</v>
      </c>
      <c r="AN22" s="160" t="s">
        <v>542</v>
      </c>
      <c r="AO22" s="160" t="s">
        <v>542</v>
      </c>
      <c r="AP22" s="160" t="s">
        <v>542</v>
      </c>
      <c r="AQ22" s="160" t="s">
        <v>542</v>
      </c>
      <c r="AR22" s="160" t="s">
        <v>966</v>
      </c>
      <c r="AS22" s="160" t="s">
        <v>556</v>
      </c>
      <c r="AT22" s="160" t="s">
        <v>967</v>
      </c>
      <c r="AU22" s="160" t="s">
        <v>556</v>
      </c>
      <c r="AV22" s="160" t="s">
        <v>553</v>
      </c>
      <c r="AW22" s="160" t="s">
        <v>556</v>
      </c>
      <c r="AX22" s="160" t="s">
        <v>556</v>
      </c>
      <c r="AY22" s="160" t="s">
        <v>943</v>
      </c>
      <c r="AZ22" s="160" t="s">
        <v>969</v>
      </c>
      <c r="BA22" s="160" t="s">
        <v>969</v>
      </c>
      <c r="BB22" s="160" t="s">
        <v>556</v>
      </c>
      <c r="BC22" s="160" t="s">
        <v>556</v>
      </c>
      <c r="BD22" s="160" t="s">
        <v>968</v>
      </c>
      <c r="BE22" s="160" t="s">
        <v>556</v>
      </c>
      <c r="BF22" s="104"/>
    </row>
    <row r="23" spans="1:58" x14ac:dyDescent="0.35">
      <c r="A23" s="128" t="str">
        <f>'Indicator Data'!A24</f>
        <v>Bhutan</v>
      </c>
      <c r="B23" s="107" t="str">
        <f>'Indicator Data'!B24</f>
        <v>BTN</v>
      </c>
      <c r="C23" s="160" t="s">
        <v>1061</v>
      </c>
      <c r="D23" s="160" t="s">
        <v>1061</v>
      </c>
      <c r="E23" s="160" t="s">
        <v>975</v>
      </c>
      <c r="F23" s="160" t="s">
        <v>975</v>
      </c>
      <c r="G23" s="160" t="s">
        <v>975</v>
      </c>
      <c r="H23" s="160" t="s">
        <v>975</v>
      </c>
      <c r="I23" s="160" t="s">
        <v>975</v>
      </c>
      <c r="J23" s="160" t="s">
        <v>971</v>
      </c>
      <c r="K23" s="160" t="s">
        <v>971</v>
      </c>
      <c r="L23" s="160" t="s">
        <v>542</v>
      </c>
      <c r="M23" s="160" t="s">
        <v>968</v>
      </c>
      <c r="N23" s="160" t="s">
        <v>968</v>
      </c>
      <c r="O23" s="160" t="s">
        <v>976</v>
      </c>
      <c r="P23" s="160" t="s">
        <v>976</v>
      </c>
      <c r="Q23" s="160" t="s">
        <v>973</v>
      </c>
      <c r="R23" s="160" t="s">
        <v>973</v>
      </c>
      <c r="S23" s="160" t="s">
        <v>977</v>
      </c>
      <c r="T23" s="160" t="s">
        <v>978</v>
      </c>
      <c r="U23" s="160" t="s">
        <v>978</v>
      </c>
      <c r="V23" s="160" t="s">
        <v>556</v>
      </c>
      <c r="W23" s="160" t="s">
        <v>953</v>
      </c>
      <c r="X23" s="160" t="s">
        <v>953</v>
      </c>
      <c r="Y23" s="160" t="s">
        <v>953</v>
      </c>
      <c r="Z23" s="160" t="s">
        <v>953</v>
      </c>
      <c r="AA23" s="160" t="s">
        <v>953</v>
      </c>
      <c r="AB23" s="160" t="s">
        <v>953</v>
      </c>
      <c r="AC23" s="160" t="s">
        <v>953</v>
      </c>
      <c r="AD23" s="105" t="s">
        <v>974</v>
      </c>
      <c r="AE23" s="160" t="s">
        <v>953</v>
      </c>
      <c r="AF23" s="160" t="s">
        <v>973</v>
      </c>
      <c r="AG23" s="160" t="s">
        <v>556</v>
      </c>
      <c r="AH23" s="160" t="s">
        <v>971</v>
      </c>
      <c r="AI23" s="160" t="s">
        <v>971</v>
      </c>
      <c r="AJ23" s="160" t="s">
        <v>971</v>
      </c>
      <c r="AK23" s="162" t="s">
        <v>941</v>
      </c>
      <c r="AL23" s="160" t="s">
        <v>970</v>
      </c>
      <c r="AM23" s="160" t="s">
        <v>970</v>
      </c>
      <c r="AN23" s="160" t="s">
        <v>542</v>
      </c>
      <c r="AO23" s="160" t="s">
        <v>542</v>
      </c>
      <c r="AP23" s="160" t="s">
        <v>542</v>
      </c>
      <c r="AQ23" s="160" t="s">
        <v>542</v>
      </c>
      <c r="AR23" s="160" t="s">
        <v>966</v>
      </c>
      <c r="AS23" s="160" t="s">
        <v>556</v>
      </c>
      <c r="AT23" s="160" t="s">
        <v>967</v>
      </c>
      <c r="AU23" s="160" t="s">
        <v>556</v>
      </c>
      <c r="AV23" s="160" t="s">
        <v>553</v>
      </c>
      <c r="AW23" s="160" t="s">
        <v>556</v>
      </c>
      <c r="AX23" s="160" t="s">
        <v>556</v>
      </c>
      <c r="AY23" s="160" t="s">
        <v>943</v>
      </c>
      <c r="AZ23" s="160" t="s">
        <v>969</v>
      </c>
      <c r="BA23" s="160" t="s">
        <v>969</v>
      </c>
      <c r="BB23" s="160" t="s">
        <v>556</v>
      </c>
      <c r="BC23" s="160" t="s">
        <v>556</v>
      </c>
      <c r="BD23" s="160" t="s">
        <v>968</v>
      </c>
      <c r="BE23" s="160" t="s">
        <v>556</v>
      </c>
      <c r="BF23" s="104"/>
    </row>
    <row r="24" spans="1:58" x14ac:dyDescent="0.35">
      <c r="A24" s="128" t="str">
        <f>'Indicator Data'!A25</f>
        <v>Bolivia</v>
      </c>
      <c r="B24" s="107" t="str">
        <f>'Indicator Data'!B25</f>
        <v>BOL</v>
      </c>
      <c r="C24" s="160" t="s">
        <v>1061</v>
      </c>
      <c r="D24" s="160" t="s">
        <v>1061</v>
      </c>
      <c r="E24" s="160" t="s">
        <v>975</v>
      </c>
      <c r="F24" s="160" t="s">
        <v>975</v>
      </c>
      <c r="G24" s="160" t="s">
        <v>975</v>
      </c>
      <c r="H24" s="160" t="s">
        <v>975</v>
      </c>
      <c r="I24" s="160" t="s">
        <v>975</v>
      </c>
      <c r="J24" s="160" t="s">
        <v>971</v>
      </c>
      <c r="K24" s="160" t="s">
        <v>971</v>
      </c>
      <c r="L24" s="160" t="s">
        <v>542</v>
      </c>
      <c r="M24" s="160" t="s">
        <v>968</v>
      </c>
      <c r="N24" s="160" t="s">
        <v>968</v>
      </c>
      <c r="O24" s="160" t="s">
        <v>976</v>
      </c>
      <c r="P24" s="160" t="s">
        <v>976</v>
      </c>
      <c r="Q24" s="160" t="s">
        <v>973</v>
      </c>
      <c r="R24" s="160" t="s">
        <v>973</v>
      </c>
      <c r="S24" s="160" t="s">
        <v>977</v>
      </c>
      <c r="T24" s="160" t="s">
        <v>978</v>
      </c>
      <c r="U24" s="160" t="s">
        <v>978</v>
      </c>
      <c r="V24" s="160" t="s">
        <v>556</v>
      </c>
      <c r="W24" s="160" t="s">
        <v>953</v>
      </c>
      <c r="X24" s="160" t="s">
        <v>953</v>
      </c>
      <c r="Y24" s="160" t="s">
        <v>953</v>
      </c>
      <c r="Z24" s="160" t="s">
        <v>953</v>
      </c>
      <c r="AA24" s="160" t="s">
        <v>953</v>
      </c>
      <c r="AB24" s="160" t="s">
        <v>965</v>
      </c>
      <c r="AC24" s="160" t="s">
        <v>953</v>
      </c>
      <c r="AD24" s="105" t="s">
        <v>974</v>
      </c>
      <c r="AE24" s="160" t="s">
        <v>953</v>
      </c>
      <c r="AF24" s="160" t="s">
        <v>973</v>
      </c>
      <c r="AG24" s="160" t="s">
        <v>556</v>
      </c>
      <c r="AH24" s="160" t="s">
        <v>971</v>
      </c>
      <c r="AI24" s="160" t="s">
        <v>971</v>
      </c>
      <c r="AJ24" s="160" t="s">
        <v>971</v>
      </c>
      <c r="AK24" s="162" t="s">
        <v>941</v>
      </c>
      <c r="AL24" s="160" t="s">
        <v>970</v>
      </c>
      <c r="AM24" s="160" t="s">
        <v>970</v>
      </c>
      <c r="AN24" s="160" t="s">
        <v>542</v>
      </c>
      <c r="AO24" s="160" t="s">
        <v>542</v>
      </c>
      <c r="AP24" s="160" t="s">
        <v>542</v>
      </c>
      <c r="AQ24" s="160" t="s">
        <v>542</v>
      </c>
      <c r="AR24" s="160" t="s">
        <v>966</v>
      </c>
      <c r="AS24" s="160" t="s">
        <v>556</v>
      </c>
      <c r="AT24" s="160" t="s">
        <v>967</v>
      </c>
      <c r="AU24" s="160" t="s">
        <v>556</v>
      </c>
      <c r="AV24" s="160" t="s">
        <v>553</v>
      </c>
      <c r="AW24" s="160" t="s">
        <v>556</v>
      </c>
      <c r="AX24" s="160" t="s">
        <v>556</v>
      </c>
      <c r="AY24" s="160" t="s">
        <v>943</v>
      </c>
      <c r="AZ24" s="160" t="s">
        <v>969</v>
      </c>
      <c r="BA24" s="160" t="s">
        <v>969</v>
      </c>
      <c r="BB24" s="160" t="s">
        <v>556</v>
      </c>
      <c r="BC24" s="160" t="s">
        <v>556</v>
      </c>
      <c r="BD24" s="160" t="s">
        <v>968</v>
      </c>
      <c r="BE24" s="160" t="s">
        <v>556</v>
      </c>
      <c r="BF24" s="104"/>
    </row>
    <row r="25" spans="1:58" x14ac:dyDescent="0.35">
      <c r="A25" s="128" t="str">
        <f>'Indicator Data'!A26</f>
        <v>Bosnia and Herzegovina</v>
      </c>
      <c r="B25" s="107" t="str">
        <f>'Indicator Data'!B26</f>
        <v>BIH</v>
      </c>
      <c r="C25" s="160" t="s">
        <v>1061</v>
      </c>
      <c r="D25" s="160" t="s">
        <v>1061</v>
      </c>
      <c r="E25" s="160" t="s">
        <v>975</v>
      </c>
      <c r="F25" s="160" t="s">
        <v>975</v>
      </c>
      <c r="G25" s="160" t="s">
        <v>975</v>
      </c>
      <c r="H25" s="160" t="s">
        <v>975</v>
      </c>
      <c r="I25" s="160" t="s">
        <v>975</v>
      </c>
      <c r="J25" s="160" t="s">
        <v>971</v>
      </c>
      <c r="K25" s="160" t="s">
        <v>971</v>
      </c>
      <c r="L25" s="160" t="s">
        <v>542</v>
      </c>
      <c r="M25" s="160" t="s">
        <v>968</v>
      </c>
      <c r="N25" s="160" t="s">
        <v>968</v>
      </c>
      <c r="O25" s="160" t="s">
        <v>976</v>
      </c>
      <c r="P25" s="160" t="s">
        <v>976</v>
      </c>
      <c r="Q25" s="160" t="s">
        <v>973</v>
      </c>
      <c r="R25" s="160" t="s">
        <v>973</v>
      </c>
      <c r="S25" s="160" t="s">
        <v>977</v>
      </c>
      <c r="T25" s="160" t="s">
        <v>978</v>
      </c>
      <c r="U25" s="160" t="s">
        <v>978</v>
      </c>
      <c r="V25" s="160" t="s">
        <v>556</v>
      </c>
      <c r="W25" s="160" t="s">
        <v>953</v>
      </c>
      <c r="X25" s="160" t="s">
        <v>953</v>
      </c>
      <c r="Y25" s="160" t="s">
        <v>953</v>
      </c>
      <c r="Z25" s="160" t="s">
        <v>953</v>
      </c>
      <c r="AA25" s="160" t="s">
        <v>953</v>
      </c>
      <c r="AB25" s="160" t="s">
        <v>941</v>
      </c>
      <c r="AC25" s="160" t="s">
        <v>953</v>
      </c>
      <c r="AD25" s="105" t="s">
        <v>974</v>
      </c>
      <c r="AE25" s="160" t="s">
        <v>953</v>
      </c>
      <c r="AF25" s="160" t="s">
        <v>973</v>
      </c>
      <c r="AG25" s="160" t="s">
        <v>556</v>
      </c>
      <c r="AH25" s="160" t="s">
        <v>971</v>
      </c>
      <c r="AI25" s="160" t="s">
        <v>971</v>
      </c>
      <c r="AJ25" s="160" t="s">
        <v>971</v>
      </c>
      <c r="AK25" s="162" t="s">
        <v>944</v>
      </c>
      <c r="AL25" s="160" t="s">
        <v>970</v>
      </c>
      <c r="AM25" s="160" t="s">
        <v>970</v>
      </c>
      <c r="AN25" s="160" t="s">
        <v>542</v>
      </c>
      <c r="AO25" s="160" t="s">
        <v>542</v>
      </c>
      <c r="AP25" s="160" t="s">
        <v>542</v>
      </c>
      <c r="AQ25" s="160" t="s">
        <v>542</v>
      </c>
      <c r="AR25" s="160" t="s">
        <v>966</v>
      </c>
      <c r="AS25" s="160" t="s">
        <v>556</v>
      </c>
      <c r="AT25" s="160" t="s">
        <v>967</v>
      </c>
      <c r="AU25" s="160" t="s">
        <v>556</v>
      </c>
      <c r="AV25" s="160" t="s">
        <v>553</v>
      </c>
      <c r="AW25" s="160" t="s">
        <v>556</v>
      </c>
      <c r="AX25" s="160" t="s">
        <v>556</v>
      </c>
      <c r="AY25" s="160" t="s">
        <v>943</v>
      </c>
      <c r="AZ25" s="160" t="s">
        <v>969</v>
      </c>
      <c r="BA25" s="160" t="s">
        <v>969</v>
      </c>
      <c r="BB25" s="160" t="s">
        <v>556</v>
      </c>
      <c r="BC25" s="160" t="s">
        <v>556</v>
      </c>
      <c r="BD25" s="160" t="s">
        <v>968</v>
      </c>
      <c r="BE25" s="160" t="s">
        <v>556</v>
      </c>
      <c r="BF25" s="104"/>
    </row>
    <row r="26" spans="1:58" x14ac:dyDescent="0.35">
      <c r="A26" s="128" t="str">
        <f>'Indicator Data'!A27</f>
        <v>Botswana</v>
      </c>
      <c r="B26" s="107" t="str">
        <f>'Indicator Data'!B27</f>
        <v>BWA</v>
      </c>
      <c r="C26" s="160" t="s">
        <v>1061</v>
      </c>
      <c r="D26" s="160" t="s">
        <v>1061</v>
      </c>
      <c r="E26" s="160" t="s">
        <v>975</v>
      </c>
      <c r="F26" s="160" t="s">
        <v>975</v>
      </c>
      <c r="G26" s="160" t="s">
        <v>975</v>
      </c>
      <c r="H26" s="160" t="s">
        <v>975</v>
      </c>
      <c r="I26" s="160" t="s">
        <v>975</v>
      </c>
      <c r="J26" s="160" t="s">
        <v>971</v>
      </c>
      <c r="K26" s="160" t="s">
        <v>971</v>
      </c>
      <c r="L26" s="160" t="s">
        <v>542</v>
      </c>
      <c r="M26" s="160" t="s">
        <v>968</v>
      </c>
      <c r="N26" s="160" t="s">
        <v>968</v>
      </c>
      <c r="O26" s="160" t="s">
        <v>976</v>
      </c>
      <c r="P26" s="160" t="s">
        <v>976</v>
      </c>
      <c r="Q26" s="160" t="s">
        <v>973</v>
      </c>
      <c r="R26" s="160" t="s">
        <v>973</v>
      </c>
      <c r="S26" s="160" t="s">
        <v>977</v>
      </c>
      <c r="T26" s="160" t="s">
        <v>978</v>
      </c>
      <c r="U26" s="160" t="s">
        <v>978</v>
      </c>
      <c r="V26" s="160" t="s">
        <v>556</v>
      </c>
      <c r="W26" s="160" t="s">
        <v>953</v>
      </c>
      <c r="X26" s="160" t="s">
        <v>953</v>
      </c>
      <c r="Y26" s="160" t="s">
        <v>953</v>
      </c>
      <c r="Z26" s="160" t="s">
        <v>953</v>
      </c>
      <c r="AA26" s="160" t="s">
        <v>953</v>
      </c>
      <c r="AB26" s="160" t="s">
        <v>965</v>
      </c>
      <c r="AC26" s="160" t="s">
        <v>953</v>
      </c>
      <c r="AD26" s="105" t="s">
        <v>974</v>
      </c>
      <c r="AE26" s="160" t="s">
        <v>953</v>
      </c>
      <c r="AF26" s="160" t="s">
        <v>973</v>
      </c>
      <c r="AG26" s="160" t="s">
        <v>556</v>
      </c>
      <c r="AH26" s="160" t="s">
        <v>971</v>
      </c>
      <c r="AI26" s="160" t="s">
        <v>971</v>
      </c>
      <c r="AJ26" s="160" t="s">
        <v>971</v>
      </c>
      <c r="AK26" s="162" t="s">
        <v>941</v>
      </c>
      <c r="AL26" s="160" t="s">
        <v>970</v>
      </c>
      <c r="AM26" s="160" t="s">
        <v>970</v>
      </c>
      <c r="AN26" s="160" t="s">
        <v>542</v>
      </c>
      <c r="AO26" s="160" t="s">
        <v>542</v>
      </c>
      <c r="AP26" s="160" t="s">
        <v>542</v>
      </c>
      <c r="AQ26" s="160" t="s">
        <v>542</v>
      </c>
      <c r="AR26" s="160" t="s">
        <v>966</v>
      </c>
      <c r="AS26" s="160" t="s">
        <v>556</v>
      </c>
      <c r="AT26" s="160" t="s">
        <v>967</v>
      </c>
      <c r="AU26" s="160" t="s">
        <v>556</v>
      </c>
      <c r="AV26" s="160" t="s">
        <v>553</v>
      </c>
      <c r="AW26" s="160" t="s">
        <v>556</v>
      </c>
      <c r="AX26" s="160" t="s">
        <v>556</v>
      </c>
      <c r="AY26" s="160" t="s">
        <v>943</v>
      </c>
      <c r="AZ26" s="160" t="s">
        <v>969</v>
      </c>
      <c r="BA26" s="160" t="s">
        <v>969</v>
      </c>
      <c r="BB26" s="160" t="s">
        <v>556</v>
      </c>
      <c r="BC26" s="160" t="s">
        <v>556</v>
      </c>
      <c r="BD26" s="160" t="s">
        <v>968</v>
      </c>
      <c r="BE26" s="160" t="s">
        <v>556</v>
      </c>
      <c r="BF26" s="104"/>
    </row>
    <row r="27" spans="1:58" x14ac:dyDescent="0.35">
      <c r="A27" s="128" t="str">
        <f>'Indicator Data'!A28</f>
        <v>Brazil</v>
      </c>
      <c r="B27" s="107" t="str">
        <f>'Indicator Data'!B28</f>
        <v>BRA</v>
      </c>
      <c r="C27" s="160" t="s">
        <v>1061</v>
      </c>
      <c r="D27" s="160" t="s">
        <v>1061</v>
      </c>
      <c r="E27" s="160" t="s">
        <v>975</v>
      </c>
      <c r="F27" s="160" t="s">
        <v>975</v>
      </c>
      <c r="G27" s="160" t="s">
        <v>975</v>
      </c>
      <c r="H27" s="160" t="s">
        <v>975</v>
      </c>
      <c r="I27" s="160" t="s">
        <v>975</v>
      </c>
      <c r="J27" s="160" t="s">
        <v>971</v>
      </c>
      <c r="K27" s="160" t="s">
        <v>971</v>
      </c>
      <c r="L27" s="160" t="s">
        <v>542</v>
      </c>
      <c r="M27" s="160" t="s">
        <v>968</v>
      </c>
      <c r="N27" s="160" t="s">
        <v>968</v>
      </c>
      <c r="O27" s="160" t="s">
        <v>976</v>
      </c>
      <c r="P27" s="160" t="s">
        <v>976</v>
      </c>
      <c r="Q27" s="160" t="s">
        <v>973</v>
      </c>
      <c r="R27" s="160" t="s">
        <v>973</v>
      </c>
      <c r="S27" s="160" t="s">
        <v>977</v>
      </c>
      <c r="T27" s="160" t="s">
        <v>978</v>
      </c>
      <c r="U27" s="160" t="s">
        <v>978</v>
      </c>
      <c r="V27" s="160" t="s">
        <v>556</v>
      </c>
      <c r="W27" s="160" t="s">
        <v>953</v>
      </c>
      <c r="X27" s="160" t="s">
        <v>953</v>
      </c>
      <c r="Y27" s="160" t="s">
        <v>953</v>
      </c>
      <c r="Z27" s="160" t="s">
        <v>953</v>
      </c>
      <c r="AA27" s="160" t="s">
        <v>953</v>
      </c>
      <c r="AB27" s="160" t="s">
        <v>953</v>
      </c>
      <c r="AC27" s="160" t="s">
        <v>953</v>
      </c>
      <c r="AD27" s="105" t="s">
        <v>974</v>
      </c>
      <c r="AE27" s="160" t="s">
        <v>953</v>
      </c>
      <c r="AF27" s="160" t="s">
        <v>973</v>
      </c>
      <c r="AG27" s="160" t="s">
        <v>556</v>
      </c>
      <c r="AH27" s="160" t="s">
        <v>971</v>
      </c>
      <c r="AI27" s="160" t="s">
        <v>971</v>
      </c>
      <c r="AJ27" s="160" t="s">
        <v>971</v>
      </c>
      <c r="AK27" s="162" t="s">
        <v>941</v>
      </c>
      <c r="AL27" s="160" t="s">
        <v>970</v>
      </c>
      <c r="AM27" s="160" t="s">
        <v>970</v>
      </c>
      <c r="AN27" s="160" t="s">
        <v>542</v>
      </c>
      <c r="AO27" s="160" t="s">
        <v>542</v>
      </c>
      <c r="AP27" s="160" t="s">
        <v>542</v>
      </c>
      <c r="AQ27" s="160" t="s">
        <v>542</v>
      </c>
      <c r="AR27" s="160" t="s">
        <v>966</v>
      </c>
      <c r="AS27" s="160" t="s">
        <v>556</v>
      </c>
      <c r="AT27" s="160" t="s">
        <v>967</v>
      </c>
      <c r="AU27" s="160" t="s">
        <v>556</v>
      </c>
      <c r="AV27" s="160" t="s">
        <v>553</v>
      </c>
      <c r="AW27" s="160" t="s">
        <v>556</v>
      </c>
      <c r="AX27" s="160" t="s">
        <v>556</v>
      </c>
      <c r="AY27" s="160" t="s">
        <v>943</v>
      </c>
      <c r="AZ27" s="160" t="s">
        <v>969</v>
      </c>
      <c r="BA27" s="160" t="s">
        <v>969</v>
      </c>
      <c r="BB27" s="160" t="s">
        <v>556</v>
      </c>
      <c r="BC27" s="160" t="s">
        <v>556</v>
      </c>
      <c r="BD27" s="160" t="s">
        <v>968</v>
      </c>
      <c r="BE27" s="160" t="s">
        <v>556</v>
      </c>
      <c r="BF27" s="104"/>
    </row>
    <row r="28" spans="1:58" x14ac:dyDescent="0.35">
      <c r="A28" s="128" t="str">
        <f>'Indicator Data'!A29</f>
        <v>Brunei Darussalam</v>
      </c>
      <c r="B28" s="107" t="str">
        <f>'Indicator Data'!B29</f>
        <v>BRN</v>
      </c>
      <c r="C28" s="160" t="s">
        <v>1061</v>
      </c>
      <c r="D28" s="160" t="s">
        <v>1061</v>
      </c>
      <c r="E28" s="160" t="s">
        <v>975</v>
      </c>
      <c r="F28" s="160" t="s">
        <v>975</v>
      </c>
      <c r="G28" s="160" t="s">
        <v>975</v>
      </c>
      <c r="H28" s="160" t="s">
        <v>975</v>
      </c>
      <c r="I28" s="160" t="s">
        <v>975</v>
      </c>
      <c r="J28" s="160" t="s">
        <v>971</v>
      </c>
      <c r="K28" s="160" t="s">
        <v>971</v>
      </c>
      <c r="L28" s="160" t="s">
        <v>542</v>
      </c>
      <c r="M28" s="160" t="s">
        <v>968</v>
      </c>
      <c r="N28" s="160" t="s">
        <v>968</v>
      </c>
      <c r="O28" s="160" t="s">
        <v>976</v>
      </c>
      <c r="P28" s="160" t="s">
        <v>976</v>
      </c>
      <c r="Q28" s="160" t="s">
        <v>973</v>
      </c>
      <c r="R28" s="160" t="s">
        <v>973</v>
      </c>
      <c r="S28" s="160" t="s">
        <v>977</v>
      </c>
      <c r="T28" s="160" t="s">
        <v>978</v>
      </c>
      <c r="U28" s="160" t="s">
        <v>978</v>
      </c>
      <c r="V28" s="160" t="s">
        <v>556</v>
      </c>
      <c r="W28" s="160" t="s">
        <v>953</v>
      </c>
      <c r="X28" s="160" t="s">
        <v>953</v>
      </c>
      <c r="Y28" s="160" t="s">
        <v>953</v>
      </c>
      <c r="Z28" s="160" t="s">
        <v>953</v>
      </c>
      <c r="AA28" s="160" t="s">
        <v>953</v>
      </c>
      <c r="AB28" s="160" t="s">
        <v>941</v>
      </c>
      <c r="AC28" s="160" t="s">
        <v>953</v>
      </c>
      <c r="AD28" s="105" t="s">
        <v>974</v>
      </c>
      <c r="AE28" s="160" t="s">
        <v>953</v>
      </c>
      <c r="AF28" s="160" t="s">
        <v>973</v>
      </c>
      <c r="AG28" s="160" t="s">
        <v>556</v>
      </c>
      <c r="AH28" s="160" t="s">
        <v>971</v>
      </c>
      <c r="AI28" s="160" t="s">
        <v>971</v>
      </c>
      <c r="AJ28" s="160" t="s">
        <v>971</v>
      </c>
      <c r="AK28" s="162" t="s">
        <v>941</v>
      </c>
      <c r="AL28" s="160" t="s">
        <v>970</v>
      </c>
      <c r="AM28" s="160" t="s">
        <v>970</v>
      </c>
      <c r="AN28" s="160" t="s">
        <v>542</v>
      </c>
      <c r="AO28" s="160" t="s">
        <v>542</v>
      </c>
      <c r="AP28" s="160" t="s">
        <v>542</v>
      </c>
      <c r="AQ28" s="160" t="s">
        <v>542</v>
      </c>
      <c r="AR28" s="160" t="s">
        <v>966</v>
      </c>
      <c r="AS28" s="160" t="s">
        <v>556</v>
      </c>
      <c r="AT28" s="160" t="s">
        <v>967</v>
      </c>
      <c r="AU28" s="160" t="s">
        <v>556</v>
      </c>
      <c r="AV28" s="160" t="s">
        <v>553</v>
      </c>
      <c r="AW28" s="160" t="s">
        <v>556</v>
      </c>
      <c r="AX28" s="160" t="s">
        <v>556</v>
      </c>
      <c r="AY28" s="160" t="s">
        <v>943</v>
      </c>
      <c r="AZ28" s="160" t="s">
        <v>969</v>
      </c>
      <c r="BA28" s="160" t="s">
        <v>969</v>
      </c>
      <c r="BB28" s="160" t="s">
        <v>556</v>
      </c>
      <c r="BC28" s="160" t="s">
        <v>556</v>
      </c>
      <c r="BD28" s="160" t="s">
        <v>968</v>
      </c>
      <c r="BE28" s="160" t="s">
        <v>556</v>
      </c>
      <c r="BF28" s="104"/>
    </row>
    <row r="29" spans="1:58" x14ac:dyDescent="0.35">
      <c r="A29" s="128" t="str">
        <f>'Indicator Data'!A30</f>
        <v>Bulgaria</v>
      </c>
      <c r="B29" s="107" t="str">
        <f>'Indicator Data'!B30</f>
        <v>BGR</v>
      </c>
      <c r="C29" s="160" t="s">
        <v>1061</v>
      </c>
      <c r="D29" s="160" t="s">
        <v>1061</v>
      </c>
      <c r="E29" s="160" t="s">
        <v>975</v>
      </c>
      <c r="F29" s="160" t="s">
        <v>975</v>
      </c>
      <c r="G29" s="160" t="s">
        <v>975</v>
      </c>
      <c r="H29" s="160" t="s">
        <v>975</v>
      </c>
      <c r="I29" s="160" t="s">
        <v>975</v>
      </c>
      <c r="J29" s="160" t="s">
        <v>971</v>
      </c>
      <c r="K29" s="160" t="s">
        <v>971</v>
      </c>
      <c r="L29" s="160" t="s">
        <v>542</v>
      </c>
      <c r="M29" s="160" t="s">
        <v>968</v>
      </c>
      <c r="N29" s="160" t="s">
        <v>968</v>
      </c>
      <c r="O29" s="160" t="s">
        <v>976</v>
      </c>
      <c r="P29" s="160" t="s">
        <v>976</v>
      </c>
      <c r="Q29" s="160" t="s">
        <v>973</v>
      </c>
      <c r="R29" s="160" t="s">
        <v>973</v>
      </c>
      <c r="S29" s="160" t="s">
        <v>977</v>
      </c>
      <c r="T29" s="160" t="s">
        <v>978</v>
      </c>
      <c r="U29" s="160" t="s">
        <v>978</v>
      </c>
      <c r="V29" s="160" t="s">
        <v>556</v>
      </c>
      <c r="W29" s="160" t="s">
        <v>953</v>
      </c>
      <c r="X29" s="160" t="s">
        <v>953</v>
      </c>
      <c r="Y29" s="160" t="s">
        <v>953</v>
      </c>
      <c r="Z29" s="160" t="s">
        <v>953</v>
      </c>
      <c r="AA29" s="160" t="s">
        <v>953</v>
      </c>
      <c r="AB29" s="160" t="s">
        <v>941</v>
      </c>
      <c r="AC29" s="160" t="s">
        <v>953</v>
      </c>
      <c r="AD29" s="105" t="s">
        <v>974</v>
      </c>
      <c r="AE29" s="160" t="s">
        <v>953</v>
      </c>
      <c r="AF29" s="160" t="s">
        <v>973</v>
      </c>
      <c r="AG29" s="160" t="s">
        <v>556</v>
      </c>
      <c r="AH29" s="160" t="s">
        <v>971</v>
      </c>
      <c r="AI29" s="160" t="s">
        <v>971</v>
      </c>
      <c r="AJ29" s="160" t="s">
        <v>971</v>
      </c>
      <c r="AK29" s="162" t="s">
        <v>941</v>
      </c>
      <c r="AL29" s="160" t="s">
        <v>970</v>
      </c>
      <c r="AM29" s="160" t="s">
        <v>970</v>
      </c>
      <c r="AN29" s="160" t="s">
        <v>542</v>
      </c>
      <c r="AO29" s="160" t="s">
        <v>542</v>
      </c>
      <c r="AP29" s="160" t="s">
        <v>542</v>
      </c>
      <c r="AQ29" s="160" t="s">
        <v>542</v>
      </c>
      <c r="AR29" s="160" t="s">
        <v>966</v>
      </c>
      <c r="AS29" s="160" t="s">
        <v>556</v>
      </c>
      <c r="AT29" s="160" t="s">
        <v>967</v>
      </c>
      <c r="AU29" s="160" t="s">
        <v>556</v>
      </c>
      <c r="AV29" s="160" t="s">
        <v>553</v>
      </c>
      <c r="AW29" s="160" t="s">
        <v>556</v>
      </c>
      <c r="AX29" s="160" t="s">
        <v>556</v>
      </c>
      <c r="AY29" s="160" t="s">
        <v>943</v>
      </c>
      <c r="AZ29" s="160" t="s">
        <v>969</v>
      </c>
      <c r="BA29" s="160" t="s">
        <v>969</v>
      </c>
      <c r="BB29" s="160" t="s">
        <v>556</v>
      </c>
      <c r="BC29" s="160" t="s">
        <v>556</v>
      </c>
      <c r="BD29" s="160" t="s">
        <v>968</v>
      </c>
      <c r="BE29" s="160" t="s">
        <v>556</v>
      </c>
      <c r="BF29" s="104"/>
    </row>
    <row r="30" spans="1:58" x14ac:dyDescent="0.35">
      <c r="A30" s="128" t="str">
        <f>'Indicator Data'!A31</f>
        <v>Burkina Faso</v>
      </c>
      <c r="B30" s="107" t="str">
        <f>'Indicator Data'!B31</f>
        <v>BFA</v>
      </c>
      <c r="C30" s="160" t="s">
        <v>1061</v>
      </c>
      <c r="D30" s="160" t="s">
        <v>1061</v>
      </c>
      <c r="E30" s="160" t="s">
        <v>975</v>
      </c>
      <c r="F30" s="160" t="s">
        <v>975</v>
      </c>
      <c r="G30" s="160" t="s">
        <v>975</v>
      </c>
      <c r="H30" s="160" t="s">
        <v>975</v>
      </c>
      <c r="I30" s="160" t="s">
        <v>975</v>
      </c>
      <c r="J30" s="160" t="s">
        <v>971</v>
      </c>
      <c r="K30" s="160" t="s">
        <v>971</v>
      </c>
      <c r="L30" s="160" t="s">
        <v>542</v>
      </c>
      <c r="M30" s="160" t="s">
        <v>968</v>
      </c>
      <c r="N30" s="160" t="s">
        <v>968</v>
      </c>
      <c r="O30" s="160" t="s">
        <v>976</v>
      </c>
      <c r="P30" s="160" t="s">
        <v>976</v>
      </c>
      <c r="Q30" s="160" t="s">
        <v>973</v>
      </c>
      <c r="R30" s="160" t="s">
        <v>973</v>
      </c>
      <c r="S30" s="160" t="s">
        <v>977</v>
      </c>
      <c r="T30" s="160" t="s">
        <v>978</v>
      </c>
      <c r="U30" s="160" t="s">
        <v>978</v>
      </c>
      <c r="V30" s="160" t="s">
        <v>556</v>
      </c>
      <c r="W30" s="160" t="s">
        <v>953</v>
      </c>
      <c r="X30" s="160" t="s">
        <v>953</v>
      </c>
      <c r="Y30" s="160" t="s">
        <v>953</v>
      </c>
      <c r="Z30" s="160" t="s">
        <v>953</v>
      </c>
      <c r="AA30" s="160" t="s">
        <v>953</v>
      </c>
      <c r="AB30" s="160" t="s">
        <v>965</v>
      </c>
      <c r="AC30" s="160" t="s">
        <v>953</v>
      </c>
      <c r="AD30" s="105" t="s">
        <v>974</v>
      </c>
      <c r="AE30" s="160" t="s">
        <v>953</v>
      </c>
      <c r="AF30" s="160" t="s">
        <v>973</v>
      </c>
      <c r="AG30" s="160" t="s">
        <v>556</v>
      </c>
      <c r="AH30" s="160" t="s">
        <v>971</v>
      </c>
      <c r="AI30" s="160" t="s">
        <v>971</v>
      </c>
      <c r="AJ30" s="160" t="s">
        <v>971</v>
      </c>
      <c r="AK30" s="162" t="s">
        <v>944</v>
      </c>
      <c r="AL30" s="160" t="s">
        <v>970</v>
      </c>
      <c r="AM30" s="160" t="s">
        <v>970</v>
      </c>
      <c r="AN30" s="160" t="s">
        <v>542</v>
      </c>
      <c r="AO30" s="160" t="s">
        <v>542</v>
      </c>
      <c r="AP30" s="160" t="s">
        <v>542</v>
      </c>
      <c r="AQ30" s="160" t="s">
        <v>542</v>
      </c>
      <c r="AR30" s="160" t="s">
        <v>966</v>
      </c>
      <c r="AS30" s="160" t="s">
        <v>556</v>
      </c>
      <c r="AT30" s="160" t="s">
        <v>967</v>
      </c>
      <c r="AU30" s="160" t="s">
        <v>556</v>
      </c>
      <c r="AV30" s="160" t="s">
        <v>553</v>
      </c>
      <c r="AW30" s="160" t="s">
        <v>556</v>
      </c>
      <c r="AX30" s="160" t="s">
        <v>556</v>
      </c>
      <c r="AY30" s="160" t="s">
        <v>943</v>
      </c>
      <c r="AZ30" s="160" t="s">
        <v>969</v>
      </c>
      <c r="BA30" s="160" t="s">
        <v>969</v>
      </c>
      <c r="BB30" s="160" t="s">
        <v>556</v>
      </c>
      <c r="BC30" s="160" t="s">
        <v>556</v>
      </c>
      <c r="BD30" s="160" t="s">
        <v>968</v>
      </c>
      <c r="BE30" s="160" t="s">
        <v>556</v>
      </c>
      <c r="BF30" s="104"/>
    </row>
    <row r="31" spans="1:58" x14ac:dyDescent="0.35">
      <c r="A31" s="128" t="str">
        <f>'Indicator Data'!A32</f>
        <v>Burundi</v>
      </c>
      <c r="B31" s="107" t="str">
        <f>'Indicator Data'!B32</f>
        <v>BDI</v>
      </c>
      <c r="C31" s="160" t="s">
        <v>1061</v>
      </c>
      <c r="D31" s="160" t="s">
        <v>1061</v>
      </c>
      <c r="E31" s="160" t="s">
        <v>975</v>
      </c>
      <c r="F31" s="160" t="s">
        <v>975</v>
      </c>
      <c r="G31" s="160" t="s">
        <v>975</v>
      </c>
      <c r="H31" s="160" t="s">
        <v>975</v>
      </c>
      <c r="I31" s="160" t="s">
        <v>975</v>
      </c>
      <c r="J31" s="160" t="s">
        <v>971</v>
      </c>
      <c r="K31" s="160" t="s">
        <v>971</v>
      </c>
      <c r="L31" s="160" t="s">
        <v>542</v>
      </c>
      <c r="M31" s="160" t="s">
        <v>968</v>
      </c>
      <c r="N31" s="160" t="s">
        <v>968</v>
      </c>
      <c r="O31" s="160" t="s">
        <v>976</v>
      </c>
      <c r="P31" s="160" t="s">
        <v>976</v>
      </c>
      <c r="Q31" s="160" t="s">
        <v>973</v>
      </c>
      <c r="R31" s="160" t="s">
        <v>973</v>
      </c>
      <c r="S31" s="160" t="s">
        <v>977</v>
      </c>
      <c r="T31" s="160" t="s">
        <v>978</v>
      </c>
      <c r="U31" s="160" t="s">
        <v>978</v>
      </c>
      <c r="V31" s="160" t="s">
        <v>556</v>
      </c>
      <c r="W31" s="160" t="s">
        <v>953</v>
      </c>
      <c r="X31" s="160" t="s">
        <v>953</v>
      </c>
      <c r="Y31" s="160" t="s">
        <v>953</v>
      </c>
      <c r="Z31" s="160" t="s">
        <v>953</v>
      </c>
      <c r="AA31" s="160" t="s">
        <v>953</v>
      </c>
      <c r="AB31" s="160" t="s">
        <v>965</v>
      </c>
      <c r="AC31" s="160" t="s">
        <v>953</v>
      </c>
      <c r="AD31" s="105" t="s">
        <v>974</v>
      </c>
      <c r="AE31" s="160" t="s">
        <v>953</v>
      </c>
      <c r="AF31" s="160" t="s">
        <v>973</v>
      </c>
      <c r="AG31" s="160" t="s">
        <v>556</v>
      </c>
      <c r="AH31" s="160" t="s">
        <v>971</v>
      </c>
      <c r="AI31" s="160" t="s">
        <v>971</v>
      </c>
      <c r="AJ31" s="160" t="s">
        <v>971</v>
      </c>
      <c r="AK31" s="162" t="s">
        <v>944</v>
      </c>
      <c r="AL31" s="160" t="s">
        <v>970</v>
      </c>
      <c r="AM31" s="160" t="s">
        <v>970</v>
      </c>
      <c r="AN31" s="160" t="s">
        <v>542</v>
      </c>
      <c r="AO31" s="160" t="s">
        <v>542</v>
      </c>
      <c r="AP31" s="160" t="s">
        <v>542</v>
      </c>
      <c r="AQ31" s="160" t="s">
        <v>542</v>
      </c>
      <c r="AR31" s="160" t="s">
        <v>966</v>
      </c>
      <c r="AS31" s="160" t="s">
        <v>556</v>
      </c>
      <c r="AT31" s="160" t="s">
        <v>967</v>
      </c>
      <c r="AU31" s="160" t="s">
        <v>556</v>
      </c>
      <c r="AV31" s="160" t="s">
        <v>553</v>
      </c>
      <c r="AW31" s="160" t="s">
        <v>556</v>
      </c>
      <c r="AX31" s="160" t="s">
        <v>556</v>
      </c>
      <c r="AY31" s="160" t="s">
        <v>943</v>
      </c>
      <c r="AZ31" s="160" t="s">
        <v>969</v>
      </c>
      <c r="BA31" s="160" t="s">
        <v>969</v>
      </c>
      <c r="BB31" s="160" t="s">
        <v>556</v>
      </c>
      <c r="BC31" s="160" t="s">
        <v>556</v>
      </c>
      <c r="BD31" s="160" t="s">
        <v>968</v>
      </c>
      <c r="BE31" s="160" t="s">
        <v>556</v>
      </c>
      <c r="BF31" s="104"/>
    </row>
    <row r="32" spans="1:58" x14ac:dyDescent="0.35">
      <c r="A32" s="128" t="str">
        <f>'Indicator Data'!A33</f>
        <v>Cabo Verde</v>
      </c>
      <c r="B32" s="107" t="str">
        <f>'Indicator Data'!B33</f>
        <v>CPV</v>
      </c>
      <c r="C32" s="160" t="s">
        <v>1061</v>
      </c>
      <c r="D32" s="160" t="s">
        <v>1061</v>
      </c>
      <c r="E32" s="160" t="s">
        <v>975</v>
      </c>
      <c r="F32" s="160" t="s">
        <v>975</v>
      </c>
      <c r="G32" s="160" t="s">
        <v>975</v>
      </c>
      <c r="H32" s="160" t="s">
        <v>975</v>
      </c>
      <c r="I32" s="160" t="s">
        <v>975</v>
      </c>
      <c r="J32" s="160" t="s">
        <v>971</v>
      </c>
      <c r="K32" s="160" t="s">
        <v>971</v>
      </c>
      <c r="L32" s="160" t="s">
        <v>542</v>
      </c>
      <c r="M32" s="160" t="s">
        <v>968</v>
      </c>
      <c r="N32" s="160" t="s">
        <v>968</v>
      </c>
      <c r="O32" s="160" t="s">
        <v>976</v>
      </c>
      <c r="P32" s="160" t="s">
        <v>976</v>
      </c>
      <c r="Q32" s="160" t="s">
        <v>973</v>
      </c>
      <c r="R32" s="160" t="s">
        <v>973</v>
      </c>
      <c r="S32" s="160" t="s">
        <v>977</v>
      </c>
      <c r="T32" s="160" t="s">
        <v>978</v>
      </c>
      <c r="U32" s="160" t="s">
        <v>978</v>
      </c>
      <c r="V32" s="160" t="s">
        <v>556</v>
      </c>
      <c r="W32" s="160" t="s">
        <v>953</v>
      </c>
      <c r="X32" s="160" t="s">
        <v>953</v>
      </c>
      <c r="Y32" s="160" t="s">
        <v>953</v>
      </c>
      <c r="Z32" s="160" t="s">
        <v>953</v>
      </c>
      <c r="AA32" s="160" t="s">
        <v>953</v>
      </c>
      <c r="AB32" s="160" t="s">
        <v>965</v>
      </c>
      <c r="AC32" s="160" t="s">
        <v>953</v>
      </c>
      <c r="AD32" s="105" t="s">
        <v>974</v>
      </c>
      <c r="AE32" s="160" t="s">
        <v>953</v>
      </c>
      <c r="AF32" s="160" t="s">
        <v>973</v>
      </c>
      <c r="AG32" s="160" t="s">
        <v>556</v>
      </c>
      <c r="AH32" s="160" t="s">
        <v>971</v>
      </c>
      <c r="AI32" s="160" t="s">
        <v>971</v>
      </c>
      <c r="AJ32" s="160" t="s">
        <v>971</v>
      </c>
      <c r="AK32" s="162" t="s">
        <v>941</v>
      </c>
      <c r="AL32" s="160" t="s">
        <v>970</v>
      </c>
      <c r="AM32" s="160" t="s">
        <v>970</v>
      </c>
      <c r="AN32" s="160" t="s">
        <v>542</v>
      </c>
      <c r="AO32" s="160" t="s">
        <v>542</v>
      </c>
      <c r="AP32" s="160" t="s">
        <v>542</v>
      </c>
      <c r="AQ32" s="160" t="s">
        <v>542</v>
      </c>
      <c r="AR32" s="160" t="s">
        <v>966</v>
      </c>
      <c r="AS32" s="160" t="s">
        <v>556</v>
      </c>
      <c r="AT32" s="160" t="s">
        <v>967</v>
      </c>
      <c r="AU32" s="160" t="s">
        <v>556</v>
      </c>
      <c r="AV32" s="160" t="s">
        <v>553</v>
      </c>
      <c r="AW32" s="160" t="s">
        <v>556</v>
      </c>
      <c r="AX32" s="160" t="s">
        <v>556</v>
      </c>
      <c r="AY32" s="160" t="s">
        <v>943</v>
      </c>
      <c r="AZ32" s="160" t="s">
        <v>969</v>
      </c>
      <c r="BA32" s="160" t="s">
        <v>969</v>
      </c>
      <c r="BB32" s="160" t="s">
        <v>556</v>
      </c>
      <c r="BC32" s="160" t="s">
        <v>556</v>
      </c>
      <c r="BD32" s="160" t="s">
        <v>968</v>
      </c>
      <c r="BE32" s="160" t="s">
        <v>556</v>
      </c>
      <c r="BF32" s="104"/>
    </row>
    <row r="33" spans="1:58" x14ac:dyDescent="0.35">
      <c r="A33" s="128" t="str">
        <f>'Indicator Data'!A34</f>
        <v>Cambodia</v>
      </c>
      <c r="B33" s="107" t="str">
        <f>'Indicator Data'!B34</f>
        <v>KHM</v>
      </c>
      <c r="C33" s="160" t="s">
        <v>1061</v>
      </c>
      <c r="D33" s="160" t="s">
        <v>1061</v>
      </c>
      <c r="E33" s="160" t="s">
        <v>975</v>
      </c>
      <c r="F33" s="160" t="s">
        <v>975</v>
      </c>
      <c r="G33" s="160" t="s">
        <v>975</v>
      </c>
      <c r="H33" s="160" t="s">
        <v>975</v>
      </c>
      <c r="I33" s="160" t="s">
        <v>975</v>
      </c>
      <c r="J33" s="160" t="s">
        <v>971</v>
      </c>
      <c r="K33" s="160" t="s">
        <v>971</v>
      </c>
      <c r="L33" s="160" t="s">
        <v>542</v>
      </c>
      <c r="M33" s="160" t="s">
        <v>968</v>
      </c>
      <c r="N33" s="160" t="s">
        <v>968</v>
      </c>
      <c r="O33" s="160" t="s">
        <v>976</v>
      </c>
      <c r="P33" s="160" t="s">
        <v>976</v>
      </c>
      <c r="Q33" s="160" t="s">
        <v>973</v>
      </c>
      <c r="R33" s="160" t="s">
        <v>973</v>
      </c>
      <c r="S33" s="160" t="s">
        <v>977</v>
      </c>
      <c r="T33" s="160" t="s">
        <v>978</v>
      </c>
      <c r="U33" s="160" t="s">
        <v>978</v>
      </c>
      <c r="V33" s="160" t="s">
        <v>556</v>
      </c>
      <c r="W33" s="160" t="s">
        <v>953</v>
      </c>
      <c r="X33" s="160" t="s">
        <v>953</v>
      </c>
      <c r="Y33" s="160" t="s">
        <v>953</v>
      </c>
      <c r="Z33" s="160" t="s">
        <v>953</v>
      </c>
      <c r="AA33" s="160" t="s">
        <v>953</v>
      </c>
      <c r="AB33" s="160" t="s">
        <v>965</v>
      </c>
      <c r="AC33" s="160" t="s">
        <v>953</v>
      </c>
      <c r="AD33" s="105" t="s">
        <v>974</v>
      </c>
      <c r="AE33" s="160" t="s">
        <v>953</v>
      </c>
      <c r="AF33" s="160" t="s">
        <v>973</v>
      </c>
      <c r="AG33" s="160" t="s">
        <v>556</v>
      </c>
      <c r="AH33" s="160" t="s">
        <v>971</v>
      </c>
      <c r="AI33" s="160" t="s">
        <v>971</v>
      </c>
      <c r="AJ33" s="160" t="s">
        <v>971</v>
      </c>
      <c r="AK33" s="162" t="s">
        <v>941</v>
      </c>
      <c r="AL33" s="160" t="s">
        <v>970</v>
      </c>
      <c r="AM33" s="160" t="s">
        <v>970</v>
      </c>
      <c r="AN33" s="160" t="s">
        <v>542</v>
      </c>
      <c r="AO33" s="160" t="s">
        <v>542</v>
      </c>
      <c r="AP33" s="160" t="s">
        <v>542</v>
      </c>
      <c r="AQ33" s="160" t="s">
        <v>542</v>
      </c>
      <c r="AR33" s="160" t="s">
        <v>966</v>
      </c>
      <c r="AS33" s="160" t="s">
        <v>556</v>
      </c>
      <c r="AT33" s="160" t="s">
        <v>967</v>
      </c>
      <c r="AU33" s="160" t="s">
        <v>556</v>
      </c>
      <c r="AV33" s="160" t="s">
        <v>553</v>
      </c>
      <c r="AW33" s="160" t="s">
        <v>556</v>
      </c>
      <c r="AX33" s="160" t="s">
        <v>556</v>
      </c>
      <c r="AY33" s="160" t="s">
        <v>943</v>
      </c>
      <c r="AZ33" s="160" t="s">
        <v>969</v>
      </c>
      <c r="BA33" s="160" t="s">
        <v>969</v>
      </c>
      <c r="BB33" s="160" t="s">
        <v>556</v>
      </c>
      <c r="BC33" s="160" t="s">
        <v>556</v>
      </c>
      <c r="BD33" s="160" t="s">
        <v>968</v>
      </c>
      <c r="BE33" s="160" t="s">
        <v>556</v>
      </c>
      <c r="BF33" s="104"/>
    </row>
    <row r="34" spans="1:58" x14ac:dyDescent="0.35">
      <c r="A34" s="128" t="str">
        <f>'Indicator Data'!A35</f>
        <v>Cameroon</v>
      </c>
      <c r="B34" s="107" t="str">
        <f>'Indicator Data'!B35</f>
        <v>CMR</v>
      </c>
      <c r="C34" s="160" t="s">
        <v>1061</v>
      </c>
      <c r="D34" s="160" t="s">
        <v>1061</v>
      </c>
      <c r="E34" s="160" t="s">
        <v>975</v>
      </c>
      <c r="F34" s="160" t="s">
        <v>975</v>
      </c>
      <c r="G34" s="160" t="s">
        <v>975</v>
      </c>
      <c r="H34" s="160" t="s">
        <v>975</v>
      </c>
      <c r="I34" s="160" t="s">
        <v>975</v>
      </c>
      <c r="J34" s="160" t="s">
        <v>971</v>
      </c>
      <c r="K34" s="160" t="s">
        <v>971</v>
      </c>
      <c r="L34" s="160" t="s">
        <v>542</v>
      </c>
      <c r="M34" s="160" t="s">
        <v>968</v>
      </c>
      <c r="N34" s="160" t="s">
        <v>968</v>
      </c>
      <c r="O34" s="160" t="s">
        <v>976</v>
      </c>
      <c r="P34" s="160" t="s">
        <v>976</v>
      </c>
      <c r="Q34" s="160" t="s">
        <v>973</v>
      </c>
      <c r="R34" s="160" t="s">
        <v>973</v>
      </c>
      <c r="S34" s="160" t="s">
        <v>977</v>
      </c>
      <c r="T34" s="160" t="s">
        <v>978</v>
      </c>
      <c r="U34" s="160" t="s">
        <v>978</v>
      </c>
      <c r="V34" s="160" t="s">
        <v>556</v>
      </c>
      <c r="W34" s="160" t="s">
        <v>953</v>
      </c>
      <c r="X34" s="160" t="s">
        <v>953</v>
      </c>
      <c r="Y34" s="160" t="s">
        <v>953</v>
      </c>
      <c r="Z34" s="160" t="s">
        <v>953</v>
      </c>
      <c r="AA34" s="160" t="s">
        <v>953</v>
      </c>
      <c r="AB34" s="160" t="s">
        <v>965</v>
      </c>
      <c r="AC34" s="160" t="s">
        <v>953</v>
      </c>
      <c r="AD34" s="105" t="s">
        <v>974</v>
      </c>
      <c r="AE34" s="160" t="s">
        <v>953</v>
      </c>
      <c r="AF34" s="160" t="s">
        <v>973</v>
      </c>
      <c r="AG34" s="160" t="s">
        <v>556</v>
      </c>
      <c r="AH34" s="160" t="s">
        <v>971</v>
      </c>
      <c r="AI34" s="160" t="s">
        <v>971</v>
      </c>
      <c r="AJ34" s="160" t="s">
        <v>971</v>
      </c>
      <c r="AK34" s="162" t="s">
        <v>944</v>
      </c>
      <c r="AL34" s="160" t="s">
        <v>970</v>
      </c>
      <c r="AM34" s="160" t="s">
        <v>970</v>
      </c>
      <c r="AN34" s="160" t="s">
        <v>542</v>
      </c>
      <c r="AO34" s="160" t="s">
        <v>542</v>
      </c>
      <c r="AP34" s="160" t="s">
        <v>542</v>
      </c>
      <c r="AQ34" s="160" t="s">
        <v>542</v>
      </c>
      <c r="AR34" s="160" t="s">
        <v>966</v>
      </c>
      <c r="AS34" s="160" t="s">
        <v>556</v>
      </c>
      <c r="AT34" s="160" t="s">
        <v>967</v>
      </c>
      <c r="AU34" s="160" t="s">
        <v>556</v>
      </c>
      <c r="AV34" s="160" t="s">
        <v>553</v>
      </c>
      <c r="AW34" s="160" t="s">
        <v>556</v>
      </c>
      <c r="AX34" s="160" t="s">
        <v>556</v>
      </c>
      <c r="AY34" s="160" t="s">
        <v>943</v>
      </c>
      <c r="AZ34" s="160" t="s">
        <v>969</v>
      </c>
      <c r="BA34" s="160" t="s">
        <v>969</v>
      </c>
      <c r="BB34" s="160" t="s">
        <v>556</v>
      </c>
      <c r="BC34" s="160" t="s">
        <v>556</v>
      </c>
      <c r="BD34" s="160" t="s">
        <v>968</v>
      </c>
      <c r="BE34" s="160" t="s">
        <v>556</v>
      </c>
      <c r="BF34" s="104"/>
    </row>
    <row r="35" spans="1:58" x14ac:dyDescent="0.35">
      <c r="A35" s="128" t="str">
        <f>'Indicator Data'!A36</f>
        <v>Canada</v>
      </c>
      <c r="B35" s="107" t="str">
        <f>'Indicator Data'!B36</f>
        <v>CAN</v>
      </c>
      <c r="C35" s="160" t="s">
        <v>1061</v>
      </c>
      <c r="D35" s="160" t="s">
        <v>1061</v>
      </c>
      <c r="E35" s="160" t="s">
        <v>975</v>
      </c>
      <c r="F35" s="160" t="s">
        <v>975</v>
      </c>
      <c r="G35" s="160" t="s">
        <v>975</v>
      </c>
      <c r="H35" s="160" t="s">
        <v>975</v>
      </c>
      <c r="I35" s="160" t="s">
        <v>975</v>
      </c>
      <c r="J35" s="160" t="s">
        <v>971</v>
      </c>
      <c r="K35" s="160" t="s">
        <v>971</v>
      </c>
      <c r="L35" s="160" t="s">
        <v>542</v>
      </c>
      <c r="M35" s="160" t="s">
        <v>968</v>
      </c>
      <c r="N35" s="160" t="s">
        <v>968</v>
      </c>
      <c r="O35" s="160" t="s">
        <v>976</v>
      </c>
      <c r="P35" s="160" t="s">
        <v>976</v>
      </c>
      <c r="Q35" s="160" t="s">
        <v>973</v>
      </c>
      <c r="R35" s="160" t="s">
        <v>973</v>
      </c>
      <c r="S35" s="160" t="s">
        <v>977</v>
      </c>
      <c r="T35" s="160" t="s">
        <v>978</v>
      </c>
      <c r="U35" s="160" t="s">
        <v>978</v>
      </c>
      <c r="V35" s="160" t="s">
        <v>556</v>
      </c>
      <c r="W35" s="160" t="s">
        <v>953</v>
      </c>
      <c r="X35" s="160" t="s">
        <v>953</v>
      </c>
      <c r="Y35" s="160" t="s">
        <v>953</v>
      </c>
      <c r="Z35" s="160" t="s">
        <v>953</v>
      </c>
      <c r="AA35" s="160" t="s">
        <v>953</v>
      </c>
      <c r="AB35" s="160" t="s">
        <v>941</v>
      </c>
      <c r="AC35" s="160" t="s">
        <v>953</v>
      </c>
      <c r="AD35" s="105" t="s">
        <v>974</v>
      </c>
      <c r="AE35" s="160" t="s">
        <v>953</v>
      </c>
      <c r="AF35" s="160" t="s">
        <v>973</v>
      </c>
      <c r="AG35" s="160" t="s">
        <v>556</v>
      </c>
      <c r="AH35" s="160" t="s">
        <v>971</v>
      </c>
      <c r="AI35" s="160" t="s">
        <v>971</v>
      </c>
      <c r="AJ35" s="160" t="s">
        <v>971</v>
      </c>
      <c r="AK35" s="162" t="s">
        <v>941</v>
      </c>
      <c r="AL35" s="160" t="s">
        <v>970</v>
      </c>
      <c r="AM35" s="160" t="s">
        <v>970</v>
      </c>
      <c r="AN35" s="160" t="s">
        <v>542</v>
      </c>
      <c r="AO35" s="160" t="s">
        <v>542</v>
      </c>
      <c r="AP35" s="160" t="s">
        <v>542</v>
      </c>
      <c r="AQ35" s="160" t="s">
        <v>542</v>
      </c>
      <c r="AR35" s="160" t="s">
        <v>966</v>
      </c>
      <c r="AS35" s="160" t="s">
        <v>556</v>
      </c>
      <c r="AT35" s="160" t="s">
        <v>967</v>
      </c>
      <c r="AU35" s="160" t="s">
        <v>556</v>
      </c>
      <c r="AV35" s="160" t="s">
        <v>553</v>
      </c>
      <c r="AW35" s="160" t="s">
        <v>556</v>
      </c>
      <c r="AX35" s="160" t="s">
        <v>556</v>
      </c>
      <c r="AY35" s="160" t="s">
        <v>943</v>
      </c>
      <c r="AZ35" s="160" t="s">
        <v>969</v>
      </c>
      <c r="BA35" s="160" t="s">
        <v>969</v>
      </c>
      <c r="BB35" s="160" t="s">
        <v>556</v>
      </c>
      <c r="BC35" s="160" t="s">
        <v>556</v>
      </c>
      <c r="BD35" s="160" t="s">
        <v>968</v>
      </c>
      <c r="BE35" s="160" t="s">
        <v>556</v>
      </c>
      <c r="BF35" s="104"/>
    </row>
    <row r="36" spans="1:58" x14ac:dyDescent="0.35">
      <c r="A36" s="128" t="str">
        <f>'Indicator Data'!A37</f>
        <v>Central African Republic</v>
      </c>
      <c r="B36" s="107" t="str">
        <f>'Indicator Data'!B37</f>
        <v>CAF</v>
      </c>
      <c r="C36" s="160" t="s">
        <v>1061</v>
      </c>
      <c r="D36" s="160" t="s">
        <v>1061</v>
      </c>
      <c r="E36" s="160" t="s">
        <v>975</v>
      </c>
      <c r="F36" s="160" t="s">
        <v>975</v>
      </c>
      <c r="G36" s="160" t="s">
        <v>975</v>
      </c>
      <c r="H36" s="160" t="s">
        <v>975</v>
      </c>
      <c r="I36" s="160" t="s">
        <v>975</v>
      </c>
      <c r="J36" s="160" t="s">
        <v>971</v>
      </c>
      <c r="K36" s="160" t="s">
        <v>971</v>
      </c>
      <c r="L36" s="160" t="s">
        <v>542</v>
      </c>
      <c r="M36" s="160" t="s">
        <v>968</v>
      </c>
      <c r="N36" s="160" t="s">
        <v>968</v>
      </c>
      <c r="O36" s="160" t="s">
        <v>976</v>
      </c>
      <c r="P36" s="160" t="s">
        <v>976</v>
      </c>
      <c r="Q36" s="160" t="s">
        <v>973</v>
      </c>
      <c r="R36" s="160" t="s">
        <v>973</v>
      </c>
      <c r="S36" s="160" t="s">
        <v>977</v>
      </c>
      <c r="T36" s="160" t="s">
        <v>978</v>
      </c>
      <c r="U36" s="160" t="s">
        <v>978</v>
      </c>
      <c r="V36" s="160" t="s">
        <v>556</v>
      </c>
      <c r="W36" s="160" t="s">
        <v>953</v>
      </c>
      <c r="X36" s="160" t="s">
        <v>953</v>
      </c>
      <c r="Y36" s="160" t="s">
        <v>953</v>
      </c>
      <c r="Z36" s="160" t="s">
        <v>953</v>
      </c>
      <c r="AA36" s="160" t="s">
        <v>953</v>
      </c>
      <c r="AB36" s="160" t="s">
        <v>965</v>
      </c>
      <c r="AC36" s="160" t="s">
        <v>953</v>
      </c>
      <c r="AD36" s="105" t="s">
        <v>974</v>
      </c>
      <c r="AE36" s="160" t="s">
        <v>953</v>
      </c>
      <c r="AF36" s="160" t="s">
        <v>973</v>
      </c>
      <c r="AG36" s="160" t="s">
        <v>556</v>
      </c>
      <c r="AH36" s="160" t="s">
        <v>971</v>
      </c>
      <c r="AI36" s="160" t="s">
        <v>971</v>
      </c>
      <c r="AJ36" s="160" t="s">
        <v>971</v>
      </c>
      <c r="AK36" s="162" t="s">
        <v>941</v>
      </c>
      <c r="AL36" s="160" t="s">
        <v>970</v>
      </c>
      <c r="AM36" s="160" t="s">
        <v>970</v>
      </c>
      <c r="AN36" s="160" t="s">
        <v>542</v>
      </c>
      <c r="AO36" s="160" t="s">
        <v>542</v>
      </c>
      <c r="AP36" s="160" t="s">
        <v>542</v>
      </c>
      <c r="AQ36" s="160" t="s">
        <v>542</v>
      </c>
      <c r="AR36" s="160" t="s">
        <v>966</v>
      </c>
      <c r="AS36" s="160" t="s">
        <v>556</v>
      </c>
      <c r="AT36" s="160" t="s">
        <v>967</v>
      </c>
      <c r="AU36" s="160" t="s">
        <v>556</v>
      </c>
      <c r="AV36" s="160" t="s">
        <v>553</v>
      </c>
      <c r="AW36" s="160" t="s">
        <v>556</v>
      </c>
      <c r="AX36" s="160" t="s">
        <v>556</v>
      </c>
      <c r="AY36" s="160" t="s">
        <v>943</v>
      </c>
      <c r="AZ36" s="160" t="s">
        <v>969</v>
      </c>
      <c r="BA36" s="160" t="s">
        <v>969</v>
      </c>
      <c r="BB36" s="160" t="s">
        <v>556</v>
      </c>
      <c r="BC36" s="160" t="s">
        <v>556</v>
      </c>
      <c r="BD36" s="160" t="s">
        <v>968</v>
      </c>
      <c r="BE36" s="160" t="s">
        <v>556</v>
      </c>
      <c r="BF36" s="104"/>
    </row>
    <row r="37" spans="1:58" x14ac:dyDescent="0.35">
      <c r="A37" s="128" t="str">
        <f>'Indicator Data'!A38</f>
        <v>Chad</v>
      </c>
      <c r="B37" s="107" t="str">
        <f>'Indicator Data'!B38</f>
        <v>TCD</v>
      </c>
      <c r="C37" s="160" t="s">
        <v>1061</v>
      </c>
      <c r="D37" s="160" t="s">
        <v>1061</v>
      </c>
      <c r="E37" s="160" t="s">
        <v>975</v>
      </c>
      <c r="F37" s="160" t="s">
        <v>975</v>
      </c>
      <c r="G37" s="160" t="s">
        <v>975</v>
      </c>
      <c r="H37" s="160" t="s">
        <v>975</v>
      </c>
      <c r="I37" s="160" t="s">
        <v>975</v>
      </c>
      <c r="J37" s="160" t="s">
        <v>971</v>
      </c>
      <c r="K37" s="160" t="s">
        <v>971</v>
      </c>
      <c r="L37" s="160" t="s">
        <v>542</v>
      </c>
      <c r="M37" s="160" t="s">
        <v>968</v>
      </c>
      <c r="N37" s="160" t="s">
        <v>968</v>
      </c>
      <c r="O37" s="160" t="s">
        <v>976</v>
      </c>
      <c r="P37" s="160" t="s">
        <v>976</v>
      </c>
      <c r="Q37" s="160" t="s">
        <v>973</v>
      </c>
      <c r="R37" s="160" t="s">
        <v>973</v>
      </c>
      <c r="S37" s="160" t="s">
        <v>977</v>
      </c>
      <c r="T37" s="160" t="s">
        <v>978</v>
      </c>
      <c r="U37" s="160" t="s">
        <v>978</v>
      </c>
      <c r="V37" s="160" t="s">
        <v>556</v>
      </c>
      <c r="W37" s="160" t="s">
        <v>953</v>
      </c>
      <c r="X37" s="160" t="s">
        <v>953</v>
      </c>
      <c r="Y37" s="160" t="s">
        <v>953</v>
      </c>
      <c r="Z37" s="160" t="s">
        <v>953</v>
      </c>
      <c r="AA37" s="160" t="s">
        <v>953</v>
      </c>
      <c r="AB37" s="160" t="s">
        <v>965</v>
      </c>
      <c r="AC37" s="160" t="s">
        <v>953</v>
      </c>
      <c r="AD37" s="105" t="s">
        <v>974</v>
      </c>
      <c r="AE37" s="160" t="s">
        <v>953</v>
      </c>
      <c r="AF37" s="160" t="s">
        <v>973</v>
      </c>
      <c r="AG37" s="160" t="s">
        <v>556</v>
      </c>
      <c r="AH37" s="160" t="s">
        <v>971</v>
      </c>
      <c r="AI37" s="160" t="s">
        <v>971</v>
      </c>
      <c r="AJ37" s="160" t="s">
        <v>971</v>
      </c>
      <c r="AK37" s="162" t="s">
        <v>944</v>
      </c>
      <c r="AL37" s="160" t="s">
        <v>970</v>
      </c>
      <c r="AM37" s="160" t="s">
        <v>970</v>
      </c>
      <c r="AN37" s="160" t="s">
        <v>542</v>
      </c>
      <c r="AO37" s="160" t="s">
        <v>542</v>
      </c>
      <c r="AP37" s="160" t="s">
        <v>542</v>
      </c>
      <c r="AQ37" s="160" t="s">
        <v>542</v>
      </c>
      <c r="AR37" s="160" t="s">
        <v>966</v>
      </c>
      <c r="AS37" s="160" t="s">
        <v>556</v>
      </c>
      <c r="AT37" s="160" t="s">
        <v>967</v>
      </c>
      <c r="AU37" s="160" t="s">
        <v>556</v>
      </c>
      <c r="AV37" s="160" t="s">
        <v>553</v>
      </c>
      <c r="AW37" s="160" t="s">
        <v>556</v>
      </c>
      <c r="AX37" s="160" t="s">
        <v>556</v>
      </c>
      <c r="AY37" s="160" t="s">
        <v>943</v>
      </c>
      <c r="AZ37" s="160" t="s">
        <v>969</v>
      </c>
      <c r="BA37" s="160" t="s">
        <v>969</v>
      </c>
      <c r="BB37" s="160" t="s">
        <v>556</v>
      </c>
      <c r="BC37" s="160" t="s">
        <v>556</v>
      </c>
      <c r="BD37" s="160" t="s">
        <v>968</v>
      </c>
      <c r="BE37" s="160" t="s">
        <v>556</v>
      </c>
      <c r="BF37" s="104"/>
    </row>
    <row r="38" spans="1:58" x14ac:dyDescent="0.35">
      <c r="A38" s="128" t="str">
        <f>'Indicator Data'!A39</f>
        <v>Chile</v>
      </c>
      <c r="B38" s="107" t="str">
        <f>'Indicator Data'!B39</f>
        <v>CHL</v>
      </c>
      <c r="C38" s="160" t="s">
        <v>1061</v>
      </c>
      <c r="D38" s="160" t="s">
        <v>1061</v>
      </c>
      <c r="E38" s="160" t="s">
        <v>975</v>
      </c>
      <c r="F38" s="160" t="s">
        <v>975</v>
      </c>
      <c r="G38" s="160" t="s">
        <v>975</v>
      </c>
      <c r="H38" s="160" t="s">
        <v>975</v>
      </c>
      <c r="I38" s="160" t="s">
        <v>975</v>
      </c>
      <c r="J38" s="160" t="s">
        <v>971</v>
      </c>
      <c r="K38" s="160" t="s">
        <v>971</v>
      </c>
      <c r="L38" s="160" t="s">
        <v>542</v>
      </c>
      <c r="M38" s="160" t="s">
        <v>968</v>
      </c>
      <c r="N38" s="160" t="s">
        <v>968</v>
      </c>
      <c r="O38" s="160" t="s">
        <v>976</v>
      </c>
      <c r="P38" s="160" t="s">
        <v>976</v>
      </c>
      <c r="Q38" s="160" t="s">
        <v>973</v>
      </c>
      <c r="R38" s="160" t="s">
        <v>973</v>
      </c>
      <c r="S38" s="160" t="s">
        <v>977</v>
      </c>
      <c r="T38" s="160" t="s">
        <v>978</v>
      </c>
      <c r="U38" s="160" t="s">
        <v>978</v>
      </c>
      <c r="V38" s="160" t="s">
        <v>556</v>
      </c>
      <c r="W38" s="160" t="s">
        <v>953</v>
      </c>
      <c r="X38" s="160" t="s">
        <v>953</v>
      </c>
      <c r="Y38" s="160" t="s">
        <v>953</v>
      </c>
      <c r="Z38" s="160" t="s">
        <v>953</v>
      </c>
      <c r="AA38" s="160" t="s">
        <v>953</v>
      </c>
      <c r="AB38" s="160" t="s">
        <v>965</v>
      </c>
      <c r="AC38" s="160" t="s">
        <v>953</v>
      </c>
      <c r="AD38" s="105" t="s">
        <v>974</v>
      </c>
      <c r="AE38" s="160" t="s">
        <v>953</v>
      </c>
      <c r="AF38" s="160" t="s">
        <v>973</v>
      </c>
      <c r="AG38" s="160" t="s">
        <v>556</v>
      </c>
      <c r="AH38" s="160" t="s">
        <v>971</v>
      </c>
      <c r="AI38" s="160" t="s">
        <v>971</v>
      </c>
      <c r="AJ38" s="160" t="s">
        <v>971</v>
      </c>
      <c r="AK38" s="162" t="s">
        <v>941</v>
      </c>
      <c r="AL38" s="160" t="s">
        <v>970</v>
      </c>
      <c r="AM38" s="160" t="s">
        <v>970</v>
      </c>
      <c r="AN38" s="160" t="s">
        <v>542</v>
      </c>
      <c r="AO38" s="160" t="s">
        <v>542</v>
      </c>
      <c r="AP38" s="160" t="s">
        <v>542</v>
      </c>
      <c r="AQ38" s="160" t="s">
        <v>542</v>
      </c>
      <c r="AR38" s="160" t="s">
        <v>966</v>
      </c>
      <c r="AS38" s="160" t="s">
        <v>556</v>
      </c>
      <c r="AT38" s="160" t="s">
        <v>967</v>
      </c>
      <c r="AU38" s="160" t="s">
        <v>556</v>
      </c>
      <c r="AV38" s="160" t="s">
        <v>553</v>
      </c>
      <c r="AW38" s="160" t="s">
        <v>556</v>
      </c>
      <c r="AX38" s="160" t="s">
        <v>556</v>
      </c>
      <c r="AY38" s="160" t="s">
        <v>943</v>
      </c>
      <c r="AZ38" s="160" t="s">
        <v>969</v>
      </c>
      <c r="BA38" s="160" t="s">
        <v>969</v>
      </c>
      <c r="BB38" s="160" t="s">
        <v>556</v>
      </c>
      <c r="BC38" s="160" t="s">
        <v>556</v>
      </c>
      <c r="BD38" s="160" t="s">
        <v>968</v>
      </c>
      <c r="BE38" s="160" t="s">
        <v>556</v>
      </c>
      <c r="BF38" s="104"/>
    </row>
    <row r="39" spans="1:58" x14ac:dyDescent="0.35">
      <c r="A39" s="128" t="str">
        <f>'Indicator Data'!A40</f>
        <v>China</v>
      </c>
      <c r="B39" s="107" t="str">
        <f>'Indicator Data'!B40</f>
        <v>CHN</v>
      </c>
      <c r="C39" s="160" t="s">
        <v>1061</v>
      </c>
      <c r="D39" s="160" t="s">
        <v>1061</v>
      </c>
      <c r="E39" s="160" t="s">
        <v>975</v>
      </c>
      <c r="F39" s="160" t="s">
        <v>975</v>
      </c>
      <c r="G39" s="160" t="s">
        <v>975</v>
      </c>
      <c r="H39" s="160" t="s">
        <v>975</v>
      </c>
      <c r="I39" s="160" t="s">
        <v>975</v>
      </c>
      <c r="J39" s="160" t="s">
        <v>971</v>
      </c>
      <c r="K39" s="160" t="s">
        <v>971</v>
      </c>
      <c r="L39" s="160" t="s">
        <v>542</v>
      </c>
      <c r="M39" s="160" t="s">
        <v>968</v>
      </c>
      <c r="N39" s="160" t="s">
        <v>968</v>
      </c>
      <c r="O39" s="160" t="s">
        <v>976</v>
      </c>
      <c r="P39" s="160" t="s">
        <v>976</v>
      </c>
      <c r="Q39" s="160" t="s">
        <v>973</v>
      </c>
      <c r="R39" s="160" t="s">
        <v>973</v>
      </c>
      <c r="S39" s="160" t="s">
        <v>977</v>
      </c>
      <c r="T39" s="160" t="s">
        <v>978</v>
      </c>
      <c r="U39" s="160" t="s">
        <v>978</v>
      </c>
      <c r="V39" s="160" t="s">
        <v>556</v>
      </c>
      <c r="W39" s="160" t="s">
        <v>953</v>
      </c>
      <c r="X39" s="160" t="s">
        <v>953</v>
      </c>
      <c r="Y39" s="160" t="s">
        <v>953</v>
      </c>
      <c r="Z39" s="160" t="s">
        <v>953</v>
      </c>
      <c r="AA39" s="160" t="s">
        <v>953</v>
      </c>
      <c r="AB39" s="160" t="s">
        <v>963</v>
      </c>
      <c r="AC39" s="160" t="s">
        <v>953</v>
      </c>
      <c r="AD39" s="105" t="s">
        <v>974</v>
      </c>
      <c r="AE39" s="160" t="s">
        <v>953</v>
      </c>
      <c r="AF39" s="160" t="s">
        <v>973</v>
      </c>
      <c r="AG39" s="160" t="s">
        <v>556</v>
      </c>
      <c r="AH39" s="160" t="s">
        <v>971</v>
      </c>
      <c r="AI39" s="160" t="s">
        <v>971</v>
      </c>
      <c r="AJ39" s="160" t="s">
        <v>971</v>
      </c>
      <c r="AK39" s="162" t="s">
        <v>941</v>
      </c>
      <c r="AL39" s="160" t="s">
        <v>970</v>
      </c>
      <c r="AM39" s="160" t="s">
        <v>970</v>
      </c>
      <c r="AN39" s="160" t="s">
        <v>542</v>
      </c>
      <c r="AO39" s="160" t="s">
        <v>542</v>
      </c>
      <c r="AP39" s="160" t="s">
        <v>542</v>
      </c>
      <c r="AQ39" s="160" t="s">
        <v>542</v>
      </c>
      <c r="AR39" s="160" t="s">
        <v>966</v>
      </c>
      <c r="AS39" s="160" t="s">
        <v>556</v>
      </c>
      <c r="AT39" s="160" t="s">
        <v>967</v>
      </c>
      <c r="AU39" s="160" t="s">
        <v>556</v>
      </c>
      <c r="AV39" s="160" t="s">
        <v>553</v>
      </c>
      <c r="AW39" s="160" t="s">
        <v>556</v>
      </c>
      <c r="AX39" s="160" t="s">
        <v>556</v>
      </c>
      <c r="AY39" s="160" t="s">
        <v>943</v>
      </c>
      <c r="AZ39" s="160" t="s">
        <v>969</v>
      </c>
      <c r="BA39" s="160" t="s">
        <v>969</v>
      </c>
      <c r="BB39" s="160" t="s">
        <v>556</v>
      </c>
      <c r="BC39" s="160" t="s">
        <v>556</v>
      </c>
      <c r="BD39" s="160" t="s">
        <v>968</v>
      </c>
      <c r="BE39" s="160" t="s">
        <v>556</v>
      </c>
      <c r="BF39" s="104"/>
    </row>
    <row r="40" spans="1:58" x14ac:dyDescent="0.35">
      <c r="A40" s="128" t="str">
        <f>'Indicator Data'!A41</f>
        <v>Colombia</v>
      </c>
      <c r="B40" s="107" t="str">
        <f>'Indicator Data'!B41</f>
        <v>COL</v>
      </c>
      <c r="C40" s="160" t="s">
        <v>1061</v>
      </c>
      <c r="D40" s="160" t="s">
        <v>1061</v>
      </c>
      <c r="E40" s="160" t="s">
        <v>975</v>
      </c>
      <c r="F40" s="160" t="s">
        <v>975</v>
      </c>
      <c r="G40" s="160" t="s">
        <v>975</v>
      </c>
      <c r="H40" s="160" t="s">
        <v>975</v>
      </c>
      <c r="I40" s="160" t="s">
        <v>975</v>
      </c>
      <c r="J40" s="160" t="s">
        <v>971</v>
      </c>
      <c r="K40" s="160" t="s">
        <v>971</v>
      </c>
      <c r="L40" s="160" t="s">
        <v>542</v>
      </c>
      <c r="M40" s="160" t="s">
        <v>968</v>
      </c>
      <c r="N40" s="160" t="s">
        <v>968</v>
      </c>
      <c r="O40" s="160" t="s">
        <v>976</v>
      </c>
      <c r="P40" s="160" t="s">
        <v>976</v>
      </c>
      <c r="Q40" s="160" t="s">
        <v>973</v>
      </c>
      <c r="R40" s="160" t="s">
        <v>973</v>
      </c>
      <c r="S40" s="160" t="s">
        <v>977</v>
      </c>
      <c r="T40" s="160" t="s">
        <v>978</v>
      </c>
      <c r="U40" s="160" t="s">
        <v>978</v>
      </c>
      <c r="V40" s="160" t="s">
        <v>556</v>
      </c>
      <c r="W40" s="160" t="s">
        <v>953</v>
      </c>
      <c r="X40" s="160" t="s">
        <v>953</v>
      </c>
      <c r="Y40" s="160" t="s">
        <v>953</v>
      </c>
      <c r="Z40" s="160" t="s">
        <v>953</v>
      </c>
      <c r="AA40" s="160" t="s">
        <v>953</v>
      </c>
      <c r="AB40" s="160" t="s">
        <v>965</v>
      </c>
      <c r="AC40" s="160" t="s">
        <v>953</v>
      </c>
      <c r="AD40" s="105" t="s">
        <v>974</v>
      </c>
      <c r="AE40" s="160" t="s">
        <v>953</v>
      </c>
      <c r="AF40" s="160" t="s">
        <v>973</v>
      </c>
      <c r="AG40" s="160" t="s">
        <v>556</v>
      </c>
      <c r="AH40" s="160" t="s">
        <v>971</v>
      </c>
      <c r="AI40" s="160" t="s">
        <v>971</v>
      </c>
      <c r="AJ40" s="160" t="s">
        <v>971</v>
      </c>
      <c r="AK40" s="162" t="s">
        <v>944</v>
      </c>
      <c r="AL40" s="160" t="s">
        <v>970</v>
      </c>
      <c r="AM40" s="160" t="s">
        <v>970</v>
      </c>
      <c r="AN40" s="160" t="s">
        <v>542</v>
      </c>
      <c r="AO40" s="160" t="s">
        <v>542</v>
      </c>
      <c r="AP40" s="160" t="s">
        <v>542</v>
      </c>
      <c r="AQ40" s="160" t="s">
        <v>542</v>
      </c>
      <c r="AR40" s="160" t="s">
        <v>966</v>
      </c>
      <c r="AS40" s="160" t="s">
        <v>556</v>
      </c>
      <c r="AT40" s="160" t="s">
        <v>967</v>
      </c>
      <c r="AU40" s="160" t="s">
        <v>556</v>
      </c>
      <c r="AV40" s="160" t="s">
        <v>553</v>
      </c>
      <c r="AW40" s="160" t="s">
        <v>556</v>
      </c>
      <c r="AX40" s="160" t="s">
        <v>556</v>
      </c>
      <c r="AY40" s="160" t="s">
        <v>943</v>
      </c>
      <c r="AZ40" s="160" t="s">
        <v>969</v>
      </c>
      <c r="BA40" s="160" t="s">
        <v>969</v>
      </c>
      <c r="BB40" s="160" t="s">
        <v>556</v>
      </c>
      <c r="BC40" s="160" t="s">
        <v>556</v>
      </c>
      <c r="BD40" s="160" t="s">
        <v>968</v>
      </c>
      <c r="BE40" s="160" t="s">
        <v>556</v>
      </c>
      <c r="BF40" s="104"/>
    </row>
    <row r="41" spans="1:58" x14ac:dyDescent="0.35">
      <c r="A41" s="128" t="str">
        <f>'Indicator Data'!A42</f>
        <v>Comoros</v>
      </c>
      <c r="B41" s="107" t="str">
        <f>'Indicator Data'!B42</f>
        <v>COM</v>
      </c>
      <c r="C41" s="160" t="s">
        <v>1061</v>
      </c>
      <c r="D41" s="160" t="s">
        <v>1061</v>
      </c>
      <c r="E41" s="160" t="s">
        <v>975</v>
      </c>
      <c r="F41" s="160" t="s">
        <v>975</v>
      </c>
      <c r="G41" s="160" t="s">
        <v>975</v>
      </c>
      <c r="H41" s="160" t="s">
        <v>975</v>
      </c>
      <c r="I41" s="160" t="s">
        <v>975</v>
      </c>
      <c r="J41" s="160" t="s">
        <v>971</v>
      </c>
      <c r="K41" s="160" t="s">
        <v>971</v>
      </c>
      <c r="L41" s="160" t="s">
        <v>542</v>
      </c>
      <c r="M41" s="160" t="s">
        <v>968</v>
      </c>
      <c r="N41" s="160" t="s">
        <v>968</v>
      </c>
      <c r="O41" s="160" t="s">
        <v>976</v>
      </c>
      <c r="P41" s="160" t="s">
        <v>976</v>
      </c>
      <c r="Q41" s="160" t="s">
        <v>973</v>
      </c>
      <c r="R41" s="160" t="s">
        <v>973</v>
      </c>
      <c r="S41" s="160" t="s">
        <v>977</v>
      </c>
      <c r="T41" s="160" t="s">
        <v>978</v>
      </c>
      <c r="U41" s="160" t="s">
        <v>978</v>
      </c>
      <c r="V41" s="160" t="s">
        <v>556</v>
      </c>
      <c r="W41" s="160" t="s">
        <v>953</v>
      </c>
      <c r="X41" s="160" t="s">
        <v>953</v>
      </c>
      <c r="Y41" s="160" t="s">
        <v>953</v>
      </c>
      <c r="Z41" s="160" t="s">
        <v>953</v>
      </c>
      <c r="AA41" s="160" t="s">
        <v>953</v>
      </c>
      <c r="AB41" s="160" t="s">
        <v>941</v>
      </c>
      <c r="AC41" s="160" t="s">
        <v>953</v>
      </c>
      <c r="AD41" s="105" t="s">
        <v>974</v>
      </c>
      <c r="AE41" s="160" t="s">
        <v>953</v>
      </c>
      <c r="AF41" s="160" t="s">
        <v>973</v>
      </c>
      <c r="AG41" s="160" t="s">
        <v>556</v>
      </c>
      <c r="AH41" s="160" t="s">
        <v>971</v>
      </c>
      <c r="AI41" s="160" t="s">
        <v>971</v>
      </c>
      <c r="AJ41" s="160" t="s">
        <v>971</v>
      </c>
      <c r="AK41" s="162" t="s">
        <v>941</v>
      </c>
      <c r="AL41" s="160" t="s">
        <v>970</v>
      </c>
      <c r="AM41" s="160" t="s">
        <v>970</v>
      </c>
      <c r="AN41" s="160" t="s">
        <v>542</v>
      </c>
      <c r="AO41" s="160" t="s">
        <v>542</v>
      </c>
      <c r="AP41" s="160" t="s">
        <v>542</v>
      </c>
      <c r="AQ41" s="160" t="s">
        <v>542</v>
      </c>
      <c r="AR41" s="160" t="s">
        <v>966</v>
      </c>
      <c r="AS41" s="160" t="s">
        <v>556</v>
      </c>
      <c r="AT41" s="160" t="s">
        <v>967</v>
      </c>
      <c r="AU41" s="160" t="s">
        <v>556</v>
      </c>
      <c r="AV41" s="160" t="s">
        <v>553</v>
      </c>
      <c r="AW41" s="160" t="s">
        <v>556</v>
      </c>
      <c r="AX41" s="160" t="s">
        <v>556</v>
      </c>
      <c r="AY41" s="160" t="s">
        <v>943</v>
      </c>
      <c r="AZ41" s="160" t="s">
        <v>969</v>
      </c>
      <c r="BA41" s="160" t="s">
        <v>969</v>
      </c>
      <c r="BB41" s="160" t="s">
        <v>556</v>
      </c>
      <c r="BC41" s="160" t="s">
        <v>556</v>
      </c>
      <c r="BD41" s="160" t="s">
        <v>968</v>
      </c>
      <c r="BE41" s="160" t="s">
        <v>556</v>
      </c>
      <c r="BF41" s="104"/>
    </row>
    <row r="42" spans="1:58" x14ac:dyDescent="0.35">
      <c r="A42" s="128" t="str">
        <f>'Indicator Data'!A43</f>
        <v>Congo</v>
      </c>
      <c r="B42" s="107" t="str">
        <f>'Indicator Data'!B43</f>
        <v>COG</v>
      </c>
      <c r="C42" s="160" t="s">
        <v>1061</v>
      </c>
      <c r="D42" s="160" t="s">
        <v>1061</v>
      </c>
      <c r="E42" s="160" t="s">
        <v>975</v>
      </c>
      <c r="F42" s="160" t="s">
        <v>975</v>
      </c>
      <c r="G42" s="160" t="s">
        <v>975</v>
      </c>
      <c r="H42" s="160" t="s">
        <v>975</v>
      </c>
      <c r="I42" s="160" t="s">
        <v>975</v>
      </c>
      <c r="J42" s="160" t="s">
        <v>971</v>
      </c>
      <c r="K42" s="160" t="s">
        <v>971</v>
      </c>
      <c r="L42" s="160" t="s">
        <v>542</v>
      </c>
      <c r="M42" s="160" t="s">
        <v>968</v>
      </c>
      <c r="N42" s="160" t="s">
        <v>968</v>
      </c>
      <c r="O42" s="160" t="s">
        <v>976</v>
      </c>
      <c r="P42" s="160" t="s">
        <v>976</v>
      </c>
      <c r="Q42" s="160" t="s">
        <v>973</v>
      </c>
      <c r="R42" s="160" t="s">
        <v>973</v>
      </c>
      <c r="S42" s="160" t="s">
        <v>977</v>
      </c>
      <c r="T42" s="160" t="s">
        <v>978</v>
      </c>
      <c r="U42" s="160" t="s">
        <v>978</v>
      </c>
      <c r="V42" s="160" t="s">
        <v>556</v>
      </c>
      <c r="W42" s="160" t="s">
        <v>953</v>
      </c>
      <c r="X42" s="160" t="s">
        <v>953</v>
      </c>
      <c r="Y42" s="160" t="s">
        <v>953</v>
      </c>
      <c r="Z42" s="160" t="s">
        <v>953</v>
      </c>
      <c r="AA42" s="160" t="s">
        <v>953</v>
      </c>
      <c r="AB42" s="160" t="s">
        <v>965</v>
      </c>
      <c r="AC42" s="160" t="s">
        <v>953</v>
      </c>
      <c r="AD42" s="105" t="s">
        <v>974</v>
      </c>
      <c r="AE42" s="160" t="s">
        <v>953</v>
      </c>
      <c r="AF42" s="160" t="s">
        <v>973</v>
      </c>
      <c r="AG42" s="160" t="s">
        <v>556</v>
      </c>
      <c r="AH42" s="160" t="s">
        <v>971</v>
      </c>
      <c r="AI42" s="160" t="s">
        <v>971</v>
      </c>
      <c r="AJ42" s="160" t="s">
        <v>971</v>
      </c>
      <c r="AK42" s="162" t="s">
        <v>944</v>
      </c>
      <c r="AL42" s="160" t="s">
        <v>970</v>
      </c>
      <c r="AM42" s="160" t="s">
        <v>970</v>
      </c>
      <c r="AN42" s="160" t="s">
        <v>542</v>
      </c>
      <c r="AO42" s="160" t="s">
        <v>542</v>
      </c>
      <c r="AP42" s="160" t="s">
        <v>542</v>
      </c>
      <c r="AQ42" s="160" t="s">
        <v>542</v>
      </c>
      <c r="AR42" s="160" t="s">
        <v>966</v>
      </c>
      <c r="AS42" s="160" t="s">
        <v>556</v>
      </c>
      <c r="AT42" s="160" t="s">
        <v>967</v>
      </c>
      <c r="AU42" s="160" t="s">
        <v>556</v>
      </c>
      <c r="AV42" s="160" t="s">
        <v>553</v>
      </c>
      <c r="AW42" s="160" t="s">
        <v>556</v>
      </c>
      <c r="AX42" s="160" t="s">
        <v>556</v>
      </c>
      <c r="AY42" s="160" t="s">
        <v>943</v>
      </c>
      <c r="AZ42" s="160" t="s">
        <v>969</v>
      </c>
      <c r="BA42" s="160" t="s">
        <v>969</v>
      </c>
      <c r="BB42" s="160" t="s">
        <v>556</v>
      </c>
      <c r="BC42" s="160" t="s">
        <v>556</v>
      </c>
      <c r="BD42" s="160" t="s">
        <v>968</v>
      </c>
      <c r="BE42" s="160" t="s">
        <v>556</v>
      </c>
      <c r="BF42" s="104"/>
    </row>
    <row r="43" spans="1:58" x14ac:dyDescent="0.35">
      <c r="A43" s="128" t="str">
        <f>'Indicator Data'!A44</f>
        <v>Congo DR</v>
      </c>
      <c r="B43" s="107" t="str">
        <f>'Indicator Data'!B44</f>
        <v>COD</v>
      </c>
      <c r="C43" s="160" t="s">
        <v>1061</v>
      </c>
      <c r="D43" s="160" t="s">
        <v>1061</v>
      </c>
      <c r="E43" s="160" t="s">
        <v>975</v>
      </c>
      <c r="F43" s="160" t="s">
        <v>975</v>
      </c>
      <c r="G43" s="160" t="s">
        <v>975</v>
      </c>
      <c r="H43" s="160" t="s">
        <v>975</v>
      </c>
      <c r="I43" s="160" t="s">
        <v>975</v>
      </c>
      <c r="J43" s="160" t="s">
        <v>971</v>
      </c>
      <c r="K43" s="160" t="s">
        <v>971</v>
      </c>
      <c r="L43" s="160" t="s">
        <v>542</v>
      </c>
      <c r="M43" s="160" t="s">
        <v>968</v>
      </c>
      <c r="N43" s="160" t="s">
        <v>968</v>
      </c>
      <c r="O43" s="160" t="s">
        <v>976</v>
      </c>
      <c r="P43" s="160" t="s">
        <v>976</v>
      </c>
      <c r="Q43" s="160" t="s">
        <v>973</v>
      </c>
      <c r="R43" s="160" t="s">
        <v>973</v>
      </c>
      <c r="S43" s="160" t="s">
        <v>977</v>
      </c>
      <c r="T43" s="160" t="s">
        <v>978</v>
      </c>
      <c r="U43" s="160" t="s">
        <v>978</v>
      </c>
      <c r="V43" s="160" t="s">
        <v>556</v>
      </c>
      <c r="W43" s="160" t="s">
        <v>953</v>
      </c>
      <c r="X43" s="160" t="s">
        <v>953</v>
      </c>
      <c r="Y43" s="160" t="s">
        <v>953</v>
      </c>
      <c r="Z43" s="160" t="s">
        <v>953</v>
      </c>
      <c r="AA43" s="160" t="s">
        <v>953</v>
      </c>
      <c r="AB43" s="160" t="s">
        <v>965</v>
      </c>
      <c r="AC43" s="160" t="s">
        <v>953</v>
      </c>
      <c r="AD43" s="105" t="s">
        <v>974</v>
      </c>
      <c r="AE43" s="160" t="s">
        <v>953</v>
      </c>
      <c r="AF43" s="160" t="s">
        <v>973</v>
      </c>
      <c r="AG43" s="160" t="s">
        <v>556</v>
      </c>
      <c r="AH43" s="160" t="s">
        <v>971</v>
      </c>
      <c r="AI43" s="160" t="s">
        <v>971</v>
      </c>
      <c r="AJ43" s="160" t="s">
        <v>971</v>
      </c>
      <c r="AK43" s="162" t="s">
        <v>944</v>
      </c>
      <c r="AL43" s="160" t="s">
        <v>970</v>
      </c>
      <c r="AM43" s="160" t="s">
        <v>970</v>
      </c>
      <c r="AN43" s="160" t="s">
        <v>542</v>
      </c>
      <c r="AO43" s="160" t="s">
        <v>542</v>
      </c>
      <c r="AP43" s="160" t="s">
        <v>542</v>
      </c>
      <c r="AQ43" s="160" t="s">
        <v>542</v>
      </c>
      <c r="AR43" s="160" t="s">
        <v>966</v>
      </c>
      <c r="AS43" s="160" t="s">
        <v>556</v>
      </c>
      <c r="AT43" s="160" t="s">
        <v>967</v>
      </c>
      <c r="AU43" s="160" t="s">
        <v>556</v>
      </c>
      <c r="AV43" s="160" t="s">
        <v>553</v>
      </c>
      <c r="AW43" s="160" t="s">
        <v>556</v>
      </c>
      <c r="AX43" s="160" t="s">
        <v>556</v>
      </c>
      <c r="AY43" s="160" t="s">
        <v>943</v>
      </c>
      <c r="AZ43" s="160" t="s">
        <v>969</v>
      </c>
      <c r="BA43" s="160" t="s">
        <v>969</v>
      </c>
      <c r="BB43" s="160" t="s">
        <v>556</v>
      </c>
      <c r="BC43" s="160" t="s">
        <v>556</v>
      </c>
      <c r="BD43" s="160" t="s">
        <v>968</v>
      </c>
      <c r="BE43" s="160" t="s">
        <v>556</v>
      </c>
      <c r="BF43" s="104"/>
    </row>
    <row r="44" spans="1:58" x14ac:dyDescent="0.35">
      <c r="A44" s="128" t="str">
        <f>'Indicator Data'!A45</f>
        <v>Costa Rica</v>
      </c>
      <c r="B44" s="107" t="str">
        <f>'Indicator Data'!B45</f>
        <v>CRI</v>
      </c>
      <c r="C44" s="160" t="s">
        <v>1061</v>
      </c>
      <c r="D44" s="160" t="s">
        <v>1061</v>
      </c>
      <c r="E44" s="160" t="s">
        <v>975</v>
      </c>
      <c r="F44" s="160" t="s">
        <v>975</v>
      </c>
      <c r="G44" s="160" t="s">
        <v>975</v>
      </c>
      <c r="H44" s="160" t="s">
        <v>975</v>
      </c>
      <c r="I44" s="160" t="s">
        <v>975</v>
      </c>
      <c r="J44" s="160" t="s">
        <v>971</v>
      </c>
      <c r="K44" s="160" t="s">
        <v>971</v>
      </c>
      <c r="L44" s="160" t="s">
        <v>542</v>
      </c>
      <c r="M44" s="160" t="s">
        <v>968</v>
      </c>
      <c r="N44" s="160" t="s">
        <v>968</v>
      </c>
      <c r="O44" s="160" t="s">
        <v>976</v>
      </c>
      <c r="P44" s="160" t="s">
        <v>976</v>
      </c>
      <c r="Q44" s="160" t="s">
        <v>973</v>
      </c>
      <c r="R44" s="160" t="s">
        <v>973</v>
      </c>
      <c r="S44" s="160" t="s">
        <v>977</v>
      </c>
      <c r="T44" s="160" t="s">
        <v>978</v>
      </c>
      <c r="U44" s="160" t="s">
        <v>978</v>
      </c>
      <c r="V44" s="160" t="s">
        <v>556</v>
      </c>
      <c r="W44" s="160" t="s">
        <v>953</v>
      </c>
      <c r="X44" s="160" t="s">
        <v>953</v>
      </c>
      <c r="Y44" s="160" t="s">
        <v>953</v>
      </c>
      <c r="Z44" s="160" t="s">
        <v>953</v>
      </c>
      <c r="AA44" s="160" t="s">
        <v>953</v>
      </c>
      <c r="AB44" s="160" t="s">
        <v>965</v>
      </c>
      <c r="AC44" s="160" t="s">
        <v>953</v>
      </c>
      <c r="AD44" s="105" t="s">
        <v>974</v>
      </c>
      <c r="AE44" s="160" t="s">
        <v>953</v>
      </c>
      <c r="AF44" s="160" t="s">
        <v>973</v>
      </c>
      <c r="AG44" s="160" t="s">
        <v>556</v>
      </c>
      <c r="AH44" s="160" t="s">
        <v>971</v>
      </c>
      <c r="AI44" s="160" t="s">
        <v>971</v>
      </c>
      <c r="AJ44" s="160" t="s">
        <v>971</v>
      </c>
      <c r="AK44" s="162" t="s">
        <v>941</v>
      </c>
      <c r="AL44" s="160" t="s">
        <v>970</v>
      </c>
      <c r="AM44" s="160" t="s">
        <v>970</v>
      </c>
      <c r="AN44" s="160" t="s">
        <v>542</v>
      </c>
      <c r="AO44" s="160" t="s">
        <v>542</v>
      </c>
      <c r="AP44" s="160" t="s">
        <v>542</v>
      </c>
      <c r="AQ44" s="160" t="s">
        <v>542</v>
      </c>
      <c r="AR44" s="160" t="s">
        <v>966</v>
      </c>
      <c r="AS44" s="160" t="s">
        <v>556</v>
      </c>
      <c r="AT44" s="160" t="s">
        <v>967</v>
      </c>
      <c r="AU44" s="160" t="s">
        <v>556</v>
      </c>
      <c r="AV44" s="160" t="s">
        <v>553</v>
      </c>
      <c r="AW44" s="160" t="s">
        <v>556</v>
      </c>
      <c r="AX44" s="160" t="s">
        <v>556</v>
      </c>
      <c r="AY44" s="160" t="s">
        <v>943</v>
      </c>
      <c r="AZ44" s="160" t="s">
        <v>969</v>
      </c>
      <c r="BA44" s="160" t="s">
        <v>969</v>
      </c>
      <c r="BB44" s="160" t="s">
        <v>556</v>
      </c>
      <c r="BC44" s="160" t="s">
        <v>556</v>
      </c>
      <c r="BD44" s="160" t="s">
        <v>968</v>
      </c>
      <c r="BE44" s="160" t="s">
        <v>556</v>
      </c>
      <c r="BF44" s="104"/>
    </row>
    <row r="45" spans="1:58" x14ac:dyDescent="0.35">
      <c r="A45" s="128" t="str">
        <f>'Indicator Data'!A46</f>
        <v>Côte d'Ivoire</v>
      </c>
      <c r="B45" s="107" t="str">
        <f>'Indicator Data'!B46</f>
        <v>CIV</v>
      </c>
      <c r="C45" s="160" t="s">
        <v>1061</v>
      </c>
      <c r="D45" s="160" t="s">
        <v>1061</v>
      </c>
      <c r="E45" s="160" t="s">
        <v>975</v>
      </c>
      <c r="F45" s="160" t="s">
        <v>975</v>
      </c>
      <c r="G45" s="160" t="s">
        <v>975</v>
      </c>
      <c r="H45" s="160" t="s">
        <v>975</v>
      </c>
      <c r="I45" s="160" t="s">
        <v>975</v>
      </c>
      <c r="J45" s="160" t="s">
        <v>971</v>
      </c>
      <c r="K45" s="160" t="s">
        <v>971</v>
      </c>
      <c r="L45" s="160" t="s">
        <v>542</v>
      </c>
      <c r="M45" s="160" t="s">
        <v>968</v>
      </c>
      <c r="N45" s="160" t="s">
        <v>968</v>
      </c>
      <c r="O45" s="160" t="s">
        <v>976</v>
      </c>
      <c r="P45" s="160" t="s">
        <v>976</v>
      </c>
      <c r="Q45" s="160" t="s">
        <v>973</v>
      </c>
      <c r="R45" s="160" t="s">
        <v>973</v>
      </c>
      <c r="S45" s="160" t="s">
        <v>977</v>
      </c>
      <c r="T45" s="160" t="s">
        <v>978</v>
      </c>
      <c r="U45" s="160" t="s">
        <v>978</v>
      </c>
      <c r="V45" s="160" t="s">
        <v>556</v>
      </c>
      <c r="W45" s="160" t="s">
        <v>953</v>
      </c>
      <c r="X45" s="160" t="s">
        <v>953</v>
      </c>
      <c r="Y45" s="160" t="s">
        <v>953</v>
      </c>
      <c r="Z45" s="160" t="s">
        <v>953</v>
      </c>
      <c r="AA45" s="160" t="s">
        <v>953</v>
      </c>
      <c r="AB45" s="160" t="s">
        <v>965</v>
      </c>
      <c r="AC45" s="160" t="s">
        <v>953</v>
      </c>
      <c r="AD45" s="105" t="s">
        <v>974</v>
      </c>
      <c r="AE45" s="160" t="s">
        <v>953</v>
      </c>
      <c r="AF45" s="160" t="s">
        <v>973</v>
      </c>
      <c r="AG45" s="160" t="s">
        <v>556</v>
      </c>
      <c r="AH45" s="160" t="s">
        <v>971</v>
      </c>
      <c r="AI45" s="160" t="s">
        <v>971</v>
      </c>
      <c r="AJ45" s="160" t="s">
        <v>971</v>
      </c>
      <c r="AK45" s="162" t="s">
        <v>944</v>
      </c>
      <c r="AL45" s="160" t="s">
        <v>970</v>
      </c>
      <c r="AM45" s="160" t="s">
        <v>970</v>
      </c>
      <c r="AN45" s="160" t="s">
        <v>542</v>
      </c>
      <c r="AO45" s="160" t="s">
        <v>542</v>
      </c>
      <c r="AP45" s="160" t="s">
        <v>542</v>
      </c>
      <c r="AQ45" s="160" t="s">
        <v>542</v>
      </c>
      <c r="AR45" s="160" t="s">
        <v>966</v>
      </c>
      <c r="AS45" s="160" t="s">
        <v>556</v>
      </c>
      <c r="AT45" s="160" t="s">
        <v>967</v>
      </c>
      <c r="AU45" s="160" t="s">
        <v>556</v>
      </c>
      <c r="AV45" s="160" t="s">
        <v>553</v>
      </c>
      <c r="AW45" s="160" t="s">
        <v>556</v>
      </c>
      <c r="AX45" s="160" t="s">
        <v>556</v>
      </c>
      <c r="AY45" s="160" t="s">
        <v>943</v>
      </c>
      <c r="AZ45" s="160" t="s">
        <v>969</v>
      </c>
      <c r="BA45" s="160" t="s">
        <v>969</v>
      </c>
      <c r="BB45" s="160" t="s">
        <v>556</v>
      </c>
      <c r="BC45" s="160" t="s">
        <v>556</v>
      </c>
      <c r="BD45" s="160" t="s">
        <v>968</v>
      </c>
      <c r="BE45" s="160" t="s">
        <v>556</v>
      </c>
      <c r="BF45" s="104"/>
    </row>
    <row r="46" spans="1:58" x14ac:dyDescent="0.35">
      <c r="A46" s="128" t="str">
        <f>'Indicator Data'!A47</f>
        <v>Croatia</v>
      </c>
      <c r="B46" s="107" t="str">
        <f>'Indicator Data'!B47</f>
        <v>HRV</v>
      </c>
      <c r="C46" s="160" t="s">
        <v>1061</v>
      </c>
      <c r="D46" s="160" t="s">
        <v>1061</v>
      </c>
      <c r="E46" s="160" t="s">
        <v>975</v>
      </c>
      <c r="F46" s="160" t="s">
        <v>975</v>
      </c>
      <c r="G46" s="160" t="s">
        <v>975</v>
      </c>
      <c r="H46" s="160" t="s">
        <v>975</v>
      </c>
      <c r="I46" s="160" t="s">
        <v>975</v>
      </c>
      <c r="J46" s="160" t="s">
        <v>971</v>
      </c>
      <c r="K46" s="160" t="s">
        <v>971</v>
      </c>
      <c r="L46" s="160" t="s">
        <v>542</v>
      </c>
      <c r="M46" s="160" t="s">
        <v>968</v>
      </c>
      <c r="N46" s="160" t="s">
        <v>968</v>
      </c>
      <c r="O46" s="160" t="s">
        <v>976</v>
      </c>
      <c r="P46" s="160" t="s">
        <v>976</v>
      </c>
      <c r="Q46" s="160" t="s">
        <v>973</v>
      </c>
      <c r="R46" s="160" t="s">
        <v>973</v>
      </c>
      <c r="S46" s="160" t="s">
        <v>977</v>
      </c>
      <c r="T46" s="160" t="s">
        <v>978</v>
      </c>
      <c r="U46" s="160" t="s">
        <v>978</v>
      </c>
      <c r="V46" s="160" t="s">
        <v>556</v>
      </c>
      <c r="W46" s="160" t="s">
        <v>953</v>
      </c>
      <c r="X46" s="160" t="s">
        <v>953</v>
      </c>
      <c r="Y46" s="160" t="s">
        <v>953</v>
      </c>
      <c r="Z46" s="160" t="s">
        <v>953</v>
      </c>
      <c r="AA46" s="160" t="s">
        <v>953</v>
      </c>
      <c r="AB46" s="160" t="s">
        <v>941</v>
      </c>
      <c r="AC46" s="160" t="s">
        <v>953</v>
      </c>
      <c r="AD46" s="105" t="s">
        <v>974</v>
      </c>
      <c r="AE46" s="160" t="s">
        <v>953</v>
      </c>
      <c r="AF46" s="160" t="s">
        <v>973</v>
      </c>
      <c r="AG46" s="160" t="s">
        <v>556</v>
      </c>
      <c r="AH46" s="160" t="s">
        <v>971</v>
      </c>
      <c r="AI46" s="160" t="s">
        <v>971</v>
      </c>
      <c r="AJ46" s="160" t="s">
        <v>971</v>
      </c>
      <c r="AK46" s="162" t="s">
        <v>941</v>
      </c>
      <c r="AL46" s="160" t="s">
        <v>970</v>
      </c>
      <c r="AM46" s="160" t="s">
        <v>970</v>
      </c>
      <c r="AN46" s="160" t="s">
        <v>542</v>
      </c>
      <c r="AO46" s="160" t="s">
        <v>542</v>
      </c>
      <c r="AP46" s="160" t="s">
        <v>542</v>
      </c>
      <c r="AQ46" s="160" t="s">
        <v>542</v>
      </c>
      <c r="AR46" s="160" t="s">
        <v>966</v>
      </c>
      <c r="AS46" s="160" t="s">
        <v>556</v>
      </c>
      <c r="AT46" s="160" t="s">
        <v>967</v>
      </c>
      <c r="AU46" s="160" t="s">
        <v>556</v>
      </c>
      <c r="AV46" s="160" t="s">
        <v>553</v>
      </c>
      <c r="AW46" s="160" t="s">
        <v>556</v>
      </c>
      <c r="AX46" s="160" t="s">
        <v>556</v>
      </c>
      <c r="AY46" s="160" t="s">
        <v>943</v>
      </c>
      <c r="AZ46" s="160" t="s">
        <v>969</v>
      </c>
      <c r="BA46" s="160" t="s">
        <v>969</v>
      </c>
      <c r="BB46" s="160" t="s">
        <v>556</v>
      </c>
      <c r="BC46" s="160" t="s">
        <v>556</v>
      </c>
      <c r="BD46" s="160" t="s">
        <v>968</v>
      </c>
      <c r="BE46" s="160" t="s">
        <v>556</v>
      </c>
      <c r="BF46" s="104"/>
    </row>
    <row r="47" spans="1:58" x14ac:dyDescent="0.35">
      <c r="A47" s="128" t="str">
        <f>'Indicator Data'!A48</f>
        <v>Cuba</v>
      </c>
      <c r="B47" s="107" t="str">
        <f>'Indicator Data'!B48</f>
        <v>CUB</v>
      </c>
      <c r="C47" s="160" t="s">
        <v>1061</v>
      </c>
      <c r="D47" s="160" t="s">
        <v>1061</v>
      </c>
      <c r="E47" s="160" t="s">
        <v>975</v>
      </c>
      <c r="F47" s="160" t="s">
        <v>975</v>
      </c>
      <c r="G47" s="160" t="s">
        <v>975</v>
      </c>
      <c r="H47" s="160" t="s">
        <v>975</v>
      </c>
      <c r="I47" s="160" t="s">
        <v>975</v>
      </c>
      <c r="J47" s="160" t="s">
        <v>971</v>
      </c>
      <c r="K47" s="160" t="s">
        <v>971</v>
      </c>
      <c r="L47" s="160" t="s">
        <v>542</v>
      </c>
      <c r="M47" s="160" t="s">
        <v>968</v>
      </c>
      <c r="N47" s="160" t="s">
        <v>968</v>
      </c>
      <c r="O47" s="160" t="s">
        <v>976</v>
      </c>
      <c r="P47" s="160" t="s">
        <v>976</v>
      </c>
      <c r="Q47" s="160" t="s">
        <v>973</v>
      </c>
      <c r="R47" s="160" t="s">
        <v>973</v>
      </c>
      <c r="S47" s="160" t="s">
        <v>977</v>
      </c>
      <c r="T47" s="160" t="s">
        <v>978</v>
      </c>
      <c r="U47" s="160" t="s">
        <v>978</v>
      </c>
      <c r="V47" s="160" t="s">
        <v>556</v>
      </c>
      <c r="W47" s="160" t="s">
        <v>953</v>
      </c>
      <c r="X47" s="160" t="s">
        <v>953</v>
      </c>
      <c r="Y47" s="160" t="s">
        <v>953</v>
      </c>
      <c r="Z47" s="160" t="s">
        <v>953</v>
      </c>
      <c r="AA47" s="160" t="s">
        <v>953</v>
      </c>
      <c r="AB47" s="160" t="s">
        <v>965</v>
      </c>
      <c r="AC47" s="160" t="s">
        <v>953</v>
      </c>
      <c r="AD47" s="105" t="s">
        <v>974</v>
      </c>
      <c r="AE47" s="160" t="s">
        <v>953</v>
      </c>
      <c r="AF47" s="160" t="s">
        <v>973</v>
      </c>
      <c r="AG47" s="160" t="s">
        <v>556</v>
      </c>
      <c r="AH47" s="160" t="s">
        <v>971</v>
      </c>
      <c r="AI47" s="160" t="s">
        <v>971</v>
      </c>
      <c r="AJ47" s="160" t="s">
        <v>971</v>
      </c>
      <c r="AK47" s="162" t="s">
        <v>941</v>
      </c>
      <c r="AL47" s="160" t="s">
        <v>970</v>
      </c>
      <c r="AM47" s="160" t="s">
        <v>970</v>
      </c>
      <c r="AN47" s="160" t="s">
        <v>542</v>
      </c>
      <c r="AO47" s="160" t="s">
        <v>542</v>
      </c>
      <c r="AP47" s="160" t="s">
        <v>542</v>
      </c>
      <c r="AQ47" s="160" t="s">
        <v>542</v>
      </c>
      <c r="AR47" s="160" t="s">
        <v>966</v>
      </c>
      <c r="AS47" s="160" t="s">
        <v>556</v>
      </c>
      <c r="AT47" s="160" t="s">
        <v>967</v>
      </c>
      <c r="AU47" s="160" t="s">
        <v>556</v>
      </c>
      <c r="AV47" s="160" t="s">
        <v>553</v>
      </c>
      <c r="AW47" s="160" t="s">
        <v>556</v>
      </c>
      <c r="AX47" s="160" t="s">
        <v>556</v>
      </c>
      <c r="AY47" s="160" t="s">
        <v>943</v>
      </c>
      <c r="AZ47" s="160" t="s">
        <v>969</v>
      </c>
      <c r="BA47" s="160" t="s">
        <v>969</v>
      </c>
      <c r="BB47" s="160" t="s">
        <v>556</v>
      </c>
      <c r="BC47" s="160" t="s">
        <v>556</v>
      </c>
      <c r="BD47" s="160" t="s">
        <v>968</v>
      </c>
      <c r="BE47" s="160" t="s">
        <v>556</v>
      </c>
      <c r="BF47" s="104"/>
    </row>
    <row r="48" spans="1:58" x14ac:dyDescent="0.35">
      <c r="A48" s="128" t="str">
        <f>'Indicator Data'!A49</f>
        <v>Cyprus</v>
      </c>
      <c r="B48" s="107" t="str">
        <f>'Indicator Data'!B49</f>
        <v>CYP</v>
      </c>
      <c r="C48" s="160" t="s">
        <v>1061</v>
      </c>
      <c r="D48" s="160" t="s">
        <v>1061</v>
      </c>
      <c r="E48" s="160" t="s">
        <v>975</v>
      </c>
      <c r="F48" s="160" t="s">
        <v>975</v>
      </c>
      <c r="G48" s="160" t="s">
        <v>975</v>
      </c>
      <c r="H48" s="160" t="s">
        <v>975</v>
      </c>
      <c r="I48" s="160" t="s">
        <v>975</v>
      </c>
      <c r="J48" s="160" t="s">
        <v>971</v>
      </c>
      <c r="K48" s="160" t="s">
        <v>971</v>
      </c>
      <c r="L48" s="160" t="s">
        <v>542</v>
      </c>
      <c r="M48" s="160" t="s">
        <v>968</v>
      </c>
      <c r="N48" s="160" t="s">
        <v>968</v>
      </c>
      <c r="O48" s="160" t="s">
        <v>976</v>
      </c>
      <c r="P48" s="160" t="s">
        <v>976</v>
      </c>
      <c r="Q48" s="160" t="s">
        <v>973</v>
      </c>
      <c r="R48" s="160" t="s">
        <v>973</v>
      </c>
      <c r="S48" s="160" t="s">
        <v>977</v>
      </c>
      <c r="T48" s="160" t="s">
        <v>978</v>
      </c>
      <c r="U48" s="160" t="s">
        <v>978</v>
      </c>
      <c r="V48" s="160" t="s">
        <v>556</v>
      </c>
      <c r="W48" s="160" t="s">
        <v>953</v>
      </c>
      <c r="X48" s="160" t="s">
        <v>953</v>
      </c>
      <c r="Y48" s="160" t="s">
        <v>953</v>
      </c>
      <c r="Z48" s="160" t="s">
        <v>953</v>
      </c>
      <c r="AA48" s="160" t="s">
        <v>953</v>
      </c>
      <c r="AB48" s="160" t="s">
        <v>953</v>
      </c>
      <c r="AC48" s="160" t="s">
        <v>953</v>
      </c>
      <c r="AD48" s="105" t="s">
        <v>974</v>
      </c>
      <c r="AE48" s="160" t="s">
        <v>953</v>
      </c>
      <c r="AF48" s="160" t="s">
        <v>973</v>
      </c>
      <c r="AG48" s="160" t="s">
        <v>556</v>
      </c>
      <c r="AH48" s="160" t="s">
        <v>971</v>
      </c>
      <c r="AI48" s="160" t="s">
        <v>971</v>
      </c>
      <c r="AJ48" s="160" t="s">
        <v>971</v>
      </c>
      <c r="AK48" s="162" t="s">
        <v>944</v>
      </c>
      <c r="AL48" s="160" t="s">
        <v>970</v>
      </c>
      <c r="AM48" s="160" t="s">
        <v>970</v>
      </c>
      <c r="AN48" s="160" t="s">
        <v>542</v>
      </c>
      <c r="AO48" s="160" t="s">
        <v>542</v>
      </c>
      <c r="AP48" s="160" t="s">
        <v>542</v>
      </c>
      <c r="AQ48" s="160" t="s">
        <v>542</v>
      </c>
      <c r="AR48" s="160" t="s">
        <v>966</v>
      </c>
      <c r="AS48" s="160" t="s">
        <v>556</v>
      </c>
      <c r="AT48" s="160" t="s">
        <v>967</v>
      </c>
      <c r="AU48" s="160" t="s">
        <v>556</v>
      </c>
      <c r="AV48" s="160" t="s">
        <v>553</v>
      </c>
      <c r="AW48" s="160" t="s">
        <v>556</v>
      </c>
      <c r="AX48" s="160" t="s">
        <v>556</v>
      </c>
      <c r="AY48" s="160" t="s">
        <v>943</v>
      </c>
      <c r="AZ48" s="160" t="s">
        <v>969</v>
      </c>
      <c r="BA48" s="160" t="s">
        <v>969</v>
      </c>
      <c r="BB48" s="160" t="s">
        <v>556</v>
      </c>
      <c r="BC48" s="160" t="s">
        <v>556</v>
      </c>
      <c r="BD48" s="160" t="s">
        <v>968</v>
      </c>
      <c r="BE48" s="160" t="s">
        <v>556</v>
      </c>
      <c r="BF48" s="104"/>
    </row>
    <row r="49" spans="1:58" x14ac:dyDescent="0.35">
      <c r="A49" s="128" t="str">
        <f>'Indicator Data'!A50</f>
        <v>Czech Republic</v>
      </c>
      <c r="B49" s="107" t="str">
        <f>'Indicator Data'!B50</f>
        <v>CZE</v>
      </c>
      <c r="C49" s="160" t="s">
        <v>1061</v>
      </c>
      <c r="D49" s="160" t="s">
        <v>1061</v>
      </c>
      <c r="E49" s="160" t="s">
        <v>975</v>
      </c>
      <c r="F49" s="160" t="s">
        <v>975</v>
      </c>
      <c r="G49" s="160" t="s">
        <v>975</v>
      </c>
      <c r="H49" s="160" t="s">
        <v>975</v>
      </c>
      <c r="I49" s="160" t="s">
        <v>975</v>
      </c>
      <c r="J49" s="160" t="s">
        <v>971</v>
      </c>
      <c r="K49" s="160" t="s">
        <v>971</v>
      </c>
      <c r="L49" s="160" t="s">
        <v>542</v>
      </c>
      <c r="M49" s="160" t="s">
        <v>968</v>
      </c>
      <c r="N49" s="160" t="s">
        <v>968</v>
      </c>
      <c r="O49" s="160" t="s">
        <v>976</v>
      </c>
      <c r="P49" s="160" t="s">
        <v>976</v>
      </c>
      <c r="Q49" s="160" t="s">
        <v>973</v>
      </c>
      <c r="R49" s="160" t="s">
        <v>973</v>
      </c>
      <c r="S49" s="160" t="s">
        <v>977</v>
      </c>
      <c r="T49" s="160" t="s">
        <v>978</v>
      </c>
      <c r="U49" s="160" t="s">
        <v>978</v>
      </c>
      <c r="V49" s="160" t="s">
        <v>556</v>
      </c>
      <c r="W49" s="160" t="s">
        <v>953</v>
      </c>
      <c r="X49" s="160" t="s">
        <v>953</v>
      </c>
      <c r="Y49" s="160" t="s">
        <v>953</v>
      </c>
      <c r="Z49" s="160" t="s">
        <v>953</v>
      </c>
      <c r="AA49" s="160" t="s">
        <v>953</v>
      </c>
      <c r="AB49" s="160" t="s">
        <v>953</v>
      </c>
      <c r="AC49" s="160" t="s">
        <v>953</v>
      </c>
      <c r="AD49" s="105" t="s">
        <v>974</v>
      </c>
      <c r="AE49" s="160" t="s">
        <v>953</v>
      </c>
      <c r="AF49" s="160" t="s">
        <v>973</v>
      </c>
      <c r="AG49" s="160" t="s">
        <v>556</v>
      </c>
      <c r="AH49" s="160" t="s">
        <v>971</v>
      </c>
      <c r="AI49" s="160" t="s">
        <v>971</v>
      </c>
      <c r="AJ49" s="160" t="s">
        <v>971</v>
      </c>
      <c r="AK49" s="162" t="s">
        <v>941</v>
      </c>
      <c r="AL49" s="160" t="s">
        <v>970</v>
      </c>
      <c r="AM49" s="160" t="s">
        <v>970</v>
      </c>
      <c r="AN49" s="160" t="s">
        <v>542</v>
      </c>
      <c r="AO49" s="160" t="s">
        <v>542</v>
      </c>
      <c r="AP49" s="160" t="s">
        <v>542</v>
      </c>
      <c r="AQ49" s="160" t="s">
        <v>542</v>
      </c>
      <c r="AR49" s="160" t="s">
        <v>966</v>
      </c>
      <c r="AS49" s="160" t="s">
        <v>556</v>
      </c>
      <c r="AT49" s="160" t="s">
        <v>967</v>
      </c>
      <c r="AU49" s="160" t="s">
        <v>556</v>
      </c>
      <c r="AV49" s="160" t="s">
        <v>553</v>
      </c>
      <c r="AW49" s="160" t="s">
        <v>556</v>
      </c>
      <c r="AX49" s="160" t="s">
        <v>556</v>
      </c>
      <c r="AY49" s="160" t="s">
        <v>943</v>
      </c>
      <c r="AZ49" s="160" t="s">
        <v>969</v>
      </c>
      <c r="BA49" s="160" t="s">
        <v>969</v>
      </c>
      <c r="BB49" s="160" t="s">
        <v>556</v>
      </c>
      <c r="BC49" s="160" t="s">
        <v>556</v>
      </c>
      <c r="BD49" s="160" t="s">
        <v>968</v>
      </c>
      <c r="BE49" s="160" t="s">
        <v>556</v>
      </c>
      <c r="BF49" s="104"/>
    </row>
    <row r="50" spans="1:58" x14ac:dyDescent="0.35">
      <c r="A50" s="128" t="str">
        <f>'Indicator Data'!A51</f>
        <v>Denmark</v>
      </c>
      <c r="B50" s="107" t="str">
        <f>'Indicator Data'!B51</f>
        <v>DNK</v>
      </c>
      <c r="C50" s="160" t="s">
        <v>1061</v>
      </c>
      <c r="D50" s="160" t="s">
        <v>1061</v>
      </c>
      <c r="E50" s="160" t="s">
        <v>975</v>
      </c>
      <c r="F50" s="160" t="s">
        <v>975</v>
      </c>
      <c r="G50" s="160" t="s">
        <v>975</v>
      </c>
      <c r="H50" s="160" t="s">
        <v>975</v>
      </c>
      <c r="I50" s="160" t="s">
        <v>975</v>
      </c>
      <c r="J50" s="160" t="s">
        <v>971</v>
      </c>
      <c r="K50" s="160" t="s">
        <v>971</v>
      </c>
      <c r="L50" s="160" t="s">
        <v>542</v>
      </c>
      <c r="M50" s="160" t="s">
        <v>968</v>
      </c>
      <c r="N50" s="160" t="s">
        <v>968</v>
      </c>
      <c r="O50" s="160" t="s">
        <v>976</v>
      </c>
      <c r="P50" s="160" t="s">
        <v>976</v>
      </c>
      <c r="Q50" s="160" t="s">
        <v>973</v>
      </c>
      <c r="R50" s="160" t="s">
        <v>973</v>
      </c>
      <c r="S50" s="160" t="s">
        <v>977</v>
      </c>
      <c r="T50" s="160" t="s">
        <v>978</v>
      </c>
      <c r="U50" s="160" t="s">
        <v>978</v>
      </c>
      <c r="V50" s="160" t="s">
        <v>556</v>
      </c>
      <c r="W50" s="160" t="s">
        <v>953</v>
      </c>
      <c r="X50" s="160" t="s">
        <v>953</v>
      </c>
      <c r="Y50" s="160" t="s">
        <v>953</v>
      </c>
      <c r="Z50" s="160" t="s">
        <v>953</v>
      </c>
      <c r="AA50" s="160" t="s">
        <v>953</v>
      </c>
      <c r="AB50" s="160" t="s">
        <v>965</v>
      </c>
      <c r="AC50" s="160" t="s">
        <v>953</v>
      </c>
      <c r="AD50" s="105" t="s">
        <v>974</v>
      </c>
      <c r="AE50" s="160" t="s">
        <v>953</v>
      </c>
      <c r="AF50" s="160" t="s">
        <v>973</v>
      </c>
      <c r="AG50" s="160" t="s">
        <v>556</v>
      </c>
      <c r="AH50" s="160" t="s">
        <v>971</v>
      </c>
      <c r="AI50" s="160" t="s">
        <v>971</v>
      </c>
      <c r="AJ50" s="160" t="s">
        <v>971</v>
      </c>
      <c r="AK50" s="162" t="s">
        <v>941</v>
      </c>
      <c r="AL50" s="160" t="s">
        <v>970</v>
      </c>
      <c r="AM50" s="160" t="s">
        <v>970</v>
      </c>
      <c r="AN50" s="160" t="s">
        <v>542</v>
      </c>
      <c r="AO50" s="160" t="s">
        <v>542</v>
      </c>
      <c r="AP50" s="160" t="s">
        <v>542</v>
      </c>
      <c r="AQ50" s="160" t="s">
        <v>542</v>
      </c>
      <c r="AR50" s="160" t="s">
        <v>966</v>
      </c>
      <c r="AS50" s="160" t="s">
        <v>556</v>
      </c>
      <c r="AT50" s="160" t="s">
        <v>967</v>
      </c>
      <c r="AU50" s="160" t="s">
        <v>556</v>
      </c>
      <c r="AV50" s="160" t="s">
        <v>553</v>
      </c>
      <c r="AW50" s="160" t="s">
        <v>556</v>
      </c>
      <c r="AX50" s="160" t="s">
        <v>556</v>
      </c>
      <c r="AY50" s="160" t="s">
        <v>943</v>
      </c>
      <c r="AZ50" s="160" t="s">
        <v>969</v>
      </c>
      <c r="BA50" s="160" t="s">
        <v>969</v>
      </c>
      <c r="BB50" s="160" t="s">
        <v>556</v>
      </c>
      <c r="BC50" s="160" t="s">
        <v>556</v>
      </c>
      <c r="BD50" s="160" t="s">
        <v>968</v>
      </c>
      <c r="BE50" s="160" t="s">
        <v>556</v>
      </c>
      <c r="BF50" s="104"/>
    </row>
    <row r="51" spans="1:58" x14ac:dyDescent="0.35">
      <c r="A51" s="128" t="str">
        <f>'Indicator Data'!A52</f>
        <v>Djibouti</v>
      </c>
      <c r="B51" s="107" t="str">
        <f>'Indicator Data'!B52</f>
        <v>DJI</v>
      </c>
      <c r="C51" s="160" t="s">
        <v>1061</v>
      </c>
      <c r="D51" s="160" t="s">
        <v>1061</v>
      </c>
      <c r="E51" s="160" t="s">
        <v>975</v>
      </c>
      <c r="F51" s="160" t="s">
        <v>975</v>
      </c>
      <c r="G51" s="160" t="s">
        <v>975</v>
      </c>
      <c r="H51" s="160" t="s">
        <v>975</v>
      </c>
      <c r="I51" s="160" t="s">
        <v>975</v>
      </c>
      <c r="J51" s="160" t="s">
        <v>971</v>
      </c>
      <c r="K51" s="160" t="s">
        <v>971</v>
      </c>
      <c r="L51" s="160" t="s">
        <v>542</v>
      </c>
      <c r="M51" s="160" t="s">
        <v>968</v>
      </c>
      <c r="N51" s="160" t="s">
        <v>968</v>
      </c>
      <c r="O51" s="160" t="s">
        <v>976</v>
      </c>
      <c r="P51" s="160" t="s">
        <v>976</v>
      </c>
      <c r="Q51" s="160" t="s">
        <v>973</v>
      </c>
      <c r="R51" s="160" t="s">
        <v>973</v>
      </c>
      <c r="S51" s="160" t="s">
        <v>977</v>
      </c>
      <c r="T51" s="160" t="s">
        <v>978</v>
      </c>
      <c r="U51" s="160" t="s">
        <v>978</v>
      </c>
      <c r="V51" s="160" t="s">
        <v>556</v>
      </c>
      <c r="W51" s="160" t="s">
        <v>953</v>
      </c>
      <c r="X51" s="160" t="s">
        <v>953</v>
      </c>
      <c r="Y51" s="160" t="s">
        <v>953</v>
      </c>
      <c r="Z51" s="160" t="s">
        <v>953</v>
      </c>
      <c r="AA51" s="160" t="s">
        <v>953</v>
      </c>
      <c r="AB51" s="160" t="s">
        <v>965</v>
      </c>
      <c r="AC51" s="160" t="s">
        <v>953</v>
      </c>
      <c r="AD51" s="105" t="s">
        <v>974</v>
      </c>
      <c r="AE51" s="160" t="s">
        <v>953</v>
      </c>
      <c r="AF51" s="160" t="s">
        <v>973</v>
      </c>
      <c r="AG51" s="160" t="s">
        <v>556</v>
      </c>
      <c r="AH51" s="160" t="s">
        <v>971</v>
      </c>
      <c r="AI51" s="160" t="s">
        <v>971</v>
      </c>
      <c r="AJ51" s="160" t="s">
        <v>971</v>
      </c>
      <c r="AK51" s="162" t="s">
        <v>941</v>
      </c>
      <c r="AL51" s="160" t="s">
        <v>970</v>
      </c>
      <c r="AM51" s="160" t="s">
        <v>970</v>
      </c>
      <c r="AN51" s="160" t="s">
        <v>542</v>
      </c>
      <c r="AO51" s="160" t="s">
        <v>542</v>
      </c>
      <c r="AP51" s="160" t="s">
        <v>542</v>
      </c>
      <c r="AQ51" s="160" t="s">
        <v>542</v>
      </c>
      <c r="AR51" s="160" t="s">
        <v>966</v>
      </c>
      <c r="AS51" s="160" t="s">
        <v>556</v>
      </c>
      <c r="AT51" s="160" t="s">
        <v>967</v>
      </c>
      <c r="AU51" s="160" t="s">
        <v>556</v>
      </c>
      <c r="AV51" s="160" t="s">
        <v>553</v>
      </c>
      <c r="AW51" s="160" t="s">
        <v>556</v>
      </c>
      <c r="AX51" s="160" t="s">
        <v>556</v>
      </c>
      <c r="AY51" s="160" t="s">
        <v>943</v>
      </c>
      <c r="AZ51" s="160" t="s">
        <v>969</v>
      </c>
      <c r="BA51" s="160" t="s">
        <v>969</v>
      </c>
      <c r="BB51" s="160" t="s">
        <v>556</v>
      </c>
      <c r="BC51" s="160" t="s">
        <v>556</v>
      </c>
      <c r="BD51" s="160" t="s">
        <v>968</v>
      </c>
      <c r="BE51" s="160" t="s">
        <v>556</v>
      </c>
      <c r="BF51" s="104"/>
    </row>
    <row r="52" spans="1:58" x14ac:dyDescent="0.35">
      <c r="A52" s="128" t="str">
        <f>'Indicator Data'!A53</f>
        <v>Dominica</v>
      </c>
      <c r="B52" s="107" t="str">
        <f>'Indicator Data'!B53</f>
        <v>DMA</v>
      </c>
      <c r="C52" s="160" t="s">
        <v>1061</v>
      </c>
      <c r="D52" s="160" t="s">
        <v>1061</v>
      </c>
      <c r="E52" s="160" t="s">
        <v>975</v>
      </c>
      <c r="F52" s="160" t="s">
        <v>975</v>
      </c>
      <c r="G52" s="160" t="s">
        <v>975</v>
      </c>
      <c r="H52" s="160" t="s">
        <v>975</v>
      </c>
      <c r="I52" s="160" t="s">
        <v>975</v>
      </c>
      <c r="J52" s="160" t="s">
        <v>971</v>
      </c>
      <c r="K52" s="160" t="s">
        <v>971</v>
      </c>
      <c r="L52" s="160" t="s">
        <v>542</v>
      </c>
      <c r="M52" s="160" t="s">
        <v>968</v>
      </c>
      <c r="N52" s="160" t="s">
        <v>968</v>
      </c>
      <c r="O52" s="160" t="s">
        <v>976</v>
      </c>
      <c r="P52" s="160" t="s">
        <v>976</v>
      </c>
      <c r="Q52" s="160" t="s">
        <v>973</v>
      </c>
      <c r="R52" s="160" t="s">
        <v>973</v>
      </c>
      <c r="S52" s="160" t="s">
        <v>977</v>
      </c>
      <c r="T52" s="160" t="s">
        <v>978</v>
      </c>
      <c r="U52" s="160" t="s">
        <v>978</v>
      </c>
      <c r="V52" s="160" t="s">
        <v>556</v>
      </c>
      <c r="W52" s="160" t="s">
        <v>953</v>
      </c>
      <c r="X52" s="160" t="s">
        <v>953</v>
      </c>
      <c r="Y52" s="160" t="s">
        <v>953</v>
      </c>
      <c r="Z52" s="160" t="s">
        <v>953</v>
      </c>
      <c r="AA52" s="160" t="s">
        <v>953</v>
      </c>
      <c r="AB52" s="160" t="s">
        <v>941</v>
      </c>
      <c r="AC52" s="160" t="s">
        <v>953</v>
      </c>
      <c r="AD52" s="105" t="s">
        <v>974</v>
      </c>
      <c r="AE52" s="160" t="s">
        <v>953</v>
      </c>
      <c r="AF52" s="160" t="s">
        <v>973</v>
      </c>
      <c r="AG52" s="160" t="s">
        <v>556</v>
      </c>
      <c r="AH52" s="160" t="s">
        <v>971</v>
      </c>
      <c r="AI52" s="160" t="s">
        <v>971</v>
      </c>
      <c r="AJ52" s="160" t="s">
        <v>971</v>
      </c>
      <c r="AK52" s="162" t="s">
        <v>941</v>
      </c>
      <c r="AL52" s="160" t="s">
        <v>970</v>
      </c>
      <c r="AM52" s="160" t="s">
        <v>970</v>
      </c>
      <c r="AN52" s="160" t="s">
        <v>542</v>
      </c>
      <c r="AO52" s="160" t="s">
        <v>542</v>
      </c>
      <c r="AP52" s="160" t="s">
        <v>542</v>
      </c>
      <c r="AQ52" s="160" t="s">
        <v>542</v>
      </c>
      <c r="AR52" s="160" t="s">
        <v>966</v>
      </c>
      <c r="AS52" s="160" t="s">
        <v>556</v>
      </c>
      <c r="AT52" s="160" t="s">
        <v>967</v>
      </c>
      <c r="AU52" s="160" t="s">
        <v>556</v>
      </c>
      <c r="AV52" s="160" t="s">
        <v>553</v>
      </c>
      <c r="AW52" s="160" t="s">
        <v>556</v>
      </c>
      <c r="AX52" s="160" t="s">
        <v>556</v>
      </c>
      <c r="AY52" s="160" t="s">
        <v>943</v>
      </c>
      <c r="AZ52" s="160" t="s">
        <v>969</v>
      </c>
      <c r="BA52" s="160" t="s">
        <v>969</v>
      </c>
      <c r="BB52" s="160" t="s">
        <v>556</v>
      </c>
      <c r="BC52" s="160" t="s">
        <v>556</v>
      </c>
      <c r="BD52" s="160" t="s">
        <v>968</v>
      </c>
      <c r="BE52" s="160" t="s">
        <v>556</v>
      </c>
      <c r="BF52" s="104"/>
    </row>
    <row r="53" spans="1:58" x14ac:dyDescent="0.35">
      <c r="A53" s="128" t="str">
        <f>'Indicator Data'!A54</f>
        <v>Dominican Republic</v>
      </c>
      <c r="B53" s="107" t="str">
        <f>'Indicator Data'!B54</f>
        <v>DOM</v>
      </c>
      <c r="C53" s="160" t="s">
        <v>1061</v>
      </c>
      <c r="D53" s="160" t="s">
        <v>1061</v>
      </c>
      <c r="E53" s="160" t="s">
        <v>975</v>
      </c>
      <c r="F53" s="160" t="s">
        <v>975</v>
      </c>
      <c r="G53" s="160" t="s">
        <v>975</v>
      </c>
      <c r="H53" s="160" t="s">
        <v>975</v>
      </c>
      <c r="I53" s="160" t="s">
        <v>975</v>
      </c>
      <c r="J53" s="160" t="s">
        <v>971</v>
      </c>
      <c r="K53" s="160" t="s">
        <v>971</v>
      </c>
      <c r="L53" s="160" t="s">
        <v>542</v>
      </c>
      <c r="M53" s="160" t="s">
        <v>968</v>
      </c>
      <c r="N53" s="160" t="s">
        <v>968</v>
      </c>
      <c r="O53" s="160" t="s">
        <v>976</v>
      </c>
      <c r="P53" s="160" t="s">
        <v>976</v>
      </c>
      <c r="Q53" s="160" t="s">
        <v>973</v>
      </c>
      <c r="R53" s="160" t="s">
        <v>973</v>
      </c>
      <c r="S53" s="160" t="s">
        <v>977</v>
      </c>
      <c r="T53" s="160" t="s">
        <v>978</v>
      </c>
      <c r="U53" s="160" t="s">
        <v>978</v>
      </c>
      <c r="V53" s="160" t="s">
        <v>556</v>
      </c>
      <c r="W53" s="160" t="s">
        <v>953</v>
      </c>
      <c r="X53" s="160" t="s">
        <v>953</v>
      </c>
      <c r="Y53" s="160" t="s">
        <v>953</v>
      </c>
      <c r="Z53" s="160" t="s">
        <v>953</v>
      </c>
      <c r="AA53" s="160" t="s">
        <v>953</v>
      </c>
      <c r="AB53" s="160" t="s">
        <v>965</v>
      </c>
      <c r="AC53" s="160" t="s">
        <v>953</v>
      </c>
      <c r="AD53" s="105" t="s">
        <v>974</v>
      </c>
      <c r="AE53" s="160" t="s">
        <v>953</v>
      </c>
      <c r="AF53" s="160" t="s">
        <v>973</v>
      </c>
      <c r="AG53" s="160" t="s">
        <v>556</v>
      </c>
      <c r="AH53" s="160" t="s">
        <v>971</v>
      </c>
      <c r="AI53" s="160" t="s">
        <v>971</v>
      </c>
      <c r="AJ53" s="160" t="s">
        <v>971</v>
      </c>
      <c r="AK53" s="162" t="s">
        <v>941</v>
      </c>
      <c r="AL53" s="160" t="s">
        <v>970</v>
      </c>
      <c r="AM53" s="160" t="s">
        <v>970</v>
      </c>
      <c r="AN53" s="160" t="s">
        <v>542</v>
      </c>
      <c r="AO53" s="160" t="s">
        <v>542</v>
      </c>
      <c r="AP53" s="160" t="s">
        <v>542</v>
      </c>
      <c r="AQ53" s="160" t="s">
        <v>542</v>
      </c>
      <c r="AR53" s="160" t="s">
        <v>966</v>
      </c>
      <c r="AS53" s="160" t="s">
        <v>556</v>
      </c>
      <c r="AT53" s="160" t="s">
        <v>967</v>
      </c>
      <c r="AU53" s="160" t="s">
        <v>556</v>
      </c>
      <c r="AV53" s="160" t="s">
        <v>553</v>
      </c>
      <c r="AW53" s="160" t="s">
        <v>556</v>
      </c>
      <c r="AX53" s="160" t="s">
        <v>556</v>
      </c>
      <c r="AY53" s="160" t="s">
        <v>943</v>
      </c>
      <c r="AZ53" s="160" t="s">
        <v>969</v>
      </c>
      <c r="BA53" s="160" t="s">
        <v>969</v>
      </c>
      <c r="BB53" s="160" t="s">
        <v>556</v>
      </c>
      <c r="BC53" s="160" t="s">
        <v>556</v>
      </c>
      <c r="BD53" s="160" t="s">
        <v>968</v>
      </c>
      <c r="BE53" s="160" t="s">
        <v>556</v>
      </c>
      <c r="BF53" s="104"/>
    </row>
    <row r="54" spans="1:58" x14ac:dyDescent="0.35">
      <c r="A54" s="128" t="str">
        <f>'Indicator Data'!A55</f>
        <v>Ecuador</v>
      </c>
      <c r="B54" s="107" t="str">
        <f>'Indicator Data'!B55</f>
        <v>ECU</v>
      </c>
      <c r="C54" s="160" t="s">
        <v>1061</v>
      </c>
      <c r="D54" s="160" t="s">
        <v>1061</v>
      </c>
      <c r="E54" s="160" t="s">
        <v>975</v>
      </c>
      <c r="F54" s="160" t="s">
        <v>975</v>
      </c>
      <c r="G54" s="160" t="s">
        <v>975</v>
      </c>
      <c r="H54" s="160" t="s">
        <v>975</v>
      </c>
      <c r="I54" s="160" t="s">
        <v>975</v>
      </c>
      <c r="J54" s="160" t="s">
        <v>971</v>
      </c>
      <c r="K54" s="160" t="s">
        <v>971</v>
      </c>
      <c r="L54" s="160" t="s">
        <v>542</v>
      </c>
      <c r="M54" s="160" t="s">
        <v>968</v>
      </c>
      <c r="N54" s="160" t="s">
        <v>968</v>
      </c>
      <c r="O54" s="160" t="s">
        <v>976</v>
      </c>
      <c r="P54" s="160" t="s">
        <v>976</v>
      </c>
      <c r="Q54" s="160" t="s">
        <v>973</v>
      </c>
      <c r="R54" s="160" t="s">
        <v>973</v>
      </c>
      <c r="S54" s="160" t="s">
        <v>977</v>
      </c>
      <c r="T54" s="160" t="s">
        <v>978</v>
      </c>
      <c r="U54" s="160" t="s">
        <v>978</v>
      </c>
      <c r="V54" s="160" t="s">
        <v>556</v>
      </c>
      <c r="W54" s="160" t="s">
        <v>953</v>
      </c>
      <c r="X54" s="160" t="s">
        <v>953</v>
      </c>
      <c r="Y54" s="160" t="s">
        <v>953</v>
      </c>
      <c r="Z54" s="160" t="s">
        <v>953</v>
      </c>
      <c r="AA54" s="160" t="s">
        <v>953</v>
      </c>
      <c r="AB54" s="160" t="s">
        <v>965</v>
      </c>
      <c r="AC54" s="160" t="s">
        <v>953</v>
      </c>
      <c r="AD54" s="105" t="s">
        <v>974</v>
      </c>
      <c r="AE54" s="160" t="s">
        <v>953</v>
      </c>
      <c r="AF54" s="160" t="s">
        <v>973</v>
      </c>
      <c r="AG54" s="160" t="s">
        <v>556</v>
      </c>
      <c r="AH54" s="160" t="s">
        <v>971</v>
      </c>
      <c r="AI54" s="160" t="s">
        <v>971</v>
      </c>
      <c r="AJ54" s="160" t="s">
        <v>971</v>
      </c>
      <c r="AK54" s="162" t="s">
        <v>941</v>
      </c>
      <c r="AL54" s="160" t="s">
        <v>970</v>
      </c>
      <c r="AM54" s="160" t="s">
        <v>970</v>
      </c>
      <c r="AN54" s="160" t="s">
        <v>542</v>
      </c>
      <c r="AO54" s="160" t="s">
        <v>542</v>
      </c>
      <c r="AP54" s="160" t="s">
        <v>542</v>
      </c>
      <c r="AQ54" s="160" t="s">
        <v>542</v>
      </c>
      <c r="AR54" s="160" t="s">
        <v>966</v>
      </c>
      <c r="AS54" s="160" t="s">
        <v>556</v>
      </c>
      <c r="AT54" s="160" t="s">
        <v>967</v>
      </c>
      <c r="AU54" s="160" t="s">
        <v>556</v>
      </c>
      <c r="AV54" s="160" t="s">
        <v>553</v>
      </c>
      <c r="AW54" s="160" t="s">
        <v>556</v>
      </c>
      <c r="AX54" s="160" t="s">
        <v>556</v>
      </c>
      <c r="AY54" s="160" t="s">
        <v>943</v>
      </c>
      <c r="AZ54" s="160" t="s">
        <v>969</v>
      </c>
      <c r="BA54" s="160" t="s">
        <v>969</v>
      </c>
      <c r="BB54" s="160" t="s">
        <v>556</v>
      </c>
      <c r="BC54" s="160" t="s">
        <v>556</v>
      </c>
      <c r="BD54" s="160" t="s">
        <v>968</v>
      </c>
      <c r="BE54" s="160" t="s">
        <v>556</v>
      </c>
      <c r="BF54" s="104"/>
    </row>
    <row r="55" spans="1:58" x14ac:dyDescent="0.35">
      <c r="A55" s="128" t="str">
        <f>'Indicator Data'!A56</f>
        <v>Egypt</v>
      </c>
      <c r="B55" s="107" t="str">
        <f>'Indicator Data'!B56</f>
        <v>EGY</v>
      </c>
      <c r="C55" s="160" t="s">
        <v>1061</v>
      </c>
      <c r="D55" s="160" t="s">
        <v>1061</v>
      </c>
      <c r="E55" s="160" t="s">
        <v>975</v>
      </c>
      <c r="F55" s="160" t="s">
        <v>975</v>
      </c>
      <c r="G55" s="160" t="s">
        <v>975</v>
      </c>
      <c r="H55" s="160" t="s">
        <v>975</v>
      </c>
      <c r="I55" s="160" t="s">
        <v>975</v>
      </c>
      <c r="J55" s="160" t="s">
        <v>971</v>
      </c>
      <c r="K55" s="160" t="s">
        <v>971</v>
      </c>
      <c r="L55" s="160" t="s">
        <v>542</v>
      </c>
      <c r="M55" s="160" t="s">
        <v>968</v>
      </c>
      <c r="N55" s="160" t="s">
        <v>968</v>
      </c>
      <c r="O55" s="160" t="s">
        <v>976</v>
      </c>
      <c r="P55" s="160" t="s">
        <v>976</v>
      </c>
      <c r="Q55" s="160" t="s">
        <v>973</v>
      </c>
      <c r="R55" s="160" t="s">
        <v>973</v>
      </c>
      <c r="S55" s="160" t="s">
        <v>977</v>
      </c>
      <c r="T55" s="160" t="s">
        <v>978</v>
      </c>
      <c r="U55" s="160" t="s">
        <v>978</v>
      </c>
      <c r="V55" s="160" t="s">
        <v>556</v>
      </c>
      <c r="W55" s="160" t="s">
        <v>953</v>
      </c>
      <c r="X55" s="160" t="s">
        <v>953</v>
      </c>
      <c r="Y55" s="160" t="s">
        <v>953</v>
      </c>
      <c r="Z55" s="160" t="s">
        <v>953</v>
      </c>
      <c r="AA55" s="160" t="s">
        <v>953</v>
      </c>
      <c r="AB55" s="160" t="s">
        <v>965</v>
      </c>
      <c r="AC55" s="160" t="s">
        <v>953</v>
      </c>
      <c r="AD55" s="105" t="s">
        <v>974</v>
      </c>
      <c r="AE55" s="160" t="s">
        <v>953</v>
      </c>
      <c r="AF55" s="160" t="s">
        <v>973</v>
      </c>
      <c r="AG55" s="160" t="s">
        <v>556</v>
      </c>
      <c r="AH55" s="160" t="s">
        <v>971</v>
      </c>
      <c r="AI55" s="160" t="s">
        <v>971</v>
      </c>
      <c r="AJ55" s="160" t="s">
        <v>971</v>
      </c>
      <c r="AK55" s="162" t="s">
        <v>944</v>
      </c>
      <c r="AL55" s="160" t="s">
        <v>970</v>
      </c>
      <c r="AM55" s="160" t="s">
        <v>970</v>
      </c>
      <c r="AN55" s="160" t="s">
        <v>542</v>
      </c>
      <c r="AO55" s="160" t="s">
        <v>542</v>
      </c>
      <c r="AP55" s="160" t="s">
        <v>542</v>
      </c>
      <c r="AQ55" s="160" t="s">
        <v>542</v>
      </c>
      <c r="AR55" s="160" t="s">
        <v>966</v>
      </c>
      <c r="AS55" s="160" t="s">
        <v>556</v>
      </c>
      <c r="AT55" s="160" t="s">
        <v>967</v>
      </c>
      <c r="AU55" s="160" t="s">
        <v>556</v>
      </c>
      <c r="AV55" s="160" t="s">
        <v>553</v>
      </c>
      <c r="AW55" s="160" t="s">
        <v>556</v>
      </c>
      <c r="AX55" s="160" t="s">
        <v>556</v>
      </c>
      <c r="AY55" s="160" t="s">
        <v>943</v>
      </c>
      <c r="AZ55" s="160" t="s">
        <v>969</v>
      </c>
      <c r="BA55" s="160" t="s">
        <v>969</v>
      </c>
      <c r="BB55" s="160" t="s">
        <v>556</v>
      </c>
      <c r="BC55" s="160" t="s">
        <v>556</v>
      </c>
      <c r="BD55" s="160" t="s">
        <v>968</v>
      </c>
      <c r="BE55" s="160" t="s">
        <v>556</v>
      </c>
      <c r="BF55" s="104"/>
    </row>
    <row r="56" spans="1:58" x14ac:dyDescent="0.35">
      <c r="A56" s="128" t="str">
        <f>'Indicator Data'!A57</f>
        <v>El Salvador</v>
      </c>
      <c r="B56" s="107" t="str">
        <f>'Indicator Data'!B57</f>
        <v>SLV</v>
      </c>
      <c r="C56" s="160" t="s">
        <v>1061</v>
      </c>
      <c r="D56" s="160" t="s">
        <v>1061</v>
      </c>
      <c r="E56" s="160" t="s">
        <v>975</v>
      </c>
      <c r="F56" s="160" t="s">
        <v>975</v>
      </c>
      <c r="G56" s="160" t="s">
        <v>975</v>
      </c>
      <c r="H56" s="160" t="s">
        <v>975</v>
      </c>
      <c r="I56" s="160" t="s">
        <v>975</v>
      </c>
      <c r="J56" s="160" t="s">
        <v>971</v>
      </c>
      <c r="K56" s="160" t="s">
        <v>971</v>
      </c>
      <c r="L56" s="160" t="s">
        <v>542</v>
      </c>
      <c r="M56" s="160" t="s">
        <v>968</v>
      </c>
      <c r="N56" s="160" t="s">
        <v>968</v>
      </c>
      <c r="O56" s="160" t="s">
        <v>976</v>
      </c>
      <c r="P56" s="160" t="s">
        <v>976</v>
      </c>
      <c r="Q56" s="160" t="s">
        <v>973</v>
      </c>
      <c r="R56" s="160" t="s">
        <v>973</v>
      </c>
      <c r="S56" s="160" t="s">
        <v>977</v>
      </c>
      <c r="T56" s="160" t="s">
        <v>978</v>
      </c>
      <c r="U56" s="160" t="s">
        <v>978</v>
      </c>
      <c r="V56" s="160" t="s">
        <v>556</v>
      </c>
      <c r="W56" s="160" t="s">
        <v>953</v>
      </c>
      <c r="X56" s="160" t="s">
        <v>953</v>
      </c>
      <c r="Y56" s="160" t="s">
        <v>953</v>
      </c>
      <c r="Z56" s="160" t="s">
        <v>953</v>
      </c>
      <c r="AA56" s="160" t="s">
        <v>953</v>
      </c>
      <c r="AB56" s="160" t="s">
        <v>965</v>
      </c>
      <c r="AC56" s="160" t="s">
        <v>953</v>
      </c>
      <c r="AD56" s="105" t="s">
        <v>974</v>
      </c>
      <c r="AE56" s="160" t="s">
        <v>953</v>
      </c>
      <c r="AF56" s="160" t="s">
        <v>973</v>
      </c>
      <c r="AG56" s="160" t="s">
        <v>556</v>
      </c>
      <c r="AH56" s="160" t="s">
        <v>971</v>
      </c>
      <c r="AI56" s="160" t="s">
        <v>971</v>
      </c>
      <c r="AJ56" s="160" t="s">
        <v>971</v>
      </c>
      <c r="AK56" s="162" t="s">
        <v>944</v>
      </c>
      <c r="AL56" s="160" t="s">
        <v>970</v>
      </c>
      <c r="AM56" s="160" t="s">
        <v>970</v>
      </c>
      <c r="AN56" s="160" t="s">
        <v>542</v>
      </c>
      <c r="AO56" s="160" t="s">
        <v>542</v>
      </c>
      <c r="AP56" s="160" t="s">
        <v>542</v>
      </c>
      <c r="AQ56" s="160" t="s">
        <v>542</v>
      </c>
      <c r="AR56" s="160" t="s">
        <v>966</v>
      </c>
      <c r="AS56" s="160" t="s">
        <v>556</v>
      </c>
      <c r="AT56" s="160" t="s">
        <v>967</v>
      </c>
      <c r="AU56" s="160" t="s">
        <v>556</v>
      </c>
      <c r="AV56" s="160" t="s">
        <v>553</v>
      </c>
      <c r="AW56" s="160" t="s">
        <v>556</v>
      </c>
      <c r="AX56" s="160" t="s">
        <v>556</v>
      </c>
      <c r="AY56" s="160" t="s">
        <v>943</v>
      </c>
      <c r="AZ56" s="160" t="s">
        <v>969</v>
      </c>
      <c r="BA56" s="160" t="s">
        <v>969</v>
      </c>
      <c r="BB56" s="160" t="s">
        <v>556</v>
      </c>
      <c r="BC56" s="160" t="s">
        <v>556</v>
      </c>
      <c r="BD56" s="160" t="s">
        <v>968</v>
      </c>
      <c r="BE56" s="160" t="s">
        <v>556</v>
      </c>
      <c r="BF56" s="104"/>
    </row>
    <row r="57" spans="1:58" x14ac:dyDescent="0.35">
      <c r="A57" s="128" t="str">
        <f>'Indicator Data'!A58</f>
        <v>Equatorial Guinea</v>
      </c>
      <c r="B57" s="107" t="str">
        <f>'Indicator Data'!B58</f>
        <v>GNQ</v>
      </c>
      <c r="C57" s="160" t="s">
        <v>1061</v>
      </c>
      <c r="D57" s="160" t="s">
        <v>1061</v>
      </c>
      <c r="E57" s="160" t="s">
        <v>975</v>
      </c>
      <c r="F57" s="160" t="s">
        <v>975</v>
      </c>
      <c r="G57" s="160" t="s">
        <v>975</v>
      </c>
      <c r="H57" s="160" t="s">
        <v>975</v>
      </c>
      <c r="I57" s="160" t="s">
        <v>975</v>
      </c>
      <c r="J57" s="160" t="s">
        <v>971</v>
      </c>
      <c r="K57" s="160" t="s">
        <v>971</v>
      </c>
      <c r="L57" s="160" t="s">
        <v>542</v>
      </c>
      <c r="M57" s="160" t="s">
        <v>968</v>
      </c>
      <c r="N57" s="160" t="s">
        <v>968</v>
      </c>
      <c r="O57" s="160" t="s">
        <v>976</v>
      </c>
      <c r="P57" s="160" t="s">
        <v>976</v>
      </c>
      <c r="Q57" s="160" t="s">
        <v>973</v>
      </c>
      <c r="R57" s="160" t="s">
        <v>973</v>
      </c>
      <c r="S57" s="160" t="s">
        <v>977</v>
      </c>
      <c r="T57" s="160" t="s">
        <v>978</v>
      </c>
      <c r="U57" s="160" t="s">
        <v>978</v>
      </c>
      <c r="V57" s="160" t="s">
        <v>556</v>
      </c>
      <c r="W57" s="160" t="s">
        <v>953</v>
      </c>
      <c r="X57" s="160" t="s">
        <v>953</v>
      </c>
      <c r="Y57" s="160" t="s">
        <v>953</v>
      </c>
      <c r="Z57" s="160" t="s">
        <v>953</v>
      </c>
      <c r="AA57" s="160" t="s">
        <v>953</v>
      </c>
      <c r="AB57" s="160" t="s">
        <v>965</v>
      </c>
      <c r="AC57" s="160" t="s">
        <v>953</v>
      </c>
      <c r="AD57" s="105" t="s">
        <v>974</v>
      </c>
      <c r="AE57" s="160" t="s">
        <v>953</v>
      </c>
      <c r="AF57" s="160" t="s">
        <v>973</v>
      </c>
      <c r="AG57" s="160" t="s">
        <v>556</v>
      </c>
      <c r="AH57" s="160" t="s">
        <v>971</v>
      </c>
      <c r="AI57" s="160" t="s">
        <v>971</v>
      </c>
      <c r="AJ57" s="160" t="s">
        <v>971</v>
      </c>
      <c r="AK57" s="162" t="s">
        <v>941</v>
      </c>
      <c r="AL57" s="160" t="s">
        <v>970</v>
      </c>
      <c r="AM57" s="160" t="s">
        <v>970</v>
      </c>
      <c r="AN57" s="160" t="s">
        <v>542</v>
      </c>
      <c r="AO57" s="160" t="s">
        <v>542</v>
      </c>
      <c r="AP57" s="160" t="s">
        <v>542</v>
      </c>
      <c r="AQ57" s="160" t="s">
        <v>542</v>
      </c>
      <c r="AR57" s="160" t="s">
        <v>966</v>
      </c>
      <c r="AS57" s="160" t="s">
        <v>556</v>
      </c>
      <c r="AT57" s="160" t="s">
        <v>967</v>
      </c>
      <c r="AU57" s="160" t="s">
        <v>556</v>
      </c>
      <c r="AV57" s="160" t="s">
        <v>553</v>
      </c>
      <c r="AW57" s="160" t="s">
        <v>556</v>
      </c>
      <c r="AX57" s="160" t="s">
        <v>556</v>
      </c>
      <c r="AY57" s="160" t="s">
        <v>943</v>
      </c>
      <c r="AZ57" s="160" t="s">
        <v>969</v>
      </c>
      <c r="BA57" s="160" t="s">
        <v>969</v>
      </c>
      <c r="BB57" s="160" t="s">
        <v>556</v>
      </c>
      <c r="BC57" s="160" t="s">
        <v>556</v>
      </c>
      <c r="BD57" s="160" t="s">
        <v>968</v>
      </c>
      <c r="BE57" s="160" t="s">
        <v>556</v>
      </c>
      <c r="BF57" s="104"/>
    </row>
    <row r="58" spans="1:58" x14ac:dyDescent="0.35">
      <c r="A58" s="128" t="str">
        <f>'Indicator Data'!A59</f>
        <v>Eritrea</v>
      </c>
      <c r="B58" s="107" t="str">
        <f>'Indicator Data'!B59</f>
        <v>ERI</v>
      </c>
      <c r="C58" s="160" t="s">
        <v>1061</v>
      </c>
      <c r="D58" s="160" t="s">
        <v>1061</v>
      </c>
      <c r="E58" s="160" t="s">
        <v>975</v>
      </c>
      <c r="F58" s="160" t="s">
        <v>975</v>
      </c>
      <c r="G58" s="160" t="s">
        <v>975</v>
      </c>
      <c r="H58" s="160" t="s">
        <v>975</v>
      </c>
      <c r="I58" s="160" t="s">
        <v>975</v>
      </c>
      <c r="J58" s="160" t="s">
        <v>971</v>
      </c>
      <c r="K58" s="160" t="s">
        <v>971</v>
      </c>
      <c r="L58" s="160" t="s">
        <v>542</v>
      </c>
      <c r="M58" s="160" t="s">
        <v>968</v>
      </c>
      <c r="N58" s="160" t="s">
        <v>968</v>
      </c>
      <c r="O58" s="160" t="s">
        <v>976</v>
      </c>
      <c r="P58" s="160" t="s">
        <v>976</v>
      </c>
      <c r="Q58" s="160" t="s">
        <v>973</v>
      </c>
      <c r="R58" s="160" t="s">
        <v>973</v>
      </c>
      <c r="S58" s="160" t="s">
        <v>977</v>
      </c>
      <c r="T58" s="160" t="s">
        <v>978</v>
      </c>
      <c r="U58" s="160" t="s">
        <v>978</v>
      </c>
      <c r="V58" s="160" t="s">
        <v>556</v>
      </c>
      <c r="W58" s="160" t="s">
        <v>953</v>
      </c>
      <c r="X58" s="160" t="s">
        <v>953</v>
      </c>
      <c r="Y58" s="160" t="s">
        <v>953</v>
      </c>
      <c r="Z58" s="160" t="s">
        <v>953</v>
      </c>
      <c r="AA58" s="160" t="s">
        <v>953</v>
      </c>
      <c r="AB58" s="160" t="s">
        <v>965</v>
      </c>
      <c r="AC58" s="160" t="s">
        <v>953</v>
      </c>
      <c r="AD58" s="105" t="s">
        <v>974</v>
      </c>
      <c r="AE58" s="160" t="s">
        <v>953</v>
      </c>
      <c r="AF58" s="160" t="s">
        <v>973</v>
      </c>
      <c r="AG58" s="160" t="s">
        <v>556</v>
      </c>
      <c r="AH58" s="160" t="s">
        <v>971</v>
      </c>
      <c r="AI58" s="160" t="s">
        <v>971</v>
      </c>
      <c r="AJ58" s="160" t="s">
        <v>971</v>
      </c>
      <c r="AK58" s="162" t="s">
        <v>941</v>
      </c>
      <c r="AL58" s="160" t="s">
        <v>970</v>
      </c>
      <c r="AM58" s="160" t="s">
        <v>970</v>
      </c>
      <c r="AN58" s="160" t="s">
        <v>542</v>
      </c>
      <c r="AO58" s="160" t="s">
        <v>542</v>
      </c>
      <c r="AP58" s="160" t="s">
        <v>542</v>
      </c>
      <c r="AQ58" s="160" t="s">
        <v>542</v>
      </c>
      <c r="AR58" s="160" t="s">
        <v>966</v>
      </c>
      <c r="AS58" s="160" t="s">
        <v>556</v>
      </c>
      <c r="AT58" s="160" t="s">
        <v>967</v>
      </c>
      <c r="AU58" s="160" t="s">
        <v>556</v>
      </c>
      <c r="AV58" s="160" t="s">
        <v>553</v>
      </c>
      <c r="AW58" s="160" t="s">
        <v>556</v>
      </c>
      <c r="AX58" s="160" t="s">
        <v>556</v>
      </c>
      <c r="AY58" s="160" t="s">
        <v>943</v>
      </c>
      <c r="AZ58" s="160" t="s">
        <v>969</v>
      </c>
      <c r="BA58" s="160" t="s">
        <v>969</v>
      </c>
      <c r="BB58" s="160" t="s">
        <v>556</v>
      </c>
      <c r="BC58" s="160" t="s">
        <v>556</v>
      </c>
      <c r="BD58" s="160" t="s">
        <v>968</v>
      </c>
      <c r="BE58" s="160" t="s">
        <v>556</v>
      </c>
      <c r="BF58" s="104"/>
    </row>
    <row r="59" spans="1:58" x14ac:dyDescent="0.35">
      <c r="A59" s="128" t="str">
        <f>'Indicator Data'!A60</f>
        <v>Estonia</v>
      </c>
      <c r="B59" s="107" t="str">
        <f>'Indicator Data'!B60</f>
        <v>EST</v>
      </c>
      <c r="C59" s="160" t="s">
        <v>1061</v>
      </c>
      <c r="D59" s="160" t="s">
        <v>1061</v>
      </c>
      <c r="E59" s="160" t="s">
        <v>975</v>
      </c>
      <c r="F59" s="160" t="s">
        <v>975</v>
      </c>
      <c r="G59" s="160" t="s">
        <v>975</v>
      </c>
      <c r="H59" s="160" t="s">
        <v>975</v>
      </c>
      <c r="I59" s="160" t="s">
        <v>975</v>
      </c>
      <c r="J59" s="160" t="s">
        <v>971</v>
      </c>
      <c r="K59" s="160" t="s">
        <v>971</v>
      </c>
      <c r="L59" s="160" t="s">
        <v>542</v>
      </c>
      <c r="M59" s="160" t="s">
        <v>968</v>
      </c>
      <c r="N59" s="160" t="s">
        <v>968</v>
      </c>
      <c r="O59" s="160" t="s">
        <v>976</v>
      </c>
      <c r="P59" s="160" t="s">
        <v>976</v>
      </c>
      <c r="Q59" s="160" t="s">
        <v>973</v>
      </c>
      <c r="R59" s="160" t="s">
        <v>973</v>
      </c>
      <c r="S59" s="160" t="s">
        <v>977</v>
      </c>
      <c r="T59" s="160" t="s">
        <v>978</v>
      </c>
      <c r="U59" s="160" t="s">
        <v>978</v>
      </c>
      <c r="V59" s="160" t="s">
        <v>556</v>
      </c>
      <c r="W59" s="160" t="s">
        <v>953</v>
      </c>
      <c r="X59" s="160" t="s">
        <v>953</v>
      </c>
      <c r="Y59" s="160" t="s">
        <v>953</v>
      </c>
      <c r="Z59" s="160" t="s">
        <v>953</v>
      </c>
      <c r="AA59" s="160" t="s">
        <v>953</v>
      </c>
      <c r="AB59" s="160" t="s">
        <v>953</v>
      </c>
      <c r="AC59" s="160" t="s">
        <v>953</v>
      </c>
      <c r="AD59" s="105" t="s">
        <v>974</v>
      </c>
      <c r="AE59" s="160" t="s">
        <v>953</v>
      </c>
      <c r="AF59" s="160" t="s">
        <v>973</v>
      </c>
      <c r="AG59" s="160" t="s">
        <v>556</v>
      </c>
      <c r="AH59" s="160" t="s">
        <v>971</v>
      </c>
      <c r="AI59" s="160" t="s">
        <v>971</v>
      </c>
      <c r="AJ59" s="160" t="s">
        <v>971</v>
      </c>
      <c r="AK59" s="162" t="s">
        <v>941</v>
      </c>
      <c r="AL59" s="160" t="s">
        <v>970</v>
      </c>
      <c r="AM59" s="160" t="s">
        <v>970</v>
      </c>
      <c r="AN59" s="160" t="s">
        <v>542</v>
      </c>
      <c r="AO59" s="160" t="s">
        <v>542</v>
      </c>
      <c r="AP59" s="160" t="s">
        <v>542</v>
      </c>
      <c r="AQ59" s="160" t="s">
        <v>542</v>
      </c>
      <c r="AR59" s="160" t="s">
        <v>966</v>
      </c>
      <c r="AS59" s="160" t="s">
        <v>556</v>
      </c>
      <c r="AT59" s="160" t="s">
        <v>967</v>
      </c>
      <c r="AU59" s="160" t="s">
        <v>556</v>
      </c>
      <c r="AV59" s="160" t="s">
        <v>553</v>
      </c>
      <c r="AW59" s="160" t="s">
        <v>556</v>
      </c>
      <c r="AX59" s="160" t="s">
        <v>556</v>
      </c>
      <c r="AY59" s="160" t="s">
        <v>943</v>
      </c>
      <c r="AZ59" s="160" t="s">
        <v>969</v>
      </c>
      <c r="BA59" s="160" t="s">
        <v>969</v>
      </c>
      <c r="BB59" s="160" t="s">
        <v>556</v>
      </c>
      <c r="BC59" s="160" t="s">
        <v>556</v>
      </c>
      <c r="BD59" s="160" t="s">
        <v>968</v>
      </c>
      <c r="BE59" s="160" t="s">
        <v>556</v>
      </c>
      <c r="BF59" s="104"/>
    </row>
    <row r="60" spans="1:58" x14ac:dyDescent="0.35">
      <c r="A60" s="128" t="str">
        <f>'Indicator Data'!A61</f>
        <v>Eswatini</v>
      </c>
      <c r="B60" s="107" t="str">
        <f>'Indicator Data'!B61</f>
        <v>SWZ</v>
      </c>
      <c r="C60" s="160" t="s">
        <v>1061</v>
      </c>
      <c r="D60" s="160" t="s">
        <v>1061</v>
      </c>
      <c r="E60" s="160" t="s">
        <v>975</v>
      </c>
      <c r="F60" s="160" t="s">
        <v>975</v>
      </c>
      <c r="G60" s="160" t="s">
        <v>975</v>
      </c>
      <c r="H60" s="160" t="s">
        <v>975</v>
      </c>
      <c r="I60" s="160" t="s">
        <v>975</v>
      </c>
      <c r="J60" s="160" t="s">
        <v>971</v>
      </c>
      <c r="K60" s="160" t="s">
        <v>971</v>
      </c>
      <c r="L60" s="160" t="s">
        <v>542</v>
      </c>
      <c r="M60" s="160" t="s">
        <v>968</v>
      </c>
      <c r="N60" s="160" t="s">
        <v>968</v>
      </c>
      <c r="O60" s="160" t="s">
        <v>976</v>
      </c>
      <c r="P60" s="160" t="s">
        <v>976</v>
      </c>
      <c r="Q60" s="160" t="s">
        <v>973</v>
      </c>
      <c r="R60" s="160" t="s">
        <v>973</v>
      </c>
      <c r="S60" s="160" t="s">
        <v>977</v>
      </c>
      <c r="T60" s="160" t="s">
        <v>978</v>
      </c>
      <c r="U60" s="160" t="s">
        <v>978</v>
      </c>
      <c r="V60" s="160" t="s">
        <v>556</v>
      </c>
      <c r="W60" s="160" t="s">
        <v>953</v>
      </c>
      <c r="X60" s="160" t="s">
        <v>953</v>
      </c>
      <c r="Y60" s="160" t="s">
        <v>953</v>
      </c>
      <c r="Z60" s="160" t="s">
        <v>953</v>
      </c>
      <c r="AA60" s="160" t="s">
        <v>953</v>
      </c>
      <c r="AB60" s="160" t="s">
        <v>965</v>
      </c>
      <c r="AC60" s="160" t="s">
        <v>953</v>
      </c>
      <c r="AD60" s="105" t="s">
        <v>974</v>
      </c>
      <c r="AE60" s="160" t="s">
        <v>953</v>
      </c>
      <c r="AF60" s="160" t="s">
        <v>973</v>
      </c>
      <c r="AG60" s="160" t="s">
        <v>556</v>
      </c>
      <c r="AH60" s="160" t="s">
        <v>971</v>
      </c>
      <c r="AI60" s="160" t="s">
        <v>971</v>
      </c>
      <c r="AJ60" s="160" t="s">
        <v>971</v>
      </c>
      <c r="AK60" s="162" t="s">
        <v>944</v>
      </c>
      <c r="AL60" s="160" t="s">
        <v>970</v>
      </c>
      <c r="AM60" s="160" t="s">
        <v>970</v>
      </c>
      <c r="AN60" s="160" t="s">
        <v>542</v>
      </c>
      <c r="AO60" s="160" t="s">
        <v>542</v>
      </c>
      <c r="AP60" s="160" t="s">
        <v>542</v>
      </c>
      <c r="AQ60" s="160" t="s">
        <v>542</v>
      </c>
      <c r="AR60" s="160" t="s">
        <v>966</v>
      </c>
      <c r="AS60" s="160" t="s">
        <v>556</v>
      </c>
      <c r="AT60" s="160" t="s">
        <v>967</v>
      </c>
      <c r="AU60" s="160" t="s">
        <v>556</v>
      </c>
      <c r="AV60" s="160" t="s">
        <v>553</v>
      </c>
      <c r="AW60" s="160" t="s">
        <v>556</v>
      </c>
      <c r="AX60" s="160" t="s">
        <v>556</v>
      </c>
      <c r="AY60" s="160" t="s">
        <v>943</v>
      </c>
      <c r="AZ60" s="160" t="s">
        <v>969</v>
      </c>
      <c r="BA60" s="160" t="s">
        <v>969</v>
      </c>
      <c r="BB60" s="160" t="s">
        <v>556</v>
      </c>
      <c r="BC60" s="160" t="s">
        <v>556</v>
      </c>
      <c r="BD60" s="160" t="s">
        <v>968</v>
      </c>
      <c r="BE60" s="160" t="s">
        <v>556</v>
      </c>
      <c r="BF60" s="104"/>
    </row>
    <row r="61" spans="1:58" x14ac:dyDescent="0.35">
      <c r="A61" s="128" t="str">
        <f>'Indicator Data'!A62</f>
        <v>Ethiopia</v>
      </c>
      <c r="B61" s="107" t="str">
        <f>'Indicator Data'!B62</f>
        <v>ETH</v>
      </c>
      <c r="C61" s="160" t="s">
        <v>1061</v>
      </c>
      <c r="D61" s="160" t="s">
        <v>1061</v>
      </c>
      <c r="E61" s="160" t="s">
        <v>975</v>
      </c>
      <c r="F61" s="160" t="s">
        <v>975</v>
      </c>
      <c r="G61" s="160" t="s">
        <v>975</v>
      </c>
      <c r="H61" s="160" t="s">
        <v>975</v>
      </c>
      <c r="I61" s="160" t="s">
        <v>975</v>
      </c>
      <c r="J61" s="160" t="s">
        <v>971</v>
      </c>
      <c r="K61" s="160" t="s">
        <v>971</v>
      </c>
      <c r="L61" s="160" t="s">
        <v>542</v>
      </c>
      <c r="M61" s="160" t="s">
        <v>968</v>
      </c>
      <c r="N61" s="160" t="s">
        <v>968</v>
      </c>
      <c r="O61" s="160" t="s">
        <v>976</v>
      </c>
      <c r="P61" s="160" t="s">
        <v>976</v>
      </c>
      <c r="Q61" s="160" t="s">
        <v>973</v>
      </c>
      <c r="R61" s="160" t="s">
        <v>973</v>
      </c>
      <c r="S61" s="160" t="s">
        <v>977</v>
      </c>
      <c r="T61" s="160" t="s">
        <v>978</v>
      </c>
      <c r="U61" s="160" t="s">
        <v>978</v>
      </c>
      <c r="V61" s="160" t="s">
        <v>556</v>
      </c>
      <c r="W61" s="160" t="s">
        <v>953</v>
      </c>
      <c r="X61" s="160" t="s">
        <v>953</v>
      </c>
      <c r="Y61" s="160" t="s">
        <v>953</v>
      </c>
      <c r="Z61" s="160" t="s">
        <v>953</v>
      </c>
      <c r="AA61" s="160" t="s">
        <v>953</v>
      </c>
      <c r="AB61" s="160" t="s">
        <v>965</v>
      </c>
      <c r="AC61" s="160" t="s">
        <v>953</v>
      </c>
      <c r="AD61" s="105" t="s">
        <v>974</v>
      </c>
      <c r="AE61" s="160" t="s">
        <v>953</v>
      </c>
      <c r="AF61" s="160" t="s">
        <v>973</v>
      </c>
      <c r="AG61" s="160" t="s">
        <v>556</v>
      </c>
      <c r="AH61" s="160" t="s">
        <v>971</v>
      </c>
      <c r="AI61" s="160" t="s">
        <v>971</v>
      </c>
      <c r="AJ61" s="160" t="s">
        <v>971</v>
      </c>
      <c r="AK61" s="162" t="s">
        <v>941</v>
      </c>
      <c r="AL61" s="160" t="s">
        <v>970</v>
      </c>
      <c r="AM61" s="160" t="s">
        <v>970</v>
      </c>
      <c r="AN61" s="160" t="s">
        <v>542</v>
      </c>
      <c r="AO61" s="160" t="s">
        <v>542</v>
      </c>
      <c r="AP61" s="160" t="s">
        <v>542</v>
      </c>
      <c r="AQ61" s="160" t="s">
        <v>542</v>
      </c>
      <c r="AR61" s="160" t="s">
        <v>966</v>
      </c>
      <c r="AS61" s="160" t="s">
        <v>556</v>
      </c>
      <c r="AT61" s="160" t="s">
        <v>967</v>
      </c>
      <c r="AU61" s="160" t="s">
        <v>556</v>
      </c>
      <c r="AV61" s="160" t="s">
        <v>553</v>
      </c>
      <c r="AW61" s="160" t="s">
        <v>556</v>
      </c>
      <c r="AX61" s="160" t="s">
        <v>556</v>
      </c>
      <c r="AY61" s="160" t="s">
        <v>943</v>
      </c>
      <c r="AZ61" s="160" t="s">
        <v>969</v>
      </c>
      <c r="BA61" s="160" t="s">
        <v>969</v>
      </c>
      <c r="BB61" s="160" t="s">
        <v>556</v>
      </c>
      <c r="BC61" s="160" t="s">
        <v>556</v>
      </c>
      <c r="BD61" s="160" t="s">
        <v>968</v>
      </c>
      <c r="BE61" s="160" t="s">
        <v>556</v>
      </c>
      <c r="BF61" s="104"/>
    </row>
    <row r="62" spans="1:58" x14ac:dyDescent="0.35">
      <c r="A62" s="128" t="str">
        <f>'Indicator Data'!A63</f>
        <v>Fiji</v>
      </c>
      <c r="B62" s="107" t="str">
        <f>'Indicator Data'!B63</f>
        <v>FJI</v>
      </c>
      <c r="C62" s="160" t="s">
        <v>1061</v>
      </c>
      <c r="D62" s="160" t="s">
        <v>1061</v>
      </c>
      <c r="E62" s="160" t="s">
        <v>975</v>
      </c>
      <c r="F62" s="160" t="s">
        <v>975</v>
      </c>
      <c r="G62" s="160" t="s">
        <v>975</v>
      </c>
      <c r="H62" s="160" t="s">
        <v>975</v>
      </c>
      <c r="I62" s="160" t="s">
        <v>975</v>
      </c>
      <c r="J62" s="160" t="s">
        <v>971</v>
      </c>
      <c r="K62" s="160" t="s">
        <v>971</v>
      </c>
      <c r="L62" s="160" t="s">
        <v>542</v>
      </c>
      <c r="M62" s="160" t="s">
        <v>968</v>
      </c>
      <c r="N62" s="160" t="s">
        <v>968</v>
      </c>
      <c r="O62" s="160" t="s">
        <v>976</v>
      </c>
      <c r="P62" s="160" t="s">
        <v>976</v>
      </c>
      <c r="Q62" s="160" t="s">
        <v>973</v>
      </c>
      <c r="R62" s="160" t="s">
        <v>973</v>
      </c>
      <c r="S62" s="160" t="s">
        <v>977</v>
      </c>
      <c r="T62" s="160" t="s">
        <v>978</v>
      </c>
      <c r="U62" s="160" t="s">
        <v>978</v>
      </c>
      <c r="V62" s="160" t="s">
        <v>556</v>
      </c>
      <c r="W62" s="160" t="s">
        <v>953</v>
      </c>
      <c r="X62" s="160" t="s">
        <v>953</v>
      </c>
      <c r="Y62" s="160" t="s">
        <v>953</v>
      </c>
      <c r="Z62" s="160" t="s">
        <v>953</v>
      </c>
      <c r="AA62" s="160" t="s">
        <v>953</v>
      </c>
      <c r="AB62" s="160" t="s">
        <v>941</v>
      </c>
      <c r="AC62" s="160" t="s">
        <v>953</v>
      </c>
      <c r="AD62" s="105" t="s">
        <v>974</v>
      </c>
      <c r="AE62" s="160" t="s">
        <v>953</v>
      </c>
      <c r="AF62" s="160" t="s">
        <v>973</v>
      </c>
      <c r="AG62" s="160" t="s">
        <v>556</v>
      </c>
      <c r="AH62" s="160" t="s">
        <v>971</v>
      </c>
      <c r="AI62" s="160" t="s">
        <v>971</v>
      </c>
      <c r="AJ62" s="160" t="s">
        <v>971</v>
      </c>
      <c r="AK62" s="162" t="s">
        <v>941</v>
      </c>
      <c r="AL62" s="160" t="s">
        <v>970</v>
      </c>
      <c r="AM62" s="160" t="s">
        <v>970</v>
      </c>
      <c r="AN62" s="160" t="s">
        <v>542</v>
      </c>
      <c r="AO62" s="160" t="s">
        <v>542</v>
      </c>
      <c r="AP62" s="160" t="s">
        <v>542</v>
      </c>
      <c r="AQ62" s="160" t="s">
        <v>542</v>
      </c>
      <c r="AR62" s="160" t="s">
        <v>966</v>
      </c>
      <c r="AS62" s="160" t="s">
        <v>556</v>
      </c>
      <c r="AT62" s="160" t="s">
        <v>967</v>
      </c>
      <c r="AU62" s="160" t="s">
        <v>556</v>
      </c>
      <c r="AV62" s="160" t="s">
        <v>553</v>
      </c>
      <c r="AW62" s="160" t="s">
        <v>556</v>
      </c>
      <c r="AX62" s="160" t="s">
        <v>556</v>
      </c>
      <c r="AY62" s="160" t="s">
        <v>943</v>
      </c>
      <c r="AZ62" s="160" t="s">
        <v>969</v>
      </c>
      <c r="BA62" s="160" t="s">
        <v>969</v>
      </c>
      <c r="BB62" s="160" t="s">
        <v>556</v>
      </c>
      <c r="BC62" s="160" t="s">
        <v>556</v>
      </c>
      <c r="BD62" s="160" t="s">
        <v>968</v>
      </c>
      <c r="BE62" s="160" t="s">
        <v>556</v>
      </c>
      <c r="BF62" s="104"/>
    </row>
    <row r="63" spans="1:58" x14ac:dyDescent="0.35">
      <c r="A63" s="128" t="str">
        <f>'Indicator Data'!A64</f>
        <v>Finland</v>
      </c>
      <c r="B63" s="107" t="str">
        <f>'Indicator Data'!B64</f>
        <v>FIN</v>
      </c>
      <c r="C63" s="160" t="s">
        <v>1061</v>
      </c>
      <c r="D63" s="160" t="s">
        <v>1061</v>
      </c>
      <c r="E63" s="160" t="s">
        <v>975</v>
      </c>
      <c r="F63" s="160" t="s">
        <v>975</v>
      </c>
      <c r="G63" s="160" t="s">
        <v>975</v>
      </c>
      <c r="H63" s="160" t="s">
        <v>975</v>
      </c>
      <c r="I63" s="160" t="s">
        <v>975</v>
      </c>
      <c r="J63" s="160" t="s">
        <v>971</v>
      </c>
      <c r="K63" s="160" t="s">
        <v>971</v>
      </c>
      <c r="L63" s="160" t="s">
        <v>542</v>
      </c>
      <c r="M63" s="160" t="s">
        <v>968</v>
      </c>
      <c r="N63" s="160" t="s">
        <v>968</v>
      </c>
      <c r="O63" s="160" t="s">
        <v>976</v>
      </c>
      <c r="P63" s="160" t="s">
        <v>976</v>
      </c>
      <c r="Q63" s="160" t="s">
        <v>973</v>
      </c>
      <c r="R63" s="160" t="s">
        <v>973</v>
      </c>
      <c r="S63" s="160" t="s">
        <v>977</v>
      </c>
      <c r="T63" s="160" t="s">
        <v>978</v>
      </c>
      <c r="U63" s="160" t="s">
        <v>978</v>
      </c>
      <c r="V63" s="160" t="s">
        <v>556</v>
      </c>
      <c r="W63" s="160" t="s">
        <v>953</v>
      </c>
      <c r="X63" s="160" t="s">
        <v>953</v>
      </c>
      <c r="Y63" s="160" t="s">
        <v>953</v>
      </c>
      <c r="Z63" s="160" t="s">
        <v>953</v>
      </c>
      <c r="AA63" s="160" t="s">
        <v>953</v>
      </c>
      <c r="AB63" s="160" t="s">
        <v>941</v>
      </c>
      <c r="AC63" s="160" t="s">
        <v>953</v>
      </c>
      <c r="AD63" s="105" t="s">
        <v>974</v>
      </c>
      <c r="AE63" s="160" t="s">
        <v>953</v>
      </c>
      <c r="AF63" s="160" t="s">
        <v>973</v>
      </c>
      <c r="AG63" s="160" t="s">
        <v>556</v>
      </c>
      <c r="AH63" s="160" t="s">
        <v>971</v>
      </c>
      <c r="AI63" s="160" t="s">
        <v>971</v>
      </c>
      <c r="AJ63" s="160" t="s">
        <v>971</v>
      </c>
      <c r="AK63" s="162" t="s">
        <v>941</v>
      </c>
      <c r="AL63" s="160" t="s">
        <v>970</v>
      </c>
      <c r="AM63" s="160" t="s">
        <v>970</v>
      </c>
      <c r="AN63" s="160" t="s">
        <v>542</v>
      </c>
      <c r="AO63" s="160" t="s">
        <v>542</v>
      </c>
      <c r="AP63" s="160" t="s">
        <v>542</v>
      </c>
      <c r="AQ63" s="160" t="s">
        <v>542</v>
      </c>
      <c r="AR63" s="160" t="s">
        <v>966</v>
      </c>
      <c r="AS63" s="160" t="s">
        <v>556</v>
      </c>
      <c r="AT63" s="160" t="s">
        <v>967</v>
      </c>
      <c r="AU63" s="160" t="s">
        <v>556</v>
      </c>
      <c r="AV63" s="160" t="s">
        <v>553</v>
      </c>
      <c r="AW63" s="160" t="s">
        <v>556</v>
      </c>
      <c r="AX63" s="160" t="s">
        <v>556</v>
      </c>
      <c r="AY63" s="160" t="s">
        <v>943</v>
      </c>
      <c r="AZ63" s="160" t="s">
        <v>969</v>
      </c>
      <c r="BA63" s="160" t="s">
        <v>969</v>
      </c>
      <c r="BB63" s="160" t="s">
        <v>556</v>
      </c>
      <c r="BC63" s="160" t="s">
        <v>556</v>
      </c>
      <c r="BD63" s="160" t="s">
        <v>968</v>
      </c>
      <c r="BE63" s="160" t="s">
        <v>556</v>
      </c>
      <c r="BF63" s="104"/>
    </row>
    <row r="64" spans="1:58" x14ac:dyDescent="0.35">
      <c r="A64" s="128" t="str">
        <f>'Indicator Data'!A65</f>
        <v>France</v>
      </c>
      <c r="B64" s="107" t="str">
        <f>'Indicator Data'!B65</f>
        <v>FRA</v>
      </c>
      <c r="C64" s="160" t="s">
        <v>1061</v>
      </c>
      <c r="D64" s="160" t="s">
        <v>1061</v>
      </c>
      <c r="E64" s="160" t="s">
        <v>975</v>
      </c>
      <c r="F64" s="160" t="s">
        <v>975</v>
      </c>
      <c r="G64" s="160" t="s">
        <v>975</v>
      </c>
      <c r="H64" s="160" t="s">
        <v>975</v>
      </c>
      <c r="I64" s="160" t="s">
        <v>975</v>
      </c>
      <c r="J64" s="160" t="s">
        <v>971</v>
      </c>
      <c r="K64" s="160" t="s">
        <v>971</v>
      </c>
      <c r="L64" s="160" t="s">
        <v>542</v>
      </c>
      <c r="M64" s="160" t="s">
        <v>968</v>
      </c>
      <c r="N64" s="160" t="s">
        <v>968</v>
      </c>
      <c r="O64" s="160" t="s">
        <v>976</v>
      </c>
      <c r="P64" s="160" t="s">
        <v>976</v>
      </c>
      <c r="Q64" s="160" t="s">
        <v>973</v>
      </c>
      <c r="R64" s="160" t="s">
        <v>973</v>
      </c>
      <c r="S64" s="160" t="s">
        <v>977</v>
      </c>
      <c r="T64" s="160" t="s">
        <v>978</v>
      </c>
      <c r="U64" s="160" t="s">
        <v>978</v>
      </c>
      <c r="V64" s="160" t="s">
        <v>556</v>
      </c>
      <c r="W64" s="160" t="s">
        <v>953</v>
      </c>
      <c r="X64" s="160" t="s">
        <v>953</v>
      </c>
      <c r="Y64" s="160" t="s">
        <v>953</v>
      </c>
      <c r="Z64" s="160" t="s">
        <v>953</v>
      </c>
      <c r="AA64" s="160" t="s">
        <v>953</v>
      </c>
      <c r="AB64" s="160" t="s">
        <v>965</v>
      </c>
      <c r="AC64" s="160" t="s">
        <v>953</v>
      </c>
      <c r="AD64" s="105" t="s">
        <v>974</v>
      </c>
      <c r="AE64" s="160" t="s">
        <v>953</v>
      </c>
      <c r="AF64" s="160" t="s">
        <v>973</v>
      </c>
      <c r="AG64" s="160" t="s">
        <v>556</v>
      </c>
      <c r="AH64" s="160" t="s">
        <v>971</v>
      </c>
      <c r="AI64" s="160" t="s">
        <v>971</v>
      </c>
      <c r="AJ64" s="160" t="s">
        <v>971</v>
      </c>
      <c r="AK64" s="162" t="s">
        <v>941</v>
      </c>
      <c r="AL64" s="160" t="s">
        <v>970</v>
      </c>
      <c r="AM64" s="160" t="s">
        <v>970</v>
      </c>
      <c r="AN64" s="160" t="s">
        <v>542</v>
      </c>
      <c r="AO64" s="160" t="s">
        <v>542</v>
      </c>
      <c r="AP64" s="160" t="s">
        <v>542</v>
      </c>
      <c r="AQ64" s="160" t="s">
        <v>542</v>
      </c>
      <c r="AR64" s="160" t="s">
        <v>966</v>
      </c>
      <c r="AS64" s="160" t="s">
        <v>556</v>
      </c>
      <c r="AT64" s="160" t="s">
        <v>967</v>
      </c>
      <c r="AU64" s="160" t="s">
        <v>556</v>
      </c>
      <c r="AV64" s="160" t="s">
        <v>553</v>
      </c>
      <c r="AW64" s="160" t="s">
        <v>556</v>
      </c>
      <c r="AX64" s="160" t="s">
        <v>556</v>
      </c>
      <c r="AY64" s="160" t="s">
        <v>943</v>
      </c>
      <c r="AZ64" s="160" t="s">
        <v>969</v>
      </c>
      <c r="BA64" s="160" t="s">
        <v>969</v>
      </c>
      <c r="BB64" s="160" t="s">
        <v>556</v>
      </c>
      <c r="BC64" s="160" t="s">
        <v>556</v>
      </c>
      <c r="BD64" s="160" t="s">
        <v>968</v>
      </c>
      <c r="BE64" s="160" t="s">
        <v>556</v>
      </c>
      <c r="BF64" s="104"/>
    </row>
    <row r="65" spans="1:58" x14ac:dyDescent="0.35">
      <c r="A65" s="128" t="str">
        <f>'Indicator Data'!A66</f>
        <v>Gabon</v>
      </c>
      <c r="B65" s="107" t="str">
        <f>'Indicator Data'!B66</f>
        <v>GAB</v>
      </c>
      <c r="C65" s="160" t="s">
        <v>1061</v>
      </c>
      <c r="D65" s="160" t="s">
        <v>1061</v>
      </c>
      <c r="E65" s="160" t="s">
        <v>975</v>
      </c>
      <c r="F65" s="160" t="s">
        <v>975</v>
      </c>
      <c r="G65" s="160" t="s">
        <v>975</v>
      </c>
      <c r="H65" s="160" t="s">
        <v>975</v>
      </c>
      <c r="I65" s="160" t="s">
        <v>975</v>
      </c>
      <c r="J65" s="160" t="s">
        <v>971</v>
      </c>
      <c r="K65" s="160" t="s">
        <v>971</v>
      </c>
      <c r="L65" s="160" t="s">
        <v>542</v>
      </c>
      <c r="M65" s="160" t="s">
        <v>968</v>
      </c>
      <c r="N65" s="160" t="s">
        <v>968</v>
      </c>
      <c r="O65" s="160" t="s">
        <v>976</v>
      </c>
      <c r="P65" s="160" t="s">
        <v>976</v>
      </c>
      <c r="Q65" s="160" t="s">
        <v>973</v>
      </c>
      <c r="R65" s="160" t="s">
        <v>973</v>
      </c>
      <c r="S65" s="160" t="s">
        <v>977</v>
      </c>
      <c r="T65" s="160" t="s">
        <v>978</v>
      </c>
      <c r="U65" s="160" t="s">
        <v>978</v>
      </c>
      <c r="V65" s="160" t="s">
        <v>556</v>
      </c>
      <c r="W65" s="160" t="s">
        <v>953</v>
      </c>
      <c r="X65" s="160" t="s">
        <v>953</v>
      </c>
      <c r="Y65" s="160" t="s">
        <v>953</v>
      </c>
      <c r="Z65" s="160" t="s">
        <v>953</v>
      </c>
      <c r="AA65" s="160" t="s">
        <v>953</v>
      </c>
      <c r="AB65" s="160" t="s">
        <v>965</v>
      </c>
      <c r="AC65" s="160" t="s">
        <v>953</v>
      </c>
      <c r="AD65" s="105" t="s">
        <v>974</v>
      </c>
      <c r="AE65" s="160" t="s">
        <v>953</v>
      </c>
      <c r="AF65" s="160" t="s">
        <v>973</v>
      </c>
      <c r="AG65" s="160" t="s">
        <v>556</v>
      </c>
      <c r="AH65" s="160" t="s">
        <v>971</v>
      </c>
      <c r="AI65" s="160" t="s">
        <v>971</v>
      </c>
      <c r="AJ65" s="160" t="s">
        <v>971</v>
      </c>
      <c r="AK65" s="162" t="s">
        <v>941</v>
      </c>
      <c r="AL65" s="160" t="s">
        <v>970</v>
      </c>
      <c r="AM65" s="160" t="s">
        <v>970</v>
      </c>
      <c r="AN65" s="160" t="s">
        <v>542</v>
      </c>
      <c r="AO65" s="160" t="s">
        <v>542</v>
      </c>
      <c r="AP65" s="160" t="s">
        <v>542</v>
      </c>
      <c r="AQ65" s="160" t="s">
        <v>542</v>
      </c>
      <c r="AR65" s="160" t="s">
        <v>966</v>
      </c>
      <c r="AS65" s="160" t="s">
        <v>556</v>
      </c>
      <c r="AT65" s="160" t="s">
        <v>967</v>
      </c>
      <c r="AU65" s="160" t="s">
        <v>556</v>
      </c>
      <c r="AV65" s="160" t="s">
        <v>553</v>
      </c>
      <c r="AW65" s="160" t="s">
        <v>556</v>
      </c>
      <c r="AX65" s="160" t="s">
        <v>556</v>
      </c>
      <c r="AY65" s="160" t="s">
        <v>943</v>
      </c>
      <c r="AZ65" s="160" t="s">
        <v>969</v>
      </c>
      <c r="BA65" s="160" t="s">
        <v>969</v>
      </c>
      <c r="BB65" s="160" t="s">
        <v>556</v>
      </c>
      <c r="BC65" s="160" t="s">
        <v>556</v>
      </c>
      <c r="BD65" s="160" t="s">
        <v>968</v>
      </c>
      <c r="BE65" s="160" t="s">
        <v>556</v>
      </c>
      <c r="BF65" s="104"/>
    </row>
    <row r="66" spans="1:58" x14ac:dyDescent="0.35">
      <c r="A66" s="128" t="str">
        <f>'Indicator Data'!A67</f>
        <v>Gambia</v>
      </c>
      <c r="B66" s="107" t="str">
        <f>'Indicator Data'!B67</f>
        <v>GMB</v>
      </c>
      <c r="C66" s="160" t="s">
        <v>1061</v>
      </c>
      <c r="D66" s="160" t="s">
        <v>1061</v>
      </c>
      <c r="E66" s="160" t="s">
        <v>975</v>
      </c>
      <c r="F66" s="160" t="s">
        <v>975</v>
      </c>
      <c r="G66" s="160" t="s">
        <v>975</v>
      </c>
      <c r="H66" s="160" t="s">
        <v>975</v>
      </c>
      <c r="I66" s="160" t="s">
        <v>975</v>
      </c>
      <c r="J66" s="160" t="s">
        <v>971</v>
      </c>
      <c r="K66" s="160" t="s">
        <v>971</v>
      </c>
      <c r="L66" s="160" t="s">
        <v>542</v>
      </c>
      <c r="M66" s="160" t="s">
        <v>968</v>
      </c>
      <c r="N66" s="160" t="s">
        <v>968</v>
      </c>
      <c r="O66" s="160" t="s">
        <v>976</v>
      </c>
      <c r="P66" s="160" t="s">
        <v>976</v>
      </c>
      <c r="Q66" s="160" t="s">
        <v>973</v>
      </c>
      <c r="R66" s="160" t="s">
        <v>973</v>
      </c>
      <c r="S66" s="160" t="s">
        <v>977</v>
      </c>
      <c r="T66" s="160" t="s">
        <v>978</v>
      </c>
      <c r="U66" s="160" t="s">
        <v>978</v>
      </c>
      <c r="V66" s="160" t="s">
        <v>556</v>
      </c>
      <c r="W66" s="160" t="s">
        <v>953</v>
      </c>
      <c r="X66" s="160" t="s">
        <v>953</v>
      </c>
      <c r="Y66" s="160" t="s">
        <v>953</v>
      </c>
      <c r="Z66" s="160" t="s">
        <v>953</v>
      </c>
      <c r="AA66" s="160" t="s">
        <v>953</v>
      </c>
      <c r="AB66" s="160" t="s">
        <v>965</v>
      </c>
      <c r="AC66" s="160" t="s">
        <v>953</v>
      </c>
      <c r="AD66" s="105" t="s">
        <v>974</v>
      </c>
      <c r="AE66" s="160" t="s">
        <v>953</v>
      </c>
      <c r="AF66" s="160" t="s">
        <v>973</v>
      </c>
      <c r="AG66" s="160" t="s">
        <v>556</v>
      </c>
      <c r="AH66" s="160" t="s">
        <v>971</v>
      </c>
      <c r="AI66" s="160" t="s">
        <v>971</v>
      </c>
      <c r="AJ66" s="160" t="s">
        <v>971</v>
      </c>
      <c r="AK66" s="162" t="s">
        <v>944</v>
      </c>
      <c r="AL66" s="160" t="s">
        <v>970</v>
      </c>
      <c r="AM66" s="160" t="s">
        <v>970</v>
      </c>
      <c r="AN66" s="160" t="s">
        <v>542</v>
      </c>
      <c r="AO66" s="160" t="s">
        <v>542</v>
      </c>
      <c r="AP66" s="160" t="s">
        <v>542</v>
      </c>
      <c r="AQ66" s="160" t="s">
        <v>542</v>
      </c>
      <c r="AR66" s="160" t="s">
        <v>966</v>
      </c>
      <c r="AS66" s="160" t="s">
        <v>556</v>
      </c>
      <c r="AT66" s="160" t="s">
        <v>967</v>
      </c>
      <c r="AU66" s="160" t="s">
        <v>556</v>
      </c>
      <c r="AV66" s="160" t="s">
        <v>553</v>
      </c>
      <c r="AW66" s="160" t="s">
        <v>556</v>
      </c>
      <c r="AX66" s="160" t="s">
        <v>556</v>
      </c>
      <c r="AY66" s="160" t="s">
        <v>943</v>
      </c>
      <c r="AZ66" s="160" t="s">
        <v>969</v>
      </c>
      <c r="BA66" s="160" t="s">
        <v>969</v>
      </c>
      <c r="BB66" s="160" t="s">
        <v>556</v>
      </c>
      <c r="BC66" s="160" t="s">
        <v>556</v>
      </c>
      <c r="BD66" s="160" t="s">
        <v>968</v>
      </c>
      <c r="BE66" s="160" t="s">
        <v>556</v>
      </c>
      <c r="BF66" s="104"/>
    </row>
    <row r="67" spans="1:58" x14ac:dyDescent="0.35">
      <c r="A67" s="128" t="str">
        <f>'Indicator Data'!A68</f>
        <v>Georgia</v>
      </c>
      <c r="B67" s="107" t="str">
        <f>'Indicator Data'!B68</f>
        <v>GEO</v>
      </c>
      <c r="C67" s="160" t="s">
        <v>1061</v>
      </c>
      <c r="D67" s="160" t="s">
        <v>1061</v>
      </c>
      <c r="E67" s="160" t="s">
        <v>975</v>
      </c>
      <c r="F67" s="160" t="s">
        <v>975</v>
      </c>
      <c r="G67" s="160" t="s">
        <v>975</v>
      </c>
      <c r="H67" s="160" t="s">
        <v>975</v>
      </c>
      <c r="I67" s="160" t="s">
        <v>975</v>
      </c>
      <c r="J67" s="160" t="s">
        <v>971</v>
      </c>
      <c r="K67" s="160" t="s">
        <v>971</v>
      </c>
      <c r="L67" s="160" t="s">
        <v>542</v>
      </c>
      <c r="M67" s="160" t="s">
        <v>968</v>
      </c>
      <c r="N67" s="160" t="s">
        <v>968</v>
      </c>
      <c r="O67" s="160" t="s">
        <v>976</v>
      </c>
      <c r="P67" s="160" t="s">
        <v>976</v>
      </c>
      <c r="Q67" s="160" t="s">
        <v>973</v>
      </c>
      <c r="R67" s="160" t="s">
        <v>973</v>
      </c>
      <c r="S67" s="160" t="s">
        <v>977</v>
      </c>
      <c r="T67" s="160" t="s">
        <v>978</v>
      </c>
      <c r="U67" s="160" t="s">
        <v>978</v>
      </c>
      <c r="V67" s="160" t="s">
        <v>556</v>
      </c>
      <c r="W67" s="160" t="s">
        <v>953</v>
      </c>
      <c r="X67" s="160" t="s">
        <v>953</v>
      </c>
      <c r="Y67" s="160" t="s">
        <v>953</v>
      </c>
      <c r="Z67" s="160" t="s">
        <v>953</v>
      </c>
      <c r="AA67" s="160" t="s">
        <v>953</v>
      </c>
      <c r="AB67" s="160" t="s">
        <v>941</v>
      </c>
      <c r="AC67" s="160" t="s">
        <v>953</v>
      </c>
      <c r="AD67" s="105" t="s">
        <v>974</v>
      </c>
      <c r="AE67" s="160" t="s">
        <v>953</v>
      </c>
      <c r="AF67" s="160" t="s">
        <v>973</v>
      </c>
      <c r="AG67" s="160" t="s">
        <v>556</v>
      </c>
      <c r="AH67" s="160" t="s">
        <v>971</v>
      </c>
      <c r="AI67" s="160" t="s">
        <v>971</v>
      </c>
      <c r="AJ67" s="160" t="s">
        <v>971</v>
      </c>
      <c r="AK67" s="162" t="s">
        <v>941</v>
      </c>
      <c r="AL67" s="160" t="s">
        <v>970</v>
      </c>
      <c r="AM67" s="160" t="s">
        <v>970</v>
      </c>
      <c r="AN67" s="160" t="s">
        <v>542</v>
      </c>
      <c r="AO67" s="160" t="s">
        <v>542</v>
      </c>
      <c r="AP67" s="160" t="s">
        <v>542</v>
      </c>
      <c r="AQ67" s="160" t="s">
        <v>542</v>
      </c>
      <c r="AR67" s="160" t="s">
        <v>966</v>
      </c>
      <c r="AS67" s="160" t="s">
        <v>556</v>
      </c>
      <c r="AT67" s="160" t="s">
        <v>967</v>
      </c>
      <c r="AU67" s="160" t="s">
        <v>556</v>
      </c>
      <c r="AV67" s="160" t="s">
        <v>553</v>
      </c>
      <c r="AW67" s="160" t="s">
        <v>556</v>
      </c>
      <c r="AX67" s="160" t="s">
        <v>556</v>
      </c>
      <c r="AY67" s="160" t="s">
        <v>943</v>
      </c>
      <c r="AZ67" s="160" t="s">
        <v>969</v>
      </c>
      <c r="BA67" s="160" t="s">
        <v>969</v>
      </c>
      <c r="BB67" s="160" t="s">
        <v>556</v>
      </c>
      <c r="BC67" s="160" t="s">
        <v>556</v>
      </c>
      <c r="BD67" s="160" t="s">
        <v>968</v>
      </c>
      <c r="BE67" s="160" t="s">
        <v>556</v>
      </c>
      <c r="BF67" s="104"/>
    </row>
    <row r="68" spans="1:58" x14ac:dyDescent="0.35">
      <c r="A68" s="128" t="str">
        <f>'Indicator Data'!A69</f>
        <v>Germany</v>
      </c>
      <c r="B68" s="107" t="str">
        <f>'Indicator Data'!B69</f>
        <v>DEU</v>
      </c>
      <c r="C68" s="160" t="s">
        <v>1061</v>
      </c>
      <c r="D68" s="160" t="s">
        <v>1061</v>
      </c>
      <c r="E68" s="160" t="s">
        <v>975</v>
      </c>
      <c r="F68" s="160" t="s">
        <v>975</v>
      </c>
      <c r="G68" s="160" t="s">
        <v>975</v>
      </c>
      <c r="H68" s="160" t="s">
        <v>975</v>
      </c>
      <c r="I68" s="160" t="s">
        <v>975</v>
      </c>
      <c r="J68" s="160" t="s">
        <v>971</v>
      </c>
      <c r="K68" s="160" t="s">
        <v>971</v>
      </c>
      <c r="L68" s="160" t="s">
        <v>542</v>
      </c>
      <c r="M68" s="160" t="s">
        <v>968</v>
      </c>
      <c r="N68" s="160" t="s">
        <v>968</v>
      </c>
      <c r="O68" s="160" t="s">
        <v>976</v>
      </c>
      <c r="P68" s="160" t="s">
        <v>976</v>
      </c>
      <c r="Q68" s="160" t="s">
        <v>973</v>
      </c>
      <c r="R68" s="160" t="s">
        <v>973</v>
      </c>
      <c r="S68" s="160" t="s">
        <v>977</v>
      </c>
      <c r="T68" s="160" t="s">
        <v>978</v>
      </c>
      <c r="U68" s="160" t="s">
        <v>978</v>
      </c>
      <c r="V68" s="160" t="s">
        <v>556</v>
      </c>
      <c r="W68" s="160" t="s">
        <v>953</v>
      </c>
      <c r="X68" s="160" t="s">
        <v>953</v>
      </c>
      <c r="Y68" s="160" t="s">
        <v>953</v>
      </c>
      <c r="Z68" s="160" t="s">
        <v>953</v>
      </c>
      <c r="AA68" s="160" t="s">
        <v>953</v>
      </c>
      <c r="AB68" s="160" t="s">
        <v>965</v>
      </c>
      <c r="AC68" s="160" t="s">
        <v>953</v>
      </c>
      <c r="AD68" s="105" t="s">
        <v>974</v>
      </c>
      <c r="AE68" s="160" t="s">
        <v>953</v>
      </c>
      <c r="AF68" s="160" t="s">
        <v>973</v>
      </c>
      <c r="AG68" s="160" t="s">
        <v>556</v>
      </c>
      <c r="AH68" s="160" t="s">
        <v>971</v>
      </c>
      <c r="AI68" s="160" t="s">
        <v>971</v>
      </c>
      <c r="AJ68" s="160" t="s">
        <v>971</v>
      </c>
      <c r="AK68" s="162" t="s">
        <v>941</v>
      </c>
      <c r="AL68" s="160" t="s">
        <v>970</v>
      </c>
      <c r="AM68" s="160" t="s">
        <v>970</v>
      </c>
      <c r="AN68" s="160" t="s">
        <v>542</v>
      </c>
      <c r="AO68" s="160" t="s">
        <v>542</v>
      </c>
      <c r="AP68" s="160" t="s">
        <v>542</v>
      </c>
      <c r="AQ68" s="160" t="s">
        <v>542</v>
      </c>
      <c r="AR68" s="160" t="s">
        <v>966</v>
      </c>
      <c r="AS68" s="160" t="s">
        <v>556</v>
      </c>
      <c r="AT68" s="160" t="s">
        <v>967</v>
      </c>
      <c r="AU68" s="160" t="s">
        <v>556</v>
      </c>
      <c r="AV68" s="160" t="s">
        <v>553</v>
      </c>
      <c r="AW68" s="160" t="s">
        <v>556</v>
      </c>
      <c r="AX68" s="160" t="s">
        <v>556</v>
      </c>
      <c r="AY68" s="160" t="s">
        <v>943</v>
      </c>
      <c r="AZ68" s="160" t="s">
        <v>969</v>
      </c>
      <c r="BA68" s="160" t="s">
        <v>969</v>
      </c>
      <c r="BB68" s="160" t="s">
        <v>556</v>
      </c>
      <c r="BC68" s="160" t="s">
        <v>556</v>
      </c>
      <c r="BD68" s="160" t="s">
        <v>968</v>
      </c>
      <c r="BE68" s="160" t="s">
        <v>556</v>
      </c>
      <c r="BF68" s="104"/>
    </row>
    <row r="69" spans="1:58" x14ac:dyDescent="0.35">
      <c r="A69" s="128" t="str">
        <f>'Indicator Data'!A70</f>
        <v>Ghana</v>
      </c>
      <c r="B69" s="107" t="str">
        <f>'Indicator Data'!B70</f>
        <v>GHA</v>
      </c>
      <c r="C69" s="160" t="s">
        <v>1061</v>
      </c>
      <c r="D69" s="160" t="s">
        <v>1061</v>
      </c>
      <c r="E69" s="160" t="s">
        <v>975</v>
      </c>
      <c r="F69" s="160" t="s">
        <v>975</v>
      </c>
      <c r="G69" s="160" t="s">
        <v>975</v>
      </c>
      <c r="H69" s="160" t="s">
        <v>975</v>
      </c>
      <c r="I69" s="160" t="s">
        <v>975</v>
      </c>
      <c r="J69" s="160" t="s">
        <v>971</v>
      </c>
      <c r="K69" s="160" t="s">
        <v>971</v>
      </c>
      <c r="L69" s="160" t="s">
        <v>542</v>
      </c>
      <c r="M69" s="160" t="s">
        <v>968</v>
      </c>
      <c r="N69" s="160" t="s">
        <v>968</v>
      </c>
      <c r="O69" s="160" t="s">
        <v>976</v>
      </c>
      <c r="P69" s="160" t="s">
        <v>976</v>
      </c>
      <c r="Q69" s="160" t="s">
        <v>973</v>
      </c>
      <c r="R69" s="160" t="s">
        <v>973</v>
      </c>
      <c r="S69" s="160" t="s">
        <v>977</v>
      </c>
      <c r="T69" s="160" t="s">
        <v>978</v>
      </c>
      <c r="U69" s="160" t="s">
        <v>978</v>
      </c>
      <c r="V69" s="160" t="s">
        <v>556</v>
      </c>
      <c r="W69" s="160" t="s">
        <v>953</v>
      </c>
      <c r="X69" s="160" t="s">
        <v>953</v>
      </c>
      <c r="Y69" s="160" t="s">
        <v>953</v>
      </c>
      <c r="Z69" s="160" t="s">
        <v>953</v>
      </c>
      <c r="AA69" s="160" t="s">
        <v>953</v>
      </c>
      <c r="AB69" s="160" t="s">
        <v>941</v>
      </c>
      <c r="AC69" s="160" t="s">
        <v>953</v>
      </c>
      <c r="AD69" s="105" t="s">
        <v>974</v>
      </c>
      <c r="AE69" s="160" t="s">
        <v>953</v>
      </c>
      <c r="AF69" s="160" t="s">
        <v>973</v>
      </c>
      <c r="AG69" s="160" t="s">
        <v>556</v>
      </c>
      <c r="AH69" s="160" t="s">
        <v>971</v>
      </c>
      <c r="AI69" s="160" t="s">
        <v>971</v>
      </c>
      <c r="AJ69" s="160" t="s">
        <v>971</v>
      </c>
      <c r="AK69" s="162" t="s">
        <v>941</v>
      </c>
      <c r="AL69" s="160" t="s">
        <v>970</v>
      </c>
      <c r="AM69" s="160" t="s">
        <v>970</v>
      </c>
      <c r="AN69" s="160" t="s">
        <v>542</v>
      </c>
      <c r="AO69" s="160" t="s">
        <v>542</v>
      </c>
      <c r="AP69" s="160" t="s">
        <v>542</v>
      </c>
      <c r="AQ69" s="160" t="s">
        <v>542</v>
      </c>
      <c r="AR69" s="160" t="s">
        <v>966</v>
      </c>
      <c r="AS69" s="160" t="s">
        <v>556</v>
      </c>
      <c r="AT69" s="160" t="s">
        <v>967</v>
      </c>
      <c r="AU69" s="160" t="s">
        <v>556</v>
      </c>
      <c r="AV69" s="160" t="s">
        <v>553</v>
      </c>
      <c r="AW69" s="160" t="s">
        <v>556</v>
      </c>
      <c r="AX69" s="160" t="s">
        <v>556</v>
      </c>
      <c r="AY69" s="160" t="s">
        <v>943</v>
      </c>
      <c r="AZ69" s="160" t="s">
        <v>969</v>
      </c>
      <c r="BA69" s="160" t="s">
        <v>969</v>
      </c>
      <c r="BB69" s="160" t="s">
        <v>556</v>
      </c>
      <c r="BC69" s="160" t="s">
        <v>556</v>
      </c>
      <c r="BD69" s="160" t="s">
        <v>968</v>
      </c>
      <c r="BE69" s="160" t="s">
        <v>556</v>
      </c>
      <c r="BF69" s="104"/>
    </row>
    <row r="70" spans="1:58" x14ac:dyDescent="0.35">
      <c r="A70" s="128" t="str">
        <f>'Indicator Data'!A71</f>
        <v>Greece</v>
      </c>
      <c r="B70" s="107" t="str">
        <f>'Indicator Data'!B71</f>
        <v>GRC</v>
      </c>
      <c r="C70" s="160" t="s">
        <v>1061</v>
      </c>
      <c r="D70" s="160" t="s">
        <v>1061</v>
      </c>
      <c r="E70" s="160" t="s">
        <v>975</v>
      </c>
      <c r="F70" s="160" t="s">
        <v>975</v>
      </c>
      <c r="G70" s="160" t="s">
        <v>975</v>
      </c>
      <c r="H70" s="160" t="s">
        <v>975</v>
      </c>
      <c r="I70" s="160" t="s">
        <v>975</v>
      </c>
      <c r="J70" s="160" t="s">
        <v>971</v>
      </c>
      <c r="K70" s="160" t="s">
        <v>971</v>
      </c>
      <c r="L70" s="160" t="s">
        <v>542</v>
      </c>
      <c r="M70" s="160" t="s">
        <v>968</v>
      </c>
      <c r="N70" s="160" t="s">
        <v>968</v>
      </c>
      <c r="O70" s="160" t="s">
        <v>976</v>
      </c>
      <c r="P70" s="160" t="s">
        <v>976</v>
      </c>
      <c r="Q70" s="160" t="s">
        <v>973</v>
      </c>
      <c r="R70" s="160" t="s">
        <v>973</v>
      </c>
      <c r="S70" s="160" t="s">
        <v>977</v>
      </c>
      <c r="T70" s="160" t="s">
        <v>978</v>
      </c>
      <c r="U70" s="160" t="s">
        <v>978</v>
      </c>
      <c r="V70" s="160" t="s">
        <v>556</v>
      </c>
      <c r="W70" s="160" t="s">
        <v>953</v>
      </c>
      <c r="X70" s="160" t="s">
        <v>953</v>
      </c>
      <c r="Y70" s="160" t="s">
        <v>953</v>
      </c>
      <c r="Z70" s="160" t="s">
        <v>953</v>
      </c>
      <c r="AA70" s="160" t="s">
        <v>953</v>
      </c>
      <c r="AB70" s="160" t="s">
        <v>941</v>
      </c>
      <c r="AC70" s="160" t="s">
        <v>953</v>
      </c>
      <c r="AD70" s="105" t="s">
        <v>974</v>
      </c>
      <c r="AE70" s="160" t="s">
        <v>953</v>
      </c>
      <c r="AF70" s="160" t="s">
        <v>973</v>
      </c>
      <c r="AG70" s="160" t="s">
        <v>556</v>
      </c>
      <c r="AH70" s="160" t="s">
        <v>971</v>
      </c>
      <c r="AI70" s="160" t="s">
        <v>971</v>
      </c>
      <c r="AJ70" s="160" t="s">
        <v>971</v>
      </c>
      <c r="AK70" s="162" t="s">
        <v>941</v>
      </c>
      <c r="AL70" s="160" t="s">
        <v>970</v>
      </c>
      <c r="AM70" s="160" t="s">
        <v>970</v>
      </c>
      <c r="AN70" s="160" t="s">
        <v>542</v>
      </c>
      <c r="AO70" s="160" t="s">
        <v>542</v>
      </c>
      <c r="AP70" s="160" t="s">
        <v>542</v>
      </c>
      <c r="AQ70" s="160" t="s">
        <v>542</v>
      </c>
      <c r="AR70" s="160" t="s">
        <v>966</v>
      </c>
      <c r="AS70" s="160" t="s">
        <v>556</v>
      </c>
      <c r="AT70" s="160" t="s">
        <v>967</v>
      </c>
      <c r="AU70" s="160" t="s">
        <v>556</v>
      </c>
      <c r="AV70" s="160" t="s">
        <v>553</v>
      </c>
      <c r="AW70" s="160" t="s">
        <v>556</v>
      </c>
      <c r="AX70" s="160" t="s">
        <v>556</v>
      </c>
      <c r="AY70" s="160" t="s">
        <v>943</v>
      </c>
      <c r="AZ70" s="160" t="s">
        <v>969</v>
      </c>
      <c r="BA70" s="160" t="s">
        <v>969</v>
      </c>
      <c r="BB70" s="160" t="s">
        <v>556</v>
      </c>
      <c r="BC70" s="160" t="s">
        <v>556</v>
      </c>
      <c r="BD70" s="160" t="s">
        <v>968</v>
      </c>
      <c r="BE70" s="160" t="s">
        <v>556</v>
      </c>
      <c r="BF70" s="104"/>
    </row>
    <row r="71" spans="1:58" x14ac:dyDescent="0.35">
      <c r="A71" s="128" t="str">
        <f>'Indicator Data'!A72</f>
        <v>Grenada</v>
      </c>
      <c r="B71" s="107" t="str">
        <f>'Indicator Data'!B72</f>
        <v>GRD</v>
      </c>
      <c r="C71" s="160" t="s">
        <v>1061</v>
      </c>
      <c r="D71" s="160" t="s">
        <v>1061</v>
      </c>
      <c r="E71" s="160" t="s">
        <v>975</v>
      </c>
      <c r="F71" s="160" t="s">
        <v>975</v>
      </c>
      <c r="G71" s="160" t="s">
        <v>975</v>
      </c>
      <c r="H71" s="160" t="s">
        <v>975</v>
      </c>
      <c r="I71" s="160" t="s">
        <v>975</v>
      </c>
      <c r="J71" s="160" t="s">
        <v>971</v>
      </c>
      <c r="K71" s="160" t="s">
        <v>971</v>
      </c>
      <c r="L71" s="160" t="s">
        <v>542</v>
      </c>
      <c r="M71" s="160" t="s">
        <v>968</v>
      </c>
      <c r="N71" s="160" t="s">
        <v>968</v>
      </c>
      <c r="O71" s="160" t="s">
        <v>976</v>
      </c>
      <c r="P71" s="160" t="s">
        <v>976</v>
      </c>
      <c r="Q71" s="160" t="s">
        <v>973</v>
      </c>
      <c r="R71" s="160" t="s">
        <v>973</v>
      </c>
      <c r="S71" s="160" t="s">
        <v>977</v>
      </c>
      <c r="T71" s="160" t="s">
        <v>978</v>
      </c>
      <c r="U71" s="160" t="s">
        <v>978</v>
      </c>
      <c r="V71" s="160" t="s">
        <v>556</v>
      </c>
      <c r="W71" s="160" t="s">
        <v>953</v>
      </c>
      <c r="X71" s="160" t="s">
        <v>953</v>
      </c>
      <c r="Y71" s="160" t="s">
        <v>953</v>
      </c>
      <c r="Z71" s="160" t="s">
        <v>953</v>
      </c>
      <c r="AA71" s="160" t="s">
        <v>953</v>
      </c>
      <c r="AB71" s="160" t="s">
        <v>965</v>
      </c>
      <c r="AC71" s="160" t="s">
        <v>953</v>
      </c>
      <c r="AD71" s="105" t="s">
        <v>974</v>
      </c>
      <c r="AE71" s="160" t="s">
        <v>953</v>
      </c>
      <c r="AF71" s="160" t="s">
        <v>973</v>
      </c>
      <c r="AG71" s="160" t="s">
        <v>556</v>
      </c>
      <c r="AH71" s="160" t="s">
        <v>971</v>
      </c>
      <c r="AI71" s="160" t="s">
        <v>971</v>
      </c>
      <c r="AJ71" s="160" t="s">
        <v>971</v>
      </c>
      <c r="AK71" s="162" t="s">
        <v>944</v>
      </c>
      <c r="AL71" s="160" t="s">
        <v>970</v>
      </c>
      <c r="AM71" s="160" t="s">
        <v>970</v>
      </c>
      <c r="AN71" s="160" t="s">
        <v>542</v>
      </c>
      <c r="AO71" s="160" t="s">
        <v>542</v>
      </c>
      <c r="AP71" s="160" t="s">
        <v>542</v>
      </c>
      <c r="AQ71" s="160" t="s">
        <v>542</v>
      </c>
      <c r="AR71" s="160" t="s">
        <v>966</v>
      </c>
      <c r="AS71" s="160" t="s">
        <v>556</v>
      </c>
      <c r="AT71" s="160" t="s">
        <v>967</v>
      </c>
      <c r="AU71" s="160" t="s">
        <v>556</v>
      </c>
      <c r="AV71" s="160" t="s">
        <v>553</v>
      </c>
      <c r="AW71" s="160" t="s">
        <v>556</v>
      </c>
      <c r="AX71" s="160" t="s">
        <v>556</v>
      </c>
      <c r="AY71" s="160" t="s">
        <v>943</v>
      </c>
      <c r="AZ71" s="160" t="s">
        <v>969</v>
      </c>
      <c r="BA71" s="160" t="s">
        <v>969</v>
      </c>
      <c r="BB71" s="160" t="s">
        <v>556</v>
      </c>
      <c r="BC71" s="160" t="s">
        <v>556</v>
      </c>
      <c r="BD71" s="160" t="s">
        <v>968</v>
      </c>
      <c r="BE71" s="160" t="s">
        <v>556</v>
      </c>
      <c r="BF71" s="104"/>
    </row>
    <row r="72" spans="1:58" x14ac:dyDescent="0.35">
      <c r="A72" s="128" t="str">
        <f>'Indicator Data'!A73</f>
        <v>Guatemala</v>
      </c>
      <c r="B72" s="107" t="str">
        <f>'Indicator Data'!B73</f>
        <v>GTM</v>
      </c>
      <c r="C72" s="160" t="s">
        <v>1061</v>
      </c>
      <c r="D72" s="160" t="s">
        <v>1061</v>
      </c>
      <c r="E72" s="160" t="s">
        <v>975</v>
      </c>
      <c r="F72" s="160" t="s">
        <v>975</v>
      </c>
      <c r="G72" s="160" t="s">
        <v>975</v>
      </c>
      <c r="H72" s="160" t="s">
        <v>975</v>
      </c>
      <c r="I72" s="160" t="s">
        <v>975</v>
      </c>
      <c r="J72" s="160" t="s">
        <v>971</v>
      </c>
      <c r="K72" s="160" t="s">
        <v>971</v>
      </c>
      <c r="L72" s="160" t="s">
        <v>542</v>
      </c>
      <c r="M72" s="160" t="s">
        <v>968</v>
      </c>
      <c r="N72" s="160" t="s">
        <v>968</v>
      </c>
      <c r="O72" s="160" t="s">
        <v>976</v>
      </c>
      <c r="P72" s="160" t="s">
        <v>976</v>
      </c>
      <c r="Q72" s="160" t="s">
        <v>973</v>
      </c>
      <c r="R72" s="160" t="s">
        <v>973</v>
      </c>
      <c r="S72" s="160" t="s">
        <v>977</v>
      </c>
      <c r="T72" s="160" t="s">
        <v>978</v>
      </c>
      <c r="U72" s="160" t="s">
        <v>978</v>
      </c>
      <c r="V72" s="160" t="s">
        <v>556</v>
      </c>
      <c r="W72" s="160" t="s">
        <v>953</v>
      </c>
      <c r="X72" s="160" t="s">
        <v>953</v>
      </c>
      <c r="Y72" s="160" t="s">
        <v>953</v>
      </c>
      <c r="Z72" s="160" t="s">
        <v>953</v>
      </c>
      <c r="AA72" s="160" t="s">
        <v>953</v>
      </c>
      <c r="AB72" s="160" t="s">
        <v>965</v>
      </c>
      <c r="AC72" s="160" t="s">
        <v>953</v>
      </c>
      <c r="AD72" s="105" t="s">
        <v>974</v>
      </c>
      <c r="AE72" s="160" t="s">
        <v>953</v>
      </c>
      <c r="AF72" s="160" t="s">
        <v>973</v>
      </c>
      <c r="AG72" s="160" t="s">
        <v>556</v>
      </c>
      <c r="AH72" s="160" t="s">
        <v>971</v>
      </c>
      <c r="AI72" s="160" t="s">
        <v>971</v>
      </c>
      <c r="AJ72" s="160" t="s">
        <v>971</v>
      </c>
      <c r="AK72" s="162" t="s">
        <v>941</v>
      </c>
      <c r="AL72" s="160" t="s">
        <v>970</v>
      </c>
      <c r="AM72" s="160" t="s">
        <v>970</v>
      </c>
      <c r="AN72" s="160" t="s">
        <v>542</v>
      </c>
      <c r="AO72" s="160" t="s">
        <v>542</v>
      </c>
      <c r="AP72" s="160" t="s">
        <v>542</v>
      </c>
      <c r="AQ72" s="160" t="s">
        <v>542</v>
      </c>
      <c r="AR72" s="160" t="s">
        <v>966</v>
      </c>
      <c r="AS72" s="160" t="s">
        <v>556</v>
      </c>
      <c r="AT72" s="160" t="s">
        <v>967</v>
      </c>
      <c r="AU72" s="160" t="s">
        <v>556</v>
      </c>
      <c r="AV72" s="160" t="s">
        <v>553</v>
      </c>
      <c r="AW72" s="160" t="s">
        <v>556</v>
      </c>
      <c r="AX72" s="160" t="s">
        <v>556</v>
      </c>
      <c r="AY72" s="160" t="s">
        <v>943</v>
      </c>
      <c r="AZ72" s="160" t="s">
        <v>969</v>
      </c>
      <c r="BA72" s="160" t="s">
        <v>969</v>
      </c>
      <c r="BB72" s="160" t="s">
        <v>556</v>
      </c>
      <c r="BC72" s="160" t="s">
        <v>556</v>
      </c>
      <c r="BD72" s="160" t="s">
        <v>968</v>
      </c>
      <c r="BE72" s="160" t="s">
        <v>556</v>
      </c>
      <c r="BF72" s="104"/>
    </row>
    <row r="73" spans="1:58" x14ac:dyDescent="0.35">
      <c r="A73" s="128" t="str">
        <f>'Indicator Data'!A74</f>
        <v>Guinea</v>
      </c>
      <c r="B73" s="107" t="str">
        <f>'Indicator Data'!B74</f>
        <v>GIN</v>
      </c>
      <c r="C73" s="160" t="s">
        <v>1061</v>
      </c>
      <c r="D73" s="160" t="s">
        <v>1061</v>
      </c>
      <c r="E73" s="160" t="s">
        <v>975</v>
      </c>
      <c r="F73" s="160" t="s">
        <v>975</v>
      </c>
      <c r="G73" s="160" t="s">
        <v>975</v>
      </c>
      <c r="H73" s="160" t="s">
        <v>975</v>
      </c>
      <c r="I73" s="160" t="s">
        <v>975</v>
      </c>
      <c r="J73" s="160" t="s">
        <v>971</v>
      </c>
      <c r="K73" s="160" t="s">
        <v>971</v>
      </c>
      <c r="L73" s="160" t="s">
        <v>542</v>
      </c>
      <c r="M73" s="160" t="s">
        <v>968</v>
      </c>
      <c r="N73" s="160" t="s">
        <v>968</v>
      </c>
      <c r="O73" s="160" t="s">
        <v>976</v>
      </c>
      <c r="P73" s="160" t="s">
        <v>976</v>
      </c>
      <c r="Q73" s="160" t="s">
        <v>973</v>
      </c>
      <c r="R73" s="160" t="s">
        <v>973</v>
      </c>
      <c r="S73" s="160" t="s">
        <v>977</v>
      </c>
      <c r="T73" s="160" t="s">
        <v>978</v>
      </c>
      <c r="U73" s="160" t="s">
        <v>978</v>
      </c>
      <c r="V73" s="160" t="s">
        <v>556</v>
      </c>
      <c r="W73" s="160" t="s">
        <v>953</v>
      </c>
      <c r="X73" s="160" t="s">
        <v>953</v>
      </c>
      <c r="Y73" s="160" t="s">
        <v>953</v>
      </c>
      <c r="Z73" s="160" t="s">
        <v>953</v>
      </c>
      <c r="AA73" s="160" t="s">
        <v>953</v>
      </c>
      <c r="AB73" s="160" t="s">
        <v>965</v>
      </c>
      <c r="AC73" s="160" t="s">
        <v>953</v>
      </c>
      <c r="AD73" s="105" t="s">
        <v>974</v>
      </c>
      <c r="AE73" s="160" t="s">
        <v>953</v>
      </c>
      <c r="AF73" s="160" t="s">
        <v>973</v>
      </c>
      <c r="AG73" s="160" t="s">
        <v>556</v>
      </c>
      <c r="AH73" s="160" t="s">
        <v>971</v>
      </c>
      <c r="AI73" s="160" t="s">
        <v>971</v>
      </c>
      <c r="AJ73" s="160" t="s">
        <v>971</v>
      </c>
      <c r="AK73" s="162" t="s">
        <v>941</v>
      </c>
      <c r="AL73" s="160" t="s">
        <v>970</v>
      </c>
      <c r="AM73" s="160" t="s">
        <v>970</v>
      </c>
      <c r="AN73" s="160" t="s">
        <v>542</v>
      </c>
      <c r="AO73" s="160" t="s">
        <v>542</v>
      </c>
      <c r="AP73" s="160" t="s">
        <v>542</v>
      </c>
      <c r="AQ73" s="160" t="s">
        <v>542</v>
      </c>
      <c r="AR73" s="160" t="s">
        <v>966</v>
      </c>
      <c r="AS73" s="160" t="s">
        <v>556</v>
      </c>
      <c r="AT73" s="160" t="s">
        <v>967</v>
      </c>
      <c r="AU73" s="160" t="s">
        <v>556</v>
      </c>
      <c r="AV73" s="160" t="s">
        <v>553</v>
      </c>
      <c r="AW73" s="160" t="s">
        <v>556</v>
      </c>
      <c r="AX73" s="160" t="s">
        <v>556</v>
      </c>
      <c r="AY73" s="160" t="s">
        <v>943</v>
      </c>
      <c r="AZ73" s="160" t="s">
        <v>969</v>
      </c>
      <c r="BA73" s="160" t="s">
        <v>969</v>
      </c>
      <c r="BB73" s="160" t="s">
        <v>556</v>
      </c>
      <c r="BC73" s="160" t="s">
        <v>556</v>
      </c>
      <c r="BD73" s="160" t="s">
        <v>968</v>
      </c>
      <c r="BE73" s="160" t="s">
        <v>556</v>
      </c>
      <c r="BF73" s="104"/>
    </row>
    <row r="74" spans="1:58" x14ac:dyDescent="0.35">
      <c r="A74" s="128" t="str">
        <f>'Indicator Data'!A75</f>
        <v>Guinea-Bissau</v>
      </c>
      <c r="B74" s="107" t="str">
        <f>'Indicator Data'!B75</f>
        <v>GNB</v>
      </c>
      <c r="C74" s="160" t="s">
        <v>1061</v>
      </c>
      <c r="D74" s="160" t="s">
        <v>1061</v>
      </c>
      <c r="E74" s="160" t="s">
        <v>975</v>
      </c>
      <c r="F74" s="160" t="s">
        <v>975</v>
      </c>
      <c r="G74" s="160" t="s">
        <v>975</v>
      </c>
      <c r="H74" s="160" t="s">
        <v>975</v>
      </c>
      <c r="I74" s="160" t="s">
        <v>975</v>
      </c>
      <c r="J74" s="160" t="s">
        <v>971</v>
      </c>
      <c r="K74" s="160" t="s">
        <v>971</v>
      </c>
      <c r="L74" s="160" t="s">
        <v>542</v>
      </c>
      <c r="M74" s="160" t="s">
        <v>968</v>
      </c>
      <c r="N74" s="160" t="s">
        <v>968</v>
      </c>
      <c r="O74" s="160" t="s">
        <v>976</v>
      </c>
      <c r="P74" s="160" t="s">
        <v>976</v>
      </c>
      <c r="Q74" s="160" t="s">
        <v>973</v>
      </c>
      <c r="R74" s="160" t="s">
        <v>973</v>
      </c>
      <c r="S74" s="160" t="s">
        <v>977</v>
      </c>
      <c r="T74" s="160" t="s">
        <v>978</v>
      </c>
      <c r="U74" s="160" t="s">
        <v>978</v>
      </c>
      <c r="V74" s="160" t="s">
        <v>556</v>
      </c>
      <c r="W74" s="160" t="s">
        <v>953</v>
      </c>
      <c r="X74" s="160" t="s">
        <v>953</v>
      </c>
      <c r="Y74" s="160" t="s">
        <v>953</v>
      </c>
      <c r="Z74" s="160" t="s">
        <v>953</v>
      </c>
      <c r="AA74" s="160" t="s">
        <v>953</v>
      </c>
      <c r="AB74" s="160" t="s">
        <v>965</v>
      </c>
      <c r="AC74" s="160" t="s">
        <v>953</v>
      </c>
      <c r="AD74" s="105" t="s">
        <v>974</v>
      </c>
      <c r="AE74" s="160" t="s">
        <v>953</v>
      </c>
      <c r="AF74" s="160" t="s">
        <v>973</v>
      </c>
      <c r="AG74" s="160" t="s">
        <v>556</v>
      </c>
      <c r="AH74" s="160" t="s">
        <v>971</v>
      </c>
      <c r="AI74" s="160" t="s">
        <v>971</v>
      </c>
      <c r="AJ74" s="160" t="s">
        <v>971</v>
      </c>
      <c r="AK74" s="162" t="s">
        <v>941</v>
      </c>
      <c r="AL74" s="160" t="s">
        <v>970</v>
      </c>
      <c r="AM74" s="160" t="s">
        <v>970</v>
      </c>
      <c r="AN74" s="160" t="s">
        <v>542</v>
      </c>
      <c r="AO74" s="160" t="s">
        <v>542</v>
      </c>
      <c r="AP74" s="160" t="s">
        <v>542</v>
      </c>
      <c r="AQ74" s="160" t="s">
        <v>542</v>
      </c>
      <c r="AR74" s="160" t="s">
        <v>966</v>
      </c>
      <c r="AS74" s="160" t="s">
        <v>556</v>
      </c>
      <c r="AT74" s="160" t="s">
        <v>967</v>
      </c>
      <c r="AU74" s="160" t="s">
        <v>556</v>
      </c>
      <c r="AV74" s="160" t="s">
        <v>553</v>
      </c>
      <c r="AW74" s="160" t="s">
        <v>556</v>
      </c>
      <c r="AX74" s="160" t="s">
        <v>556</v>
      </c>
      <c r="AY74" s="160" t="s">
        <v>943</v>
      </c>
      <c r="AZ74" s="160" t="s">
        <v>969</v>
      </c>
      <c r="BA74" s="160" t="s">
        <v>969</v>
      </c>
      <c r="BB74" s="160" t="s">
        <v>556</v>
      </c>
      <c r="BC74" s="160" t="s">
        <v>556</v>
      </c>
      <c r="BD74" s="160" t="s">
        <v>968</v>
      </c>
      <c r="BE74" s="160" t="s">
        <v>556</v>
      </c>
      <c r="BF74" s="104"/>
    </row>
    <row r="75" spans="1:58" x14ac:dyDescent="0.35">
      <c r="A75" s="128" t="str">
        <f>'Indicator Data'!A76</f>
        <v>Guyana</v>
      </c>
      <c r="B75" s="107" t="str">
        <f>'Indicator Data'!B76</f>
        <v>GUY</v>
      </c>
      <c r="C75" s="160" t="s">
        <v>1061</v>
      </c>
      <c r="D75" s="160" t="s">
        <v>1061</v>
      </c>
      <c r="E75" s="160" t="s">
        <v>975</v>
      </c>
      <c r="F75" s="160" t="s">
        <v>975</v>
      </c>
      <c r="G75" s="160" t="s">
        <v>975</v>
      </c>
      <c r="H75" s="160" t="s">
        <v>975</v>
      </c>
      <c r="I75" s="160" t="s">
        <v>975</v>
      </c>
      <c r="J75" s="160" t="s">
        <v>971</v>
      </c>
      <c r="K75" s="160" t="s">
        <v>971</v>
      </c>
      <c r="L75" s="160" t="s">
        <v>542</v>
      </c>
      <c r="M75" s="160" t="s">
        <v>968</v>
      </c>
      <c r="N75" s="160" t="s">
        <v>968</v>
      </c>
      <c r="O75" s="160" t="s">
        <v>976</v>
      </c>
      <c r="P75" s="160" t="s">
        <v>976</v>
      </c>
      <c r="Q75" s="160" t="s">
        <v>973</v>
      </c>
      <c r="R75" s="160" t="s">
        <v>973</v>
      </c>
      <c r="S75" s="160" t="s">
        <v>977</v>
      </c>
      <c r="T75" s="160" t="s">
        <v>978</v>
      </c>
      <c r="U75" s="160" t="s">
        <v>978</v>
      </c>
      <c r="V75" s="160" t="s">
        <v>556</v>
      </c>
      <c r="W75" s="160" t="s">
        <v>953</v>
      </c>
      <c r="X75" s="160" t="s">
        <v>953</v>
      </c>
      <c r="Y75" s="160" t="s">
        <v>953</v>
      </c>
      <c r="Z75" s="160" t="s">
        <v>953</v>
      </c>
      <c r="AA75" s="160" t="s">
        <v>953</v>
      </c>
      <c r="AB75" s="160" t="s">
        <v>965</v>
      </c>
      <c r="AC75" s="160" t="s">
        <v>953</v>
      </c>
      <c r="AD75" s="105" t="s">
        <v>974</v>
      </c>
      <c r="AE75" s="160" t="s">
        <v>953</v>
      </c>
      <c r="AF75" s="160" t="s">
        <v>973</v>
      </c>
      <c r="AG75" s="160" t="s">
        <v>556</v>
      </c>
      <c r="AH75" s="160" t="s">
        <v>971</v>
      </c>
      <c r="AI75" s="160" t="s">
        <v>971</v>
      </c>
      <c r="AJ75" s="160" t="s">
        <v>971</v>
      </c>
      <c r="AK75" s="162" t="s">
        <v>1074</v>
      </c>
      <c r="AL75" s="160" t="s">
        <v>970</v>
      </c>
      <c r="AM75" s="160" t="s">
        <v>970</v>
      </c>
      <c r="AN75" s="160" t="s">
        <v>542</v>
      </c>
      <c r="AO75" s="160" t="s">
        <v>542</v>
      </c>
      <c r="AP75" s="160" t="s">
        <v>542</v>
      </c>
      <c r="AQ75" s="160" t="s">
        <v>542</v>
      </c>
      <c r="AR75" s="160" t="s">
        <v>966</v>
      </c>
      <c r="AS75" s="160" t="s">
        <v>556</v>
      </c>
      <c r="AT75" s="160" t="s">
        <v>967</v>
      </c>
      <c r="AU75" s="160" t="s">
        <v>556</v>
      </c>
      <c r="AV75" s="160" t="s">
        <v>553</v>
      </c>
      <c r="AW75" s="160" t="s">
        <v>556</v>
      </c>
      <c r="AX75" s="160" t="s">
        <v>556</v>
      </c>
      <c r="AY75" s="160" t="s">
        <v>943</v>
      </c>
      <c r="AZ75" s="160" t="s">
        <v>969</v>
      </c>
      <c r="BA75" s="160" t="s">
        <v>969</v>
      </c>
      <c r="BB75" s="160" t="s">
        <v>556</v>
      </c>
      <c r="BC75" s="160" t="s">
        <v>556</v>
      </c>
      <c r="BD75" s="160" t="s">
        <v>968</v>
      </c>
      <c r="BE75" s="160" t="s">
        <v>556</v>
      </c>
      <c r="BF75" s="104"/>
    </row>
    <row r="76" spans="1:58" x14ac:dyDescent="0.35">
      <c r="A76" s="128" t="str">
        <f>'Indicator Data'!A77</f>
        <v>Haiti</v>
      </c>
      <c r="B76" s="107" t="str">
        <f>'Indicator Data'!B77</f>
        <v>HTI</v>
      </c>
      <c r="C76" s="160" t="s">
        <v>1061</v>
      </c>
      <c r="D76" s="160" t="s">
        <v>1061</v>
      </c>
      <c r="E76" s="160" t="s">
        <v>975</v>
      </c>
      <c r="F76" s="160" t="s">
        <v>975</v>
      </c>
      <c r="G76" s="160" t="s">
        <v>975</v>
      </c>
      <c r="H76" s="160" t="s">
        <v>975</v>
      </c>
      <c r="I76" s="160" t="s">
        <v>975</v>
      </c>
      <c r="J76" s="160" t="s">
        <v>971</v>
      </c>
      <c r="K76" s="160" t="s">
        <v>971</v>
      </c>
      <c r="L76" s="160" t="s">
        <v>542</v>
      </c>
      <c r="M76" s="160" t="s">
        <v>968</v>
      </c>
      <c r="N76" s="160" t="s">
        <v>968</v>
      </c>
      <c r="O76" s="160" t="s">
        <v>976</v>
      </c>
      <c r="P76" s="160" t="s">
        <v>976</v>
      </c>
      <c r="Q76" s="160" t="s">
        <v>973</v>
      </c>
      <c r="R76" s="160" t="s">
        <v>973</v>
      </c>
      <c r="S76" s="160" t="s">
        <v>977</v>
      </c>
      <c r="T76" s="160" t="s">
        <v>978</v>
      </c>
      <c r="U76" s="160" t="s">
        <v>978</v>
      </c>
      <c r="V76" s="160" t="s">
        <v>556</v>
      </c>
      <c r="W76" s="160" t="s">
        <v>953</v>
      </c>
      <c r="X76" s="160" t="s">
        <v>953</v>
      </c>
      <c r="Y76" s="160" t="s">
        <v>953</v>
      </c>
      <c r="Z76" s="160" t="s">
        <v>953</v>
      </c>
      <c r="AA76" s="160" t="s">
        <v>953</v>
      </c>
      <c r="AB76" s="160" t="s">
        <v>965</v>
      </c>
      <c r="AC76" s="160" t="s">
        <v>953</v>
      </c>
      <c r="AD76" s="105" t="s">
        <v>974</v>
      </c>
      <c r="AE76" s="160" t="s">
        <v>953</v>
      </c>
      <c r="AF76" s="160" t="s">
        <v>973</v>
      </c>
      <c r="AG76" s="160" t="s">
        <v>556</v>
      </c>
      <c r="AH76" s="160" t="s">
        <v>971</v>
      </c>
      <c r="AI76" s="160" t="s">
        <v>971</v>
      </c>
      <c r="AJ76" s="160" t="s">
        <v>971</v>
      </c>
      <c r="AK76" s="162" t="s">
        <v>944</v>
      </c>
      <c r="AL76" s="160" t="s">
        <v>970</v>
      </c>
      <c r="AM76" s="160" t="s">
        <v>970</v>
      </c>
      <c r="AN76" s="160" t="s">
        <v>542</v>
      </c>
      <c r="AO76" s="160" t="s">
        <v>542</v>
      </c>
      <c r="AP76" s="160" t="s">
        <v>542</v>
      </c>
      <c r="AQ76" s="160" t="s">
        <v>542</v>
      </c>
      <c r="AR76" s="160" t="s">
        <v>966</v>
      </c>
      <c r="AS76" s="160" t="s">
        <v>556</v>
      </c>
      <c r="AT76" s="160" t="s">
        <v>967</v>
      </c>
      <c r="AU76" s="160" t="s">
        <v>556</v>
      </c>
      <c r="AV76" s="160" t="s">
        <v>553</v>
      </c>
      <c r="AW76" s="160" t="s">
        <v>556</v>
      </c>
      <c r="AX76" s="160" t="s">
        <v>556</v>
      </c>
      <c r="AY76" s="160" t="s">
        <v>943</v>
      </c>
      <c r="AZ76" s="160" t="s">
        <v>969</v>
      </c>
      <c r="BA76" s="160" t="s">
        <v>969</v>
      </c>
      <c r="BB76" s="160" t="s">
        <v>556</v>
      </c>
      <c r="BC76" s="160" t="s">
        <v>556</v>
      </c>
      <c r="BD76" s="160" t="s">
        <v>968</v>
      </c>
      <c r="BE76" s="160" t="s">
        <v>556</v>
      </c>
      <c r="BF76" s="104"/>
    </row>
    <row r="77" spans="1:58" x14ac:dyDescent="0.35">
      <c r="A77" s="128" t="str">
        <f>'Indicator Data'!A78</f>
        <v>Honduras</v>
      </c>
      <c r="B77" s="107" t="str">
        <f>'Indicator Data'!B78</f>
        <v>HND</v>
      </c>
      <c r="C77" s="160" t="s">
        <v>1061</v>
      </c>
      <c r="D77" s="160" t="s">
        <v>1061</v>
      </c>
      <c r="E77" s="160" t="s">
        <v>975</v>
      </c>
      <c r="F77" s="160" t="s">
        <v>975</v>
      </c>
      <c r="G77" s="160" t="s">
        <v>975</v>
      </c>
      <c r="H77" s="160" t="s">
        <v>975</v>
      </c>
      <c r="I77" s="160" t="s">
        <v>975</v>
      </c>
      <c r="J77" s="160" t="s">
        <v>971</v>
      </c>
      <c r="K77" s="160" t="s">
        <v>971</v>
      </c>
      <c r="L77" s="160" t="s">
        <v>542</v>
      </c>
      <c r="M77" s="160" t="s">
        <v>968</v>
      </c>
      <c r="N77" s="160" t="s">
        <v>968</v>
      </c>
      <c r="O77" s="160" t="s">
        <v>976</v>
      </c>
      <c r="P77" s="160" t="s">
        <v>976</v>
      </c>
      <c r="Q77" s="160" t="s">
        <v>973</v>
      </c>
      <c r="R77" s="160" t="s">
        <v>973</v>
      </c>
      <c r="S77" s="160" t="s">
        <v>977</v>
      </c>
      <c r="T77" s="160" t="s">
        <v>978</v>
      </c>
      <c r="U77" s="160" t="s">
        <v>978</v>
      </c>
      <c r="V77" s="160" t="s">
        <v>556</v>
      </c>
      <c r="W77" s="160" t="s">
        <v>953</v>
      </c>
      <c r="X77" s="160" t="s">
        <v>953</v>
      </c>
      <c r="Y77" s="160" t="s">
        <v>953</v>
      </c>
      <c r="Z77" s="160" t="s">
        <v>953</v>
      </c>
      <c r="AA77" s="160" t="s">
        <v>953</v>
      </c>
      <c r="AB77" s="160" t="s">
        <v>941</v>
      </c>
      <c r="AC77" s="160" t="s">
        <v>953</v>
      </c>
      <c r="AD77" s="105" t="s">
        <v>974</v>
      </c>
      <c r="AE77" s="160" t="s">
        <v>953</v>
      </c>
      <c r="AF77" s="160" t="s">
        <v>973</v>
      </c>
      <c r="AG77" s="160" t="s">
        <v>556</v>
      </c>
      <c r="AH77" s="160" t="s">
        <v>971</v>
      </c>
      <c r="AI77" s="160" t="s">
        <v>971</v>
      </c>
      <c r="AJ77" s="160" t="s">
        <v>971</v>
      </c>
      <c r="AK77" s="162" t="s">
        <v>941</v>
      </c>
      <c r="AL77" s="160" t="s">
        <v>970</v>
      </c>
      <c r="AM77" s="160" t="s">
        <v>970</v>
      </c>
      <c r="AN77" s="160" t="s">
        <v>542</v>
      </c>
      <c r="AO77" s="160" t="s">
        <v>542</v>
      </c>
      <c r="AP77" s="160" t="s">
        <v>542</v>
      </c>
      <c r="AQ77" s="160" t="s">
        <v>542</v>
      </c>
      <c r="AR77" s="160" t="s">
        <v>966</v>
      </c>
      <c r="AS77" s="160" t="s">
        <v>556</v>
      </c>
      <c r="AT77" s="160" t="s">
        <v>967</v>
      </c>
      <c r="AU77" s="160" t="s">
        <v>556</v>
      </c>
      <c r="AV77" s="160" t="s">
        <v>553</v>
      </c>
      <c r="AW77" s="160" t="s">
        <v>556</v>
      </c>
      <c r="AX77" s="160" t="s">
        <v>556</v>
      </c>
      <c r="AY77" s="160" t="s">
        <v>943</v>
      </c>
      <c r="AZ77" s="160" t="s">
        <v>969</v>
      </c>
      <c r="BA77" s="160" t="s">
        <v>969</v>
      </c>
      <c r="BB77" s="160" t="s">
        <v>556</v>
      </c>
      <c r="BC77" s="160" t="s">
        <v>556</v>
      </c>
      <c r="BD77" s="160" t="s">
        <v>968</v>
      </c>
      <c r="BE77" s="160" t="s">
        <v>556</v>
      </c>
      <c r="BF77" s="104"/>
    </row>
    <row r="78" spans="1:58" x14ac:dyDescent="0.35">
      <c r="A78" s="128" t="str">
        <f>'Indicator Data'!A79</f>
        <v>Hungary</v>
      </c>
      <c r="B78" s="107" t="str">
        <f>'Indicator Data'!B79</f>
        <v>HUN</v>
      </c>
      <c r="C78" s="160" t="s">
        <v>1061</v>
      </c>
      <c r="D78" s="160" t="s">
        <v>1061</v>
      </c>
      <c r="E78" s="160" t="s">
        <v>975</v>
      </c>
      <c r="F78" s="160" t="s">
        <v>975</v>
      </c>
      <c r="G78" s="160" t="s">
        <v>975</v>
      </c>
      <c r="H78" s="160" t="s">
        <v>975</v>
      </c>
      <c r="I78" s="160" t="s">
        <v>975</v>
      </c>
      <c r="J78" s="160" t="s">
        <v>971</v>
      </c>
      <c r="K78" s="160" t="s">
        <v>971</v>
      </c>
      <c r="L78" s="160" t="s">
        <v>542</v>
      </c>
      <c r="M78" s="160" t="s">
        <v>968</v>
      </c>
      <c r="N78" s="160" t="s">
        <v>968</v>
      </c>
      <c r="O78" s="160" t="s">
        <v>976</v>
      </c>
      <c r="P78" s="160" t="s">
        <v>976</v>
      </c>
      <c r="Q78" s="160" t="s">
        <v>973</v>
      </c>
      <c r="R78" s="160" t="s">
        <v>973</v>
      </c>
      <c r="S78" s="160" t="s">
        <v>977</v>
      </c>
      <c r="T78" s="160" t="s">
        <v>978</v>
      </c>
      <c r="U78" s="160" t="s">
        <v>978</v>
      </c>
      <c r="V78" s="160" t="s">
        <v>556</v>
      </c>
      <c r="W78" s="160" t="s">
        <v>953</v>
      </c>
      <c r="X78" s="160" t="s">
        <v>953</v>
      </c>
      <c r="Y78" s="160" t="s">
        <v>953</v>
      </c>
      <c r="Z78" s="160" t="s">
        <v>953</v>
      </c>
      <c r="AA78" s="160" t="s">
        <v>953</v>
      </c>
      <c r="AB78" s="160" t="s">
        <v>941</v>
      </c>
      <c r="AC78" s="160" t="s">
        <v>953</v>
      </c>
      <c r="AD78" s="105" t="s">
        <v>974</v>
      </c>
      <c r="AE78" s="160" t="s">
        <v>953</v>
      </c>
      <c r="AF78" s="160" t="s">
        <v>973</v>
      </c>
      <c r="AG78" s="160" t="s">
        <v>556</v>
      </c>
      <c r="AH78" s="160" t="s">
        <v>971</v>
      </c>
      <c r="AI78" s="160" t="s">
        <v>971</v>
      </c>
      <c r="AJ78" s="160" t="s">
        <v>971</v>
      </c>
      <c r="AK78" s="162" t="s">
        <v>941</v>
      </c>
      <c r="AL78" s="160" t="s">
        <v>970</v>
      </c>
      <c r="AM78" s="160" t="s">
        <v>970</v>
      </c>
      <c r="AN78" s="160" t="s">
        <v>542</v>
      </c>
      <c r="AO78" s="160" t="s">
        <v>542</v>
      </c>
      <c r="AP78" s="160" t="s">
        <v>542</v>
      </c>
      <c r="AQ78" s="160" t="s">
        <v>542</v>
      </c>
      <c r="AR78" s="160" t="s">
        <v>966</v>
      </c>
      <c r="AS78" s="160" t="s">
        <v>556</v>
      </c>
      <c r="AT78" s="160" t="s">
        <v>967</v>
      </c>
      <c r="AU78" s="160" t="s">
        <v>556</v>
      </c>
      <c r="AV78" s="160" t="s">
        <v>553</v>
      </c>
      <c r="AW78" s="160" t="s">
        <v>556</v>
      </c>
      <c r="AX78" s="160" t="s">
        <v>556</v>
      </c>
      <c r="AY78" s="160" t="s">
        <v>943</v>
      </c>
      <c r="AZ78" s="160" t="s">
        <v>969</v>
      </c>
      <c r="BA78" s="160" t="s">
        <v>969</v>
      </c>
      <c r="BB78" s="160" t="s">
        <v>556</v>
      </c>
      <c r="BC78" s="160" t="s">
        <v>556</v>
      </c>
      <c r="BD78" s="160" t="s">
        <v>968</v>
      </c>
      <c r="BE78" s="160" t="s">
        <v>556</v>
      </c>
      <c r="BF78" s="104"/>
    </row>
    <row r="79" spans="1:58" x14ac:dyDescent="0.35">
      <c r="A79" s="128" t="str">
        <f>'Indicator Data'!A80</f>
        <v>Iceland</v>
      </c>
      <c r="B79" s="107" t="str">
        <f>'Indicator Data'!B80</f>
        <v>ISL</v>
      </c>
      <c r="C79" s="160" t="s">
        <v>1061</v>
      </c>
      <c r="D79" s="160" t="s">
        <v>1061</v>
      </c>
      <c r="E79" s="160" t="s">
        <v>975</v>
      </c>
      <c r="F79" s="160" t="s">
        <v>975</v>
      </c>
      <c r="G79" s="160" t="s">
        <v>975</v>
      </c>
      <c r="H79" s="160" t="s">
        <v>975</v>
      </c>
      <c r="I79" s="160" t="s">
        <v>975</v>
      </c>
      <c r="J79" s="160" t="s">
        <v>971</v>
      </c>
      <c r="K79" s="160" t="s">
        <v>971</v>
      </c>
      <c r="L79" s="160" t="s">
        <v>542</v>
      </c>
      <c r="M79" s="160" t="s">
        <v>968</v>
      </c>
      <c r="N79" s="160" t="s">
        <v>968</v>
      </c>
      <c r="O79" s="160" t="s">
        <v>976</v>
      </c>
      <c r="P79" s="160" t="s">
        <v>976</v>
      </c>
      <c r="Q79" s="160" t="s">
        <v>973</v>
      </c>
      <c r="R79" s="160" t="s">
        <v>973</v>
      </c>
      <c r="S79" s="160" t="s">
        <v>977</v>
      </c>
      <c r="T79" s="160" t="s">
        <v>978</v>
      </c>
      <c r="U79" s="160" t="s">
        <v>978</v>
      </c>
      <c r="V79" s="160" t="s">
        <v>556</v>
      </c>
      <c r="W79" s="160" t="s">
        <v>953</v>
      </c>
      <c r="X79" s="160" t="s">
        <v>953</v>
      </c>
      <c r="Y79" s="160" t="s">
        <v>953</v>
      </c>
      <c r="Z79" s="160" t="s">
        <v>953</v>
      </c>
      <c r="AA79" s="160" t="s">
        <v>953</v>
      </c>
      <c r="AB79" s="160" t="s">
        <v>953</v>
      </c>
      <c r="AC79" s="160" t="s">
        <v>953</v>
      </c>
      <c r="AD79" s="105" t="s">
        <v>974</v>
      </c>
      <c r="AE79" s="160" t="s">
        <v>953</v>
      </c>
      <c r="AF79" s="160" t="s">
        <v>973</v>
      </c>
      <c r="AG79" s="160" t="s">
        <v>556</v>
      </c>
      <c r="AH79" s="160" t="s">
        <v>971</v>
      </c>
      <c r="AI79" s="160" t="s">
        <v>971</v>
      </c>
      <c r="AJ79" s="160" t="s">
        <v>971</v>
      </c>
      <c r="AK79" s="162" t="s">
        <v>944</v>
      </c>
      <c r="AL79" s="160" t="s">
        <v>970</v>
      </c>
      <c r="AM79" s="160" t="s">
        <v>970</v>
      </c>
      <c r="AN79" s="160" t="s">
        <v>542</v>
      </c>
      <c r="AO79" s="160" t="s">
        <v>542</v>
      </c>
      <c r="AP79" s="160" t="s">
        <v>542</v>
      </c>
      <c r="AQ79" s="160" t="s">
        <v>542</v>
      </c>
      <c r="AR79" s="160" t="s">
        <v>966</v>
      </c>
      <c r="AS79" s="160" t="s">
        <v>556</v>
      </c>
      <c r="AT79" s="160" t="s">
        <v>967</v>
      </c>
      <c r="AU79" s="160" t="s">
        <v>556</v>
      </c>
      <c r="AV79" s="160" t="s">
        <v>553</v>
      </c>
      <c r="AW79" s="160" t="s">
        <v>556</v>
      </c>
      <c r="AX79" s="160" t="s">
        <v>556</v>
      </c>
      <c r="AY79" s="160" t="s">
        <v>943</v>
      </c>
      <c r="AZ79" s="160" t="s">
        <v>969</v>
      </c>
      <c r="BA79" s="160" t="s">
        <v>969</v>
      </c>
      <c r="BB79" s="160" t="s">
        <v>556</v>
      </c>
      <c r="BC79" s="160" t="s">
        <v>556</v>
      </c>
      <c r="BD79" s="160" t="s">
        <v>968</v>
      </c>
      <c r="BE79" s="160" t="s">
        <v>556</v>
      </c>
      <c r="BF79" s="104"/>
    </row>
    <row r="80" spans="1:58" x14ac:dyDescent="0.35">
      <c r="A80" s="128" t="str">
        <f>'Indicator Data'!A81</f>
        <v>India</v>
      </c>
      <c r="B80" s="107" t="str">
        <f>'Indicator Data'!B81</f>
        <v>IND</v>
      </c>
      <c r="C80" s="160" t="s">
        <v>1061</v>
      </c>
      <c r="D80" s="160" t="s">
        <v>1061</v>
      </c>
      <c r="E80" s="160" t="s">
        <v>975</v>
      </c>
      <c r="F80" s="160" t="s">
        <v>975</v>
      </c>
      <c r="G80" s="160" t="s">
        <v>975</v>
      </c>
      <c r="H80" s="160" t="s">
        <v>975</v>
      </c>
      <c r="I80" s="160" t="s">
        <v>975</v>
      </c>
      <c r="J80" s="160" t="s">
        <v>971</v>
      </c>
      <c r="K80" s="160" t="s">
        <v>971</v>
      </c>
      <c r="L80" s="160" t="s">
        <v>542</v>
      </c>
      <c r="M80" s="160" t="s">
        <v>968</v>
      </c>
      <c r="N80" s="160" t="s">
        <v>968</v>
      </c>
      <c r="O80" s="160" t="s">
        <v>976</v>
      </c>
      <c r="P80" s="160" t="s">
        <v>976</v>
      </c>
      <c r="Q80" s="160" t="s">
        <v>973</v>
      </c>
      <c r="R80" s="160" t="s">
        <v>973</v>
      </c>
      <c r="S80" s="160" t="s">
        <v>977</v>
      </c>
      <c r="T80" s="160" t="s">
        <v>978</v>
      </c>
      <c r="U80" s="160" t="s">
        <v>978</v>
      </c>
      <c r="V80" s="160" t="s">
        <v>556</v>
      </c>
      <c r="W80" s="160" t="s">
        <v>953</v>
      </c>
      <c r="X80" s="160" t="s">
        <v>953</v>
      </c>
      <c r="Y80" s="160" t="s">
        <v>953</v>
      </c>
      <c r="Z80" s="160" t="s">
        <v>953</v>
      </c>
      <c r="AA80" s="160" t="s">
        <v>953</v>
      </c>
      <c r="AB80" s="160" t="s">
        <v>965</v>
      </c>
      <c r="AC80" s="160" t="s">
        <v>953</v>
      </c>
      <c r="AD80" s="105" t="s">
        <v>974</v>
      </c>
      <c r="AE80" s="160" t="s">
        <v>953</v>
      </c>
      <c r="AF80" s="160" t="s">
        <v>973</v>
      </c>
      <c r="AG80" s="160" t="s">
        <v>556</v>
      </c>
      <c r="AH80" s="160" t="s">
        <v>971</v>
      </c>
      <c r="AI80" s="160" t="s">
        <v>971</v>
      </c>
      <c r="AJ80" s="160" t="s">
        <v>971</v>
      </c>
      <c r="AK80" s="162" t="s">
        <v>944</v>
      </c>
      <c r="AL80" s="160" t="s">
        <v>970</v>
      </c>
      <c r="AM80" s="160" t="s">
        <v>970</v>
      </c>
      <c r="AN80" s="160" t="s">
        <v>542</v>
      </c>
      <c r="AO80" s="160" t="s">
        <v>542</v>
      </c>
      <c r="AP80" s="160" t="s">
        <v>542</v>
      </c>
      <c r="AQ80" s="160" t="s">
        <v>542</v>
      </c>
      <c r="AR80" s="160" t="s">
        <v>966</v>
      </c>
      <c r="AS80" s="160" t="s">
        <v>556</v>
      </c>
      <c r="AT80" s="160" t="s">
        <v>967</v>
      </c>
      <c r="AU80" s="160" t="s">
        <v>556</v>
      </c>
      <c r="AV80" s="160" t="s">
        <v>553</v>
      </c>
      <c r="AW80" s="160" t="s">
        <v>556</v>
      </c>
      <c r="AX80" s="160" t="s">
        <v>556</v>
      </c>
      <c r="AY80" s="160" t="s">
        <v>943</v>
      </c>
      <c r="AZ80" s="160" t="s">
        <v>969</v>
      </c>
      <c r="BA80" s="160" t="s">
        <v>969</v>
      </c>
      <c r="BB80" s="160" t="s">
        <v>556</v>
      </c>
      <c r="BC80" s="160" t="s">
        <v>556</v>
      </c>
      <c r="BD80" s="160" t="s">
        <v>968</v>
      </c>
      <c r="BE80" s="160" t="s">
        <v>556</v>
      </c>
      <c r="BF80" s="104"/>
    </row>
    <row r="81" spans="1:58" x14ac:dyDescent="0.35">
      <c r="A81" s="128" t="str">
        <f>'Indicator Data'!A82</f>
        <v>Indonesia</v>
      </c>
      <c r="B81" s="107" t="str">
        <f>'Indicator Data'!B82</f>
        <v>IDN</v>
      </c>
      <c r="C81" s="160" t="s">
        <v>1061</v>
      </c>
      <c r="D81" s="160" t="s">
        <v>1061</v>
      </c>
      <c r="E81" s="160" t="s">
        <v>975</v>
      </c>
      <c r="F81" s="160" t="s">
        <v>975</v>
      </c>
      <c r="G81" s="160" t="s">
        <v>975</v>
      </c>
      <c r="H81" s="160" t="s">
        <v>975</v>
      </c>
      <c r="I81" s="160" t="s">
        <v>975</v>
      </c>
      <c r="J81" s="160" t="s">
        <v>971</v>
      </c>
      <c r="K81" s="160" t="s">
        <v>971</v>
      </c>
      <c r="L81" s="160" t="s">
        <v>542</v>
      </c>
      <c r="M81" s="160" t="s">
        <v>968</v>
      </c>
      <c r="N81" s="160" t="s">
        <v>968</v>
      </c>
      <c r="O81" s="160" t="s">
        <v>976</v>
      </c>
      <c r="P81" s="160" t="s">
        <v>976</v>
      </c>
      <c r="Q81" s="160" t="s">
        <v>973</v>
      </c>
      <c r="R81" s="160" t="s">
        <v>973</v>
      </c>
      <c r="S81" s="160" t="s">
        <v>977</v>
      </c>
      <c r="T81" s="160" t="s">
        <v>978</v>
      </c>
      <c r="U81" s="160" t="s">
        <v>978</v>
      </c>
      <c r="V81" s="160" t="s">
        <v>556</v>
      </c>
      <c r="W81" s="160" t="s">
        <v>953</v>
      </c>
      <c r="X81" s="160" t="s">
        <v>953</v>
      </c>
      <c r="Y81" s="160" t="s">
        <v>953</v>
      </c>
      <c r="Z81" s="160" t="s">
        <v>953</v>
      </c>
      <c r="AA81" s="160" t="s">
        <v>953</v>
      </c>
      <c r="AB81" s="160" t="s">
        <v>965</v>
      </c>
      <c r="AC81" s="160" t="s">
        <v>953</v>
      </c>
      <c r="AD81" s="105" t="s">
        <v>974</v>
      </c>
      <c r="AE81" s="160" t="s">
        <v>953</v>
      </c>
      <c r="AF81" s="160" t="s">
        <v>973</v>
      </c>
      <c r="AG81" s="160" t="s">
        <v>556</v>
      </c>
      <c r="AH81" s="160" t="s">
        <v>971</v>
      </c>
      <c r="AI81" s="160" t="s">
        <v>971</v>
      </c>
      <c r="AJ81" s="160" t="s">
        <v>971</v>
      </c>
      <c r="AK81" s="162" t="s">
        <v>941</v>
      </c>
      <c r="AL81" s="160" t="s">
        <v>970</v>
      </c>
      <c r="AM81" s="160" t="s">
        <v>970</v>
      </c>
      <c r="AN81" s="160" t="s">
        <v>542</v>
      </c>
      <c r="AO81" s="160" t="s">
        <v>542</v>
      </c>
      <c r="AP81" s="160" t="s">
        <v>542</v>
      </c>
      <c r="AQ81" s="160" t="s">
        <v>542</v>
      </c>
      <c r="AR81" s="160" t="s">
        <v>966</v>
      </c>
      <c r="AS81" s="160" t="s">
        <v>556</v>
      </c>
      <c r="AT81" s="160" t="s">
        <v>967</v>
      </c>
      <c r="AU81" s="160" t="s">
        <v>556</v>
      </c>
      <c r="AV81" s="160" t="s">
        <v>553</v>
      </c>
      <c r="AW81" s="160" t="s">
        <v>556</v>
      </c>
      <c r="AX81" s="160" t="s">
        <v>556</v>
      </c>
      <c r="AY81" s="160" t="s">
        <v>943</v>
      </c>
      <c r="AZ81" s="160" t="s">
        <v>969</v>
      </c>
      <c r="BA81" s="160" t="s">
        <v>969</v>
      </c>
      <c r="BB81" s="160" t="s">
        <v>556</v>
      </c>
      <c r="BC81" s="160" t="s">
        <v>556</v>
      </c>
      <c r="BD81" s="160" t="s">
        <v>968</v>
      </c>
      <c r="BE81" s="160" t="s">
        <v>556</v>
      </c>
      <c r="BF81" s="104"/>
    </row>
    <row r="82" spans="1:58" x14ac:dyDescent="0.35">
      <c r="A82" s="128" t="str">
        <f>'Indicator Data'!A83</f>
        <v>Iran</v>
      </c>
      <c r="B82" s="107" t="str">
        <f>'Indicator Data'!B83</f>
        <v>IRN</v>
      </c>
      <c r="C82" s="160" t="s">
        <v>1061</v>
      </c>
      <c r="D82" s="160" t="s">
        <v>1061</v>
      </c>
      <c r="E82" s="160" t="s">
        <v>975</v>
      </c>
      <c r="F82" s="160" t="s">
        <v>975</v>
      </c>
      <c r="G82" s="160" t="s">
        <v>975</v>
      </c>
      <c r="H82" s="160" t="s">
        <v>975</v>
      </c>
      <c r="I82" s="160" t="s">
        <v>975</v>
      </c>
      <c r="J82" s="160" t="s">
        <v>971</v>
      </c>
      <c r="K82" s="160" t="s">
        <v>971</v>
      </c>
      <c r="L82" s="160" t="s">
        <v>542</v>
      </c>
      <c r="M82" s="160" t="s">
        <v>968</v>
      </c>
      <c r="N82" s="160" t="s">
        <v>968</v>
      </c>
      <c r="O82" s="160" t="s">
        <v>976</v>
      </c>
      <c r="P82" s="160" t="s">
        <v>976</v>
      </c>
      <c r="Q82" s="160" t="s">
        <v>973</v>
      </c>
      <c r="R82" s="160" t="s">
        <v>973</v>
      </c>
      <c r="S82" s="160" t="s">
        <v>977</v>
      </c>
      <c r="T82" s="160" t="s">
        <v>978</v>
      </c>
      <c r="U82" s="160" t="s">
        <v>978</v>
      </c>
      <c r="V82" s="160" t="s">
        <v>556</v>
      </c>
      <c r="W82" s="160" t="s">
        <v>953</v>
      </c>
      <c r="X82" s="160" t="s">
        <v>953</v>
      </c>
      <c r="Y82" s="160" t="s">
        <v>953</v>
      </c>
      <c r="Z82" s="160" t="s">
        <v>953</v>
      </c>
      <c r="AA82" s="160" t="s">
        <v>953</v>
      </c>
      <c r="AB82" s="160" t="s">
        <v>941</v>
      </c>
      <c r="AC82" s="160" t="s">
        <v>953</v>
      </c>
      <c r="AD82" s="105" t="s">
        <v>974</v>
      </c>
      <c r="AE82" s="160" t="s">
        <v>953</v>
      </c>
      <c r="AF82" s="160" t="s">
        <v>973</v>
      </c>
      <c r="AG82" s="160" t="s">
        <v>556</v>
      </c>
      <c r="AH82" s="160" t="s">
        <v>971</v>
      </c>
      <c r="AI82" s="160" t="s">
        <v>971</v>
      </c>
      <c r="AJ82" s="160" t="s">
        <v>971</v>
      </c>
      <c r="AK82" s="162" t="s">
        <v>944</v>
      </c>
      <c r="AL82" s="160" t="s">
        <v>970</v>
      </c>
      <c r="AM82" s="160" t="s">
        <v>970</v>
      </c>
      <c r="AN82" s="160" t="s">
        <v>542</v>
      </c>
      <c r="AO82" s="160" t="s">
        <v>542</v>
      </c>
      <c r="AP82" s="160" t="s">
        <v>542</v>
      </c>
      <c r="AQ82" s="160" t="s">
        <v>542</v>
      </c>
      <c r="AR82" s="160" t="s">
        <v>966</v>
      </c>
      <c r="AS82" s="160" t="s">
        <v>556</v>
      </c>
      <c r="AT82" s="160" t="s">
        <v>967</v>
      </c>
      <c r="AU82" s="160" t="s">
        <v>556</v>
      </c>
      <c r="AV82" s="160" t="s">
        <v>553</v>
      </c>
      <c r="AW82" s="160" t="s">
        <v>556</v>
      </c>
      <c r="AX82" s="160" t="s">
        <v>556</v>
      </c>
      <c r="AY82" s="160" t="s">
        <v>943</v>
      </c>
      <c r="AZ82" s="160" t="s">
        <v>969</v>
      </c>
      <c r="BA82" s="160" t="s">
        <v>969</v>
      </c>
      <c r="BB82" s="160" t="s">
        <v>556</v>
      </c>
      <c r="BC82" s="160" t="s">
        <v>556</v>
      </c>
      <c r="BD82" s="160" t="s">
        <v>968</v>
      </c>
      <c r="BE82" s="160" t="s">
        <v>556</v>
      </c>
      <c r="BF82" s="104"/>
    </row>
    <row r="83" spans="1:58" x14ac:dyDescent="0.35">
      <c r="A83" s="128" t="str">
        <f>'Indicator Data'!A84</f>
        <v>Iraq</v>
      </c>
      <c r="B83" s="107" t="str">
        <f>'Indicator Data'!B84</f>
        <v>IRQ</v>
      </c>
      <c r="C83" s="160" t="s">
        <v>1061</v>
      </c>
      <c r="D83" s="160" t="s">
        <v>1061</v>
      </c>
      <c r="E83" s="160" t="s">
        <v>975</v>
      </c>
      <c r="F83" s="160" t="s">
        <v>975</v>
      </c>
      <c r="G83" s="160" t="s">
        <v>975</v>
      </c>
      <c r="H83" s="160" t="s">
        <v>975</v>
      </c>
      <c r="I83" s="160" t="s">
        <v>975</v>
      </c>
      <c r="J83" s="160" t="s">
        <v>971</v>
      </c>
      <c r="K83" s="160" t="s">
        <v>971</v>
      </c>
      <c r="L83" s="160" t="s">
        <v>542</v>
      </c>
      <c r="M83" s="160" t="s">
        <v>968</v>
      </c>
      <c r="N83" s="160" t="s">
        <v>968</v>
      </c>
      <c r="O83" s="160" t="s">
        <v>976</v>
      </c>
      <c r="P83" s="160" t="s">
        <v>976</v>
      </c>
      <c r="Q83" s="160" t="s">
        <v>973</v>
      </c>
      <c r="R83" s="160" t="s">
        <v>973</v>
      </c>
      <c r="S83" s="160" t="s">
        <v>977</v>
      </c>
      <c r="T83" s="160" t="s">
        <v>978</v>
      </c>
      <c r="U83" s="160" t="s">
        <v>978</v>
      </c>
      <c r="V83" s="160" t="s">
        <v>556</v>
      </c>
      <c r="W83" s="160" t="s">
        <v>953</v>
      </c>
      <c r="X83" s="160" t="s">
        <v>953</v>
      </c>
      <c r="Y83" s="160" t="s">
        <v>953</v>
      </c>
      <c r="Z83" s="160" t="s">
        <v>953</v>
      </c>
      <c r="AA83" s="160" t="s">
        <v>953</v>
      </c>
      <c r="AB83" s="160" t="s">
        <v>965</v>
      </c>
      <c r="AC83" s="160" t="s">
        <v>953</v>
      </c>
      <c r="AD83" s="105" t="s">
        <v>974</v>
      </c>
      <c r="AE83" s="160" t="s">
        <v>953</v>
      </c>
      <c r="AF83" s="160" t="s">
        <v>973</v>
      </c>
      <c r="AG83" s="160" t="s">
        <v>556</v>
      </c>
      <c r="AH83" s="160" t="s">
        <v>971</v>
      </c>
      <c r="AI83" s="160" t="s">
        <v>971</v>
      </c>
      <c r="AJ83" s="160" t="s">
        <v>971</v>
      </c>
      <c r="AK83" s="162" t="s">
        <v>941</v>
      </c>
      <c r="AL83" s="160" t="s">
        <v>970</v>
      </c>
      <c r="AM83" s="160" t="s">
        <v>970</v>
      </c>
      <c r="AN83" s="160" t="s">
        <v>542</v>
      </c>
      <c r="AO83" s="160" t="s">
        <v>542</v>
      </c>
      <c r="AP83" s="160" t="s">
        <v>542</v>
      </c>
      <c r="AQ83" s="160" t="s">
        <v>542</v>
      </c>
      <c r="AR83" s="160" t="s">
        <v>966</v>
      </c>
      <c r="AS83" s="160" t="s">
        <v>556</v>
      </c>
      <c r="AT83" s="160" t="s">
        <v>967</v>
      </c>
      <c r="AU83" s="160" t="s">
        <v>556</v>
      </c>
      <c r="AV83" s="160" t="s">
        <v>553</v>
      </c>
      <c r="AW83" s="160" t="s">
        <v>556</v>
      </c>
      <c r="AX83" s="160" t="s">
        <v>556</v>
      </c>
      <c r="AY83" s="160" t="s">
        <v>943</v>
      </c>
      <c r="AZ83" s="160" t="s">
        <v>969</v>
      </c>
      <c r="BA83" s="160" t="s">
        <v>969</v>
      </c>
      <c r="BB83" s="160" t="s">
        <v>556</v>
      </c>
      <c r="BC83" s="160" t="s">
        <v>556</v>
      </c>
      <c r="BD83" s="160" t="s">
        <v>968</v>
      </c>
      <c r="BE83" s="160" t="s">
        <v>556</v>
      </c>
      <c r="BF83" s="104"/>
    </row>
    <row r="84" spans="1:58" x14ac:dyDescent="0.35">
      <c r="A84" s="128" t="str">
        <f>'Indicator Data'!A85</f>
        <v>Ireland</v>
      </c>
      <c r="B84" s="107" t="str">
        <f>'Indicator Data'!B85</f>
        <v>IRL</v>
      </c>
      <c r="C84" s="160" t="s">
        <v>1061</v>
      </c>
      <c r="D84" s="160" t="s">
        <v>1061</v>
      </c>
      <c r="E84" s="160" t="s">
        <v>975</v>
      </c>
      <c r="F84" s="160" t="s">
        <v>975</v>
      </c>
      <c r="G84" s="160" t="s">
        <v>975</v>
      </c>
      <c r="H84" s="160" t="s">
        <v>975</v>
      </c>
      <c r="I84" s="160" t="s">
        <v>975</v>
      </c>
      <c r="J84" s="160" t="s">
        <v>971</v>
      </c>
      <c r="K84" s="160" t="s">
        <v>971</v>
      </c>
      <c r="L84" s="160" t="s">
        <v>542</v>
      </c>
      <c r="M84" s="160" t="s">
        <v>968</v>
      </c>
      <c r="N84" s="160" t="s">
        <v>968</v>
      </c>
      <c r="O84" s="160" t="s">
        <v>976</v>
      </c>
      <c r="P84" s="160" t="s">
        <v>976</v>
      </c>
      <c r="Q84" s="160" t="s">
        <v>973</v>
      </c>
      <c r="R84" s="160" t="s">
        <v>973</v>
      </c>
      <c r="S84" s="160" t="s">
        <v>977</v>
      </c>
      <c r="T84" s="160" t="s">
        <v>978</v>
      </c>
      <c r="U84" s="160" t="s">
        <v>978</v>
      </c>
      <c r="V84" s="160" t="s">
        <v>556</v>
      </c>
      <c r="W84" s="160" t="s">
        <v>953</v>
      </c>
      <c r="X84" s="160" t="s">
        <v>953</v>
      </c>
      <c r="Y84" s="160" t="s">
        <v>953</v>
      </c>
      <c r="Z84" s="160" t="s">
        <v>953</v>
      </c>
      <c r="AA84" s="160" t="s">
        <v>953</v>
      </c>
      <c r="AB84" s="160" t="s">
        <v>941</v>
      </c>
      <c r="AC84" s="160" t="s">
        <v>953</v>
      </c>
      <c r="AD84" s="105" t="s">
        <v>974</v>
      </c>
      <c r="AE84" s="160" t="s">
        <v>953</v>
      </c>
      <c r="AF84" s="160" t="s">
        <v>973</v>
      </c>
      <c r="AG84" s="160" t="s">
        <v>556</v>
      </c>
      <c r="AH84" s="160" t="s">
        <v>971</v>
      </c>
      <c r="AI84" s="160" t="s">
        <v>971</v>
      </c>
      <c r="AJ84" s="160" t="s">
        <v>971</v>
      </c>
      <c r="AK84" s="162" t="s">
        <v>941</v>
      </c>
      <c r="AL84" s="160" t="s">
        <v>970</v>
      </c>
      <c r="AM84" s="160" t="s">
        <v>970</v>
      </c>
      <c r="AN84" s="160" t="s">
        <v>542</v>
      </c>
      <c r="AO84" s="160" t="s">
        <v>542</v>
      </c>
      <c r="AP84" s="160" t="s">
        <v>542</v>
      </c>
      <c r="AQ84" s="160" t="s">
        <v>542</v>
      </c>
      <c r="AR84" s="160" t="s">
        <v>966</v>
      </c>
      <c r="AS84" s="160" t="s">
        <v>556</v>
      </c>
      <c r="AT84" s="160" t="s">
        <v>967</v>
      </c>
      <c r="AU84" s="160" t="s">
        <v>556</v>
      </c>
      <c r="AV84" s="160" t="s">
        <v>553</v>
      </c>
      <c r="AW84" s="160" t="s">
        <v>556</v>
      </c>
      <c r="AX84" s="160" t="s">
        <v>556</v>
      </c>
      <c r="AY84" s="160" t="s">
        <v>943</v>
      </c>
      <c r="AZ84" s="160" t="s">
        <v>969</v>
      </c>
      <c r="BA84" s="160" t="s">
        <v>969</v>
      </c>
      <c r="BB84" s="160" t="s">
        <v>556</v>
      </c>
      <c r="BC84" s="160" t="s">
        <v>556</v>
      </c>
      <c r="BD84" s="160" t="s">
        <v>968</v>
      </c>
      <c r="BE84" s="160" t="s">
        <v>556</v>
      </c>
      <c r="BF84" s="104"/>
    </row>
    <row r="85" spans="1:58" x14ac:dyDescent="0.35">
      <c r="A85" s="128" t="str">
        <f>'Indicator Data'!A86</f>
        <v>Israel</v>
      </c>
      <c r="B85" s="107" t="str">
        <f>'Indicator Data'!B86</f>
        <v>ISR</v>
      </c>
      <c r="C85" s="160" t="s">
        <v>1061</v>
      </c>
      <c r="D85" s="160" t="s">
        <v>1061</v>
      </c>
      <c r="E85" s="160" t="s">
        <v>975</v>
      </c>
      <c r="F85" s="160" t="s">
        <v>975</v>
      </c>
      <c r="G85" s="160" t="s">
        <v>975</v>
      </c>
      <c r="H85" s="160" t="s">
        <v>975</v>
      </c>
      <c r="I85" s="160" t="s">
        <v>975</v>
      </c>
      <c r="J85" s="160" t="s">
        <v>971</v>
      </c>
      <c r="K85" s="160" t="s">
        <v>971</v>
      </c>
      <c r="L85" s="160" t="s">
        <v>542</v>
      </c>
      <c r="M85" s="160" t="s">
        <v>968</v>
      </c>
      <c r="N85" s="160" t="s">
        <v>968</v>
      </c>
      <c r="O85" s="160" t="s">
        <v>976</v>
      </c>
      <c r="P85" s="160" t="s">
        <v>976</v>
      </c>
      <c r="Q85" s="160" t="s">
        <v>973</v>
      </c>
      <c r="R85" s="160" t="s">
        <v>973</v>
      </c>
      <c r="S85" s="160" t="s">
        <v>977</v>
      </c>
      <c r="T85" s="160" t="s">
        <v>978</v>
      </c>
      <c r="U85" s="160" t="s">
        <v>978</v>
      </c>
      <c r="V85" s="160" t="s">
        <v>556</v>
      </c>
      <c r="W85" s="160" t="s">
        <v>953</v>
      </c>
      <c r="X85" s="160" t="s">
        <v>953</v>
      </c>
      <c r="Y85" s="160" t="s">
        <v>953</v>
      </c>
      <c r="Z85" s="160" t="s">
        <v>953</v>
      </c>
      <c r="AA85" s="160" t="s">
        <v>953</v>
      </c>
      <c r="AB85" s="160" t="s">
        <v>953</v>
      </c>
      <c r="AC85" s="160" t="s">
        <v>953</v>
      </c>
      <c r="AD85" s="105" t="s">
        <v>974</v>
      </c>
      <c r="AE85" s="160" t="s">
        <v>953</v>
      </c>
      <c r="AF85" s="160" t="s">
        <v>973</v>
      </c>
      <c r="AG85" s="160" t="s">
        <v>556</v>
      </c>
      <c r="AH85" s="160" t="s">
        <v>971</v>
      </c>
      <c r="AI85" s="160" t="s">
        <v>971</v>
      </c>
      <c r="AJ85" s="160" t="s">
        <v>971</v>
      </c>
      <c r="AK85" s="162" t="s">
        <v>941</v>
      </c>
      <c r="AL85" s="160" t="s">
        <v>970</v>
      </c>
      <c r="AM85" s="160" t="s">
        <v>970</v>
      </c>
      <c r="AN85" s="160" t="s">
        <v>542</v>
      </c>
      <c r="AO85" s="160" t="s">
        <v>542</v>
      </c>
      <c r="AP85" s="160" t="s">
        <v>542</v>
      </c>
      <c r="AQ85" s="160" t="s">
        <v>542</v>
      </c>
      <c r="AR85" s="160" t="s">
        <v>966</v>
      </c>
      <c r="AS85" s="160" t="s">
        <v>556</v>
      </c>
      <c r="AT85" s="160" t="s">
        <v>967</v>
      </c>
      <c r="AU85" s="160" t="s">
        <v>556</v>
      </c>
      <c r="AV85" s="160" t="s">
        <v>553</v>
      </c>
      <c r="AW85" s="160" t="s">
        <v>556</v>
      </c>
      <c r="AX85" s="160" t="s">
        <v>556</v>
      </c>
      <c r="AY85" s="160" t="s">
        <v>943</v>
      </c>
      <c r="AZ85" s="160" t="s">
        <v>969</v>
      </c>
      <c r="BA85" s="160" t="s">
        <v>969</v>
      </c>
      <c r="BB85" s="160" t="s">
        <v>556</v>
      </c>
      <c r="BC85" s="160" t="s">
        <v>556</v>
      </c>
      <c r="BD85" s="160" t="s">
        <v>968</v>
      </c>
      <c r="BE85" s="160" t="s">
        <v>556</v>
      </c>
      <c r="BF85" s="104"/>
    </row>
    <row r="86" spans="1:58" x14ac:dyDescent="0.35">
      <c r="A86" s="128" t="str">
        <f>'Indicator Data'!A87</f>
        <v>Italy</v>
      </c>
      <c r="B86" s="107" t="str">
        <f>'Indicator Data'!B87</f>
        <v>ITA</v>
      </c>
      <c r="C86" s="160" t="s">
        <v>1061</v>
      </c>
      <c r="D86" s="160" t="s">
        <v>1061</v>
      </c>
      <c r="E86" s="160" t="s">
        <v>975</v>
      </c>
      <c r="F86" s="160" t="s">
        <v>975</v>
      </c>
      <c r="G86" s="160" t="s">
        <v>975</v>
      </c>
      <c r="H86" s="160" t="s">
        <v>975</v>
      </c>
      <c r="I86" s="160" t="s">
        <v>975</v>
      </c>
      <c r="J86" s="160" t="s">
        <v>971</v>
      </c>
      <c r="K86" s="160" t="s">
        <v>971</v>
      </c>
      <c r="L86" s="160" t="s">
        <v>542</v>
      </c>
      <c r="M86" s="160" t="s">
        <v>968</v>
      </c>
      <c r="N86" s="160" t="s">
        <v>968</v>
      </c>
      <c r="O86" s="160" t="s">
        <v>976</v>
      </c>
      <c r="P86" s="160" t="s">
        <v>976</v>
      </c>
      <c r="Q86" s="160" t="s">
        <v>973</v>
      </c>
      <c r="R86" s="160" t="s">
        <v>973</v>
      </c>
      <c r="S86" s="160" t="s">
        <v>977</v>
      </c>
      <c r="T86" s="160" t="s">
        <v>978</v>
      </c>
      <c r="U86" s="160" t="s">
        <v>978</v>
      </c>
      <c r="V86" s="160" t="s">
        <v>556</v>
      </c>
      <c r="W86" s="160" t="s">
        <v>953</v>
      </c>
      <c r="X86" s="160" t="s">
        <v>953</v>
      </c>
      <c r="Y86" s="160" t="s">
        <v>953</v>
      </c>
      <c r="Z86" s="160" t="s">
        <v>953</v>
      </c>
      <c r="AA86" s="160" t="s">
        <v>953</v>
      </c>
      <c r="AB86" s="160" t="s">
        <v>965</v>
      </c>
      <c r="AC86" s="160" t="s">
        <v>953</v>
      </c>
      <c r="AD86" s="105" t="s">
        <v>974</v>
      </c>
      <c r="AE86" s="160" t="s">
        <v>953</v>
      </c>
      <c r="AF86" s="160" t="s">
        <v>973</v>
      </c>
      <c r="AG86" s="160" t="s">
        <v>556</v>
      </c>
      <c r="AH86" s="160" t="s">
        <v>971</v>
      </c>
      <c r="AI86" s="160" t="s">
        <v>971</v>
      </c>
      <c r="AJ86" s="160" t="s">
        <v>971</v>
      </c>
      <c r="AK86" s="162" t="s">
        <v>941</v>
      </c>
      <c r="AL86" s="160" t="s">
        <v>970</v>
      </c>
      <c r="AM86" s="160" t="s">
        <v>970</v>
      </c>
      <c r="AN86" s="160" t="s">
        <v>542</v>
      </c>
      <c r="AO86" s="160" t="s">
        <v>542</v>
      </c>
      <c r="AP86" s="160" t="s">
        <v>542</v>
      </c>
      <c r="AQ86" s="160" t="s">
        <v>542</v>
      </c>
      <c r="AR86" s="160" t="s">
        <v>966</v>
      </c>
      <c r="AS86" s="160" t="s">
        <v>556</v>
      </c>
      <c r="AT86" s="160" t="s">
        <v>967</v>
      </c>
      <c r="AU86" s="160" t="s">
        <v>556</v>
      </c>
      <c r="AV86" s="160" t="s">
        <v>553</v>
      </c>
      <c r="AW86" s="160" t="s">
        <v>556</v>
      </c>
      <c r="AX86" s="160" t="s">
        <v>556</v>
      </c>
      <c r="AY86" s="160" t="s">
        <v>943</v>
      </c>
      <c r="AZ86" s="160" t="s">
        <v>969</v>
      </c>
      <c r="BA86" s="160" t="s">
        <v>969</v>
      </c>
      <c r="BB86" s="160" t="s">
        <v>556</v>
      </c>
      <c r="BC86" s="160" t="s">
        <v>556</v>
      </c>
      <c r="BD86" s="160" t="s">
        <v>968</v>
      </c>
      <c r="BE86" s="160" t="s">
        <v>556</v>
      </c>
      <c r="BF86" s="104"/>
    </row>
    <row r="87" spans="1:58" x14ac:dyDescent="0.35">
      <c r="A87" s="128" t="str">
        <f>'Indicator Data'!A88</f>
        <v>Jamaica</v>
      </c>
      <c r="B87" s="107" t="str">
        <f>'Indicator Data'!B88</f>
        <v>JAM</v>
      </c>
      <c r="C87" s="160" t="s">
        <v>1061</v>
      </c>
      <c r="D87" s="160" t="s">
        <v>1061</v>
      </c>
      <c r="E87" s="160" t="s">
        <v>975</v>
      </c>
      <c r="F87" s="160" t="s">
        <v>975</v>
      </c>
      <c r="G87" s="160" t="s">
        <v>975</v>
      </c>
      <c r="H87" s="160" t="s">
        <v>975</v>
      </c>
      <c r="I87" s="160" t="s">
        <v>975</v>
      </c>
      <c r="J87" s="160" t="s">
        <v>971</v>
      </c>
      <c r="K87" s="160" t="s">
        <v>971</v>
      </c>
      <c r="L87" s="160" t="s">
        <v>542</v>
      </c>
      <c r="M87" s="160" t="s">
        <v>968</v>
      </c>
      <c r="N87" s="160" t="s">
        <v>968</v>
      </c>
      <c r="O87" s="160" t="s">
        <v>976</v>
      </c>
      <c r="P87" s="160" t="s">
        <v>976</v>
      </c>
      <c r="Q87" s="160" t="s">
        <v>973</v>
      </c>
      <c r="R87" s="160" t="s">
        <v>973</v>
      </c>
      <c r="S87" s="160" t="s">
        <v>977</v>
      </c>
      <c r="T87" s="160" t="s">
        <v>978</v>
      </c>
      <c r="U87" s="160" t="s">
        <v>978</v>
      </c>
      <c r="V87" s="160" t="s">
        <v>556</v>
      </c>
      <c r="W87" s="160" t="s">
        <v>953</v>
      </c>
      <c r="X87" s="160" t="s">
        <v>953</v>
      </c>
      <c r="Y87" s="160" t="s">
        <v>953</v>
      </c>
      <c r="Z87" s="160" t="s">
        <v>953</v>
      </c>
      <c r="AA87" s="160" t="s">
        <v>953</v>
      </c>
      <c r="AB87" s="160" t="s">
        <v>963</v>
      </c>
      <c r="AC87" s="160" t="s">
        <v>953</v>
      </c>
      <c r="AD87" s="105" t="s">
        <v>974</v>
      </c>
      <c r="AE87" s="160" t="s">
        <v>953</v>
      </c>
      <c r="AF87" s="160" t="s">
        <v>973</v>
      </c>
      <c r="AG87" s="160" t="s">
        <v>556</v>
      </c>
      <c r="AH87" s="160" t="s">
        <v>971</v>
      </c>
      <c r="AI87" s="160" t="s">
        <v>971</v>
      </c>
      <c r="AJ87" s="160" t="s">
        <v>971</v>
      </c>
      <c r="AK87" s="162" t="s">
        <v>941</v>
      </c>
      <c r="AL87" s="160" t="s">
        <v>970</v>
      </c>
      <c r="AM87" s="160" t="s">
        <v>970</v>
      </c>
      <c r="AN87" s="160" t="s">
        <v>542</v>
      </c>
      <c r="AO87" s="160" t="s">
        <v>542</v>
      </c>
      <c r="AP87" s="160" t="s">
        <v>542</v>
      </c>
      <c r="AQ87" s="160" t="s">
        <v>542</v>
      </c>
      <c r="AR87" s="160" t="s">
        <v>966</v>
      </c>
      <c r="AS87" s="160" t="s">
        <v>556</v>
      </c>
      <c r="AT87" s="160" t="s">
        <v>967</v>
      </c>
      <c r="AU87" s="160" t="s">
        <v>556</v>
      </c>
      <c r="AV87" s="160" t="s">
        <v>553</v>
      </c>
      <c r="AW87" s="160" t="s">
        <v>556</v>
      </c>
      <c r="AX87" s="160" t="s">
        <v>556</v>
      </c>
      <c r="AY87" s="160" t="s">
        <v>943</v>
      </c>
      <c r="AZ87" s="160" t="s">
        <v>969</v>
      </c>
      <c r="BA87" s="160" t="s">
        <v>969</v>
      </c>
      <c r="BB87" s="160" t="s">
        <v>556</v>
      </c>
      <c r="BC87" s="160" t="s">
        <v>556</v>
      </c>
      <c r="BD87" s="160" t="s">
        <v>968</v>
      </c>
      <c r="BE87" s="160" t="s">
        <v>556</v>
      </c>
      <c r="BF87" s="104"/>
    </row>
    <row r="88" spans="1:58" x14ac:dyDescent="0.35">
      <c r="A88" s="128" t="str">
        <f>'Indicator Data'!A89</f>
        <v>Japan</v>
      </c>
      <c r="B88" s="107" t="str">
        <f>'Indicator Data'!B89</f>
        <v>JPN</v>
      </c>
      <c r="C88" s="160" t="s">
        <v>1061</v>
      </c>
      <c r="D88" s="160" t="s">
        <v>1061</v>
      </c>
      <c r="E88" s="160" t="s">
        <v>975</v>
      </c>
      <c r="F88" s="160" t="s">
        <v>975</v>
      </c>
      <c r="G88" s="160" t="s">
        <v>975</v>
      </c>
      <c r="H88" s="160" t="s">
        <v>975</v>
      </c>
      <c r="I88" s="160" t="s">
        <v>975</v>
      </c>
      <c r="J88" s="160" t="s">
        <v>971</v>
      </c>
      <c r="K88" s="160" t="s">
        <v>971</v>
      </c>
      <c r="L88" s="160" t="s">
        <v>542</v>
      </c>
      <c r="M88" s="160" t="s">
        <v>968</v>
      </c>
      <c r="N88" s="160" t="s">
        <v>968</v>
      </c>
      <c r="O88" s="160" t="s">
        <v>976</v>
      </c>
      <c r="P88" s="160" t="s">
        <v>976</v>
      </c>
      <c r="Q88" s="160" t="s">
        <v>973</v>
      </c>
      <c r="R88" s="160" t="s">
        <v>973</v>
      </c>
      <c r="S88" s="160" t="s">
        <v>977</v>
      </c>
      <c r="T88" s="160" t="s">
        <v>978</v>
      </c>
      <c r="U88" s="160" t="s">
        <v>978</v>
      </c>
      <c r="V88" s="160" t="s">
        <v>556</v>
      </c>
      <c r="W88" s="160" t="s">
        <v>953</v>
      </c>
      <c r="X88" s="160" t="s">
        <v>953</v>
      </c>
      <c r="Y88" s="160" t="s">
        <v>953</v>
      </c>
      <c r="Z88" s="160" t="s">
        <v>953</v>
      </c>
      <c r="AA88" s="160" t="s">
        <v>953</v>
      </c>
      <c r="AB88" s="160" t="s">
        <v>941</v>
      </c>
      <c r="AC88" s="160" t="s">
        <v>953</v>
      </c>
      <c r="AD88" s="105" t="s">
        <v>974</v>
      </c>
      <c r="AE88" s="160" t="s">
        <v>953</v>
      </c>
      <c r="AF88" s="160" t="s">
        <v>973</v>
      </c>
      <c r="AG88" s="160" t="s">
        <v>556</v>
      </c>
      <c r="AH88" s="160" t="s">
        <v>971</v>
      </c>
      <c r="AI88" s="160" t="s">
        <v>971</v>
      </c>
      <c r="AJ88" s="160" t="s">
        <v>971</v>
      </c>
      <c r="AK88" s="162" t="s">
        <v>941</v>
      </c>
      <c r="AL88" s="160" t="s">
        <v>972</v>
      </c>
      <c r="AM88" s="160" t="s">
        <v>970</v>
      </c>
      <c r="AN88" s="160" t="s">
        <v>542</v>
      </c>
      <c r="AO88" s="160" t="s">
        <v>542</v>
      </c>
      <c r="AP88" s="160" t="s">
        <v>542</v>
      </c>
      <c r="AQ88" s="160" t="s">
        <v>542</v>
      </c>
      <c r="AR88" s="160" t="s">
        <v>966</v>
      </c>
      <c r="AS88" s="160" t="s">
        <v>556</v>
      </c>
      <c r="AT88" s="160" t="s">
        <v>967</v>
      </c>
      <c r="AU88" s="160" t="s">
        <v>556</v>
      </c>
      <c r="AV88" s="160" t="s">
        <v>553</v>
      </c>
      <c r="AW88" s="160" t="s">
        <v>556</v>
      </c>
      <c r="AX88" s="160" t="s">
        <v>556</v>
      </c>
      <c r="AY88" s="160" t="s">
        <v>943</v>
      </c>
      <c r="AZ88" s="160" t="s">
        <v>969</v>
      </c>
      <c r="BA88" s="160" t="s">
        <v>969</v>
      </c>
      <c r="BB88" s="160" t="s">
        <v>556</v>
      </c>
      <c r="BC88" s="160" t="s">
        <v>556</v>
      </c>
      <c r="BD88" s="160" t="s">
        <v>968</v>
      </c>
      <c r="BE88" s="160" t="s">
        <v>556</v>
      </c>
      <c r="BF88" s="104"/>
    </row>
    <row r="89" spans="1:58" x14ac:dyDescent="0.35">
      <c r="A89" s="128" t="str">
        <f>'Indicator Data'!A90</f>
        <v>Jordan</v>
      </c>
      <c r="B89" s="107" t="str">
        <f>'Indicator Data'!B90</f>
        <v>JOR</v>
      </c>
      <c r="C89" s="160" t="s">
        <v>1061</v>
      </c>
      <c r="D89" s="160" t="s">
        <v>1061</v>
      </c>
      <c r="E89" s="160" t="s">
        <v>975</v>
      </c>
      <c r="F89" s="160" t="s">
        <v>975</v>
      </c>
      <c r="G89" s="160" t="s">
        <v>975</v>
      </c>
      <c r="H89" s="160" t="s">
        <v>975</v>
      </c>
      <c r="I89" s="160" t="s">
        <v>975</v>
      </c>
      <c r="J89" s="160" t="s">
        <v>971</v>
      </c>
      <c r="K89" s="160" t="s">
        <v>971</v>
      </c>
      <c r="L89" s="160" t="s">
        <v>542</v>
      </c>
      <c r="M89" s="160" t="s">
        <v>968</v>
      </c>
      <c r="N89" s="160" t="s">
        <v>968</v>
      </c>
      <c r="O89" s="160" t="s">
        <v>976</v>
      </c>
      <c r="P89" s="160" t="s">
        <v>976</v>
      </c>
      <c r="Q89" s="160" t="s">
        <v>973</v>
      </c>
      <c r="R89" s="160" t="s">
        <v>973</v>
      </c>
      <c r="S89" s="160" t="s">
        <v>977</v>
      </c>
      <c r="T89" s="160" t="s">
        <v>978</v>
      </c>
      <c r="U89" s="160" t="s">
        <v>978</v>
      </c>
      <c r="V89" s="160" t="s">
        <v>556</v>
      </c>
      <c r="W89" s="160" t="s">
        <v>953</v>
      </c>
      <c r="X89" s="160" t="s">
        <v>953</v>
      </c>
      <c r="Y89" s="160" t="s">
        <v>953</v>
      </c>
      <c r="Z89" s="160" t="s">
        <v>953</v>
      </c>
      <c r="AA89" s="160" t="s">
        <v>953</v>
      </c>
      <c r="AB89" s="160" t="s">
        <v>965</v>
      </c>
      <c r="AC89" s="160" t="s">
        <v>953</v>
      </c>
      <c r="AD89" s="105" t="s">
        <v>974</v>
      </c>
      <c r="AE89" s="160" t="s">
        <v>953</v>
      </c>
      <c r="AF89" s="160" t="s">
        <v>973</v>
      </c>
      <c r="AG89" s="160" t="s">
        <v>556</v>
      </c>
      <c r="AH89" s="160" t="s">
        <v>971</v>
      </c>
      <c r="AI89" s="160" t="s">
        <v>971</v>
      </c>
      <c r="AJ89" s="160" t="s">
        <v>971</v>
      </c>
      <c r="AK89" s="162" t="s">
        <v>941</v>
      </c>
      <c r="AL89" s="160" t="s">
        <v>970</v>
      </c>
      <c r="AM89" s="160" t="s">
        <v>970</v>
      </c>
      <c r="AN89" s="160" t="s">
        <v>542</v>
      </c>
      <c r="AO89" s="160" t="s">
        <v>542</v>
      </c>
      <c r="AP89" s="160" t="s">
        <v>542</v>
      </c>
      <c r="AQ89" s="160" t="s">
        <v>542</v>
      </c>
      <c r="AR89" s="160" t="s">
        <v>966</v>
      </c>
      <c r="AS89" s="160" t="s">
        <v>556</v>
      </c>
      <c r="AT89" s="160" t="s">
        <v>967</v>
      </c>
      <c r="AU89" s="160" t="s">
        <v>556</v>
      </c>
      <c r="AV89" s="160" t="s">
        <v>553</v>
      </c>
      <c r="AW89" s="160" t="s">
        <v>556</v>
      </c>
      <c r="AX89" s="160" t="s">
        <v>556</v>
      </c>
      <c r="AY89" s="160" t="s">
        <v>943</v>
      </c>
      <c r="AZ89" s="160" t="s">
        <v>969</v>
      </c>
      <c r="BA89" s="160" t="s">
        <v>969</v>
      </c>
      <c r="BB89" s="160" t="s">
        <v>556</v>
      </c>
      <c r="BC89" s="160" t="s">
        <v>556</v>
      </c>
      <c r="BD89" s="160" t="s">
        <v>968</v>
      </c>
      <c r="BE89" s="160" t="s">
        <v>556</v>
      </c>
      <c r="BF89" s="104"/>
    </row>
    <row r="90" spans="1:58" x14ac:dyDescent="0.35">
      <c r="A90" s="128" t="str">
        <f>'Indicator Data'!A91</f>
        <v>Kazakhstan</v>
      </c>
      <c r="B90" s="107" t="str">
        <f>'Indicator Data'!B91</f>
        <v>KAZ</v>
      </c>
      <c r="C90" s="160" t="s">
        <v>1061</v>
      </c>
      <c r="D90" s="160" t="s">
        <v>1061</v>
      </c>
      <c r="E90" s="160" t="s">
        <v>975</v>
      </c>
      <c r="F90" s="160" t="s">
        <v>975</v>
      </c>
      <c r="G90" s="160" t="s">
        <v>975</v>
      </c>
      <c r="H90" s="160" t="s">
        <v>975</v>
      </c>
      <c r="I90" s="160" t="s">
        <v>975</v>
      </c>
      <c r="J90" s="160" t="s">
        <v>971</v>
      </c>
      <c r="K90" s="160" t="s">
        <v>971</v>
      </c>
      <c r="L90" s="160" t="s">
        <v>542</v>
      </c>
      <c r="M90" s="160" t="s">
        <v>968</v>
      </c>
      <c r="N90" s="160" t="s">
        <v>968</v>
      </c>
      <c r="O90" s="160" t="s">
        <v>976</v>
      </c>
      <c r="P90" s="160" t="s">
        <v>976</v>
      </c>
      <c r="Q90" s="160" t="s">
        <v>973</v>
      </c>
      <c r="R90" s="160" t="s">
        <v>973</v>
      </c>
      <c r="S90" s="160" t="s">
        <v>977</v>
      </c>
      <c r="T90" s="160" t="s">
        <v>978</v>
      </c>
      <c r="U90" s="160" t="s">
        <v>978</v>
      </c>
      <c r="V90" s="160" t="s">
        <v>556</v>
      </c>
      <c r="W90" s="160" t="s">
        <v>953</v>
      </c>
      <c r="X90" s="160" t="s">
        <v>953</v>
      </c>
      <c r="Y90" s="160" t="s">
        <v>953</v>
      </c>
      <c r="Z90" s="160" t="s">
        <v>953</v>
      </c>
      <c r="AA90" s="160" t="s">
        <v>953</v>
      </c>
      <c r="AB90" s="160" t="s">
        <v>965</v>
      </c>
      <c r="AC90" s="160" t="s">
        <v>953</v>
      </c>
      <c r="AD90" s="105" t="s">
        <v>974</v>
      </c>
      <c r="AE90" s="160" t="s">
        <v>953</v>
      </c>
      <c r="AF90" s="160" t="s">
        <v>973</v>
      </c>
      <c r="AG90" s="160" t="s">
        <v>556</v>
      </c>
      <c r="AH90" s="160" t="s">
        <v>971</v>
      </c>
      <c r="AI90" s="160" t="s">
        <v>971</v>
      </c>
      <c r="AJ90" s="160" t="s">
        <v>971</v>
      </c>
      <c r="AK90" s="162" t="s">
        <v>944</v>
      </c>
      <c r="AL90" s="160" t="s">
        <v>970</v>
      </c>
      <c r="AM90" s="160" t="s">
        <v>970</v>
      </c>
      <c r="AN90" s="160" t="s">
        <v>542</v>
      </c>
      <c r="AO90" s="160" t="s">
        <v>542</v>
      </c>
      <c r="AP90" s="160" t="s">
        <v>542</v>
      </c>
      <c r="AQ90" s="160" t="s">
        <v>542</v>
      </c>
      <c r="AR90" s="160" t="s">
        <v>966</v>
      </c>
      <c r="AS90" s="160" t="s">
        <v>556</v>
      </c>
      <c r="AT90" s="160" t="s">
        <v>967</v>
      </c>
      <c r="AU90" s="160" t="s">
        <v>556</v>
      </c>
      <c r="AV90" s="160" t="s">
        <v>553</v>
      </c>
      <c r="AW90" s="160" t="s">
        <v>556</v>
      </c>
      <c r="AX90" s="160" t="s">
        <v>556</v>
      </c>
      <c r="AY90" s="160" t="s">
        <v>943</v>
      </c>
      <c r="AZ90" s="160" t="s">
        <v>969</v>
      </c>
      <c r="BA90" s="160" t="s">
        <v>969</v>
      </c>
      <c r="BB90" s="160" t="s">
        <v>556</v>
      </c>
      <c r="BC90" s="160" t="s">
        <v>556</v>
      </c>
      <c r="BD90" s="160" t="s">
        <v>968</v>
      </c>
      <c r="BE90" s="160" t="s">
        <v>556</v>
      </c>
      <c r="BF90" s="104"/>
    </row>
    <row r="91" spans="1:58" x14ac:dyDescent="0.35">
      <c r="A91" s="128" t="str">
        <f>'Indicator Data'!A92</f>
        <v>Kenya</v>
      </c>
      <c r="B91" s="107" t="str">
        <f>'Indicator Data'!B92</f>
        <v>KEN</v>
      </c>
      <c r="C91" s="160" t="s">
        <v>1061</v>
      </c>
      <c r="D91" s="160" t="s">
        <v>1061</v>
      </c>
      <c r="E91" s="160" t="s">
        <v>975</v>
      </c>
      <c r="F91" s="160" t="s">
        <v>975</v>
      </c>
      <c r="G91" s="160" t="s">
        <v>975</v>
      </c>
      <c r="H91" s="160" t="s">
        <v>975</v>
      </c>
      <c r="I91" s="160" t="s">
        <v>975</v>
      </c>
      <c r="J91" s="160" t="s">
        <v>971</v>
      </c>
      <c r="K91" s="160" t="s">
        <v>971</v>
      </c>
      <c r="L91" s="160" t="s">
        <v>542</v>
      </c>
      <c r="M91" s="160" t="s">
        <v>968</v>
      </c>
      <c r="N91" s="160" t="s">
        <v>968</v>
      </c>
      <c r="O91" s="160" t="s">
        <v>976</v>
      </c>
      <c r="P91" s="160" t="s">
        <v>976</v>
      </c>
      <c r="Q91" s="160" t="s">
        <v>973</v>
      </c>
      <c r="R91" s="160" t="s">
        <v>973</v>
      </c>
      <c r="S91" s="160" t="s">
        <v>977</v>
      </c>
      <c r="T91" s="160" t="s">
        <v>978</v>
      </c>
      <c r="U91" s="160" t="s">
        <v>978</v>
      </c>
      <c r="V91" s="160" t="s">
        <v>556</v>
      </c>
      <c r="W91" s="160" t="s">
        <v>953</v>
      </c>
      <c r="X91" s="160" t="s">
        <v>953</v>
      </c>
      <c r="Y91" s="160" t="s">
        <v>953</v>
      </c>
      <c r="Z91" s="160" t="s">
        <v>953</v>
      </c>
      <c r="AA91" s="160" t="s">
        <v>953</v>
      </c>
      <c r="AB91" s="160" t="s">
        <v>941</v>
      </c>
      <c r="AC91" s="160" t="s">
        <v>953</v>
      </c>
      <c r="AD91" s="105" t="s">
        <v>974</v>
      </c>
      <c r="AE91" s="160" t="s">
        <v>953</v>
      </c>
      <c r="AF91" s="160" t="s">
        <v>973</v>
      </c>
      <c r="AG91" s="160" t="s">
        <v>556</v>
      </c>
      <c r="AH91" s="160" t="s">
        <v>971</v>
      </c>
      <c r="AI91" s="160" t="s">
        <v>971</v>
      </c>
      <c r="AJ91" s="160" t="s">
        <v>971</v>
      </c>
      <c r="AK91" s="162" t="s">
        <v>941</v>
      </c>
      <c r="AL91" s="160" t="s">
        <v>970</v>
      </c>
      <c r="AM91" s="160" t="s">
        <v>970</v>
      </c>
      <c r="AN91" s="160" t="s">
        <v>542</v>
      </c>
      <c r="AO91" s="160" t="s">
        <v>542</v>
      </c>
      <c r="AP91" s="160" t="s">
        <v>542</v>
      </c>
      <c r="AQ91" s="160" t="s">
        <v>542</v>
      </c>
      <c r="AR91" s="160" t="s">
        <v>966</v>
      </c>
      <c r="AS91" s="160" t="s">
        <v>556</v>
      </c>
      <c r="AT91" s="160" t="s">
        <v>967</v>
      </c>
      <c r="AU91" s="160" t="s">
        <v>556</v>
      </c>
      <c r="AV91" s="160" t="s">
        <v>553</v>
      </c>
      <c r="AW91" s="160" t="s">
        <v>556</v>
      </c>
      <c r="AX91" s="160" t="s">
        <v>556</v>
      </c>
      <c r="AY91" s="160" t="s">
        <v>943</v>
      </c>
      <c r="AZ91" s="160" t="s">
        <v>969</v>
      </c>
      <c r="BA91" s="160" t="s">
        <v>969</v>
      </c>
      <c r="BB91" s="160" t="s">
        <v>556</v>
      </c>
      <c r="BC91" s="160" t="s">
        <v>556</v>
      </c>
      <c r="BD91" s="160" t="s">
        <v>968</v>
      </c>
      <c r="BE91" s="160" t="s">
        <v>556</v>
      </c>
      <c r="BF91" s="104"/>
    </row>
    <row r="92" spans="1:58" x14ac:dyDescent="0.35">
      <c r="A92" s="128" t="str">
        <f>'Indicator Data'!A93</f>
        <v>Kiribati</v>
      </c>
      <c r="B92" s="107" t="str">
        <f>'Indicator Data'!B93</f>
        <v>KIR</v>
      </c>
      <c r="C92" s="160" t="s">
        <v>1061</v>
      </c>
      <c r="D92" s="160" t="s">
        <v>1061</v>
      </c>
      <c r="E92" s="160" t="s">
        <v>975</v>
      </c>
      <c r="F92" s="160" t="s">
        <v>975</v>
      </c>
      <c r="G92" s="160" t="s">
        <v>975</v>
      </c>
      <c r="H92" s="160" t="s">
        <v>975</v>
      </c>
      <c r="I92" s="160" t="s">
        <v>975</v>
      </c>
      <c r="J92" s="160" t="s">
        <v>971</v>
      </c>
      <c r="K92" s="160" t="s">
        <v>971</v>
      </c>
      <c r="L92" s="160" t="s">
        <v>542</v>
      </c>
      <c r="M92" s="160" t="s">
        <v>968</v>
      </c>
      <c r="N92" s="160" t="s">
        <v>968</v>
      </c>
      <c r="O92" s="160" t="s">
        <v>976</v>
      </c>
      <c r="P92" s="160" t="s">
        <v>976</v>
      </c>
      <c r="Q92" s="160" t="s">
        <v>973</v>
      </c>
      <c r="R92" s="160" t="s">
        <v>973</v>
      </c>
      <c r="S92" s="160" t="s">
        <v>977</v>
      </c>
      <c r="T92" s="160" t="s">
        <v>978</v>
      </c>
      <c r="U92" s="160" t="s">
        <v>978</v>
      </c>
      <c r="V92" s="160" t="s">
        <v>556</v>
      </c>
      <c r="W92" s="160" t="s">
        <v>953</v>
      </c>
      <c r="X92" s="160" t="s">
        <v>953</v>
      </c>
      <c r="Y92" s="160" t="s">
        <v>953</v>
      </c>
      <c r="Z92" s="160" t="s">
        <v>953</v>
      </c>
      <c r="AA92" s="160" t="s">
        <v>953</v>
      </c>
      <c r="AB92" s="160" t="s">
        <v>941</v>
      </c>
      <c r="AC92" s="160" t="s">
        <v>953</v>
      </c>
      <c r="AD92" s="105" t="s">
        <v>974</v>
      </c>
      <c r="AE92" s="160" t="s">
        <v>953</v>
      </c>
      <c r="AF92" s="160" t="s">
        <v>973</v>
      </c>
      <c r="AG92" s="160" t="s">
        <v>556</v>
      </c>
      <c r="AH92" s="160" t="s">
        <v>971</v>
      </c>
      <c r="AI92" s="160" t="s">
        <v>971</v>
      </c>
      <c r="AJ92" s="160" t="s">
        <v>971</v>
      </c>
      <c r="AK92" s="162" t="s">
        <v>941</v>
      </c>
      <c r="AL92" s="160" t="s">
        <v>970</v>
      </c>
      <c r="AM92" s="160" t="s">
        <v>970</v>
      </c>
      <c r="AN92" s="160" t="s">
        <v>542</v>
      </c>
      <c r="AO92" s="160" t="s">
        <v>542</v>
      </c>
      <c r="AP92" s="160" t="s">
        <v>542</v>
      </c>
      <c r="AQ92" s="160" t="s">
        <v>542</v>
      </c>
      <c r="AR92" s="160" t="s">
        <v>966</v>
      </c>
      <c r="AS92" s="160" t="s">
        <v>556</v>
      </c>
      <c r="AT92" s="160" t="s">
        <v>967</v>
      </c>
      <c r="AU92" s="160" t="s">
        <v>556</v>
      </c>
      <c r="AV92" s="160" t="s">
        <v>553</v>
      </c>
      <c r="AW92" s="160" t="s">
        <v>556</v>
      </c>
      <c r="AX92" s="160" t="s">
        <v>556</v>
      </c>
      <c r="AY92" s="160" t="s">
        <v>943</v>
      </c>
      <c r="AZ92" s="160" t="s">
        <v>969</v>
      </c>
      <c r="BA92" s="160" t="s">
        <v>969</v>
      </c>
      <c r="BB92" s="160" t="s">
        <v>942</v>
      </c>
      <c r="BC92" s="160" t="s">
        <v>556</v>
      </c>
      <c r="BD92" s="160" t="s">
        <v>968</v>
      </c>
      <c r="BE92" s="160" t="s">
        <v>556</v>
      </c>
      <c r="BF92" s="104"/>
    </row>
    <row r="93" spans="1:58" x14ac:dyDescent="0.35">
      <c r="A93" s="128" t="str">
        <f>'Indicator Data'!A94</f>
        <v>Korea DPR</v>
      </c>
      <c r="B93" s="107" t="str">
        <f>'Indicator Data'!B94</f>
        <v>PRK</v>
      </c>
      <c r="C93" s="160" t="s">
        <v>1061</v>
      </c>
      <c r="D93" s="160" t="s">
        <v>1061</v>
      </c>
      <c r="E93" s="160" t="s">
        <v>975</v>
      </c>
      <c r="F93" s="160" t="s">
        <v>975</v>
      </c>
      <c r="G93" s="160" t="s">
        <v>975</v>
      </c>
      <c r="H93" s="160" t="s">
        <v>975</v>
      </c>
      <c r="I93" s="160" t="s">
        <v>975</v>
      </c>
      <c r="J93" s="160" t="s">
        <v>971</v>
      </c>
      <c r="K93" s="160" t="s">
        <v>971</v>
      </c>
      <c r="L93" s="160" t="s">
        <v>542</v>
      </c>
      <c r="M93" s="160" t="s">
        <v>968</v>
      </c>
      <c r="N93" s="160" t="s">
        <v>968</v>
      </c>
      <c r="O93" s="160" t="s">
        <v>976</v>
      </c>
      <c r="P93" s="160" t="s">
        <v>976</v>
      </c>
      <c r="Q93" s="160" t="s">
        <v>973</v>
      </c>
      <c r="R93" s="160" t="s">
        <v>973</v>
      </c>
      <c r="S93" s="160" t="s">
        <v>977</v>
      </c>
      <c r="T93" s="160" t="s">
        <v>978</v>
      </c>
      <c r="U93" s="160" t="s">
        <v>978</v>
      </c>
      <c r="V93" s="160" t="s">
        <v>556</v>
      </c>
      <c r="W93" s="160" t="s">
        <v>953</v>
      </c>
      <c r="X93" s="160" t="s">
        <v>953</v>
      </c>
      <c r="Y93" s="160" t="s">
        <v>953</v>
      </c>
      <c r="Z93" s="160" t="s">
        <v>953</v>
      </c>
      <c r="AA93" s="160" t="s">
        <v>953</v>
      </c>
      <c r="AB93" s="160" t="s">
        <v>941</v>
      </c>
      <c r="AC93" s="160" t="s">
        <v>953</v>
      </c>
      <c r="AD93" s="105" t="s">
        <v>974</v>
      </c>
      <c r="AE93" s="160" t="s">
        <v>953</v>
      </c>
      <c r="AF93" s="160" t="s">
        <v>973</v>
      </c>
      <c r="AG93" s="160" t="s">
        <v>556</v>
      </c>
      <c r="AH93" s="160" t="s">
        <v>971</v>
      </c>
      <c r="AI93" s="160" t="s">
        <v>971</v>
      </c>
      <c r="AJ93" s="160" t="s">
        <v>971</v>
      </c>
      <c r="AK93" s="162" t="s">
        <v>941</v>
      </c>
      <c r="AL93" s="160" t="s">
        <v>970</v>
      </c>
      <c r="AM93" s="160" t="s">
        <v>970</v>
      </c>
      <c r="AN93" s="160" t="s">
        <v>542</v>
      </c>
      <c r="AO93" s="160" t="s">
        <v>542</v>
      </c>
      <c r="AP93" s="160" t="s">
        <v>542</v>
      </c>
      <c r="AQ93" s="160" t="s">
        <v>542</v>
      </c>
      <c r="AR93" s="160" t="s">
        <v>966</v>
      </c>
      <c r="AS93" s="160" t="s">
        <v>556</v>
      </c>
      <c r="AT93" s="160" t="s">
        <v>967</v>
      </c>
      <c r="AU93" s="160" t="s">
        <v>556</v>
      </c>
      <c r="AV93" s="160" t="s">
        <v>553</v>
      </c>
      <c r="AW93" s="160" t="s">
        <v>556</v>
      </c>
      <c r="AX93" s="160" t="s">
        <v>556</v>
      </c>
      <c r="AY93" s="160" t="s">
        <v>943</v>
      </c>
      <c r="AZ93" s="160" t="s">
        <v>969</v>
      </c>
      <c r="BA93" s="160" t="s">
        <v>969</v>
      </c>
      <c r="BB93" s="160" t="s">
        <v>556</v>
      </c>
      <c r="BC93" s="160" t="s">
        <v>556</v>
      </c>
      <c r="BD93" s="160" t="s">
        <v>968</v>
      </c>
      <c r="BE93" s="160" t="s">
        <v>556</v>
      </c>
      <c r="BF93" s="104"/>
    </row>
    <row r="94" spans="1:58" x14ac:dyDescent="0.35">
      <c r="A94" s="128" t="str">
        <f>'Indicator Data'!A95</f>
        <v>Korea Republic of</v>
      </c>
      <c r="B94" s="107" t="str">
        <f>'Indicator Data'!B95</f>
        <v>KOR</v>
      </c>
      <c r="C94" s="160" t="s">
        <v>1061</v>
      </c>
      <c r="D94" s="160" t="s">
        <v>1061</v>
      </c>
      <c r="E94" s="160" t="s">
        <v>975</v>
      </c>
      <c r="F94" s="160" t="s">
        <v>975</v>
      </c>
      <c r="G94" s="160" t="s">
        <v>975</v>
      </c>
      <c r="H94" s="160" t="s">
        <v>975</v>
      </c>
      <c r="I94" s="160" t="s">
        <v>975</v>
      </c>
      <c r="J94" s="160" t="s">
        <v>971</v>
      </c>
      <c r="K94" s="160" t="s">
        <v>971</v>
      </c>
      <c r="L94" s="160" t="s">
        <v>542</v>
      </c>
      <c r="M94" s="160" t="s">
        <v>968</v>
      </c>
      <c r="N94" s="160" t="s">
        <v>968</v>
      </c>
      <c r="O94" s="160" t="s">
        <v>976</v>
      </c>
      <c r="P94" s="160" t="s">
        <v>976</v>
      </c>
      <c r="Q94" s="160" t="s">
        <v>973</v>
      </c>
      <c r="R94" s="160" t="s">
        <v>973</v>
      </c>
      <c r="S94" s="160" t="s">
        <v>977</v>
      </c>
      <c r="T94" s="160" t="s">
        <v>978</v>
      </c>
      <c r="U94" s="160" t="s">
        <v>978</v>
      </c>
      <c r="V94" s="160" t="s">
        <v>556</v>
      </c>
      <c r="W94" s="160" t="s">
        <v>953</v>
      </c>
      <c r="X94" s="160" t="s">
        <v>953</v>
      </c>
      <c r="Y94" s="160" t="s">
        <v>953</v>
      </c>
      <c r="Z94" s="160" t="s">
        <v>953</v>
      </c>
      <c r="AA94" s="160" t="s">
        <v>953</v>
      </c>
      <c r="AB94" s="160" t="s">
        <v>941</v>
      </c>
      <c r="AC94" s="160" t="s">
        <v>953</v>
      </c>
      <c r="AD94" s="105" t="s">
        <v>974</v>
      </c>
      <c r="AE94" s="160" t="s">
        <v>953</v>
      </c>
      <c r="AF94" s="160" t="s">
        <v>973</v>
      </c>
      <c r="AG94" s="160" t="s">
        <v>556</v>
      </c>
      <c r="AH94" s="160" t="s">
        <v>971</v>
      </c>
      <c r="AI94" s="160" t="s">
        <v>971</v>
      </c>
      <c r="AJ94" s="160" t="s">
        <v>971</v>
      </c>
      <c r="AK94" s="162" t="s">
        <v>941</v>
      </c>
      <c r="AL94" s="160" t="s">
        <v>970</v>
      </c>
      <c r="AM94" s="160" t="s">
        <v>970</v>
      </c>
      <c r="AN94" s="160" t="s">
        <v>542</v>
      </c>
      <c r="AO94" s="160" t="s">
        <v>542</v>
      </c>
      <c r="AP94" s="160" t="s">
        <v>542</v>
      </c>
      <c r="AQ94" s="160" t="s">
        <v>542</v>
      </c>
      <c r="AR94" s="160" t="s">
        <v>966</v>
      </c>
      <c r="AS94" s="160" t="s">
        <v>556</v>
      </c>
      <c r="AT94" s="160" t="s">
        <v>967</v>
      </c>
      <c r="AU94" s="160" t="s">
        <v>556</v>
      </c>
      <c r="AV94" s="160" t="s">
        <v>553</v>
      </c>
      <c r="AW94" s="160" t="s">
        <v>556</v>
      </c>
      <c r="AX94" s="160" t="s">
        <v>556</v>
      </c>
      <c r="AY94" s="160" t="s">
        <v>943</v>
      </c>
      <c r="AZ94" s="160" t="s">
        <v>969</v>
      </c>
      <c r="BA94" s="160" t="s">
        <v>969</v>
      </c>
      <c r="BB94" s="160" t="s">
        <v>556</v>
      </c>
      <c r="BC94" s="160" t="s">
        <v>556</v>
      </c>
      <c r="BD94" s="160" t="s">
        <v>968</v>
      </c>
      <c r="BE94" s="160" t="s">
        <v>556</v>
      </c>
      <c r="BF94" s="104"/>
    </row>
    <row r="95" spans="1:58" x14ac:dyDescent="0.35">
      <c r="A95" s="128" t="str">
        <f>'Indicator Data'!A96</f>
        <v>Kuwait</v>
      </c>
      <c r="B95" s="107" t="str">
        <f>'Indicator Data'!B96</f>
        <v>KWT</v>
      </c>
      <c r="C95" s="160" t="s">
        <v>1061</v>
      </c>
      <c r="D95" s="160" t="s">
        <v>1061</v>
      </c>
      <c r="E95" s="160" t="s">
        <v>975</v>
      </c>
      <c r="F95" s="160" t="s">
        <v>975</v>
      </c>
      <c r="G95" s="160" t="s">
        <v>975</v>
      </c>
      <c r="H95" s="160" t="s">
        <v>975</v>
      </c>
      <c r="I95" s="160" t="s">
        <v>975</v>
      </c>
      <c r="J95" s="160" t="s">
        <v>971</v>
      </c>
      <c r="K95" s="160" t="s">
        <v>971</v>
      </c>
      <c r="L95" s="160" t="s">
        <v>542</v>
      </c>
      <c r="M95" s="160" t="s">
        <v>968</v>
      </c>
      <c r="N95" s="160" t="s">
        <v>968</v>
      </c>
      <c r="O95" s="160" t="s">
        <v>976</v>
      </c>
      <c r="P95" s="160" t="s">
        <v>976</v>
      </c>
      <c r="Q95" s="160" t="s">
        <v>973</v>
      </c>
      <c r="R95" s="160" t="s">
        <v>973</v>
      </c>
      <c r="S95" s="160" t="s">
        <v>977</v>
      </c>
      <c r="T95" s="160" t="s">
        <v>978</v>
      </c>
      <c r="U95" s="160" t="s">
        <v>978</v>
      </c>
      <c r="V95" s="160" t="s">
        <v>556</v>
      </c>
      <c r="W95" s="160" t="s">
        <v>953</v>
      </c>
      <c r="X95" s="160" t="s">
        <v>953</v>
      </c>
      <c r="Y95" s="160" t="s">
        <v>953</v>
      </c>
      <c r="Z95" s="160" t="s">
        <v>953</v>
      </c>
      <c r="AA95" s="160" t="s">
        <v>953</v>
      </c>
      <c r="AB95" s="160" t="s">
        <v>965</v>
      </c>
      <c r="AC95" s="160" t="s">
        <v>953</v>
      </c>
      <c r="AD95" s="105" t="s">
        <v>974</v>
      </c>
      <c r="AE95" s="160" t="s">
        <v>953</v>
      </c>
      <c r="AF95" s="160" t="s">
        <v>973</v>
      </c>
      <c r="AG95" s="160" t="s">
        <v>556</v>
      </c>
      <c r="AH95" s="160" t="s">
        <v>971</v>
      </c>
      <c r="AI95" s="160" t="s">
        <v>971</v>
      </c>
      <c r="AJ95" s="160" t="s">
        <v>971</v>
      </c>
      <c r="AK95" s="162" t="s">
        <v>941</v>
      </c>
      <c r="AL95" s="160" t="s">
        <v>970</v>
      </c>
      <c r="AM95" s="160" t="s">
        <v>970</v>
      </c>
      <c r="AN95" s="160" t="s">
        <v>542</v>
      </c>
      <c r="AO95" s="160" t="s">
        <v>542</v>
      </c>
      <c r="AP95" s="160" t="s">
        <v>542</v>
      </c>
      <c r="AQ95" s="160" t="s">
        <v>542</v>
      </c>
      <c r="AR95" s="160" t="s">
        <v>966</v>
      </c>
      <c r="AS95" s="160" t="s">
        <v>556</v>
      </c>
      <c r="AT95" s="160" t="s">
        <v>967</v>
      </c>
      <c r="AU95" s="160" t="s">
        <v>556</v>
      </c>
      <c r="AV95" s="160" t="s">
        <v>553</v>
      </c>
      <c r="AW95" s="160" t="s">
        <v>556</v>
      </c>
      <c r="AX95" s="160" t="s">
        <v>556</v>
      </c>
      <c r="AY95" s="160" t="s">
        <v>943</v>
      </c>
      <c r="AZ95" s="160" t="s">
        <v>969</v>
      </c>
      <c r="BA95" s="160" t="s">
        <v>969</v>
      </c>
      <c r="BB95" s="160" t="s">
        <v>556</v>
      </c>
      <c r="BC95" s="160" t="s">
        <v>556</v>
      </c>
      <c r="BD95" s="160" t="s">
        <v>968</v>
      </c>
      <c r="BE95" s="160" t="s">
        <v>556</v>
      </c>
      <c r="BF95" s="104"/>
    </row>
    <row r="96" spans="1:58" x14ac:dyDescent="0.35">
      <c r="A96" s="128" t="str">
        <f>'Indicator Data'!A97</f>
        <v>Kyrgyzstan</v>
      </c>
      <c r="B96" s="107" t="str">
        <f>'Indicator Data'!B97</f>
        <v>KGZ</v>
      </c>
      <c r="C96" s="160" t="s">
        <v>1061</v>
      </c>
      <c r="D96" s="160" t="s">
        <v>1061</v>
      </c>
      <c r="E96" s="160" t="s">
        <v>975</v>
      </c>
      <c r="F96" s="160" t="s">
        <v>975</v>
      </c>
      <c r="G96" s="160" t="s">
        <v>975</v>
      </c>
      <c r="H96" s="160" t="s">
        <v>975</v>
      </c>
      <c r="I96" s="160" t="s">
        <v>975</v>
      </c>
      <c r="J96" s="160" t="s">
        <v>971</v>
      </c>
      <c r="K96" s="160" t="s">
        <v>971</v>
      </c>
      <c r="L96" s="160" t="s">
        <v>542</v>
      </c>
      <c r="M96" s="160" t="s">
        <v>968</v>
      </c>
      <c r="N96" s="160" t="s">
        <v>968</v>
      </c>
      <c r="O96" s="160" t="s">
        <v>976</v>
      </c>
      <c r="P96" s="160" t="s">
        <v>976</v>
      </c>
      <c r="Q96" s="160" t="s">
        <v>973</v>
      </c>
      <c r="R96" s="160" t="s">
        <v>973</v>
      </c>
      <c r="S96" s="160" t="s">
        <v>977</v>
      </c>
      <c r="T96" s="160" t="s">
        <v>978</v>
      </c>
      <c r="U96" s="160" t="s">
        <v>978</v>
      </c>
      <c r="V96" s="160" t="s">
        <v>556</v>
      </c>
      <c r="W96" s="160" t="s">
        <v>953</v>
      </c>
      <c r="X96" s="160" t="s">
        <v>953</v>
      </c>
      <c r="Y96" s="160" t="s">
        <v>953</v>
      </c>
      <c r="Z96" s="160" t="s">
        <v>953</v>
      </c>
      <c r="AA96" s="160" t="s">
        <v>953</v>
      </c>
      <c r="AB96" s="160" t="s">
        <v>965</v>
      </c>
      <c r="AC96" s="160" t="s">
        <v>953</v>
      </c>
      <c r="AD96" s="105" t="s">
        <v>974</v>
      </c>
      <c r="AE96" s="160" t="s">
        <v>953</v>
      </c>
      <c r="AF96" s="160" t="s">
        <v>973</v>
      </c>
      <c r="AG96" s="160" t="s">
        <v>556</v>
      </c>
      <c r="AH96" s="160" t="s">
        <v>971</v>
      </c>
      <c r="AI96" s="160" t="s">
        <v>971</v>
      </c>
      <c r="AJ96" s="160" t="s">
        <v>971</v>
      </c>
      <c r="AK96" s="162" t="s">
        <v>941</v>
      </c>
      <c r="AL96" s="160" t="s">
        <v>970</v>
      </c>
      <c r="AM96" s="160" t="s">
        <v>970</v>
      </c>
      <c r="AN96" s="160" t="s">
        <v>542</v>
      </c>
      <c r="AO96" s="160" t="s">
        <v>542</v>
      </c>
      <c r="AP96" s="160" t="s">
        <v>542</v>
      </c>
      <c r="AQ96" s="160" t="s">
        <v>542</v>
      </c>
      <c r="AR96" s="160" t="s">
        <v>966</v>
      </c>
      <c r="AS96" s="160" t="s">
        <v>556</v>
      </c>
      <c r="AT96" s="160" t="s">
        <v>967</v>
      </c>
      <c r="AU96" s="160" t="s">
        <v>556</v>
      </c>
      <c r="AV96" s="160" t="s">
        <v>553</v>
      </c>
      <c r="AW96" s="160" t="s">
        <v>556</v>
      </c>
      <c r="AX96" s="160" t="s">
        <v>556</v>
      </c>
      <c r="AY96" s="160" t="s">
        <v>943</v>
      </c>
      <c r="AZ96" s="160" t="s">
        <v>969</v>
      </c>
      <c r="BA96" s="160" t="s">
        <v>969</v>
      </c>
      <c r="BB96" s="160" t="s">
        <v>556</v>
      </c>
      <c r="BC96" s="160" t="s">
        <v>556</v>
      </c>
      <c r="BD96" s="160" t="s">
        <v>968</v>
      </c>
      <c r="BE96" s="160" t="s">
        <v>556</v>
      </c>
      <c r="BF96" s="104"/>
    </row>
    <row r="97" spans="1:58" x14ac:dyDescent="0.35">
      <c r="A97" s="128" t="str">
        <f>'Indicator Data'!A98</f>
        <v>Lao PDR</v>
      </c>
      <c r="B97" s="107" t="str">
        <f>'Indicator Data'!B98</f>
        <v>LAO</v>
      </c>
      <c r="C97" s="160" t="s">
        <v>1061</v>
      </c>
      <c r="D97" s="160" t="s">
        <v>1061</v>
      </c>
      <c r="E97" s="160" t="s">
        <v>975</v>
      </c>
      <c r="F97" s="160" t="s">
        <v>975</v>
      </c>
      <c r="G97" s="160" t="s">
        <v>975</v>
      </c>
      <c r="H97" s="160" t="s">
        <v>975</v>
      </c>
      <c r="I97" s="160" t="s">
        <v>975</v>
      </c>
      <c r="J97" s="160" t="s">
        <v>971</v>
      </c>
      <c r="K97" s="160" t="s">
        <v>971</v>
      </c>
      <c r="L97" s="160" t="s">
        <v>542</v>
      </c>
      <c r="M97" s="160" t="s">
        <v>968</v>
      </c>
      <c r="N97" s="160" t="s">
        <v>968</v>
      </c>
      <c r="O97" s="160" t="s">
        <v>976</v>
      </c>
      <c r="P97" s="160" t="s">
        <v>976</v>
      </c>
      <c r="Q97" s="160" t="s">
        <v>973</v>
      </c>
      <c r="R97" s="160" t="s">
        <v>973</v>
      </c>
      <c r="S97" s="160" t="s">
        <v>977</v>
      </c>
      <c r="T97" s="160" t="s">
        <v>978</v>
      </c>
      <c r="U97" s="160" t="s">
        <v>978</v>
      </c>
      <c r="V97" s="160" t="s">
        <v>556</v>
      </c>
      <c r="W97" s="160" t="s">
        <v>953</v>
      </c>
      <c r="X97" s="160" t="s">
        <v>953</v>
      </c>
      <c r="Y97" s="160" t="s">
        <v>953</v>
      </c>
      <c r="Z97" s="160" t="s">
        <v>953</v>
      </c>
      <c r="AA97" s="160" t="s">
        <v>953</v>
      </c>
      <c r="AB97" s="160" t="s">
        <v>941</v>
      </c>
      <c r="AC97" s="160" t="s">
        <v>953</v>
      </c>
      <c r="AD97" s="105" t="s">
        <v>974</v>
      </c>
      <c r="AE97" s="160" t="s">
        <v>953</v>
      </c>
      <c r="AF97" s="160" t="s">
        <v>973</v>
      </c>
      <c r="AG97" s="160" t="s">
        <v>556</v>
      </c>
      <c r="AH97" s="160" t="s">
        <v>971</v>
      </c>
      <c r="AI97" s="160" t="s">
        <v>971</v>
      </c>
      <c r="AJ97" s="160" t="s">
        <v>971</v>
      </c>
      <c r="AK97" s="162" t="s">
        <v>941</v>
      </c>
      <c r="AL97" s="160" t="s">
        <v>970</v>
      </c>
      <c r="AM97" s="160" t="s">
        <v>970</v>
      </c>
      <c r="AN97" s="160" t="s">
        <v>542</v>
      </c>
      <c r="AO97" s="160" t="s">
        <v>542</v>
      </c>
      <c r="AP97" s="160" t="s">
        <v>542</v>
      </c>
      <c r="AQ97" s="160" t="s">
        <v>542</v>
      </c>
      <c r="AR97" s="160" t="s">
        <v>966</v>
      </c>
      <c r="AS97" s="160" t="s">
        <v>556</v>
      </c>
      <c r="AT97" s="160" t="s">
        <v>967</v>
      </c>
      <c r="AU97" s="160" t="s">
        <v>556</v>
      </c>
      <c r="AV97" s="160" t="s">
        <v>553</v>
      </c>
      <c r="AW97" s="160" t="s">
        <v>556</v>
      </c>
      <c r="AX97" s="160" t="s">
        <v>556</v>
      </c>
      <c r="AY97" s="160" t="s">
        <v>943</v>
      </c>
      <c r="AZ97" s="160" t="s">
        <v>969</v>
      </c>
      <c r="BA97" s="160" t="s">
        <v>969</v>
      </c>
      <c r="BB97" s="160" t="s">
        <v>556</v>
      </c>
      <c r="BC97" s="160" t="s">
        <v>556</v>
      </c>
      <c r="BD97" s="160" t="s">
        <v>968</v>
      </c>
      <c r="BE97" s="160" t="s">
        <v>556</v>
      </c>
      <c r="BF97" s="104"/>
    </row>
    <row r="98" spans="1:58" x14ac:dyDescent="0.35">
      <c r="A98" s="128" t="str">
        <f>'Indicator Data'!A99</f>
        <v>Latvia</v>
      </c>
      <c r="B98" s="107" t="str">
        <f>'Indicator Data'!B99</f>
        <v>LVA</v>
      </c>
      <c r="C98" s="160" t="s">
        <v>1061</v>
      </c>
      <c r="D98" s="160" t="s">
        <v>1061</v>
      </c>
      <c r="E98" s="160" t="s">
        <v>975</v>
      </c>
      <c r="F98" s="160" t="s">
        <v>975</v>
      </c>
      <c r="G98" s="160" t="s">
        <v>975</v>
      </c>
      <c r="H98" s="160" t="s">
        <v>975</v>
      </c>
      <c r="I98" s="160" t="s">
        <v>975</v>
      </c>
      <c r="J98" s="160" t="s">
        <v>971</v>
      </c>
      <c r="K98" s="160" t="s">
        <v>971</v>
      </c>
      <c r="L98" s="160" t="s">
        <v>542</v>
      </c>
      <c r="M98" s="160" t="s">
        <v>968</v>
      </c>
      <c r="N98" s="160" t="s">
        <v>968</v>
      </c>
      <c r="O98" s="160" t="s">
        <v>976</v>
      </c>
      <c r="P98" s="160" t="s">
        <v>976</v>
      </c>
      <c r="Q98" s="160" t="s">
        <v>973</v>
      </c>
      <c r="R98" s="160" t="s">
        <v>973</v>
      </c>
      <c r="S98" s="160" t="s">
        <v>977</v>
      </c>
      <c r="T98" s="160" t="s">
        <v>978</v>
      </c>
      <c r="U98" s="160" t="s">
        <v>978</v>
      </c>
      <c r="V98" s="160" t="s">
        <v>556</v>
      </c>
      <c r="W98" s="160" t="s">
        <v>953</v>
      </c>
      <c r="X98" s="160" t="s">
        <v>953</v>
      </c>
      <c r="Y98" s="160" t="s">
        <v>953</v>
      </c>
      <c r="Z98" s="160" t="s">
        <v>953</v>
      </c>
      <c r="AA98" s="160" t="s">
        <v>953</v>
      </c>
      <c r="AB98" s="160" t="s">
        <v>965</v>
      </c>
      <c r="AC98" s="160" t="s">
        <v>953</v>
      </c>
      <c r="AD98" s="105" t="s">
        <v>974</v>
      </c>
      <c r="AE98" s="160" t="s">
        <v>953</v>
      </c>
      <c r="AF98" s="160" t="s">
        <v>973</v>
      </c>
      <c r="AG98" s="160" t="s">
        <v>556</v>
      </c>
      <c r="AH98" s="160" t="s">
        <v>971</v>
      </c>
      <c r="AI98" s="160" t="s">
        <v>971</v>
      </c>
      <c r="AJ98" s="160" t="s">
        <v>971</v>
      </c>
      <c r="AK98" s="162" t="s">
        <v>944</v>
      </c>
      <c r="AL98" s="160" t="s">
        <v>972</v>
      </c>
      <c r="AM98" s="160" t="s">
        <v>970</v>
      </c>
      <c r="AN98" s="160" t="s">
        <v>542</v>
      </c>
      <c r="AO98" s="160" t="s">
        <v>542</v>
      </c>
      <c r="AP98" s="160" t="s">
        <v>542</v>
      </c>
      <c r="AQ98" s="160" t="s">
        <v>542</v>
      </c>
      <c r="AR98" s="160" t="s">
        <v>966</v>
      </c>
      <c r="AS98" s="160" t="s">
        <v>556</v>
      </c>
      <c r="AT98" s="160" t="s">
        <v>967</v>
      </c>
      <c r="AU98" s="160" t="s">
        <v>556</v>
      </c>
      <c r="AV98" s="160" t="s">
        <v>553</v>
      </c>
      <c r="AW98" s="160" t="s">
        <v>556</v>
      </c>
      <c r="AX98" s="160" t="s">
        <v>556</v>
      </c>
      <c r="AY98" s="160" t="s">
        <v>943</v>
      </c>
      <c r="AZ98" s="160" t="s">
        <v>969</v>
      </c>
      <c r="BA98" s="160" t="s">
        <v>969</v>
      </c>
      <c r="BB98" s="160" t="s">
        <v>556</v>
      </c>
      <c r="BC98" s="160" t="s">
        <v>556</v>
      </c>
      <c r="BD98" s="160" t="s">
        <v>968</v>
      </c>
      <c r="BE98" s="160" t="s">
        <v>556</v>
      </c>
      <c r="BF98" s="104"/>
    </row>
    <row r="99" spans="1:58" x14ac:dyDescent="0.35">
      <c r="A99" s="128" t="str">
        <f>'Indicator Data'!A100</f>
        <v>Lebanon</v>
      </c>
      <c r="B99" s="107" t="str">
        <f>'Indicator Data'!B100</f>
        <v>LBN</v>
      </c>
      <c r="C99" s="160" t="s">
        <v>1061</v>
      </c>
      <c r="D99" s="160" t="s">
        <v>1061</v>
      </c>
      <c r="E99" s="160" t="s">
        <v>975</v>
      </c>
      <c r="F99" s="160" t="s">
        <v>975</v>
      </c>
      <c r="G99" s="160" t="s">
        <v>975</v>
      </c>
      <c r="H99" s="160" t="s">
        <v>975</v>
      </c>
      <c r="I99" s="160" t="s">
        <v>975</v>
      </c>
      <c r="J99" s="160" t="s">
        <v>971</v>
      </c>
      <c r="K99" s="160" t="s">
        <v>971</v>
      </c>
      <c r="L99" s="160" t="s">
        <v>542</v>
      </c>
      <c r="M99" s="160" t="s">
        <v>968</v>
      </c>
      <c r="N99" s="160" t="s">
        <v>968</v>
      </c>
      <c r="O99" s="160" t="s">
        <v>976</v>
      </c>
      <c r="P99" s="160" t="s">
        <v>976</v>
      </c>
      <c r="Q99" s="160" t="s">
        <v>973</v>
      </c>
      <c r="R99" s="160" t="s">
        <v>973</v>
      </c>
      <c r="S99" s="160" t="s">
        <v>977</v>
      </c>
      <c r="T99" s="160" t="s">
        <v>978</v>
      </c>
      <c r="U99" s="160" t="s">
        <v>978</v>
      </c>
      <c r="V99" s="160" t="s">
        <v>556</v>
      </c>
      <c r="W99" s="160" t="s">
        <v>953</v>
      </c>
      <c r="X99" s="160" t="s">
        <v>953</v>
      </c>
      <c r="Y99" s="160" t="s">
        <v>953</v>
      </c>
      <c r="Z99" s="160" t="s">
        <v>953</v>
      </c>
      <c r="AA99" s="160" t="s">
        <v>953</v>
      </c>
      <c r="AB99" s="160" t="s">
        <v>965</v>
      </c>
      <c r="AC99" s="160" t="s">
        <v>953</v>
      </c>
      <c r="AD99" s="105" t="s">
        <v>974</v>
      </c>
      <c r="AE99" s="160" t="s">
        <v>953</v>
      </c>
      <c r="AF99" s="160" t="s">
        <v>973</v>
      </c>
      <c r="AG99" s="160" t="s">
        <v>556</v>
      </c>
      <c r="AH99" s="160" t="s">
        <v>971</v>
      </c>
      <c r="AI99" s="160" t="s">
        <v>971</v>
      </c>
      <c r="AJ99" s="160" t="s">
        <v>971</v>
      </c>
      <c r="AK99" s="162" t="s">
        <v>941</v>
      </c>
      <c r="AL99" s="160" t="s">
        <v>970</v>
      </c>
      <c r="AM99" s="160" t="s">
        <v>970</v>
      </c>
      <c r="AN99" s="160" t="s">
        <v>542</v>
      </c>
      <c r="AO99" s="160" t="s">
        <v>542</v>
      </c>
      <c r="AP99" s="160" t="s">
        <v>542</v>
      </c>
      <c r="AQ99" s="160" t="s">
        <v>542</v>
      </c>
      <c r="AR99" s="160" t="s">
        <v>966</v>
      </c>
      <c r="AS99" s="160" t="s">
        <v>556</v>
      </c>
      <c r="AT99" s="160" t="s">
        <v>967</v>
      </c>
      <c r="AU99" s="160" t="s">
        <v>556</v>
      </c>
      <c r="AV99" s="160" t="s">
        <v>553</v>
      </c>
      <c r="AW99" s="160" t="s">
        <v>556</v>
      </c>
      <c r="AX99" s="160" t="s">
        <v>556</v>
      </c>
      <c r="AY99" s="160" t="s">
        <v>943</v>
      </c>
      <c r="AZ99" s="160" t="s">
        <v>969</v>
      </c>
      <c r="BA99" s="160" t="s">
        <v>969</v>
      </c>
      <c r="BB99" s="160" t="s">
        <v>556</v>
      </c>
      <c r="BC99" s="160" t="s">
        <v>556</v>
      </c>
      <c r="BD99" s="160" t="s">
        <v>968</v>
      </c>
      <c r="BE99" s="160" t="s">
        <v>556</v>
      </c>
      <c r="BF99" s="104"/>
    </row>
    <row r="100" spans="1:58" x14ac:dyDescent="0.35">
      <c r="A100" s="128" t="str">
        <f>'Indicator Data'!A101</f>
        <v>Lesotho</v>
      </c>
      <c r="B100" s="107" t="str">
        <f>'Indicator Data'!B101</f>
        <v>LSO</v>
      </c>
      <c r="C100" s="160" t="s">
        <v>1061</v>
      </c>
      <c r="D100" s="160" t="s">
        <v>1061</v>
      </c>
      <c r="E100" s="160" t="s">
        <v>975</v>
      </c>
      <c r="F100" s="160" t="s">
        <v>975</v>
      </c>
      <c r="G100" s="160" t="s">
        <v>975</v>
      </c>
      <c r="H100" s="160" t="s">
        <v>975</v>
      </c>
      <c r="I100" s="160" t="s">
        <v>975</v>
      </c>
      <c r="J100" s="160" t="s">
        <v>971</v>
      </c>
      <c r="K100" s="160" t="s">
        <v>971</v>
      </c>
      <c r="L100" s="160" t="s">
        <v>542</v>
      </c>
      <c r="M100" s="160" t="s">
        <v>968</v>
      </c>
      <c r="N100" s="160" t="s">
        <v>968</v>
      </c>
      <c r="O100" s="160" t="s">
        <v>976</v>
      </c>
      <c r="P100" s="160" t="s">
        <v>976</v>
      </c>
      <c r="Q100" s="160" t="s">
        <v>973</v>
      </c>
      <c r="R100" s="160" t="s">
        <v>973</v>
      </c>
      <c r="S100" s="160" t="s">
        <v>977</v>
      </c>
      <c r="T100" s="160" t="s">
        <v>978</v>
      </c>
      <c r="U100" s="160" t="s">
        <v>978</v>
      </c>
      <c r="V100" s="160" t="s">
        <v>556</v>
      </c>
      <c r="W100" s="160" t="s">
        <v>953</v>
      </c>
      <c r="X100" s="160" t="s">
        <v>953</v>
      </c>
      <c r="Y100" s="160" t="s">
        <v>953</v>
      </c>
      <c r="Z100" s="160" t="s">
        <v>953</v>
      </c>
      <c r="AA100" s="160" t="s">
        <v>953</v>
      </c>
      <c r="AB100" s="160" t="s">
        <v>965</v>
      </c>
      <c r="AC100" s="160" t="s">
        <v>953</v>
      </c>
      <c r="AD100" s="105" t="s">
        <v>974</v>
      </c>
      <c r="AE100" s="160" t="s">
        <v>953</v>
      </c>
      <c r="AF100" s="160" t="s">
        <v>973</v>
      </c>
      <c r="AG100" s="160" t="s">
        <v>556</v>
      </c>
      <c r="AH100" s="160" t="s">
        <v>971</v>
      </c>
      <c r="AI100" s="160" t="s">
        <v>971</v>
      </c>
      <c r="AJ100" s="160" t="s">
        <v>971</v>
      </c>
      <c r="AK100" s="162" t="s">
        <v>941</v>
      </c>
      <c r="AL100" s="160" t="s">
        <v>970</v>
      </c>
      <c r="AM100" s="160" t="s">
        <v>970</v>
      </c>
      <c r="AN100" s="160" t="s">
        <v>542</v>
      </c>
      <c r="AO100" s="160" t="s">
        <v>542</v>
      </c>
      <c r="AP100" s="160" t="s">
        <v>542</v>
      </c>
      <c r="AQ100" s="160" t="s">
        <v>542</v>
      </c>
      <c r="AR100" s="160" t="s">
        <v>966</v>
      </c>
      <c r="AS100" s="160" t="s">
        <v>556</v>
      </c>
      <c r="AT100" s="160" t="s">
        <v>967</v>
      </c>
      <c r="AU100" s="160" t="s">
        <v>556</v>
      </c>
      <c r="AV100" s="160" t="s">
        <v>553</v>
      </c>
      <c r="AW100" s="160" t="s">
        <v>556</v>
      </c>
      <c r="AX100" s="160" t="s">
        <v>556</v>
      </c>
      <c r="AY100" s="160" t="s">
        <v>943</v>
      </c>
      <c r="AZ100" s="160" t="s">
        <v>969</v>
      </c>
      <c r="BA100" s="160" t="s">
        <v>969</v>
      </c>
      <c r="BB100" s="160" t="s">
        <v>556</v>
      </c>
      <c r="BC100" s="160" t="s">
        <v>556</v>
      </c>
      <c r="BD100" s="160" t="s">
        <v>968</v>
      </c>
      <c r="BE100" s="160" t="s">
        <v>556</v>
      </c>
      <c r="BF100" s="104"/>
    </row>
    <row r="101" spans="1:58" x14ac:dyDescent="0.35">
      <c r="A101" s="128" t="str">
        <f>'Indicator Data'!A102</f>
        <v>Liberia</v>
      </c>
      <c r="B101" s="107" t="str">
        <f>'Indicator Data'!B102</f>
        <v>LBR</v>
      </c>
      <c r="C101" s="160" t="s">
        <v>1061</v>
      </c>
      <c r="D101" s="160" t="s">
        <v>1061</v>
      </c>
      <c r="E101" s="160" t="s">
        <v>975</v>
      </c>
      <c r="F101" s="160" t="s">
        <v>975</v>
      </c>
      <c r="G101" s="160" t="s">
        <v>975</v>
      </c>
      <c r="H101" s="160" t="s">
        <v>975</v>
      </c>
      <c r="I101" s="160" t="s">
        <v>975</v>
      </c>
      <c r="J101" s="160" t="s">
        <v>971</v>
      </c>
      <c r="K101" s="160" t="s">
        <v>971</v>
      </c>
      <c r="L101" s="160" t="s">
        <v>542</v>
      </c>
      <c r="M101" s="160" t="s">
        <v>968</v>
      </c>
      <c r="N101" s="160" t="s">
        <v>968</v>
      </c>
      <c r="O101" s="160" t="s">
        <v>976</v>
      </c>
      <c r="P101" s="160" t="s">
        <v>976</v>
      </c>
      <c r="Q101" s="160" t="s">
        <v>973</v>
      </c>
      <c r="R101" s="160" t="s">
        <v>973</v>
      </c>
      <c r="S101" s="160" t="s">
        <v>977</v>
      </c>
      <c r="T101" s="160" t="s">
        <v>978</v>
      </c>
      <c r="U101" s="160" t="s">
        <v>978</v>
      </c>
      <c r="V101" s="160" t="s">
        <v>556</v>
      </c>
      <c r="W101" s="160" t="s">
        <v>953</v>
      </c>
      <c r="X101" s="160" t="s">
        <v>953</v>
      </c>
      <c r="Y101" s="160" t="s">
        <v>953</v>
      </c>
      <c r="Z101" s="160" t="s">
        <v>953</v>
      </c>
      <c r="AA101" s="160" t="s">
        <v>953</v>
      </c>
      <c r="AB101" s="160" t="s">
        <v>941</v>
      </c>
      <c r="AC101" s="160" t="s">
        <v>953</v>
      </c>
      <c r="AD101" s="105" t="s">
        <v>974</v>
      </c>
      <c r="AE101" s="160" t="s">
        <v>953</v>
      </c>
      <c r="AF101" s="160" t="s">
        <v>973</v>
      </c>
      <c r="AG101" s="160" t="s">
        <v>556</v>
      </c>
      <c r="AH101" s="160" t="s">
        <v>971</v>
      </c>
      <c r="AI101" s="160" t="s">
        <v>971</v>
      </c>
      <c r="AJ101" s="160" t="s">
        <v>971</v>
      </c>
      <c r="AK101" s="162" t="s">
        <v>944</v>
      </c>
      <c r="AL101" s="160" t="s">
        <v>970</v>
      </c>
      <c r="AM101" s="160" t="s">
        <v>970</v>
      </c>
      <c r="AN101" s="160" t="s">
        <v>542</v>
      </c>
      <c r="AO101" s="160" t="s">
        <v>542</v>
      </c>
      <c r="AP101" s="160" t="s">
        <v>542</v>
      </c>
      <c r="AQ101" s="160" t="s">
        <v>542</v>
      </c>
      <c r="AR101" s="160" t="s">
        <v>966</v>
      </c>
      <c r="AS101" s="160" t="s">
        <v>556</v>
      </c>
      <c r="AT101" s="160" t="s">
        <v>967</v>
      </c>
      <c r="AU101" s="160" t="s">
        <v>556</v>
      </c>
      <c r="AV101" s="160" t="s">
        <v>553</v>
      </c>
      <c r="AW101" s="160" t="s">
        <v>556</v>
      </c>
      <c r="AX101" s="160" t="s">
        <v>556</v>
      </c>
      <c r="AY101" s="160" t="s">
        <v>943</v>
      </c>
      <c r="AZ101" s="160" t="s">
        <v>969</v>
      </c>
      <c r="BA101" s="160" t="s">
        <v>969</v>
      </c>
      <c r="BB101" s="160" t="s">
        <v>556</v>
      </c>
      <c r="BC101" s="160" t="s">
        <v>556</v>
      </c>
      <c r="BD101" s="160" t="s">
        <v>968</v>
      </c>
      <c r="BE101" s="160" t="s">
        <v>556</v>
      </c>
      <c r="BF101" s="104"/>
    </row>
    <row r="102" spans="1:58" x14ac:dyDescent="0.35">
      <c r="A102" s="128" t="str">
        <f>'Indicator Data'!A103</f>
        <v>Libya</v>
      </c>
      <c r="B102" s="107" t="str">
        <f>'Indicator Data'!B103</f>
        <v>LBY</v>
      </c>
      <c r="C102" s="160" t="s">
        <v>1061</v>
      </c>
      <c r="D102" s="160" t="s">
        <v>1061</v>
      </c>
      <c r="E102" s="160" t="s">
        <v>975</v>
      </c>
      <c r="F102" s="160" t="s">
        <v>975</v>
      </c>
      <c r="G102" s="160" t="s">
        <v>975</v>
      </c>
      <c r="H102" s="160" t="s">
        <v>975</v>
      </c>
      <c r="I102" s="160" t="s">
        <v>975</v>
      </c>
      <c r="J102" s="160" t="s">
        <v>971</v>
      </c>
      <c r="K102" s="160" t="s">
        <v>971</v>
      </c>
      <c r="L102" s="160" t="s">
        <v>542</v>
      </c>
      <c r="M102" s="160" t="s">
        <v>968</v>
      </c>
      <c r="N102" s="160" t="s">
        <v>968</v>
      </c>
      <c r="O102" s="160" t="s">
        <v>976</v>
      </c>
      <c r="P102" s="160" t="s">
        <v>976</v>
      </c>
      <c r="Q102" s="160" t="s">
        <v>973</v>
      </c>
      <c r="R102" s="160" t="s">
        <v>973</v>
      </c>
      <c r="S102" s="160" t="s">
        <v>977</v>
      </c>
      <c r="T102" s="160" t="s">
        <v>978</v>
      </c>
      <c r="U102" s="160" t="s">
        <v>978</v>
      </c>
      <c r="V102" s="160" t="s">
        <v>556</v>
      </c>
      <c r="W102" s="160" t="s">
        <v>953</v>
      </c>
      <c r="X102" s="160" t="s">
        <v>953</v>
      </c>
      <c r="Y102" s="160" t="s">
        <v>953</v>
      </c>
      <c r="Z102" s="160" t="s">
        <v>953</v>
      </c>
      <c r="AA102" s="160" t="s">
        <v>953</v>
      </c>
      <c r="AB102" s="160" t="s">
        <v>941</v>
      </c>
      <c r="AC102" s="160" t="s">
        <v>953</v>
      </c>
      <c r="AD102" s="105" t="s">
        <v>974</v>
      </c>
      <c r="AE102" s="160" t="s">
        <v>953</v>
      </c>
      <c r="AF102" s="160" t="s">
        <v>973</v>
      </c>
      <c r="AG102" s="160" t="s">
        <v>556</v>
      </c>
      <c r="AH102" s="160" t="s">
        <v>971</v>
      </c>
      <c r="AI102" s="160" t="s">
        <v>971</v>
      </c>
      <c r="AJ102" s="160" t="s">
        <v>971</v>
      </c>
      <c r="AK102" s="162" t="s">
        <v>941</v>
      </c>
      <c r="AL102" s="160" t="s">
        <v>970</v>
      </c>
      <c r="AM102" s="160" t="s">
        <v>970</v>
      </c>
      <c r="AN102" s="160" t="s">
        <v>542</v>
      </c>
      <c r="AO102" s="160" t="s">
        <v>542</v>
      </c>
      <c r="AP102" s="160" t="s">
        <v>542</v>
      </c>
      <c r="AQ102" s="160" t="s">
        <v>542</v>
      </c>
      <c r="AR102" s="160" t="s">
        <v>966</v>
      </c>
      <c r="AS102" s="160" t="s">
        <v>556</v>
      </c>
      <c r="AT102" s="160" t="s">
        <v>967</v>
      </c>
      <c r="AU102" s="160" t="s">
        <v>556</v>
      </c>
      <c r="AV102" s="160" t="s">
        <v>553</v>
      </c>
      <c r="AW102" s="160" t="s">
        <v>556</v>
      </c>
      <c r="AX102" s="160" t="s">
        <v>556</v>
      </c>
      <c r="AY102" s="160" t="s">
        <v>943</v>
      </c>
      <c r="AZ102" s="160" t="s">
        <v>969</v>
      </c>
      <c r="BA102" s="160" t="s">
        <v>969</v>
      </c>
      <c r="BB102" s="160" t="s">
        <v>556</v>
      </c>
      <c r="BC102" s="160" t="s">
        <v>556</v>
      </c>
      <c r="BD102" s="160" t="s">
        <v>968</v>
      </c>
      <c r="BE102" s="160" t="s">
        <v>556</v>
      </c>
      <c r="BF102" s="104"/>
    </row>
    <row r="103" spans="1:58" x14ac:dyDescent="0.35">
      <c r="A103" s="128" t="str">
        <f>'Indicator Data'!A104</f>
        <v>Liechtenstein</v>
      </c>
      <c r="B103" s="107" t="str">
        <f>'Indicator Data'!B104</f>
        <v>LIE</v>
      </c>
      <c r="C103" s="160" t="s">
        <v>1061</v>
      </c>
      <c r="D103" s="160" t="s">
        <v>1061</v>
      </c>
      <c r="E103" s="160" t="s">
        <v>975</v>
      </c>
      <c r="F103" s="160" t="s">
        <v>975</v>
      </c>
      <c r="G103" s="160" t="s">
        <v>975</v>
      </c>
      <c r="H103" s="160" t="s">
        <v>975</v>
      </c>
      <c r="I103" s="160" t="s">
        <v>975</v>
      </c>
      <c r="J103" s="160" t="s">
        <v>971</v>
      </c>
      <c r="K103" s="160" t="s">
        <v>971</v>
      </c>
      <c r="L103" s="160" t="s">
        <v>542</v>
      </c>
      <c r="M103" s="160" t="s">
        <v>968</v>
      </c>
      <c r="N103" s="160" t="s">
        <v>968</v>
      </c>
      <c r="O103" s="160" t="s">
        <v>976</v>
      </c>
      <c r="P103" s="160" t="s">
        <v>976</v>
      </c>
      <c r="Q103" s="160" t="s">
        <v>973</v>
      </c>
      <c r="R103" s="160" t="s">
        <v>973</v>
      </c>
      <c r="S103" s="160" t="s">
        <v>977</v>
      </c>
      <c r="T103" s="160" t="s">
        <v>978</v>
      </c>
      <c r="U103" s="160" t="s">
        <v>978</v>
      </c>
      <c r="V103" s="160" t="s">
        <v>556</v>
      </c>
      <c r="W103" s="160" t="s">
        <v>953</v>
      </c>
      <c r="X103" s="160" t="s">
        <v>953</v>
      </c>
      <c r="Y103" s="160" t="s">
        <v>953</v>
      </c>
      <c r="Z103" s="160" t="s">
        <v>953</v>
      </c>
      <c r="AA103" s="160" t="s">
        <v>953</v>
      </c>
      <c r="AB103" s="160" t="s">
        <v>941</v>
      </c>
      <c r="AC103" s="160" t="s">
        <v>953</v>
      </c>
      <c r="AD103" s="105" t="s">
        <v>974</v>
      </c>
      <c r="AE103" s="160" t="s">
        <v>953</v>
      </c>
      <c r="AF103" s="160" t="s">
        <v>973</v>
      </c>
      <c r="AG103" s="160" t="s">
        <v>556</v>
      </c>
      <c r="AH103" s="160" t="s">
        <v>971</v>
      </c>
      <c r="AI103" s="160" t="s">
        <v>971</v>
      </c>
      <c r="AJ103" s="160" t="s">
        <v>971</v>
      </c>
      <c r="AK103" s="162" t="s">
        <v>941</v>
      </c>
      <c r="AL103" s="160" t="s">
        <v>970</v>
      </c>
      <c r="AM103" s="160" t="s">
        <v>970</v>
      </c>
      <c r="AN103" s="160" t="s">
        <v>542</v>
      </c>
      <c r="AO103" s="160" t="s">
        <v>542</v>
      </c>
      <c r="AP103" s="160" t="s">
        <v>542</v>
      </c>
      <c r="AQ103" s="160" t="s">
        <v>542</v>
      </c>
      <c r="AR103" s="160" t="s">
        <v>966</v>
      </c>
      <c r="AS103" s="160" t="s">
        <v>556</v>
      </c>
      <c r="AT103" s="160" t="s">
        <v>967</v>
      </c>
      <c r="AU103" s="160" t="s">
        <v>556</v>
      </c>
      <c r="AV103" s="160" t="s">
        <v>553</v>
      </c>
      <c r="AW103" s="160" t="s">
        <v>556</v>
      </c>
      <c r="AX103" s="160" t="s">
        <v>556</v>
      </c>
      <c r="AY103" s="160" t="s">
        <v>943</v>
      </c>
      <c r="AZ103" s="160" t="s">
        <v>969</v>
      </c>
      <c r="BA103" s="160" t="s">
        <v>969</v>
      </c>
      <c r="BB103" s="160" t="s">
        <v>556</v>
      </c>
      <c r="BC103" s="160" t="s">
        <v>556</v>
      </c>
      <c r="BD103" s="160" t="s">
        <v>968</v>
      </c>
      <c r="BE103" s="160" t="s">
        <v>556</v>
      </c>
      <c r="BF103" s="104"/>
    </row>
    <row r="104" spans="1:58" x14ac:dyDescent="0.35">
      <c r="A104" s="128" t="str">
        <f>'Indicator Data'!A105</f>
        <v>Lithuania</v>
      </c>
      <c r="B104" s="107" t="str">
        <f>'Indicator Data'!B105</f>
        <v>LTU</v>
      </c>
      <c r="C104" s="160" t="s">
        <v>1061</v>
      </c>
      <c r="D104" s="160" t="s">
        <v>1061</v>
      </c>
      <c r="E104" s="160" t="s">
        <v>975</v>
      </c>
      <c r="F104" s="160" t="s">
        <v>975</v>
      </c>
      <c r="G104" s="160" t="s">
        <v>975</v>
      </c>
      <c r="H104" s="160" t="s">
        <v>975</v>
      </c>
      <c r="I104" s="160" t="s">
        <v>975</v>
      </c>
      <c r="J104" s="160" t="s">
        <v>971</v>
      </c>
      <c r="K104" s="160" t="s">
        <v>971</v>
      </c>
      <c r="L104" s="160" t="s">
        <v>542</v>
      </c>
      <c r="M104" s="160" t="s">
        <v>968</v>
      </c>
      <c r="N104" s="160" t="s">
        <v>968</v>
      </c>
      <c r="O104" s="160" t="s">
        <v>976</v>
      </c>
      <c r="P104" s="160" t="s">
        <v>976</v>
      </c>
      <c r="Q104" s="160" t="s">
        <v>973</v>
      </c>
      <c r="R104" s="160" t="s">
        <v>973</v>
      </c>
      <c r="S104" s="160" t="s">
        <v>977</v>
      </c>
      <c r="T104" s="160" t="s">
        <v>978</v>
      </c>
      <c r="U104" s="160" t="s">
        <v>978</v>
      </c>
      <c r="V104" s="160" t="s">
        <v>556</v>
      </c>
      <c r="W104" s="160" t="s">
        <v>953</v>
      </c>
      <c r="X104" s="160" t="s">
        <v>953</v>
      </c>
      <c r="Y104" s="160" t="s">
        <v>953</v>
      </c>
      <c r="Z104" s="160" t="s">
        <v>953</v>
      </c>
      <c r="AA104" s="160" t="s">
        <v>953</v>
      </c>
      <c r="AB104" s="160" t="s">
        <v>941</v>
      </c>
      <c r="AC104" s="160" t="s">
        <v>953</v>
      </c>
      <c r="AD104" s="105" t="s">
        <v>974</v>
      </c>
      <c r="AE104" s="160" t="s">
        <v>953</v>
      </c>
      <c r="AF104" s="160" t="s">
        <v>973</v>
      </c>
      <c r="AG104" s="160" t="s">
        <v>556</v>
      </c>
      <c r="AH104" s="160" t="s">
        <v>971</v>
      </c>
      <c r="AI104" s="160" t="s">
        <v>971</v>
      </c>
      <c r="AJ104" s="160" t="s">
        <v>971</v>
      </c>
      <c r="AK104" s="162" t="s">
        <v>941</v>
      </c>
      <c r="AL104" s="160" t="s">
        <v>970</v>
      </c>
      <c r="AM104" s="160" t="s">
        <v>970</v>
      </c>
      <c r="AN104" s="160" t="s">
        <v>542</v>
      </c>
      <c r="AO104" s="160" t="s">
        <v>542</v>
      </c>
      <c r="AP104" s="160" t="s">
        <v>542</v>
      </c>
      <c r="AQ104" s="160" t="s">
        <v>542</v>
      </c>
      <c r="AR104" s="160" t="s">
        <v>966</v>
      </c>
      <c r="AS104" s="160" t="s">
        <v>556</v>
      </c>
      <c r="AT104" s="160" t="s">
        <v>967</v>
      </c>
      <c r="AU104" s="160" t="s">
        <v>556</v>
      </c>
      <c r="AV104" s="160" t="s">
        <v>553</v>
      </c>
      <c r="AW104" s="160" t="s">
        <v>556</v>
      </c>
      <c r="AX104" s="160" t="s">
        <v>556</v>
      </c>
      <c r="AY104" s="160" t="s">
        <v>943</v>
      </c>
      <c r="AZ104" s="160" t="s">
        <v>969</v>
      </c>
      <c r="BA104" s="160" t="s">
        <v>969</v>
      </c>
      <c r="BB104" s="160" t="s">
        <v>556</v>
      </c>
      <c r="BC104" s="160" t="s">
        <v>556</v>
      </c>
      <c r="BD104" s="160" t="s">
        <v>968</v>
      </c>
      <c r="BE104" s="160" t="s">
        <v>556</v>
      </c>
      <c r="BF104" s="104"/>
    </row>
    <row r="105" spans="1:58" x14ac:dyDescent="0.35">
      <c r="A105" s="128" t="str">
        <f>'Indicator Data'!A106</f>
        <v>Luxembourg</v>
      </c>
      <c r="B105" s="107" t="str">
        <f>'Indicator Data'!B106</f>
        <v>LUX</v>
      </c>
      <c r="C105" s="160" t="s">
        <v>1061</v>
      </c>
      <c r="D105" s="160" t="s">
        <v>1061</v>
      </c>
      <c r="E105" s="160" t="s">
        <v>975</v>
      </c>
      <c r="F105" s="160" t="s">
        <v>975</v>
      </c>
      <c r="G105" s="160" t="s">
        <v>975</v>
      </c>
      <c r="H105" s="160" t="s">
        <v>975</v>
      </c>
      <c r="I105" s="160" t="s">
        <v>975</v>
      </c>
      <c r="J105" s="160" t="s">
        <v>971</v>
      </c>
      <c r="K105" s="160" t="s">
        <v>971</v>
      </c>
      <c r="L105" s="160" t="s">
        <v>542</v>
      </c>
      <c r="M105" s="160" t="s">
        <v>968</v>
      </c>
      <c r="N105" s="160" t="s">
        <v>968</v>
      </c>
      <c r="O105" s="160" t="s">
        <v>976</v>
      </c>
      <c r="P105" s="160" t="s">
        <v>976</v>
      </c>
      <c r="Q105" s="160" t="s">
        <v>973</v>
      </c>
      <c r="R105" s="160" t="s">
        <v>973</v>
      </c>
      <c r="S105" s="160" t="s">
        <v>977</v>
      </c>
      <c r="T105" s="160" t="s">
        <v>978</v>
      </c>
      <c r="U105" s="160" t="s">
        <v>978</v>
      </c>
      <c r="V105" s="160" t="s">
        <v>556</v>
      </c>
      <c r="W105" s="160" t="s">
        <v>953</v>
      </c>
      <c r="X105" s="160" t="s">
        <v>953</v>
      </c>
      <c r="Y105" s="160" t="s">
        <v>953</v>
      </c>
      <c r="Z105" s="160" t="s">
        <v>953</v>
      </c>
      <c r="AA105" s="160" t="s">
        <v>953</v>
      </c>
      <c r="AB105" s="160" t="s">
        <v>965</v>
      </c>
      <c r="AC105" s="160" t="s">
        <v>953</v>
      </c>
      <c r="AD105" s="105" t="s">
        <v>974</v>
      </c>
      <c r="AE105" s="160" t="s">
        <v>953</v>
      </c>
      <c r="AF105" s="160" t="s">
        <v>973</v>
      </c>
      <c r="AG105" s="160" t="s">
        <v>556</v>
      </c>
      <c r="AH105" s="160" t="s">
        <v>971</v>
      </c>
      <c r="AI105" s="160" t="s">
        <v>971</v>
      </c>
      <c r="AJ105" s="160" t="s">
        <v>971</v>
      </c>
      <c r="AK105" s="162" t="s">
        <v>941</v>
      </c>
      <c r="AL105" s="160" t="s">
        <v>970</v>
      </c>
      <c r="AM105" s="160" t="s">
        <v>970</v>
      </c>
      <c r="AN105" s="160" t="s">
        <v>542</v>
      </c>
      <c r="AO105" s="160" t="s">
        <v>542</v>
      </c>
      <c r="AP105" s="160" t="s">
        <v>542</v>
      </c>
      <c r="AQ105" s="160" t="s">
        <v>542</v>
      </c>
      <c r="AR105" s="160" t="s">
        <v>966</v>
      </c>
      <c r="AS105" s="160" t="s">
        <v>556</v>
      </c>
      <c r="AT105" s="160" t="s">
        <v>967</v>
      </c>
      <c r="AU105" s="160" t="s">
        <v>556</v>
      </c>
      <c r="AV105" s="160" t="s">
        <v>553</v>
      </c>
      <c r="AW105" s="160" t="s">
        <v>556</v>
      </c>
      <c r="AX105" s="160" t="s">
        <v>556</v>
      </c>
      <c r="AY105" s="160" t="s">
        <v>943</v>
      </c>
      <c r="AZ105" s="160" t="s">
        <v>969</v>
      </c>
      <c r="BA105" s="160" t="s">
        <v>969</v>
      </c>
      <c r="BB105" s="160" t="s">
        <v>556</v>
      </c>
      <c r="BC105" s="160" t="s">
        <v>556</v>
      </c>
      <c r="BD105" s="160" t="s">
        <v>968</v>
      </c>
      <c r="BE105" s="160" t="s">
        <v>556</v>
      </c>
      <c r="BF105" s="104"/>
    </row>
    <row r="106" spans="1:58" x14ac:dyDescent="0.35">
      <c r="A106" s="128" t="str">
        <f>'Indicator Data'!A107</f>
        <v>Madagascar</v>
      </c>
      <c r="B106" s="107" t="str">
        <f>'Indicator Data'!B107</f>
        <v>MDG</v>
      </c>
      <c r="C106" s="160" t="s">
        <v>1061</v>
      </c>
      <c r="D106" s="160" t="s">
        <v>1061</v>
      </c>
      <c r="E106" s="160" t="s">
        <v>975</v>
      </c>
      <c r="F106" s="160" t="s">
        <v>975</v>
      </c>
      <c r="G106" s="160" t="s">
        <v>975</v>
      </c>
      <c r="H106" s="160" t="s">
        <v>975</v>
      </c>
      <c r="I106" s="160" t="s">
        <v>975</v>
      </c>
      <c r="J106" s="160" t="s">
        <v>971</v>
      </c>
      <c r="K106" s="160" t="s">
        <v>971</v>
      </c>
      <c r="L106" s="160" t="s">
        <v>542</v>
      </c>
      <c r="M106" s="160" t="s">
        <v>968</v>
      </c>
      <c r="N106" s="160" t="s">
        <v>968</v>
      </c>
      <c r="O106" s="160" t="s">
        <v>976</v>
      </c>
      <c r="P106" s="160" t="s">
        <v>976</v>
      </c>
      <c r="Q106" s="160" t="s">
        <v>973</v>
      </c>
      <c r="R106" s="160" t="s">
        <v>973</v>
      </c>
      <c r="S106" s="160" t="s">
        <v>977</v>
      </c>
      <c r="T106" s="160" t="s">
        <v>978</v>
      </c>
      <c r="U106" s="160" t="s">
        <v>978</v>
      </c>
      <c r="V106" s="160" t="s">
        <v>556</v>
      </c>
      <c r="W106" s="160" t="s">
        <v>953</v>
      </c>
      <c r="X106" s="160" t="s">
        <v>953</v>
      </c>
      <c r="Y106" s="160" t="s">
        <v>953</v>
      </c>
      <c r="Z106" s="160" t="s">
        <v>953</v>
      </c>
      <c r="AA106" s="160" t="s">
        <v>953</v>
      </c>
      <c r="AB106" s="160" t="s">
        <v>965</v>
      </c>
      <c r="AC106" s="160" t="s">
        <v>953</v>
      </c>
      <c r="AD106" s="105" t="s">
        <v>974</v>
      </c>
      <c r="AE106" s="160" t="s">
        <v>953</v>
      </c>
      <c r="AF106" s="160" t="s">
        <v>973</v>
      </c>
      <c r="AG106" s="160" t="s">
        <v>556</v>
      </c>
      <c r="AH106" s="160" t="s">
        <v>971</v>
      </c>
      <c r="AI106" s="160" t="s">
        <v>971</v>
      </c>
      <c r="AJ106" s="160" t="s">
        <v>971</v>
      </c>
      <c r="AK106" s="162" t="s">
        <v>941</v>
      </c>
      <c r="AL106" s="160" t="s">
        <v>970</v>
      </c>
      <c r="AM106" s="160" t="s">
        <v>970</v>
      </c>
      <c r="AN106" s="160" t="s">
        <v>542</v>
      </c>
      <c r="AO106" s="160" t="s">
        <v>542</v>
      </c>
      <c r="AP106" s="160" t="s">
        <v>542</v>
      </c>
      <c r="AQ106" s="160" t="s">
        <v>542</v>
      </c>
      <c r="AR106" s="160" t="s">
        <v>966</v>
      </c>
      <c r="AS106" s="160" t="s">
        <v>556</v>
      </c>
      <c r="AT106" s="160" t="s">
        <v>967</v>
      </c>
      <c r="AU106" s="160" t="s">
        <v>556</v>
      </c>
      <c r="AV106" s="160" t="s">
        <v>553</v>
      </c>
      <c r="AW106" s="160" t="s">
        <v>556</v>
      </c>
      <c r="AX106" s="160" t="s">
        <v>556</v>
      </c>
      <c r="AY106" s="160" t="s">
        <v>943</v>
      </c>
      <c r="AZ106" s="160" t="s">
        <v>969</v>
      </c>
      <c r="BA106" s="160" t="s">
        <v>969</v>
      </c>
      <c r="BB106" s="160" t="s">
        <v>556</v>
      </c>
      <c r="BC106" s="160" t="s">
        <v>556</v>
      </c>
      <c r="BD106" s="160" t="s">
        <v>968</v>
      </c>
      <c r="BE106" s="160" t="s">
        <v>556</v>
      </c>
      <c r="BF106" s="104"/>
    </row>
    <row r="107" spans="1:58" x14ac:dyDescent="0.35">
      <c r="A107" s="128" t="str">
        <f>'Indicator Data'!A108</f>
        <v>Malawi</v>
      </c>
      <c r="B107" s="107" t="str">
        <f>'Indicator Data'!B108</f>
        <v>MWI</v>
      </c>
      <c r="C107" s="160" t="s">
        <v>1061</v>
      </c>
      <c r="D107" s="160" t="s">
        <v>1061</v>
      </c>
      <c r="E107" s="160" t="s">
        <v>975</v>
      </c>
      <c r="F107" s="160" t="s">
        <v>975</v>
      </c>
      <c r="G107" s="160" t="s">
        <v>975</v>
      </c>
      <c r="H107" s="160" t="s">
        <v>975</v>
      </c>
      <c r="I107" s="160" t="s">
        <v>975</v>
      </c>
      <c r="J107" s="160" t="s">
        <v>971</v>
      </c>
      <c r="K107" s="160" t="s">
        <v>971</v>
      </c>
      <c r="L107" s="160" t="s">
        <v>542</v>
      </c>
      <c r="M107" s="160" t="s">
        <v>968</v>
      </c>
      <c r="N107" s="160" t="s">
        <v>968</v>
      </c>
      <c r="O107" s="160" t="s">
        <v>976</v>
      </c>
      <c r="P107" s="160" t="s">
        <v>976</v>
      </c>
      <c r="Q107" s="160" t="s">
        <v>973</v>
      </c>
      <c r="R107" s="160" t="s">
        <v>973</v>
      </c>
      <c r="S107" s="160" t="s">
        <v>977</v>
      </c>
      <c r="T107" s="160" t="s">
        <v>978</v>
      </c>
      <c r="U107" s="160" t="s">
        <v>978</v>
      </c>
      <c r="V107" s="160" t="s">
        <v>556</v>
      </c>
      <c r="W107" s="160" t="s">
        <v>953</v>
      </c>
      <c r="X107" s="160" t="s">
        <v>953</v>
      </c>
      <c r="Y107" s="160" t="s">
        <v>953</v>
      </c>
      <c r="Z107" s="160" t="s">
        <v>953</v>
      </c>
      <c r="AA107" s="160" t="s">
        <v>953</v>
      </c>
      <c r="AB107" s="160" t="s">
        <v>965</v>
      </c>
      <c r="AC107" s="160" t="s">
        <v>953</v>
      </c>
      <c r="AD107" s="105" t="s">
        <v>974</v>
      </c>
      <c r="AE107" s="160" t="s">
        <v>953</v>
      </c>
      <c r="AF107" s="160" t="s">
        <v>973</v>
      </c>
      <c r="AG107" s="160" t="s">
        <v>556</v>
      </c>
      <c r="AH107" s="160" t="s">
        <v>971</v>
      </c>
      <c r="AI107" s="160" t="s">
        <v>971</v>
      </c>
      <c r="AJ107" s="160" t="s">
        <v>971</v>
      </c>
      <c r="AK107" s="162" t="s">
        <v>941</v>
      </c>
      <c r="AL107" s="160" t="s">
        <v>970</v>
      </c>
      <c r="AM107" s="160" t="s">
        <v>970</v>
      </c>
      <c r="AN107" s="160" t="s">
        <v>542</v>
      </c>
      <c r="AO107" s="160" t="s">
        <v>542</v>
      </c>
      <c r="AP107" s="160" t="s">
        <v>542</v>
      </c>
      <c r="AQ107" s="160" t="s">
        <v>542</v>
      </c>
      <c r="AR107" s="160" t="s">
        <v>966</v>
      </c>
      <c r="AS107" s="160" t="s">
        <v>556</v>
      </c>
      <c r="AT107" s="160" t="s">
        <v>967</v>
      </c>
      <c r="AU107" s="160" t="s">
        <v>556</v>
      </c>
      <c r="AV107" s="160" t="s">
        <v>553</v>
      </c>
      <c r="AW107" s="160" t="s">
        <v>556</v>
      </c>
      <c r="AX107" s="160" t="s">
        <v>556</v>
      </c>
      <c r="AY107" s="160" t="s">
        <v>943</v>
      </c>
      <c r="AZ107" s="160" t="s">
        <v>969</v>
      </c>
      <c r="BA107" s="160" t="s">
        <v>969</v>
      </c>
      <c r="BB107" s="160" t="s">
        <v>556</v>
      </c>
      <c r="BC107" s="160" t="s">
        <v>556</v>
      </c>
      <c r="BD107" s="160" t="s">
        <v>968</v>
      </c>
      <c r="BE107" s="160" t="s">
        <v>556</v>
      </c>
      <c r="BF107" s="104"/>
    </row>
    <row r="108" spans="1:58" x14ac:dyDescent="0.35">
      <c r="A108" s="128" t="str">
        <f>'Indicator Data'!A109</f>
        <v>Malaysia</v>
      </c>
      <c r="B108" s="107" t="str">
        <f>'Indicator Data'!B109</f>
        <v>MYS</v>
      </c>
      <c r="C108" s="160" t="s">
        <v>1061</v>
      </c>
      <c r="D108" s="160" t="s">
        <v>1061</v>
      </c>
      <c r="E108" s="160" t="s">
        <v>975</v>
      </c>
      <c r="F108" s="160" t="s">
        <v>975</v>
      </c>
      <c r="G108" s="160" t="s">
        <v>975</v>
      </c>
      <c r="H108" s="160" t="s">
        <v>975</v>
      </c>
      <c r="I108" s="160" t="s">
        <v>975</v>
      </c>
      <c r="J108" s="160" t="s">
        <v>971</v>
      </c>
      <c r="K108" s="160" t="s">
        <v>971</v>
      </c>
      <c r="L108" s="160" t="s">
        <v>542</v>
      </c>
      <c r="M108" s="160" t="s">
        <v>968</v>
      </c>
      <c r="N108" s="160" t="s">
        <v>968</v>
      </c>
      <c r="O108" s="160" t="s">
        <v>976</v>
      </c>
      <c r="P108" s="160" t="s">
        <v>976</v>
      </c>
      <c r="Q108" s="160" t="s">
        <v>973</v>
      </c>
      <c r="R108" s="160" t="s">
        <v>973</v>
      </c>
      <c r="S108" s="160" t="s">
        <v>977</v>
      </c>
      <c r="T108" s="160" t="s">
        <v>978</v>
      </c>
      <c r="U108" s="160" t="s">
        <v>978</v>
      </c>
      <c r="V108" s="160" t="s">
        <v>556</v>
      </c>
      <c r="W108" s="160" t="s">
        <v>953</v>
      </c>
      <c r="X108" s="160" t="s">
        <v>953</v>
      </c>
      <c r="Y108" s="160" t="s">
        <v>953</v>
      </c>
      <c r="Z108" s="160" t="s">
        <v>953</v>
      </c>
      <c r="AA108" s="160" t="s">
        <v>953</v>
      </c>
      <c r="AB108" s="160" t="s">
        <v>953</v>
      </c>
      <c r="AC108" s="160" t="s">
        <v>953</v>
      </c>
      <c r="AD108" s="105" t="s">
        <v>974</v>
      </c>
      <c r="AE108" s="160" t="s">
        <v>953</v>
      </c>
      <c r="AF108" s="160" t="s">
        <v>973</v>
      </c>
      <c r="AG108" s="160" t="s">
        <v>556</v>
      </c>
      <c r="AH108" s="160" t="s">
        <v>971</v>
      </c>
      <c r="AI108" s="160" t="s">
        <v>971</v>
      </c>
      <c r="AJ108" s="160" t="s">
        <v>971</v>
      </c>
      <c r="AK108" s="162" t="s">
        <v>941</v>
      </c>
      <c r="AL108" s="160" t="s">
        <v>970</v>
      </c>
      <c r="AM108" s="160" t="s">
        <v>970</v>
      </c>
      <c r="AN108" s="160" t="s">
        <v>542</v>
      </c>
      <c r="AO108" s="160" t="s">
        <v>542</v>
      </c>
      <c r="AP108" s="160" t="s">
        <v>542</v>
      </c>
      <c r="AQ108" s="160" t="s">
        <v>542</v>
      </c>
      <c r="AR108" s="160" t="s">
        <v>966</v>
      </c>
      <c r="AS108" s="160" t="s">
        <v>556</v>
      </c>
      <c r="AT108" s="160" t="s">
        <v>967</v>
      </c>
      <c r="AU108" s="160" t="s">
        <v>556</v>
      </c>
      <c r="AV108" s="160" t="s">
        <v>553</v>
      </c>
      <c r="AW108" s="160" t="s">
        <v>556</v>
      </c>
      <c r="AX108" s="160" t="s">
        <v>556</v>
      </c>
      <c r="AY108" s="160" t="s">
        <v>943</v>
      </c>
      <c r="AZ108" s="160" t="s">
        <v>969</v>
      </c>
      <c r="BA108" s="160" t="s">
        <v>969</v>
      </c>
      <c r="BB108" s="160" t="s">
        <v>556</v>
      </c>
      <c r="BC108" s="160" t="s">
        <v>556</v>
      </c>
      <c r="BD108" s="160" t="s">
        <v>968</v>
      </c>
      <c r="BE108" s="160" t="s">
        <v>556</v>
      </c>
      <c r="BF108" s="104"/>
    </row>
    <row r="109" spans="1:58" x14ac:dyDescent="0.35">
      <c r="A109" s="128" t="str">
        <f>'Indicator Data'!A110</f>
        <v>Maldives</v>
      </c>
      <c r="B109" s="107" t="str">
        <f>'Indicator Data'!B110</f>
        <v>MDV</v>
      </c>
      <c r="C109" s="160" t="s">
        <v>1061</v>
      </c>
      <c r="D109" s="160" t="s">
        <v>1061</v>
      </c>
      <c r="E109" s="160" t="s">
        <v>975</v>
      </c>
      <c r="F109" s="160" t="s">
        <v>975</v>
      </c>
      <c r="G109" s="160" t="s">
        <v>975</v>
      </c>
      <c r="H109" s="160" t="s">
        <v>975</v>
      </c>
      <c r="I109" s="160" t="s">
        <v>975</v>
      </c>
      <c r="J109" s="160" t="s">
        <v>971</v>
      </c>
      <c r="K109" s="160" t="s">
        <v>971</v>
      </c>
      <c r="L109" s="160" t="s">
        <v>542</v>
      </c>
      <c r="M109" s="160" t="s">
        <v>968</v>
      </c>
      <c r="N109" s="160" t="s">
        <v>968</v>
      </c>
      <c r="O109" s="160" t="s">
        <v>976</v>
      </c>
      <c r="P109" s="160" t="s">
        <v>976</v>
      </c>
      <c r="Q109" s="160" t="s">
        <v>973</v>
      </c>
      <c r="R109" s="160" t="s">
        <v>973</v>
      </c>
      <c r="S109" s="160" t="s">
        <v>977</v>
      </c>
      <c r="T109" s="160" t="s">
        <v>978</v>
      </c>
      <c r="U109" s="160" t="s">
        <v>978</v>
      </c>
      <c r="V109" s="160" t="s">
        <v>556</v>
      </c>
      <c r="W109" s="160" t="s">
        <v>953</v>
      </c>
      <c r="X109" s="160" t="s">
        <v>953</v>
      </c>
      <c r="Y109" s="160" t="s">
        <v>953</v>
      </c>
      <c r="Z109" s="160" t="s">
        <v>953</v>
      </c>
      <c r="AA109" s="160" t="s">
        <v>953</v>
      </c>
      <c r="AB109" s="160" t="s">
        <v>965</v>
      </c>
      <c r="AC109" s="160" t="s">
        <v>953</v>
      </c>
      <c r="AD109" s="105" t="s">
        <v>974</v>
      </c>
      <c r="AE109" s="160" t="s">
        <v>953</v>
      </c>
      <c r="AF109" s="160" t="s">
        <v>973</v>
      </c>
      <c r="AG109" s="160" t="s">
        <v>556</v>
      </c>
      <c r="AH109" s="160" t="s">
        <v>971</v>
      </c>
      <c r="AI109" s="160" t="s">
        <v>971</v>
      </c>
      <c r="AJ109" s="160" t="s">
        <v>971</v>
      </c>
      <c r="AK109" s="162" t="s">
        <v>944</v>
      </c>
      <c r="AL109" s="160" t="s">
        <v>970</v>
      </c>
      <c r="AM109" s="160" t="s">
        <v>970</v>
      </c>
      <c r="AN109" s="160" t="s">
        <v>542</v>
      </c>
      <c r="AO109" s="160" t="s">
        <v>542</v>
      </c>
      <c r="AP109" s="160" t="s">
        <v>542</v>
      </c>
      <c r="AQ109" s="160" t="s">
        <v>542</v>
      </c>
      <c r="AR109" s="160" t="s">
        <v>966</v>
      </c>
      <c r="AS109" s="160" t="s">
        <v>556</v>
      </c>
      <c r="AT109" s="160" t="s">
        <v>967</v>
      </c>
      <c r="AU109" s="160" t="s">
        <v>556</v>
      </c>
      <c r="AV109" s="160" t="s">
        <v>553</v>
      </c>
      <c r="AW109" s="160" t="s">
        <v>556</v>
      </c>
      <c r="AX109" s="160" t="s">
        <v>556</v>
      </c>
      <c r="AY109" s="160" t="s">
        <v>943</v>
      </c>
      <c r="AZ109" s="160" t="s">
        <v>969</v>
      </c>
      <c r="BA109" s="160" t="s">
        <v>969</v>
      </c>
      <c r="BB109" s="160" t="s">
        <v>556</v>
      </c>
      <c r="BC109" s="160" t="s">
        <v>556</v>
      </c>
      <c r="BD109" s="160" t="s">
        <v>968</v>
      </c>
      <c r="BE109" s="160" t="s">
        <v>556</v>
      </c>
      <c r="BF109" s="104"/>
    </row>
    <row r="110" spans="1:58" x14ac:dyDescent="0.35">
      <c r="A110" s="128" t="str">
        <f>'Indicator Data'!A111</f>
        <v>Mali</v>
      </c>
      <c r="B110" s="107" t="str">
        <f>'Indicator Data'!B111</f>
        <v>MLI</v>
      </c>
      <c r="C110" s="160" t="s">
        <v>1061</v>
      </c>
      <c r="D110" s="160" t="s">
        <v>1061</v>
      </c>
      <c r="E110" s="160" t="s">
        <v>975</v>
      </c>
      <c r="F110" s="160" t="s">
        <v>975</v>
      </c>
      <c r="G110" s="160" t="s">
        <v>975</v>
      </c>
      <c r="H110" s="160" t="s">
        <v>975</v>
      </c>
      <c r="I110" s="160" t="s">
        <v>975</v>
      </c>
      <c r="J110" s="160" t="s">
        <v>971</v>
      </c>
      <c r="K110" s="160" t="s">
        <v>971</v>
      </c>
      <c r="L110" s="160" t="s">
        <v>542</v>
      </c>
      <c r="M110" s="160" t="s">
        <v>968</v>
      </c>
      <c r="N110" s="160" t="s">
        <v>968</v>
      </c>
      <c r="O110" s="160" t="s">
        <v>976</v>
      </c>
      <c r="P110" s="160" t="s">
        <v>976</v>
      </c>
      <c r="Q110" s="160" t="s">
        <v>973</v>
      </c>
      <c r="R110" s="160" t="s">
        <v>973</v>
      </c>
      <c r="S110" s="160" t="s">
        <v>977</v>
      </c>
      <c r="T110" s="160" t="s">
        <v>978</v>
      </c>
      <c r="U110" s="160" t="s">
        <v>978</v>
      </c>
      <c r="V110" s="160" t="s">
        <v>556</v>
      </c>
      <c r="W110" s="160" t="s">
        <v>953</v>
      </c>
      <c r="X110" s="160" t="s">
        <v>953</v>
      </c>
      <c r="Y110" s="160" t="s">
        <v>953</v>
      </c>
      <c r="Z110" s="160" t="s">
        <v>953</v>
      </c>
      <c r="AA110" s="160" t="s">
        <v>953</v>
      </c>
      <c r="AB110" s="160" t="s">
        <v>941</v>
      </c>
      <c r="AC110" s="160" t="s">
        <v>953</v>
      </c>
      <c r="AD110" s="105" t="s">
        <v>974</v>
      </c>
      <c r="AE110" s="160" t="s">
        <v>953</v>
      </c>
      <c r="AF110" s="160" t="s">
        <v>973</v>
      </c>
      <c r="AG110" s="160" t="s">
        <v>556</v>
      </c>
      <c r="AH110" s="160" t="s">
        <v>971</v>
      </c>
      <c r="AI110" s="160" t="s">
        <v>971</v>
      </c>
      <c r="AJ110" s="160" t="s">
        <v>971</v>
      </c>
      <c r="AK110" s="162" t="s">
        <v>941</v>
      </c>
      <c r="AL110" s="160" t="s">
        <v>970</v>
      </c>
      <c r="AM110" s="160" t="s">
        <v>970</v>
      </c>
      <c r="AN110" s="160" t="s">
        <v>542</v>
      </c>
      <c r="AO110" s="160" t="s">
        <v>542</v>
      </c>
      <c r="AP110" s="160" t="s">
        <v>542</v>
      </c>
      <c r="AQ110" s="160" t="s">
        <v>542</v>
      </c>
      <c r="AR110" s="160" t="s">
        <v>966</v>
      </c>
      <c r="AS110" s="160" t="s">
        <v>556</v>
      </c>
      <c r="AT110" s="160" t="s">
        <v>967</v>
      </c>
      <c r="AU110" s="160" t="s">
        <v>556</v>
      </c>
      <c r="AV110" s="160" t="s">
        <v>553</v>
      </c>
      <c r="AW110" s="160" t="s">
        <v>556</v>
      </c>
      <c r="AX110" s="160" t="s">
        <v>556</v>
      </c>
      <c r="AY110" s="160" t="s">
        <v>943</v>
      </c>
      <c r="AZ110" s="160" t="s">
        <v>969</v>
      </c>
      <c r="BA110" s="160" t="s">
        <v>969</v>
      </c>
      <c r="BB110" s="160" t="s">
        <v>556</v>
      </c>
      <c r="BC110" s="160" t="s">
        <v>556</v>
      </c>
      <c r="BD110" s="160" t="s">
        <v>968</v>
      </c>
      <c r="BE110" s="160" t="s">
        <v>556</v>
      </c>
      <c r="BF110" s="104"/>
    </row>
    <row r="111" spans="1:58" x14ac:dyDescent="0.35">
      <c r="A111" s="128" t="str">
        <f>'Indicator Data'!A112</f>
        <v>Malta</v>
      </c>
      <c r="B111" s="107" t="str">
        <f>'Indicator Data'!B112</f>
        <v>MLT</v>
      </c>
      <c r="C111" s="160" t="s">
        <v>1061</v>
      </c>
      <c r="D111" s="160" t="s">
        <v>1061</v>
      </c>
      <c r="E111" s="160" t="s">
        <v>975</v>
      </c>
      <c r="F111" s="160" t="s">
        <v>975</v>
      </c>
      <c r="G111" s="160" t="s">
        <v>975</v>
      </c>
      <c r="H111" s="160" t="s">
        <v>975</v>
      </c>
      <c r="I111" s="160" t="s">
        <v>975</v>
      </c>
      <c r="J111" s="160" t="s">
        <v>971</v>
      </c>
      <c r="K111" s="160" t="s">
        <v>971</v>
      </c>
      <c r="L111" s="160" t="s">
        <v>542</v>
      </c>
      <c r="M111" s="160" t="s">
        <v>968</v>
      </c>
      <c r="N111" s="160" t="s">
        <v>968</v>
      </c>
      <c r="O111" s="160" t="s">
        <v>976</v>
      </c>
      <c r="P111" s="160" t="s">
        <v>976</v>
      </c>
      <c r="Q111" s="160" t="s">
        <v>973</v>
      </c>
      <c r="R111" s="160" t="s">
        <v>973</v>
      </c>
      <c r="S111" s="160" t="s">
        <v>977</v>
      </c>
      <c r="T111" s="160" t="s">
        <v>978</v>
      </c>
      <c r="U111" s="160" t="s">
        <v>978</v>
      </c>
      <c r="V111" s="160" t="s">
        <v>556</v>
      </c>
      <c r="W111" s="160" t="s">
        <v>953</v>
      </c>
      <c r="X111" s="160" t="s">
        <v>963</v>
      </c>
      <c r="Y111" s="160" t="s">
        <v>953</v>
      </c>
      <c r="Z111" s="160" t="s">
        <v>953</v>
      </c>
      <c r="AA111" s="160" t="s">
        <v>953</v>
      </c>
      <c r="AB111" s="160" t="s">
        <v>941</v>
      </c>
      <c r="AC111" s="160" t="s">
        <v>953</v>
      </c>
      <c r="AD111" s="105" t="s">
        <v>974</v>
      </c>
      <c r="AE111" s="160" t="s">
        <v>953</v>
      </c>
      <c r="AF111" s="160" t="s">
        <v>973</v>
      </c>
      <c r="AG111" s="160" t="s">
        <v>556</v>
      </c>
      <c r="AH111" s="160" t="s">
        <v>971</v>
      </c>
      <c r="AI111" s="160" t="s">
        <v>971</v>
      </c>
      <c r="AJ111" s="160" t="s">
        <v>971</v>
      </c>
      <c r="AK111" s="162" t="s">
        <v>941</v>
      </c>
      <c r="AL111" s="160" t="s">
        <v>970</v>
      </c>
      <c r="AM111" s="160" t="s">
        <v>970</v>
      </c>
      <c r="AN111" s="160" t="s">
        <v>542</v>
      </c>
      <c r="AO111" s="160" t="s">
        <v>542</v>
      </c>
      <c r="AP111" s="160" t="s">
        <v>542</v>
      </c>
      <c r="AQ111" s="160" t="s">
        <v>542</v>
      </c>
      <c r="AR111" s="160" t="s">
        <v>966</v>
      </c>
      <c r="AS111" s="160" t="s">
        <v>556</v>
      </c>
      <c r="AT111" s="160" t="s">
        <v>967</v>
      </c>
      <c r="AU111" s="160" t="s">
        <v>556</v>
      </c>
      <c r="AV111" s="160" t="s">
        <v>553</v>
      </c>
      <c r="AW111" s="160" t="s">
        <v>556</v>
      </c>
      <c r="AX111" s="160" t="s">
        <v>556</v>
      </c>
      <c r="AY111" s="160" t="s">
        <v>943</v>
      </c>
      <c r="AZ111" s="160" t="s">
        <v>969</v>
      </c>
      <c r="BA111" s="160" t="s">
        <v>969</v>
      </c>
      <c r="BB111" s="160" t="s">
        <v>556</v>
      </c>
      <c r="BC111" s="160" t="s">
        <v>556</v>
      </c>
      <c r="BD111" s="160" t="s">
        <v>968</v>
      </c>
      <c r="BE111" s="160" t="s">
        <v>556</v>
      </c>
      <c r="BF111" s="104"/>
    </row>
    <row r="112" spans="1:58" x14ac:dyDescent="0.35">
      <c r="A112" s="128" t="str">
        <f>'Indicator Data'!A113</f>
        <v>Marshall Islands</v>
      </c>
      <c r="B112" s="107" t="str">
        <f>'Indicator Data'!B113</f>
        <v>MHL</v>
      </c>
      <c r="C112" s="160" t="s">
        <v>1061</v>
      </c>
      <c r="D112" s="160" t="s">
        <v>1061</v>
      </c>
      <c r="E112" s="160" t="s">
        <v>975</v>
      </c>
      <c r="F112" s="160" t="s">
        <v>975</v>
      </c>
      <c r="G112" s="160" t="s">
        <v>975</v>
      </c>
      <c r="H112" s="160" t="s">
        <v>975</v>
      </c>
      <c r="I112" s="160" t="s">
        <v>975</v>
      </c>
      <c r="J112" s="160" t="s">
        <v>971</v>
      </c>
      <c r="K112" s="160" t="s">
        <v>971</v>
      </c>
      <c r="L112" s="160" t="s">
        <v>542</v>
      </c>
      <c r="M112" s="160" t="s">
        <v>968</v>
      </c>
      <c r="N112" s="160" t="s">
        <v>968</v>
      </c>
      <c r="O112" s="160" t="s">
        <v>976</v>
      </c>
      <c r="P112" s="160" t="s">
        <v>976</v>
      </c>
      <c r="Q112" s="160" t="s">
        <v>973</v>
      </c>
      <c r="R112" s="160" t="s">
        <v>973</v>
      </c>
      <c r="S112" s="160" t="s">
        <v>977</v>
      </c>
      <c r="T112" s="160" t="s">
        <v>978</v>
      </c>
      <c r="U112" s="160" t="s">
        <v>978</v>
      </c>
      <c r="V112" s="160" t="s">
        <v>556</v>
      </c>
      <c r="W112" s="160" t="s">
        <v>953</v>
      </c>
      <c r="X112" s="160" t="s">
        <v>953</v>
      </c>
      <c r="Y112" s="160" t="s">
        <v>953</v>
      </c>
      <c r="Z112" s="160" t="s">
        <v>953</v>
      </c>
      <c r="AA112" s="160" t="s">
        <v>953</v>
      </c>
      <c r="AB112" s="160" t="s">
        <v>965</v>
      </c>
      <c r="AC112" s="160" t="s">
        <v>953</v>
      </c>
      <c r="AD112" s="105" t="s">
        <v>974</v>
      </c>
      <c r="AE112" s="160" t="s">
        <v>953</v>
      </c>
      <c r="AF112" s="160" t="s">
        <v>973</v>
      </c>
      <c r="AG112" s="160" t="s">
        <v>556</v>
      </c>
      <c r="AH112" s="160" t="s">
        <v>971</v>
      </c>
      <c r="AI112" s="160" t="s">
        <v>971</v>
      </c>
      <c r="AJ112" s="160" t="s">
        <v>971</v>
      </c>
      <c r="AK112" s="162" t="s">
        <v>941</v>
      </c>
      <c r="AL112" s="160" t="s">
        <v>970</v>
      </c>
      <c r="AM112" s="160" t="s">
        <v>970</v>
      </c>
      <c r="AN112" s="160" t="s">
        <v>542</v>
      </c>
      <c r="AO112" s="160" t="s">
        <v>542</v>
      </c>
      <c r="AP112" s="160" t="s">
        <v>542</v>
      </c>
      <c r="AQ112" s="160" t="s">
        <v>542</v>
      </c>
      <c r="AR112" s="160" t="s">
        <v>966</v>
      </c>
      <c r="AS112" s="160" t="s">
        <v>556</v>
      </c>
      <c r="AT112" s="160" t="s">
        <v>967</v>
      </c>
      <c r="AU112" s="160" t="s">
        <v>556</v>
      </c>
      <c r="AV112" s="160" t="s">
        <v>553</v>
      </c>
      <c r="AW112" s="160" t="s">
        <v>556</v>
      </c>
      <c r="AX112" s="160" t="s">
        <v>556</v>
      </c>
      <c r="AY112" s="160" t="s">
        <v>943</v>
      </c>
      <c r="AZ112" s="160" t="s">
        <v>969</v>
      </c>
      <c r="BA112" s="160" t="s">
        <v>969</v>
      </c>
      <c r="BB112" s="160" t="s">
        <v>556</v>
      </c>
      <c r="BC112" s="160" t="s">
        <v>556</v>
      </c>
      <c r="BD112" s="160" t="s">
        <v>968</v>
      </c>
      <c r="BE112" s="160" t="s">
        <v>556</v>
      </c>
      <c r="BF112" s="104"/>
    </row>
    <row r="113" spans="1:58" x14ac:dyDescent="0.35">
      <c r="A113" s="128" t="str">
        <f>'Indicator Data'!A114</f>
        <v>Mauritania</v>
      </c>
      <c r="B113" s="107" t="str">
        <f>'Indicator Data'!B114</f>
        <v>MRT</v>
      </c>
      <c r="C113" s="160" t="s">
        <v>1061</v>
      </c>
      <c r="D113" s="160" t="s">
        <v>1061</v>
      </c>
      <c r="E113" s="160" t="s">
        <v>975</v>
      </c>
      <c r="F113" s="160" t="s">
        <v>975</v>
      </c>
      <c r="G113" s="160" t="s">
        <v>975</v>
      </c>
      <c r="H113" s="160" t="s">
        <v>975</v>
      </c>
      <c r="I113" s="160" t="s">
        <v>975</v>
      </c>
      <c r="J113" s="160" t="s">
        <v>971</v>
      </c>
      <c r="K113" s="160" t="s">
        <v>971</v>
      </c>
      <c r="L113" s="160" t="s">
        <v>542</v>
      </c>
      <c r="M113" s="160" t="s">
        <v>968</v>
      </c>
      <c r="N113" s="160" t="s">
        <v>968</v>
      </c>
      <c r="O113" s="160" t="s">
        <v>976</v>
      </c>
      <c r="P113" s="160" t="s">
        <v>976</v>
      </c>
      <c r="Q113" s="160" t="s">
        <v>973</v>
      </c>
      <c r="R113" s="160" t="s">
        <v>973</v>
      </c>
      <c r="S113" s="160" t="s">
        <v>977</v>
      </c>
      <c r="T113" s="160" t="s">
        <v>978</v>
      </c>
      <c r="U113" s="160" t="s">
        <v>978</v>
      </c>
      <c r="V113" s="160" t="s">
        <v>556</v>
      </c>
      <c r="W113" s="160" t="s">
        <v>953</v>
      </c>
      <c r="X113" s="160" t="s">
        <v>953</v>
      </c>
      <c r="Y113" s="160" t="s">
        <v>953</v>
      </c>
      <c r="Z113" s="160" t="s">
        <v>953</v>
      </c>
      <c r="AA113" s="160" t="s">
        <v>953</v>
      </c>
      <c r="AB113" s="160" t="s">
        <v>965</v>
      </c>
      <c r="AC113" s="160" t="s">
        <v>953</v>
      </c>
      <c r="AD113" s="105" t="s">
        <v>974</v>
      </c>
      <c r="AE113" s="160" t="s">
        <v>953</v>
      </c>
      <c r="AF113" s="160" t="s">
        <v>973</v>
      </c>
      <c r="AG113" s="160" t="s">
        <v>556</v>
      </c>
      <c r="AH113" s="160" t="s">
        <v>971</v>
      </c>
      <c r="AI113" s="160" t="s">
        <v>971</v>
      </c>
      <c r="AJ113" s="160" t="s">
        <v>971</v>
      </c>
      <c r="AK113" s="162" t="s">
        <v>941</v>
      </c>
      <c r="AL113" s="160" t="s">
        <v>970</v>
      </c>
      <c r="AM113" s="160" t="s">
        <v>970</v>
      </c>
      <c r="AN113" s="160" t="s">
        <v>542</v>
      </c>
      <c r="AO113" s="160" t="s">
        <v>542</v>
      </c>
      <c r="AP113" s="160" t="s">
        <v>542</v>
      </c>
      <c r="AQ113" s="160" t="s">
        <v>542</v>
      </c>
      <c r="AR113" s="160" t="s">
        <v>966</v>
      </c>
      <c r="AS113" s="160" t="s">
        <v>556</v>
      </c>
      <c r="AT113" s="160" t="s">
        <v>967</v>
      </c>
      <c r="AU113" s="160" t="s">
        <v>556</v>
      </c>
      <c r="AV113" s="160" t="s">
        <v>553</v>
      </c>
      <c r="AW113" s="160" t="s">
        <v>556</v>
      </c>
      <c r="AX113" s="160" t="s">
        <v>556</v>
      </c>
      <c r="AY113" s="160" t="s">
        <v>943</v>
      </c>
      <c r="AZ113" s="160" t="s">
        <v>969</v>
      </c>
      <c r="BA113" s="160" t="s">
        <v>969</v>
      </c>
      <c r="BB113" s="160" t="s">
        <v>556</v>
      </c>
      <c r="BC113" s="160" t="s">
        <v>556</v>
      </c>
      <c r="BD113" s="160" t="s">
        <v>968</v>
      </c>
      <c r="BE113" s="160" t="s">
        <v>556</v>
      </c>
      <c r="BF113" s="104"/>
    </row>
    <row r="114" spans="1:58" x14ac:dyDescent="0.35">
      <c r="A114" s="128" t="str">
        <f>'Indicator Data'!A115</f>
        <v>Mauritius</v>
      </c>
      <c r="B114" s="107" t="str">
        <f>'Indicator Data'!B115</f>
        <v>MUS</v>
      </c>
      <c r="C114" s="160" t="s">
        <v>1061</v>
      </c>
      <c r="D114" s="160" t="s">
        <v>1061</v>
      </c>
      <c r="E114" s="160" t="s">
        <v>975</v>
      </c>
      <c r="F114" s="160" t="s">
        <v>975</v>
      </c>
      <c r="G114" s="160" t="s">
        <v>975</v>
      </c>
      <c r="H114" s="160" t="s">
        <v>975</v>
      </c>
      <c r="I114" s="160" t="s">
        <v>975</v>
      </c>
      <c r="J114" s="160" t="s">
        <v>971</v>
      </c>
      <c r="K114" s="160" t="s">
        <v>971</v>
      </c>
      <c r="L114" s="160" t="s">
        <v>542</v>
      </c>
      <c r="M114" s="160" t="s">
        <v>968</v>
      </c>
      <c r="N114" s="160" t="s">
        <v>968</v>
      </c>
      <c r="O114" s="160" t="s">
        <v>976</v>
      </c>
      <c r="P114" s="160" t="s">
        <v>976</v>
      </c>
      <c r="Q114" s="160" t="s">
        <v>973</v>
      </c>
      <c r="R114" s="160" t="s">
        <v>973</v>
      </c>
      <c r="S114" s="160" t="s">
        <v>977</v>
      </c>
      <c r="T114" s="160" t="s">
        <v>978</v>
      </c>
      <c r="U114" s="160" t="s">
        <v>978</v>
      </c>
      <c r="V114" s="160" t="s">
        <v>556</v>
      </c>
      <c r="W114" s="160" t="s">
        <v>953</v>
      </c>
      <c r="X114" s="160" t="s">
        <v>953</v>
      </c>
      <c r="Y114" s="160" t="s">
        <v>953</v>
      </c>
      <c r="Z114" s="160" t="s">
        <v>953</v>
      </c>
      <c r="AA114" s="160" t="s">
        <v>953</v>
      </c>
      <c r="AB114" s="160" t="s">
        <v>965</v>
      </c>
      <c r="AC114" s="160" t="s">
        <v>953</v>
      </c>
      <c r="AD114" s="105" t="s">
        <v>974</v>
      </c>
      <c r="AE114" s="160" t="s">
        <v>953</v>
      </c>
      <c r="AF114" s="160" t="s">
        <v>973</v>
      </c>
      <c r="AG114" s="160" t="s">
        <v>556</v>
      </c>
      <c r="AH114" s="160" t="s">
        <v>971</v>
      </c>
      <c r="AI114" s="160" t="s">
        <v>971</v>
      </c>
      <c r="AJ114" s="160" t="s">
        <v>971</v>
      </c>
      <c r="AK114" s="162" t="s">
        <v>944</v>
      </c>
      <c r="AL114" s="160" t="s">
        <v>970</v>
      </c>
      <c r="AM114" s="160" t="s">
        <v>970</v>
      </c>
      <c r="AN114" s="160" t="s">
        <v>542</v>
      </c>
      <c r="AO114" s="160" t="s">
        <v>542</v>
      </c>
      <c r="AP114" s="160" t="s">
        <v>542</v>
      </c>
      <c r="AQ114" s="160" t="s">
        <v>542</v>
      </c>
      <c r="AR114" s="160" t="s">
        <v>966</v>
      </c>
      <c r="AS114" s="160" t="s">
        <v>556</v>
      </c>
      <c r="AT114" s="160" t="s">
        <v>967</v>
      </c>
      <c r="AU114" s="160" t="s">
        <v>556</v>
      </c>
      <c r="AV114" s="160" t="s">
        <v>553</v>
      </c>
      <c r="AW114" s="160" t="s">
        <v>556</v>
      </c>
      <c r="AX114" s="160" t="s">
        <v>556</v>
      </c>
      <c r="AY114" s="160" t="s">
        <v>943</v>
      </c>
      <c r="AZ114" s="160" t="s">
        <v>969</v>
      </c>
      <c r="BA114" s="160" t="s">
        <v>969</v>
      </c>
      <c r="BB114" s="160" t="s">
        <v>556</v>
      </c>
      <c r="BC114" s="160" t="s">
        <v>556</v>
      </c>
      <c r="BD114" s="160" t="s">
        <v>968</v>
      </c>
      <c r="BE114" s="160" t="s">
        <v>556</v>
      </c>
      <c r="BF114" s="104"/>
    </row>
    <row r="115" spans="1:58" x14ac:dyDescent="0.35">
      <c r="A115" s="128" t="str">
        <f>'Indicator Data'!A116</f>
        <v>Mexico</v>
      </c>
      <c r="B115" s="107" t="str">
        <f>'Indicator Data'!B116</f>
        <v>MEX</v>
      </c>
      <c r="C115" s="160" t="s">
        <v>1061</v>
      </c>
      <c r="D115" s="160" t="s">
        <v>1061</v>
      </c>
      <c r="E115" s="160" t="s">
        <v>975</v>
      </c>
      <c r="F115" s="160" t="s">
        <v>975</v>
      </c>
      <c r="G115" s="160" t="s">
        <v>975</v>
      </c>
      <c r="H115" s="160" t="s">
        <v>975</v>
      </c>
      <c r="I115" s="160" t="s">
        <v>975</v>
      </c>
      <c r="J115" s="160" t="s">
        <v>971</v>
      </c>
      <c r="K115" s="160" t="s">
        <v>971</v>
      </c>
      <c r="L115" s="160" t="s">
        <v>542</v>
      </c>
      <c r="M115" s="160" t="s">
        <v>968</v>
      </c>
      <c r="N115" s="160" t="s">
        <v>968</v>
      </c>
      <c r="O115" s="160" t="s">
        <v>976</v>
      </c>
      <c r="P115" s="160" t="s">
        <v>976</v>
      </c>
      <c r="Q115" s="160" t="s">
        <v>973</v>
      </c>
      <c r="R115" s="160" t="s">
        <v>973</v>
      </c>
      <c r="S115" s="160" t="s">
        <v>977</v>
      </c>
      <c r="T115" s="160" t="s">
        <v>978</v>
      </c>
      <c r="U115" s="160" t="s">
        <v>978</v>
      </c>
      <c r="V115" s="160" t="s">
        <v>556</v>
      </c>
      <c r="W115" s="160" t="s">
        <v>953</v>
      </c>
      <c r="X115" s="160" t="s">
        <v>963</v>
      </c>
      <c r="Y115" s="160" t="s">
        <v>953</v>
      </c>
      <c r="Z115" s="160" t="s">
        <v>953</v>
      </c>
      <c r="AA115" s="160" t="s">
        <v>953</v>
      </c>
      <c r="AB115" s="160" t="s">
        <v>941</v>
      </c>
      <c r="AC115" s="160" t="s">
        <v>953</v>
      </c>
      <c r="AD115" s="105" t="s">
        <v>974</v>
      </c>
      <c r="AE115" s="160" t="s">
        <v>953</v>
      </c>
      <c r="AF115" s="160" t="s">
        <v>973</v>
      </c>
      <c r="AG115" s="160" t="s">
        <v>556</v>
      </c>
      <c r="AH115" s="160" t="s">
        <v>971</v>
      </c>
      <c r="AI115" s="160" t="s">
        <v>971</v>
      </c>
      <c r="AJ115" s="160" t="s">
        <v>971</v>
      </c>
      <c r="AK115" s="162" t="s">
        <v>941</v>
      </c>
      <c r="AL115" s="160" t="s">
        <v>970</v>
      </c>
      <c r="AM115" s="160" t="s">
        <v>970</v>
      </c>
      <c r="AN115" s="160" t="s">
        <v>542</v>
      </c>
      <c r="AO115" s="160" t="s">
        <v>542</v>
      </c>
      <c r="AP115" s="160" t="s">
        <v>542</v>
      </c>
      <c r="AQ115" s="160" t="s">
        <v>542</v>
      </c>
      <c r="AR115" s="160" t="s">
        <v>966</v>
      </c>
      <c r="AS115" s="160" t="s">
        <v>556</v>
      </c>
      <c r="AT115" s="160" t="s">
        <v>967</v>
      </c>
      <c r="AU115" s="160" t="s">
        <v>556</v>
      </c>
      <c r="AV115" s="160" t="s">
        <v>553</v>
      </c>
      <c r="AW115" s="160" t="s">
        <v>556</v>
      </c>
      <c r="AX115" s="160" t="s">
        <v>556</v>
      </c>
      <c r="AY115" s="160" t="s">
        <v>943</v>
      </c>
      <c r="AZ115" s="160" t="s">
        <v>969</v>
      </c>
      <c r="BA115" s="160" t="s">
        <v>969</v>
      </c>
      <c r="BB115" s="160" t="s">
        <v>556</v>
      </c>
      <c r="BC115" s="160" t="s">
        <v>556</v>
      </c>
      <c r="BD115" s="160" t="s">
        <v>968</v>
      </c>
      <c r="BE115" s="160" t="s">
        <v>556</v>
      </c>
      <c r="BF115" s="104"/>
    </row>
    <row r="116" spans="1:58" x14ac:dyDescent="0.35">
      <c r="A116" s="128" t="str">
        <f>'Indicator Data'!A117</f>
        <v>Micronesia</v>
      </c>
      <c r="B116" s="107" t="str">
        <f>'Indicator Data'!B117</f>
        <v>FSM</v>
      </c>
      <c r="C116" s="160" t="s">
        <v>1061</v>
      </c>
      <c r="D116" s="160" t="s">
        <v>1061</v>
      </c>
      <c r="E116" s="160" t="s">
        <v>975</v>
      </c>
      <c r="F116" s="160" t="s">
        <v>975</v>
      </c>
      <c r="G116" s="160" t="s">
        <v>975</v>
      </c>
      <c r="H116" s="160" t="s">
        <v>975</v>
      </c>
      <c r="I116" s="160" t="s">
        <v>975</v>
      </c>
      <c r="J116" s="160" t="s">
        <v>971</v>
      </c>
      <c r="K116" s="160" t="s">
        <v>971</v>
      </c>
      <c r="L116" s="160" t="s">
        <v>542</v>
      </c>
      <c r="M116" s="160" t="s">
        <v>968</v>
      </c>
      <c r="N116" s="160" t="s">
        <v>968</v>
      </c>
      <c r="O116" s="160" t="s">
        <v>976</v>
      </c>
      <c r="P116" s="160" t="s">
        <v>976</v>
      </c>
      <c r="Q116" s="160" t="s">
        <v>973</v>
      </c>
      <c r="R116" s="160" t="s">
        <v>973</v>
      </c>
      <c r="S116" s="160" t="s">
        <v>977</v>
      </c>
      <c r="T116" s="160" t="s">
        <v>978</v>
      </c>
      <c r="U116" s="160" t="s">
        <v>978</v>
      </c>
      <c r="V116" s="160" t="s">
        <v>556</v>
      </c>
      <c r="W116" s="160" t="s">
        <v>953</v>
      </c>
      <c r="X116" s="160" t="s">
        <v>953</v>
      </c>
      <c r="Y116" s="160" t="s">
        <v>953</v>
      </c>
      <c r="Z116" s="160" t="s">
        <v>953</v>
      </c>
      <c r="AA116" s="160" t="s">
        <v>953</v>
      </c>
      <c r="AB116" s="160" t="s">
        <v>965</v>
      </c>
      <c r="AC116" s="160" t="s">
        <v>953</v>
      </c>
      <c r="AD116" s="105" t="s">
        <v>974</v>
      </c>
      <c r="AE116" s="160" t="s">
        <v>953</v>
      </c>
      <c r="AF116" s="160" t="s">
        <v>973</v>
      </c>
      <c r="AG116" s="160" t="s">
        <v>556</v>
      </c>
      <c r="AH116" s="160" t="s">
        <v>971</v>
      </c>
      <c r="AI116" s="160" t="s">
        <v>971</v>
      </c>
      <c r="AJ116" s="160" t="s">
        <v>971</v>
      </c>
      <c r="AK116" s="162" t="s">
        <v>941</v>
      </c>
      <c r="AL116" s="160" t="s">
        <v>970</v>
      </c>
      <c r="AM116" s="160" t="s">
        <v>970</v>
      </c>
      <c r="AN116" s="160" t="s">
        <v>542</v>
      </c>
      <c r="AO116" s="160" t="s">
        <v>542</v>
      </c>
      <c r="AP116" s="160" t="s">
        <v>542</v>
      </c>
      <c r="AQ116" s="160" t="s">
        <v>542</v>
      </c>
      <c r="AR116" s="160" t="s">
        <v>966</v>
      </c>
      <c r="AS116" s="160" t="s">
        <v>556</v>
      </c>
      <c r="AT116" s="160" t="s">
        <v>967</v>
      </c>
      <c r="AU116" s="160" t="s">
        <v>556</v>
      </c>
      <c r="AV116" s="160" t="s">
        <v>553</v>
      </c>
      <c r="AW116" s="160" t="s">
        <v>556</v>
      </c>
      <c r="AX116" s="160" t="s">
        <v>556</v>
      </c>
      <c r="AY116" s="160" t="s">
        <v>943</v>
      </c>
      <c r="AZ116" s="160" t="s">
        <v>969</v>
      </c>
      <c r="BA116" s="160" t="s">
        <v>969</v>
      </c>
      <c r="BB116" s="160" t="s">
        <v>556</v>
      </c>
      <c r="BC116" s="160" t="s">
        <v>556</v>
      </c>
      <c r="BD116" s="160" t="s">
        <v>968</v>
      </c>
      <c r="BE116" s="160" t="s">
        <v>556</v>
      </c>
      <c r="BF116" s="104"/>
    </row>
    <row r="117" spans="1:58" x14ac:dyDescent="0.35">
      <c r="A117" s="128" t="str">
        <f>'Indicator Data'!A118</f>
        <v>Moldova Republic of</v>
      </c>
      <c r="B117" s="107" t="str">
        <f>'Indicator Data'!B118</f>
        <v>MDA</v>
      </c>
      <c r="C117" s="160" t="s">
        <v>1061</v>
      </c>
      <c r="D117" s="160" t="s">
        <v>1061</v>
      </c>
      <c r="E117" s="160" t="s">
        <v>975</v>
      </c>
      <c r="F117" s="160" t="s">
        <v>975</v>
      </c>
      <c r="G117" s="160" t="s">
        <v>975</v>
      </c>
      <c r="H117" s="160" t="s">
        <v>975</v>
      </c>
      <c r="I117" s="160" t="s">
        <v>975</v>
      </c>
      <c r="J117" s="160" t="s">
        <v>971</v>
      </c>
      <c r="K117" s="160" t="s">
        <v>971</v>
      </c>
      <c r="L117" s="160" t="s">
        <v>542</v>
      </c>
      <c r="M117" s="160" t="s">
        <v>968</v>
      </c>
      <c r="N117" s="160" t="s">
        <v>968</v>
      </c>
      <c r="O117" s="160" t="s">
        <v>976</v>
      </c>
      <c r="P117" s="160" t="s">
        <v>976</v>
      </c>
      <c r="Q117" s="160" t="s">
        <v>973</v>
      </c>
      <c r="R117" s="160" t="s">
        <v>973</v>
      </c>
      <c r="S117" s="160" t="s">
        <v>977</v>
      </c>
      <c r="T117" s="160" t="s">
        <v>978</v>
      </c>
      <c r="U117" s="160" t="s">
        <v>978</v>
      </c>
      <c r="V117" s="160" t="s">
        <v>556</v>
      </c>
      <c r="W117" s="160" t="s">
        <v>953</v>
      </c>
      <c r="X117" s="160" t="s">
        <v>953</v>
      </c>
      <c r="Y117" s="160" t="s">
        <v>953</v>
      </c>
      <c r="Z117" s="160" t="s">
        <v>953</v>
      </c>
      <c r="AA117" s="160" t="s">
        <v>953</v>
      </c>
      <c r="AB117" s="160" t="s">
        <v>953</v>
      </c>
      <c r="AC117" s="160" t="s">
        <v>953</v>
      </c>
      <c r="AD117" s="105" t="s">
        <v>974</v>
      </c>
      <c r="AE117" s="160" t="s">
        <v>953</v>
      </c>
      <c r="AF117" s="160" t="s">
        <v>973</v>
      </c>
      <c r="AG117" s="160" t="s">
        <v>556</v>
      </c>
      <c r="AH117" s="160" t="s">
        <v>971</v>
      </c>
      <c r="AI117" s="160" t="s">
        <v>971</v>
      </c>
      <c r="AJ117" s="160" t="s">
        <v>971</v>
      </c>
      <c r="AK117" s="162" t="s">
        <v>941</v>
      </c>
      <c r="AL117" s="160" t="s">
        <v>970</v>
      </c>
      <c r="AM117" s="160" t="s">
        <v>970</v>
      </c>
      <c r="AN117" s="160" t="s">
        <v>542</v>
      </c>
      <c r="AO117" s="160" t="s">
        <v>542</v>
      </c>
      <c r="AP117" s="160" t="s">
        <v>542</v>
      </c>
      <c r="AQ117" s="160" t="s">
        <v>542</v>
      </c>
      <c r="AR117" s="160" t="s">
        <v>966</v>
      </c>
      <c r="AS117" s="160" t="s">
        <v>556</v>
      </c>
      <c r="AT117" s="160" t="s">
        <v>967</v>
      </c>
      <c r="AU117" s="160" t="s">
        <v>556</v>
      </c>
      <c r="AV117" s="160" t="s">
        <v>553</v>
      </c>
      <c r="AW117" s="160" t="s">
        <v>556</v>
      </c>
      <c r="AX117" s="160" t="s">
        <v>556</v>
      </c>
      <c r="AY117" s="160" t="s">
        <v>943</v>
      </c>
      <c r="AZ117" s="160" t="s">
        <v>969</v>
      </c>
      <c r="BA117" s="160" t="s">
        <v>969</v>
      </c>
      <c r="BB117" s="160" t="s">
        <v>556</v>
      </c>
      <c r="BC117" s="160" t="s">
        <v>556</v>
      </c>
      <c r="BD117" s="160" t="s">
        <v>968</v>
      </c>
      <c r="BE117" s="160" t="s">
        <v>556</v>
      </c>
      <c r="BF117" s="104"/>
    </row>
    <row r="118" spans="1:58" x14ac:dyDescent="0.35">
      <c r="A118" s="128" t="str">
        <f>'Indicator Data'!A119</f>
        <v>Mongolia</v>
      </c>
      <c r="B118" s="107" t="str">
        <f>'Indicator Data'!B119</f>
        <v>MNG</v>
      </c>
      <c r="C118" s="160" t="s">
        <v>1061</v>
      </c>
      <c r="D118" s="160" t="s">
        <v>1061</v>
      </c>
      <c r="E118" s="160" t="s">
        <v>975</v>
      </c>
      <c r="F118" s="160" t="s">
        <v>975</v>
      </c>
      <c r="G118" s="160" t="s">
        <v>975</v>
      </c>
      <c r="H118" s="160" t="s">
        <v>975</v>
      </c>
      <c r="I118" s="160" t="s">
        <v>975</v>
      </c>
      <c r="J118" s="160" t="s">
        <v>971</v>
      </c>
      <c r="K118" s="160" t="s">
        <v>971</v>
      </c>
      <c r="L118" s="160" t="s">
        <v>542</v>
      </c>
      <c r="M118" s="160" t="s">
        <v>968</v>
      </c>
      <c r="N118" s="160" t="s">
        <v>968</v>
      </c>
      <c r="O118" s="160" t="s">
        <v>976</v>
      </c>
      <c r="P118" s="160" t="s">
        <v>976</v>
      </c>
      <c r="Q118" s="160" t="s">
        <v>973</v>
      </c>
      <c r="R118" s="160" t="s">
        <v>973</v>
      </c>
      <c r="S118" s="160" t="s">
        <v>977</v>
      </c>
      <c r="T118" s="160" t="s">
        <v>978</v>
      </c>
      <c r="U118" s="160" t="s">
        <v>978</v>
      </c>
      <c r="V118" s="160" t="s">
        <v>556</v>
      </c>
      <c r="W118" s="160" t="s">
        <v>953</v>
      </c>
      <c r="X118" s="160" t="s">
        <v>953</v>
      </c>
      <c r="Y118" s="160" t="s">
        <v>953</v>
      </c>
      <c r="Z118" s="160" t="s">
        <v>953</v>
      </c>
      <c r="AA118" s="160" t="s">
        <v>953</v>
      </c>
      <c r="AB118" s="160" t="s">
        <v>941</v>
      </c>
      <c r="AC118" s="160" t="s">
        <v>953</v>
      </c>
      <c r="AD118" s="105" t="s">
        <v>974</v>
      </c>
      <c r="AE118" s="160" t="s">
        <v>953</v>
      </c>
      <c r="AF118" s="160" t="s">
        <v>973</v>
      </c>
      <c r="AG118" s="160" t="s">
        <v>556</v>
      </c>
      <c r="AH118" s="160" t="s">
        <v>971</v>
      </c>
      <c r="AI118" s="160" t="s">
        <v>971</v>
      </c>
      <c r="AJ118" s="160" t="s">
        <v>971</v>
      </c>
      <c r="AK118" s="162" t="s">
        <v>941</v>
      </c>
      <c r="AL118" s="160" t="s">
        <v>970</v>
      </c>
      <c r="AM118" s="160" t="s">
        <v>970</v>
      </c>
      <c r="AN118" s="160" t="s">
        <v>542</v>
      </c>
      <c r="AO118" s="160" t="s">
        <v>542</v>
      </c>
      <c r="AP118" s="160" t="s">
        <v>542</v>
      </c>
      <c r="AQ118" s="160" t="s">
        <v>542</v>
      </c>
      <c r="AR118" s="160" t="s">
        <v>966</v>
      </c>
      <c r="AS118" s="160" t="s">
        <v>556</v>
      </c>
      <c r="AT118" s="160" t="s">
        <v>967</v>
      </c>
      <c r="AU118" s="160" t="s">
        <v>556</v>
      </c>
      <c r="AV118" s="160" t="s">
        <v>553</v>
      </c>
      <c r="AW118" s="160" t="s">
        <v>556</v>
      </c>
      <c r="AX118" s="160" t="s">
        <v>556</v>
      </c>
      <c r="AY118" s="160" t="s">
        <v>943</v>
      </c>
      <c r="AZ118" s="160" t="s">
        <v>969</v>
      </c>
      <c r="BA118" s="160" t="s">
        <v>969</v>
      </c>
      <c r="BB118" s="160" t="s">
        <v>556</v>
      </c>
      <c r="BC118" s="160" t="s">
        <v>556</v>
      </c>
      <c r="BD118" s="160" t="s">
        <v>968</v>
      </c>
      <c r="BE118" s="160" t="s">
        <v>556</v>
      </c>
      <c r="BF118" s="104"/>
    </row>
    <row r="119" spans="1:58" x14ac:dyDescent="0.35">
      <c r="A119" s="128" t="str">
        <f>'Indicator Data'!A120</f>
        <v>Montenegro</v>
      </c>
      <c r="B119" s="107" t="str">
        <f>'Indicator Data'!B120</f>
        <v>MNE</v>
      </c>
      <c r="C119" s="160" t="s">
        <v>1061</v>
      </c>
      <c r="D119" s="160" t="s">
        <v>1061</v>
      </c>
      <c r="E119" s="160" t="s">
        <v>975</v>
      </c>
      <c r="F119" s="160" t="s">
        <v>975</v>
      </c>
      <c r="G119" s="160" t="s">
        <v>975</v>
      </c>
      <c r="H119" s="160" t="s">
        <v>975</v>
      </c>
      <c r="I119" s="160" t="s">
        <v>975</v>
      </c>
      <c r="J119" s="160" t="s">
        <v>971</v>
      </c>
      <c r="K119" s="160" t="s">
        <v>971</v>
      </c>
      <c r="L119" s="160" t="s">
        <v>542</v>
      </c>
      <c r="M119" s="160" t="s">
        <v>968</v>
      </c>
      <c r="N119" s="160" t="s">
        <v>968</v>
      </c>
      <c r="O119" s="160" t="s">
        <v>976</v>
      </c>
      <c r="P119" s="160" t="s">
        <v>976</v>
      </c>
      <c r="Q119" s="160" t="s">
        <v>973</v>
      </c>
      <c r="R119" s="160" t="s">
        <v>973</v>
      </c>
      <c r="S119" s="160" t="s">
        <v>977</v>
      </c>
      <c r="T119" s="160" t="s">
        <v>978</v>
      </c>
      <c r="U119" s="160" t="s">
        <v>978</v>
      </c>
      <c r="V119" s="160" t="s">
        <v>556</v>
      </c>
      <c r="W119" s="160" t="s">
        <v>953</v>
      </c>
      <c r="X119" s="160" t="s">
        <v>953</v>
      </c>
      <c r="Y119" s="160" t="s">
        <v>953</v>
      </c>
      <c r="Z119" s="160" t="s">
        <v>953</v>
      </c>
      <c r="AA119" s="160" t="s">
        <v>953</v>
      </c>
      <c r="AB119" s="160" t="s">
        <v>965</v>
      </c>
      <c r="AC119" s="160" t="s">
        <v>953</v>
      </c>
      <c r="AD119" s="105" t="s">
        <v>974</v>
      </c>
      <c r="AE119" s="160" t="s">
        <v>953</v>
      </c>
      <c r="AF119" s="160" t="s">
        <v>973</v>
      </c>
      <c r="AG119" s="160" t="s">
        <v>556</v>
      </c>
      <c r="AH119" s="160" t="s">
        <v>971</v>
      </c>
      <c r="AI119" s="160" t="s">
        <v>971</v>
      </c>
      <c r="AJ119" s="160" t="s">
        <v>971</v>
      </c>
      <c r="AK119" s="162" t="s">
        <v>941</v>
      </c>
      <c r="AL119" s="160" t="s">
        <v>970</v>
      </c>
      <c r="AM119" s="160" t="s">
        <v>970</v>
      </c>
      <c r="AN119" s="160" t="s">
        <v>542</v>
      </c>
      <c r="AO119" s="160" t="s">
        <v>542</v>
      </c>
      <c r="AP119" s="160" t="s">
        <v>542</v>
      </c>
      <c r="AQ119" s="160" t="s">
        <v>542</v>
      </c>
      <c r="AR119" s="160" t="s">
        <v>966</v>
      </c>
      <c r="AS119" s="160" t="s">
        <v>556</v>
      </c>
      <c r="AT119" s="160" t="s">
        <v>967</v>
      </c>
      <c r="AU119" s="160" t="s">
        <v>556</v>
      </c>
      <c r="AV119" s="160" t="s">
        <v>553</v>
      </c>
      <c r="AW119" s="160" t="s">
        <v>556</v>
      </c>
      <c r="AX119" s="160" t="s">
        <v>556</v>
      </c>
      <c r="AY119" s="160" t="s">
        <v>943</v>
      </c>
      <c r="AZ119" s="160" t="s">
        <v>969</v>
      </c>
      <c r="BA119" s="160" t="s">
        <v>969</v>
      </c>
      <c r="BB119" s="160" t="s">
        <v>556</v>
      </c>
      <c r="BC119" s="160" t="s">
        <v>556</v>
      </c>
      <c r="BD119" s="160" t="s">
        <v>968</v>
      </c>
      <c r="BE119" s="160" t="s">
        <v>556</v>
      </c>
      <c r="BF119" s="104"/>
    </row>
    <row r="120" spans="1:58" x14ac:dyDescent="0.35">
      <c r="A120" s="128" t="str">
        <f>'Indicator Data'!A121</f>
        <v>Morocco</v>
      </c>
      <c r="B120" s="107" t="str">
        <f>'Indicator Data'!B121</f>
        <v>MAR</v>
      </c>
      <c r="C120" s="160" t="s">
        <v>1061</v>
      </c>
      <c r="D120" s="160" t="s">
        <v>1061</v>
      </c>
      <c r="E120" s="160" t="s">
        <v>975</v>
      </c>
      <c r="F120" s="160" t="s">
        <v>975</v>
      </c>
      <c r="G120" s="160" t="s">
        <v>975</v>
      </c>
      <c r="H120" s="160" t="s">
        <v>975</v>
      </c>
      <c r="I120" s="160" t="s">
        <v>975</v>
      </c>
      <c r="J120" s="160" t="s">
        <v>971</v>
      </c>
      <c r="K120" s="160" t="s">
        <v>971</v>
      </c>
      <c r="L120" s="160" t="s">
        <v>542</v>
      </c>
      <c r="M120" s="160" t="s">
        <v>968</v>
      </c>
      <c r="N120" s="160" t="s">
        <v>968</v>
      </c>
      <c r="O120" s="160" t="s">
        <v>976</v>
      </c>
      <c r="P120" s="160" t="s">
        <v>976</v>
      </c>
      <c r="Q120" s="160" t="s">
        <v>973</v>
      </c>
      <c r="R120" s="160" t="s">
        <v>973</v>
      </c>
      <c r="S120" s="160" t="s">
        <v>977</v>
      </c>
      <c r="T120" s="160" t="s">
        <v>978</v>
      </c>
      <c r="U120" s="160" t="s">
        <v>978</v>
      </c>
      <c r="V120" s="160" t="s">
        <v>556</v>
      </c>
      <c r="W120" s="160" t="s">
        <v>953</v>
      </c>
      <c r="X120" s="160" t="s">
        <v>953</v>
      </c>
      <c r="Y120" s="160" t="s">
        <v>953</v>
      </c>
      <c r="Z120" s="160" t="s">
        <v>953</v>
      </c>
      <c r="AA120" s="160" t="s">
        <v>953</v>
      </c>
      <c r="AB120" s="160" t="s">
        <v>965</v>
      </c>
      <c r="AC120" s="160" t="s">
        <v>953</v>
      </c>
      <c r="AD120" s="105" t="s">
        <v>974</v>
      </c>
      <c r="AE120" s="160" t="s">
        <v>953</v>
      </c>
      <c r="AF120" s="160" t="s">
        <v>973</v>
      </c>
      <c r="AG120" s="160" t="s">
        <v>556</v>
      </c>
      <c r="AH120" s="160" t="s">
        <v>971</v>
      </c>
      <c r="AI120" s="160" t="s">
        <v>971</v>
      </c>
      <c r="AJ120" s="160" t="s">
        <v>971</v>
      </c>
      <c r="AK120" s="162" t="s">
        <v>944</v>
      </c>
      <c r="AL120" s="160" t="s">
        <v>970</v>
      </c>
      <c r="AM120" s="160" t="s">
        <v>970</v>
      </c>
      <c r="AN120" s="160" t="s">
        <v>542</v>
      </c>
      <c r="AO120" s="160" t="s">
        <v>542</v>
      </c>
      <c r="AP120" s="160" t="s">
        <v>542</v>
      </c>
      <c r="AQ120" s="160" t="s">
        <v>542</v>
      </c>
      <c r="AR120" s="160" t="s">
        <v>966</v>
      </c>
      <c r="AS120" s="160" t="s">
        <v>556</v>
      </c>
      <c r="AT120" s="160" t="s">
        <v>967</v>
      </c>
      <c r="AU120" s="160" t="s">
        <v>556</v>
      </c>
      <c r="AV120" s="160" t="s">
        <v>553</v>
      </c>
      <c r="AW120" s="160" t="s">
        <v>556</v>
      </c>
      <c r="AX120" s="160" t="s">
        <v>556</v>
      </c>
      <c r="AY120" s="160" t="s">
        <v>943</v>
      </c>
      <c r="AZ120" s="160" t="s">
        <v>969</v>
      </c>
      <c r="BA120" s="160" t="s">
        <v>969</v>
      </c>
      <c r="BB120" s="160" t="s">
        <v>556</v>
      </c>
      <c r="BC120" s="160" t="s">
        <v>556</v>
      </c>
      <c r="BD120" s="160" t="s">
        <v>968</v>
      </c>
      <c r="BE120" s="160" t="s">
        <v>556</v>
      </c>
      <c r="BF120" s="104"/>
    </row>
    <row r="121" spans="1:58" x14ac:dyDescent="0.35">
      <c r="A121" s="128" t="str">
        <f>'Indicator Data'!A122</f>
        <v>Mozambique</v>
      </c>
      <c r="B121" s="107" t="str">
        <f>'Indicator Data'!B122</f>
        <v>MOZ</v>
      </c>
      <c r="C121" s="160" t="s">
        <v>1061</v>
      </c>
      <c r="D121" s="160" t="s">
        <v>1061</v>
      </c>
      <c r="E121" s="160" t="s">
        <v>975</v>
      </c>
      <c r="F121" s="160" t="s">
        <v>975</v>
      </c>
      <c r="G121" s="160" t="s">
        <v>975</v>
      </c>
      <c r="H121" s="160" t="s">
        <v>975</v>
      </c>
      <c r="I121" s="160" t="s">
        <v>975</v>
      </c>
      <c r="J121" s="160" t="s">
        <v>971</v>
      </c>
      <c r="K121" s="160" t="s">
        <v>971</v>
      </c>
      <c r="L121" s="160" t="s">
        <v>542</v>
      </c>
      <c r="M121" s="160" t="s">
        <v>968</v>
      </c>
      <c r="N121" s="160" t="s">
        <v>968</v>
      </c>
      <c r="O121" s="160" t="s">
        <v>976</v>
      </c>
      <c r="P121" s="160" t="s">
        <v>976</v>
      </c>
      <c r="Q121" s="160" t="s">
        <v>973</v>
      </c>
      <c r="R121" s="160" t="s">
        <v>973</v>
      </c>
      <c r="S121" s="160" t="s">
        <v>977</v>
      </c>
      <c r="T121" s="160" t="s">
        <v>978</v>
      </c>
      <c r="U121" s="160" t="s">
        <v>978</v>
      </c>
      <c r="V121" s="160" t="s">
        <v>556</v>
      </c>
      <c r="W121" s="160" t="s">
        <v>953</v>
      </c>
      <c r="X121" s="160" t="s">
        <v>953</v>
      </c>
      <c r="Y121" s="160" t="s">
        <v>953</v>
      </c>
      <c r="Z121" s="160" t="s">
        <v>953</v>
      </c>
      <c r="AA121" s="160" t="s">
        <v>953</v>
      </c>
      <c r="AB121" s="160" t="s">
        <v>965</v>
      </c>
      <c r="AC121" s="160" t="s">
        <v>953</v>
      </c>
      <c r="AD121" s="105" t="s">
        <v>974</v>
      </c>
      <c r="AE121" s="160" t="s">
        <v>953</v>
      </c>
      <c r="AF121" s="160" t="s">
        <v>973</v>
      </c>
      <c r="AG121" s="160" t="s">
        <v>556</v>
      </c>
      <c r="AH121" s="160" t="s">
        <v>971</v>
      </c>
      <c r="AI121" s="160" t="s">
        <v>971</v>
      </c>
      <c r="AJ121" s="160" t="s">
        <v>971</v>
      </c>
      <c r="AK121" s="162" t="s">
        <v>944</v>
      </c>
      <c r="AL121" s="160" t="s">
        <v>970</v>
      </c>
      <c r="AM121" s="160" t="s">
        <v>970</v>
      </c>
      <c r="AN121" s="160" t="s">
        <v>542</v>
      </c>
      <c r="AO121" s="160" t="s">
        <v>542</v>
      </c>
      <c r="AP121" s="160" t="s">
        <v>542</v>
      </c>
      <c r="AQ121" s="160" t="s">
        <v>542</v>
      </c>
      <c r="AR121" s="160" t="s">
        <v>966</v>
      </c>
      <c r="AS121" s="160" t="s">
        <v>556</v>
      </c>
      <c r="AT121" s="160" t="s">
        <v>967</v>
      </c>
      <c r="AU121" s="160" t="s">
        <v>556</v>
      </c>
      <c r="AV121" s="160" t="s">
        <v>553</v>
      </c>
      <c r="AW121" s="160" t="s">
        <v>556</v>
      </c>
      <c r="AX121" s="160" t="s">
        <v>556</v>
      </c>
      <c r="AY121" s="160" t="s">
        <v>943</v>
      </c>
      <c r="AZ121" s="160" t="s">
        <v>969</v>
      </c>
      <c r="BA121" s="160" t="s">
        <v>969</v>
      </c>
      <c r="BB121" s="160" t="s">
        <v>556</v>
      </c>
      <c r="BC121" s="160" t="s">
        <v>556</v>
      </c>
      <c r="BD121" s="160" t="s">
        <v>968</v>
      </c>
      <c r="BE121" s="160" t="s">
        <v>556</v>
      </c>
      <c r="BF121" s="104"/>
    </row>
    <row r="122" spans="1:58" x14ac:dyDescent="0.35">
      <c r="A122" s="128" t="str">
        <f>'Indicator Data'!A123</f>
        <v>Myanmar</v>
      </c>
      <c r="B122" s="107" t="str">
        <f>'Indicator Data'!B123</f>
        <v>MMR</v>
      </c>
      <c r="C122" s="160" t="s">
        <v>1061</v>
      </c>
      <c r="D122" s="160" t="s">
        <v>1061</v>
      </c>
      <c r="E122" s="160" t="s">
        <v>975</v>
      </c>
      <c r="F122" s="160" t="s">
        <v>975</v>
      </c>
      <c r="G122" s="160" t="s">
        <v>975</v>
      </c>
      <c r="H122" s="160" t="s">
        <v>975</v>
      </c>
      <c r="I122" s="160" t="s">
        <v>975</v>
      </c>
      <c r="J122" s="160" t="s">
        <v>971</v>
      </c>
      <c r="K122" s="160" t="s">
        <v>971</v>
      </c>
      <c r="L122" s="160" t="s">
        <v>542</v>
      </c>
      <c r="M122" s="160" t="s">
        <v>968</v>
      </c>
      <c r="N122" s="160" t="s">
        <v>968</v>
      </c>
      <c r="O122" s="160" t="s">
        <v>976</v>
      </c>
      <c r="P122" s="160" t="s">
        <v>976</v>
      </c>
      <c r="Q122" s="160" t="s">
        <v>973</v>
      </c>
      <c r="R122" s="160" t="s">
        <v>973</v>
      </c>
      <c r="S122" s="160" t="s">
        <v>977</v>
      </c>
      <c r="T122" s="160" t="s">
        <v>978</v>
      </c>
      <c r="U122" s="160" t="s">
        <v>978</v>
      </c>
      <c r="V122" s="160" t="s">
        <v>556</v>
      </c>
      <c r="W122" s="160" t="s">
        <v>953</v>
      </c>
      <c r="X122" s="160" t="s">
        <v>953</v>
      </c>
      <c r="Y122" s="160" t="s">
        <v>953</v>
      </c>
      <c r="Z122" s="160" t="s">
        <v>953</v>
      </c>
      <c r="AA122" s="160" t="s">
        <v>953</v>
      </c>
      <c r="AB122" s="160" t="s">
        <v>965</v>
      </c>
      <c r="AC122" s="160" t="s">
        <v>953</v>
      </c>
      <c r="AD122" s="105" t="s">
        <v>974</v>
      </c>
      <c r="AE122" s="160" t="s">
        <v>953</v>
      </c>
      <c r="AF122" s="160" t="s">
        <v>973</v>
      </c>
      <c r="AG122" s="160" t="s">
        <v>556</v>
      </c>
      <c r="AH122" s="160" t="s">
        <v>971</v>
      </c>
      <c r="AI122" s="160" t="s">
        <v>971</v>
      </c>
      <c r="AJ122" s="160" t="s">
        <v>971</v>
      </c>
      <c r="AK122" s="162" t="s">
        <v>941</v>
      </c>
      <c r="AL122" s="160" t="s">
        <v>970</v>
      </c>
      <c r="AM122" s="160" t="s">
        <v>970</v>
      </c>
      <c r="AN122" s="160" t="s">
        <v>542</v>
      </c>
      <c r="AO122" s="160" t="s">
        <v>542</v>
      </c>
      <c r="AP122" s="160" t="s">
        <v>542</v>
      </c>
      <c r="AQ122" s="160" t="s">
        <v>542</v>
      </c>
      <c r="AR122" s="160" t="s">
        <v>966</v>
      </c>
      <c r="AS122" s="160" t="s">
        <v>556</v>
      </c>
      <c r="AT122" s="160" t="s">
        <v>967</v>
      </c>
      <c r="AU122" s="160" t="s">
        <v>556</v>
      </c>
      <c r="AV122" s="160" t="s">
        <v>553</v>
      </c>
      <c r="AW122" s="160" t="s">
        <v>556</v>
      </c>
      <c r="AX122" s="160" t="s">
        <v>556</v>
      </c>
      <c r="AY122" s="160" t="s">
        <v>943</v>
      </c>
      <c r="AZ122" s="160" t="s">
        <v>969</v>
      </c>
      <c r="BA122" s="160" t="s">
        <v>969</v>
      </c>
      <c r="BB122" s="160" t="s">
        <v>556</v>
      </c>
      <c r="BC122" s="160" t="s">
        <v>556</v>
      </c>
      <c r="BD122" s="160" t="s">
        <v>968</v>
      </c>
      <c r="BE122" s="160" t="s">
        <v>556</v>
      </c>
      <c r="BF122" s="104"/>
    </row>
    <row r="123" spans="1:58" x14ac:dyDescent="0.35">
      <c r="A123" s="128" t="str">
        <f>'Indicator Data'!A124</f>
        <v>Namibia</v>
      </c>
      <c r="B123" s="107" t="str">
        <f>'Indicator Data'!B124</f>
        <v>NAM</v>
      </c>
      <c r="C123" s="160" t="s">
        <v>1061</v>
      </c>
      <c r="D123" s="160" t="s">
        <v>1061</v>
      </c>
      <c r="E123" s="160" t="s">
        <v>975</v>
      </c>
      <c r="F123" s="160" t="s">
        <v>975</v>
      </c>
      <c r="G123" s="160" t="s">
        <v>975</v>
      </c>
      <c r="H123" s="160" t="s">
        <v>975</v>
      </c>
      <c r="I123" s="160" t="s">
        <v>975</v>
      </c>
      <c r="J123" s="160" t="s">
        <v>971</v>
      </c>
      <c r="K123" s="160" t="s">
        <v>971</v>
      </c>
      <c r="L123" s="160" t="s">
        <v>542</v>
      </c>
      <c r="M123" s="160" t="s">
        <v>968</v>
      </c>
      <c r="N123" s="160" t="s">
        <v>968</v>
      </c>
      <c r="O123" s="160" t="s">
        <v>976</v>
      </c>
      <c r="P123" s="160" t="s">
        <v>976</v>
      </c>
      <c r="Q123" s="160" t="s">
        <v>973</v>
      </c>
      <c r="R123" s="160" t="s">
        <v>973</v>
      </c>
      <c r="S123" s="160" t="s">
        <v>977</v>
      </c>
      <c r="T123" s="160" t="s">
        <v>978</v>
      </c>
      <c r="U123" s="160" t="s">
        <v>978</v>
      </c>
      <c r="V123" s="160" t="s">
        <v>556</v>
      </c>
      <c r="W123" s="160" t="s">
        <v>953</v>
      </c>
      <c r="X123" s="160" t="s">
        <v>953</v>
      </c>
      <c r="Y123" s="160" t="s">
        <v>953</v>
      </c>
      <c r="Z123" s="160" t="s">
        <v>953</v>
      </c>
      <c r="AA123" s="160" t="s">
        <v>953</v>
      </c>
      <c r="AB123" s="160" t="s">
        <v>941</v>
      </c>
      <c r="AC123" s="160" t="s">
        <v>953</v>
      </c>
      <c r="AD123" s="105" t="s">
        <v>974</v>
      </c>
      <c r="AE123" s="160" t="s">
        <v>953</v>
      </c>
      <c r="AF123" s="160" t="s">
        <v>973</v>
      </c>
      <c r="AG123" s="160" t="s">
        <v>556</v>
      </c>
      <c r="AH123" s="160" t="s">
        <v>971</v>
      </c>
      <c r="AI123" s="160" t="s">
        <v>971</v>
      </c>
      <c r="AJ123" s="160" t="s">
        <v>971</v>
      </c>
      <c r="AK123" s="162" t="s">
        <v>941</v>
      </c>
      <c r="AL123" s="160" t="s">
        <v>970</v>
      </c>
      <c r="AM123" s="160" t="s">
        <v>970</v>
      </c>
      <c r="AN123" s="160" t="s">
        <v>542</v>
      </c>
      <c r="AO123" s="160" t="s">
        <v>542</v>
      </c>
      <c r="AP123" s="160" t="s">
        <v>542</v>
      </c>
      <c r="AQ123" s="160" t="s">
        <v>542</v>
      </c>
      <c r="AR123" s="160" t="s">
        <v>966</v>
      </c>
      <c r="AS123" s="160" t="s">
        <v>556</v>
      </c>
      <c r="AT123" s="160" t="s">
        <v>967</v>
      </c>
      <c r="AU123" s="160" t="s">
        <v>556</v>
      </c>
      <c r="AV123" s="160" t="s">
        <v>553</v>
      </c>
      <c r="AW123" s="160" t="s">
        <v>556</v>
      </c>
      <c r="AX123" s="160" t="s">
        <v>556</v>
      </c>
      <c r="AY123" s="160" t="s">
        <v>943</v>
      </c>
      <c r="AZ123" s="160" t="s">
        <v>969</v>
      </c>
      <c r="BA123" s="160" t="s">
        <v>969</v>
      </c>
      <c r="BB123" s="160" t="s">
        <v>556</v>
      </c>
      <c r="BC123" s="160" t="s">
        <v>556</v>
      </c>
      <c r="BD123" s="160" t="s">
        <v>968</v>
      </c>
      <c r="BE123" s="160" t="s">
        <v>556</v>
      </c>
      <c r="BF123" s="104"/>
    </row>
    <row r="124" spans="1:58" x14ac:dyDescent="0.35">
      <c r="A124" s="128" t="str">
        <f>'Indicator Data'!A125</f>
        <v>Nauru</v>
      </c>
      <c r="B124" s="107" t="str">
        <f>'Indicator Data'!B125</f>
        <v>NRU</v>
      </c>
      <c r="C124" s="160" t="s">
        <v>1061</v>
      </c>
      <c r="D124" s="160" t="s">
        <v>1061</v>
      </c>
      <c r="E124" s="160" t="s">
        <v>975</v>
      </c>
      <c r="F124" s="160" t="s">
        <v>975</v>
      </c>
      <c r="G124" s="160" t="s">
        <v>975</v>
      </c>
      <c r="H124" s="160" t="s">
        <v>975</v>
      </c>
      <c r="I124" s="160" t="s">
        <v>975</v>
      </c>
      <c r="J124" s="160" t="s">
        <v>971</v>
      </c>
      <c r="K124" s="160" t="s">
        <v>971</v>
      </c>
      <c r="L124" s="160" t="s">
        <v>542</v>
      </c>
      <c r="M124" s="160" t="s">
        <v>968</v>
      </c>
      <c r="N124" s="160" t="s">
        <v>968</v>
      </c>
      <c r="O124" s="160" t="s">
        <v>976</v>
      </c>
      <c r="P124" s="160" t="s">
        <v>976</v>
      </c>
      <c r="Q124" s="160" t="s">
        <v>973</v>
      </c>
      <c r="R124" s="160" t="s">
        <v>973</v>
      </c>
      <c r="S124" s="160" t="s">
        <v>977</v>
      </c>
      <c r="T124" s="160" t="s">
        <v>978</v>
      </c>
      <c r="U124" s="160" t="s">
        <v>978</v>
      </c>
      <c r="V124" s="160" t="s">
        <v>556</v>
      </c>
      <c r="W124" s="160" t="s">
        <v>953</v>
      </c>
      <c r="X124" s="160" t="s">
        <v>953</v>
      </c>
      <c r="Y124" s="160" t="s">
        <v>953</v>
      </c>
      <c r="Z124" s="160" t="s">
        <v>953</v>
      </c>
      <c r="AA124" s="160" t="s">
        <v>953</v>
      </c>
      <c r="AB124" s="160" t="s">
        <v>965</v>
      </c>
      <c r="AC124" s="160" t="s">
        <v>953</v>
      </c>
      <c r="AD124" s="105" t="s">
        <v>974</v>
      </c>
      <c r="AE124" s="160" t="s">
        <v>953</v>
      </c>
      <c r="AF124" s="160" t="s">
        <v>973</v>
      </c>
      <c r="AG124" s="160" t="s">
        <v>556</v>
      </c>
      <c r="AH124" s="160" t="s">
        <v>971</v>
      </c>
      <c r="AI124" s="160" t="s">
        <v>971</v>
      </c>
      <c r="AJ124" s="160" t="s">
        <v>971</v>
      </c>
      <c r="AK124" s="162" t="s">
        <v>944</v>
      </c>
      <c r="AL124" s="160" t="s">
        <v>970</v>
      </c>
      <c r="AM124" s="160" t="s">
        <v>970</v>
      </c>
      <c r="AN124" s="160" t="s">
        <v>542</v>
      </c>
      <c r="AO124" s="160" t="s">
        <v>542</v>
      </c>
      <c r="AP124" s="160" t="s">
        <v>542</v>
      </c>
      <c r="AQ124" s="160" t="s">
        <v>542</v>
      </c>
      <c r="AR124" s="160" t="s">
        <v>966</v>
      </c>
      <c r="AS124" s="160" t="s">
        <v>556</v>
      </c>
      <c r="AT124" s="160" t="s">
        <v>967</v>
      </c>
      <c r="AU124" s="160" t="s">
        <v>556</v>
      </c>
      <c r="AV124" s="160" t="s">
        <v>553</v>
      </c>
      <c r="AW124" s="160" t="s">
        <v>556</v>
      </c>
      <c r="AX124" s="160" t="s">
        <v>556</v>
      </c>
      <c r="AY124" s="160" t="s">
        <v>943</v>
      </c>
      <c r="AZ124" s="160" t="s">
        <v>969</v>
      </c>
      <c r="BA124" s="160" t="s">
        <v>969</v>
      </c>
      <c r="BB124" s="160" t="s">
        <v>556</v>
      </c>
      <c r="BC124" s="160" t="s">
        <v>556</v>
      </c>
      <c r="BD124" s="160" t="s">
        <v>968</v>
      </c>
      <c r="BE124" s="160" t="s">
        <v>556</v>
      </c>
      <c r="BF124" s="104"/>
    </row>
    <row r="125" spans="1:58" x14ac:dyDescent="0.35">
      <c r="A125" s="128" t="str">
        <f>'Indicator Data'!A126</f>
        <v>Nepal</v>
      </c>
      <c r="B125" s="107" t="str">
        <f>'Indicator Data'!B126</f>
        <v>NPL</v>
      </c>
      <c r="C125" s="160" t="s">
        <v>1061</v>
      </c>
      <c r="D125" s="160" t="s">
        <v>1061</v>
      </c>
      <c r="E125" s="160" t="s">
        <v>975</v>
      </c>
      <c r="F125" s="160" t="s">
        <v>975</v>
      </c>
      <c r="G125" s="160" t="s">
        <v>975</v>
      </c>
      <c r="H125" s="160" t="s">
        <v>975</v>
      </c>
      <c r="I125" s="160" t="s">
        <v>975</v>
      </c>
      <c r="J125" s="160" t="s">
        <v>971</v>
      </c>
      <c r="K125" s="160" t="s">
        <v>971</v>
      </c>
      <c r="L125" s="160" t="s">
        <v>542</v>
      </c>
      <c r="M125" s="160" t="s">
        <v>968</v>
      </c>
      <c r="N125" s="160" t="s">
        <v>968</v>
      </c>
      <c r="O125" s="160" t="s">
        <v>976</v>
      </c>
      <c r="P125" s="160" t="s">
        <v>976</v>
      </c>
      <c r="Q125" s="160" t="s">
        <v>973</v>
      </c>
      <c r="R125" s="160" t="s">
        <v>973</v>
      </c>
      <c r="S125" s="160" t="s">
        <v>977</v>
      </c>
      <c r="T125" s="160" t="s">
        <v>978</v>
      </c>
      <c r="U125" s="160" t="s">
        <v>978</v>
      </c>
      <c r="V125" s="160" t="s">
        <v>556</v>
      </c>
      <c r="W125" s="160" t="s">
        <v>953</v>
      </c>
      <c r="X125" s="160" t="s">
        <v>953</v>
      </c>
      <c r="Y125" s="160" t="s">
        <v>953</v>
      </c>
      <c r="Z125" s="160" t="s">
        <v>953</v>
      </c>
      <c r="AA125" s="160" t="s">
        <v>953</v>
      </c>
      <c r="AB125" s="160" t="s">
        <v>941</v>
      </c>
      <c r="AC125" s="160" t="s">
        <v>953</v>
      </c>
      <c r="AD125" s="105" t="s">
        <v>974</v>
      </c>
      <c r="AE125" s="160" t="s">
        <v>953</v>
      </c>
      <c r="AF125" s="160" t="s">
        <v>973</v>
      </c>
      <c r="AG125" s="160" t="s">
        <v>556</v>
      </c>
      <c r="AH125" s="160" t="s">
        <v>971</v>
      </c>
      <c r="AI125" s="160" t="s">
        <v>971</v>
      </c>
      <c r="AJ125" s="160" t="s">
        <v>971</v>
      </c>
      <c r="AK125" s="162" t="s">
        <v>941</v>
      </c>
      <c r="AL125" s="160" t="s">
        <v>970</v>
      </c>
      <c r="AM125" s="160" t="s">
        <v>970</v>
      </c>
      <c r="AN125" s="160" t="s">
        <v>542</v>
      </c>
      <c r="AO125" s="160" t="s">
        <v>542</v>
      </c>
      <c r="AP125" s="160" t="s">
        <v>542</v>
      </c>
      <c r="AQ125" s="160" t="s">
        <v>542</v>
      </c>
      <c r="AR125" s="160" t="s">
        <v>966</v>
      </c>
      <c r="AS125" s="160" t="s">
        <v>556</v>
      </c>
      <c r="AT125" s="160" t="s">
        <v>967</v>
      </c>
      <c r="AU125" s="160" t="s">
        <v>556</v>
      </c>
      <c r="AV125" s="160" t="s">
        <v>553</v>
      </c>
      <c r="AW125" s="160" t="s">
        <v>556</v>
      </c>
      <c r="AX125" s="160" t="s">
        <v>556</v>
      </c>
      <c r="AY125" s="160" t="s">
        <v>943</v>
      </c>
      <c r="AZ125" s="160" t="s">
        <v>969</v>
      </c>
      <c r="BA125" s="160" t="s">
        <v>969</v>
      </c>
      <c r="BB125" s="160" t="s">
        <v>556</v>
      </c>
      <c r="BC125" s="160" t="s">
        <v>556</v>
      </c>
      <c r="BD125" s="160" t="s">
        <v>968</v>
      </c>
      <c r="BE125" s="160" t="s">
        <v>556</v>
      </c>
      <c r="BF125" s="104"/>
    </row>
    <row r="126" spans="1:58" x14ac:dyDescent="0.35">
      <c r="A126" s="128" t="str">
        <f>'Indicator Data'!A127</f>
        <v>Netherlands</v>
      </c>
      <c r="B126" s="107" t="str">
        <f>'Indicator Data'!B127</f>
        <v>NLD</v>
      </c>
      <c r="C126" s="160" t="s">
        <v>1061</v>
      </c>
      <c r="D126" s="160" t="s">
        <v>1061</v>
      </c>
      <c r="E126" s="160" t="s">
        <v>975</v>
      </c>
      <c r="F126" s="160" t="s">
        <v>975</v>
      </c>
      <c r="G126" s="160" t="s">
        <v>975</v>
      </c>
      <c r="H126" s="160" t="s">
        <v>975</v>
      </c>
      <c r="I126" s="160" t="s">
        <v>975</v>
      </c>
      <c r="J126" s="160" t="s">
        <v>971</v>
      </c>
      <c r="K126" s="160" t="s">
        <v>971</v>
      </c>
      <c r="L126" s="160" t="s">
        <v>542</v>
      </c>
      <c r="M126" s="160" t="s">
        <v>968</v>
      </c>
      <c r="N126" s="160" t="s">
        <v>968</v>
      </c>
      <c r="O126" s="160" t="s">
        <v>976</v>
      </c>
      <c r="P126" s="160" t="s">
        <v>976</v>
      </c>
      <c r="Q126" s="160" t="s">
        <v>973</v>
      </c>
      <c r="R126" s="160" t="s">
        <v>973</v>
      </c>
      <c r="S126" s="160" t="s">
        <v>977</v>
      </c>
      <c r="T126" s="160" t="s">
        <v>978</v>
      </c>
      <c r="U126" s="160" t="s">
        <v>978</v>
      </c>
      <c r="V126" s="160" t="s">
        <v>556</v>
      </c>
      <c r="W126" s="160" t="s">
        <v>953</v>
      </c>
      <c r="X126" s="160" t="s">
        <v>953</v>
      </c>
      <c r="Y126" s="160" t="s">
        <v>953</v>
      </c>
      <c r="Z126" s="160" t="s">
        <v>953</v>
      </c>
      <c r="AA126" s="160" t="s">
        <v>953</v>
      </c>
      <c r="AB126" s="160" t="s">
        <v>941</v>
      </c>
      <c r="AC126" s="160" t="s">
        <v>953</v>
      </c>
      <c r="AD126" s="105" t="s">
        <v>974</v>
      </c>
      <c r="AE126" s="160" t="s">
        <v>953</v>
      </c>
      <c r="AF126" s="160" t="s">
        <v>973</v>
      </c>
      <c r="AG126" s="160" t="s">
        <v>556</v>
      </c>
      <c r="AH126" s="160" t="s">
        <v>971</v>
      </c>
      <c r="AI126" s="160" t="s">
        <v>971</v>
      </c>
      <c r="AJ126" s="160" t="s">
        <v>971</v>
      </c>
      <c r="AK126" s="162" t="s">
        <v>941</v>
      </c>
      <c r="AL126" s="160" t="s">
        <v>970</v>
      </c>
      <c r="AM126" s="160" t="s">
        <v>970</v>
      </c>
      <c r="AN126" s="160" t="s">
        <v>542</v>
      </c>
      <c r="AO126" s="160" t="s">
        <v>542</v>
      </c>
      <c r="AP126" s="160" t="s">
        <v>542</v>
      </c>
      <c r="AQ126" s="160" t="s">
        <v>542</v>
      </c>
      <c r="AR126" s="160" t="s">
        <v>966</v>
      </c>
      <c r="AS126" s="160" t="s">
        <v>556</v>
      </c>
      <c r="AT126" s="160" t="s">
        <v>967</v>
      </c>
      <c r="AU126" s="160" t="s">
        <v>556</v>
      </c>
      <c r="AV126" s="160" t="s">
        <v>553</v>
      </c>
      <c r="AW126" s="160" t="s">
        <v>556</v>
      </c>
      <c r="AX126" s="160" t="s">
        <v>556</v>
      </c>
      <c r="AY126" s="160" t="s">
        <v>943</v>
      </c>
      <c r="AZ126" s="160" t="s">
        <v>969</v>
      </c>
      <c r="BA126" s="160" t="s">
        <v>969</v>
      </c>
      <c r="BB126" s="160" t="s">
        <v>556</v>
      </c>
      <c r="BC126" s="160" t="s">
        <v>556</v>
      </c>
      <c r="BD126" s="160" t="s">
        <v>968</v>
      </c>
      <c r="BE126" s="160" t="s">
        <v>556</v>
      </c>
      <c r="BF126" s="104"/>
    </row>
    <row r="127" spans="1:58" x14ac:dyDescent="0.35">
      <c r="A127" s="128" t="str">
        <f>'Indicator Data'!A128</f>
        <v>New Zealand</v>
      </c>
      <c r="B127" s="107" t="str">
        <f>'Indicator Data'!B128</f>
        <v>NZL</v>
      </c>
      <c r="C127" s="160" t="s">
        <v>1061</v>
      </c>
      <c r="D127" s="160" t="s">
        <v>1061</v>
      </c>
      <c r="E127" s="160" t="s">
        <v>975</v>
      </c>
      <c r="F127" s="160" t="s">
        <v>975</v>
      </c>
      <c r="G127" s="160" t="s">
        <v>975</v>
      </c>
      <c r="H127" s="160" t="s">
        <v>975</v>
      </c>
      <c r="I127" s="160" t="s">
        <v>975</v>
      </c>
      <c r="J127" s="160" t="s">
        <v>971</v>
      </c>
      <c r="K127" s="160" t="s">
        <v>971</v>
      </c>
      <c r="L127" s="160" t="s">
        <v>542</v>
      </c>
      <c r="M127" s="160" t="s">
        <v>968</v>
      </c>
      <c r="N127" s="160" t="s">
        <v>968</v>
      </c>
      <c r="O127" s="160" t="s">
        <v>976</v>
      </c>
      <c r="P127" s="160" t="s">
        <v>976</v>
      </c>
      <c r="Q127" s="160" t="s">
        <v>973</v>
      </c>
      <c r="R127" s="160" t="s">
        <v>973</v>
      </c>
      <c r="S127" s="160" t="s">
        <v>977</v>
      </c>
      <c r="T127" s="160" t="s">
        <v>978</v>
      </c>
      <c r="U127" s="160" t="s">
        <v>978</v>
      </c>
      <c r="V127" s="160" t="s">
        <v>556</v>
      </c>
      <c r="W127" s="160" t="s">
        <v>953</v>
      </c>
      <c r="X127" s="160" t="s">
        <v>953</v>
      </c>
      <c r="Y127" s="160" t="s">
        <v>953</v>
      </c>
      <c r="Z127" s="160" t="s">
        <v>953</v>
      </c>
      <c r="AA127" s="160" t="s">
        <v>953</v>
      </c>
      <c r="AB127" s="160" t="s">
        <v>965</v>
      </c>
      <c r="AC127" s="160" t="s">
        <v>953</v>
      </c>
      <c r="AD127" s="105" t="s">
        <v>974</v>
      </c>
      <c r="AE127" s="160" t="s">
        <v>953</v>
      </c>
      <c r="AF127" s="160" t="s">
        <v>973</v>
      </c>
      <c r="AG127" s="160" t="s">
        <v>556</v>
      </c>
      <c r="AH127" s="160" t="s">
        <v>971</v>
      </c>
      <c r="AI127" s="160" t="s">
        <v>971</v>
      </c>
      <c r="AJ127" s="160" t="s">
        <v>971</v>
      </c>
      <c r="AK127" s="162" t="s">
        <v>941</v>
      </c>
      <c r="AL127" s="160" t="s">
        <v>970</v>
      </c>
      <c r="AM127" s="160" t="s">
        <v>970</v>
      </c>
      <c r="AN127" s="160" t="s">
        <v>542</v>
      </c>
      <c r="AO127" s="160" t="s">
        <v>542</v>
      </c>
      <c r="AP127" s="160" t="s">
        <v>542</v>
      </c>
      <c r="AQ127" s="160" t="s">
        <v>542</v>
      </c>
      <c r="AR127" s="160" t="s">
        <v>966</v>
      </c>
      <c r="AS127" s="160" t="s">
        <v>556</v>
      </c>
      <c r="AT127" s="160" t="s">
        <v>967</v>
      </c>
      <c r="AU127" s="160" t="s">
        <v>556</v>
      </c>
      <c r="AV127" s="160" t="s">
        <v>553</v>
      </c>
      <c r="AW127" s="160" t="s">
        <v>556</v>
      </c>
      <c r="AX127" s="160" t="s">
        <v>556</v>
      </c>
      <c r="AY127" s="160" t="s">
        <v>943</v>
      </c>
      <c r="AZ127" s="160" t="s">
        <v>969</v>
      </c>
      <c r="BA127" s="160" t="s">
        <v>969</v>
      </c>
      <c r="BB127" s="160" t="s">
        <v>556</v>
      </c>
      <c r="BC127" s="160" t="s">
        <v>556</v>
      </c>
      <c r="BD127" s="160" t="s">
        <v>968</v>
      </c>
      <c r="BE127" s="160" t="s">
        <v>556</v>
      </c>
      <c r="BF127" s="104"/>
    </row>
    <row r="128" spans="1:58" x14ac:dyDescent="0.35">
      <c r="A128" s="128" t="str">
        <f>'Indicator Data'!A129</f>
        <v>Nicaragua</v>
      </c>
      <c r="B128" s="107" t="str">
        <f>'Indicator Data'!B129</f>
        <v>NIC</v>
      </c>
      <c r="C128" s="160" t="s">
        <v>1061</v>
      </c>
      <c r="D128" s="160" t="s">
        <v>1061</v>
      </c>
      <c r="E128" s="160" t="s">
        <v>975</v>
      </c>
      <c r="F128" s="160" t="s">
        <v>975</v>
      </c>
      <c r="G128" s="160" t="s">
        <v>975</v>
      </c>
      <c r="H128" s="160" t="s">
        <v>975</v>
      </c>
      <c r="I128" s="160" t="s">
        <v>975</v>
      </c>
      <c r="J128" s="160" t="s">
        <v>971</v>
      </c>
      <c r="K128" s="160" t="s">
        <v>971</v>
      </c>
      <c r="L128" s="160" t="s">
        <v>542</v>
      </c>
      <c r="M128" s="160" t="s">
        <v>968</v>
      </c>
      <c r="N128" s="160" t="s">
        <v>968</v>
      </c>
      <c r="O128" s="160" t="s">
        <v>976</v>
      </c>
      <c r="P128" s="160" t="s">
        <v>976</v>
      </c>
      <c r="Q128" s="160" t="s">
        <v>973</v>
      </c>
      <c r="R128" s="160" t="s">
        <v>973</v>
      </c>
      <c r="S128" s="160" t="s">
        <v>977</v>
      </c>
      <c r="T128" s="160" t="s">
        <v>978</v>
      </c>
      <c r="U128" s="160" t="s">
        <v>978</v>
      </c>
      <c r="V128" s="160" t="s">
        <v>556</v>
      </c>
      <c r="W128" s="160" t="s">
        <v>953</v>
      </c>
      <c r="X128" s="160" t="s">
        <v>953</v>
      </c>
      <c r="Y128" s="160" t="s">
        <v>953</v>
      </c>
      <c r="Z128" s="160" t="s">
        <v>953</v>
      </c>
      <c r="AA128" s="160" t="s">
        <v>953</v>
      </c>
      <c r="AB128" s="160" t="s">
        <v>965</v>
      </c>
      <c r="AC128" s="160" t="s">
        <v>953</v>
      </c>
      <c r="AD128" s="105" t="s">
        <v>974</v>
      </c>
      <c r="AE128" s="160" t="s">
        <v>953</v>
      </c>
      <c r="AF128" s="160" t="s">
        <v>973</v>
      </c>
      <c r="AG128" s="160" t="s">
        <v>556</v>
      </c>
      <c r="AH128" s="160" t="s">
        <v>971</v>
      </c>
      <c r="AI128" s="160" t="s">
        <v>971</v>
      </c>
      <c r="AJ128" s="160" t="s">
        <v>971</v>
      </c>
      <c r="AK128" s="162" t="s">
        <v>944</v>
      </c>
      <c r="AL128" s="160" t="s">
        <v>970</v>
      </c>
      <c r="AM128" s="160" t="s">
        <v>970</v>
      </c>
      <c r="AN128" s="160" t="s">
        <v>542</v>
      </c>
      <c r="AO128" s="160" t="s">
        <v>542</v>
      </c>
      <c r="AP128" s="160" t="s">
        <v>542</v>
      </c>
      <c r="AQ128" s="160" t="s">
        <v>542</v>
      </c>
      <c r="AR128" s="160" t="s">
        <v>966</v>
      </c>
      <c r="AS128" s="160" t="s">
        <v>556</v>
      </c>
      <c r="AT128" s="160" t="s">
        <v>967</v>
      </c>
      <c r="AU128" s="160" t="s">
        <v>556</v>
      </c>
      <c r="AV128" s="160" t="s">
        <v>553</v>
      </c>
      <c r="AW128" s="160" t="s">
        <v>556</v>
      </c>
      <c r="AX128" s="160" t="s">
        <v>556</v>
      </c>
      <c r="AY128" s="160" t="s">
        <v>943</v>
      </c>
      <c r="AZ128" s="160" t="s">
        <v>969</v>
      </c>
      <c r="BA128" s="160" t="s">
        <v>969</v>
      </c>
      <c r="BB128" s="160" t="s">
        <v>556</v>
      </c>
      <c r="BC128" s="160" t="s">
        <v>556</v>
      </c>
      <c r="BD128" s="160" t="s">
        <v>968</v>
      </c>
      <c r="BE128" s="160" t="s">
        <v>556</v>
      </c>
      <c r="BF128" s="104"/>
    </row>
    <row r="129" spans="1:58" x14ac:dyDescent="0.35">
      <c r="A129" s="128" t="str">
        <f>'Indicator Data'!A130</f>
        <v>Niger</v>
      </c>
      <c r="B129" s="107" t="str">
        <f>'Indicator Data'!B130</f>
        <v>NER</v>
      </c>
      <c r="C129" s="160" t="s">
        <v>1061</v>
      </c>
      <c r="D129" s="160" t="s">
        <v>1061</v>
      </c>
      <c r="E129" s="160" t="s">
        <v>975</v>
      </c>
      <c r="F129" s="160" t="s">
        <v>975</v>
      </c>
      <c r="G129" s="160" t="s">
        <v>975</v>
      </c>
      <c r="H129" s="160" t="s">
        <v>975</v>
      </c>
      <c r="I129" s="160" t="s">
        <v>975</v>
      </c>
      <c r="J129" s="160" t="s">
        <v>971</v>
      </c>
      <c r="K129" s="160" t="s">
        <v>971</v>
      </c>
      <c r="L129" s="160" t="s">
        <v>542</v>
      </c>
      <c r="M129" s="160" t="s">
        <v>968</v>
      </c>
      <c r="N129" s="160" t="s">
        <v>968</v>
      </c>
      <c r="O129" s="160" t="s">
        <v>976</v>
      </c>
      <c r="P129" s="160" t="s">
        <v>976</v>
      </c>
      <c r="Q129" s="160" t="s">
        <v>973</v>
      </c>
      <c r="R129" s="160" t="s">
        <v>973</v>
      </c>
      <c r="S129" s="160" t="s">
        <v>977</v>
      </c>
      <c r="T129" s="160" t="s">
        <v>978</v>
      </c>
      <c r="U129" s="160" t="s">
        <v>978</v>
      </c>
      <c r="V129" s="160" t="s">
        <v>556</v>
      </c>
      <c r="W129" s="160" t="s">
        <v>953</v>
      </c>
      <c r="X129" s="160" t="s">
        <v>953</v>
      </c>
      <c r="Y129" s="160" t="s">
        <v>953</v>
      </c>
      <c r="Z129" s="160" t="s">
        <v>953</v>
      </c>
      <c r="AA129" s="160" t="s">
        <v>953</v>
      </c>
      <c r="AB129" s="160" t="s">
        <v>965</v>
      </c>
      <c r="AC129" s="160" t="s">
        <v>953</v>
      </c>
      <c r="AD129" s="105" t="s">
        <v>974</v>
      </c>
      <c r="AE129" s="160" t="s">
        <v>953</v>
      </c>
      <c r="AF129" s="160" t="s">
        <v>973</v>
      </c>
      <c r="AG129" s="160" t="s">
        <v>556</v>
      </c>
      <c r="AH129" s="160" t="s">
        <v>971</v>
      </c>
      <c r="AI129" s="160" t="s">
        <v>971</v>
      </c>
      <c r="AJ129" s="160" t="s">
        <v>971</v>
      </c>
      <c r="AK129" s="162" t="s">
        <v>944</v>
      </c>
      <c r="AL129" s="160" t="s">
        <v>970</v>
      </c>
      <c r="AM129" s="160" t="s">
        <v>970</v>
      </c>
      <c r="AN129" s="160" t="s">
        <v>542</v>
      </c>
      <c r="AO129" s="160" t="s">
        <v>542</v>
      </c>
      <c r="AP129" s="160" t="s">
        <v>542</v>
      </c>
      <c r="AQ129" s="160" t="s">
        <v>542</v>
      </c>
      <c r="AR129" s="160" t="s">
        <v>966</v>
      </c>
      <c r="AS129" s="160" t="s">
        <v>556</v>
      </c>
      <c r="AT129" s="160" t="s">
        <v>967</v>
      </c>
      <c r="AU129" s="160" t="s">
        <v>556</v>
      </c>
      <c r="AV129" s="160" t="s">
        <v>553</v>
      </c>
      <c r="AW129" s="160" t="s">
        <v>556</v>
      </c>
      <c r="AX129" s="160" t="s">
        <v>556</v>
      </c>
      <c r="AY129" s="160" t="s">
        <v>943</v>
      </c>
      <c r="AZ129" s="160" t="s">
        <v>969</v>
      </c>
      <c r="BA129" s="160" t="s">
        <v>969</v>
      </c>
      <c r="BB129" s="160" t="s">
        <v>556</v>
      </c>
      <c r="BC129" s="160" t="s">
        <v>556</v>
      </c>
      <c r="BD129" s="160" t="s">
        <v>968</v>
      </c>
      <c r="BE129" s="160" t="s">
        <v>556</v>
      </c>
      <c r="BF129" s="104"/>
    </row>
    <row r="130" spans="1:58" x14ac:dyDescent="0.35">
      <c r="A130" s="128" t="str">
        <f>'Indicator Data'!A131</f>
        <v>Nigeria</v>
      </c>
      <c r="B130" s="107" t="str">
        <f>'Indicator Data'!B131</f>
        <v>NGA</v>
      </c>
      <c r="C130" s="160" t="s">
        <v>1061</v>
      </c>
      <c r="D130" s="160" t="s">
        <v>1061</v>
      </c>
      <c r="E130" s="160" t="s">
        <v>975</v>
      </c>
      <c r="F130" s="160" t="s">
        <v>975</v>
      </c>
      <c r="G130" s="160" t="s">
        <v>975</v>
      </c>
      <c r="H130" s="160" t="s">
        <v>975</v>
      </c>
      <c r="I130" s="160" t="s">
        <v>975</v>
      </c>
      <c r="J130" s="160" t="s">
        <v>971</v>
      </c>
      <c r="K130" s="160" t="s">
        <v>971</v>
      </c>
      <c r="L130" s="160" t="s">
        <v>542</v>
      </c>
      <c r="M130" s="160" t="s">
        <v>968</v>
      </c>
      <c r="N130" s="160" t="s">
        <v>968</v>
      </c>
      <c r="O130" s="160" t="s">
        <v>976</v>
      </c>
      <c r="P130" s="160" t="s">
        <v>976</v>
      </c>
      <c r="Q130" s="160" t="s">
        <v>973</v>
      </c>
      <c r="R130" s="160" t="s">
        <v>973</v>
      </c>
      <c r="S130" s="160" t="s">
        <v>977</v>
      </c>
      <c r="T130" s="160" t="s">
        <v>978</v>
      </c>
      <c r="U130" s="160" t="s">
        <v>978</v>
      </c>
      <c r="V130" s="160" t="s">
        <v>556</v>
      </c>
      <c r="W130" s="160" t="s">
        <v>953</v>
      </c>
      <c r="X130" s="160" t="s">
        <v>953</v>
      </c>
      <c r="Y130" s="160" t="s">
        <v>953</v>
      </c>
      <c r="Z130" s="160" t="s">
        <v>953</v>
      </c>
      <c r="AA130" s="160" t="s">
        <v>953</v>
      </c>
      <c r="AB130" s="160" t="s">
        <v>965</v>
      </c>
      <c r="AC130" s="160" t="s">
        <v>953</v>
      </c>
      <c r="AD130" s="105" t="s">
        <v>974</v>
      </c>
      <c r="AE130" s="160" t="s">
        <v>953</v>
      </c>
      <c r="AF130" s="160" t="s">
        <v>973</v>
      </c>
      <c r="AG130" s="160" t="s">
        <v>556</v>
      </c>
      <c r="AH130" s="160" t="s">
        <v>971</v>
      </c>
      <c r="AI130" s="160" t="s">
        <v>971</v>
      </c>
      <c r="AJ130" s="160" t="s">
        <v>971</v>
      </c>
      <c r="AK130" s="162" t="s">
        <v>941</v>
      </c>
      <c r="AL130" s="160" t="s">
        <v>970</v>
      </c>
      <c r="AM130" s="160" t="s">
        <v>970</v>
      </c>
      <c r="AN130" s="160" t="s">
        <v>542</v>
      </c>
      <c r="AO130" s="160" t="s">
        <v>542</v>
      </c>
      <c r="AP130" s="160" t="s">
        <v>542</v>
      </c>
      <c r="AQ130" s="160" t="s">
        <v>542</v>
      </c>
      <c r="AR130" s="160" t="s">
        <v>966</v>
      </c>
      <c r="AS130" s="160" t="s">
        <v>556</v>
      </c>
      <c r="AT130" s="160" t="s">
        <v>967</v>
      </c>
      <c r="AU130" s="160" t="s">
        <v>556</v>
      </c>
      <c r="AV130" s="160" t="s">
        <v>553</v>
      </c>
      <c r="AW130" s="160" t="s">
        <v>556</v>
      </c>
      <c r="AX130" s="160" t="s">
        <v>556</v>
      </c>
      <c r="AY130" s="160" t="s">
        <v>943</v>
      </c>
      <c r="AZ130" s="160" t="s">
        <v>969</v>
      </c>
      <c r="BA130" s="160" t="s">
        <v>969</v>
      </c>
      <c r="BB130" s="160" t="s">
        <v>556</v>
      </c>
      <c r="BC130" s="160" t="s">
        <v>556</v>
      </c>
      <c r="BD130" s="160" t="s">
        <v>968</v>
      </c>
      <c r="BE130" s="160" t="s">
        <v>556</v>
      </c>
      <c r="BF130" s="104"/>
    </row>
    <row r="131" spans="1:58" x14ac:dyDescent="0.35">
      <c r="A131" s="128" t="str">
        <f>'Indicator Data'!A132</f>
        <v>North Macedonia</v>
      </c>
      <c r="B131" s="107" t="str">
        <f>'Indicator Data'!B132</f>
        <v>MKD</v>
      </c>
      <c r="C131" s="160" t="s">
        <v>1061</v>
      </c>
      <c r="D131" s="160" t="s">
        <v>1061</v>
      </c>
      <c r="E131" s="160" t="s">
        <v>975</v>
      </c>
      <c r="F131" s="160" t="s">
        <v>975</v>
      </c>
      <c r="G131" s="160" t="s">
        <v>975</v>
      </c>
      <c r="H131" s="160" t="s">
        <v>975</v>
      </c>
      <c r="I131" s="160" t="s">
        <v>975</v>
      </c>
      <c r="J131" s="160" t="s">
        <v>971</v>
      </c>
      <c r="K131" s="160" t="s">
        <v>971</v>
      </c>
      <c r="L131" s="160" t="s">
        <v>542</v>
      </c>
      <c r="M131" s="160" t="s">
        <v>968</v>
      </c>
      <c r="N131" s="160" t="s">
        <v>968</v>
      </c>
      <c r="O131" s="160" t="s">
        <v>976</v>
      </c>
      <c r="P131" s="160" t="s">
        <v>976</v>
      </c>
      <c r="Q131" s="160" t="s">
        <v>973</v>
      </c>
      <c r="R131" s="160" t="s">
        <v>973</v>
      </c>
      <c r="S131" s="160" t="s">
        <v>977</v>
      </c>
      <c r="T131" s="160" t="s">
        <v>978</v>
      </c>
      <c r="U131" s="160" t="s">
        <v>978</v>
      </c>
      <c r="V131" s="160" t="s">
        <v>556</v>
      </c>
      <c r="W131" s="160" t="s">
        <v>953</v>
      </c>
      <c r="X131" s="160" t="s">
        <v>953</v>
      </c>
      <c r="Y131" s="160" t="s">
        <v>953</v>
      </c>
      <c r="Z131" s="160" t="s">
        <v>953</v>
      </c>
      <c r="AA131" s="160" t="s">
        <v>953</v>
      </c>
      <c r="AB131" s="160" t="s">
        <v>965</v>
      </c>
      <c r="AC131" s="160" t="s">
        <v>953</v>
      </c>
      <c r="AD131" s="105" t="s">
        <v>974</v>
      </c>
      <c r="AE131" s="160" t="s">
        <v>953</v>
      </c>
      <c r="AF131" s="160" t="s">
        <v>973</v>
      </c>
      <c r="AG131" s="160" t="s">
        <v>556</v>
      </c>
      <c r="AH131" s="160" t="s">
        <v>971</v>
      </c>
      <c r="AI131" s="160" t="s">
        <v>971</v>
      </c>
      <c r="AJ131" s="160" t="s">
        <v>971</v>
      </c>
      <c r="AK131" s="162" t="s">
        <v>941</v>
      </c>
      <c r="AL131" s="160" t="s">
        <v>970</v>
      </c>
      <c r="AM131" s="160" t="s">
        <v>970</v>
      </c>
      <c r="AN131" s="160" t="s">
        <v>542</v>
      </c>
      <c r="AO131" s="160" t="s">
        <v>542</v>
      </c>
      <c r="AP131" s="160" t="s">
        <v>542</v>
      </c>
      <c r="AQ131" s="160" t="s">
        <v>542</v>
      </c>
      <c r="AR131" s="160" t="s">
        <v>966</v>
      </c>
      <c r="AS131" s="160" t="s">
        <v>556</v>
      </c>
      <c r="AT131" s="160" t="s">
        <v>967</v>
      </c>
      <c r="AU131" s="160" t="s">
        <v>556</v>
      </c>
      <c r="AV131" s="160" t="s">
        <v>553</v>
      </c>
      <c r="AW131" s="160" t="s">
        <v>556</v>
      </c>
      <c r="AX131" s="160" t="s">
        <v>556</v>
      </c>
      <c r="AY131" s="160" t="s">
        <v>943</v>
      </c>
      <c r="AZ131" s="160" t="s">
        <v>969</v>
      </c>
      <c r="BA131" s="160" t="s">
        <v>969</v>
      </c>
      <c r="BB131" s="160" t="s">
        <v>556</v>
      </c>
      <c r="BC131" s="160" t="s">
        <v>556</v>
      </c>
      <c r="BD131" s="160" t="s">
        <v>968</v>
      </c>
      <c r="BE131" s="160" t="s">
        <v>556</v>
      </c>
      <c r="BF131" s="104"/>
    </row>
    <row r="132" spans="1:58" x14ac:dyDescent="0.35">
      <c r="A132" s="128" t="str">
        <f>'Indicator Data'!A133</f>
        <v>Norway</v>
      </c>
      <c r="B132" s="107" t="str">
        <f>'Indicator Data'!B133</f>
        <v>NOR</v>
      </c>
      <c r="C132" s="160" t="s">
        <v>1061</v>
      </c>
      <c r="D132" s="160" t="s">
        <v>1061</v>
      </c>
      <c r="E132" s="160" t="s">
        <v>975</v>
      </c>
      <c r="F132" s="160" t="s">
        <v>975</v>
      </c>
      <c r="G132" s="160" t="s">
        <v>975</v>
      </c>
      <c r="H132" s="160" t="s">
        <v>975</v>
      </c>
      <c r="I132" s="160" t="s">
        <v>975</v>
      </c>
      <c r="J132" s="160" t="s">
        <v>971</v>
      </c>
      <c r="K132" s="160" t="s">
        <v>971</v>
      </c>
      <c r="L132" s="160" t="s">
        <v>542</v>
      </c>
      <c r="M132" s="160" t="s">
        <v>968</v>
      </c>
      <c r="N132" s="160" t="s">
        <v>968</v>
      </c>
      <c r="O132" s="160" t="s">
        <v>976</v>
      </c>
      <c r="P132" s="160" t="s">
        <v>976</v>
      </c>
      <c r="Q132" s="160" t="s">
        <v>973</v>
      </c>
      <c r="R132" s="160" t="s">
        <v>973</v>
      </c>
      <c r="S132" s="160" t="s">
        <v>977</v>
      </c>
      <c r="T132" s="160" t="s">
        <v>978</v>
      </c>
      <c r="U132" s="160" t="s">
        <v>978</v>
      </c>
      <c r="V132" s="160" t="s">
        <v>556</v>
      </c>
      <c r="W132" s="160" t="s">
        <v>953</v>
      </c>
      <c r="X132" s="160" t="s">
        <v>953</v>
      </c>
      <c r="Y132" s="160" t="s">
        <v>953</v>
      </c>
      <c r="Z132" s="160" t="s">
        <v>953</v>
      </c>
      <c r="AA132" s="160" t="s">
        <v>953</v>
      </c>
      <c r="AB132" s="160" t="s">
        <v>965</v>
      </c>
      <c r="AC132" s="160" t="s">
        <v>953</v>
      </c>
      <c r="AD132" s="105" t="s">
        <v>974</v>
      </c>
      <c r="AE132" s="160" t="s">
        <v>953</v>
      </c>
      <c r="AF132" s="160" t="s">
        <v>973</v>
      </c>
      <c r="AG132" s="160" t="s">
        <v>556</v>
      </c>
      <c r="AH132" s="160" t="s">
        <v>971</v>
      </c>
      <c r="AI132" s="160" t="s">
        <v>971</v>
      </c>
      <c r="AJ132" s="160" t="s">
        <v>971</v>
      </c>
      <c r="AK132" s="162" t="s">
        <v>944</v>
      </c>
      <c r="AL132" s="160" t="s">
        <v>970</v>
      </c>
      <c r="AM132" s="160" t="s">
        <v>970</v>
      </c>
      <c r="AN132" s="160" t="s">
        <v>542</v>
      </c>
      <c r="AO132" s="160" t="s">
        <v>542</v>
      </c>
      <c r="AP132" s="160" t="s">
        <v>542</v>
      </c>
      <c r="AQ132" s="160" t="s">
        <v>542</v>
      </c>
      <c r="AR132" s="160" t="s">
        <v>966</v>
      </c>
      <c r="AS132" s="160" t="s">
        <v>556</v>
      </c>
      <c r="AT132" s="160" t="s">
        <v>967</v>
      </c>
      <c r="AU132" s="160" t="s">
        <v>556</v>
      </c>
      <c r="AV132" s="160" t="s">
        <v>553</v>
      </c>
      <c r="AW132" s="160" t="s">
        <v>556</v>
      </c>
      <c r="AX132" s="160" t="s">
        <v>556</v>
      </c>
      <c r="AY132" s="160" t="s">
        <v>943</v>
      </c>
      <c r="AZ132" s="160" t="s">
        <v>969</v>
      </c>
      <c r="BA132" s="160" t="s">
        <v>969</v>
      </c>
      <c r="BB132" s="160" t="s">
        <v>556</v>
      </c>
      <c r="BC132" s="160" t="s">
        <v>556</v>
      </c>
      <c r="BD132" s="160" t="s">
        <v>968</v>
      </c>
      <c r="BE132" s="160" t="s">
        <v>556</v>
      </c>
      <c r="BF132" s="104"/>
    </row>
    <row r="133" spans="1:58" x14ac:dyDescent="0.35">
      <c r="A133" s="128" t="str">
        <f>'Indicator Data'!A134</f>
        <v>Oman</v>
      </c>
      <c r="B133" s="107" t="str">
        <f>'Indicator Data'!B134</f>
        <v>OMN</v>
      </c>
      <c r="C133" s="160" t="s">
        <v>1061</v>
      </c>
      <c r="D133" s="160" t="s">
        <v>1061</v>
      </c>
      <c r="E133" s="160" t="s">
        <v>975</v>
      </c>
      <c r="F133" s="160" t="s">
        <v>975</v>
      </c>
      <c r="G133" s="160" t="s">
        <v>975</v>
      </c>
      <c r="H133" s="160" t="s">
        <v>975</v>
      </c>
      <c r="I133" s="160" t="s">
        <v>975</v>
      </c>
      <c r="J133" s="160" t="s">
        <v>971</v>
      </c>
      <c r="K133" s="160" t="s">
        <v>971</v>
      </c>
      <c r="L133" s="160" t="s">
        <v>542</v>
      </c>
      <c r="M133" s="160" t="s">
        <v>968</v>
      </c>
      <c r="N133" s="160" t="s">
        <v>968</v>
      </c>
      <c r="O133" s="160" t="s">
        <v>976</v>
      </c>
      <c r="P133" s="160" t="s">
        <v>976</v>
      </c>
      <c r="Q133" s="160" t="s">
        <v>973</v>
      </c>
      <c r="R133" s="160" t="s">
        <v>973</v>
      </c>
      <c r="S133" s="160" t="s">
        <v>977</v>
      </c>
      <c r="T133" s="160" t="s">
        <v>978</v>
      </c>
      <c r="U133" s="160" t="s">
        <v>978</v>
      </c>
      <c r="V133" s="160" t="s">
        <v>556</v>
      </c>
      <c r="W133" s="160" t="s">
        <v>953</v>
      </c>
      <c r="X133" s="160" t="s">
        <v>963</v>
      </c>
      <c r="Y133" s="160" t="s">
        <v>953</v>
      </c>
      <c r="Z133" s="160" t="s">
        <v>953</v>
      </c>
      <c r="AA133" s="160" t="s">
        <v>953</v>
      </c>
      <c r="AB133" s="160" t="s">
        <v>963</v>
      </c>
      <c r="AC133" s="160" t="s">
        <v>953</v>
      </c>
      <c r="AD133" s="105" t="s">
        <v>974</v>
      </c>
      <c r="AE133" s="160" t="s">
        <v>953</v>
      </c>
      <c r="AF133" s="160" t="s">
        <v>973</v>
      </c>
      <c r="AG133" s="160" t="s">
        <v>556</v>
      </c>
      <c r="AH133" s="160" t="s">
        <v>971</v>
      </c>
      <c r="AI133" s="160" t="s">
        <v>971</v>
      </c>
      <c r="AJ133" s="160" t="s">
        <v>971</v>
      </c>
      <c r="AK133" s="162" t="s">
        <v>941</v>
      </c>
      <c r="AL133" s="160" t="s">
        <v>970</v>
      </c>
      <c r="AM133" s="160" t="s">
        <v>970</v>
      </c>
      <c r="AN133" s="160" t="s">
        <v>542</v>
      </c>
      <c r="AO133" s="160" t="s">
        <v>542</v>
      </c>
      <c r="AP133" s="160" t="s">
        <v>542</v>
      </c>
      <c r="AQ133" s="160" t="s">
        <v>542</v>
      </c>
      <c r="AR133" s="160" t="s">
        <v>966</v>
      </c>
      <c r="AS133" s="160" t="s">
        <v>556</v>
      </c>
      <c r="AT133" s="160" t="s">
        <v>967</v>
      </c>
      <c r="AU133" s="160" t="s">
        <v>556</v>
      </c>
      <c r="AV133" s="160" t="s">
        <v>553</v>
      </c>
      <c r="AW133" s="160" t="s">
        <v>556</v>
      </c>
      <c r="AX133" s="160" t="s">
        <v>556</v>
      </c>
      <c r="AY133" s="160" t="s">
        <v>943</v>
      </c>
      <c r="AZ133" s="160" t="s">
        <v>969</v>
      </c>
      <c r="BA133" s="160" t="s">
        <v>969</v>
      </c>
      <c r="BB133" s="160" t="s">
        <v>556</v>
      </c>
      <c r="BC133" s="160" t="s">
        <v>556</v>
      </c>
      <c r="BD133" s="160" t="s">
        <v>968</v>
      </c>
      <c r="BE133" s="160" t="s">
        <v>556</v>
      </c>
      <c r="BF133" s="104"/>
    </row>
    <row r="134" spans="1:58" x14ac:dyDescent="0.35">
      <c r="A134" s="128" t="str">
        <f>'Indicator Data'!A135</f>
        <v>Pakistan</v>
      </c>
      <c r="B134" s="107" t="str">
        <f>'Indicator Data'!B135</f>
        <v>PAK</v>
      </c>
      <c r="C134" s="160" t="s">
        <v>1061</v>
      </c>
      <c r="D134" s="160" t="s">
        <v>1061</v>
      </c>
      <c r="E134" s="160" t="s">
        <v>975</v>
      </c>
      <c r="F134" s="160" t="s">
        <v>975</v>
      </c>
      <c r="G134" s="160" t="s">
        <v>975</v>
      </c>
      <c r="H134" s="160" t="s">
        <v>975</v>
      </c>
      <c r="I134" s="160" t="s">
        <v>975</v>
      </c>
      <c r="J134" s="160" t="s">
        <v>971</v>
      </c>
      <c r="K134" s="160" t="s">
        <v>971</v>
      </c>
      <c r="L134" s="160" t="s">
        <v>542</v>
      </c>
      <c r="M134" s="160" t="s">
        <v>968</v>
      </c>
      <c r="N134" s="160" t="s">
        <v>968</v>
      </c>
      <c r="O134" s="160" t="s">
        <v>976</v>
      </c>
      <c r="P134" s="160" t="s">
        <v>976</v>
      </c>
      <c r="Q134" s="160" t="s">
        <v>973</v>
      </c>
      <c r="R134" s="160" t="s">
        <v>973</v>
      </c>
      <c r="S134" s="160" t="s">
        <v>977</v>
      </c>
      <c r="T134" s="160" t="s">
        <v>978</v>
      </c>
      <c r="U134" s="160" t="s">
        <v>978</v>
      </c>
      <c r="V134" s="160" t="s">
        <v>556</v>
      </c>
      <c r="W134" s="160" t="s">
        <v>962</v>
      </c>
      <c r="X134" s="160" t="s">
        <v>953</v>
      </c>
      <c r="Y134" s="160" t="s">
        <v>962</v>
      </c>
      <c r="Z134" s="160" t="s">
        <v>962</v>
      </c>
      <c r="AA134" s="160" t="s">
        <v>962</v>
      </c>
      <c r="AB134" s="160" t="s">
        <v>941</v>
      </c>
      <c r="AC134" s="160" t="s">
        <v>962</v>
      </c>
      <c r="AD134" s="105" t="s">
        <v>974</v>
      </c>
      <c r="AE134" s="160" t="s">
        <v>962</v>
      </c>
      <c r="AF134" s="160" t="s">
        <v>973</v>
      </c>
      <c r="AG134" s="160" t="s">
        <v>556</v>
      </c>
      <c r="AH134" s="160" t="s">
        <v>971</v>
      </c>
      <c r="AI134" s="160" t="s">
        <v>971</v>
      </c>
      <c r="AJ134" s="160" t="s">
        <v>971</v>
      </c>
      <c r="AK134" s="162" t="s">
        <v>944</v>
      </c>
      <c r="AL134" s="160" t="s">
        <v>972</v>
      </c>
      <c r="AM134" s="160" t="s">
        <v>970</v>
      </c>
      <c r="AN134" s="160" t="s">
        <v>542</v>
      </c>
      <c r="AO134" s="160" t="s">
        <v>542</v>
      </c>
      <c r="AP134" s="160" t="s">
        <v>542</v>
      </c>
      <c r="AQ134" s="160" t="s">
        <v>542</v>
      </c>
      <c r="AR134" s="160" t="s">
        <v>966</v>
      </c>
      <c r="AS134" s="160" t="s">
        <v>556</v>
      </c>
      <c r="AT134" s="160" t="s">
        <v>967</v>
      </c>
      <c r="AU134" s="160" t="s">
        <v>556</v>
      </c>
      <c r="AV134" s="160" t="s">
        <v>553</v>
      </c>
      <c r="AW134" s="160" t="s">
        <v>556</v>
      </c>
      <c r="AX134" s="160" t="s">
        <v>556</v>
      </c>
      <c r="AY134" s="160" t="s">
        <v>943</v>
      </c>
      <c r="AZ134" s="160" t="s">
        <v>969</v>
      </c>
      <c r="BA134" s="160" t="s">
        <v>969</v>
      </c>
      <c r="BB134" s="160" t="s">
        <v>556</v>
      </c>
      <c r="BC134" s="160" t="s">
        <v>556</v>
      </c>
      <c r="BD134" s="160" t="s">
        <v>968</v>
      </c>
      <c r="BE134" s="160" t="s">
        <v>556</v>
      </c>
      <c r="BF134" s="104"/>
    </row>
    <row r="135" spans="1:58" x14ac:dyDescent="0.35">
      <c r="A135" s="128" t="str">
        <f>'Indicator Data'!A136</f>
        <v>Palau</v>
      </c>
      <c r="B135" s="107" t="str">
        <f>'Indicator Data'!B136</f>
        <v>PLW</v>
      </c>
      <c r="C135" s="160" t="s">
        <v>1061</v>
      </c>
      <c r="D135" s="160" t="s">
        <v>1061</v>
      </c>
      <c r="E135" s="160" t="s">
        <v>975</v>
      </c>
      <c r="F135" s="160" t="s">
        <v>975</v>
      </c>
      <c r="G135" s="160" t="s">
        <v>975</v>
      </c>
      <c r="H135" s="160" t="s">
        <v>975</v>
      </c>
      <c r="I135" s="160" t="s">
        <v>975</v>
      </c>
      <c r="J135" s="160" t="s">
        <v>971</v>
      </c>
      <c r="K135" s="160" t="s">
        <v>971</v>
      </c>
      <c r="L135" s="160" t="s">
        <v>542</v>
      </c>
      <c r="M135" s="160" t="s">
        <v>968</v>
      </c>
      <c r="N135" s="160" t="s">
        <v>968</v>
      </c>
      <c r="O135" s="160" t="s">
        <v>976</v>
      </c>
      <c r="P135" s="160" t="s">
        <v>976</v>
      </c>
      <c r="Q135" s="160" t="s">
        <v>973</v>
      </c>
      <c r="R135" s="160" t="s">
        <v>973</v>
      </c>
      <c r="S135" s="160" t="s">
        <v>977</v>
      </c>
      <c r="T135" s="160" t="s">
        <v>978</v>
      </c>
      <c r="U135" s="160" t="s">
        <v>978</v>
      </c>
      <c r="V135" s="160" t="s">
        <v>556</v>
      </c>
      <c r="W135" s="160" t="s">
        <v>953</v>
      </c>
      <c r="X135" s="160" t="s">
        <v>953</v>
      </c>
      <c r="Y135" s="160" t="s">
        <v>953</v>
      </c>
      <c r="Z135" s="160" t="s">
        <v>953</v>
      </c>
      <c r="AA135" s="160" t="s">
        <v>953</v>
      </c>
      <c r="AB135" s="160" t="s">
        <v>965</v>
      </c>
      <c r="AC135" s="160" t="s">
        <v>953</v>
      </c>
      <c r="AD135" s="105" t="s">
        <v>974</v>
      </c>
      <c r="AE135" s="160" t="s">
        <v>953</v>
      </c>
      <c r="AF135" s="160" t="s">
        <v>973</v>
      </c>
      <c r="AG135" s="160" t="s">
        <v>556</v>
      </c>
      <c r="AH135" s="160" t="s">
        <v>971</v>
      </c>
      <c r="AI135" s="160" t="s">
        <v>971</v>
      </c>
      <c r="AJ135" s="160" t="s">
        <v>971</v>
      </c>
      <c r="AK135" s="162" t="s">
        <v>941</v>
      </c>
      <c r="AL135" s="160" t="s">
        <v>970</v>
      </c>
      <c r="AM135" s="160" t="s">
        <v>970</v>
      </c>
      <c r="AN135" s="160" t="s">
        <v>542</v>
      </c>
      <c r="AO135" s="160" t="s">
        <v>542</v>
      </c>
      <c r="AP135" s="160" t="s">
        <v>542</v>
      </c>
      <c r="AQ135" s="160" t="s">
        <v>542</v>
      </c>
      <c r="AR135" s="160" t="s">
        <v>966</v>
      </c>
      <c r="AS135" s="160" t="s">
        <v>556</v>
      </c>
      <c r="AT135" s="160" t="s">
        <v>967</v>
      </c>
      <c r="AU135" s="160" t="s">
        <v>556</v>
      </c>
      <c r="AV135" s="160" t="s">
        <v>553</v>
      </c>
      <c r="AW135" s="160" t="s">
        <v>556</v>
      </c>
      <c r="AX135" s="160" t="s">
        <v>556</v>
      </c>
      <c r="AY135" s="160" t="s">
        <v>943</v>
      </c>
      <c r="AZ135" s="160" t="s">
        <v>969</v>
      </c>
      <c r="BA135" s="160" t="s">
        <v>969</v>
      </c>
      <c r="BB135" s="160" t="s">
        <v>556</v>
      </c>
      <c r="BC135" s="160" t="s">
        <v>556</v>
      </c>
      <c r="BD135" s="160" t="s">
        <v>968</v>
      </c>
      <c r="BE135" s="160" t="s">
        <v>556</v>
      </c>
      <c r="BF135" s="104"/>
    </row>
    <row r="136" spans="1:58" x14ac:dyDescent="0.35">
      <c r="A136" s="128" t="str">
        <f>'Indicator Data'!A137</f>
        <v>Palestine</v>
      </c>
      <c r="B136" s="107" t="str">
        <f>'Indicator Data'!B137</f>
        <v>PSE</v>
      </c>
      <c r="C136" s="160" t="s">
        <v>1061</v>
      </c>
      <c r="D136" s="160" t="s">
        <v>1061</v>
      </c>
      <c r="E136" s="160" t="s">
        <v>975</v>
      </c>
      <c r="F136" s="160" t="s">
        <v>975</v>
      </c>
      <c r="G136" s="160" t="s">
        <v>975</v>
      </c>
      <c r="H136" s="160" t="s">
        <v>975</v>
      </c>
      <c r="I136" s="160" t="s">
        <v>975</v>
      </c>
      <c r="J136" s="160" t="s">
        <v>971</v>
      </c>
      <c r="K136" s="160" t="s">
        <v>971</v>
      </c>
      <c r="L136" s="160" t="s">
        <v>542</v>
      </c>
      <c r="M136" s="160" t="s">
        <v>968</v>
      </c>
      <c r="N136" s="160" t="s">
        <v>968</v>
      </c>
      <c r="O136" s="160" t="s">
        <v>976</v>
      </c>
      <c r="P136" s="160" t="s">
        <v>976</v>
      </c>
      <c r="Q136" s="160" t="s">
        <v>973</v>
      </c>
      <c r="R136" s="160" t="s">
        <v>973</v>
      </c>
      <c r="S136" s="160" t="s">
        <v>977</v>
      </c>
      <c r="T136" s="160" t="s">
        <v>978</v>
      </c>
      <c r="U136" s="160" t="s">
        <v>978</v>
      </c>
      <c r="V136" s="160" t="s">
        <v>556</v>
      </c>
      <c r="W136" s="160" t="s">
        <v>953</v>
      </c>
      <c r="X136" s="160" t="s">
        <v>953</v>
      </c>
      <c r="Y136" s="160" t="s">
        <v>953</v>
      </c>
      <c r="Z136" s="160" t="s">
        <v>953</v>
      </c>
      <c r="AA136" s="160" t="s">
        <v>953</v>
      </c>
      <c r="AB136" s="160" t="s">
        <v>965</v>
      </c>
      <c r="AC136" s="160" t="s">
        <v>953</v>
      </c>
      <c r="AD136" s="105" t="s">
        <v>974</v>
      </c>
      <c r="AE136" s="160" t="s">
        <v>953</v>
      </c>
      <c r="AF136" s="160" t="s">
        <v>973</v>
      </c>
      <c r="AG136" s="160" t="s">
        <v>556</v>
      </c>
      <c r="AH136" s="160" t="s">
        <v>971</v>
      </c>
      <c r="AI136" s="160" t="s">
        <v>971</v>
      </c>
      <c r="AJ136" s="160" t="s">
        <v>971</v>
      </c>
      <c r="AK136" s="162" t="s">
        <v>944</v>
      </c>
      <c r="AL136" s="160" t="s">
        <v>970</v>
      </c>
      <c r="AM136" s="160" t="s">
        <v>970</v>
      </c>
      <c r="AN136" s="160" t="s">
        <v>542</v>
      </c>
      <c r="AO136" s="160" t="s">
        <v>542</v>
      </c>
      <c r="AP136" s="160" t="s">
        <v>542</v>
      </c>
      <c r="AQ136" s="160" t="s">
        <v>542</v>
      </c>
      <c r="AR136" s="160" t="s">
        <v>966</v>
      </c>
      <c r="AS136" s="160" t="s">
        <v>556</v>
      </c>
      <c r="AT136" s="160" t="s">
        <v>967</v>
      </c>
      <c r="AU136" s="160" t="s">
        <v>556</v>
      </c>
      <c r="AV136" s="160" t="s">
        <v>553</v>
      </c>
      <c r="AW136" s="160" t="s">
        <v>556</v>
      </c>
      <c r="AX136" s="160" t="s">
        <v>556</v>
      </c>
      <c r="AY136" s="160" t="s">
        <v>943</v>
      </c>
      <c r="AZ136" s="160" t="s">
        <v>969</v>
      </c>
      <c r="BA136" s="160" t="s">
        <v>969</v>
      </c>
      <c r="BB136" s="160" t="s">
        <v>556</v>
      </c>
      <c r="BC136" s="160" t="s">
        <v>556</v>
      </c>
      <c r="BD136" s="160" t="s">
        <v>968</v>
      </c>
      <c r="BE136" s="160" t="s">
        <v>556</v>
      </c>
      <c r="BF136" s="104"/>
    </row>
    <row r="137" spans="1:58" x14ac:dyDescent="0.35">
      <c r="A137" s="128" t="str">
        <f>'Indicator Data'!A138</f>
        <v>Panama</v>
      </c>
      <c r="B137" s="107" t="str">
        <f>'Indicator Data'!B138</f>
        <v>PAN</v>
      </c>
      <c r="C137" s="160" t="s">
        <v>1061</v>
      </c>
      <c r="D137" s="160" t="s">
        <v>1061</v>
      </c>
      <c r="E137" s="160" t="s">
        <v>975</v>
      </c>
      <c r="F137" s="160" t="s">
        <v>975</v>
      </c>
      <c r="G137" s="160" t="s">
        <v>975</v>
      </c>
      <c r="H137" s="160" t="s">
        <v>975</v>
      </c>
      <c r="I137" s="160" t="s">
        <v>975</v>
      </c>
      <c r="J137" s="160" t="s">
        <v>971</v>
      </c>
      <c r="K137" s="160" t="s">
        <v>971</v>
      </c>
      <c r="L137" s="160" t="s">
        <v>542</v>
      </c>
      <c r="M137" s="160" t="s">
        <v>968</v>
      </c>
      <c r="N137" s="160" t="s">
        <v>968</v>
      </c>
      <c r="O137" s="160" t="s">
        <v>976</v>
      </c>
      <c r="P137" s="160" t="s">
        <v>976</v>
      </c>
      <c r="Q137" s="160" t="s">
        <v>973</v>
      </c>
      <c r="R137" s="160" t="s">
        <v>973</v>
      </c>
      <c r="S137" s="160" t="s">
        <v>977</v>
      </c>
      <c r="T137" s="160" t="s">
        <v>978</v>
      </c>
      <c r="U137" s="160" t="s">
        <v>978</v>
      </c>
      <c r="V137" s="160" t="s">
        <v>556</v>
      </c>
      <c r="W137" s="160" t="s">
        <v>953</v>
      </c>
      <c r="X137" s="160" t="s">
        <v>953</v>
      </c>
      <c r="Y137" s="160" t="s">
        <v>953</v>
      </c>
      <c r="Z137" s="160" t="s">
        <v>953</v>
      </c>
      <c r="AA137" s="160" t="s">
        <v>953</v>
      </c>
      <c r="AB137" s="160" t="s">
        <v>965</v>
      </c>
      <c r="AC137" s="160" t="s">
        <v>953</v>
      </c>
      <c r="AD137" s="105" t="s">
        <v>974</v>
      </c>
      <c r="AE137" s="160" t="s">
        <v>953</v>
      </c>
      <c r="AF137" s="160" t="s">
        <v>973</v>
      </c>
      <c r="AG137" s="160" t="s">
        <v>556</v>
      </c>
      <c r="AH137" s="160" t="s">
        <v>971</v>
      </c>
      <c r="AI137" s="160" t="s">
        <v>971</v>
      </c>
      <c r="AJ137" s="160" t="s">
        <v>971</v>
      </c>
      <c r="AK137" s="162" t="s">
        <v>941</v>
      </c>
      <c r="AL137" s="160" t="s">
        <v>970</v>
      </c>
      <c r="AM137" s="160" t="s">
        <v>970</v>
      </c>
      <c r="AN137" s="160" t="s">
        <v>542</v>
      </c>
      <c r="AO137" s="160" t="s">
        <v>542</v>
      </c>
      <c r="AP137" s="160" t="s">
        <v>542</v>
      </c>
      <c r="AQ137" s="160" t="s">
        <v>542</v>
      </c>
      <c r="AR137" s="160" t="s">
        <v>966</v>
      </c>
      <c r="AS137" s="160" t="s">
        <v>556</v>
      </c>
      <c r="AT137" s="160" t="s">
        <v>967</v>
      </c>
      <c r="AU137" s="160" t="s">
        <v>556</v>
      </c>
      <c r="AV137" s="160" t="s">
        <v>553</v>
      </c>
      <c r="AW137" s="160" t="s">
        <v>556</v>
      </c>
      <c r="AX137" s="160" t="s">
        <v>556</v>
      </c>
      <c r="AY137" s="160" t="s">
        <v>943</v>
      </c>
      <c r="AZ137" s="160" t="s">
        <v>969</v>
      </c>
      <c r="BA137" s="160" t="s">
        <v>969</v>
      </c>
      <c r="BB137" s="160" t="s">
        <v>556</v>
      </c>
      <c r="BC137" s="160" t="s">
        <v>556</v>
      </c>
      <c r="BD137" s="160" t="s">
        <v>968</v>
      </c>
      <c r="BE137" s="160" t="s">
        <v>556</v>
      </c>
      <c r="BF137" s="104"/>
    </row>
    <row r="138" spans="1:58" x14ac:dyDescent="0.35">
      <c r="A138" s="128" t="str">
        <f>'Indicator Data'!A139</f>
        <v>Papua New Guinea</v>
      </c>
      <c r="B138" s="107" t="str">
        <f>'Indicator Data'!B139</f>
        <v>PNG</v>
      </c>
      <c r="C138" s="160" t="s">
        <v>1061</v>
      </c>
      <c r="D138" s="160" t="s">
        <v>1061</v>
      </c>
      <c r="E138" s="160" t="s">
        <v>975</v>
      </c>
      <c r="F138" s="160" t="s">
        <v>975</v>
      </c>
      <c r="G138" s="160" t="s">
        <v>975</v>
      </c>
      <c r="H138" s="160" t="s">
        <v>975</v>
      </c>
      <c r="I138" s="160" t="s">
        <v>975</v>
      </c>
      <c r="J138" s="160" t="s">
        <v>971</v>
      </c>
      <c r="K138" s="160" t="s">
        <v>971</v>
      </c>
      <c r="L138" s="160" t="s">
        <v>542</v>
      </c>
      <c r="M138" s="160" t="s">
        <v>968</v>
      </c>
      <c r="N138" s="160" t="s">
        <v>968</v>
      </c>
      <c r="O138" s="160" t="s">
        <v>976</v>
      </c>
      <c r="P138" s="160" t="s">
        <v>976</v>
      </c>
      <c r="Q138" s="160" t="s">
        <v>973</v>
      </c>
      <c r="R138" s="160" t="s">
        <v>973</v>
      </c>
      <c r="S138" s="160" t="s">
        <v>977</v>
      </c>
      <c r="T138" s="160" t="s">
        <v>978</v>
      </c>
      <c r="U138" s="160" t="s">
        <v>978</v>
      </c>
      <c r="V138" s="160" t="s">
        <v>556</v>
      </c>
      <c r="W138" s="160" t="s">
        <v>953</v>
      </c>
      <c r="X138" s="160" t="s">
        <v>953</v>
      </c>
      <c r="Y138" s="160" t="s">
        <v>953</v>
      </c>
      <c r="Z138" s="160" t="s">
        <v>953</v>
      </c>
      <c r="AA138" s="160" t="s">
        <v>953</v>
      </c>
      <c r="AB138" s="160" t="s">
        <v>965</v>
      </c>
      <c r="AC138" s="160" t="s">
        <v>953</v>
      </c>
      <c r="AD138" s="105" t="s">
        <v>974</v>
      </c>
      <c r="AE138" s="160" t="s">
        <v>953</v>
      </c>
      <c r="AF138" s="160" t="s">
        <v>973</v>
      </c>
      <c r="AG138" s="160" t="s">
        <v>556</v>
      </c>
      <c r="AH138" s="160" t="s">
        <v>971</v>
      </c>
      <c r="AI138" s="160" t="s">
        <v>971</v>
      </c>
      <c r="AJ138" s="160" t="s">
        <v>971</v>
      </c>
      <c r="AK138" s="162" t="s">
        <v>944</v>
      </c>
      <c r="AL138" s="160" t="s">
        <v>970</v>
      </c>
      <c r="AM138" s="160" t="s">
        <v>970</v>
      </c>
      <c r="AN138" s="160" t="s">
        <v>542</v>
      </c>
      <c r="AO138" s="160" t="s">
        <v>542</v>
      </c>
      <c r="AP138" s="160" t="s">
        <v>542</v>
      </c>
      <c r="AQ138" s="160" t="s">
        <v>542</v>
      </c>
      <c r="AR138" s="160" t="s">
        <v>966</v>
      </c>
      <c r="AS138" s="160" t="s">
        <v>556</v>
      </c>
      <c r="AT138" s="160" t="s">
        <v>967</v>
      </c>
      <c r="AU138" s="160" t="s">
        <v>556</v>
      </c>
      <c r="AV138" s="160" t="s">
        <v>553</v>
      </c>
      <c r="AW138" s="160" t="s">
        <v>556</v>
      </c>
      <c r="AX138" s="160" t="s">
        <v>556</v>
      </c>
      <c r="AY138" s="160" t="s">
        <v>943</v>
      </c>
      <c r="AZ138" s="160" t="s">
        <v>969</v>
      </c>
      <c r="BA138" s="160" t="s">
        <v>969</v>
      </c>
      <c r="BB138" s="160" t="s">
        <v>556</v>
      </c>
      <c r="BC138" s="160" t="s">
        <v>556</v>
      </c>
      <c r="BD138" s="160" t="s">
        <v>968</v>
      </c>
      <c r="BE138" s="160" t="s">
        <v>556</v>
      </c>
      <c r="BF138" s="104"/>
    </row>
    <row r="139" spans="1:58" x14ac:dyDescent="0.35">
      <c r="A139" s="128" t="str">
        <f>'Indicator Data'!A140</f>
        <v>Paraguay</v>
      </c>
      <c r="B139" s="107" t="str">
        <f>'Indicator Data'!B140</f>
        <v>PRY</v>
      </c>
      <c r="C139" s="160" t="s">
        <v>1061</v>
      </c>
      <c r="D139" s="160" t="s">
        <v>1061</v>
      </c>
      <c r="E139" s="160" t="s">
        <v>975</v>
      </c>
      <c r="F139" s="160" t="s">
        <v>975</v>
      </c>
      <c r="G139" s="160" t="s">
        <v>975</v>
      </c>
      <c r="H139" s="160" t="s">
        <v>975</v>
      </c>
      <c r="I139" s="160" t="s">
        <v>975</v>
      </c>
      <c r="J139" s="160" t="s">
        <v>971</v>
      </c>
      <c r="K139" s="160" t="s">
        <v>971</v>
      </c>
      <c r="L139" s="160" t="s">
        <v>542</v>
      </c>
      <c r="M139" s="160" t="s">
        <v>968</v>
      </c>
      <c r="N139" s="160" t="s">
        <v>968</v>
      </c>
      <c r="O139" s="160" t="s">
        <v>976</v>
      </c>
      <c r="P139" s="160" t="s">
        <v>976</v>
      </c>
      <c r="Q139" s="160" t="s">
        <v>973</v>
      </c>
      <c r="R139" s="160" t="s">
        <v>973</v>
      </c>
      <c r="S139" s="160" t="s">
        <v>977</v>
      </c>
      <c r="T139" s="160" t="s">
        <v>978</v>
      </c>
      <c r="U139" s="160" t="s">
        <v>978</v>
      </c>
      <c r="V139" s="160" t="s">
        <v>556</v>
      </c>
      <c r="W139" s="160" t="s">
        <v>953</v>
      </c>
      <c r="X139" s="160" t="s">
        <v>953</v>
      </c>
      <c r="Y139" s="160" t="s">
        <v>953</v>
      </c>
      <c r="Z139" s="160" t="s">
        <v>953</v>
      </c>
      <c r="AA139" s="160" t="s">
        <v>953</v>
      </c>
      <c r="AB139" s="160" t="s">
        <v>965</v>
      </c>
      <c r="AC139" s="160" t="s">
        <v>953</v>
      </c>
      <c r="AD139" s="105" t="s">
        <v>974</v>
      </c>
      <c r="AE139" s="160" t="s">
        <v>953</v>
      </c>
      <c r="AF139" s="160" t="s">
        <v>973</v>
      </c>
      <c r="AG139" s="160" t="s">
        <v>556</v>
      </c>
      <c r="AH139" s="160" t="s">
        <v>971</v>
      </c>
      <c r="AI139" s="160" t="s">
        <v>971</v>
      </c>
      <c r="AJ139" s="160" t="s">
        <v>971</v>
      </c>
      <c r="AK139" s="162" t="s">
        <v>944</v>
      </c>
      <c r="AL139" s="160" t="s">
        <v>970</v>
      </c>
      <c r="AM139" s="160" t="s">
        <v>970</v>
      </c>
      <c r="AN139" s="160" t="s">
        <v>542</v>
      </c>
      <c r="AO139" s="160" t="s">
        <v>542</v>
      </c>
      <c r="AP139" s="160" t="s">
        <v>542</v>
      </c>
      <c r="AQ139" s="160" t="s">
        <v>542</v>
      </c>
      <c r="AR139" s="160" t="s">
        <v>966</v>
      </c>
      <c r="AS139" s="160" t="s">
        <v>556</v>
      </c>
      <c r="AT139" s="160" t="s">
        <v>967</v>
      </c>
      <c r="AU139" s="160" t="s">
        <v>556</v>
      </c>
      <c r="AV139" s="160" t="s">
        <v>553</v>
      </c>
      <c r="AW139" s="160" t="s">
        <v>556</v>
      </c>
      <c r="AX139" s="160" t="s">
        <v>556</v>
      </c>
      <c r="AY139" s="160" t="s">
        <v>943</v>
      </c>
      <c r="AZ139" s="160" t="s">
        <v>969</v>
      </c>
      <c r="BA139" s="160" t="s">
        <v>969</v>
      </c>
      <c r="BB139" s="160" t="s">
        <v>556</v>
      </c>
      <c r="BC139" s="160" t="s">
        <v>556</v>
      </c>
      <c r="BD139" s="160" t="s">
        <v>968</v>
      </c>
      <c r="BE139" s="160" t="s">
        <v>556</v>
      </c>
      <c r="BF139" s="104"/>
    </row>
    <row r="140" spans="1:58" x14ac:dyDescent="0.35">
      <c r="A140" s="128" t="str">
        <f>'Indicator Data'!A141</f>
        <v>Peru</v>
      </c>
      <c r="B140" s="107" t="str">
        <f>'Indicator Data'!B141</f>
        <v>PER</v>
      </c>
      <c r="C140" s="160" t="s">
        <v>1061</v>
      </c>
      <c r="D140" s="160" t="s">
        <v>1061</v>
      </c>
      <c r="E140" s="160" t="s">
        <v>975</v>
      </c>
      <c r="F140" s="160" t="s">
        <v>975</v>
      </c>
      <c r="G140" s="160" t="s">
        <v>975</v>
      </c>
      <c r="H140" s="160" t="s">
        <v>975</v>
      </c>
      <c r="I140" s="160" t="s">
        <v>975</v>
      </c>
      <c r="J140" s="160" t="s">
        <v>971</v>
      </c>
      <c r="K140" s="160" t="s">
        <v>971</v>
      </c>
      <c r="L140" s="160" t="s">
        <v>542</v>
      </c>
      <c r="M140" s="160" t="s">
        <v>968</v>
      </c>
      <c r="N140" s="160" t="s">
        <v>968</v>
      </c>
      <c r="O140" s="160" t="s">
        <v>976</v>
      </c>
      <c r="P140" s="160" t="s">
        <v>976</v>
      </c>
      <c r="Q140" s="160" t="s">
        <v>973</v>
      </c>
      <c r="R140" s="160" t="s">
        <v>973</v>
      </c>
      <c r="S140" s="160" t="s">
        <v>977</v>
      </c>
      <c r="T140" s="160" t="s">
        <v>978</v>
      </c>
      <c r="U140" s="160" t="s">
        <v>978</v>
      </c>
      <c r="V140" s="160" t="s">
        <v>556</v>
      </c>
      <c r="W140" s="160" t="s">
        <v>953</v>
      </c>
      <c r="X140" s="160" t="s">
        <v>953</v>
      </c>
      <c r="Y140" s="160" t="s">
        <v>953</v>
      </c>
      <c r="Z140" s="160" t="s">
        <v>953</v>
      </c>
      <c r="AA140" s="160" t="s">
        <v>953</v>
      </c>
      <c r="AB140" s="160" t="s">
        <v>965</v>
      </c>
      <c r="AC140" s="160" t="s">
        <v>953</v>
      </c>
      <c r="AD140" s="105" t="s">
        <v>974</v>
      </c>
      <c r="AE140" s="160" t="s">
        <v>953</v>
      </c>
      <c r="AF140" s="160" t="s">
        <v>973</v>
      </c>
      <c r="AG140" s="160" t="s">
        <v>556</v>
      </c>
      <c r="AH140" s="160" t="s">
        <v>971</v>
      </c>
      <c r="AI140" s="160" t="s">
        <v>971</v>
      </c>
      <c r="AJ140" s="160" t="s">
        <v>971</v>
      </c>
      <c r="AK140" s="162" t="s">
        <v>941</v>
      </c>
      <c r="AL140" s="160" t="s">
        <v>970</v>
      </c>
      <c r="AM140" s="160" t="s">
        <v>970</v>
      </c>
      <c r="AN140" s="160" t="s">
        <v>542</v>
      </c>
      <c r="AO140" s="160" t="s">
        <v>542</v>
      </c>
      <c r="AP140" s="160" t="s">
        <v>542</v>
      </c>
      <c r="AQ140" s="160" t="s">
        <v>542</v>
      </c>
      <c r="AR140" s="160" t="s">
        <v>966</v>
      </c>
      <c r="AS140" s="160" t="s">
        <v>556</v>
      </c>
      <c r="AT140" s="160" t="s">
        <v>967</v>
      </c>
      <c r="AU140" s="160" t="s">
        <v>556</v>
      </c>
      <c r="AV140" s="160" t="s">
        <v>553</v>
      </c>
      <c r="AW140" s="160" t="s">
        <v>556</v>
      </c>
      <c r="AX140" s="160" t="s">
        <v>556</v>
      </c>
      <c r="AY140" s="160" t="s">
        <v>943</v>
      </c>
      <c r="AZ140" s="160" t="s">
        <v>969</v>
      </c>
      <c r="BA140" s="160" t="s">
        <v>969</v>
      </c>
      <c r="BB140" s="160" t="s">
        <v>556</v>
      </c>
      <c r="BC140" s="160" t="s">
        <v>556</v>
      </c>
      <c r="BD140" s="160" t="s">
        <v>968</v>
      </c>
      <c r="BE140" s="160" t="s">
        <v>556</v>
      </c>
      <c r="BF140" s="104"/>
    </row>
    <row r="141" spans="1:58" x14ac:dyDescent="0.35">
      <c r="A141" s="128" t="str">
        <f>'Indicator Data'!A142</f>
        <v>Philippines</v>
      </c>
      <c r="B141" s="107" t="str">
        <f>'Indicator Data'!B142</f>
        <v>PHL</v>
      </c>
      <c r="C141" s="160" t="s">
        <v>1061</v>
      </c>
      <c r="D141" s="160" t="s">
        <v>1061</v>
      </c>
      <c r="E141" s="160" t="s">
        <v>975</v>
      </c>
      <c r="F141" s="160" t="s">
        <v>975</v>
      </c>
      <c r="G141" s="160" t="s">
        <v>975</v>
      </c>
      <c r="H141" s="160" t="s">
        <v>975</v>
      </c>
      <c r="I141" s="160" t="s">
        <v>975</v>
      </c>
      <c r="J141" s="160" t="s">
        <v>971</v>
      </c>
      <c r="K141" s="160" t="s">
        <v>971</v>
      </c>
      <c r="L141" s="160" t="s">
        <v>542</v>
      </c>
      <c r="M141" s="160" t="s">
        <v>968</v>
      </c>
      <c r="N141" s="160" t="s">
        <v>968</v>
      </c>
      <c r="O141" s="160" t="s">
        <v>976</v>
      </c>
      <c r="P141" s="160" t="s">
        <v>976</v>
      </c>
      <c r="Q141" s="160" t="s">
        <v>973</v>
      </c>
      <c r="R141" s="160" t="s">
        <v>973</v>
      </c>
      <c r="S141" s="160" t="s">
        <v>977</v>
      </c>
      <c r="T141" s="160" t="s">
        <v>978</v>
      </c>
      <c r="U141" s="160" t="s">
        <v>978</v>
      </c>
      <c r="V141" s="160" t="s">
        <v>556</v>
      </c>
      <c r="W141" s="160" t="s">
        <v>953</v>
      </c>
      <c r="X141" s="160" t="s">
        <v>953</v>
      </c>
      <c r="Y141" s="160" t="s">
        <v>953</v>
      </c>
      <c r="Z141" s="160" t="s">
        <v>953</v>
      </c>
      <c r="AA141" s="160" t="s">
        <v>953</v>
      </c>
      <c r="AB141" s="160" t="s">
        <v>941</v>
      </c>
      <c r="AC141" s="160" t="s">
        <v>953</v>
      </c>
      <c r="AD141" s="105" t="s">
        <v>974</v>
      </c>
      <c r="AE141" s="160" t="s">
        <v>953</v>
      </c>
      <c r="AF141" s="160" t="s">
        <v>973</v>
      </c>
      <c r="AG141" s="160" t="s">
        <v>556</v>
      </c>
      <c r="AH141" s="160" t="s">
        <v>971</v>
      </c>
      <c r="AI141" s="160" t="s">
        <v>971</v>
      </c>
      <c r="AJ141" s="160" t="s">
        <v>971</v>
      </c>
      <c r="AK141" s="162" t="s">
        <v>941</v>
      </c>
      <c r="AL141" s="160" t="s">
        <v>970</v>
      </c>
      <c r="AM141" s="160" t="s">
        <v>970</v>
      </c>
      <c r="AN141" s="160" t="s">
        <v>542</v>
      </c>
      <c r="AO141" s="160" t="s">
        <v>542</v>
      </c>
      <c r="AP141" s="160" t="s">
        <v>542</v>
      </c>
      <c r="AQ141" s="160" t="s">
        <v>542</v>
      </c>
      <c r="AR141" s="160" t="s">
        <v>966</v>
      </c>
      <c r="AS141" s="160" t="s">
        <v>556</v>
      </c>
      <c r="AT141" s="160" t="s">
        <v>967</v>
      </c>
      <c r="AU141" s="160" t="s">
        <v>556</v>
      </c>
      <c r="AV141" s="160" t="s">
        <v>553</v>
      </c>
      <c r="AW141" s="160" t="s">
        <v>556</v>
      </c>
      <c r="AX141" s="160" t="s">
        <v>556</v>
      </c>
      <c r="AY141" s="160" t="s">
        <v>943</v>
      </c>
      <c r="AZ141" s="160" t="s">
        <v>969</v>
      </c>
      <c r="BA141" s="160" t="s">
        <v>969</v>
      </c>
      <c r="BB141" s="160" t="s">
        <v>556</v>
      </c>
      <c r="BC141" s="160" t="s">
        <v>556</v>
      </c>
      <c r="BD141" s="160" t="s">
        <v>968</v>
      </c>
      <c r="BE141" s="160" t="s">
        <v>556</v>
      </c>
      <c r="BF141" s="104"/>
    </row>
    <row r="142" spans="1:58" x14ac:dyDescent="0.35">
      <c r="A142" s="128" t="str">
        <f>'Indicator Data'!A143</f>
        <v>Poland</v>
      </c>
      <c r="B142" s="107" t="str">
        <f>'Indicator Data'!B143</f>
        <v>POL</v>
      </c>
      <c r="C142" s="160" t="s">
        <v>1061</v>
      </c>
      <c r="D142" s="160" t="s">
        <v>1061</v>
      </c>
      <c r="E142" s="160" t="s">
        <v>975</v>
      </c>
      <c r="F142" s="160" t="s">
        <v>975</v>
      </c>
      <c r="G142" s="160" t="s">
        <v>975</v>
      </c>
      <c r="H142" s="160" t="s">
        <v>975</v>
      </c>
      <c r="I142" s="160" t="s">
        <v>975</v>
      </c>
      <c r="J142" s="160" t="s">
        <v>971</v>
      </c>
      <c r="K142" s="160" t="s">
        <v>971</v>
      </c>
      <c r="L142" s="160" t="s">
        <v>542</v>
      </c>
      <c r="M142" s="160" t="s">
        <v>968</v>
      </c>
      <c r="N142" s="160" t="s">
        <v>968</v>
      </c>
      <c r="O142" s="160" t="s">
        <v>976</v>
      </c>
      <c r="P142" s="160" t="s">
        <v>976</v>
      </c>
      <c r="Q142" s="160" t="s">
        <v>973</v>
      </c>
      <c r="R142" s="160" t="s">
        <v>973</v>
      </c>
      <c r="S142" s="160" t="s">
        <v>977</v>
      </c>
      <c r="T142" s="160" t="s">
        <v>978</v>
      </c>
      <c r="U142" s="160" t="s">
        <v>978</v>
      </c>
      <c r="V142" s="160" t="s">
        <v>556</v>
      </c>
      <c r="W142" s="160" t="s">
        <v>953</v>
      </c>
      <c r="X142" s="160" t="s">
        <v>953</v>
      </c>
      <c r="Y142" s="160" t="s">
        <v>953</v>
      </c>
      <c r="Z142" s="160" t="s">
        <v>953</v>
      </c>
      <c r="AA142" s="160" t="s">
        <v>953</v>
      </c>
      <c r="AB142" s="160" t="s">
        <v>941</v>
      </c>
      <c r="AC142" s="160" t="s">
        <v>953</v>
      </c>
      <c r="AD142" s="105" t="s">
        <v>974</v>
      </c>
      <c r="AE142" s="160" t="s">
        <v>953</v>
      </c>
      <c r="AF142" s="160" t="s">
        <v>973</v>
      </c>
      <c r="AG142" s="160" t="s">
        <v>556</v>
      </c>
      <c r="AH142" s="160" t="s">
        <v>971</v>
      </c>
      <c r="AI142" s="160" t="s">
        <v>971</v>
      </c>
      <c r="AJ142" s="160" t="s">
        <v>971</v>
      </c>
      <c r="AK142" s="162" t="s">
        <v>941</v>
      </c>
      <c r="AL142" s="160" t="s">
        <v>970</v>
      </c>
      <c r="AM142" s="160" t="s">
        <v>970</v>
      </c>
      <c r="AN142" s="160" t="s">
        <v>542</v>
      </c>
      <c r="AO142" s="160" t="s">
        <v>542</v>
      </c>
      <c r="AP142" s="160" t="s">
        <v>542</v>
      </c>
      <c r="AQ142" s="160" t="s">
        <v>542</v>
      </c>
      <c r="AR142" s="160" t="s">
        <v>966</v>
      </c>
      <c r="AS142" s="160" t="s">
        <v>556</v>
      </c>
      <c r="AT142" s="160" t="s">
        <v>967</v>
      </c>
      <c r="AU142" s="160" t="s">
        <v>556</v>
      </c>
      <c r="AV142" s="160" t="s">
        <v>553</v>
      </c>
      <c r="AW142" s="160" t="s">
        <v>556</v>
      </c>
      <c r="AX142" s="160" t="s">
        <v>556</v>
      </c>
      <c r="AY142" s="160" t="s">
        <v>943</v>
      </c>
      <c r="AZ142" s="160" t="s">
        <v>969</v>
      </c>
      <c r="BA142" s="160" t="s">
        <v>969</v>
      </c>
      <c r="BB142" s="160" t="s">
        <v>556</v>
      </c>
      <c r="BC142" s="160" t="s">
        <v>556</v>
      </c>
      <c r="BD142" s="160" t="s">
        <v>968</v>
      </c>
      <c r="BE142" s="160" t="s">
        <v>556</v>
      </c>
      <c r="BF142" s="104"/>
    </row>
    <row r="143" spans="1:58" x14ac:dyDescent="0.35">
      <c r="A143" s="128" t="str">
        <f>'Indicator Data'!A144</f>
        <v>Portugal</v>
      </c>
      <c r="B143" s="107" t="str">
        <f>'Indicator Data'!B144</f>
        <v>PRT</v>
      </c>
      <c r="C143" s="160" t="s">
        <v>1061</v>
      </c>
      <c r="D143" s="160" t="s">
        <v>1061</v>
      </c>
      <c r="E143" s="160" t="s">
        <v>975</v>
      </c>
      <c r="F143" s="160" t="s">
        <v>975</v>
      </c>
      <c r="G143" s="160" t="s">
        <v>975</v>
      </c>
      <c r="H143" s="160" t="s">
        <v>975</v>
      </c>
      <c r="I143" s="160" t="s">
        <v>975</v>
      </c>
      <c r="J143" s="160" t="s">
        <v>971</v>
      </c>
      <c r="K143" s="160" t="s">
        <v>971</v>
      </c>
      <c r="L143" s="160" t="s">
        <v>542</v>
      </c>
      <c r="M143" s="160" t="s">
        <v>968</v>
      </c>
      <c r="N143" s="160" t="s">
        <v>968</v>
      </c>
      <c r="O143" s="160" t="s">
        <v>976</v>
      </c>
      <c r="P143" s="160" t="s">
        <v>976</v>
      </c>
      <c r="Q143" s="160" t="s">
        <v>973</v>
      </c>
      <c r="R143" s="160" t="s">
        <v>973</v>
      </c>
      <c r="S143" s="160" t="s">
        <v>977</v>
      </c>
      <c r="T143" s="160" t="s">
        <v>978</v>
      </c>
      <c r="U143" s="160" t="s">
        <v>978</v>
      </c>
      <c r="V143" s="160" t="s">
        <v>556</v>
      </c>
      <c r="W143" s="160" t="s">
        <v>953</v>
      </c>
      <c r="X143" s="160" t="s">
        <v>953</v>
      </c>
      <c r="Y143" s="160" t="s">
        <v>953</v>
      </c>
      <c r="Z143" s="160" t="s">
        <v>953</v>
      </c>
      <c r="AA143" s="160" t="s">
        <v>953</v>
      </c>
      <c r="AB143" s="160" t="s">
        <v>953</v>
      </c>
      <c r="AC143" s="160" t="s">
        <v>953</v>
      </c>
      <c r="AD143" s="105" t="s">
        <v>974</v>
      </c>
      <c r="AE143" s="160" t="s">
        <v>953</v>
      </c>
      <c r="AF143" s="160" t="s">
        <v>973</v>
      </c>
      <c r="AG143" s="160" t="s">
        <v>556</v>
      </c>
      <c r="AH143" s="160" t="s">
        <v>971</v>
      </c>
      <c r="AI143" s="160" t="s">
        <v>971</v>
      </c>
      <c r="AJ143" s="160" t="s">
        <v>971</v>
      </c>
      <c r="AK143" s="162" t="s">
        <v>941</v>
      </c>
      <c r="AL143" s="160" t="s">
        <v>970</v>
      </c>
      <c r="AM143" s="160" t="s">
        <v>970</v>
      </c>
      <c r="AN143" s="160" t="s">
        <v>542</v>
      </c>
      <c r="AO143" s="160" t="s">
        <v>542</v>
      </c>
      <c r="AP143" s="160" t="s">
        <v>542</v>
      </c>
      <c r="AQ143" s="160" t="s">
        <v>542</v>
      </c>
      <c r="AR143" s="160" t="s">
        <v>966</v>
      </c>
      <c r="AS143" s="160" t="s">
        <v>556</v>
      </c>
      <c r="AT143" s="160" t="s">
        <v>967</v>
      </c>
      <c r="AU143" s="160" t="s">
        <v>556</v>
      </c>
      <c r="AV143" s="160" t="s">
        <v>553</v>
      </c>
      <c r="AW143" s="160" t="s">
        <v>556</v>
      </c>
      <c r="AX143" s="160" t="s">
        <v>556</v>
      </c>
      <c r="AY143" s="160" t="s">
        <v>943</v>
      </c>
      <c r="AZ143" s="160" t="s">
        <v>969</v>
      </c>
      <c r="BA143" s="160" t="s">
        <v>969</v>
      </c>
      <c r="BB143" s="160" t="s">
        <v>556</v>
      </c>
      <c r="BC143" s="160" t="s">
        <v>556</v>
      </c>
      <c r="BD143" s="160" t="s">
        <v>968</v>
      </c>
      <c r="BE143" s="160" t="s">
        <v>556</v>
      </c>
      <c r="BF143" s="104"/>
    </row>
    <row r="144" spans="1:58" x14ac:dyDescent="0.35">
      <c r="A144" s="128" t="str">
        <f>'Indicator Data'!A145</f>
        <v>Qatar</v>
      </c>
      <c r="B144" s="107" t="str">
        <f>'Indicator Data'!B145</f>
        <v>QAT</v>
      </c>
      <c r="C144" s="160" t="s">
        <v>1061</v>
      </c>
      <c r="D144" s="160" t="s">
        <v>1061</v>
      </c>
      <c r="E144" s="160" t="s">
        <v>975</v>
      </c>
      <c r="F144" s="160" t="s">
        <v>975</v>
      </c>
      <c r="G144" s="160" t="s">
        <v>975</v>
      </c>
      <c r="H144" s="160" t="s">
        <v>975</v>
      </c>
      <c r="I144" s="160" t="s">
        <v>975</v>
      </c>
      <c r="J144" s="160" t="s">
        <v>971</v>
      </c>
      <c r="K144" s="160" t="s">
        <v>971</v>
      </c>
      <c r="L144" s="160" t="s">
        <v>542</v>
      </c>
      <c r="M144" s="160" t="s">
        <v>968</v>
      </c>
      <c r="N144" s="160" t="s">
        <v>968</v>
      </c>
      <c r="O144" s="160" t="s">
        <v>976</v>
      </c>
      <c r="P144" s="160" t="s">
        <v>976</v>
      </c>
      <c r="Q144" s="160" t="s">
        <v>973</v>
      </c>
      <c r="R144" s="160" t="s">
        <v>973</v>
      </c>
      <c r="S144" s="160" t="s">
        <v>977</v>
      </c>
      <c r="T144" s="160" t="s">
        <v>978</v>
      </c>
      <c r="U144" s="160" t="s">
        <v>978</v>
      </c>
      <c r="V144" s="160" t="s">
        <v>556</v>
      </c>
      <c r="W144" s="160" t="s">
        <v>953</v>
      </c>
      <c r="X144" s="160" t="s">
        <v>953</v>
      </c>
      <c r="Y144" s="160" t="s">
        <v>953</v>
      </c>
      <c r="Z144" s="160" t="s">
        <v>953</v>
      </c>
      <c r="AA144" s="160" t="s">
        <v>953</v>
      </c>
      <c r="AB144" s="160" t="s">
        <v>941</v>
      </c>
      <c r="AC144" s="160" t="s">
        <v>953</v>
      </c>
      <c r="AD144" s="105" t="s">
        <v>974</v>
      </c>
      <c r="AE144" s="160" t="s">
        <v>953</v>
      </c>
      <c r="AF144" s="160" t="s">
        <v>973</v>
      </c>
      <c r="AG144" s="160" t="s">
        <v>556</v>
      </c>
      <c r="AH144" s="160" t="s">
        <v>971</v>
      </c>
      <c r="AI144" s="160" t="s">
        <v>971</v>
      </c>
      <c r="AJ144" s="160" t="s">
        <v>971</v>
      </c>
      <c r="AK144" s="162" t="s">
        <v>944</v>
      </c>
      <c r="AL144" s="160" t="s">
        <v>970</v>
      </c>
      <c r="AM144" s="160" t="s">
        <v>970</v>
      </c>
      <c r="AN144" s="160" t="s">
        <v>542</v>
      </c>
      <c r="AO144" s="160" t="s">
        <v>542</v>
      </c>
      <c r="AP144" s="160" t="s">
        <v>542</v>
      </c>
      <c r="AQ144" s="160" t="s">
        <v>542</v>
      </c>
      <c r="AR144" s="160" t="s">
        <v>966</v>
      </c>
      <c r="AS144" s="160" t="s">
        <v>556</v>
      </c>
      <c r="AT144" s="160" t="s">
        <v>967</v>
      </c>
      <c r="AU144" s="160" t="s">
        <v>556</v>
      </c>
      <c r="AV144" s="160" t="s">
        <v>553</v>
      </c>
      <c r="AW144" s="160" t="s">
        <v>556</v>
      </c>
      <c r="AX144" s="160" t="s">
        <v>556</v>
      </c>
      <c r="AY144" s="160" t="s">
        <v>943</v>
      </c>
      <c r="AZ144" s="160" t="s">
        <v>969</v>
      </c>
      <c r="BA144" s="160" t="s">
        <v>969</v>
      </c>
      <c r="BB144" s="160" t="s">
        <v>556</v>
      </c>
      <c r="BC144" s="160" t="s">
        <v>556</v>
      </c>
      <c r="BD144" s="160" t="s">
        <v>968</v>
      </c>
      <c r="BE144" s="160" t="s">
        <v>556</v>
      </c>
      <c r="BF144" s="104"/>
    </row>
    <row r="145" spans="1:58" x14ac:dyDescent="0.35">
      <c r="A145" s="128" t="str">
        <f>'Indicator Data'!A146</f>
        <v>Romania</v>
      </c>
      <c r="B145" s="107" t="str">
        <f>'Indicator Data'!B146</f>
        <v>ROU</v>
      </c>
      <c r="C145" s="160" t="s">
        <v>1061</v>
      </c>
      <c r="D145" s="160" t="s">
        <v>1061</v>
      </c>
      <c r="E145" s="160" t="s">
        <v>975</v>
      </c>
      <c r="F145" s="160" t="s">
        <v>975</v>
      </c>
      <c r="G145" s="160" t="s">
        <v>975</v>
      </c>
      <c r="H145" s="160" t="s">
        <v>975</v>
      </c>
      <c r="I145" s="160" t="s">
        <v>975</v>
      </c>
      <c r="J145" s="160" t="s">
        <v>971</v>
      </c>
      <c r="K145" s="160" t="s">
        <v>971</v>
      </c>
      <c r="L145" s="160" t="s">
        <v>542</v>
      </c>
      <c r="M145" s="160" t="s">
        <v>968</v>
      </c>
      <c r="N145" s="160" t="s">
        <v>968</v>
      </c>
      <c r="O145" s="160" t="s">
        <v>976</v>
      </c>
      <c r="P145" s="160" t="s">
        <v>976</v>
      </c>
      <c r="Q145" s="160" t="s">
        <v>973</v>
      </c>
      <c r="R145" s="160" t="s">
        <v>973</v>
      </c>
      <c r="S145" s="160" t="s">
        <v>977</v>
      </c>
      <c r="T145" s="160" t="s">
        <v>978</v>
      </c>
      <c r="U145" s="160" t="s">
        <v>978</v>
      </c>
      <c r="V145" s="160" t="s">
        <v>556</v>
      </c>
      <c r="W145" s="160" t="s">
        <v>953</v>
      </c>
      <c r="X145" s="160" t="s">
        <v>953</v>
      </c>
      <c r="Y145" s="160" t="s">
        <v>953</v>
      </c>
      <c r="Z145" s="160" t="s">
        <v>953</v>
      </c>
      <c r="AA145" s="160" t="s">
        <v>953</v>
      </c>
      <c r="AB145" s="160" t="s">
        <v>965</v>
      </c>
      <c r="AC145" s="160" t="s">
        <v>953</v>
      </c>
      <c r="AD145" s="105" t="s">
        <v>974</v>
      </c>
      <c r="AE145" s="160" t="s">
        <v>953</v>
      </c>
      <c r="AF145" s="160" t="s">
        <v>973</v>
      </c>
      <c r="AG145" s="160" t="s">
        <v>556</v>
      </c>
      <c r="AH145" s="160" t="s">
        <v>971</v>
      </c>
      <c r="AI145" s="160" t="s">
        <v>971</v>
      </c>
      <c r="AJ145" s="160" t="s">
        <v>971</v>
      </c>
      <c r="AK145" s="162" t="s">
        <v>941</v>
      </c>
      <c r="AL145" s="160" t="s">
        <v>970</v>
      </c>
      <c r="AM145" s="160" t="s">
        <v>970</v>
      </c>
      <c r="AN145" s="160" t="s">
        <v>542</v>
      </c>
      <c r="AO145" s="160" t="s">
        <v>542</v>
      </c>
      <c r="AP145" s="160" t="s">
        <v>542</v>
      </c>
      <c r="AQ145" s="160" t="s">
        <v>542</v>
      </c>
      <c r="AR145" s="160" t="s">
        <v>966</v>
      </c>
      <c r="AS145" s="160" t="s">
        <v>556</v>
      </c>
      <c r="AT145" s="160" t="s">
        <v>967</v>
      </c>
      <c r="AU145" s="160" t="s">
        <v>556</v>
      </c>
      <c r="AV145" s="160" t="s">
        <v>553</v>
      </c>
      <c r="AW145" s="160" t="s">
        <v>556</v>
      </c>
      <c r="AX145" s="160" t="s">
        <v>556</v>
      </c>
      <c r="AY145" s="160" t="s">
        <v>943</v>
      </c>
      <c r="AZ145" s="160" t="s">
        <v>969</v>
      </c>
      <c r="BA145" s="160" t="s">
        <v>969</v>
      </c>
      <c r="BB145" s="160" t="s">
        <v>556</v>
      </c>
      <c r="BC145" s="160" t="s">
        <v>556</v>
      </c>
      <c r="BD145" s="160" t="s">
        <v>968</v>
      </c>
      <c r="BE145" s="160" t="s">
        <v>556</v>
      </c>
      <c r="BF145" s="104"/>
    </row>
    <row r="146" spans="1:58" x14ac:dyDescent="0.35">
      <c r="A146" s="128" t="str">
        <f>'Indicator Data'!A147</f>
        <v>Russian Federation</v>
      </c>
      <c r="B146" s="107" t="str">
        <f>'Indicator Data'!B147</f>
        <v>RUS</v>
      </c>
      <c r="C146" s="160" t="s">
        <v>1061</v>
      </c>
      <c r="D146" s="160" t="s">
        <v>1061</v>
      </c>
      <c r="E146" s="160" t="s">
        <v>975</v>
      </c>
      <c r="F146" s="160" t="s">
        <v>975</v>
      </c>
      <c r="G146" s="160" t="s">
        <v>975</v>
      </c>
      <c r="H146" s="160" t="s">
        <v>975</v>
      </c>
      <c r="I146" s="160" t="s">
        <v>975</v>
      </c>
      <c r="J146" s="160" t="s">
        <v>971</v>
      </c>
      <c r="K146" s="160" t="s">
        <v>971</v>
      </c>
      <c r="L146" s="160" t="s">
        <v>542</v>
      </c>
      <c r="M146" s="160" t="s">
        <v>968</v>
      </c>
      <c r="N146" s="160" t="s">
        <v>968</v>
      </c>
      <c r="O146" s="160" t="s">
        <v>976</v>
      </c>
      <c r="P146" s="160" t="s">
        <v>976</v>
      </c>
      <c r="Q146" s="160" t="s">
        <v>973</v>
      </c>
      <c r="R146" s="160" t="s">
        <v>973</v>
      </c>
      <c r="S146" s="160" t="s">
        <v>977</v>
      </c>
      <c r="T146" s="160" t="s">
        <v>978</v>
      </c>
      <c r="U146" s="160" t="s">
        <v>978</v>
      </c>
      <c r="V146" s="160" t="s">
        <v>556</v>
      </c>
      <c r="W146" s="160" t="s">
        <v>953</v>
      </c>
      <c r="X146" s="160" t="s">
        <v>953</v>
      </c>
      <c r="Y146" s="160" t="s">
        <v>953</v>
      </c>
      <c r="Z146" s="160" t="s">
        <v>953</v>
      </c>
      <c r="AA146" s="160" t="s">
        <v>953</v>
      </c>
      <c r="AB146" s="160" t="s">
        <v>941</v>
      </c>
      <c r="AC146" s="160" t="s">
        <v>953</v>
      </c>
      <c r="AD146" s="105" t="s">
        <v>974</v>
      </c>
      <c r="AE146" s="160" t="s">
        <v>953</v>
      </c>
      <c r="AF146" s="160" t="s">
        <v>973</v>
      </c>
      <c r="AG146" s="160" t="s">
        <v>556</v>
      </c>
      <c r="AH146" s="160" t="s">
        <v>971</v>
      </c>
      <c r="AI146" s="160" t="s">
        <v>971</v>
      </c>
      <c r="AJ146" s="160" t="s">
        <v>971</v>
      </c>
      <c r="AK146" s="162" t="s">
        <v>941</v>
      </c>
      <c r="AL146" s="160" t="s">
        <v>970</v>
      </c>
      <c r="AM146" s="160" t="s">
        <v>970</v>
      </c>
      <c r="AN146" s="160" t="s">
        <v>542</v>
      </c>
      <c r="AO146" s="160" t="s">
        <v>542</v>
      </c>
      <c r="AP146" s="160" t="s">
        <v>542</v>
      </c>
      <c r="AQ146" s="160" t="s">
        <v>542</v>
      </c>
      <c r="AR146" s="160" t="s">
        <v>966</v>
      </c>
      <c r="AS146" s="160" t="s">
        <v>556</v>
      </c>
      <c r="AT146" s="160" t="s">
        <v>967</v>
      </c>
      <c r="AU146" s="160" t="s">
        <v>556</v>
      </c>
      <c r="AV146" s="160" t="s">
        <v>553</v>
      </c>
      <c r="AW146" s="160" t="s">
        <v>556</v>
      </c>
      <c r="AX146" s="160" t="s">
        <v>556</v>
      </c>
      <c r="AY146" s="160" t="s">
        <v>943</v>
      </c>
      <c r="AZ146" s="160" t="s">
        <v>969</v>
      </c>
      <c r="BA146" s="160" t="s">
        <v>969</v>
      </c>
      <c r="BB146" s="160" t="s">
        <v>556</v>
      </c>
      <c r="BC146" s="160" t="s">
        <v>556</v>
      </c>
      <c r="BD146" s="160" t="s">
        <v>968</v>
      </c>
      <c r="BE146" s="160" t="s">
        <v>556</v>
      </c>
      <c r="BF146" s="104"/>
    </row>
    <row r="147" spans="1:58" x14ac:dyDescent="0.35">
      <c r="A147" s="128" t="str">
        <f>'Indicator Data'!A148</f>
        <v>Rwanda</v>
      </c>
      <c r="B147" s="107" t="str">
        <f>'Indicator Data'!B148</f>
        <v>RWA</v>
      </c>
      <c r="C147" s="160" t="s">
        <v>1061</v>
      </c>
      <c r="D147" s="160" t="s">
        <v>1061</v>
      </c>
      <c r="E147" s="160" t="s">
        <v>975</v>
      </c>
      <c r="F147" s="160" t="s">
        <v>975</v>
      </c>
      <c r="G147" s="160" t="s">
        <v>975</v>
      </c>
      <c r="H147" s="160" t="s">
        <v>975</v>
      </c>
      <c r="I147" s="160" t="s">
        <v>975</v>
      </c>
      <c r="J147" s="160" t="s">
        <v>971</v>
      </c>
      <c r="K147" s="160" t="s">
        <v>971</v>
      </c>
      <c r="L147" s="160" t="s">
        <v>542</v>
      </c>
      <c r="M147" s="160" t="s">
        <v>968</v>
      </c>
      <c r="N147" s="160" t="s">
        <v>968</v>
      </c>
      <c r="O147" s="160" t="s">
        <v>976</v>
      </c>
      <c r="P147" s="160" t="s">
        <v>976</v>
      </c>
      <c r="Q147" s="160" t="s">
        <v>973</v>
      </c>
      <c r="R147" s="160" t="s">
        <v>973</v>
      </c>
      <c r="S147" s="160" t="s">
        <v>977</v>
      </c>
      <c r="T147" s="160" t="s">
        <v>978</v>
      </c>
      <c r="U147" s="160" t="s">
        <v>978</v>
      </c>
      <c r="V147" s="160" t="s">
        <v>556</v>
      </c>
      <c r="W147" s="160" t="s">
        <v>953</v>
      </c>
      <c r="X147" s="160" t="s">
        <v>953</v>
      </c>
      <c r="Y147" s="160" t="s">
        <v>953</v>
      </c>
      <c r="Z147" s="160" t="s">
        <v>953</v>
      </c>
      <c r="AA147" s="160" t="s">
        <v>953</v>
      </c>
      <c r="AB147" s="160" t="s">
        <v>941</v>
      </c>
      <c r="AC147" s="160" t="s">
        <v>953</v>
      </c>
      <c r="AD147" s="105" t="s">
        <v>974</v>
      </c>
      <c r="AE147" s="160" t="s">
        <v>953</v>
      </c>
      <c r="AF147" s="160" t="s">
        <v>973</v>
      </c>
      <c r="AG147" s="160" t="s">
        <v>556</v>
      </c>
      <c r="AH147" s="160" t="s">
        <v>971</v>
      </c>
      <c r="AI147" s="160" t="s">
        <v>971</v>
      </c>
      <c r="AJ147" s="160" t="s">
        <v>971</v>
      </c>
      <c r="AK147" s="162" t="s">
        <v>941</v>
      </c>
      <c r="AL147" s="160" t="s">
        <v>970</v>
      </c>
      <c r="AM147" s="160" t="s">
        <v>970</v>
      </c>
      <c r="AN147" s="160" t="s">
        <v>542</v>
      </c>
      <c r="AO147" s="160" t="s">
        <v>542</v>
      </c>
      <c r="AP147" s="160" t="s">
        <v>542</v>
      </c>
      <c r="AQ147" s="160" t="s">
        <v>542</v>
      </c>
      <c r="AR147" s="160" t="s">
        <v>966</v>
      </c>
      <c r="AS147" s="160" t="s">
        <v>556</v>
      </c>
      <c r="AT147" s="160" t="s">
        <v>967</v>
      </c>
      <c r="AU147" s="160" t="s">
        <v>556</v>
      </c>
      <c r="AV147" s="160" t="s">
        <v>553</v>
      </c>
      <c r="AW147" s="160" t="s">
        <v>556</v>
      </c>
      <c r="AX147" s="160" t="s">
        <v>556</v>
      </c>
      <c r="AY147" s="160" t="s">
        <v>943</v>
      </c>
      <c r="AZ147" s="160" t="s">
        <v>969</v>
      </c>
      <c r="BA147" s="160" t="s">
        <v>969</v>
      </c>
      <c r="BB147" s="160" t="s">
        <v>556</v>
      </c>
      <c r="BC147" s="160" t="s">
        <v>556</v>
      </c>
      <c r="BD147" s="160" t="s">
        <v>968</v>
      </c>
      <c r="BE147" s="160" t="s">
        <v>556</v>
      </c>
      <c r="BF147" s="104"/>
    </row>
    <row r="148" spans="1:58" x14ac:dyDescent="0.35">
      <c r="A148" s="128" t="str">
        <f>'Indicator Data'!A149</f>
        <v>Saint Kitts and Nevis</v>
      </c>
      <c r="B148" s="107" t="str">
        <f>'Indicator Data'!B149</f>
        <v>KNA</v>
      </c>
      <c r="C148" s="160" t="s">
        <v>1061</v>
      </c>
      <c r="D148" s="160" t="s">
        <v>1061</v>
      </c>
      <c r="E148" s="160" t="s">
        <v>975</v>
      </c>
      <c r="F148" s="160" t="s">
        <v>975</v>
      </c>
      <c r="G148" s="160" t="s">
        <v>975</v>
      </c>
      <c r="H148" s="160" t="s">
        <v>975</v>
      </c>
      <c r="I148" s="160" t="s">
        <v>975</v>
      </c>
      <c r="J148" s="160" t="s">
        <v>971</v>
      </c>
      <c r="K148" s="160" t="s">
        <v>971</v>
      </c>
      <c r="L148" s="160" t="s">
        <v>542</v>
      </c>
      <c r="M148" s="160" t="s">
        <v>968</v>
      </c>
      <c r="N148" s="160" t="s">
        <v>968</v>
      </c>
      <c r="O148" s="160" t="s">
        <v>976</v>
      </c>
      <c r="P148" s="160" t="s">
        <v>976</v>
      </c>
      <c r="Q148" s="160" t="s">
        <v>973</v>
      </c>
      <c r="R148" s="160" t="s">
        <v>973</v>
      </c>
      <c r="S148" s="160" t="s">
        <v>977</v>
      </c>
      <c r="T148" s="160" t="s">
        <v>978</v>
      </c>
      <c r="U148" s="160" t="s">
        <v>978</v>
      </c>
      <c r="V148" s="160" t="s">
        <v>556</v>
      </c>
      <c r="W148" s="160" t="s">
        <v>953</v>
      </c>
      <c r="X148" s="160" t="s">
        <v>953</v>
      </c>
      <c r="Y148" s="160" t="s">
        <v>953</v>
      </c>
      <c r="Z148" s="160" t="s">
        <v>953</v>
      </c>
      <c r="AA148" s="160" t="s">
        <v>953</v>
      </c>
      <c r="AB148" s="160" t="s">
        <v>941</v>
      </c>
      <c r="AC148" s="160" t="s">
        <v>953</v>
      </c>
      <c r="AD148" s="105" t="s">
        <v>974</v>
      </c>
      <c r="AE148" s="160" t="s">
        <v>953</v>
      </c>
      <c r="AF148" s="160" t="s">
        <v>973</v>
      </c>
      <c r="AG148" s="160" t="s">
        <v>556</v>
      </c>
      <c r="AH148" s="160" t="s">
        <v>971</v>
      </c>
      <c r="AI148" s="160" t="s">
        <v>971</v>
      </c>
      <c r="AJ148" s="160" t="s">
        <v>971</v>
      </c>
      <c r="AK148" s="162" t="s">
        <v>941</v>
      </c>
      <c r="AL148" s="160" t="s">
        <v>970</v>
      </c>
      <c r="AM148" s="160" t="s">
        <v>970</v>
      </c>
      <c r="AN148" s="160" t="s">
        <v>542</v>
      </c>
      <c r="AO148" s="160" t="s">
        <v>542</v>
      </c>
      <c r="AP148" s="160" t="s">
        <v>542</v>
      </c>
      <c r="AQ148" s="160" t="s">
        <v>542</v>
      </c>
      <c r="AR148" s="160" t="s">
        <v>966</v>
      </c>
      <c r="AS148" s="160" t="s">
        <v>556</v>
      </c>
      <c r="AT148" s="160" t="s">
        <v>967</v>
      </c>
      <c r="AU148" s="160" t="s">
        <v>556</v>
      </c>
      <c r="AV148" s="160" t="s">
        <v>553</v>
      </c>
      <c r="AW148" s="160" t="s">
        <v>556</v>
      </c>
      <c r="AX148" s="160" t="s">
        <v>556</v>
      </c>
      <c r="AY148" s="160" t="s">
        <v>943</v>
      </c>
      <c r="AZ148" s="160" t="s">
        <v>969</v>
      </c>
      <c r="BA148" s="160" t="s">
        <v>969</v>
      </c>
      <c r="BB148" s="160" t="s">
        <v>556</v>
      </c>
      <c r="BC148" s="160" t="s">
        <v>556</v>
      </c>
      <c r="BD148" s="160" t="s">
        <v>968</v>
      </c>
      <c r="BE148" s="160" t="s">
        <v>556</v>
      </c>
      <c r="BF148" s="104"/>
    </row>
    <row r="149" spans="1:58" x14ac:dyDescent="0.35">
      <c r="A149" s="128" t="str">
        <f>'Indicator Data'!A150</f>
        <v>Saint Lucia</v>
      </c>
      <c r="B149" s="107" t="str">
        <f>'Indicator Data'!B150</f>
        <v>LCA</v>
      </c>
      <c r="C149" s="160" t="s">
        <v>1061</v>
      </c>
      <c r="D149" s="160" t="s">
        <v>1061</v>
      </c>
      <c r="E149" s="160" t="s">
        <v>975</v>
      </c>
      <c r="F149" s="160" t="s">
        <v>975</v>
      </c>
      <c r="G149" s="160" t="s">
        <v>975</v>
      </c>
      <c r="H149" s="160" t="s">
        <v>975</v>
      </c>
      <c r="I149" s="160" t="s">
        <v>975</v>
      </c>
      <c r="J149" s="160" t="s">
        <v>971</v>
      </c>
      <c r="K149" s="160" t="s">
        <v>971</v>
      </c>
      <c r="L149" s="160" t="s">
        <v>542</v>
      </c>
      <c r="M149" s="160" t="s">
        <v>968</v>
      </c>
      <c r="N149" s="160" t="s">
        <v>968</v>
      </c>
      <c r="O149" s="160" t="s">
        <v>976</v>
      </c>
      <c r="P149" s="160" t="s">
        <v>976</v>
      </c>
      <c r="Q149" s="160" t="s">
        <v>973</v>
      </c>
      <c r="R149" s="160" t="s">
        <v>973</v>
      </c>
      <c r="S149" s="160" t="s">
        <v>977</v>
      </c>
      <c r="T149" s="160" t="s">
        <v>978</v>
      </c>
      <c r="U149" s="160" t="s">
        <v>978</v>
      </c>
      <c r="V149" s="160" t="s">
        <v>556</v>
      </c>
      <c r="W149" s="160" t="s">
        <v>953</v>
      </c>
      <c r="X149" s="160" t="s">
        <v>963</v>
      </c>
      <c r="Y149" s="160" t="s">
        <v>953</v>
      </c>
      <c r="Z149" s="160" t="s">
        <v>953</v>
      </c>
      <c r="AA149" s="160" t="s">
        <v>953</v>
      </c>
      <c r="AB149" s="160" t="s">
        <v>941</v>
      </c>
      <c r="AC149" s="160" t="s">
        <v>953</v>
      </c>
      <c r="AD149" s="105" t="s">
        <v>974</v>
      </c>
      <c r="AE149" s="160" t="s">
        <v>953</v>
      </c>
      <c r="AF149" s="160" t="s">
        <v>973</v>
      </c>
      <c r="AG149" s="160" t="s">
        <v>556</v>
      </c>
      <c r="AH149" s="160" t="s">
        <v>971</v>
      </c>
      <c r="AI149" s="160" t="s">
        <v>971</v>
      </c>
      <c r="AJ149" s="160" t="s">
        <v>971</v>
      </c>
      <c r="AK149" s="162" t="s">
        <v>941</v>
      </c>
      <c r="AL149" s="160" t="s">
        <v>970</v>
      </c>
      <c r="AM149" s="160" t="s">
        <v>970</v>
      </c>
      <c r="AN149" s="160" t="s">
        <v>542</v>
      </c>
      <c r="AO149" s="160" t="s">
        <v>542</v>
      </c>
      <c r="AP149" s="160" t="s">
        <v>542</v>
      </c>
      <c r="AQ149" s="160" t="s">
        <v>542</v>
      </c>
      <c r="AR149" s="160" t="s">
        <v>966</v>
      </c>
      <c r="AS149" s="160" t="s">
        <v>556</v>
      </c>
      <c r="AT149" s="160" t="s">
        <v>967</v>
      </c>
      <c r="AU149" s="160" t="s">
        <v>556</v>
      </c>
      <c r="AV149" s="160" t="s">
        <v>553</v>
      </c>
      <c r="AW149" s="160" t="s">
        <v>556</v>
      </c>
      <c r="AX149" s="160" t="s">
        <v>556</v>
      </c>
      <c r="AY149" s="160" t="s">
        <v>943</v>
      </c>
      <c r="AZ149" s="160" t="s">
        <v>969</v>
      </c>
      <c r="BA149" s="160" t="s">
        <v>969</v>
      </c>
      <c r="BB149" s="160" t="s">
        <v>556</v>
      </c>
      <c r="BC149" s="160" t="s">
        <v>556</v>
      </c>
      <c r="BD149" s="160" t="s">
        <v>968</v>
      </c>
      <c r="BE149" s="160" t="s">
        <v>556</v>
      </c>
      <c r="BF149" s="104"/>
    </row>
    <row r="150" spans="1:58" x14ac:dyDescent="0.35">
      <c r="A150" s="128" t="str">
        <f>'Indicator Data'!A151</f>
        <v>Saint Vincent and the Grenadines</v>
      </c>
      <c r="B150" s="107" t="str">
        <f>'Indicator Data'!B151</f>
        <v>VCT</v>
      </c>
      <c r="C150" s="160" t="s">
        <v>1061</v>
      </c>
      <c r="D150" s="160" t="s">
        <v>1061</v>
      </c>
      <c r="E150" s="160" t="s">
        <v>975</v>
      </c>
      <c r="F150" s="160" t="s">
        <v>975</v>
      </c>
      <c r="G150" s="160" t="s">
        <v>975</v>
      </c>
      <c r="H150" s="160" t="s">
        <v>975</v>
      </c>
      <c r="I150" s="160" t="s">
        <v>975</v>
      </c>
      <c r="J150" s="160" t="s">
        <v>971</v>
      </c>
      <c r="K150" s="160" t="s">
        <v>971</v>
      </c>
      <c r="L150" s="160" t="s">
        <v>542</v>
      </c>
      <c r="M150" s="160" t="s">
        <v>968</v>
      </c>
      <c r="N150" s="160" t="s">
        <v>968</v>
      </c>
      <c r="O150" s="160" t="s">
        <v>976</v>
      </c>
      <c r="P150" s="160" t="s">
        <v>976</v>
      </c>
      <c r="Q150" s="160" t="s">
        <v>973</v>
      </c>
      <c r="R150" s="160" t="s">
        <v>973</v>
      </c>
      <c r="S150" s="160" t="s">
        <v>977</v>
      </c>
      <c r="T150" s="160" t="s">
        <v>978</v>
      </c>
      <c r="U150" s="160" t="s">
        <v>978</v>
      </c>
      <c r="V150" s="160" t="s">
        <v>556</v>
      </c>
      <c r="W150" s="160" t="s">
        <v>953</v>
      </c>
      <c r="X150" s="160" t="s">
        <v>953</v>
      </c>
      <c r="Y150" s="160" t="s">
        <v>953</v>
      </c>
      <c r="Z150" s="160" t="s">
        <v>953</v>
      </c>
      <c r="AA150" s="160" t="s">
        <v>953</v>
      </c>
      <c r="AB150" s="160" t="s">
        <v>965</v>
      </c>
      <c r="AC150" s="160" t="s">
        <v>953</v>
      </c>
      <c r="AD150" s="105" t="s">
        <v>974</v>
      </c>
      <c r="AE150" s="160" t="s">
        <v>953</v>
      </c>
      <c r="AF150" s="160" t="s">
        <v>973</v>
      </c>
      <c r="AG150" s="160" t="s">
        <v>556</v>
      </c>
      <c r="AH150" s="160" t="s">
        <v>971</v>
      </c>
      <c r="AI150" s="160" t="s">
        <v>971</v>
      </c>
      <c r="AJ150" s="160" t="s">
        <v>971</v>
      </c>
      <c r="AK150" s="162" t="s">
        <v>941</v>
      </c>
      <c r="AL150" s="160" t="s">
        <v>970</v>
      </c>
      <c r="AM150" s="160" t="s">
        <v>970</v>
      </c>
      <c r="AN150" s="160" t="s">
        <v>542</v>
      </c>
      <c r="AO150" s="160" t="s">
        <v>542</v>
      </c>
      <c r="AP150" s="160" t="s">
        <v>542</v>
      </c>
      <c r="AQ150" s="160" t="s">
        <v>542</v>
      </c>
      <c r="AR150" s="160" t="s">
        <v>966</v>
      </c>
      <c r="AS150" s="160" t="s">
        <v>556</v>
      </c>
      <c r="AT150" s="160" t="s">
        <v>967</v>
      </c>
      <c r="AU150" s="160" t="s">
        <v>556</v>
      </c>
      <c r="AV150" s="160" t="s">
        <v>553</v>
      </c>
      <c r="AW150" s="160" t="s">
        <v>556</v>
      </c>
      <c r="AX150" s="160" t="s">
        <v>556</v>
      </c>
      <c r="AY150" s="160" t="s">
        <v>943</v>
      </c>
      <c r="AZ150" s="160" t="s">
        <v>969</v>
      </c>
      <c r="BA150" s="160" t="s">
        <v>969</v>
      </c>
      <c r="BB150" s="160" t="s">
        <v>556</v>
      </c>
      <c r="BC150" s="160" t="s">
        <v>556</v>
      </c>
      <c r="BD150" s="160" t="s">
        <v>968</v>
      </c>
      <c r="BE150" s="160" t="s">
        <v>556</v>
      </c>
      <c r="BF150" s="104"/>
    </row>
    <row r="151" spans="1:58" x14ac:dyDescent="0.35">
      <c r="A151" s="128" t="str">
        <f>'Indicator Data'!A152</f>
        <v>Samoa</v>
      </c>
      <c r="B151" s="107" t="str">
        <f>'Indicator Data'!B152</f>
        <v>WSM</v>
      </c>
      <c r="C151" s="160" t="s">
        <v>1061</v>
      </c>
      <c r="D151" s="160" t="s">
        <v>1061</v>
      </c>
      <c r="E151" s="160" t="s">
        <v>975</v>
      </c>
      <c r="F151" s="160" t="s">
        <v>975</v>
      </c>
      <c r="G151" s="160" t="s">
        <v>975</v>
      </c>
      <c r="H151" s="160" t="s">
        <v>975</v>
      </c>
      <c r="I151" s="160" t="s">
        <v>975</v>
      </c>
      <c r="J151" s="160" t="s">
        <v>971</v>
      </c>
      <c r="K151" s="160" t="s">
        <v>971</v>
      </c>
      <c r="L151" s="160" t="s">
        <v>542</v>
      </c>
      <c r="M151" s="160" t="s">
        <v>968</v>
      </c>
      <c r="N151" s="160" t="s">
        <v>968</v>
      </c>
      <c r="O151" s="160" t="s">
        <v>976</v>
      </c>
      <c r="P151" s="160" t="s">
        <v>976</v>
      </c>
      <c r="Q151" s="160" t="s">
        <v>973</v>
      </c>
      <c r="R151" s="160" t="s">
        <v>973</v>
      </c>
      <c r="S151" s="160" t="s">
        <v>977</v>
      </c>
      <c r="T151" s="160" t="s">
        <v>978</v>
      </c>
      <c r="U151" s="160" t="s">
        <v>978</v>
      </c>
      <c r="V151" s="160" t="s">
        <v>556</v>
      </c>
      <c r="W151" s="160" t="s">
        <v>953</v>
      </c>
      <c r="X151" s="160" t="s">
        <v>953</v>
      </c>
      <c r="Y151" s="160" t="s">
        <v>953</v>
      </c>
      <c r="Z151" s="160" t="s">
        <v>953</v>
      </c>
      <c r="AA151" s="160" t="s">
        <v>953</v>
      </c>
      <c r="AB151" s="160" t="s">
        <v>941</v>
      </c>
      <c r="AC151" s="160" t="s">
        <v>953</v>
      </c>
      <c r="AD151" s="105" t="s">
        <v>974</v>
      </c>
      <c r="AE151" s="160" t="s">
        <v>953</v>
      </c>
      <c r="AF151" s="160" t="s">
        <v>973</v>
      </c>
      <c r="AG151" s="160" t="s">
        <v>556</v>
      </c>
      <c r="AH151" s="160" t="s">
        <v>971</v>
      </c>
      <c r="AI151" s="160" t="s">
        <v>971</v>
      </c>
      <c r="AJ151" s="160" t="s">
        <v>971</v>
      </c>
      <c r="AK151" s="162" t="s">
        <v>941</v>
      </c>
      <c r="AL151" s="160" t="s">
        <v>970</v>
      </c>
      <c r="AM151" s="160" t="s">
        <v>970</v>
      </c>
      <c r="AN151" s="160" t="s">
        <v>542</v>
      </c>
      <c r="AO151" s="160" t="s">
        <v>542</v>
      </c>
      <c r="AP151" s="160" t="s">
        <v>542</v>
      </c>
      <c r="AQ151" s="160" t="s">
        <v>542</v>
      </c>
      <c r="AR151" s="160" t="s">
        <v>966</v>
      </c>
      <c r="AS151" s="160" t="s">
        <v>556</v>
      </c>
      <c r="AT151" s="160" t="s">
        <v>967</v>
      </c>
      <c r="AU151" s="160" t="s">
        <v>556</v>
      </c>
      <c r="AV151" s="160" t="s">
        <v>553</v>
      </c>
      <c r="AW151" s="160" t="s">
        <v>556</v>
      </c>
      <c r="AX151" s="160" t="s">
        <v>556</v>
      </c>
      <c r="AY151" s="160" t="s">
        <v>943</v>
      </c>
      <c r="AZ151" s="160" t="s">
        <v>969</v>
      </c>
      <c r="BA151" s="160" t="s">
        <v>969</v>
      </c>
      <c r="BB151" s="160" t="s">
        <v>556</v>
      </c>
      <c r="BC151" s="160" t="s">
        <v>556</v>
      </c>
      <c r="BD151" s="160" t="s">
        <v>968</v>
      </c>
      <c r="BE151" s="160" t="s">
        <v>556</v>
      </c>
      <c r="BF151" s="104"/>
    </row>
    <row r="152" spans="1:58" x14ac:dyDescent="0.35">
      <c r="A152" s="128" t="str">
        <f>'Indicator Data'!A153</f>
        <v>Sao Tome and Principe</v>
      </c>
      <c r="B152" s="107" t="str">
        <f>'Indicator Data'!B153</f>
        <v>STP</v>
      </c>
      <c r="C152" s="160" t="s">
        <v>1061</v>
      </c>
      <c r="D152" s="160" t="s">
        <v>1061</v>
      </c>
      <c r="E152" s="160" t="s">
        <v>975</v>
      </c>
      <c r="F152" s="160" t="s">
        <v>975</v>
      </c>
      <c r="G152" s="160" t="s">
        <v>975</v>
      </c>
      <c r="H152" s="160" t="s">
        <v>975</v>
      </c>
      <c r="I152" s="160" t="s">
        <v>975</v>
      </c>
      <c r="J152" s="160" t="s">
        <v>971</v>
      </c>
      <c r="K152" s="160" t="s">
        <v>971</v>
      </c>
      <c r="L152" s="160" t="s">
        <v>542</v>
      </c>
      <c r="M152" s="160" t="s">
        <v>968</v>
      </c>
      <c r="N152" s="160" t="s">
        <v>968</v>
      </c>
      <c r="O152" s="160" t="s">
        <v>976</v>
      </c>
      <c r="P152" s="160" t="s">
        <v>976</v>
      </c>
      <c r="Q152" s="160" t="s">
        <v>973</v>
      </c>
      <c r="R152" s="160" t="s">
        <v>973</v>
      </c>
      <c r="S152" s="160" t="s">
        <v>977</v>
      </c>
      <c r="T152" s="160" t="s">
        <v>978</v>
      </c>
      <c r="U152" s="160" t="s">
        <v>978</v>
      </c>
      <c r="V152" s="160" t="s">
        <v>556</v>
      </c>
      <c r="W152" s="160" t="s">
        <v>953</v>
      </c>
      <c r="X152" s="160" t="s">
        <v>953</v>
      </c>
      <c r="Y152" s="160" t="s">
        <v>953</v>
      </c>
      <c r="Z152" s="160" t="s">
        <v>953</v>
      </c>
      <c r="AA152" s="160" t="s">
        <v>953</v>
      </c>
      <c r="AB152" s="160" t="s">
        <v>965</v>
      </c>
      <c r="AC152" s="160" t="s">
        <v>953</v>
      </c>
      <c r="AD152" s="105" t="s">
        <v>974</v>
      </c>
      <c r="AE152" s="160" t="s">
        <v>953</v>
      </c>
      <c r="AF152" s="160" t="s">
        <v>973</v>
      </c>
      <c r="AG152" s="160" t="s">
        <v>556</v>
      </c>
      <c r="AH152" s="160" t="s">
        <v>971</v>
      </c>
      <c r="AI152" s="160" t="s">
        <v>971</v>
      </c>
      <c r="AJ152" s="160" t="s">
        <v>971</v>
      </c>
      <c r="AK152" s="162" t="s">
        <v>944</v>
      </c>
      <c r="AL152" s="160" t="s">
        <v>970</v>
      </c>
      <c r="AM152" s="160" t="s">
        <v>970</v>
      </c>
      <c r="AN152" s="160" t="s">
        <v>542</v>
      </c>
      <c r="AO152" s="160" t="s">
        <v>542</v>
      </c>
      <c r="AP152" s="160" t="s">
        <v>542</v>
      </c>
      <c r="AQ152" s="160" t="s">
        <v>542</v>
      </c>
      <c r="AR152" s="160" t="s">
        <v>966</v>
      </c>
      <c r="AS152" s="160" t="s">
        <v>556</v>
      </c>
      <c r="AT152" s="160" t="s">
        <v>967</v>
      </c>
      <c r="AU152" s="160" t="s">
        <v>556</v>
      </c>
      <c r="AV152" s="160" t="s">
        <v>553</v>
      </c>
      <c r="AW152" s="160" t="s">
        <v>556</v>
      </c>
      <c r="AX152" s="160" t="s">
        <v>556</v>
      </c>
      <c r="AY152" s="160" t="s">
        <v>943</v>
      </c>
      <c r="AZ152" s="160" t="s">
        <v>969</v>
      </c>
      <c r="BA152" s="160" t="s">
        <v>969</v>
      </c>
      <c r="BB152" s="160" t="s">
        <v>556</v>
      </c>
      <c r="BC152" s="160" t="s">
        <v>556</v>
      </c>
      <c r="BD152" s="160" t="s">
        <v>968</v>
      </c>
      <c r="BE152" s="160" t="s">
        <v>556</v>
      </c>
      <c r="BF152" s="104"/>
    </row>
    <row r="153" spans="1:58" x14ac:dyDescent="0.35">
      <c r="A153" s="128" t="str">
        <f>'Indicator Data'!A154</f>
        <v>Saudi Arabia</v>
      </c>
      <c r="B153" s="107" t="str">
        <f>'Indicator Data'!B154</f>
        <v>SAU</v>
      </c>
      <c r="C153" s="160" t="s">
        <v>1061</v>
      </c>
      <c r="D153" s="160" t="s">
        <v>1061</v>
      </c>
      <c r="E153" s="160" t="s">
        <v>975</v>
      </c>
      <c r="F153" s="160" t="s">
        <v>975</v>
      </c>
      <c r="G153" s="160" t="s">
        <v>975</v>
      </c>
      <c r="H153" s="160" t="s">
        <v>975</v>
      </c>
      <c r="I153" s="160" t="s">
        <v>975</v>
      </c>
      <c r="J153" s="160" t="s">
        <v>971</v>
      </c>
      <c r="K153" s="160" t="s">
        <v>971</v>
      </c>
      <c r="L153" s="160" t="s">
        <v>542</v>
      </c>
      <c r="M153" s="160" t="s">
        <v>968</v>
      </c>
      <c r="N153" s="160" t="s">
        <v>968</v>
      </c>
      <c r="O153" s="160" t="s">
        <v>976</v>
      </c>
      <c r="P153" s="160" t="s">
        <v>976</v>
      </c>
      <c r="Q153" s="160" t="s">
        <v>973</v>
      </c>
      <c r="R153" s="160" t="s">
        <v>973</v>
      </c>
      <c r="S153" s="160" t="s">
        <v>977</v>
      </c>
      <c r="T153" s="160" t="s">
        <v>978</v>
      </c>
      <c r="U153" s="160" t="s">
        <v>978</v>
      </c>
      <c r="V153" s="160" t="s">
        <v>556</v>
      </c>
      <c r="W153" s="160" t="s">
        <v>953</v>
      </c>
      <c r="X153" s="160" t="s">
        <v>953</v>
      </c>
      <c r="Y153" s="160" t="s">
        <v>953</v>
      </c>
      <c r="Z153" s="160" t="s">
        <v>953</v>
      </c>
      <c r="AA153" s="160" t="s">
        <v>953</v>
      </c>
      <c r="AB153" s="160" t="s">
        <v>953</v>
      </c>
      <c r="AC153" s="160" t="s">
        <v>953</v>
      </c>
      <c r="AD153" s="105" t="s">
        <v>974</v>
      </c>
      <c r="AE153" s="160" t="s">
        <v>953</v>
      </c>
      <c r="AF153" s="160" t="s">
        <v>973</v>
      </c>
      <c r="AG153" s="160" t="s">
        <v>556</v>
      </c>
      <c r="AH153" s="160" t="s">
        <v>971</v>
      </c>
      <c r="AI153" s="160" t="s">
        <v>971</v>
      </c>
      <c r="AJ153" s="160" t="s">
        <v>971</v>
      </c>
      <c r="AK153" s="162" t="s">
        <v>941</v>
      </c>
      <c r="AL153" s="160" t="s">
        <v>970</v>
      </c>
      <c r="AM153" s="160" t="s">
        <v>970</v>
      </c>
      <c r="AN153" s="160" t="s">
        <v>542</v>
      </c>
      <c r="AO153" s="160" t="s">
        <v>542</v>
      </c>
      <c r="AP153" s="160" t="s">
        <v>542</v>
      </c>
      <c r="AQ153" s="160" t="s">
        <v>542</v>
      </c>
      <c r="AR153" s="160" t="s">
        <v>966</v>
      </c>
      <c r="AS153" s="160" t="s">
        <v>556</v>
      </c>
      <c r="AT153" s="160" t="s">
        <v>967</v>
      </c>
      <c r="AU153" s="160" t="s">
        <v>556</v>
      </c>
      <c r="AV153" s="160" t="s">
        <v>553</v>
      </c>
      <c r="AW153" s="160" t="s">
        <v>556</v>
      </c>
      <c r="AX153" s="160" t="s">
        <v>556</v>
      </c>
      <c r="AY153" s="160" t="s">
        <v>943</v>
      </c>
      <c r="AZ153" s="160" t="s">
        <v>969</v>
      </c>
      <c r="BA153" s="160" t="s">
        <v>969</v>
      </c>
      <c r="BB153" s="160" t="s">
        <v>556</v>
      </c>
      <c r="BC153" s="160" t="s">
        <v>556</v>
      </c>
      <c r="BD153" s="160" t="s">
        <v>968</v>
      </c>
      <c r="BE153" s="160" t="s">
        <v>556</v>
      </c>
      <c r="BF153" s="104"/>
    </row>
    <row r="154" spans="1:58" x14ac:dyDescent="0.35">
      <c r="A154" s="128" t="str">
        <f>'Indicator Data'!A155</f>
        <v>Senegal</v>
      </c>
      <c r="B154" s="107" t="str">
        <f>'Indicator Data'!B155</f>
        <v>SEN</v>
      </c>
      <c r="C154" s="160" t="s">
        <v>1061</v>
      </c>
      <c r="D154" s="160" t="s">
        <v>1061</v>
      </c>
      <c r="E154" s="160" t="s">
        <v>975</v>
      </c>
      <c r="F154" s="160" t="s">
        <v>975</v>
      </c>
      <c r="G154" s="160" t="s">
        <v>975</v>
      </c>
      <c r="H154" s="160" t="s">
        <v>975</v>
      </c>
      <c r="I154" s="160" t="s">
        <v>975</v>
      </c>
      <c r="J154" s="160" t="s">
        <v>971</v>
      </c>
      <c r="K154" s="160" t="s">
        <v>971</v>
      </c>
      <c r="L154" s="160" t="s">
        <v>542</v>
      </c>
      <c r="M154" s="160" t="s">
        <v>968</v>
      </c>
      <c r="N154" s="160" t="s">
        <v>968</v>
      </c>
      <c r="O154" s="160" t="s">
        <v>976</v>
      </c>
      <c r="P154" s="160" t="s">
        <v>976</v>
      </c>
      <c r="Q154" s="160" t="s">
        <v>973</v>
      </c>
      <c r="R154" s="160" t="s">
        <v>973</v>
      </c>
      <c r="S154" s="160" t="s">
        <v>977</v>
      </c>
      <c r="T154" s="160" t="s">
        <v>978</v>
      </c>
      <c r="U154" s="160" t="s">
        <v>978</v>
      </c>
      <c r="V154" s="160" t="s">
        <v>556</v>
      </c>
      <c r="W154" s="160" t="s">
        <v>953</v>
      </c>
      <c r="X154" s="160" t="s">
        <v>953</v>
      </c>
      <c r="Y154" s="160" t="s">
        <v>953</v>
      </c>
      <c r="Z154" s="160" t="s">
        <v>953</v>
      </c>
      <c r="AA154" s="160" t="s">
        <v>953</v>
      </c>
      <c r="AB154" s="160" t="s">
        <v>941</v>
      </c>
      <c r="AC154" s="160" t="s">
        <v>953</v>
      </c>
      <c r="AD154" s="105" t="s">
        <v>974</v>
      </c>
      <c r="AE154" s="160" t="s">
        <v>953</v>
      </c>
      <c r="AF154" s="160" t="s">
        <v>973</v>
      </c>
      <c r="AG154" s="160" t="s">
        <v>556</v>
      </c>
      <c r="AH154" s="160" t="s">
        <v>971</v>
      </c>
      <c r="AI154" s="160" t="s">
        <v>971</v>
      </c>
      <c r="AJ154" s="160" t="s">
        <v>971</v>
      </c>
      <c r="AK154" s="162" t="s">
        <v>941</v>
      </c>
      <c r="AL154" s="160" t="s">
        <v>970</v>
      </c>
      <c r="AM154" s="160" t="s">
        <v>970</v>
      </c>
      <c r="AN154" s="160" t="s">
        <v>542</v>
      </c>
      <c r="AO154" s="160" t="s">
        <v>542</v>
      </c>
      <c r="AP154" s="160" t="s">
        <v>542</v>
      </c>
      <c r="AQ154" s="160" t="s">
        <v>542</v>
      </c>
      <c r="AR154" s="160" t="s">
        <v>966</v>
      </c>
      <c r="AS154" s="160" t="s">
        <v>556</v>
      </c>
      <c r="AT154" s="160" t="s">
        <v>967</v>
      </c>
      <c r="AU154" s="160" t="s">
        <v>556</v>
      </c>
      <c r="AV154" s="160" t="s">
        <v>553</v>
      </c>
      <c r="AW154" s="160" t="s">
        <v>556</v>
      </c>
      <c r="AX154" s="160" t="s">
        <v>556</v>
      </c>
      <c r="AY154" s="160" t="s">
        <v>943</v>
      </c>
      <c r="AZ154" s="160" t="s">
        <v>969</v>
      </c>
      <c r="BA154" s="160" t="s">
        <v>969</v>
      </c>
      <c r="BB154" s="160" t="s">
        <v>556</v>
      </c>
      <c r="BC154" s="160" t="s">
        <v>556</v>
      </c>
      <c r="BD154" s="160" t="s">
        <v>968</v>
      </c>
      <c r="BE154" s="160" t="s">
        <v>556</v>
      </c>
      <c r="BF154" s="104"/>
    </row>
    <row r="155" spans="1:58" x14ac:dyDescent="0.35">
      <c r="A155" s="128" t="str">
        <f>'Indicator Data'!A156</f>
        <v>Serbia</v>
      </c>
      <c r="B155" s="107" t="str">
        <f>'Indicator Data'!B156</f>
        <v>SRB</v>
      </c>
      <c r="C155" s="160" t="s">
        <v>1061</v>
      </c>
      <c r="D155" s="160" t="s">
        <v>1061</v>
      </c>
      <c r="E155" s="160" t="s">
        <v>975</v>
      </c>
      <c r="F155" s="160" t="s">
        <v>975</v>
      </c>
      <c r="G155" s="160" t="s">
        <v>975</v>
      </c>
      <c r="H155" s="160" t="s">
        <v>975</v>
      </c>
      <c r="I155" s="160" t="s">
        <v>975</v>
      </c>
      <c r="J155" s="160" t="s">
        <v>971</v>
      </c>
      <c r="K155" s="160" t="s">
        <v>971</v>
      </c>
      <c r="L155" s="160" t="s">
        <v>542</v>
      </c>
      <c r="M155" s="160" t="s">
        <v>968</v>
      </c>
      <c r="N155" s="160" t="s">
        <v>968</v>
      </c>
      <c r="O155" s="160" t="s">
        <v>976</v>
      </c>
      <c r="P155" s="160" t="s">
        <v>976</v>
      </c>
      <c r="Q155" s="160" t="s">
        <v>973</v>
      </c>
      <c r="R155" s="160" t="s">
        <v>973</v>
      </c>
      <c r="S155" s="160" t="s">
        <v>977</v>
      </c>
      <c r="T155" s="160" t="s">
        <v>978</v>
      </c>
      <c r="U155" s="160" t="s">
        <v>978</v>
      </c>
      <c r="V155" s="160" t="s">
        <v>556</v>
      </c>
      <c r="W155" s="160" t="s">
        <v>953</v>
      </c>
      <c r="X155" s="160" t="s">
        <v>953</v>
      </c>
      <c r="Y155" s="160" t="s">
        <v>953</v>
      </c>
      <c r="Z155" s="160" t="s">
        <v>953</v>
      </c>
      <c r="AA155" s="160" t="s">
        <v>953</v>
      </c>
      <c r="AB155" s="160" t="s">
        <v>965</v>
      </c>
      <c r="AC155" s="160" t="s">
        <v>953</v>
      </c>
      <c r="AD155" s="105" t="s">
        <v>974</v>
      </c>
      <c r="AE155" s="160" t="s">
        <v>953</v>
      </c>
      <c r="AF155" s="160" t="s">
        <v>973</v>
      </c>
      <c r="AG155" s="160" t="s">
        <v>556</v>
      </c>
      <c r="AH155" s="160" t="s">
        <v>971</v>
      </c>
      <c r="AI155" s="160" t="s">
        <v>971</v>
      </c>
      <c r="AJ155" s="160" t="s">
        <v>971</v>
      </c>
      <c r="AK155" s="162" t="s">
        <v>941</v>
      </c>
      <c r="AL155" s="160" t="s">
        <v>970</v>
      </c>
      <c r="AM155" s="160" t="s">
        <v>970</v>
      </c>
      <c r="AN155" s="160" t="s">
        <v>542</v>
      </c>
      <c r="AO155" s="160" t="s">
        <v>542</v>
      </c>
      <c r="AP155" s="160" t="s">
        <v>542</v>
      </c>
      <c r="AQ155" s="160" t="s">
        <v>542</v>
      </c>
      <c r="AR155" s="160" t="s">
        <v>966</v>
      </c>
      <c r="AS155" s="160" t="s">
        <v>556</v>
      </c>
      <c r="AT155" s="160" t="s">
        <v>967</v>
      </c>
      <c r="AU155" s="160" t="s">
        <v>556</v>
      </c>
      <c r="AV155" s="160" t="s">
        <v>553</v>
      </c>
      <c r="AW155" s="160" t="s">
        <v>556</v>
      </c>
      <c r="AX155" s="160" t="s">
        <v>556</v>
      </c>
      <c r="AY155" s="160" t="s">
        <v>943</v>
      </c>
      <c r="AZ155" s="160" t="s">
        <v>969</v>
      </c>
      <c r="BA155" s="160" t="s">
        <v>969</v>
      </c>
      <c r="BB155" s="160" t="s">
        <v>556</v>
      </c>
      <c r="BC155" s="160" t="s">
        <v>556</v>
      </c>
      <c r="BD155" s="160" t="s">
        <v>968</v>
      </c>
      <c r="BE155" s="160" t="s">
        <v>556</v>
      </c>
      <c r="BF155" s="104"/>
    </row>
    <row r="156" spans="1:58" x14ac:dyDescent="0.35">
      <c r="A156" s="128" t="str">
        <f>'Indicator Data'!A157</f>
        <v>Seychelles</v>
      </c>
      <c r="B156" s="107" t="str">
        <f>'Indicator Data'!B157</f>
        <v>SYC</v>
      </c>
      <c r="C156" s="160" t="s">
        <v>1061</v>
      </c>
      <c r="D156" s="160" t="s">
        <v>1061</v>
      </c>
      <c r="E156" s="160" t="s">
        <v>975</v>
      </c>
      <c r="F156" s="160" t="s">
        <v>975</v>
      </c>
      <c r="G156" s="160" t="s">
        <v>975</v>
      </c>
      <c r="H156" s="160" t="s">
        <v>975</v>
      </c>
      <c r="I156" s="160" t="s">
        <v>975</v>
      </c>
      <c r="J156" s="160" t="s">
        <v>971</v>
      </c>
      <c r="K156" s="160" t="s">
        <v>971</v>
      </c>
      <c r="L156" s="160" t="s">
        <v>542</v>
      </c>
      <c r="M156" s="160" t="s">
        <v>968</v>
      </c>
      <c r="N156" s="160" t="s">
        <v>968</v>
      </c>
      <c r="O156" s="160" t="s">
        <v>976</v>
      </c>
      <c r="P156" s="160" t="s">
        <v>976</v>
      </c>
      <c r="Q156" s="160" t="s">
        <v>973</v>
      </c>
      <c r="R156" s="160" t="s">
        <v>973</v>
      </c>
      <c r="S156" s="160" t="s">
        <v>977</v>
      </c>
      <c r="T156" s="160" t="s">
        <v>978</v>
      </c>
      <c r="U156" s="160" t="s">
        <v>978</v>
      </c>
      <c r="V156" s="160" t="s">
        <v>556</v>
      </c>
      <c r="W156" s="160" t="s">
        <v>953</v>
      </c>
      <c r="X156" s="160" t="s">
        <v>953</v>
      </c>
      <c r="Y156" s="160" t="s">
        <v>953</v>
      </c>
      <c r="Z156" s="160" t="s">
        <v>953</v>
      </c>
      <c r="AA156" s="160" t="s">
        <v>953</v>
      </c>
      <c r="AB156" s="160" t="s">
        <v>941</v>
      </c>
      <c r="AC156" s="160" t="s">
        <v>953</v>
      </c>
      <c r="AD156" s="105" t="s">
        <v>974</v>
      </c>
      <c r="AE156" s="160" t="s">
        <v>953</v>
      </c>
      <c r="AF156" s="160" t="s">
        <v>973</v>
      </c>
      <c r="AG156" s="160" t="s">
        <v>556</v>
      </c>
      <c r="AH156" s="160" t="s">
        <v>971</v>
      </c>
      <c r="AI156" s="160" t="s">
        <v>971</v>
      </c>
      <c r="AJ156" s="160" t="s">
        <v>971</v>
      </c>
      <c r="AK156" s="162" t="s">
        <v>941</v>
      </c>
      <c r="AL156" s="160" t="s">
        <v>970</v>
      </c>
      <c r="AM156" s="160" t="s">
        <v>970</v>
      </c>
      <c r="AN156" s="160" t="s">
        <v>542</v>
      </c>
      <c r="AO156" s="160" t="s">
        <v>542</v>
      </c>
      <c r="AP156" s="160" t="s">
        <v>542</v>
      </c>
      <c r="AQ156" s="160" t="s">
        <v>542</v>
      </c>
      <c r="AR156" s="160" t="s">
        <v>966</v>
      </c>
      <c r="AS156" s="160" t="s">
        <v>556</v>
      </c>
      <c r="AT156" s="160" t="s">
        <v>967</v>
      </c>
      <c r="AU156" s="160" t="s">
        <v>556</v>
      </c>
      <c r="AV156" s="160" t="s">
        <v>553</v>
      </c>
      <c r="AW156" s="160" t="s">
        <v>556</v>
      </c>
      <c r="AX156" s="160" t="s">
        <v>556</v>
      </c>
      <c r="AY156" s="160" t="s">
        <v>943</v>
      </c>
      <c r="AZ156" s="160" t="s">
        <v>969</v>
      </c>
      <c r="BA156" s="160" t="s">
        <v>969</v>
      </c>
      <c r="BB156" s="160" t="s">
        <v>556</v>
      </c>
      <c r="BC156" s="160" t="s">
        <v>556</v>
      </c>
      <c r="BD156" s="160" t="s">
        <v>968</v>
      </c>
      <c r="BE156" s="160" t="s">
        <v>556</v>
      </c>
      <c r="BF156" s="104"/>
    </row>
    <row r="157" spans="1:58" x14ac:dyDescent="0.35">
      <c r="A157" s="128" t="str">
        <f>'Indicator Data'!A158</f>
        <v>Sierra Leone</v>
      </c>
      <c r="B157" s="107" t="str">
        <f>'Indicator Data'!B158</f>
        <v>SLE</v>
      </c>
      <c r="C157" s="160" t="s">
        <v>1061</v>
      </c>
      <c r="D157" s="160" t="s">
        <v>1061</v>
      </c>
      <c r="E157" s="160" t="s">
        <v>975</v>
      </c>
      <c r="F157" s="160" t="s">
        <v>975</v>
      </c>
      <c r="G157" s="160" t="s">
        <v>975</v>
      </c>
      <c r="H157" s="160" t="s">
        <v>975</v>
      </c>
      <c r="I157" s="160" t="s">
        <v>975</v>
      </c>
      <c r="J157" s="160" t="s">
        <v>971</v>
      </c>
      <c r="K157" s="160" t="s">
        <v>971</v>
      </c>
      <c r="L157" s="160" t="s">
        <v>542</v>
      </c>
      <c r="M157" s="160" t="s">
        <v>968</v>
      </c>
      <c r="N157" s="160" t="s">
        <v>968</v>
      </c>
      <c r="O157" s="160" t="s">
        <v>976</v>
      </c>
      <c r="P157" s="160" t="s">
        <v>976</v>
      </c>
      <c r="Q157" s="160" t="s">
        <v>973</v>
      </c>
      <c r="R157" s="160" t="s">
        <v>973</v>
      </c>
      <c r="S157" s="160" t="s">
        <v>977</v>
      </c>
      <c r="T157" s="160" t="s">
        <v>978</v>
      </c>
      <c r="U157" s="160" t="s">
        <v>978</v>
      </c>
      <c r="V157" s="160" t="s">
        <v>556</v>
      </c>
      <c r="W157" s="160" t="s">
        <v>953</v>
      </c>
      <c r="X157" s="160" t="s">
        <v>953</v>
      </c>
      <c r="Y157" s="160" t="s">
        <v>953</v>
      </c>
      <c r="Z157" s="160" t="s">
        <v>953</v>
      </c>
      <c r="AA157" s="160" t="s">
        <v>953</v>
      </c>
      <c r="AB157" s="160" t="s">
        <v>965</v>
      </c>
      <c r="AC157" s="160" t="s">
        <v>953</v>
      </c>
      <c r="AD157" s="105" t="s">
        <v>974</v>
      </c>
      <c r="AE157" s="160" t="s">
        <v>953</v>
      </c>
      <c r="AF157" s="160" t="s">
        <v>973</v>
      </c>
      <c r="AG157" s="160" t="s">
        <v>556</v>
      </c>
      <c r="AH157" s="160" t="s">
        <v>971</v>
      </c>
      <c r="AI157" s="160" t="s">
        <v>971</v>
      </c>
      <c r="AJ157" s="160" t="s">
        <v>971</v>
      </c>
      <c r="AK157" s="162" t="s">
        <v>941</v>
      </c>
      <c r="AL157" s="160" t="s">
        <v>970</v>
      </c>
      <c r="AM157" s="160" t="s">
        <v>970</v>
      </c>
      <c r="AN157" s="160" t="s">
        <v>542</v>
      </c>
      <c r="AO157" s="160" t="s">
        <v>542</v>
      </c>
      <c r="AP157" s="160" t="s">
        <v>542</v>
      </c>
      <c r="AQ157" s="160" t="s">
        <v>542</v>
      </c>
      <c r="AR157" s="160" t="s">
        <v>966</v>
      </c>
      <c r="AS157" s="160" t="s">
        <v>556</v>
      </c>
      <c r="AT157" s="160" t="s">
        <v>967</v>
      </c>
      <c r="AU157" s="160" t="s">
        <v>556</v>
      </c>
      <c r="AV157" s="160" t="s">
        <v>553</v>
      </c>
      <c r="AW157" s="160" t="s">
        <v>556</v>
      </c>
      <c r="AX157" s="160" t="s">
        <v>556</v>
      </c>
      <c r="AY157" s="160" t="s">
        <v>943</v>
      </c>
      <c r="AZ157" s="160" t="s">
        <v>969</v>
      </c>
      <c r="BA157" s="160" t="s">
        <v>969</v>
      </c>
      <c r="BB157" s="160" t="s">
        <v>556</v>
      </c>
      <c r="BC157" s="160" t="s">
        <v>556</v>
      </c>
      <c r="BD157" s="160" t="s">
        <v>968</v>
      </c>
      <c r="BE157" s="160" t="s">
        <v>556</v>
      </c>
      <c r="BF157" s="104"/>
    </row>
    <row r="158" spans="1:58" x14ac:dyDescent="0.35">
      <c r="A158" s="128" t="str">
        <f>'Indicator Data'!A159</f>
        <v>Singapore</v>
      </c>
      <c r="B158" s="107" t="str">
        <f>'Indicator Data'!B159</f>
        <v>SGP</v>
      </c>
      <c r="C158" s="160" t="s">
        <v>1061</v>
      </c>
      <c r="D158" s="160" t="s">
        <v>1061</v>
      </c>
      <c r="E158" s="160" t="s">
        <v>975</v>
      </c>
      <c r="F158" s="160" t="s">
        <v>975</v>
      </c>
      <c r="G158" s="160" t="s">
        <v>975</v>
      </c>
      <c r="H158" s="160" t="s">
        <v>975</v>
      </c>
      <c r="I158" s="160" t="s">
        <v>975</v>
      </c>
      <c r="J158" s="160" t="s">
        <v>971</v>
      </c>
      <c r="K158" s="160" t="s">
        <v>971</v>
      </c>
      <c r="L158" s="160" t="s">
        <v>542</v>
      </c>
      <c r="M158" s="160" t="s">
        <v>968</v>
      </c>
      <c r="N158" s="160" t="s">
        <v>968</v>
      </c>
      <c r="O158" s="160" t="s">
        <v>976</v>
      </c>
      <c r="P158" s="160" t="s">
        <v>976</v>
      </c>
      <c r="Q158" s="160" t="s">
        <v>973</v>
      </c>
      <c r="R158" s="160" t="s">
        <v>973</v>
      </c>
      <c r="S158" s="160" t="s">
        <v>977</v>
      </c>
      <c r="T158" s="160" t="s">
        <v>978</v>
      </c>
      <c r="U158" s="160" t="s">
        <v>978</v>
      </c>
      <c r="V158" s="160" t="s">
        <v>556</v>
      </c>
      <c r="W158" s="160" t="s">
        <v>953</v>
      </c>
      <c r="X158" s="160" t="s">
        <v>953</v>
      </c>
      <c r="Y158" s="160" t="s">
        <v>953</v>
      </c>
      <c r="Z158" s="160" t="s">
        <v>953</v>
      </c>
      <c r="AA158" s="160" t="s">
        <v>953</v>
      </c>
      <c r="AB158" s="160" t="s">
        <v>965</v>
      </c>
      <c r="AC158" s="160" t="s">
        <v>953</v>
      </c>
      <c r="AD158" s="105" t="s">
        <v>974</v>
      </c>
      <c r="AE158" s="160" t="s">
        <v>953</v>
      </c>
      <c r="AF158" s="160" t="s">
        <v>973</v>
      </c>
      <c r="AG158" s="160" t="s">
        <v>556</v>
      </c>
      <c r="AH158" s="160" t="s">
        <v>971</v>
      </c>
      <c r="AI158" s="160" t="s">
        <v>971</v>
      </c>
      <c r="AJ158" s="160" t="s">
        <v>971</v>
      </c>
      <c r="AK158" s="162" t="s">
        <v>941</v>
      </c>
      <c r="AL158" s="160" t="s">
        <v>970</v>
      </c>
      <c r="AM158" s="160" t="s">
        <v>970</v>
      </c>
      <c r="AN158" s="160" t="s">
        <v>542</v>
      </c>
      <c r="AO158" s="160" t="s">
        <v>542</v>
      </c>
      <c r="AP158" s="160" t="s">
        <v>542</v>
      </c>
      <c r="AQ158" s="160" t="s">
        <v>542</v>
      </c>
      <c r="AR158" s="160" t="s">
        <v>966</v>
      </c>
      <c r="AS158" s="160" t="s">
        <v>556</v>
      </c>
      <c r="AT158" s="160" t="s">
        <v>967</v>
      </c>
      <c r="AU158" s="160" t="s">
        <v>556</v>
      </c>
      <c r="AV158" s="160" t="s">
        <v>553</v>
      </c>
      <c r="AW158" s="160" t="s">
        <v>556</v>
      </c>
      <c r="AX158" s="160" t="s">
        <v>556</v>
      </c>
      <c r="AY158" s="160" t="s">
        <v>943</v>
      </c>
      <c r="AZ158" s="160" t="s">
        <v>969</v>
      </c>
      <c r="BA158" s="160" t="s">
        <v>969</v>
      </c>
      <c r="BB158" s="160" t="s">
        <v>556</v>
      </c>
      <c r="BC158" s="160" t="s">
        <v>556</v>
      </c>
      <c r="BD158" s="160" t="s">
        <v>968</v>
      </c>
      <c r="BE158" s="160" t="s">
        <v>556</v>
      </c>
      <c r="BF158" s="104"/>
    </row>
    <row r="159" spans="1:58" x14ac:dyDescent="0.35">
      <c r="A159" s="128" t="str">
        <f>'Indicator Data'!A160</f>
        <v>Slovakia</v>
      </c>
      <c r="B159" s="107" t="str">
        <f>'Indicator Data'!B160</f>
        <v>SVK</v>
      </c>
      <c r="C159" s="160" t="s">
        <v>1061</v>
      </c>
      <c r="D159" s="160" t="s">
        <v>1061</v>
      </c>
      <c r="E159" s="160" t="s">
        <v>975</v>
      </c>
      <c r="F159" s="160" t="s">
        <v>975</v>
      </c>
      <c r="G159" s="160" t="s">
        <v>975</v>
      </c>
      <c r="H159" s="160" t="s">
        <v>975</v>
      </c>
      <c r="I159" s="160" t="s">
        <v>975</v>
      </c>
      <c r="J159" s="160" t="s">
        <v>971</v>
      </c>
      <c r="K159" s="160" t="s">
        <v>971</v>
      </c>
      <c r="L159" s="160" t="s">
        <v>542</v>
      </c>
      <c r="M159" s="160" t="s">
        <v>968</v>
      </c>
      <c r="N159" s="160" t="s">
        <v>968</v>
      </c>
      <c r="O159" s="160" t="s">
        <v>976</v>
      </c>
      <c r="P159" s="160" t="s">
        <v>976</v>
      </c>
      <c r="Q159" s="160" t="s">
        <v>973</v>
      </c>
      <c r="R159" s="160" t="s">
        <v>973</v>
      </c>
      <c r="S159" s="160" t="s">
        <v>977</v>
      </c>
      <c r="T159" s="160" t="s">
        <v>978</v>
      </c>
      <c r="U159" s="160" t="s">
        <v>978</v>
      </c>
      <c r="V159" s="160" t="s">
        <v>556</v>
      </c>
      <c r="W159" s="160" t="s">
        <v>953</v>
      </c>
      <c r="X159" s="160" t="s">
        <v>953</v>
      </c>
      <c r="Y159" s="160" t="s">
        <v>953</v>
      </c>
      <c r="Z159" s="160" t="s">
        <v>953</v>
      </c>
      <c r="AA159" s="160" t="s">
        <v>953</v>
      </c>
      <c r="AB159" s="160" t="s">
        <v>941</v>
      </c>
      <c r="AC159" s="160" t="s">
        <v>953</v>
      </c>
      <c r="AD159" s="105" t="s">
        <v>974</v>
      </c>
      <c r="AE159" s="160" t="s">
        <v>953</v>
      </c>
      <c r="AF159" s="160" t="s">
        <v>973</v>
      </c>
      <c r="AG159" s="160" t="s">
        <v>556</v>
      </c>
      <c r="AH159" s="160" t="s">
        <v>971</v>
      </c>
      <c r="AI159" s="160" t="s">
        <v>971</v>
      </c>
      <c r="AJ159" s="160" t="s">
        <v>971</v>
      </c>
      <c r="AK159" s="162" t="s">
        <v>941</v>
      </c>
      <c r="AL159" s="160" t="s">
        <v>970</v>
      </c>
      <c r="AM159" s="160" t="s">
        <v>970</v>
      </c>
      <c r="AN159" s="160" t="s">
        <v>542</v>
      </c>
      <c r="AO159" s="160" t="s">
        <v>542</v>
      </c>
      <c r="AP159" s="160" t="s">
        <v>542</v>
      </c>
      <c r="AQ159" s="160" t="s">
        <v>542</v>
      </c>
      <c r="AR159" s="160" t="s">
        <v>966</v>
      </c>
      <c r="AS159" s="160" t="s">
        <v>556</v>
      </c>
      <c r="AT159" s="160" t="s">
        <v>967</v>
      </c>
      <c r="AU159" s="160" t="s">
        <v>556</v>
      </c>
      <c r="AV159" s="160" t="s">
        <v>553</v>
      </c>
      <c r="AW159" s="160" t="s">
        <v>556</v>
      </c>
      <c r="AX159" s="160" t="s">
        <v>556</v>
      </c>
      <c r="AY159" s="160" t="s">
        <v>943</v>
      </c>
      <c r="AZ159" s="160" t="s">
        <v>969</v>
      </c>
      <c r="BA159" s="160" t="s">
        <v>969</v>
      </c>
      <c r="BB159" s="160" t="s">
        <v>556</v>
      </c>
      <c r="BC159" s="160" t="s">
        <v>556</v>
      </c>
      <c r="BD159" s="160" t="s">
        <v>968</v>
      </c>
      <c r="BE159" s="160" t="s">
        <v>556</v>
      </c>
      <c r="BF159" s="104"/>
    </row>
    <row r="160" spans="1:58" x14ac:dyDescent="0.35">
      <c r="A160" s="128" t="str">
        <f>'Indicator Data'!A161</f>
        <v>Slovenia</v>
      </c>
      <c r="B160" s="107" t="str">
        <f>'Indicator Data'!B161</f>
        <v>SVN</v>
      </c>
      <c r="C160" s="160" t="s">
        <v>1061</v>
      </c>
      <c r="D160" s="160" t="s">
        <v>1061</v>
      </c>
      <c r="E160" s="160" t="s">
        <v>975</v>
      </c>
      <c r="F160" s="160" t="s">
        <v>975</v>
      </c>
      <c r="G160" s="160" t="s">
        <v>975</v>
      </c>
      <c r="H160" s="160" t="s">
        <v>975</v>
      </c>
      <c r="I160" s="160" t="s">
        <v>975</v>
      </c>
      <c r="J160" s="160" t="s">
        <v>971</v>
      </c>
      <c r="K160" s="160" t="s">
        <v>971</v>
      </c>
      <c r="L160" s="160" t="s">
        <v>542</v>
      </c>
      <c r="M160" s="160" t="s">
        <v>968</v>
      </c>
      <c r="N160" s="160" t="s">
        <v>968</v>
      </c>
      <c r="O160" s="160" t="s">
        <v>976</v>
      </c>
      <c r="P160" s="160" t="s">
        <v>976</v>
      </c>
      <c r="Q160" s="160" t="s">
        <v>973</v>
      </c>
      <c r="R160" s="160" t="s">
        <v>973</v>
      </c>
      <c r="S160" s="160" t="s">
        <v>977</v>
      </c>
      <c r="T160" s="160" t="s">
        <v>978</v>
      </c>
      <c r="U160" s="160" t="s">
        <v>978</v>
      </c>
      <c r="V160" s="160" t="s">
        <v>556</v>
      </c>
      <c r="W160" s="160" t="s">
        <v>953</v>
      </c>
      <c r="X160" s="160" t="s">
        <v>953</v>
      </c>
      <c r="Y160" s="160" t="s">
        <v>953</v>
      </c>
      <c r="Z160" s="160" t="s">
        <v>953</v>
      </c>
      <c r="AA160" s="160" t="s">
        <v>953</v>
      </c>
      <c r="AB160" s="160" t="s">
        <v>965</v>
      </c>
      <c r="AC160" s="160" t="s">
        <v>953</v>
      </c>
      <c r="AD160" s="105" t="s">
        <v>974</v>
      </c>
      <c r="AE160" s="160" t="s">
        <v>953</v>
      </c>
      <c r="AF160" s="160" t="s">
        <v>973</v>
      </c>
      <c r="AG160" s="160" t="s">
        <v>556</v>
      </c>
      <c r="AH160" s="160" t="s">
        <v>971</v>
      </c>
      <c r="AI160" s="160" t="s">
        <v>971</v>
      </c>
      <c r="AJ160" s="160" t="s">
        <v>971</v>
      </c>
      <c r="AK160" s="162" t="s">
        <v>944</v>
      </c>
      <c r="AL160" s="160" t="s">
        <v>970</v>
      </c>
      <c r="AM160" s="160" t="s">
        <v>970</v>
      </c>
      <c r="AN160" s="160" t="s">
        <v>542</v>
      </c>
      <c r="AO160" s="160" t="s">
        <v>542</v>
      </c>
      <c r="AP160" s="160" t="s">
        <v>542</v>
      </c>
      <c r="AQ160" s="160" t="s">
        <v>542</v>
      </c>
      <c r="AR160" s="160" t="s">
        <v>966</v>
      </c>
      <c r="AS160" s="160" t="s">
        <v>556</v>
      </c>
      <c r="AT160" s="160" t="s">
        <v>967</v>
      </c>
      <c r="AU160" s="160" t="s">
        <v>556</v>
      </c>
      <c r="AV160" s="160" t="s">
        <v>553</v>
      </c>
      <c r="AW160" s="160" t="s">
        <v>556</v>
      </c>
      <c r="AX160" s="160" t="s">
        <v>556</v>
      </c>
      <c r="AY160" s="160" t="s">
        <v>943</v>
      </c>
      <c r="AZ160" s="160" t="s">
        <v>969</v>
      </c>
      <c r="BA160" s="160" t="s">
        <v>969</v>
      </c>
      <c r="BB160" s="160" t="s">
        <v>942</v>
      </c>
      <c r="BC160" s="160" t="s">
        <v>556</v>
      </c>
      <c r="BD160" s="160" t="s">
        <v>968</v>
      </c>
      <c r="BE160" s="160" t="s">
        <v>556</v>
      </c>
      <c r="BF160" s="104"/>
    </row>
    <row r="161" spans="1:58" x14ac:dyDescent="0.35">
      <c r="A161" s="128" t="str">
        <f>'Indicator Data'!A162</f>
        <v>Solomon Islands</v>
      </c>
      <c r="B161" s="107" t="str">
        <f>'Indicator Data'!B162</f>
        <v>SLB</v>
      </c>
      <c r="C161" s="160" t="s">
        <v>1061</v>
      </c>
      <c r="D161" s="160" t="s">
        <v>1061</v>
      </c>
      <c r="E161" s="160" t="s">
        <v>975</v>
      </c>
      <c r="F161" s="160" t="s">
        <v>975</v>
      </c>
      <c r="G161" s="160" t="s">
        <v>975</v>
      </c>
      <c r="H161" s="160" t="s">
        <v>975</v>
      </c>
      <c r="I161" s="160" t="s">
        <v>975</v>
      </c>
      <c r="J161" s="160" t="s">
        <v>971</v>
      </c>
      <c r="K161" s="160" t="s">
        <v>971</v>
      </c>
      <c r="L161" s="160" t="s">
        <v>542</v>
      </c>
      <c r="M161" s="160" t="s">
        <v>968</v>
      </c>
      <c r="N161" s="160" t="s">
        <v>968</v>
      </c>
      <c r="O161" s="160" t="s">
        <v>976</v>
      </c>
      <c r="P161" s="160" t="s">
        <v>976</v>
      </c>
      <c r="Q161" s="160" t="s">
        <v>973</v>
      </c>
      <c r="R161" s="160" t="s">
        <v>973</v>
      </c>
      <c r="S161" s="160" t="s">
        <v>977</v>
      </c>
      <c r="T161" s="160" t="s">
        <v>978</v>
      </c>
      <c r="U161" s="160" t="s">
        <v>978</v>
      </c>
      <c r="V161" s="160" t="s">
        <v>556</v>
      </c>
      <c r="W161" s="160" t="s">
        <v>953</v>
      </c>
      <c r="X161" s="160" t="s">
        <v>953</v>
      </c>
      <c r="Y161" s="160" t="s">
        <v>953</v>
      </c>
      <c r="Z161" s="160" t="s">
        <v>953</v>
      </c>
      <c r="AA161" s="160" t="s">
        <v>953</v>
      </c>
      <c r="AB161" s="160" t="s">
        <v>965</v>
      </c>
      <c r="AC161" s="160" t="s">
        <v>953</v>
      </c>
      <c r="AD161" s="105" t="s">
        <v>974</v>
      </c>
      <c r="AE161" s="160" t="s">
        <v>953</v>
      </c>
      <c r="AF161" s="160" t="s">
        <v>973</v>
      </c>
      <c r="AG161" s="160" t="s">
        <v>556</v>
      </c>
      <c r="AH161" s="160" t="s">
        <v>971</v>
      </c>
      <c r="AI161" s="160" t="s">
        <v>971</v>
      </c>
      <c r="AJ161" s="160" t="s">
        <v>971</v>
      </c>
      <c r="AK161" s="162" t="s">
        <v>941</v>
      </c>
      <c r="AL161" s="160" t="s">
        <v>970</v>
      </c>
      <c r="AM161" s="160" t="s">
        <v>970</v>
      </c>
      <c r="AN161" s="160" t="s">
        <v>542</v>
      </c>
      <c r="AO161" s="160" t="s">
        <v>542</v>
      </c>
      <c r="AP161" s="160" t="s">
        <v>542</v>
      </c>
      <c r="AQ161" s="160" t="s">
        <v>542</v>
      </c>
      <c r="AR161" s="160" t="s">
        <v>966</v>
      </c>
      <c r="AS161" s="160" t="s">
        <v>556</v>
      </c>
      <c r="AT161" s="160" t="s">
        <v>967</v>
      </c>
      <c r="AU161" s="160" t="s">
        <v>556</v>
      </c>
      <c r="AV161" s="160" t="s">
        <v>553</v>
      </c>
      <c r="AW161" s="160" t="s">
        <v>556</v>
      </c>
      <c r="AX161" s="160" t="s">
        <v>556</v>
      </c>
      <c r="AY161" s="160" t="s">
        <v>943</v>
      </c>
      <c r="AZ161" s="160" t="s">
        <v>969</v>
      </c>
      <c r="BA161" s="160" t="s">
        <v>969</v>
      </c>
      <c r="BB161" s="160" t="s">
        <v>556</v>
      </c>
      <c r="BC161" s="160" t="s">
        <v>556</v>
      </c>
      <c r="BD161" s="160" t="s">
        <v>968</v>
      </c>
      <c r="BE161" s="160" t="s">
        <v>556</v>
      </c>
      <c r="BF161" s="104"/>
    </row>
    <row r="162" spans="1:58" x14ac:dyDescent="0.35">
      <c r="A162" s="128" t="str">
        <f>'Indicator Data'!A163</f>
        <v>Somalia</v>
      </c>
      <c r="B162" s="107" t="str">
        <f>'Indicator Data'!B163</f>
        <v>SOM</v>
      </c>
      <c r="C162" s="160" t="s">
        <v>1061</v>
      </c>
      <c r="D162" s="160" t="s">
        <v>1061</v>
      </c>
      <c r="E162" s="160" t="s">
        <v>975</v>
      </c>
      <c r="F162" s="160" t="s">
        <v>975</v>
      </c>
      <c r="G162" s="160" t="s">
        <v>975</v>
      </c>
      <c r="H162" s="160" t="s">
        <v>975</v>
      </c>
      <c r="I162" s="160" t="s">
        <v>975</v>
      </c>
      <c r="J162" s="160" t="s">
        <v>971</v>
      </c>
      <c r="K162" s="160" t="s">
        <v>971</v>
      </c>
      <c r="L162" s="160" t="s">
        <v>542</v>
      </c>
      <c r="M162" s="160" t="s">
        <v>968</v>
      </c>
      <c r="N162" s="160" t="s">
        <v>968</v>
      </c>
      <c r="O162" s="160" t="s">
        <v>976</v>
      </c>
      <c r="P162" s="160" t="s">
        <v>976</v>
      </c>
      <c r="Q162" s="160" t="s">
        <v>973</v>
      </c>
      <c r="R162" s="160" t="s">
        <v>973</v>
      </c>
      <c r="S162" s="160" t="s">
        <v>977</v>
      </c>
      <c r="T162" s="160" t="s">
        <v>978</v>
      </c>
      <c r="U162" s="160" t="s">
        <v>978</v>
      </c>
      <c r="V162" s="160" t="s">
        <v>556</v>
      </c>
      <c r="W162" s="160" t="s">
        <v>953</v>
      </c>
      <c r="X162" s="160" t="s">
        <v>953</v>
      </c>
      <c r="Y162" s="160" t="s">
        <v>953</v>
      </c>
      <c r="Z162" s="160" t="s">
        <v>953</v>
      </c>
      <c r="AA162" s="160" t="s">
        <v>953</v>
      </c>
      <c r="AB162" s="160" t="s">
        <v>965</v>
      </c>
      <c r="AC162" s="160" t="s">
        <v>953</v>
      </c>
      <c r="AD162" s="105" t="s">
        <v>974</v>
      </c>
      <c r="AE162" s="160" t="s">
        <v>953</v>
      </c>
      <c r="AF162" s="160" t="s">
        <v>973</v>
      </c>
      <c r="AG162" s="160" t="s">
        <v>556</v>
      </c>
      <c r="AH162" s="160" t="s">
        <v>971</v>
      </c>
      <c r="AI162" s="160" t="s">
        <v>971</v>
      </c>
      <c r="AJ162" s="160" t="s">
        <v>971</v>
      </c>
      <c r="AK162" s="162" t="s">
        <v>944</v>
      </c>
      <c r="AL162" s="160" t="s">
        <v>970</v>
      </c>
      <c r="AM162" s="160" t="s">
        <v>970</v>
      </c>
      <c r="AN162" s="160" t="s">
        <v>542</v>
      </c>
      <c r="AO162" s="160" t="s">
        <v>542</v>
      </c>
      <c r="AP162" s="160" t="s">
        <v>542</v>
      </c>
      <c r="AQ162" s="160" t="s">
        <v>542</v>
      </c>
      <c r="AR162" s="160" t="s">
        <v>966</v>
      </c>
      <c r="AS162" s="160" t="s">
        <v>556</v>
      </c>
      <c r="AT162" s="160" t="s">
        <v>967</v>
      </c>
      <c r="AU162" s="160" t="s">
        <v>556</v>
      </c>
      <c r="AV162" s="160" t="s">
        <v>553</v>
      </c>
      <c r="AW162" s="160" t="s">
        <v>556</v>
      </c>
      <c r="AX162" s="160" t="s">
        <v>556</v>
      </c>
      <c r="AY162" s="160" t="s">
        <v>943</v>
      </c>
      <c r="AZ162" s="160" t="s">
        <v>969</v>
      </c>
      <c r="BA162" s="160" t="s">
        <v>969</v>
      </c>
      <c r="BB162" s="160" t="s">
        <v>556</v>
      </c>
      <c r="BC162" s="160" t="s">
        <v>556</v>
      </c>
      <c r="BD162" s="160" t="s">
        <v>968</v>
      </c>
      <c r="BE162" s="160" t="s">
        <v>556</v>
      </c>
      <c r="BF162" s="104"/>
    </row>
    <row r="163" spans="1:58" x14ac:dyDescent="0.35">
      <c r="A163" s="128" t="str">
        <f>'Indicator Data'!A164</f>
        <v>South Africa</v>
      </c>
      <c r="B163" s="107" t="str">
        <f>'Indicator Data'!B164</f>
        <v>ZAF</v>
      </c>
      <c r="C163" s="160" t="s">
        <v>1061</v>
      </c>
      <c r="D163" s="160" t="s">
        <v>1061</v>
      </c>
      <c r="E163" s="160" t="s">
        <v>975</v>
      </c>
      <c r="F163" s="160" t="s">
        <v>975</v>
      </c>
      <c r="G163" s="160" t="s">
        <v>975</v>
      </c>
      <c r="H163" s="160" t="s">
        <v>975</v>
      </c>
      <c r="I163" s="160" t="s">
        <v>975</v>
      </c>
      <c r="J163" s="160" t="s">
        <v>971</v>
      </c>
      <c r="K163" s="160" t="s">
        <v>971</v>
      </c>
      <c r="L163" s="160" t="s">
        <v>542</v>
      </c>
      <c r="M163" s="160" t="s">
        <v>968</v>
      </c>
      <c r="N163" s="160" t="s">
        <v>968</v>
      </c>
      <c r="O163" s="160" t="s">
        <v>976</v>
      </c>
      <c r="P163" s="160" t="s">
        <v>976</v>
      </c>
      <c r="Q163" s="160" t="s">
        <v>973</v>
      </c>
      <c r="R163" s="160" t="s">
        <v>973</v>
      </c>
      <c r="S163" s="160" t="s">
        <v>977</v>
      </c>
      <c r="T163" s="160" t="s">
        <v>978</v>
      </c>
      <c r="U163" s="160" t="s">
        <v>978</v>
      </c>
      <c r="V163" s="160" t="s">
        <v>556</v>
      </c>
      <c r="W163" s="160" t="s">
        <v>953</v>
      </c>
      <c r="X163" s="160" t="s">
        <v>953</v>
      </c>
      <c r="Y163" s="160" t="s">
        <v>953</v>
      </c>
      <c r="Z163" s="160" t="s">
        <v>953</v>
      </c>
      <c r="AA163" s="160" t="s">
        <v>953</v>
      </c>
      <c r="AB163" s="160" t="s">
        <v>953</v>
      </c>
      <c r="AC163" s="160" t="s">
        <v>953</v>
      </c>
      <c r="AD163" s="105" t="s">
        <v>974</v>
      </c>
      <c r="AE163" s="160" t="s">
        <v>953</v>
      </c>
      <c r="AF163" s="160" t="s">
        <v>973</v>
      </c>
      <c r="AG163" s="160" t="s">
        <v>556</v>
      </c>
      <c r="AH163" s="160" t="s">
        <v>971</v>
      </c>
      <c r="AI163" s="160" t="s">
        <v>971</v>
      </c>
      <c r="AJ163" s="160" t="s">
        <v>971</v>
      </c>
      <c r="AK163" s="162" t="s">
        <v>941</v>
      </c>
      <c r="AL163" s="160" t="s">
        <v>970</v>
      </c>
      <c r="AM163" s="160" t="s">
        <v>970</v>
      </c>
      <c r="AN163" s="160" t="s">
        <v>542</v>
      </c>
      <c r="AO163" s="160" t="s">
        <v>542</v>
      </c>
      <c r="AP163" s="160" t="s">
        <v>542</v>
      </c>
      <c r="AQ163" s="160" t="s">
        <v>542</v>
      </c>
      <c r="AR163" s="160" t="s">
        <v>966</v>
      </c>
      <c r="AS163" s="160" t="s">
        <v>556</v>
      </c>
      <c r="AT163" s="160" t="s">
        <v>967</v>
      </c>
      <c r="AU163" s="160" t="s">
        <v>556</v>
      </c>
      <c r="AV163" s="160" t="s">
        <v>553</v>
      </c>
      <c r="AW163" s="160" t="s">
        <v>556</v>
      </c>
      <c r="AX163" s="160" t="s">
        <v>556</v>
      </c>
      <c r="AY163" s="160" t="s">
        <v>943</v>
      </c>
      <c r="AZ163" s="160" t="s">
        <v>969</v>
      </c>
      <c r="BA163" s="160" t="s">
        <v>969</v>
      </c>
      <c r="BB163" s="160" t="s">
        <v>556</v>
      </c>
      <c r="BC163" s="160" t="s">
        <v>556</v>
      </c>
      <c r="BD163" s="160" t="s">
        <v>968</v>
      </c>
      <c r="BE163" s="160" t="s">
        <v>556</v>
      </c>
      <c r="BF163" s="104"/>
    </row>
    <row r="164" spans="1:58" x14ac:dyDescent="0.35">
      <c r="A164" s="128" t="str">
        <f>'Indicator Data'!A165</f>
        <v>South Sudan</v>
      </c>
      <c r="B164" s="107" t="str">
        <f>'Indicator Data'!B165</f>
        <v>SSD</v>
      </c>
      <c r="C164" s="160" t="s">
        <v>1061</v>
      </c>
      <c r="D164" s="160" t="s">
        <v>1061</v>
      </c>
      <c r="E164" s="160" t="s">
        <v>975</v>
      </c>
      <c r="F164" s="160" t="s">
        <v>975</v>
      </c>
      <c r="G164" s="160" t="s">
        <v>975</v>
      </c>
      <c r="H164" s="160" t="s">
        <v>975</v>
      </c>
      <c r="I164" s="160" t="s">
        <v>975</v>
      </c>
      <c r="J164" s="160" t="s">
        <v>971</v>
      </c>
      <c r="K164" s="160" t="s">
        <v>971</v>
      </c>
      <c r="L164" s="160" t="s">
        <v>542</v>
      </c>
      <c r="M164" s="160" t="s">
        <v>968</v>
      </c>
      <c r="N164" s="160" t="s">
        <v>968</v>
      </c>
      <c r="O164" s="160" t="s">
        <v>976</v>
      </c>
      <c r="P164" s="160" t="s">
        <v>976</v>
      </c>
      <c r="Q164" s="160" t="s">
        <v>973</v>
      </c>
      <c r="R164" s="160" t="s">
        <v>973</v>
      </c>
      <c r="S164" s="160" t="s">
        <v>977</v>
      </c>
      <c r="T164" s="160" t="s">
        <v>978</v>
      </c>
      <c r="U164" s="160" t="s">
        <v>978</v>
      </c>
      <c r="V164" s="160" t="s">
        <v>556</v>
      </c>
      <c r="W164" s="160" t="s">
        <v>953</v>
      </c>
      <c r="X164" s="160" t="s">
        <v>953</v>
      </c>
      <c r="Y164" s="160" t="s">
        <v>953</v>
      </c>
      <c r="Z164" s="160" t="s">
        <v>953</v>
      </c>
      <c r="AA164" s="160" t="s">
        <v>953</v>
      </c>
      <c r="AB164" s="160" t="s">
        <v>965</v>
      </c>
      <c r="AC164" s="160" t="s">
        <v>953</v>
      </c>
      <c r="AD164" s="105" t="s">
        <v>974</v>
      </c>
      <c r="AE164" s="160" t="s">
        <v>953</v>
      </c>
      <c r="AF164" s="160" t="s">
        <v>973</v>
      </c>
      <c r="AG164" s="160" t="s">
        <v>556</v>
      </c>
      <c r="AH164" s="160" t="s">
        <v>971</v>
      </c>
      <c r="AI164" s="160" t="s">
        <v>971</v>
      </c>
      <c r="AJ164" s="160" t="s">
        <v>971</v>
      </c>
      <c r="AK164" s="162" t="s">
        <v>944</v>
      </c>
      <c r="AL164" s="160" t="s">
        <v>970</v>
      </c>
      <c r="AM164" s="160" t="s">
        <v>970</v>
      </c>
      <c r="AN164" s="160" t="s">
        <v>542</v>
      </c>
      <c r="AO164" s="160" t="s">
        <v>542</v>
      </c>
      <c r="AP164" s="160" t="s">
        <v>542</v>
      </c>
      <c r="AQ164" s="160" t="s">
        <v>542</v>
      </c>
      <c r="AR164" s="160" t="s">
        <v>966</v>
      </c>
      <c r="AS164" s="160" t="s">
        <v>556</v>
      </c>
      <c r="AT164" s="160" t="s">
        <v>967</v>
      </c>
      <c r="AU164" s="160" t="s">
        <v>556</v>
      </c>
      <c r="AV164" s="160" t="s">
        <v>553</v>
      </c>
      <c r="AW164" s="160" t="s">
        <v>556</v>
      </c>
      <c r="AX164" s="160" t="s">
        <v>556</v>
      </c>
      <c r="AY164" s="160" t="s">
        <v>943</v>
      </c>
      <c r="AZ164" s="160" t="s">
        <v>969</v>
      </c>
      <c r="BA164" s="160" t="s">
        <v>969</v>
      </c>
      <c r="BB164" s="160" t="s">
        <v>556</v>
      </c>
      <c r="BC164" s="160" t="s">
        <v>556</v>
      </c>
      <c r="BD164" s="160" t="s">
        <v>968</v>
      </c>
      <c r="BE164" s="160" t="s">
        <v>556</v>
      </c>
      <c r="BF164" s="104"/>
    </row>
    <row r="165" spans="1:58" x14ac:dyDescent="0.35">
      <c r="A165" s="128" t="str">
        <f>'Indicator Data'!A166</f>
        <v>Spain</v>
      </c>
      <c r="B165" s="107" t="str">
        <f>'Indicator Data'!B166</f>
        <v>ESP</v>
      </c>
      <c r="C165" s="160" t="s">
        <v>1061</v>
      </c>
      <c r="D165" s="160" t="s">
        <v>1061</v>
      </c>
      <c r="E165" s="160" t="s">
        <v>975</v>
      </c>
      <c r="F165" s="160" t="s">
        <v>975</v>
      </c>
      <c r="G165" s="160" t="s">
        <v>975</v>
      </c>
      <c r="H165" s="160" t="s">
        <v>975</v>
      </c>
      <c r="I165" s="160" t="s">
        <v>975</v>
      </c>
      <c r="J165" s="160" t="s">
        <v>971</v>
      </c>
      <c r="K165" s="160" t="s">
        <v>971</v>
      </c>
      <c r="L165" s="160" t="s">
        <v>542</v>
      </c>
      <c r="M165" s="160" t="s">
        <v>968</v>
      </c>
      <c r="N165" s="160" t="s">
        <v>968</v>
      </c>
      <c r="O165" s="160" t="s">
        <v>976</v>
      </c>
      <c r="P165" s="160" t="s">
        <v>976</v>
      </c>
      <c r="Q165" s="160" t="s">
        <v>973</v>
      </c>
      <c r="R165" s="160" t="s">
        <v>973</v>
      </c>
      <c r="S165" s="160" t="s">
        <v>977</v>
      </c>
      <c r="T165" s="160" t="s">
        <v>978</v>
      </c>
      <c r="U165" s="160" t="s">
        <v>978</v>
      </c>
      <c r="V165" s="160" t="s">
        <v>556</v>
      </c>
      <c r="W165" s="160" t="s">
        <v>953</v>
      </c>
      <c r="X165" s="160" t="s">
        <v>953</v>
      </c>
      <c r="Y165" s="160" t="s">
        <v>953</v>
      </c>
      <c r="Z165" s="160" t="s">
        <v>953</v>
      </c>
      <c r="AA165" s="160" t="s">
        <v>953</v>
      </c>
      <c r="AB165" s="160" t="s">
        <v>965</v>
      </c>
      <c r="AC165" s="160" t="s">
        <v>953</v>
      </c>
      <c r="AD165" s="105" t="s">
        <v>974</v>
      </c>
      <c r="AE165" s="160" t="s">
        <v>953</v>
      </c>
      <c r="AF165" s="160" t="s">
        <v>973</v>
      </c>
      <c r="AG165" s="160" t="s">
        <v>556</v>
      </c>
      <c r="AH165" s="160" t="s">
        <v>971</v>
      </c>
      <c r="AI165" s="160" t="s">
        <v>971</v>
      </c>
      <c r="AJ165" s="160" t="s">
        <v>971</v>
      </c>
      <c r="AK165" s="162" t="s">
        <v>944</v>
      </c>
      <c r="AL165" s="160" t="s">
        <v>970</v>
      </c>
      <c r="AM165" s="160" t="s">
        <v>970</v>
      </c>
      <c r="AN165" s="160" t="s">
        <v>542</v>
      </c>
      <c r="AO165" s="160" t="s">
        <v>542</v>
      </c>
      <c r="AP165" s="160" t="s">
        <v>542</v>
      </c>
      <c r="AQ165" s="160" t="s">
        <v>542</v>
      </c>
      <c r="AR165" s="160" t="s">
        <v>966</v>
      </c>
      <c r="AS165" s="160" t="s">
        <v>556</v>
      </c>
      <c r="AT165" s="160" t="s">
        <v>967</v>
      </c>
      <c r="AU165" s="160" t="s">
        <v>556</v>
      </c>
      <c r="AV165" s="160" t="s">
        <v>553</v>
      </c>
      <c r="AW165" s="160" t="s">
        <v>556</v>
      </c>
      <c r="AX165" s="160" t="s">
        <v>556</v>
      </c>
      <c r="AY165" s="160" t="s">
        <v>943</v>
      </c>
      <c r="AZ165" s="160" t="s">
        <v>969</v>
      </c>
      <c r="BA165" s="160" t="s">
        <v>969</v>
      </c>
      <c r="BB165" s="160" t="s">
        <v>556</v>
      </c>
      <c r="BC165" s="160" t="s">
        <v>556</v>
      </c>
      <c r="BD165" s="160" t="s">
        <v>968</v>
      </c>
      <c r="BE165" s="160" t="s">
        <v>556</v>
      </c>
      <c r="BF165" s="104"/>
    </row>
    <row r="166" spans="1:58" x14ac:dyDescent="0.35">
      <c r="A166" s="128" t="str">
        <f>'Indicator Data'!A167</f>
        <v>Sri Lanka</v>
      </c>
      <c r="B166" s="107" t="str">
        <f>'Indicator Data'!B167</f>
        <v>LKA</v>
      </c>
      <c r="C166" s="160" t="s">
        <v>1061</v>
      </c>
      <c r="D166" s="160" t="s">
        <v>1061</v>
      </c>
      <c r="E166" s="160" t="s">
        <v>975</v>
      </c>
      <c r="F166" s="160" t="s">
        <v>975</v>
      </c>
      <c r="G166" s="160" t="s">
        <v>975</v>
      </c>
      <c r="H166" s="160" t="s">
        <v>975</v>
      </c>
      <c r="I166" s="160" t="s">
        <v>975</v>
      </c>
      <c r="J166" s="160" t="s">
        <v>971</v>
      </c>
      <c r="K166" s="160" t="s">
        <v>971</v>
      </c>
      <c r="L166" s="160" t="s">
        <v>542</v>
      </c>
      <c r="M166" s="160" t="s">
        <v>968</v>
      </c>
      <c r="N166" s="160" t="s">
        <v>968</v>
      </c>
      <c r="O166" s="160" t="s">
        <v>976</v>
      </c>
      <c r="P166" s="160" t="s">
        <v>976</v>
      </c>
      <c r="Q166" s="160" t="s">
        <v>973</v>
      </c>
      <c r="R166" s="160" t="s">
        <v>973</v>
      </c>
      <c r="S166" s="160" t="s">
        <v>977</v>
      </c>
      <c r="T166" s="160" t="s">
        <v>978</v>
      </c>
      <c r="U166" s="160" t="s">
        <v>978</v>
      </c>
      <c r="V166" s="160" t="s">
        <v>556</v>
      </c>
      <c r="W166" s="160" t="s">
        <v>953</v>
      </c>
      <c r="X166" s="160" t="s">
        <v>953</v>
      </c>
      <c r="Y166" s="160" t="s">
        <v>953</v>
      </c>
      <c r="Z166" s="160" t="s">
        <v>953</v>
      </c>
      <c r="AA166" s="160" t="s">
        <v>953</v>
      </c>
      <c r="AB166" s="160" t="s">
        <v>965</v>
      </c>
      <c r="AC166" s="160" t="s">
        <v>953</v>
      </c>
      <c r="AD166" s="105" t="s">
        <v>974</v>
      </c>
      <c r="AE166" s="160" t="s">
        <v>953</v>
      </c>
      <c r="AF166" s="160" t="s">
        <v>973</v>
      </c>
      <c r="AG166" s="160" t="s">
        <v>556</v>
      </c>
      <c r="AH166" s="160" t="s">
        <v>971</v>
      </c>
      <c r="AI166" s="160" t="s">
        <v>971</v>
      </c>
      <c r="AJ166" s="160" t="s">
        <v>971</v>
      </c>
      <c r="AK166" s="162" t="s">
        <v>941</v>
      </c>
      <c r="AL166" s="160" t="s">
        <v>970</v>
      </c>
      <c r="AM166" s="160" t="s">
        <v>970</v>
      </c>
      <c r="AN166" s="160" t="s">
        <v>542</v>
      </c>
      <c r="AO166" s="160" t="s">
        <v>542</v>
      </c>
      <c r="AP166" s="160" t="s">
        <v>542</v>
      </c>
      <c r="AQ166" s="160" t="s">
        <v>542</v>
      </c>
      <c r="AR166" s="160" t="s">
        <v>966</v>
      </c>
      <c r="AS166" s="160" t="s">
        <v>556</v>
      </c>
      <c r="AT166" s="160" t="s">
        <v>967</v>
      </c>
      <c r="AU166" s="160" t="s">
        <v>556</v>
      </c>
      <c r="AV166" s="160" t="s">
        <v>553</v>
      </c>
      <c r="AW166" s="160" t="s">
        <v>556</v>
      </c>
      <c r="AX166" s="160" t="s">
        <v>556</v>
      </c>
      <c r="AY166" s="160" t="s">
        <v>943</v>
      </c>
      <c r="AZ166" s="160" t="s">
        <v>969</v>
      </c>
      <c r="BA166" s="160" t="s">
        <v>969</v>
      </c>
      <c r="BB166" s="160" t="s">
        <v>556</v>
      </c>
      <c r="BC166" s="160" t="s">
        <v>556</v>
      </c>
      <c r="BD166" s="160" t="s">
        <v>968</v>
      </c>
      <c r="BE166" s="160" t="s">
        <v>556</v>
      </c>
      <c r="BF166" s="104"/>
    </row>
    <row r="167" spans="1:58" x14ac:dyDescent="0.35">
      <c r="A167" s="128" t="str">
        <f>'Indicator Data'!A168</f>
        <v>Sudan</v>
      </c>
      <c r="B167" s="107" t="str">
        <f>'Indicator Data'!B168</f>
        <v>SDN</v>
      </c>
      <c r="C167" s="160" t="s">
        <v>1061</v>
      </c>
      <c r="D167" s="160" t="s">
        <v>1061</v>
      </c>
      <c r="E167" s="160" t="s">
        <v>975</v>
      </c>
      <c r="F167" s="160" t="s">
        <v>975</v>
      </c>
      <c r="G167" s="160" t="s">
        <v>975</v>
      </c>
      <c r="H167" s="160" t="s">
        <v>975</v>
      </c>
      <c r="I167" s="160" t="s">
        <v>975</v>
      </c>
      <c r="J167" s="160" t="s">
        <v>971</v>
      </c>
      <c r="K167" s="160" t="s">
        <v>971</v>
      </c>
      <c r="L167" s="160" t="s">
        <v>542</v>
      </c>
      <c r="M167" s="160" t="s">
        <v>968</v>
      </c>
      <c r="N167" s="160" t="s">
        <v>968</v>
      </c>
      <c r="O167" s="160" t="s">
        <v>976</v>
      </c>
      <c r="P167" s="160" t="s">
        <v>976</v>
      </c>
      <c r="Q167" s="160" t="s">
        <v>973</v>
      </c>
      <c r="R167" s="160" t="s">
        <v>973</v>
      </c>
      <c r="S167" s="160" t="s">
        <v>977</v>
      </c>
      <c r="T167" s="160" t="s">
        <v>978</v>
      </c>
      <c r="U167" s="160" t="s">
        <v>978</v>
      </c>
      <c r="V167" s="160" t="s">
        <v>556</v>
      </c>
      <c r="W167" s="160" t="s">
        <v>953</v>
      </c>
      <c r="X167" s="160" t="s">
        <v>953</v>
      </c>
      <c r="Y167" s="160" t="s">
        <v>953</v>
      </c>
      <c r="Z167" s="160" t="s">
        <v>953</v>
      </c>
      <c r="AA167" s="160" t="s">
        <v>953</v>
      </c>
      <c r="AB167" s="160" t="s">
        <v>965</v>
      </c>
      <c r="AC167" s="160" t="s">
        <v>953</v>
      </c>
      <c r="AD167" s="105" t="s">
        <v>974</v>
      </c>
      <c r="AE167" s="160" t="s">
        <v>953</v>
      </c>
      <c r="AF167" s="160" t="s">
        <v>973</v>
      </c>
      <c r="AG167" s="160" t="s">
        <v>556</v>
      </c>
      <c r="AH167" s="160" t="s">
        <v>971</v>
      </c>
      <c r="AI167" s="160" t="s">
        <v>971</v>
      </c>
      <c r="AJ167" s="160" t="s">
        <v>971</v>
      </c>
      <c r="AK167" s="162" t="s">
        <v>941</v>
      </c>
      <c r="AL167" s="160" t="s">
        <v>970</v>
      </c>
      <c r="AM167" s="160" t="s">
        <v>970</v>
      </c>
      <c r="AN167" s="160" t="s">
        <v>542</v>
      </c>
      <c r="AO167" s="160" t="s">
        <v>542</v>
      </c>
      <c r="AP167" s="160" t="s">
        <v>542</v>
      </c>
      <c r="AQ167" s="160" t="s">
        <v>542</v>
      </c>
      <c r="AR167" s="160" t="s">
        <v>966</v>
      </c>
      <c r="AS167" s="160" t="s">
        <v>556</v>
      </c>
      <c r="AT167" s="160" t="s">
        <v>967</v>
      </c>
      <c r="AU167" s="160" t="s">
        <v>556</v>
      </c>
      <c r="AV167" s="160" t="s">
        <v>553</v>
      </c>
      <c r="AW167" s="160" t="s">
        <v>556</v>
      </c>
      <c r="AX167" s="160" t="s">
        <v>556</v>
      </c>
      <c r="AY167" s="160" t="s">
        <v>943</v>
      </c>
      <c r="AZ167" s="160" t="s">
        <v>969</v>
      </c>
      <c r="BA167" s="160" t="s">
        <v>969</v>
      </c>
      <c r="BB167" s="160" t="s">
        <v>556</v>
      </c>
      <c r="BC167" s="160" t="s">
        <v>556</v>
      </c>
      <c r="BD167" s="160" t="s">
        <v>968</v>
      </c>
      <c r="BE167" s="160" t="s">
        <v>556</v>
      </c>
      <c r="BF167" s="104"/>
    </row>
    <row r="168" spans="1:58" x14ac:dyDescent="0.35">
      <c r="A168" s="128" t="str">
        <f>'Indicator Data'!A169</f>
        <v>Suriname</v>
      </c>
      <c r="B168" s="107" t="str">
        <f>'Indicator Data'!B169</f>
        <v>SUR</v>
      </c>
      <c r="C168" s="160" t="s">
        <v>1061</v>
      </c>
      <c r="D168" s="160" t="s">
        <v>1061</v>
      </c>
      <c r="E168" s="160" t="s">
        <v>975</v>
      </c>
      <c r="F168" s="160" t="s">
        <v>975</v>
      </c>
      <c r="G168" s="160" t="s">
        <v>975</v>
      </c>
      <c r="H168" s="160" t="s">
        <v>975</v>
      </c>
      <c r="I168" s="160" t="s">
        <v>975</v>
      </c>
      <c r="J168" s="160" t="s">
        <v>971</v>
      </c>
      <c r="K168" s="160" t="s">
        <v>971</v>
      </c>
      <c r="L168" s="160" t="s">
        <v>542</v>
      </c>
      <c r="M168" s="160" t="s">
        <v>968</v>
      </c>
      <c r="N168" s="160" t="s">
        <v>968</v>
      </c>
      <c r="O168" s="160" t="s">
        <v>976</v>
      </c>
      <c r="P168" s="160" t="s">
        <v>976</v>
      </c>
      <c r="Q168" s="160" t="s">
        <v>973</v>
      </c>
      <c r="R168" s="160" t="s">
        <v>973</v>
      </c>
      <c r="S168" s="160" t="s">
        <v>977</v>
      </c>
      <c r="T168" s="160" t="s">
        <v>978</v>
      </c>
      <c r="U168" s="160" t="s">
        <v>978</v>
      </c>
      <c r="V168" s="160" t="s">
        <v>556</v>
      </c>
      <c r="W168" s="160" t="s">
        <v>953</v>
      </c>
      <c r="X168" s="160" t="s">
        <v>953</v>
      </c>
      <c r="Y168" s="160" t="s">
        <v>953</v>
      </c>
      <c r="Z168" s="160" t="s">
        <v>953</v>
      </c>
      <c r="AA168" s="160" t="s">
        <v>953</v>
      </c>
      <c r="AB168" s="160" t="s">
        <v>965</v>
      </c>
      <c r="AC168" s="160" t="s">
        <v>953</v>
      </c>
      <c r="AD168" s="105" t="s">
        <v>974</v>
      </c>
      <c r="AE168" s="160" t="s">
        <v>953</v>
      </c>
      <c r="AF168" s="160" t="s">
        <v>973</v>
      </c>
      <c r="AG168" s="160" t="s">
        <v>556</v>
      </c>
      <c r="AH168" s="160" t="s">
        <v>971</v>
      </c>
      <c r="AI168" s="160" t="s">
        <v>971</v>
      </c>
      <c r="AJ168" s="160" t="s">
        <v>971</v>
      </c>
      <c r="AK168" s="162" t="s">
        <v>941</v>
      </c>
      <c r="AL168" s="160" t="s">
        <v>970</v>
      </c>
      <c r="AM168" s="160" t="s">
        <v>970</v>
      </c>
      <c r="AN168" s="160" t="s">
        <v>542</v>
      </c>
      <c r="AO168" s="160" t="s">
        <v>542</v>
      </c>
      <c r="AP168" s="160" t="s">
        <v>542</v>
      </c>
      <c r="AQ168" s="160" t="s">
        <v>542</v>
      </c>
      <c r="AR168" s="160" t="s">
        <v>966</v>
      </c>
      <c r="AS168" s="160" t="s">
        <v>556</v>
      </c>
      <c r="AT168" s="160" t="s">
        <v>967</v>
      </c>
      <c r="AU168" s="160" t="s">
        <v>556</v>
      </c>
      <c r="AV168" s="160" t="s">
        <v>553</v>
      </c>
      <c r="AW168" s="160" t="s">
        <v>556</v>
      </c>
      <c r="AX168" s="160" t="s">
        <v>556</v>
      </c>
      <c r="AY168" s="160" t="s">
        <v>943</v>
      </c>
      <c r="AZ168" s="160" t="s">
        <v>969</v>
      </c>
      <c r="BA168" s="160" t="s">
        <v>969</v>
      </c>
      <c r="BB168" s="160" t="s">
        <v>556</v>
      </c>
      <c r="BC168" s="160" t="s">
        <v>556</v>
      </c>
      <c r="BD168" s="160" t="s">
        <v>968</v>
      </c>
      <c r="BE168" s="160" t="s">
        <v>556</v>
      </c>
      <c r="BF168" s="104"/>
    </row>
    <row r="169" spans="1:58" x14ac:dyDescent="0.35">
      <c r="A169" s="128" t="str">
        <f>'Indicator Data'!A170</f>
        <v>Sweden</v>
      </c>
      <c r="B169" s="107" t="str">
        <f>'Indicator Data'!B170</f>
        <v>SWE</v>
      </c>
      <c r="C169" s="160" t="s">
        <v>1061</v>
      </c>
      <c r="D169" s="160" t="s">
        <v>1061</v>
      </c>
      <c r="E169" s="160" t="s">
        <v>975</v>
      </c>
      <c r="F169" s="160" t="s">
        <v>975</v>
      </c>
      <c r="G169" s="160" t="s">
        <v>975</v>
      </c>
      <c r="H169" s="160" t="s">
        <v>975</v>
      </c>
      <c r="I169" s="160" t="s">
        <v>975</v>
      </c>
      <c r="J169" s="160" t="s">
        <v>971</v>
      </c>
      <c r="K169" s="160" t="s">
        <v>971</v>
      </c>
      <c r="L169" s="160" t="s">
        <v>542</v>
      </c>
      <c r="M169" s="160" t="s">
        <v>968</v>
      </c>
      <c r="N169" s="160" t="s">
        <v>968</v>
      </c>
      <c r="O169" s="160" t="s">
        <v>976</v>
      </c>
      <c r="P169" s="160" t="s">
        <v>976</v>
      </c>
      <c r="Q169" s="160" t="s">
        <v>973</v>
      </c>
      <c r="R169" s="160" t="s">
        <v>973</v>
      </c>
      <c r="S169" s="160" t="s">
        <v>977</v>
      </c>
      <c r="T169" s="160" t="s">
        <v>978</v>
      </c>
      <c r="U169" s="160" t="s">
        <v>978</v>
      </c>
      <c r="V169" s="160" t="s">
        <v>556</v>
      </c>
      <c r="W169" s="160" t="s">
        <v>953</v>
      </c>
      <c r="X169" s="160" t="s">
        <v>953</v>
      </c>
      <c r="Y169" s="160" t="s">
        <v>953</v>
      </c>
      <c r="Z169" s="160" t="s">
        <v>953</v>
      </c>
      <c r="AA169" s="160" t="s">
        <v>953</v>
      </c>
      <c r="AB169" s="160" t="s">
        <v>953</v>
      </c>
      <c r="AC169" s="160" t="s">
        <v>953</v>
      </c>
      <c r="AD169" s="105" t="s">
        <v>974</v>
      </c>
      <c r="AE169" s="160" t="s">
        <v>953</v>
      </c>
      <c r="AF169" s="160" t="s">
        <v>973</v>
      </c>
      <c r="AG169" s="160" t="s">
        <v>556</v>
      </c>
      <c r="AH169" s="160" t="s">
        <v>971</v>
      </c>
      <c r="AI169" s="160" t="s">
        <v>971</v>
      </c>
      <c r="AJ169" s="160" t="s">
        <v>971</v>
      </c>
      <c r="AK169" s="162" t="s">
        <v>941</v>
      </c>
      <c r="AL169" s="160" t="s">
        <v>970</v>
      </c>
      <c r="AM169" s="160" t="s">
        <v>970</v>
      </c>
      <c r="AN169" s="160" t="s">
        <v>542</v>
      </c>
      <c r="AO169" s="160" t="s">
        <v>542</v>
      </c>
      <c r="AP169" s="160" t="s">
        <v>542</v>
      </c>
      <c r="AQ169" s="160" t="s">
        <v>542</v>
      </c>
      <c r="AR169" s="160" t="s">
        <v>966</v>
      </c>
      <c r="AS169" s="160" t="s">
        <v>556</v>
      </c>
      <c r="AT169" s="160" t="s">
        <v>967</v>
      </c>
      <c r="AU169" s="160" t="s">
        <v>556</v>
      </c>
      <c r="AV169" s="160" t="s">
        <v>553</v>
      </c>
      <c r="AW169" s="160" t="s">
        <v>556</v>
      </c>
      <c r="AX169" s="160" t="s">
        <v>556</v>
      </c>
      <c r="AY169" s="160" t="s">
        <v>943</v>
      </c>
      <c r="AZ169" s="160" t="s">
        <v>969</v>
      </c>
      <c r="BA169" s="160" t="s">
        <v>969</v>
      </c>
      <c r="BB169" s="160" t="s">
        <v>556</v>
      </c>
      <c r="BC169" s="160" t="s">
        <v>556</v>
      </c>
      <c r="BD169" s="160" t="s">
        <v>968</v>
      </c>
      <c r="BE169" s="160" t="s">
        <v>556</v>
      </c>
      <c r="BF169" s="104"/>
    </row>
    <row r="170" spans="1:58" x14ac:dyDescent="0.35">
      <c r="A170" s="128" t="str">
        <f>'Indicator Data'!A171</f>
        <v>Switzerland</v>
      </c>
      <c r="B170" s="107" t="str">
        <f>'Indicator Data'!B171</f>
        <v>CHE</v>
      </c>
      <c r="C170" s="160" t="s">
        <v>1061</v>
      </c>
      <c r="D170" s="160" t="s">
        <v>1061</v>
      </c>
      <c r="E170" s="160" t="s">
        <v>975</v>
      </c>
      <c r="F170" s="160" t="s">
        <v>975</v>
      </c>
      <c r="G170" s="160" t="s">
        <v>975</v>
      </c>
      <c r="H170" s="160" t="s">
        <v>975</v>
      </c>
      <c r="I170" s="160" t="s">
        <v>975</v>
      </c>
      <c r="J170" s="160" t="s">
        <v>971</v>
      </c>
      <c r="K170" s="160" t="s">
        <v>971</v>
      </c>
      <c r="L170" s="160" t="s">
        <v>542</v>
      </c>
      <c r="M170" s="160" t="s">
        <v>968</v>
      </c>
      <c r="N170" s="160" t="s">
        <v>968</v>
      </c>
      <c r="O170" s="160" t="s">
        <v>976</v>
      </c>
      <c r="P170" s="160" t="s">
        <v>976</v>
      </c>
      <c r="Q170" s="160" t="s">
        <v>973</v>
      </c>
      <c r="R170" s="160" t="s">
        <v>973</v>
      </c>
      <c r="S170" s="160" t="s">
        <v>977</v>
      </c>
      <c r="T170" s="160" t="s">
        <v>978</v>
      </c>
      <c r="U170" s="160" t="s">
        <v>978</v>
      </c>
      <c r="V170" s="160" t="s">
        <v>556</v>
      </c>
      <c r="W170" s="160" t="s">
        <v>953</v>
      </c>
      <c r="X170" s="160" t="s">
        <v>953</v>
      </c>
      <c r="Y170" s="160" t="s">
        <v>953</v>
      </c>
      <c r="Z170" s="160" t="s">
        <v>953</v>
      </c>
      <c r="AA170" s="160" t="s">
        <v>953</v>
      </c>
      <c r="AB170" s="160" t="s">
        <v>965</v>
      </c>
      <c r="AC170" s="160" t="s">
        <v>953</v>
      </c>
      <c r="AD170" s="105" t="s">
        <v>974</v>
      </c>
      <c r="AE170" s="160" t="s">
        <v>953</v>
      </c>
      <c r="AF170" s="160" t="s">
        <v>973</v>
      </c>
      <c r="AG170" s="160" t="s">
        <v>556</v>
      </c>
      <c r="AH170" s="160" t="s">
        <v>971</v>
      </c>
      <c r="AI170" s="160" t="s">
        <v>971</v>
      </c>
      <c r="AJ170" s="160" t="s">
        <v>971</v>
      </c>
      <c r="AK170" s="162" t="s">
        <v>944</v>
      </c>
      <c r="AL170" s="160" t="s">
        <v>972</v>
      </c>
      <c r="AM170" s="160" t="s">
        <v>970</v>
      </c>
      <c r="AN170" s="160" t="s">
        <v>542</v>
      </c>
      <c r="AO170" s="160" t="s">
        <v>542</v>
      </c>
      <c r="AP170" s="160" t="s">
        <v>542</v>
      </c>
      <c r="AQ170" s="160" t="s">
        <v>542</v>
      </c>
      <c r="AR170" s="160" t="s">
        <v>966</v>
      </c>
      <c r="AS170" s="160" t="s">
        <v>556</v>
      </c>
      <c r="AT170" s="160" t="s">
        <v>967</v>
      </c>
      <c r="AU170" s="160" t="s">
        <v>556</v>
      </c>
      <c r="AV170" s="160" t="s">
        <v>553</v>
      </c>
      <c r="AW170" s="160" t="s">
        <v>556</v>
      </c>
      <c r="AX170" s="160" t="s">
        <v>556</v>
      </c>
      <c r="AY170" s="160" t="s">
        <v>943</v>
      </c>
      <c r="AZ170" s="160" t="s">
        <v>969</v>
      </c>
      <c r="BA170" s="160" t="s">
        <v>969</v>
      </c>
      <c r="BB170" s="160" t="s">
        <v>556</v>
      </c>
      <c r="BC170" s="160" t="s">
        <v>556</v>
      </c>
      <c r="BD170" s="160" t="s">
        <v>968</v>
      </c>
      <c r="BE170" s="160" t="s">
        <v>556</v>
      </c>
      <c r="BF170" s="104"/>
    </row>
    <row r="171" spans="1:58" x14ac:dyDescent="0.35">
      <c r="A171" s="128" t="str">
        <f>'Indicator Data'!A172</f>
        <v>Syria</v>
      </c>
      <c r="B171" s="107" t="str">
        <f>'Indicator Data'!B172</f>
        <v>SYR</v>
      </c>
      <c r="C171" s="160" t="s">
        <v>1061</v>
      </c>
      <c r="D171" s="160" t="s">
        <v>1061</v>
      </c>
      <c r="E171" s="160" t="s">
        <v>975</v>
      </c>
      <c r="F171" s="160" t="s">
        <v>975</v>
      </c>
      <c r="G171" s="160" t="s">
        <v>975</v>
      </c>
      <c r="H171" s="160" t="s">
        <v>975</v>
      </c>
      <c r="I171" s="160" t="s">
        <v>975</v>
      </c>
      <c r="J171" s="160" t="s">
        <v>971</v>
      </c>
      <c r="K171" s="160" t="s">
        <v>971</v>
      </c>
      <c r="L171" s="160" t="s">
        <v>542</v>
      </c>
      <c r="M171" s="160" t="s">
        <v>968</v>
      </c>
      <c r="N171" s="160" t="s">
        <v>968</v>
      </c>
      <c r="O171" s="160" t="s">
        <v>976</v>
      </c>
      <c r="P171" s="160" t="s">
        <v>976</v>
      </c>
      <c r="Q171" s="160" t="s">
        <v>973</v>
      </c>
      <c r="R171" s="160" t="s">
        <v>973</v>
      </c>
      <c r="S171" s="160" t="s">
        <v>977</v>
      </c>
      <c r="T171" s="160" t="s">
        <v>978</v>
      </c>
      <c r="U171" s="160" t="s">
        <v>978</v>
      </c>
      <c r="V171" s="160" t="s">
        <v>556</v>
      </c>
      <c r="W171" s="160" t="s">
        <v>953</v>
      </c>
      <c r="X171" s="160" t="s">
        <v>953</v>
      </c>
      <c r="Y171" s="160" t="s">
        <v>953</v>
      </c>
      <c r="Z171" s="160" t="s">
        <v>953</v>
      </c>
      <c r="AA171" s="160" t="s">
        <v>953</v>
      </c>
      <c r="AB171" s="160" t="s">
        <v>965</v>
      </c>
      <c r="AC171" s="160" t="s">
        <v>953</v>
      </c>
      <c r="AD171" s="105" t="s">
        <v>974</v>
      </c>
      <c r="AE171" s="160" t="s">
        <v>953</v>
      </c>
      <c r="AF171" s="160" t="s">
        <v>973</v>
      </c>
      <c r="AG171" s="160" t="s">
        <v>556</v>
      </c>
      <c r="AH171" s="160" t="s">
        <v>971</v>
      </c>
      <c r="AI171" s="160" t="s">
        <v>971</v>
      </c>
      <c r="AJ171" s="160" t="s">
        <v>971</v>
      </c>
      <c r="AK171" s="162" t="s">
        <v>941</v>
      </c>
      <c r="AL171" s="160" t="s">
        <v>970</v>
      </c>
      <c r="AM171" s="160" t="s">
        <v>970</v>
      </c>
      <c r="AN171" s="160" t="s">
        <v>542</v>
      </c>
      <c r="AO171" s="160" t="s">
        <v>542</v>
      </c>
      <c r="AP171" s="160" t="s">
        <v>542</v>
      </c>
      <c r="AQ171" s="160" t="s">
        <v>542</v>
      </c>
      <c r="AR171" s="160" t="s">
        <v>966</v>
      </c>
      <c r="AS171" s="160" t="s">
        <v>556</v>
      </c>
      <c r="AT171" s="160" t="s">
        <v>967</v>
      </c>
      <c r="AU171" s="160" t="s">
        <v>556</v>
      </c>
      <c r="AV171" s="160" t="s">
        <v>553</v>
      </c>
      <c r="AW171" s="160" t="s">
        <v>556</v>
      </c>
      <c r="AX171" s="160" t="s">
        <v>556</v>
      </c>
      <c r="AY171" s="160" t="s">
        <v>943</v>
      </c>
      <c r="AZ171" s="160" t="s">
        <v>969</v>
      </c>
      <c r="BA171" s="160" t="s">
        <v>969</v>
      </c>
      <c r="BB171" s="160" t="s">
        <v>556</v>
      </c>
      <c r="BC171" s="160" t="s">
        <v>556</v>
      </c>
      <c r="BD171" s="160" t="s">
        <v>968</v>
      </c>
      <c r="BE171" s="160" t="s">
        <v>556</v>
      </c>
      <c r="BF171" s="104"/>
    </row>
    <row r="172" spans="1:58" x14ac:dyDescent="0.35">
      <c r="A172" s="128" t="str">
        <f>'Indicator Data'!A173</f>
        <v>Tajikistan</v>
      </c>
      <c r="B172" s="107" t="str">
        <f>'Indicator Data'!B173</f>
        <v>TJK</v>
      </c>
      <c r="C172" s="160" t="s">
        <v>1061</v>
      </c>
      <c r="D172" s="160" t="s">
        <v>1061</v>
      </c>
      <c r="E172" s="160" t="s">
        <v>975</v>
      </c>
      <c r="F172" s="160" t="s">
        <v>975</v>
      </c>
      <c r="G172" s="160" t="s">
        <v>975</v>
      </c>
      <c r="H172" s="160" t="s">
        <v>975</v>
      </c>
      <c r="I172" s="160" t="s">
        <v>975</v>
      </c>
      <c r="J172" s="160" t="s">
        <v>971</v>
      </c>
      <c r="K172" s="160" t="s">
        <v>971</v>
      </c>
      <c r="L172" s="160" t="s">
        <v>542</v>
      </c>
      <c r="M172" s="160" t="s">
        <v>968</v>
      </c>
      <c r="N172" s="160" t="s">
        <v>968</v>
      </c>
      <c r="O172" s="160" t="s">
        <v>976</v>
      </c>
      <c r="P172" s="160" t="s">
        <v>976</v>
      </c>
      <c r="Q172" s="160" t="s">
        <v>973</v>
      </c>
      <c r="R172" s="160" t="s">
        <v>973</v>
      </c>
      <c r="S172" s="160" t="s">
        <v>977</v>
      </c>
      <c r="T172" s="160" t="s">
        <v>978</v>
      </c>
      <c r="U172" s="160" t="s">
        <v>978</v>
      </c>
      <c r="V172" s="160" t="s">
        <v>556</v>
      </c>
      <c r="W172" s="160" t="s">
        <v>953</v>
      </c>
      <c r="X172" s="160" t="s">
        <v>953</v>
      </c>
      <c r="Y172" s="160" t="s">
        <v>953</v>
      </c>
      <c r="Z172" s="160" t="s">
        <v>953</v>
      </c>
      <c r="AA172" s="160" t="s">
        <v>953</v>
      </c>
      <c r="AB172" s="160" t="s">
        <v>965</v>
      </c>
      <c r="AC172" s="160" t="s">
        <v>953</v>
      </c>
      <c r="AD172" s="105" t="s">
        <v>974</v>
      </c>
      <c r="AE172" s="160" t="s">
        <v>953</v>
      </c>
      <c r="AF172" s="160" t="s">
        <v>973</v>
      </c>
      <c r="AG172" s="160" t="s">
        <v>556</v>
      </c>
      <c r="AH172" s="160" t="s">
        <v>971</v>
      </c>
      <c r="AI172" s="160" t="s">
        <v>971</v>
      </c>
      <c r="AJ172" s="160" t="s">
        <v>971</v>
      </c>
      <c r="AK172" s="162" t="s">
        <v>941</v>
      </c>
      <c r="AL172" s="160" t="s">
        <v>970</v>
      </c>
      <c r="AM172" s="160" t="s">
        <v>970</v>
      </c>
      <c r="AN172" s="160" t="s">
        <v>542</v>
      </c>
      <c r="AO172" s="160" t="s">
        <v>542</v>
      </c>
      <c r="AP172" s="160" t="s">
        <v>542</v>
      </c>
      <c r="AQ172" s="160" t="s">
        <v>542</v>
      </c>
      <c r="AR172" s="160" t="s">
        <v>966</v>
      </c>
      <c r="AS172" s="160" t="s">
        <v>556</v>
      </c>
      <c r="AT172" s="160" t="s">
        <v>967</v>
      </c>
      <c r="AU172" s="160" t="s">
        <v>556</v>
      </c>
      <c r="AV172" s="160" t="s">
        <v>553</v>
      </c>
      <c r="AW172" s="160" t="s">
        <v>556</v>
      </c>
      <c r="AX172" s="160" t="s">
        <v>556</v>
      </c>
      <c r="AY172" s="160" t="s">
        <v>943</v>
      </c>
      <c r="AZ172" s="160" t="s">
        <v>969</v>
      </c>
      <c r="BA172" s="160" t="s">
        <v>969</v>
      </c>
      <c r="BB172" s="160" t="s">
        <v>556</v>
      </c>
      <c r="BC172" s="160" t="s">
        <v>556</v>
      </c>
      <c r="BD172" s="160" t="s">
        <v>968</v>
      </c>
      <c r="BE172" s="160" t="s">
        <v>556</v>
      </c>
      <c r="BF172" s="104"/>
    </row>
    <row r="173" spans="1:58" x14ac:dyDescent="0.35">
      <c r="A173" s="128" t="str">
        <f>'Indicator Data'!A174</f>
        <v>Tanzania</v>
      </c>
      <c r="B173" s="107" t="str">
        <f>'Indicator Data'!B174</f>
        <v>TZA</v>
      </c>
      <c r="C173" s="160" t="s">
        <v>1061</v>
      </c>
      <c r="D173" s="160" t="s">
        <v>1061</v>
      </c>
      <c r="E173" s="160" t="s">
        <v>975</v>
      </c>
      <c r="F173" s="160" t="s">
        <v>975</v>
      </c>
      <c r="G173" s="160" t="s">
        <v>975</v>
      </c>
      <c r="H173" s="160" t="s">
        <v>975</v>
      </c>
      <c r="I173" s="160" t="s">
        <v>975</v>
      </c>
      <c r="J173" s="160" t="s">
        <v>971</v>
      </c>
      <c r="K173" s="160" t="s">
        <v>971</v>
      </c>
      <c r="L173" s="160" t="s">
        <v>542</v>
      </c>
      <c r="M173" s="160" t="s">
        <v>968</v>
      </c>
      <c r="N173" s="160" t="s">
        <v>968</v>
      </c>
      <c r="O173" s="160" t="s">
        <v>976</v>
      </c>
      <c r="P173" s="160" t="s">
        <v>976</v>
      </c>
      <c r="Q173" s="160" t="s">
        <v>973</v>
      </c>
      <c r="R173" s="160" t="s">
        <v>973</v>
      </c>
      <c r="S173" s="160" t="s">
        <v>977</v>
      </c>
      <c r="T173" s="160" t="s">
        <v>978</v>
      </c>
      <c r="U173" s="160" t="s">
        <v>978</v>
      </c>
      <c r="V173" s="160" t="s">
        <v>556</v>
      </c>
      <c r="W173" s="160" t="s">
        <v>953</v>
      </c>
      <c r="X173" s="160" t="s">
        <v>953</v>
      </c>
      <c r="Y173" s="160" t="s">
        <v>953</v>
      </c>
      <c r="Z173" s="160" t="s">
        <v>953</v>
      </c>
      <c r="AA173" s="160" t="s">
        <v>953</v>
      </c>
      <c r="AB173" s="160" t="s">
        <v>965</v>
      </c>
      <c r="AC173" s="160" t="s">
        <v>953</v>
      </c>
      <c r="AD173" s="105" t="s">
        <v>974</v>
      </c>
      <c r="AE173" s="160" t="s">
        <v>953</v>
      </c>
      <c r="AF173" s="160" t="s">
        <v>973</v>
      </c>
      <c r="AG173" s="160" t="s">
        <v>556</v>
      </c>
      <c r="AH173" s="160" t="s">
        <v>971</v>
      </c>
      <c r="AI173" s="160" t="s">
        <v>971</v>
      </c>
      <c r="AJ173" s="160" t="s">
        <v>971</v>
      </c>
      <c r="AK173" s="162" t="s">
        <v>944</v>
      </c>
      <c r="AL173" s="160" t="s">
        <v>970</v>
      </c>
      <c r="AM173" s="160" t="s">
        <v>970</v>
      </c>
      <c r="AN173" s="160" t="s">
        <v>542</v>
      </c>
      <c r="AO173" s="160" t="s">
        <v>542</v>
      </c>
      <c r="AP173" s="160" t="s">
        <v>542</v>
      </c>
      <c r="AQ173" s="160" t="s">
        <v>542</v>
      </c>
      <c r="AR173" s="160" t="s">
        <v>966</v>
      </c>
      <c r="AS173" s="160" t="s">
        <v>556</v>
      </c>
      <c r="AT173" s="160" t="s">
        <v>967</v>
      </c>
      <c r="AU173" s="160" t="s">
        <v>556</v>
      </c>
      <c r="AV173" s="160" t="s">
        <v>553</v>
      </c>
      <c r="AW173" s="160" t="s">
        <v>556</v>
      </c>
      <c r="AX173" s="160" t="s">
        <v>556</v>
      </c>
      <c r="AY173" s="160" t="s">
        <v>943</v>
      </c>
      <c r="AZ173" s="160" t="s">
        <v>969</v>
      </c>
      <c r="BA173" s="160" t="s">
        <v>969</v>
      </c>
      <c r="BB173" s="160" t="s">
        <v>556</v>
      </c>
      <c r="BC173" s="160" t="s">
        <v>556</v>
      </c>
      <c r="BD173" s="160" t="s">
        <v>968</v>
      </c>
      <c r="BE173" s="160" t="s">
        <v>556</v>
      </c>
      <c r="BF173" s="104"/>
    </row>
    <row r="174" spans="1:58" x14ac:dyDescent="0.35">
      <c r="A174" s="128" t="str">
        <f>'Indicator Data'!A175</f>
        <v>Thailand</v>
      </c>
      <c r="B174" s="107" t="str">
        <f>'Indicator Data'!B175</f>
        <v>THA</v>
      </c>
      <c r="C174" s="160" t="s">
        <v>1061</v>
      </c>
      <c r="D174" s="160" t="s">
        <v>1061</v>
      </c>
      <c r="E174" s="160" t="s">
        <v>975</v>
      </c>
      <c r="F174" s="160" t="s">
        <v>975</v>
      </c>
      <c r="G174" s="160" t="s">
        <v>975</v>
      </c>
      <c r="H174" s="160" t="s">
        <v>975</v>
      </c>
      <c r="I174" s="160" t="s">
        <v>975</v>
      </c>
      <c r="J174" s="160" t="s">
        <v>971</v>
      </c>
      <c r="K174" s="160" t="s">
        <v>971</v>
      </c>
      <c r="L174" s="160" t="s">
        <v>542</v>
      </c>
      <c r="M174" s="160" t="s">
        <v>968</v>
      </c>
      <c r="N174" s="160" t="s">
        <v>968</v>
      </c>
      <c r="O174" s="160" t="s">
        <v>976</v>
      </c>
      <c r="P174" s="160" t="s">
        <v>976</v>
      </c>
      <c r="Q174" s="160" t="s">
        <v>973</v>
      </c>
      <c r="R174" s="160" t="s">
        <v>973</v>
      </c>
      <c r="S174" s="160" t="s">
        <v>977</v>
      </c>
      <c r="T174" s="160" t="s">
        <v>978</v>
      </c>
      <c r="U174" s="160" t="s">
        <v>978</v>
      </c>
      <c r="V174" s="160" t="s">
        <v>556</v>
      </c>
      <c r="W174" s="160" t="s">
        <v>953</v>
      </c>
      <c r="X174" s="160" t="s">
        <v>953</v>
      </c>
      <c r="Y174" s="160" t="s">
        <v>953</v>
      </c>
      <c r="Z174" s="160" t="s">
        <v>953</v>
      </c>
      <c r="AA174" s="160" t="s">
        <v>953</v>
      </c>
      <c r="AB174" s="160" t="s">
        <v>953</v>
      </c>
      <c r="AC174" s="160" t="s">
        <v>953</v>
      </c>
      <c r="AD174" s="105" t="s">
        <v>974</v>
      </c>
      <c r="AE174" s="160" t="s">
        <v>953</v>
      </c>
      <c r="AF174" s="160" t="s">
        <v>973</v>
      </c>
      <c r="AG174" s="160" t="s">
        <v>556</v>
      </c>
      <c r="AH174" s="160" t="s">
        <v>971</v>
      </c>
      <c r="AI174" s="160" t="s">
        <v>971</v>
      </c>
      <c r="AJ174" s="160" t="s">
        <v>971</v>
      </c>
      <c r="AK174" s="162" t="s">
        <v>944</v>
      </c>
      <c r="AL174" s="160" t="s">
        <v>970</v>
      </c>
      <c r="AM174" s="160" t="s">
        <v>970</v>
      </c>
      <c r="AN174" s="160" t="s">
        <v>542</v>
      </c>
      <c r="AO174" s="160" t="s">
        <v>542</v>
      </c>
      <c r="AP174" s="160" t="s">
        <v>542</v>
      </c>
      <c r="AQ174" s="160" t="s">
        <v>542</v>
      </c>
      <c r="AR174" s="160" t="s">
        <v>966</v>
      </c>
      <c r="AS174" s="160" t="s">
        <v>556</v>
      </c>
      <c r="AT174" s="160" t="s">
        <v>967</v>
      </c>
      <c r="AU174" s="160" t="s">
        <v>556</v>
      </c>
      <c r="AV174" s="160" t="s">
        <v>553</v>
      </c>
      <c r="AW174" s="160" t="s">
        <v>556</v>
      </c>
      <c r="AX174" s="160" t="s">
        <v>556</v>
      </c>
      <c r="AY174" s="160" t="s">
        <v>943</v>
      </c>
      <c r="AZ174" s="160" t="s">
        <v>969</v>
      </c>
      <c r="BA174" s="160" t="s">
        <v>969</v>
      </c>
      <c r="BB174" s="160" t="s">
        <v>556</v>
      </c>
      <c r="BC174" s="160" t="s">
        <v>556</v>
      </c>
      <c r="BD174" s="160" t="s">
        <v>968</v>
      </c>
      <c r="BE174" s="160" t="s">
        <v>556</v>
      </c>
      <c r="BF174" s="104"/>
    </row>
    <row r="175" spans="1:58" x14ac:dyDescent="0.35">
      <c r="A175" s="128" t="str">
        <f>'Indicator Data'!A176</f>
        <v>Timor-Leste</v>
      </c>
      <c r="B175" s="107" t="str">
        <f>'Indicator Data'!B176</f>
        <v>TLS</v>
      </c>
      <c r="C175" s="160" t="s">
        <v>1061</v>
      </c>
      <c r="D175" s="160" t="s">
        <v>1061</v>
      </c>
      <c r="E175" s="160" t="s">
        <v>975</v>
      </c>
      <c r="F175" s="160" t="s">
        <v>975</v>
      </c>
      <c r="G175" s="160" t="s">
        <v>975</v>
      </c>
      <c r="H175" s="160" t="s">
        <v>975</v>
      </c>
      <c r="I175" s="160" t="s">
        <v>975</v>
      </c>
      <c r="J175" s="160" t="s">
        <v>971</v>
      </c>
      <c r="K175" s="160" t="s">
        <v>971</v>
      </c>
      <c r="L175" s="160" t="s">
        <v>542</v>
      </c>
      <c r="M175" s="160" t="s">
        <v>968</v>
      </c>
      <c r="N175" s="160" t="s">
        <v>968</v>
      </c>
      <c r="O175" s="160" t="s">
        <v>976</v>
      </c>
      <c r="P175" s="160" t="s">
        <v>976</v>
      </c>
      <c r="Q175" s="160" t="s">
        <v>973</v>
      </c>
      <c r="R175" s="160" t="s">
        <v>973</v>
      </c>
      <c r="S175" s="160" t="s">
        <v>977</v>
      </c>
      <c r="T175" s="160" t="s">
        <v>978</v>
      </c>
      <c r="U175" s="160" t="s">
        <v>978</v>
      </c>
      <c r="V175" s="160" t="s">
        <v>556</v>
      </c>
      <c r="W175" s="160" t="s">
        <v>953</v>
      </c>
      <c r="X175" s="160" t="s">
        <v>953</v>
      </c>
      <c r="Y175" s="160" t="s">
        <v>953</v>
      </c>
      <c r="Z175" s="160" t="s">
        <v>953</v>
      </c>
      <c r="AA175" s="160" t="s">
        <v>953</v>
      </c>
      <c r="AB175" s="160" t="s">
        <v>941</v>
      </c>
      <c r="AC175" s="160" t="s">
        <v>953</v>
      </c>
      <c r="AD175" s="105" t="s">
        <v>974</v>
      </c>
      <c r="AE175" s="160" t="s">
        <v>953</v>
      </c>
      <c r="AF175" s="160" t="s">
        <v>973</v>
      </c>
      <c r="AG175" s="160" t="s">
        <v>556</v>
      </c>
      <c r="AH175" s="160" t="s">
        <v>971</v>
      </c>
      <c r="AI175" s="160" t="s">
        <v>971</v>
      </c>
      <c r="AJ175" s="160" t="s">
        <v>971</v>
      </c>
      <c r="AK175" s="162" t="s">
        <v>941</v>
      </c>
      <c r="AL175" s="160" t="s">
        <v>970</v>
      </c>
      <c r="AM175" s="160" t="s">
        <v>970</v>
      </c>
      <c r="AN175" s="160" t="s">
        <v>542</v>
      </c>
      <c r="AO175" s="160" t="s">
        <v>542</v>
      </c>
      <c r="AP175" s="160" t="s">
        <v>542</v>
      </c>
      <c r="AQ175" s="160" t="s">
        <v>542</v>
      </c>
      <c r="AR175" s="160" t="s">
        <v>966</v>
      </c>
      <c r="AS175" s="160" t="s">
        <v>556</v>
      </c>
      <c r="AT175" s="160" t="s">
        <v>967</v>
      </c>
      <c r="AU175" s="160" t="s">
        <v>556</v>
      </c>
      <c r="AV175" s="160" t="s">
        <v>553</v>
      </c>
      <c r="AW175" s="160" t="s">
        <v>556</v>
      </c>
      <c r="AX175" s="160" t="s">
        <v>556</v>
      </c>
      <c r="AY175" s="160" t="s">
        <v>943</v>
      </c>
      <c r="AZ175" s="160" t="s">
        <v>969</v>
      </c>
      <c r="BA175" s="160" t="s">
        <v>969</v>
      </c>
      <c r="BB175" s="160" t="s">
        <v>556</v>
      </c>
      <c r="BC175" s="160" t="s">
        <v>556</v>
      </c>
      <c r="BD175" s="160" t="s">
        <v>968</v>
      </c>
      <c r="BE175" s="160" t="s">
        <v>556</v>
      </c>
      <c r="BF175" s="104"/>
    </row>
    <row r="176" spans="1:58" x14ac:dyDescent="0.35">
      <c r="A176" s="128" t="str">
        <f>'Indicator Data'!A177</f>
        <v>Togo</v>
      </c>
      <c r="B176" s="107" t="str">
        <f>'Indicator Data'!B177</f>
        <v>TGO</v>
      </c>
      <c r="C176" s="160" t="s">
        <v>1061</v>
      </c>
      <c r="D176" s="160" t="s">
        <v>1061</v>
      </c>
      <c r="E176" s="160" t="s">
        <v>975</v>
      </c>
      <c r="F176" s="160" t="s">
        <v>975</v>
      </c>
      <c r="G176" s="160" t="s">
        <v>975</v>
      </c>
      <c r="H176" s="160" t="s">
        <v>975</v>
      </c>
      <c r="I176" s="160" t="s">
        <v>975</v>
      </c>
      <c r="J176" s="160" t="s">
        <v>971</v>
      </c>
      <c r="K176" s="160" t="s">
        <v>971</v>
      </c>
      <c r="L176" s="160" t="s">
        <v>542</v>
      </c>
      <c r="M176" s="160" t="s">
        <v>968</v>
      </c>
      <c r="N176" s="160" t="s">
        <v>968</v>
      </c>
      <c r="O176" s="160" t="s">
        <v>976</v>
      </c>
      <c r="P176" s="160" t="s">
        <v>976</v>
      </c>
      <c r="Q176" s="160" t="s">
        <v>973</v>
      </c>
      <c r="R176" s="160" t="s">
        <v>973</v>
      </c>
      <c r="S176" s="160" t="s">
        <v>977</v>
      </c>
      <c r="T176" s="160" t="s">
        <v>978</v>
      </c>
      <c r="U176" s="160" t="s">
        <v>978</v>
      </c>
      <c r="V176" s="160" t="s">
        <v>556</v>
      </c>
      <c r="W176" s="160" t="s">
        <v>953</v>
      </c>
      <c r="X176" s="160" t="s">
        <v>953</v>
      </c>
      <c r="Y176" s="160" t="s">
        <v>953</v>
      </c>
      <c r="Z176" s="160" t="s">
        <v>953</v>
      </c>
      <c r="AA176" s="160" t="s">
        <v>953</v>
      </c>
      <c r="AB176" s="160" t="s">
        <v>965</v>
      </c>
      <c r="AC176" s="160" t="s">
        <v>953</v>
      </c>
      <c r="AD176" s="105" t="s">
        <v>974</v>
      </c>
      <c r="AE176" s="160" t="s">
        <v>953</v>
      </c>
      <c r="AF176" s="160" t="s">
        <v>973</v>
      </c>
      <c r="AG176" s="160" t="s">
        <v>556</v>
      </c>
      <c r="AH176" s="160" t="s">
        <v>971</v>
      </c>
      <c r="AI176" s="160" t="s">
        <v>971</v>
      </c>
      <c r="AJ176" s="160" t="s">
        <v>971</v>
      </c>
      <c r="AK176" s="162" t="s">
        <v>944</v>
      </c>
      <c r="AL176" s="160" t="s">
        <v>970</v>
      </c>
      <c r="AM176" s="160" t="s">
        <v>970</v>
      </c>
      <c r="AN176" s="160" t="s">
        <v>542</v>
      </c>
      <c r="AO176" s="160" t="s">
        <v>542</v>
      </c>
      <c r="AP176" s="160" t="s">
        <v>542</v>
      </c>
      <c r="AQ176" s="160" t="s">
        <v>542</v>
      </c>
      <c r="AR176" s="160" t="s">
        <v>966</v>
      </c>
      <c r="AS176" s="160" t="s">
        <v>556</v>
      </c>
      <c r="AT176" s="160" t="s">
        <v>967</v>
      </c>
      <c r="AU176" s="160" t="s">
        <v>556</v>
      </c>
      <c r="AV176" s="160" t="s">
        <v>553</v>
      </c>
      <c r="AW176" s="160" t="s">
        <v>556</v>
      </c>
      <c r="AX176" s="160" t="s">
        <v>556</v>
      </c>
      <c r="AY176" s="160" t="s">
        <v>943</v>
      </c>
      <c r="AZ176" s="160" t="s">
        <v>969</v>
      </c>
      <c r="BA176" s="160" t="s">
        <v>969</v>
      </c>
      <c r="BB176" s="160" t="s">
        <v>556</v>
      </c>
      <c r="BC176" s="160" t="s">
        <v>556</v>
      </c>
      <c r="BD176" s="160" t="s">
        <v>968</v>
      </c>
      <c r="BE176" s="160" t="s">
        <v>556</v>
      </c>
      <c r="BF176" s="104"/>
    </row>
    <row r="177" spans="1:58" x14ac:dyDescent="0.35">
      <c r="A177" s="128" t="str">
        <f>'Indicator Data'!A178</f>
        <v>Tonga</v>
      </c>
      <c r="B177" s="107" t="str">
        <f>'Indicator Data'!B178</f>
        <v>TON</v>
      </c>
      <c r="C177" s="160" t="s">
        <v>1061</v>
      </c>
      <c r="D177" s="160" t="s">
        <v>1061</v>
      </c>
      <c r="E177" s="160" t="s">
        <v>975</v>
      </c>
      <c r="F177" s="160" t="s">
        <v>975</v>
      </c>
      <c r="G177" s="160" t="s">
        <v>975</v>
      </c>
      <c r="H177" s="160" t="s">
        <v>975</v>
      </c>
      <c r="I177" s="160" t="s">
        <v>975</v>
      </c>
      <c r="J177" s="160" t="s">
        <v>971</v>
      </c>
      <c r="K177" s="160" t="s">
        <v>971</v>
      </c>
      <c r="L177" s="160" t="s">
        <v>542</v>
      </c>
      <c r="M177" s="160" t="s">
        <v>968</v>
      </c>
      <c r="N177" s="160" t="s">
        <v>968</v>
      </c>
      <c r="O177" s="160" t="s">
        <v>976</v>
      </c>
      <c r="P177" s="160" t="s">
        <v>976</v>
      </c>
      <c r="Q177" s="160" t="s">
        <v>973</v>
      </c>
      <c r="R177" s="160" t="s">
        <v>973</v>
      </c>
      <c r="S177" s="160" t="s">
        <v>977</v>
      </c>
      <c r="T177" s="160" t="s">
        <v>978</v>
      </c>
      <c r="U177" s="160" t="s">
        <v>978</v>
      </c>
      <c r="V177" s="160" t="s">
        <v>556</v>
      </c>
      <c r="W177" s="160" t="s">
        <v>953</v>
      </c>
      <c r="X177" s="160" t="s">
        <v>953</v>
      </c>
      <c r="Y177" s="160" t="s">
        <v>953</v>
      </c>
      <c r="Z177" s="160" t="s">
        <v>953</v>
      </c>
      <c r="AA177" s="160" t="s">
        <v>953</v>
      </c>
      <c r="AB177" s="160" t="s">
        <v>941</v>
      </c>
      <c r="AC177" s="160" t="s">
        <v>953</v>
      </c>
      <c r="AD177" s="105" t="s">
        <v>974</v>
      </c>
      <c r="AE177" s="160" t="s">
        <v>953</v>
      </c>
      <c r="AF177" s="160" t="s">
        <v>973</v>
      </c>
      <c r="AG177" s="160" t="s">
        <v>556</v>
      </c>
      <c r="AH177" s="160" t="s">
        <v>971</v>
      </c>
      <c r="AI177" s="160" t="s">
        <v>971</v>
      </c>
      <c r="AJ177" s="160" t="s">
        <v>971</v>
      </c>
      <c r="AK177" s="162" t="s">
        <v>941</v>
      </c>
      <c r="AL177" s="160" t="s">
        <v>970</v>
      </c>
      <c r="AM177" s="160" t="s">
        <v>970</v>
      </c>
      <c r="AN177" s="160" t="s">
        <v>542</v>
      </c>
      <c r="AO177" s="160" t="s">
        <v>542</v>
      </c>
      <c r="AP177" s="160" t="s">
        <v>542</v>
      </c>
      <c r="AQ177" s="160" t="s">
        <v>542</v>
      </c>
      <c r="AR177" s="160" t="s">
        <v>966</v>
      </c>
      <c r="AS177" s="160" t="s">
        <v>556</v>
      </c>
      <c r="AT177" s="160" t="s">
        <v>967</v>
      </c>
      <c r="AU177" s="160" t="s">
        <v>556</v>
      </c>
      <c r="AV177" s="160" t="s">
        <v>553</v>
      </c>
      <c r="AW177" s="160" t="s">
        <v>556</v>
      </c>
      <c r="AX177" s="160" t="s">
        <v>556</v>
      </c>
      <c r="AY177" s="160" t="s">
        <v>943</v>
      </c>
      <c r="AZ177" s="160" t="s">
        <v>969</v>
      </c>
      <c r="BA177" s="160" t="s">
        <v>969</v>
      </c>
      <c r="BB177" s="160" t="s">
        <v>556</v>
      </c>
      <c r="BC177" s="160" t="s">
        <v>556</v>
      </c>
      <c r="BD177" s="160" t="s">
        <v>968</v>
      </c>
      <c r="BE177" s="160" t="s">
        <v>556</v>
      </c>
      <c r="BF177" s="104"/>
    </row>
    <row r="178" spans="1:58" x14ac:dyDescent="0.35">
      <c r="A178" s="128" t="str">
        <f>'Indicator Data'!A179</f>
        <v>Trinidad and Tobago</v>
      </c>
      <c r="B178" s="107" t="str">
        <f>'Indicator Data'!B179</f>
        <v>TTO</v>
      </c>
      <c r="C178" s="160" t="s">
        <v>1061</v>
      </c>
      <c r="D178" s="160" t="s">
        <v>1061</v>
      </c>
      <c r="E178" s="160" t="s">
        <v>975</v>
      </c>
      <c r="F178" s="160" t="s">
        <v>975</v>
      </c>
      <c r="G178" s="160" t="s">
        <v>975</v>
      </c>
      <c r="H178" s="160" t="s">
        <v>975</v>
      </c>
      <c r="I178" s="160" t="s">
        <v>975</v>
      </c>
      <c r="J178" s="160" t="s">
        <v>971</v>
      </c>
      <c r="K178" s="160" t="s">
        <v>971</v>
      </c>
      <c r="L178" s="160" t="s">
        <v>542</v>
      </c>
      <c r="M178" s="160" t="s">
        <v>968</v>
      </c>
      <c r="N178" s="160" t="s">
        <v>968</v>
      </c>
      <c r="O178" s="160" t="s">
        <v>976</v>
      </c>
      <c r="P178" s="160" t="s">
        <v>976</v>
      </c>
      <c r="Q178" s="160" t="s">
        <v>973</v>
      </c>
      <c r="R178" s="160" t="s">
        <v>973</v>
      </c>
      <c r="S178" s="160" t="s">
        <v>977</v>
      </c>
      <c r="T178" s="160" t="s">
        <v>978</v>
      </c>
      <c r="U178" s="160" t="s">
        <v>978</v>
      </c>
      <c r="V178" s="160" t="s">
        <v>556</v>
      </c>
      <c r="W178" s="160" t="s">
        <v>953</v>
      </c>
      <c r="X178" s="160" t="s">
        <v>953</v>
      </c>
      <c r="Y178" s="160" t="s">
        <v>953</v>
      </c>
      <c r="Z178" s="160" t="s">
        <v>953</v>
      </c>
      <c r="AA178" s="160" t="s">
        <v>953</v>
      </c>
      <c r="AB178" s="160" t="s">
        <v>953</v>
      </c>
      <c r="AC178" s="160" t="s">
        <v>953</v>
      </c>
      <c r="AD178" s="105" t="s">
        <v>974</v>
      </c>
      <c r="AE178" s="160" t="s">
        <v>953</v>
      </c>
      <c r="AF178" s="160" t="s">
        <v>973</v>
      </c>
      <c r="AG178" s="160" t="s">
        <v>556</v>
      </c>
      <c r="AH178" s="160" t="s">
        <v>971</v>
      </c>
      <c r="AI178" s="160" t="s">
        <v>971</v>
      </c>
      <c r="AJ178" s="160" t="s">
        <v>971</v>
      </c>
      <c r="AK178" s="162" t="s">
        <v>941</v>
      </c>
      <c r="AL178" s="160" t="s">
        <v>970</v>
      </c>
      <c r="AM178" s="160" t="s">
        <v>970</v>
      </c>
      <c r="AN178" s="160" t="s">
        <v>542</v>
      </c>
      <c r="AO178" s="160" t="s">
        <v>542</v>
      </c>
      <c r="AP178" s="160" t="s">
        <v>542</v>
      </c>
      <c r="AQ178" s="160" t="s">
        <v>542</v>
      </c>
      <c r="AR178" s="160" t="s">
        <v>966</v>
      </c>
      <c r="AS178" s="160" t="s">
        <v>556</v>
      </c>
      <c r="AT178" s="160" t="s">
        <v>967</v>
      </c>
      <c r="AU178" s="160" t="s">
        <v>556</v>
      </c>
      <c r="AV178" s="160" t="s">
        <v>553</v>
      </c>
      <c r="AW178" s="160" t="s">
        <v>556</v>
      </c>
      <c r="AX178" s="160" t="s">
        <v>556</v>
      </c>
      <c r="AY178" s="160" t="s">
        <v>943</v>
      </c>
      <c r="AZ178" s="160" t="s">
        <v>969</v>
      </c>
      <c r="BA178" s="160" t="s">
        <v>969</v>
      </c>
      <c r="BB178" s="160" t="s">
        <v>556</v>
      </c>
      <c r="BC178" s="160" t="s">
        <v>556</v>
      </c>
      <c r="BD178" s="160" t="s">
        <v>968</v>
      </c>
      <c r="BE178" s="160" t="s">
        <v>556</v>
      </c>
      <c r="BF178" s="104"/>
    </row>
    <row r="179" spans="1:58" x14ac:dyDescent="0.35">
      <c r="A179" s="128" t="str">
        <f>'Indicator Data'!A180</f>
        <v>Tunisia</v>
      </c>
      <c r="B179" s="107" t="str">
        <f>'Indicator Data'!B180</f>
        <v>TUN</v>
      </c>
      <c r="C179" s="160" t="s">
        <v>1061</v>
      </c>
      <c r="D179" s="160" t="s">
        <v>1061</v>
      </c>
      <c r="E179" s="160" t="s">
        <v>975</v>
      </c>
      <c r="F179" s="160" t="s">
        <v>975</v>
      </c>
      <c r="G179" s="160" t="s">
        <v>975</v>
      </c>
      <c r="H179" s="160" t="s">
        <v>975</v>
      </c>
      <c r="I179" s="160" t="s">
        <v>975</v>
      </c>
      <c r="J179" s="160" t="s">
        <v>971</v>
      </c>
      <c r="K179" s="160" t="s">
        <v>971</v>
      </c>
      <c r="L179" s="160" t="s">
        <v>542</v>
      </c>
      <c r="M179" s="160" t="s">
        <v>968</v>
      </c>
      <c r="N179" s="160" t="s">
        <v>968</v>
      </c>
      <c r="O179" s="160" t="s">
        <v>976</v>
      </c>
      <c r="P179" s="160" t="s">
        <v>976</v>
      </c>
      <c r="Q179" s="160" t="s">
        <v>973</v>
      </c>
      <c r="R179" s="160" t="s">
        <v>973</v>
      </c>
      <c r="S179" s="160" t="s">
        <v>977</v>
      </c>
      <c r="T179" s="160" t="s">
        <v>978</v>
      </c>
      <c r="U179" s="160" t="s">
        <v>978</v>
      </c>
      <c r="V179" s="160" t="s">
        <v>556</v>
      </c>
      <c r="W179" s="160" t="s">
        <v>953</v>
      </c>
      <c r="X179" s="160" t="s">
        <v>953</v>
      </c>
      <c r="Y179" s="160" t="s">
        <v>953</v>
      </c>
      <c r="Z179" s="160" t="s">
        <v>953</v>
      </c>
      <c r="AA179" s="160" t="s">
        <v>953</v>
      </c>
      <c r="AB179" s="160" t="s">
        <v>965</v>
      </c>
      <c r="AC179" s="160" t="s">
        <v>953</v>
      </c>
      <c r="AD179" s="105" t="s">
        <v>974</v>
      </c>
      <c r="AE179" s="160" t="s">
        <v>953</v>
      </c>
      <c r="AF179" s="160" t="s">
        <v>973</v>
      </c>
      <c r="AG179" s="160" t="s">
        <v>556</v>
      </c>
      <c r="AH179" s="160" t="s">
        <v>971</v>
      </c>
      <c r="AI179" s="160" t="s">
        <v>971</v>
      </c>
      <c r="AJ179" s="160" t="s">
        <v>971</v>
      </c>
      <c r="AK179" s="162" t="s">
        <v>941</v>
      </c>
      <c r="AL179" s="160" t="s">
        <v>970</v>
      </c>
      <c r="AM179" s="160" t="s">
        <v>970</v>
      </c>
      <c r="AN179" s="160" t="s">
        <v>542</v>
      </c>
      <c r="AO179" s="160" t="s">
        <v>542</v>
      </c>
      <c r="AP179" s="160" t="s">
        <v>542</v>
      </c>
      <c r="AQ179" s="160" t="s">
        <v>542</v>
      </c>
      <c r="AR179" s="160" t="s">
        <v>966</v>
      </c>
      <c r="AS179" s="160" t="s">
        <v>556</v>
      </c>
      <c r="AT179" s="160" t="s">
        <v>967</v>
      </c>
      <c r="AU179" s="160" t="s">
        <v>556</v>
      </c>
      <c r="AV179" s="160" t="s">
        <v>553</v>
      </c>
      <c r="AW179" s="160" t="s">
        <v>556</v>
      </c>
      <c r="AX179" s="160" t="s">
        <v>556</v>
      </c>
      <c r="AY179" s="160" t="s">
        <v>943</v>
      </c>
      <c r="AZ179" s="160" t="s">
        <v>969</v>
      </c>
      <c r="BA179" s="160" t="s">
        <v>969</v>
      </c>
      <c r="BB179" s="160" t="s">
        <v>556</v>
      </c>
      <c r="BC179" s="160" t="s">
        <v>556</v>
      </c>
      <c r="BD179" s="160" t="s">
        <v>968</v>
      </c>
      <c r="BE179" s="160" t="s">
        <v>556</v>
      </c>
      <c r="BF179" s="104"/>
    </row>
    <row r="180" spans="1:58" x14ac:dyDescent="0.35">
      <c r="A180" s="128" t="str">
        <f>'Indicator Data'!A181</f>
        <v>Turkey</v>
      </c>
      <c r="B180" s="107" t="str">
        <f>'Indicator Data'!B181</f>
        <v>TUR</v>
      </c>
      <c r="C180" s="160" t="s">
        <v>1061</v>
      </c>
      <c r="D180" s="160" t="s">
        <v>1061</v>
      </c>
      <c r="E180" s="160" t="s">
        <v>975</v>
      </c>
      <c r="F180" s="160" t="s">
        <v>975</v>
      </c>
      <c r="G180" s="160" t="s">
        <v>975</v>
      </c>
      <c r="H180" s="160" t="s">
        <v>975</v>
      </c>
      <c r="I180" s="160" t="s">
        <v>975</v>
      </c>
      <c r="J180" s="160" t="s">
        <v>971</v>
      </c>
      <c r="K180" s="160" t="s">
        <v>971</v>
      </c>
      <c r="L180" s="160" t="s">
        <v>542</v>
      </c>
      <c r="M180" s="160" t="s">
        <v>968</v>
      </c>
      <c r="N180" s="160" t="s">
        <v>968</v>
      </c>
      <c r="O180" s="160" t="s">
        <v>976</v>
      </c>
      <c r="P180" s="160" t="s">
        <v>976</v>
      </c>
      <c r="Q180" s="160" t="s">
        <v>973</v>
      </c>
      <c r="R180" s="160" t="s">
        <v>973</v>
      </c>
      <c r="S180" s="160" t="s">
        <v>977</v>
      </c>
      <c r="T180" s="160" t="s">
        <v>978</v>
      </c>
      <c r="U180" s="160" t="s">
        <v>978</v>
      </c>
      <c r="V180" s="160" t="s">
        <v>556</v>
      </c>
      <c r="W180" s="160" t="s">
        <v>953</v>
      </c>
      <c r="X180" s="160" t="s">
        <v>953</v>
      </c>
      <c r="Y180" s="160" t="s">
        <v>953</v>
      </c>
      <c r="Z180" s="160" t="s">
        <v>953</v>
      </c>
      <c r="AA180" s="160" t="s">
        <v>953</v>
      </c>
      <c r="AB180" s="160" t="s">
        <v>941</v>
      </c>
      <c r="AC180" s="160" t="s">
        <v>953</v>
      </c>
      <c r="AD180" s="105" t="s">
        <v>974</v>
      </c>
      <c r="AE180" s="160" t="s">
        <v>953</v>
      </c>
      <c r="AF180" s="160" t="s">
        <v>973</v>
      </c>
      <c r="AG180" s="160" t="s">
        <v>556</v>
      </c>
      <c r="AH180" s="160" t="s">
        <v>971</v>
      </c>
      <c r="AI180" s="160" t="s">
        <v>971</v>
      </c>
      <c r="AJ180" s="160" t="s">
        <v>971</v>
      </c>
      <c r="AK180" s="162" t="s">
        <v>944</v>
      </c>
      <c r="AL180" s="160" t="s">
        <v>970</v>
      </c>
      <c r="AM180" s="160" t="s">
        <v>970</v>
      </c>
      <c r="AN180" s="160" t="s">
        <v>542</v>
      </c>
      <c r="AO180" s="160" t="s">
        <v>542</v>
      </c>
      <c r="AP180" s="160" t="s">
        <v>542</v>
      </c>
      <c r="AQ180" s="160" t="s">
        <v>542</v>
      </c>
      <c r="AR180" s="160" t="s">
        <v>966</v>
      </c>
      <c r="AS180" s="160" t="s">
        <v>556</v>
      </c>
      <c r="AT180" s="160" t="s">
        <v>967</v>
      </c>
      <c r="AU180" s="160" t="s">
        <v>556</v>
      </c>
      <c r="AV180" s="160" t="s">
        <v>553</v>
      </c>
      <c r="AW180" s="160" t="s">
        <v>556</v>
      </c>
      <c r="AX180" s="160" t="s">
        <v>556</v>
      </c>
      <c r="AY180" s="160" t="s">
        <v>943</v>
      </c>
      <c r="AZ180" s="160" t="s">
        <v>969</v>
      </c>
      <c r="BA180" s="160" t="s">
        <v>969</v>
      </c>
      <c r="BB180" s="160" t="s">
        <v>556</v>
      </c>
      <c r="BC180" s="160" t="s">
        <v>556</v>
      </c>
      <c r="BD180" s="160" t="s">
        <v>968</v>
      </c>
      <c r="BE180" s="160" t="s">
        <v>556</v>
      </c>
      <c r="BF180" s="104"/>
    </row>
    <row r="181" spans="1:58" x14ac:dyDescent="0.35">
      <c r="A181" s="128" t="str">
        <f>'Indicator Data'!A182</f>
        <v>Turkmenistan</v>
      </c>
      <c r="B181" s="107" t="str">
        <f>'Indicator Data'!B182</f>
        <v>TKM</v>
      </c>
      <c r="C181" s="160" t="s">
        <v>1061</v>
      </c>
      <c r="D181" s="160" t="s">
        <v>1061</v>
      </c>
      <c r="E181" s="160" t="s">
        <v>975</v>
      </c>
      <c r="F181" s="160" t="s">
        <v>975</v>
      </c>
      <c r="G181" s="160" t="s">
        <v>975</v>
      </c>
      <c r="H181" s="160" t="s">
        <v>975</v>
      </c>
      <c r="I181" s="160" t="s">
        <v>975</v>
      </c>
      <c r="J181" s="160" t="s">
        <v>971</v>
      </c>
      <c r="K181" s="160" t="s">
        <v>971</v>
      </c>
      <c r="L181" s="160" t="s">
        <v>542</v>
      </c>
      <c r="M181" s="160" t="s">
        <v>968</v>
      </c>
      <c r="N181" s="160" t="s">
        <v>968</v>
      </c>
      <c r="O181" s="160" t="s">
        <v>976</v>
      </c>
      <c r="P181" s="160" t="s">
        <v>976</v>
      </c>
      <c r="Q181" s="160" t="s">
        <v>973</v>
      </c>
      <c r="R181" s="160" t="s">
        <v>973</v>
      </c>
      <c r="S181" s="160" t="s">
        <v>977</v>
      </c>
      <c r="T181" s="160" t="s">
        <v>978</v>
      </c>
      <c r="U181" s="160" t="s">
        <v>978</v>
      </c>
      <c r="V181" s="160" t="s">
        <v>556</v>
      </c>
      <c r="W181" s="160" t="s">
        <v>953</v>
      </c>
      <c r="X181" s="160" t="s">
        <v>953</v>
      </c>
      <c r="Y181" s="160" t="s">
        <v>953</v>
      </c>
      <c r="Z181" s="160" t="s">
        <v>953</v>
      </c>
      <c r="AA181" s="160" t="s">
        <v>953</v>
      </c>
      <c r="AB181" s="160" t="s">
        <v>941</v>
      </c>
      <c r="AC181" s="160" t="s">
        <v>953</v>
      </c>
      <c r="AD181" s="105" t="s">
        <v>974</v>
      </c>
      <c r="AE181" s="160" t="s">
        <v>953</v>
      </c>
      <c r="AF181" s="160" t="s">
        <v>973</v>
      </c>
      <c r="AG181" s="160" t="s">
        <v>556</v>
      </c>
      <c r="AH181" s="160" t="s">
        <v>971</v>
      </c>
      <c r="AI181" s="160" t="s">
        <v>971</v>
      </c>
      <c r="AJ181" s="160" t="s">
        <v>971</v>
      </c>
      <c r="AK181" s="162" t="s">
        <v>941</v>
      </c>
      <c r="AL181" s="160" t="s">
        <v>970</v>
      </c>
      <c r="AM181" s="160" t="s">
        <v>970</v>
      </c>
      <c r="AN181" s="160" t="s">
        <v>542</v>
      </c>
      <c r="AO181" s="160" t="s">
        <v>542</v>
      </c>
      <c r="AP181" s="160" t="s">
        <v>542</v>
      </c>
      <c r="AQ181" s="160" t="s">
        <v>542</v>
      </c>
      <c r="AR181" s="160" t="s">
        <v>966</v>
      </c>
      <c r="AS181" s="160" t="s">
        <v>556</v>
      </c>
      <c r="AT181" s="160" t="s">
        <v>967</v>
      </c>
      <c r="AU181" s="160" t="s">
        <v>556</v>
      </c>
      <c r="AV181" s="160" t="s">
        <v>553</v>
      </c>
      <c r="AW181" s="160" t="s">
        <v>556</v>
      </c>
      <c r="AX181" s="160" t="s">
        <v>556</v>
      </c>
      <c r="AY181" s="160" t="s">
        <v>943</v>
      </c>
      <c r="AZ181" s="160" t="s">
        <v>969</v>
      </c>
      <c r="BA181" s="160" t="s">
        <v>969</v>
      </c>
      <c r="BB181" s="160" t="s">
        <v>556</v>
      </c>
      <c r="BC181" s="160" t="s">
        <v>556</v>
      </c>
      <c r="BD181" s="160" t="s">
        <v>968</v>
      </c>
      <c r="BE181" s="160" t="s">
        <v>556</v>
      </c>
      <c r="BF181" s="104"/>
    </row>
    <row r="182" spans="1:58" x14ac:dyDescent="0.35">
      <c r="A182" s="128" t="str">
        <f>'Indicator Data'!A183</f>
        <v>Tuvalu</v>
      </c>
      <c r="B182" s="107" t="str">
        <f>'Indicator Data'!B183</f>
        <v>TUV</v>
      </c>
      <c r="C182" s="160" t="s">
        <v>1061</v>
      </c>
      <c r="D182" s="160" t="s">
        <v>1061</v>
      </c>
      <c r="E182" s="160" t="s">
        <v>975</v>
      </c>
      <c r="F182" s="160" t="s">
        <v>975</v>
      </c>
      <c r="G182" s="160" t="s">
        <v>975</v>
      </c>
      <c r="H182" s="160" t="s">
        <v>975</v>
      </c>
      <c r="I182" s="160" t="s">
        <v>975</v>
      </c>
      <c r="J182" s="160" t="s">
        <v>971</v>
      </c>
      <c r="K182" s="160" t="s">
        <v>971</v>
      </c>
      <c r="L182" s="160" t="s">
        <v>542</v>
      </c>
      <c r="M182" s="160" t="s">
        <v>968</v>
      </c>
      <c r="N182" s="160" t="s">
        <v>968</v>
      </c>
      <c r="O182" s="160" t="s">
        <v>976</v>
      </c>
      <c r="P182" s="160" t="s">
        <v>976</v>
      </c>
      <c r="Q182" s="160" t="s">
        <v>973</v>
      </c>
      <c r="R182" s="160" t="s">
        <v>973</v>
      </c>
      <c r="S182" s="160" t="s">
        <v>977</v>
      </c>
      <c r="T182" s="160" t="s">
        <v>978</v>
      </c>
      <c r="U182" s="160" t="s">
        <v>978</v>
      </c>
      <c r="V182" s="160" t="s">
        <v>556</v>
      </c>
      <c r="W182" s="160" t="s">
        <v>953</v>
      </c>
      <c r="X182" s="160" t="s">
        <v>953</v>
      </c>
      <c r="Y182" s="160" t="s">
        <v>953</v>
      </c>
      <c r="Z182" s="160" t="s">
        <v>953</v>
      </c>
      <c r="AA182" s="160" t="s">
        <v>953</v>
      </c>
      <c r="AB182" s="160" t="s">
        <v>941</v>
      </c>
      <c r="AC182" s="160" t="s">
        <v>953</v>
      </c>
      <c r="AD182" s="105" t="s">
        <v>974</v>
      </c>
      <c r="AE182" s="160" t="s">
        <v>953</v>
      </c>
      <c r="AF182" s="160" t="s">
        <v>973</v>
      </c>
      <c r="AG182" s="160" t="s">
        <v>556</v>
      </c>
      <c r="AH182" s="160" t="s">
        <v>971</v>
      </c>
      <c r="AI182" s="160" t="s">
        <v>971</v>
      </c>
      <c r="AJ182" s="160" t="s">
        <v>971</v>
      </c>
      <c r="AK182" s="162" t="s">
        <v>941</v>
      </c>
      <c r="AL182" s="160" t="s">
        <v>970</v>
      </c>
      <c r="AM182" s="160" t="s">
        <v>970</v>
      </c>
      <c r="AN182" s="160" t="s">
        <v>542</v>
      </c>
      <c r="AO182" s="160" t="s">
        <v>542</v>
      </c>
      <c r="AP182" s="160" t="s">
        <v>542</v>
      </c>
      <c r="AQ182" s="160" t="s">
        <v>542</v>
      </c>
      <c r="AR182" s="160" t="s">
        <v>966</v>
      </c>
      <c r="AS182" s="160" t="s">
        <v>556</v>
      </c>
      <c r="AT182" s="160" t="s">
        <v>967</v>
      </c>
      <c r="AU182" s="160" t="s">
        <v>556</v>
      </c>
      <c r="AV182" s="160" t="s">
        <v>553</v>
      </c>
      <c r="AW182" s="160" t="s">
        <v>556</v>
      </c>
      <c r="AX182" s="160" t="s">
        <v>556</v>
      </c>
      <c r="AY182" s="160" t="s">
        <v>943</v>
      </c>
      <c r="AZ182" s="160" t="s">
        <v>969</v>
      </c>
      <c r="BA182" s="160" t="s">
        <v>969</v>
      </c>
      <c r="BB182" s="160" t="s">
        <v>556</v>
      </c>
      <c r="BC182" s="160" t="s">
        <v>556</v>
      </c>
      <c r="BD182" s="160" t="s">
        <v>968</v>
      </c>
      <c r="BE182" s="160" t="s">
        <v>556</v>
      </c>
      <c r="BF182" s="104"/>
    </row>
    <row r="183" spans="1:58" x14ac:dyDescent="0.35">
      <c r="A183" s="128" t="str">
        <f>'Indicator Data'!A184</f>
        <v>Uganda</v>
      </c>
      <c r="B183" s="107" t="str">
        <f>'Indicator Data'!B184</f>
        <v>UGA</v>
      </c>
      <c r="C183" s="160" t="s">
        <v>1061</v>
      </c>
      <c r="D183" s="160" t="s">
        <v>1061</v>
      </c>
      <c r="E183" s="160" t="s">
        <v>975</v>
      </c>
      <c r="F183" s="160" t="s">
        <v>975</v>
      </c>
      <c r="G183" s="160" t="s">
        <v>975</v>
      </c>
      <c r="H183" s="160" t="s">
        <v>975</v>
      </c>
      <c r="I183" s="160" t="s">
        <v>975</v>
      </c>
      <c r="J183" s="160" t="s">
        <v>971</v>
      </c>
      <c r="K183" s="160" t="s">
        <v>971</v>
      </c>
      <c r="L183" s="160" t="s">
        <v>542</v>
      </c>
      <c r="M183" s="160" t="s">
        <v>968</v>
      </c>
      <c r="N183" s="160" t="s">
        <v>968</v>
      </c>
      <c r="O183" s="160" t="s">
        <v>976</v>
      </c>
      <c r="P183" s="160" t="s">
        <v>976</v>
      </c>
      <c r="Q183" s="160" t="s">
        <v>973</v>
      </c>
      <c r="R183" s="160" t="s">
        <v>973</v>
      </c>
      <c r="S183" s="160" t="s">
        <v>977</v>
      </c>
      <c r="T183" s="160" t="s">
        <v>978</v>
      </c>
      <c r="U183" s="160" t="s">
        <v>978</v>
      </c>
      <c r="V183" s="160" t="s">
        <v>556</v>
      </c>
      <c r="W183" s="160" t="s">
        <v>953</v>
      </c>
      <c r="X183" s="160" t="s">
        <v>953</v>
      </c>
      <c r="Y183" s="160" t="s">
        <v>953</v>
      </c>
      <c r="Z183" s="160" t="s">
        <v>953</v>
      </c>
      <c r="AA183" s="160" t="s">
        <v>953</v>
      </c>
      <c r="AB183" s="160" t="s">
        <v>965</v>
      </c>
      <c r="AC183" s="160" t="s">
        <v>953</v>
      </c>
      <c r="AD183" s="105" t="s">
        <v>974</v>
      </c>
      <c r="AE183" s="160" t="s">
        <v>953</v>
      </c>
      <c r="AF183" s="160" t="s">
        <v>973</v>
      </c>
      <c r="AG183" s="160" t="s">
        <v>556</v>
      </c>
      <c r="AH183" s="160" t="s">
        <v>971</v>
      </c>
      <c r="AI183" s="160" t="s">
        <v>971</v>
      </c>
      <c r="AJ183" s="160" t="s">
        <v>971</v>
      </c>
      <c r="AK183" s="162" t="s">
        <v>944</v>
      </c>
      <c r="AL183" s="160" t="s">
        <v>970</v>
      </c>
      <c r="AM183" s="160" t="s">
        <v>970</v>
      </c>
      <c r="AN183" s="160" t="s">
        <v>542</v>
      </c>
      <c r="AO183" s="160" t="s">
        <v>542</v>
      </c>
      <c r="AP183" s="160" t="s">
        <v>542</v>
      </c>
      <c r="AQ183" s="160" t="s">
        <v>542</v>
      </c>
      <c r="AR183" s="160" t="s">
        <v>966</v>
      </c>
      <c r="AS183" s="160" t="s">
        <v>556</v>
      </c>
      <c r="AT183" s="160" t="s">
        <v>967</v>
      </c>
      <c r="AU183" s="160" t="s">
        <v>556</v>
      </c>
      <c r="AV183" s="160" t="s">
        <v>553</v>
      </c>
      <c r="AW183" s="160" t="s">
        <v>556</v>
      </c>
      <c r="AX183" s="160" t="s">
        <v>556</v>
      </c>
      <c r="AY183" s="160" t="s">
        <v>943</v>
      </c>
      <c r="AZ183" s="160" t="s">
        <v>969</v>
      </c>
      <c r="BA183" s="160" t="s">
        <v>969</v>
      </c>
      <c r="BB183" s="160" t="s">
        <v>556</v>
      </c>
      <c r="BC183" s="160" t="s">
        <v>556</v>
      </c>
      <c r="BD183" s="160" t="s">
        <v>968</v>
      </c>
      <c r="BE183" s="160" t="s">
        <v>556</v>
      </c>
      <c r="BF183" s="104"/>
    </row>
    <row r="184" spans="1:58" x14ac:dyDescent="0.35">
      <c r="A184" s="128" t="str">
        <f>'Indicator Data'!A185</f>
        <v>Ukraine</v>
      </c>
      <c r="B184" s="107" t="str">
        <f>'Indicator Data'!B185</f>
        <v>UKR</v>
      </c>
      <c r="C184" s="160" t="s">
        <v>1061</v>
      </c>
      <c r="D184" s="160" t="s">
        <v>1061</v>
      </c>
      <c r="E184" s="160" t="s">
        <v>975</v>
      </c>
      <c r="F184" s="160" t="s">
        <v>975</v>
      </c>
      <c r="G184" s="160" t="s">
        <v>975</v>
      </c>
      <c r="H184" s="160" t="s">
        <v>975</v>
      </c>
      <c r="I184" s="160" t="s">
        <v>975</v>
      </c>
      <c r="J184" s="160" t="s">
        <v>971</v>
      </c>
      <c r="K184" s="160" t="s">
        <v>971</v>
      </c>
      <c r="L184" s="160" t="s">
        <v>542</v>
      </c>
      <c r="M184" s="160" t="s">
        <v>968</v>
      </c>
      <c r="N184" s="160" t="s">
        <v>968</v>
      </c>
      <c r="O184" s="160" t="s">
        <v>976</v>
      </c>
      <c r="P184" s="160" t="s">
        <v>976</v>
      </c>
      <c r="Q184" s="160" t="s">
        <v>973</v>
      </c>
      <c r="R184" s="160" t="s">
        <v>973</v>
      </c>
      <c r="S184" s="160" t="s">
        <v>977</v>
      </c>
      <c r="T184" s="160" t="s">
        <v>978</v>
      </c>
      <c r="U184" s="160" t="s">
        <v>978</v>
      </c>
      <c r="V184" s="160" t="s">
        <v>556</v>
      </c>
      <c r="W184" s="160" t="s">
        <v>953</v>
      </c>
      <c r="X184" s="160" t="s">
        <v>953</v>
      </c>
      <c r="Y184" s="160" t="s">
        <v>953</v>
      </c>
      <c r="Z184" s="160" t="s">
        <v>953</v>
      </c>
      <c r="AA184" s="160" t="s">
        <v>953</v>
      </c>
      <c r="AB184" s="160" t="s">
        <v>965</v>
      </c>
      <c r="AC184" s="160" t="s">
        <v>953</v>
      </c>
      <c r="AD184" s="105" t="s">
        <v>974</v>
      </c>
      <c r="AE184" s="160" t="s">
        <v>953</v>
      </c>
      <c r="AF184" s="160" t="s">
        <v>973</v>
      </c>
      <c r="AG184" s="160" t="s">
        <v>556</v>
      </c>
      <c r="AH184" s="160" t="s">
        <v>971</v>
      </c>
      <c r="AI184" s="160" t="s">
        <v>971</v>
      </c>
      <c r="AJ184" s="160" t="s">
        <v>971</v>
      </c>
      <c r="AK184" s="162" t="s">
        <v>944</v>
      </c>
      <c r="AL184" s="160" t="s">
        <v>970</v>
      </c>
      <c r="AM184" s="160" t="s">
        <v>970</v>
      </c>
      <c r="AN184" s="160" t="s">
        <v>542</v>
      </c>
      <c r="AO184" s="160" t="s">
        <v>542</v>
      </c>
      <c r="AP184" s="160" t="s">
        <v>542</v>
      </c>
      <c r="AQ184" s="160" t="s">
        <v>542</v>
      </c>
      <c r="AR184" s="160" t="s">
        <v>966</v>
      </c>
      <c r="AS184" s="160" t="s">
        <v>556</v>
      </c>
      <c r="AT184" s="160" t="s">
        <v>967</v>
      </c>
      <c r="AU184" s="160" t="s">
        <v>556</v>
      </c>
      <c r="AV184" s="160" t="s">
        <v>553</v>
      </c>
      <c r="AW184" s="160" t="s">
        <v>556</v>
      </c>
      <c r="AX184" s="160" t="s">
        <v>556</v>
      </c>
      <c r="AY184" s="160" t="s">
        <v>943</v>
      </c>
      <c r="AZ184" s="160" t="s">
        <v>969</v>
      </c>
      <c r="BA184" s="160" t="s">
        <v>969</v>
      </c>
      <c r="BB184" s="160" t="s">
        <v>556</v>
      </c>
      <c r="BC184" s="160" t="s">
        <v>556</v>
      </c>
      <c r="BD184" s="160" t="s">
        <v>968</v>
      </c>
      <c r="BE184" s="160" t="s">
        <v>556</v>
      </c>
      <c r="BF184" s="104"/>
    </row>
    <row r="185" spans="1:58" x14ac:dyDescent="0.35">
      <c r="A185" s="128" t="str">
        <f>'Indicator Data'!A186</f>
        <v>United Arab Emirates</v>
      </c>
      <c r="B185" s="107" t="str">
        <f>'Indicator Data'!B186</f>
        <v>ARE</v>
      </c>
      <c r="C185" s="160" t="s">
        <v>1061</v>
      </c>
      <c r="D185" s="160" t="s">
        <v>1061</v>
      </c>
      <c r="E185" s="160" t="s">
        <v>975</v>
      </c>
      <c r="F185" s="160" t="s">
        <v>975</v>
      </c>
      <c r="G185" s="160" t="s">
        <v>975</v>
      </c>
      <c r="H185" s="160" t="s">
        <v>975</v>
      </c>
      <c r="I185" s="160" t="s">
        <v>975</v>
      </c>
      <c r="J185" s="160" t="s">
        <v>971</v>
      </c>
      <c r="K185" s="160" t="s">
        <v>971</v>
      </c>
      <c r="L185" s="160" t="s">
        <v>542</v>
      </c>
      <c r="M185" s="160" t="s">
        <v>968</v>
      </c>
      <c r="N185" s="160" t="s">
        <v>968</v>
      </c>
      <c r="O185" s="160" t="s">
        <v>976</v>
      </c>
      <c r="P185" s="160" t="s">
        <v>976</v>
      </c>
      <c r="Q185" s="160" t="s">
        <v>973</v>
      </c>
      <c r="R185" s="160" t="s">
        <v>973</v>
      </c>
      <c r="S185" s="160" t="s">
        <v>977</v>
      </c>
      <c r="T185" s="160" t="s">
        <v>978</v>
      </c>
      <c r="U185" s="160" t="s">
        <v>978</v>
      </c>
      <c r="V185" s="160" t="s">
        <v>556</v>
      </c>
      <c r="W185" s="160" t="s">
        <v>953</v>
      </c>
      <c r="X185" s="160" t="s">
        <v>953</v>
      </c>
      <c r="Y185" s="160" t="s">
        <v>953</v>
      </c>
      <c r="Z185" s="160" t="s">
        <v>953</v>
      </c>
      <c r="AA185" s="160" t="s">
        <v>953</v>
      </c>
      <c r="AB185" s="160" t="s">
        <v>941</v>
      </c>
      <c r="AC185" s="160" t="s">
        <v>953</v>
      </c>
      <c r="AD185" s="105" t="s">
        <v>974</v>
      </c>
      <c r="AE185" s="160" t="s">
        <v>953</v>
      </c>
      <c r="AF185" s="160" t="s">
        <v>973</v>
      </c>
      <c r="AG185" s="160" t="s">
        <v>556</v>
      </c>
      <c r="AH185" s="160" t="s">
        <v>971</v>
      </c>
      <c r="AI185" s="160" t="s">
        <v>971</v>
      </c>
      <c r="AJ185" s="160" t="s">
        <v>971</v>
      </c>
      <c r="AK185" s="162" t="s">
        <v>941</v>
      </c>
      <c r="AL185" s="160" t="s">
        <v>970</v>
      </c>
      <c r="AM185" s="160" t="s">
        <v>970</v>
      </c>
      <c r="AN185" s="160" t="s">
        <v>542</v>
      </c>
      <c r="AO185" s="160" t="s">
        <v>542</v>
      </c>
      <c r="AP185" s="160" t="s">
        <v>542</v>
      </c>
      <c r="AQ185" s="160" t="s">
        <v>542</v>
      </c>
      <c r="AR185" s="160" t="s">
        <v>966</v>
      </c>
      <c r="AS185" s="160" t="s">
        <v>556</v>
      </c>
      <c r="AT185" s="160" t="s">
        <v>967</v>
      </c>
      <c r="AU185" s="160" t="s">
        <v>556</v>
      </c>
      <c r="AV185" s="160" t="s">
        <v>553</v>
      </c>
      <c r="AW185" s="160" t="s">
        <v>556</v>
      </c>
      <c r="AX185" s="160" t="s">
        <v>556</v>
      </c>
      <c r="AY185" s="160" t="s">
        <v>943</v>
      </c>
      <c r="AZ185" s="160" t="s">
        <v>969</v>
      </c>
      <c r="BA185" s="160" t="s">
        <v>969</v>
      </c>
      <c r="BB185" s="160" t="s">
        <v>556</v>
      </c>
      <c r="BC185" s="160" t="s">
        <v>556</v>
      </c>
      <c r="BD185" s="160" t="s">
        <v>968</v>
      </c>
      <c r="BE185" s="160" t="s">
        <v>556</v>
      </c>
      <c r="BF185" s="104"/>
    </row>
    <row r="186" spans="1:58" x14ac:dyDescent="0.35">
      <c r="A186" s="128" t="str">
        <f>'Indicator Data'!A187</f>
        <v>United Kingdom</v>
      </c>
      <c r="B186" s="107" t="str">
        <f>'Indicator Data'!B187</f>
        <v>GBR</v>
      </c>
      <c r="C186" s="160" t="s">
        <v>1061</v>
      </c>
      <c r="D186" s="160" t="s">
        <v>1061</v>
      </c>
      <c r="E186" s="160" t="s">
        <v>975</v>
      </c>
      <c r="F186" s="160" t="s">
        <v>975</v>
      </c>
      <c r="G186" s="160" t="s">
        <v>975</v>
      </c>
      <c r="H186" s="160" t="s">
        <v>975</v>
      </c>
      <c r="I186" s="160" t="s">
        <v>975</v>
      </c>
      <c r="J186" s="160" t="s">
        <v>971</v>
      </c>
      <c r="K186" s="160" t="s">
        <v>971</v>
      </c>
      <c r="L186" s="160" t="s">
        <v>542</v>
      </c>
      <c r="M186" s="160" t="s">
        <v>968</v>
      </c>
      <c r="N186" s="160" t="s">
        <v>968</v>
      </c>
      <c r="O186" s="160" t="s">
        <v>976</v>
      </c>
      <c r="P186" s="160" t="s">
        <v>976</v>
      </c>
      <c r="Q186" s="160" t="s">
        <v>973</v>
      </c>
      <c r="R186" s="160" t="s">
        <v>973</v>
      </c>
      <c r="S186" s="160" t="s">
        <v>977</v>
      </c>
      <c r="T186" s="160" t="s">
        <v>978</v>
      </c>
      <c r="U186" s="160" t="s">
        <v>978</v>
      </c>
      <c r="V186" s="160" t="s">
        <v>556</v>
      </c>
      <c r="W186" s="160" t="s">
        <v>953</v>
      </c>
      <c r="X186" s="160" t="s">
        <v>953</v>
      </c>
      <c r="Y186" s="160" t="s">
        <v>953</v>
      </c>
      <c r="Z186" s="160" t="s">
        <v>953</v>
      </c>
      <c r="AA186" s="160" t="s">
        <v>953</v>
      </c>
      <c r="AB186" s="160" t="s">
        <v>953</v>
      </c>
      <c r="AC186" s="160" t="s">
        <v>953</v>
      </c>
      <c r="AD186" s="105" t="s">
        <v>974</v>
      </c>
      <c r="AE186" s="160" t="s">
        <v>953</v>
      </c>
      <c r="AF186" s="160" t="s">
        <v>973</v>
      </c>
      <c r="AG186" s="160" t="s">
        <v>556</v>
      </c>
      <c r="AH186" s="160" t="s">
        <v>971</v>
      </c>
      <c r="AI186" s="160" t="s">
        <v>971</v>
      </c>
      <c r="AJ186" s="160" t="s">
        <v>971</v>
      </c>
      <c r="AK186" s="162" t="s">
        <v>941</v>
      </c>
      <c r="AL186" s="160" t="s">
        <v>970</v>
      </c>
      <c r="AM186" s="160" t="s">
        <v>970</v>
      </c>
      <c r="AN186" s="160" t="s">
        <v>542</v>
      </c>
      <c r="AO186" s="160" t="s">
        <v>542</v>
      </c>
      <c r="AP186" s="160" t="s">
        <v>542</v>
      </c>
      <c r="AQ186" s="160" t="s">
        <v>542</v>
      </c>
      <c r="AR186" s="160" t="s">
        <v>966</v>
      </c>
      <c r="AS186" s="160" t="s">
        <v>556</v>
      </c>
      <c r="AT186" s="160" t="s">
        <v>967</v>
      </c>
      <c r="AU186" s="160" t="s">
        <v>556</v>
      </c>
      <c r="AV186" s="160" t="s">
        <v>553</v>
      </c>
      <c r="AW186" s="160" t="s">
        <v>556</v>
      </c>
      <c r="AX186" s="160" t="s">
        <v>556</v>
      </c>
      <c r="AY186" s="160" t="s">
        <v>943</v>
      </c>
      <c r="AZ186" s="160" t="s">
        <v>969</v>
      </c>
      <c r="BA186" s="160" t="s">
        <v>969</v>
      </c>
      <c r="BB186" s="160" t="s">
        <v>556</v>
      </c>
      <c r="BC186" s="160" t="s">
        <v>556</v>
      </c>
      <c r="BD186" s="160" t="s">
        <v>968</v>
      </c>
      <c r="BE186" s="160" t="s">
        <v>556</v>
      </c>
      <c r="BF186" s="104"/>
    </row>
    <row r="187" spans="1:58" x14ac:dyDescent="0.35">
      <c r="A187" s="128" t="str">
        <f>'Indicator Data'!A188</f>
        <v>United States of America</v>
      </c>
      <c r="B187" s="107" t="str">
        <f>'Indicator Data'!B188</f>
        <v>USA</v>
      </c>
      <c r="C187" s="160" t="s">
        <v>1061</v>
      </c>
      <c r="D187" s="160" t="s">
        <v>1061</v>
      </c>
      <c r="E187" s="160" t="s">
        <v>975</v>
      </c>
      <c r="F187" s="160" t="s">
        <v>975</v>
      </c>
      <c r="G187" s="160" t="s">
        <v>975</v>
      </c>
      <c r="H187" s="160" t="s">
        <v>975</v>
      </c>
      <c r="I187" s="160" t="s">
        <v>975</v>
      </c>
      <c r="J187" s="160" t="s">
        <v>971</v>
      </c>
      <c r="K187" s="160" t="s">
        <v>971</v>
      </c>
      <c r="L187" s="160" t="s">
        <v>542</v>
      </c>
      <c r="M187" s="160" t="s">
        <v>968</v>
      </c>
      <c r="N187" s="160" t="s">
        <v>968</v>
      </c>
      <c r="O187" s="160" t="s">
        <v>976</v>
      </c>
      <c r="P187" s="160" t="s">
        <v>976</v>
      </c>
      <c r="Q187" s="160" t="s">
        <v>973</v>
      </c>
      <c r="R187" s="160" t="s">
        <v>973</v>
      </c>
      <c r="S187" s="160" t="s">
        <v>977</v>
      </c>
      <c r="T187" s="160" t="s">
        <v>978</v>
      </c>
      <c r="U187" s="160" t="s">
        <v>978</v>
      </c>
      <c r="V187" s="160" t="s">
        <v>556</v>
      </c>
      <c r="W187" s="160" t="s">
        <v>953</v>
      </c>
      <c r="X187" s="160" t="s">
        <v>953</v>
      </c>
      <c r="Y187" s="160" t="s">
        <v>953</v>
      </c>
      <c r="Z187" s="160" t="s">
        <v>953</v>
      </c>
      <c r="AA187" s="160" t="s">
        <v>953</v>
      </c>
      <c r="AB187" s="160" t="s">
        <v>941</v>
      </c>
      <c r="AC187" s="160" t="s">
        <v>953</v>
      </c>
      <c r="AD187" s="105" t="s">
        <v>974</v>
      </c>
      <c r="AE187" s="160" t="s">
        <v>953</v>
      </c>
      <c r="AF187" s="160" t="s">
        <v>973</v>
      </c>
      <c r="AG187" s="160" t="s">
        <v>556</v>
      </c>
      <c r="AH187" s="160" t="s">
        <v>971</v>
      </c>
      <c r="AI187" s="160" t="s">
        <v>971</v>
      </c>
      <c r="AJ187" s="160" t="s">
        <v>971</v>
      </c>
      <c r="AK187" s="162" t="s">
        <v>941</v>
      </c>
      <c r="AL187" s="160" t="s">
        <v>970</v>
      </c>
      <c r="AM187" s="160" t="s">
        <v>970</v>
      </c>
      <c r="AN187" s="160" t="s">
        <v>542</v>
      </c>
      <c r="AO187" s="160" t="s">
        <v>542</v>
      </c>
      <c r="AP187" s="160" t="s">
        <v>542</v>
      </c>
      <c r="AQ187" s="160" t="s">
        <v>542</v>
      </c>
      <c r="AR187" s="160" t="s">
        <v>966</v>
      </c>
      <c r="AS187" s="160" t="s">
        <v>556</v>
      </c>
      <c r="AT187" s="160" t="s">
        <v>967</v>
      </c>
      <c r="AU187" s="160" t="s">
        <v>556</v>
      </c>
      <c r="AV187" s="160" t="s">
        <v>553</v>
      </c>
      <c r="AW187" s="160" t="s">
        <v>556</v>
      </c>
      <c r="AX187" s="160" t="s">
        <v>556</v>
      </c>
      <c r="AY187" s="160" t="s">
        <v>942</v>
      </c>
      <c r="AZ187" s="160" t="s">
        <v>969</v>
      </c>
      <c r="BA187" s="160" t="s">
        <v>969</v>
      </c>
      <c r="BB187" s="160" t="s">
        <v>556</v>
      </c>
      <c r="BC187" s="160" t="s">
        <v>556</v>
      </c>
      <c r="BD187" s="160" t="s">
        <v>968</v>
      </c>
      <c r="BE187" s="160" t="s">
        <v>556</v>
      </c>
      <c r="BF187" s="104"/>
    </row>
    <row r="188" spans="1:58" x14ac:dyDescent="0.35">
      <c r="A188" s="128" t="str">
        <f>'Indicator Data'!A189</f>
        <v>Uruguay</v>
      </c>
      <c r="B188" s="107" t="str">
        <f>'Indicator Data'!B189</f>
        <v>URY</v>
      </c>
      <c r="C188" s="160" t="s">
        <v>1061</v>
      </c>
      <c r="D188" s="160" t="s">
        <v>1061</v>
      </c>
      <c r="E188" s="160" t="s">
        <v>975</v>
      </c>
      <c r="F188" s="160" t="s">
        <v>975</v>
      </c>
      <c r="G188" s="160" t="s">
        <v>975</v>
      </c>
      <c r="H188" s="160" t="s">
        <v>975</v>
      </c>
      <c r="I188" s="160" t="s">
        <v>975</v>
      </c>
      <c r="J188" s="160" t="s">
        <v>971</v>
      </c>
      <c r="K188" s="160" t="s">
        <v>971</v>
      </c>
      <c r="L188" s="160" t="s">
        <v>542</v>
      </c>
      <c r="M188" s="160" t="s">
        <v>968</v>
      </c>
      <c r="N188" s="160" t="s">
        <v>968</v>
      </c>
      <c r="O188" s="160" t="s">
        <v>976</v>
      </c>
      <c r="P188" s="160" t="s">
        <v>976</v>
      </c>
      <c r="Q188" s="160" t="s">
        <v>973</v>
      </c>
      <c r="R188" s="160" t="s">
        <v>973</v>
      </c>
      <c r="S188" s="160" t="s">
        <v>977</v>
      </c>
      <c r="T188" s="160" t="s">
        <v>978</v>
      </c>
      <c r="U188" s="160" t="s">
        <v>978</v>
      </c>
      <c r="V188" s="160" t="s">
        <v>556</v>
      </c>
      <c r="W188" s="160" t="s">
        <v>953</v>
      </c>
      <c r="X188" s="160" t="s">
        <v>953</v>
      </c>
      <c r="Y188" s="160" t="s">
        <v>953</v>
      </c>
      <c r="Z188" s="160" t="s">
        <v>953</v>
      </c>
      <c r="AA188" s="160" t="s">
        <v>953</v>
      </c>
      <c r="AB188" s="160" t="s">
        <v>965</v>
      </c>
      <c r="AC188" s="160" t="s">
        <v>953</v>
      </c>
      <c r="AD188" s="105" t="s">
        <v>974</v>
      </c>
      <c r="AE188" s="160" t="s">
        <v>953</v>
      </c>
      <c r="AF188" s="160" t="s">
        <v>973</v>
      </c>
      <c r="AG188" s="160" t="s">
        <v>556</v>
      </c>
      <c r="AH188" s="160" t="s">
        <v>971</v>
      </c>
      <c r="AI188" s="160" t="s">
        <v>971</v>
      </c>
      <c r="AJ188" s="160" t="s">
        <v>971</v>
      </c>
      <c r="AK188" s="162" t="s">
        <v>941</v>
      </c>
      <c r="AL188" s="160" t="s">
        <v>970</v>
      </c>
      <c r="AM188" s="160" t="s">
        <v>970</v>
      </c>
      <c r="AN188" s="160" t="s">
        <v>542</v>
      </c>
      <c r="AO188" s="160" t="s">
        <v>542</v>
      </c>
      <c r="AP188" s="160" t="s">
        <v>542</v>
      </c>
      <c r="AQ188" s="160" t="s">
        <v>542</v>
      </c>
      <c r="AR188" s="160" t="s">
        <v>966</v>
      </c>
      <c r="AS188" s="160" t="s">
        <v>556</v>
      </c>
      <c r="AT188" s="160" t="s">
        <v>967</v>
      </c>
      <c r="AU188" s="160" t="s">
        <v>556</v>
      </c>
      <c r="AV188" s="160" t="s">
        <v>553</v>
      </c>
      <c r="AW188" s="160" t="s">
        <v>556</v>
      </c>
      <c r="AX188" s="160" t="s">
        <v>556</v>
      </c>
      <c r="AY188" s="160" t="s">
        <v>943</v>
      </c>
      <c r="AZ188" s="160" t="s">
        <v>969</v>
      </c>
      <c r="BA188" s="160" t="s">
        <v>969</v>
      </c>
      <c r="BB188" s="160" t="s">
        <v>556</v>
      </c>
      <c r="BC188" s="160" t="s">
        <v>556</v>
      </c>
      <c r="BD188" s="160" t="s">
        <v>968</v>
      </c>
      <c r="BE188" s="160" t="s">
        <v>556</v>
      </c>
      <c r="BF188" s="104"/>
    </row>
    <row r="189" spans="1:58" x14ac:dyDescent="0.35">
      <c r="A189" s="128" t="str">
        <f>'Indicator Data'!A190</f>
        <v>Uzbekistan</v>
      </c>
      <c r="B189" s="107" t="str">
        <f>'Indicator Data'!B190</f>
        <v>UZB</v>
      </c>
      <c r="C189" s="160" t="s">
        <v>1061</v>
      </c>
      <c r="D189" s="160" t="s">
        <v>1061</v>
      </c>
      <c r="E189" s="160" t="s">
        <v>975</v>
      </c>
      <c r="F189" s="160" t="s">
        <v>975</v>
      </c>
      <c r="G189" s="160" t="s">
        <v>975</v>
      </c>
      <c r="H189" s="160" t="s">
        <v>975</v>
      </c>
      <c r="I189" s="160" t="s">
        <v>975</v>
      </c>
      <c r="J189" s="160" t="s">
        <v>971</v>
      </c>
      <c r="K189" s="160" t="s">
        <v>971</v>
      </c>
      <c r="L189" s="160" t="s">
        <v>542</v>
      </c>
      <c r="M189" s="160" t="s">
        <v>968</v>
      </c>
      <c r="N189" s="160" t="s">
        <v>968</v>
      </c>
      <c r="O189" s="160" t="s">
        <v>976</v>
      </c>
      <c r="P189" s="160" t="s">
        <v>976</v>
      </c>
      <c r="Q189" s="160" t="s">
        <v>973</v>
      </c>
      <c r="R189" s="160" t="s">
        <v>973</v>
      </c>
      <c r="S189" s="160" t="s">
        <v>977</v>
      </c>
      <c r="T189" s="160" t="s">
        <v>978</v>
      </c>
      <c r="U189" s="160" t="s">
        <v>978</v>
      </c>
      <c r="V189" s="160" t="s">
        <v>556</v>
      </c>
      <c r="W189" s="160" t="s">
        <v>953</v>
      </c>
      <c r="X189" s="160" t="s">
        <v>953</v>
      </c>
      <c r="Y189" s="160" t="s">
        <v>953</v>
      </c>
      <c r="Z189" s="160" t="s">
        <v>953</v>
      </c>
      <c r="AA189" s="160" t="s">
        <v>953</v>
      </c>
      <c r="AB189" s="160" t="s">
        <v>965</v>
      </c>
      <c r="AC189" s="160" t="s">
        <v>953</v>
      </c>
      <c r="AD189" s="105" t="s">
        <v>974</v>
      </c>
      <c r="AE189" s="160" t="s">
        <v>953</v>
      </c>
      <c r="AF189" s="160" t="s">
        <v>973</v>
      </c>
      <c r="AG189" s="160" t="s">
        <v>556</v>
      </c>
      <c r="AH189" s="160" t="s">
        <v>971</v>
      </c>
      <c r="AI189" s="160" t="s">
        <v>971</v>
      </c>
      <c r="AJ189" s="160" t="s">
        <v>971</v>
      </c>
      <c r="AK189" s="162" t="s">
        <v>941</v>
      </c>
      <c r="AL189" s="160" t="s">
        <v>970</v>
      </c>
      <c r="AM189" s="160" t="s">
        <v>970</v>
      </c>
      <c r="AN189" s="160" t="s">
        <v>542</v>
      </c>
      <c r="AO189" s="160" t="s">
        <v>542</v>
      </c>
      <c r="AP189" s="160" t="s">
        <v>542</v>
      </c>
      <c r="AQ189" s="160" t="s">
        <v>542</v>
      </c>
      <c r="AR189" s="160" t="s">
        <v>966</v>
      </c>
      <c r="AS189" s="160" t="s">
        <v>556</v>
      </c>
      <c r="AT189" s="160" t="s">
        <v>967</v>
      </c>
      <c r="AU189" s="160" t="s">
        <v>556</v>
      </c>
      <c r="AV189" s="160" t="s">
        <v>553</v>
      </c>
      <c r="AW189" s="160" t="s">
        <v>556</v>
      </c>
      <c r="AX189" s="160" t="s">
        <v>556</v>
      </c>
      <c r="AY189" s="160" t="s">
        <v>943</v>
      </c>
      <c r="AZ189" s="160" t="s">
        <v>969</v>
      </c>
      <c r="BA189" s="160" t="s">
        <v>969</v>
      </c>
      <c r="BB189" s="160" t="s">
        <v>556</v>
      </c>
      <c r="BC189" s="160" t="s">
        <v>556</v>
      </c>
      <c r="BD189" s="160" t="s">
        <v>968</v>
      </c>
      <c r="BE189" s="160" t="s">
        <v>556</v>
      </c>
      <c r="BF189" s="104"/>
    </row>
    <row r="190" spans="1:58" x14ac:dyDescent="0.35">
      <c r="A190" s="128" t="str">
        <f>'Indicator Data'!A191</f>
        <v>Vanuatu</v>
      </c>
      <c r="B190" s="107" t="str">
        <f>'Indicator Data'!B191</f>
        <v>VUT</v>
      </c>
      <c r="C190" s="160" t="s">
        <v>1061</v>
      </c>
      <c r="D190" s="160" t="s">
        <v>1061</v>
      </c>
      <c r="E190" s="160" t="s">
        <v>975</v>
      </c>
      <c r="F190" s="160" t="s">
        <v>975</v>
      </c>
      <c r="G190" s="160" t="s">
        <v>975</v>
      </c>
      <c r="H190" s="160" t="s">
        <v>975</v>
      </c>
      <c r="I190" s="160" t="s">
        <v>975</v>
      </c>
      <c r="J190" s="160" t="s">
        <v>971</v>
      </c>
      <c r="K190" s="160" t="s">
        <v>971</v>
      </c>
      <c r="L190" s="160" t="s">
        <v>542</v>
      </c>
      <c r="M190" s="160" t="s">
        <v>968</v>
      </c>
      <c r="N190" s="160" t="s">
        <v>968</v>
      </c>
      <c r="O190" s="160" t="s">
        <v>976</v>
      </c>
      <c r="P190" s="160" t="s">
        <v>976</v>
      </c>
      <c r="Q190" s="160" t="s">
        <v>973</v>
      </c>
      <c r="R190" s="160" t="s">
        <v>973</v>
      </c>
      <c r="S190" s="160" t="s">
        <v>977</v>
      </c>
      <c r="T190" s="160" t="s">
        <v>978</v>
      </c>
      <c r="U190" s="160" t="s">
        <v>978</v>
      </c>
      <c r="V190" s="160" t="s">
        <v>556</v>
      </c>
      <c r="W190" s="160" t="s">
        <v>953</v>
      </c>
      <c r="X190" s="160" t="s">
        <v>953</v>
      </c>
      <c r="Y190" s="160" t="s">
        <v>953</v>
      </c>
      <c r="Z190" s="160" t="s">
        <v>953</v>
      </c>
      <c r="AA190" s="160" t="s">
        <v>953</v>
      </c>
      <c r="AB190" s="160" t="s">
        <v>941</v>
      </c>
      <c r="AC190" s="160" t="s">
        <v>953</v>
      </c>
      <c r="AD190" s="105" t="s">
        <v>974</v>
      </c>
      <c r="AE190" s="160" t="s">
        <v>953</v>
      </c>
      <c r="AF190" s="160" t="s">
        <v>973</v>
      </c>
      <c r="AG190" s="160" t="s">
        <v>556</v>
      </c>
      <c r="AH190" s="160" t="s">
        <v>971</v>
      </c>
      <c r="AI190" s="160" t="s">
        <v>971</v>
      </c>
      <c r="AJ190" s="160" t="s">
        <v>971</v>
      </c>
      <c r="AK190" s="162" t="s">
        <v>941</v>
      </c>
      <c r="AL190" s="160" t="s">
        <v>970</v>
      </c>
      <c r="AM190" s="160" t="s">
        <v>970</v>
      </c>
      <c r="AN190" s="160" t="s">
        <v>542</v>
      </c>
      <c r="AO190" s="160" t="s">
        <v>542</v>
      </c>
      <c r="AP190" s="160" t="s">
        <v>542</v>
      </c>
      <c r="AQ190" s="160" t="s">
        <v>542</v>
      </c>
      <c r="AR190" s="160" t="s">
        <v>966</v>
      </c>
      <c r="AS190" s="160" t="s">
        <v>556</v>
      </c>
      <c r="AT190" s="160" t="s">
        <v>967</v>
      </c>
      <c r="AU190" s="160" t="s">
        <v>556</v>
      </c>
      <c r="AV190" s="160" t="s">
        <v>553</v>
      </c>
      <c r="AW190" s="160" t="s">
        <v>556</v>
      </c>
      <c r="AX190" s="160" t="s">
        <v>556</v>
      </c>
      <c r="AY190" s="160" t="s">
        <v>943</v>
      </c>
      <c r="AZ190" s="160" t="s">
        <v>969</v>
      </c>
      <c r="BA190" s="160" t="s">
        <v>969</v>
      </c>
      <c r="BB190" s="160" t="s">
        <v>556</v>
      </c>
      <c r="BC190" s="160" t="s">
        <v>556</v>
      </c>
      <c r="BD190" s="160" t="s">
        <v>968</v>
      </c>
      <c r="BE190" s="160" t="s">
        <v>556</v>
      </c>
      <c r="BF190" s="104"/>
    </row>
    <row r="191" spans="1:58" x14ac:dyDescent="0.35">
      <c r="A191" s="128" t="str">
        <f>'Indicator Data'!A192</f>
        <v>Venezuela</v>
      </c>
      <c r="B191" s="107" t="str">
        <f>'Indicator Data'!B192</f>
        <v>VEN</v>
      </c>
      <c r="C191" s="160" t="s">
        <v>1061</v>
      </c>
      <c r="D191" s="160" t="s">
        <v>1061</v>
      </c>
      <c r="E191" s="160" t="s">
        <v>975</v>
      </c>
      <c r="F191" s="160" t="s">
        <v>975</v>
      </c>
      <c r="G191" s="160" t="s">
        <v>975</v>
      </c>
      <c r="H191" s="160" t="s">
        <v>975</v>
      </c>
      <c r="I191" s="160" t="s">
        <v>975</v>
      </c>
      <c r="J191" s="160" t="s">
        <v>971</v>
      </c>
      <c r="K191" s="160" t="s">
        <v>971</v>
      </c>
      <c r="L191" s="160" t="s">
        <v>542</v>
      </c>
      <c r="M191" s="160" t="s">
        <v>968</v>
      </c>
      <c r="N191" s="160" t="s">
        <v>968</v>
      </c>
      <c r="O191" s="160" t="s">
        <v>976</v>
      </c>
      <c r="P191" s="160" t="s">
        <v>976</v>
      </c>
      <c r="Q191" s="160" t="s">
        <v>973</v>
      </c>
      <c r="R191" s="160" t="s">
        <v>973</v>
      </c>
      <c r="S191" s="160" t="s">
        <v>977</v>
      </c>
      <c r="T191" s="160" t="s">
        <v>978</v>
      </c>
      <c r="U191" s="160" t="s">
        <v>978</v>
      </c>
      <c r="V191" s="160" t="s">
        <v>556</v>
      </c>
      <c r="W191" s="160" t="s">
        <v>953</v>
      </c>
      <c r="X191" s="160" t="s">
        <v>953</v>
      </c>
      <c r="Y191" s="160" t="s">
        <v>953</v>
      </c>
      <c r="Z191" s="160" t="s">
        <v>953</v>
      </c>
      <c r="AA191" s="160" t="s">
        <v>953</v>
      </c>
      <c r="AB191" s="160" t="s">
        <v>965</v>
      </c>
      <c r="AC191" s="160" t="s">
        <v>953</v>
      </c>
      <c r="AD191" s="105" t="s">
        <v>974</v>
      </c>
      <c r="AE191" s="160" t="s">
        <v>953</v>
      </c>
      <c r="AF191" s="160" t="s">
        <v>973</v>
      </c>
      <c r="AG191" s="160" t="s">
        <v>556</v>
      </c>
      <c r="AH191" s="160" t="s">
        <v>971</v>
      </c>
      <c r="AI191" s="160" t="s">
        <v>971</v>
      </c>
      <c r="AJ191" s="160" t="s">
        <v>971</v>
      </c>
      <c r="AK191" s="162" t="s">
        <v>941</v>
      </c>
      <c r="AL191" s="160" t="s">
        <v>970</v>
      </c>
      <c r="AM191" s="160" t="s">
        <v>970</v>
      </c>
      <c r="AN191" s="160" t="s">
        <v>542</v>
      </c>
      <c r="AO191" s="160" t="s">
        <v>542</v>
      </c>
      <c r="AP191" s="160" t="s">
        <v>542</v>
      </c>
      <c r="AQ191" s="160" t="s">
        <v>542</v>
      </c>
      <c r="AR191" s="160" t="s">
        <v>966</v>
      </c>
      <c r="AS191" s="160" t="s">
        <v>556</v>
      </c>
      <c r="AT191" s="160" t="s">
        <v>967</v>
      </c>
      <c r="AU191" s="160" t="s">
        <v>556</v>
      </c>
      <c r="AV191" s="160" t="s">
        <v>553</v>
      </c>
      <c r="AW191" s="160" t="s">
        <v>556</v>
      </c>
      <c r="AX191" s="160" t="s">
        <v>556</v>
      </c>
      <c r="AY191" s="160" t="s">
        <v>943</v>
      </c>
      <c r="AZ191" s="160" t="s">
        <v>969</v>
      </c>
      <c r="BA191" s="160" t="s">
        <v>969</v>
      </c>
      <c r="BB191" s="160" t="s">
        <v>556</v>
      </c>
      <c r="BC191" s="160" t="s">
        <v>556</v>
      </c>
      <c r="BD191" s="160" t="s">
        <v>968</v>
      </c>
      <c r="BE191" s="160" t="s">
        <v>556</v>
      </c>
      <c r="BF191" s="104"/>
    </row>
    <row r="192" spans="1:58" x14ac:dyDescent="0.35">
      <c r="A192" s="128" t="str">
        <f>'Indicator Data'!A193</f>
        <v>Viet Nam</v>
      </c>
      <c r="B192" s="107" t="str">
        <f>'Indicator Data'!B193</f>
        <v>VNM</v>
      </c>
      <c r="C192" s="160" t="s">
        <v>1061</v>
      </c>
      <c r="D192" s="160" t="s">
        <v>1061</v>
      </c>
      <c r="E192" s="160" t="s">
        <v>975</v>
      </c>
      <c r="F192" s="160" t="s">
        <v>975</v>
      </c>
      <c r="G192" s="160" t="s">
        <v>975</v>
      </c>
      <c r="H192" s="160" t="s">
        <v>975</v>
      </c>
      <c r="I192" s="160" t="s">
        <v>975</v>
      </c>
      <c r="J192" s="160" t="s">
        <v>971</v>
      </c>
      <c r="K192" s="160" t="s">
        <v>971</v>
      </c>
      <c r="L192" s="160" t="s">
        <v>542</v>
      </c>
      <c r="M192" s="160" t="s">
        <v>968</v>
      </c>
      <c r="N192" s="160" t="s">
        <v>968</v>
      </c>
      <c r="O192" s="160" t="s">
        <v>976</v>
      </c>
      <c r="P192" s="160" t="s">
        <v>976</v>
      </c>
      <c r="Q192" s="160" t="s">
        <v>973</v>
      </c>
      <c r="R192" s="160" t="s">
        <v>973</v>
      </c>
      <c r="S192" s="160" t="s">
        <v>977</v>
      </c>
      <c r="T192" s="160" t="s">
        <v>978</v>
      </c>
      <c r="U192" s="160" t="s">
        <v>978</v>
      </c>
      <c r="V192" s="160" t="s">
        <v>556</v>
      </c>
      <c r="W192" s="160" t="s">
        <v>953</v>
      </c>
      <c r="X192" s="160" t="s">
        <v>953</v>
      </c>
      <c r="Y192" s="160" t="s">
        <v>953</v>
      </c>
      <c r="Z192" s="160" t="s">
        <v>953</v>
      </c>
      <c r="AA192" s="160" t="s">
        <v>953</v>
      </c>
      <c r="AB192" s="160" t="s">
        <v>965</v>
      </c>
      <c r="AC192" s="160" t="s">
        <v>953</v>
      </c>
      <c r="AD192" s="105" t="s">
        <v>974</v>
      </c>
      <c r="AE192" s="160" t="s">
        <v>953</v>
      </c>
      <c r="AF192" s="160" t="s">
        <v>973</v>
      </c>
      <c r="AG192" s="160" t="s">
        <v>556</v>
      </c>
      <c r="AH192" s="160" t="s">
        <v>971</v>
      </c>
      <c r="AI192" s="160" t="s">
        <v>971</v>
      </c>
      <c r="AJ192" s="160" t="s">
        <v>971</v>
      </c>
      <c r="AK192" s="162" t="s">
        <v>941</v>
      </c>
      <c r="AL192" s="160" t="s">
        <v>970</v>
      </c>
      <c r="AM192" s="160" t="s">
        <v>970</v>
      </c>
      <c r="AN192" s="160" t="s">
        <v>542</v>
      </c>
      <c r="AO192" s="160" t="s">
        <v>542</v>
      </c>
      <c r="AP192" s="160" t="s">
        <v>542</v>
      </c>
      <c r="AQ192" s="160" t="s">
        <v>542</v>
      </c>
      <c r="AR192" s="160" t="s">
        <v>966</v>
      </c>
      <c r="AS192" s="160" t="s">
        <v>556</v>
      </c>
      <c r="AT192" s="160" t="s">
        <v>967</v>
      </c>
      <c r="AU192" s="160" t="s">
        <v>556</v>
      </c>
      <c r="AV192" s="160" t="s">
        <v>553</v>
      </c>
      <c r="AW192" s="160" t="s">
        <v>556</v>
      </c>
      <c r="AX192" s="160" t="s">
        <v>556</v>
      </c>
      <c r="AY192" s="160" t="s">
        <v>943</v>
      </c>
      <c r="AZ192" s="160" t="s">
        <v>969</v>
      </c>
      <c r="BA192" s="160" t="s">
        <v>969</v>
      </c>
      <c r="BB192" s="160" t="s">
        <v>556</v>
      </c>
      <c r="BC192" s="160" t="s">
        <v>556</v>
      </c>
      <c r="BD192" s="160" t="s">
        <v>968</v>
      </c>
      <c r="BE192" s="160" t="s">
        <v>556</v>
      </c>
      <c r="BF192" s="104"/>
    </row>
    <row r="193" spans="1:58" x14ac:dyDescent="0.35">
      <c r="A193" s="128" t="str">
        <f>'Indicator Data'!A194</f>
        <v>Yemen</v>
      </c>
      <c r="B193" s="107" t="str">
        <f>'Indicator Data'!B194</f>
        <v>YEM</v>
      </c>
      <c r="C193" s="160" t="s">
        <v>1061</v>
      </c>
      <c r="D193" s="160" t="s">
        <v>1061</v>
      </c>
      <c r="E193" s="160" t="s">
        <v>975</v>
      </c>
      <c r="F193" s="160" t="s">
        <v>975</v>
      </c>
      <c r="G193" s="160" t="s">
        <v>975</v>
      </c>
      <c r="H193" s="160" t="s">
        <v>975</v>
      </c>
      <c r="I193" s="160" t="s">
        <v>975</v>
      </c>
      <c r="J193" s="160" t="s">
        <v>971</v>
      </c>
      <c r="K193" s="160" t="s">
        <v>971</v>
      </c>
      <c r="L193" s="160" t="s">
        <v>542</v>
      </c>
      <c r="M193" s="160" t="s">
        <v>968</v>
      </c>
      <c r="N193" s="160" t="s">
        <v>968</v>
      </c>
      <c r="O193" s="160" t="s">
        <v>976</v>
      </c>
      <c r="P193" s="160" t="s">
        <v>976</v>
      </c>
      <c r="Q193" s="160" t="s">
        <v>973</v>
      </c>
      <c r="R193" s="160" t="s">
        <v>973</v>
      </c>
      <c r="S193" s="160" t="s">
        <v>977</v>
      </c>
      <c r="T193" s="160" t="s">
        <v>978</v>
      </c>
      <c r="U193" s="160" t="s">
        <v>978</v>
      </c>
      <c r="V193" s="160" t="s">
        <v>556</v>
      </c>
      <c r="W193" s="160" t="s">
        <v>953</v>
      </c>
      <c r="X193" s="160" t="s">
        <v>953</v>
      </c>
      <c r="Y193" s="160" t="s">
        <v>953</v>
      </c>
      <c r="Z193" s="160" t="s">
        <v>953</v>
      </c>
      <c r="AA193" s="160" t="s">
        <v>953</v>
      </c>
      <c r="AB193" s="160" t="s">
        <v>965</v>
      </c>
      <c r="AC193" s="160" t="s">
        <v>953</v>
      </c>
      <c r="AD193" s="105" t="s">
        <v>974</v>
      </c>
      <c r="AE193" s="160" t="s">
        <v>953</v>
      </c>
      <c r="AF193" s="160" t="s">
        <v>973</v>
      </c>
      <c r="AG193" s="160" t="s">
        <v>556</v>
      </c>
      <c r="AH193" s="160" t="s">
        <v>971</v>
      </c>
      <c r="AI193" s="160" t="s">
        <v>971</v>
      </c>
      <c r="AJ193" s="160" t="s">
        <v>971</v>
      </c>
      <c r="AK193" s="162" t="s">
        <v>944</v>
      </c>
      <c r="AL193" s="160" t="s">
        <v>970</v>
      </c>
      <c r="AM193" s="160" t="s">
        <v>970</v>
      </c>
      <c r="AN193" s="160" t="s">
        <v>542</v>
      </c>
      <c r="AO193" s="160" t="s">
        <v>542</v>
      </c>
      <c r="AP193" s="160" t="s">
        <v>542</v>
      </c>
      <c r="AQ193" s="160" t="s">
        <v>542</v>
      </c>
      <c r="AR193" s="160" t="s">
        <v>966</v>
      </c>
      <c r="AS193" s="160" t="s">
        <v>556</v>
      </c>
      <c r="AT193" s="160" t="s">
        <v>967</v>
      </c>
      <c r="AU193" s="160" t="s">
        <v>556</v>
      </c>
      <c r="AV193" s="160" t="s">
        <v>553</v>
      </c>
      <c r="AW193" s="160" t="s">
        <v>556</v>
      </c>
      <c r="AX193" s="160" t="s">
        <v>556</v>
      </c>
      <c r="AY193" s="160" t="s">
        <v>943</v>
      </c>
      <c r="AZ193" s="160" t="s">
        <v>969</v>
      </c>
      <c r="BA193" s="160" t="s">
        <v>969</v>
      </c>
      <c r="BB193" s="160" t="s">
        <v>556</v>
      </c>
      <c r="BC193" s="160" t="s">
        <v>556</v>
      </c>
      <c r="BD193" s="160" t="s">
        <v>968</v>
      </c>
      <c r="BE193" s="160" t="s">
        <v>556</v>
      </c>
      <c r="BF193" s="104"/>
    </row>
    <row r="194" spans="1:58" x14ac:dyDescent="0.35">
      <c r="A194" s="128" t="str">
        <f>'Indicator Data'!A195</f>
        <v>Zambia</v>
      </c>
      <c r="B194" s="107" t="str">
        <f>'Indicator Data'!B195</f>
        <v>ZMB</v>
      </c>
      <c r="C194" s="160" t="s">
        <v>1061</v>
      </c>
      <c r="D194" s="160" t="s">
        <v>1061</v>
      </c>
      <c r="E194" s="160" t="s">
        <v>975</v>
      </c>
      <c r="F194" s="160" t="s">
        <v>975</v>
      </c>
      <c r="G194" s="160" t="s">
        <v>975</v>
      </c>
      <c r="H194" s="160" t="s">
        <v>975</v>
      </c>
      <c r="I194" s="160" t="s">
        <v>975</v>
      </c>
      <c r="J194" s="160" t="s">
        <v>971</v>
      </c>
      <c r="K194" s="160" t="s">
        <v>971</v>
      </c>
      <c r="L194" s="160" t="s">
        <v>542</v>
      </c>
      <c r="M194" s="160" t="s">
        <v>968</v>
      </c>
      <c r="N194" s="160" t="s">
        <v>968</v>
      </c>
      <c r="O194" s="160" t="s">
        <v>976</v>
      </c>
      <c r="P194" s="160" t="s">
        <v>976</v>
      </c>
      <c r="Q194" s="160" t="s">
        <v>973</v>
      </c>
      <c r="R194" s="160" t="s">
        <v>973</v>
      </c>
      <c r="S194" s="160" t="s">
        <v>977</v>
      </c>
      <c r="T194" s="160" t="s">
        <v>978</v>
      </c>
      <c r="U194" s="160" t="s">
        <v>978</v>
      </c>
      <c r="V194" s="160" t="s">
        <v>556</v>
      </c>
      <c r="W194" s="160" t="s">
        <v>953</v>
      </c>
      <c r="X194" s="160" t="s">
        <v>953</v>
      </c>
      <c r="Y194" s="160" t="s">
        <v>953</v>
      </c>
      <c r="Z194" s="160" t="s">
        <v>953</v>
      </c>
      <c r="AA194" s="160" t="s">
        <v>953</v>
      </c>
      <c r="AB194" s="160" t="s">
        <v>965</v>
      </c>
      <c r="AC194" s="160" t="s">
        <v>953</v>
      </c>
      <c r="AD194" s="105" t="s">
        <v>974</v>
      </c>
      <c r="AE194" s="160" t="s">
        <v>953</v>
      </c>
      <c r="AF194" s="160" t="s">
        <v>973</v>
      </c>
      <c r="AG194" s="160" t="s">
        <v>556</v>
      </c>
      <c r="AH194" s="160" t="s">
        <v>971</v>
      </c>
      <c r="AI194" s="160" t="s">
        <v>971</v>
      </c>
      <c r="AJ194" s="160" t="s">
        <v>971</v>
      </c>
      <c r="AK194" s="162" t="s">
        <v>941</v>
      </c>
      <c r="AL194" s="160" t="s">
        <v>970</v>
      </c>
      <c r="AM194" s="160" t="s">
        <v>970</v>
      </c>
      <c r="AN194" s="160" t="s">
        <v>542</v>
      </c>
      <c r="AO194" s="160" t="s">
        <v>542</v>
      </c>
      <c r="AP194" s="160" t="s">
        <v>542</v>
      </c>
      <c r="AQ194" s="160" t="s">
        <v>542</v>
      </c>
      <c r="AR194" s="160" t="s">
        <v>966</v>
      </c>
      <c r="AS194" s="160" t="s">
        <v>556</v>
      </c>
      <c r="AT194" s="160" t="s">
        <v>967</v>
      </c>
      <c r="AU194" s="160" t="s">
        <v>556</v>
      </c>
      <c r="AV194" s="160" t="s">
        <v>553</v>
      </c>
      <c r="AW194" s="160" t="s">
        <v>556</v>
      </c>
      <c r="AX194" s="160" t="s">
        <v>556</v>
      </c>
      <c r="AY194" s="160" t="s">
        <v>943</v>
      </c>
      <c r="AZ194" s="160" t="s">
        <v>969</v>
      </c>
      <c r="BA194" s="160" t="s">
        <v>969</v>
      </c>
      <c r="BB194" s="160" t="s">
        <v>556</v>
      </c>
      <c r="BC194" s="160" t="s">
        <v>556</v>
      </c>
      <c r="BD194" s="160" t="s">
        <v>968</v>
      </c>
      <c r="BE194" s="160" t="s">
        <v>556</v>
      </c>
      <c r="BF194" s="104"/>
    </row>
    <row r="195" spans="1:58" x14ac:dyDescent="0.35">
      <c r="A195" s="128" t="str">
        <f>'Indicator Data'!A196</f>
        <v>Zimbabwe</v>
      </c>
      <c r="B195" s="107" t="str">
        <f>'Indicator Data'!B196</f>
        <v>ZWE</v>
      </c>
      <c r="C195" s="160" t="s">
        <v>1061</v>
      </c>
      <c r="D195" s="160" t="s">
        <v>1061</v>
      </c>
      <c r="E195" s="160" t="s">
        <v>975</v>
      </c>
      <c r="F195" s="160" t="s">
        <v>975</v>
      </c>
      <c r="G195" s="160" t="s">
        <v>975</v>
      </c>
      <c r="H195" s="160" t="s">
        <v>975</v>
      </c>
      <c r="I195" s="160" t="s">
        <v>975</v>
      </c>
      <c r="J195" s="160" t="s">
        <v>971</v>
      </c>
      <c r="K195" s="160" t="s">
        <v>971</v>
      </c>
      <c r="L195" s="160" t="s">
        <v>542</v>
      </c>
      <c r="M195" s="160" t="s">
        <v>968</v>
      </c>
      <c r="N195" s="160" t="s">
        <v>968</v>
      </c>
      <c r="O195" s="160" t="s">
        <v>976</v>
      </c>
      <c r="P195" s="160" t="s">
        <v>976</v>
      </c>
      <c r="Q195" s="160" t="s">
        <v>973</v>
      </c>
      <c r="R195" s="160" t="s">
        <v>973</v>
      </c>
      <c r="S195" s="160" t="s">
        <v>977</v>
      </c>
      <c r="T195" s="160" t="s">
        <v>978</v>
      </c>
      <c r="U195" s="160" t="s">
        <v>978</v>
      </c>
      <c r="V195" s="160" t="s">
        <v>556</v>
      </c>
      <c r="W195" s="160" t="s">
        <v>953</v>
      </c>
      <c r="X195" s="160" t="s">
        <v>953</v>
      </c>
      <c r="Y195" s="160" t="s">
        <v>953</v>
      </c>
      <c r="Z195" s="160" t="s">
        <v>953</v>
      </c>
      <c r="AA195" s="160" t="s">
        <v>953</v>
      </c>
      <c r="AB195" s="160" t="s">
        <v>965</v>
      </c>
      <c r="AC195" s="160" t="s">
        <v>953</v>
      </c>
      <c r="AD195" s="105" t="s">
        <v>974</v>
      </c>
      <c r="AE195" s="160" t="s">
        <v>953</v>
      </c>
      <c r="AF195" s="160" t="s">
        <v>973</v>
      </c>
      <c r="AG195" s="160" t="s">
        <v>556</v>
      </c>
      <c r="AH195" s="160" t="s">
        <v>971</v>
      </c>
      <c r="AI195" s="160" t="s">
        <v>971</v>
      </c>
      <c r="AJ195" s="160" t="s">
        <v>971</v>
      </c>
      <c r="AK195" s="162" t="s">
        <v>941</v>
      </c>
      <c r="AL195" s="160" t="s">
        <v>970</v>
      </c>
      <c r="AM195" s="160" t="s">
        <v>970</v>
      </c>
      <c r="AN195" s="160" t="s">
        <v>542</v>
      </c>
      <c r="AO195" s="160" t="s">
        <v>542</v>
      </c>
      <c r="AP195" s="160" t="s">
        <v>542</v>
      </c>
      <c r="AQ195" s="160" t="s">
        <v>542</v>
      </c>
      <c r="AR195" s="160" t="s">
        <v>966</v>
      </c>
      <c r="AS195" s="160" t="s">
        <v>556</v>
      </c>
      <c r="AT195" s="160" t="s">
        <v>967</v>
      </c>
      <c r="AU195" s="160" t="s">
        <v>556</v>
      </c>
      <c r="AV195" s="160" t="s">
        <v>553</v>
      </c>
      <c r="AW195" s="160" t="s">
        <v>556</v>
      </c>
      <c r="AX195" s="160" t="s">
        <v>556</v>
      </c>
      <c r="AY195" s="160" t="s">
        <v>943</v>
      </c>
      <c r="AZ195" s="160" t="s">
        <v>969</v>
      </c>
      <c r="BA195" s="160" t="s">
        <v>969</v>
      </c>
      <c r="BB195" s="160" t="s">
        <v>556</v>
      </c>
      <c r="BC195" s="160" t="s">
        <v>556</v>
      </c>
      <c r="BD195" s="160" t="s">
        <v>968</v>
      </c>
      <c r="BE195" s="160" t="s">
        <v>556</v>
      </c>
      <c r="BF195" s="104"/>
    </row>
  </sheetData>
  <mergeCells count="1">
    <mergeCell ref="A1:BE1"/>
  </mergeCell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F195"/>
  <sheetViews>
    <sheetView showGridLines="0" workbookViewId="0">
      <pane xSplit="2" ySplit="4" topLeftCell="AX5" activePane="bottomRight" state="frozen"/>
      <selection pane="topRight" activeCell="C1" sqref="C1"/>
      <selection pane="bottomLeft" activeCell="A5" sqref="A5"/>
      <selection pane="bottomRight" sqref="A1:BE1"/>
    </sheetView>
  </sheetViews>
  <sheetFormatPr defaultColWidth="9.1796875" defaultRowHeight="14.5" x14ac:dyDescent="0.35"/>
  <cols>
    <col min="1" max="1" width="49.453125" style="4" bestFit="1" customWidth="1"/>
    <col min="2" max="2" width="5.54296875" style="4" bestFit="1" customWidth="1"/>
    <col min="3" max="56" width="11.453125" style="4" customWidth="1"/>
    <col min="57" max="16384" width="9.1796875" style="4"/>
  </cols>
  <sheetData>
    <row r="1" spans="1:58" x14ac:dyDescent="0.35">
      <c r="A1" s="236"/>
      <c r="B1" s="236"/>
      <c r="C1" s="236"/>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6"/>
      <c r="AG1" s="236"/>
      <c r="AH1" s="236"/>
      <c r="AI1" s="236"/>
      <c r="AJ1" s="236"/>
      <c r="AK1" s="236"/>
      <c r="AL1" s="236"/>
      <c r="AM1" s="236"/>
      <c r="AN1" s="236"/>
      <c r="AO1" s="236"/>
      <c r="AP1" s="236"/>
      <c r="AQ1" s="236"/>
      <c r="AR1" s="236"/>
      <c r="AS1" s="236"/>
      <c r="AT1" s="236"/>
      <c r="AU1" s="236"/>
      <c r="AV1" s="236"/>
      <c r="AW1" s="236"/>
      <c r="AX1" s="236"/>
      <c r="AY1" s="236"/>
      <c r="AZ1" s="236"/>
      <c r="BA1" s="236"/>
      <c r="BB1" s="236"/>
      <c r="BC1" s="236"/>
      <c r="BD1" s="236"/>
      <c r="BE1" s="236"/>
    </row>
    <row r="2" spans="1:58" s="16" customFormat="1" ht="121.5" customHeight="1" x14ac:dyDescent="0.25">
      <c r="A2" s="141" t="s">
        <v>379</v>
      </c>
      <c r="B2" s="142" t="s">
        <v>357</v>
      </c>
      <c r="C2" s="138" t="str">
        <f>'Indicator Data'!C2</f>
        <v>Physical exposure to earthquake MMI VI</v>
      </c>
      <c r="D2" s="138" t="str">
        <f>'Indicator Data'!D2</f>
        <v>Physical exposure to earthquake MMI VIII</v>
      </c>
      <c r="E2" s="138" t="str">
        <f>'Indicator Data'!E2</f>
        <v>Annual Expected Exposed People to Floods</v>
      </c>
      <c r="F2" s="138" t="str">
        <f>'Indicator Data'!F2</f>
        <v>Annual Expected Exposed People to Tsunamis</v>
      </c>
      <c r="G2" s="138" t="str">
        <f>'Indicator Data'!G2</f>
        <v>Annual Expected Exposed People to Cyclone's Wind SS1</v>
      </c>
      <c r="H2" s="138" t="str">
        <f>'Indicator Data'!H2</f>
        <v>Annual Expected Exposed People to Cyclone's Wind SS3</v>
      </c>
      <c r="I2" s="138" t="str">
        <f>'Indicator Data'!I2</f>
        <v>Annual Expected Exposed People to Cyclone Surge</v>
      </c>
      <c r="J2" s="138" t="str">
        <f>'Indicator Data'!J2</f>
        <v>Total affected by Drought</v>
      </c>
      <c r="K2" s="138" t="str">
        <f>'Indicator Data'!K2</f>
        <v>Frequency of Drought events</v>
      </c>
      <c r="L2" s="138" t="str">
        <f>'Indicator Data'!L2</f>
        <v>Agriculture Drought probability</v>
      </c>
      <c r="M2" s="138" t="str">
        <f>'Indicator Data'!M2</f>
        <v>GCRI Violent Conflict probability</v>
      </c>
      <c r="N2" s="138" t="str">
        <f>'Indicator Data'!N2</f>
        <v>GCRI Highly Violent Conflict probability</v>
      </c>
      <c r="O2" s="138" t="str">
        <f>'Indicator Data'!O2</f>
        <v>National Power Conflict Intensity (Highly Violent)</v>
      </c>
      <c r="P2" s="138" t="str">
        <f>'Indicator Data'!P2</f>
        <v>Subnational Conflict Intensity (Highly Violent)</v>
      </c>
      <c r="Q2" s="138" t="str">
        <f>'Indicator Data'!Q2</f>
        <v>Human Development Index</v>
      </c>
      <c r="R2" s="138" t="str">
        <f>'Indicator Data'!R2</f>
        <v>Multidimensional Poverty Index</v>
      </c>
      <c r="S2" s="138" t="str">
        <f>'Indicator Data'!S2</f>
        <v>Humanitarian Aid (FTS)</v>
      </c>
      <c r="T2" s="138" t="str">
        <f>'Indicator Data'!T2</f>
        <v>Development Aid (ODA)</v>
      </c>
      <c r="U2" s="138" t="str">
        <f>'Indicator Data'!U2</f>
        <v>Development Aid (ODA)</v>
      </c>
      <c r="V2" s="138" t="str">
        <f>'Indicator Data'!V2</f>
        <v>Net ODA received (% of GNI)</v>
      </c>
      <c r="W2" s="138" t="str">
        <f>'Indicator Data'!W2</f>
        <v>Mortality rate, under-5</v>
      </c>
      <c r="X2" s="138" t="str">
        <f>'Indicator Data'!X2</f>
        <v>U5 Under weight</v>
      </c>
      <c r="Y2" s="138" t="str">
        <f>'Indicator Data'!Y2</f>
        <v>Physicians Density</v>
      </c>
      <c r="Z2" s="138" t="str">
        <f>'Indicator Data'!Z2</f>
        <v>One-year-olds fully immunized against measles</v>
      </c>
      <c r="AA2" s="138" t="str">
        <f>'Indicator Data'!AA2</f>
        <v>Incidence of Tuberculosis</v>
      </c>
      <c r="AB2" s="138" t="str">
        <f>'Indicator Data'!AB2</f>
        <v>Estimated number of people living with HIV - Adult (&gt;15) rate</v>
      </c>
      <c r="AC2" s="138" t="str">
        <f>'Indicator Data'!AC2</f>
        <v>Current health expenditure per capita</v>
      </c>
      <c r="AD2" s="138" t="str">
        <f>'Indicator Data'!AD2</f>
        <v>Maternal Mortality Ratio</v>
      </c>
      <c r="AE2" s="138" t="str">
        <f>'Indicator Data'!AE2</f>
        <v>Malaria death rate</v>
      </c>
      <c r="AF2" s="138" t="str">
        <f>'Indicator Data'!AF2</f>
        <v>Gender Inequality Index</v>
      </c>
      <c r="AG2" s="138" t="str">
        <f>'Indicator Data'!AG2</f>
        <v>Income Gini coefficient</v>
      </c>
      <c r="AH2" s="138" t="str">
        <f>'Indicator Data'!AH2</f>
        <v>People affected by Natural Disasters</v>
      </c>
      <c r="AI2" s="138" t="str">
        <f>'Indicator Data'!AI2</f>
        <v>People affected by Natural Disasters</v>
      </c>
      <c r="AJ2" s="138" t="str">
        <f>'Indicator Data'!AJ2</f>
        <v>People affected by Natural Disasters</v>
      </c>
      <c r="AK2" s="138" t="str">
        <f>'Indicator Data'!AK2</f>
        <v>Internally displaced persons (IDPs)</v>
      </c>
      <c r="AL2" s="138" t="str">
        <f>'Indicator Data'!AL2</f>
        <v>Refugees by country of asylum</v>
      </c>
      <c r="AM2" s="138" t="str">
        <f>'Indicator Data'!AM2</f>
        <v>Returned Refugees</v>
      </c>
      <c r="AN2" s="138" t="str">
        <f>'Indicator Data'!AN2</f>
        <v>Average Dietary Energy Supply Adequacy</v>
      </c>
      <c r="AO2" s="138" t="str">
        <f>'Indicator Data'!AO2</f>
        <v>Prevalence of Undernourishment</v>
      </c>
      <c r="AP2" s="138" t="str">
        <f>'Indicator Data'!AP2</f>
        <v>Domestic Food Price Level Index</v>
      </c>
      <c r="AQ2" s="138" t="str">
        <f>'Indicator Data'!AQ2</f>
        <v>Domestic Food Price Volatility Index</v>
      </c>
      <c r="AR2" s="138" t="str">
        <f>'Indicator Data'!AR2</f>
        <v>HFA Scores Last recent</v>
      </c>
      <c r="AS2" s="138" t="str">
        <f>'Indicator Data'!AS2</f>
        <v>Government Effectiveness</v>
      </c>
      <c r="AT2" s="138" t="str">
        <f>'Indicator Data'!AT2</f>
        <v>Corruption Perception Index</v>
      </c>
      <c r="AU2" s="138" t="str">
        <f>'Indicator Data'!AU2</f>
        <v>Access to electricity</v>
      </c>
      <c r="AV2" s="138" t="str">
        <f>'Indicator Data'!AV2</f>
        <v>Adult literacy rate</v>
      </c>
      <c r="AW2" s="138" t="str">
        <f>'Indicator Data'!AW2</f>
        <v>Internet users</v>
      </c>
      <c r="AX2" s="138" t="str">
        <f>'Indicator Data'!AX2</f>
        <v>Mobile cellular subscriptions</v>
      </c>
      <c r="AY2" s="138" t="str">
        <f>'Indicator Data'!AY2</f>
        <v>Road lenght</v>
      </c>
      <c r="AZ2" s="138" t="str">
        <f>'Indicator Data'!AZ2</f>
        <v>Improved sanitation facilities (% of population with access)</v>
      </c>
      <c r="BA2" s="138" t="str">
        <f>'Indicator Data'!BA2</f>
        <v>Improved water source (% of population with access)</v>
      </c>
      <c r="BB2" s="138" t="str">
        <f>'Indicator Data'!BB2</f>
        <v>GDP per capita PPP int USD (Estimated)</v>
      </c>
      <c r="BC2" s="138" t="str">
        <f>'Indicator Data'!BC2</f>
        <v>Total Population</v>
      </c>
      <c r="BD2" s="138" t="str">
        <f>'Indicator Data'!BD2</f>
        <v>Total Population (GHS-POP-2018)</v>
      </c>
      <c r="BE2" s="138" t="str">
        <f>'Indicator Data'!BE2</f>
        <v>Land area (sq. km)</v>
      </c>
    </row>
    <row r="3" spans="1:58" x14ac:dyDescent="0.35">
      <c r="A3" s="129" t="s">
        <v>485</v>
      </c>
      <c r="B3" s="107"/>
      <c r="C3" s="156">
        <f>'Indicator Data'!C3</f>
        <v>2015</v>
      </c>
      <c r="D3" s="156">
        <f>'Indicator Data'!D3</f>
        <v>2015</v>
      </c>
      <c r="E3" s="156">
        <f>'Indicator Data'!E3</f>
        <v>2015</v>
      </c>
      <c r="F3" s="156">
        <f>'Indicator Data'!F3</f>
        <v>2015</v>
      </c>
      <c r="G3" s="156">
        <f>'Indicator Data'!G3</f>
        <v>2015</v>
      </c>
      <c r="H3" s="156">
        <f>'Indicator Data'!H3</f>
        <v>2015</v>
      </c>
      <c r="I3" s="156">
        <f>'Indicator Data'!I3</f>
        <v>2015</v>
      </c>
      <c r="J3" s="156" t="str">
        <f>'Indicator Data'!J3</f>
        <v>1984-2016</v>
      </c>
      <c r="K3" s="156" t="str">
        <f>'Indicator Data'!K3</f>
        <v>1984-2016</v>
      </c>
      <c r="L3" s="156" t="str">
        <f>'Indicator Data'!L3</f>
        <v>1984-2016</v>
      </c>
      <c r="M3" s="156">
        <f>'Indicator Data'!M3</f>
        <v>2019</v>
      </c>
      <c r="N3" s="156">
        <f>'Indicator Data'!N3</f>
        <v>2019</v>
      </c>
      <c r="O3" s="156">
        <f>'Indicator Data'!O3</f>
        <v>2018</v>
      </c>
      <c r="P3" s="156">
        <f>'Indicator Data'!P3</f>
        <v>2018</v>
      </c>
      <c r="Q3" s="156">
        <f>'Indicator Data'!Q3</f>
        <v>2017</v>
      </c>
      <c r="R3" s="156" t="str">
        <f>'Indicator Data'!R3</f>
        <v>2007-2017</v>
      </c>
      <c r="S3" s="156" t="str">
        <f>'Indicator Data'!S3</f>
        <v>2017-2019</v>
      </c>
      <c r="T3" s="156">
        <f>'Indicator Data'!T3</f>
        <v>2016</v>
      </c>
      <c r="U3" s="156">
        <f>'Indicator Data'!U3</f>
        <v>2017</v>
      </c>
      <c r="V3" s="156">
        <f>'Indicator Data'!V3</f>
        <v>2017</v>
      </c>
      <c r="W3" s="156">
        <f>'Indicator Data'!W3</f>
        <v>2017</v>
      </c>
      <c r="X3" s="156" t="str">
        <f>'Indicator Data'!X3</f>
        <v>2006-2016</v>
      </c>
      <c r="Y3" s="156" t="str">
        <f>'Indicator Data'!Y3</f>
        <v>2009-2016</v>
      </c>
      <c r="Z3" s="156">
        <f>'Indicator Data'!Z3</f>
        <v>2017</v>
      </c>
      <c r="AA3" s="156">
        <f>'Indicator Data'!AA3</f>
        <v>2017</v>
      </c>
      <c r="AB3" s="156">
        <f>'Indicator Data'!AB3</f>
        <v>2017</v>
      </c>
      <c r="AC3" s="156">
        <f>'Indicator Data'!AC3</f>
        <v>2015</v>
      </c>
      <c r="AD3" s="156">
        <f>'Indicator Data'!AD3</f>
        <v>2015</v>
      </c>
      <c r="AE3" s="156">
        <f>'Indicator Data'!AE3</f>
        <v>2012</v>
      </c>
      <c r="AF3" s="156">
        <f>'Indicator Data'!AF3</f>
        <v>2017</v>
      </c>
      <c r="AG3" s="156" t="str">
        <f>'Indicator Data'!AG3</f>
        <v>2005-2017</v>
      </c>
      <c r="AH3" s="156">
        <f>'Indicator Data'!AH3</f>
        <v>2016</v>
      </c>
      <c r="AI3" s="156">
        <f>'Indicator Data'!AI3</f>
        <v>2017</v>
      </c>
      <c r="AJ3" s="156">
        <f>'Indicator Data'!AJ3</f>
        <v>2018</v>
      </c>
      <c r="AK3" s="156">
        <f>'Indicator Data'!AK3</f>
        <v>2019</v>
      </c>
      <c r="AL3" s="156">
        <f>'Indicator Data'!AL3</f>
        <v>2019</v>
      </c>
      <c r="AM3" s="156">
        <f>'Indicator Data'!AM3</f>
        <v>2018</v>
      </c>
      <c r="AN3" s="156" t="str">
        <f>'Indicator Data'!AN3</f>
        <v>2014-2016</v>
      </c>
      <c r="AO3" s="156" t="str">
        <f>'Indicator Data'!AO3</f>
        <v>2014-2016</v>
      </c>
      <c r="AP3" s="156" t="str">
        <f>'Indicator Data'!AP3</f>
        <v>2011-2014</v>
      </c>
      <c r="AQ3" s="156" t="str">
        <f>'Indicator Data'!AQ3</f>
        <v>2012-2014</v>
      </c>
      <c r="AR3" s="156" t="str">
        <f>'Indicator Data'!AR3</f>
        <v>2007-2015</v>
      </c>
      <c r="AS3" s="156">
        <f>'Indicator Data'!AS3</f>
        <v>2017</v>
      </c>
      <c r="AT3" s="156">
        <f>'Indicator Data'!AT3</f>
        <v>2018</v>
      </c>
      <c r="AU3" s="156">
        <f>'Indicator Data'!AU3</f>
        <v>2016</v>
      </c>
      <c r="AV3" s="156" t="str">
        <f>'Indicator Data'!AV3</f>
        <v>2008-2017</v>
      </c>
      <c r="AW3" s="156">
        <f>'Indicator Data'!AW3</f>
        <v>2016</v>
      </c>
      <c r="AX3" s="156">
        <f>'Indicator Data'!AX3</f>
        <v>2017</v>
      </c>
      <c r="AY3" s="156">
        <f>'Indicator Data'!AY3</f>
        <v>2014</v>
      </c>
      <c r="AZ3" s="156">
        <f>'Indicator Data'!AZ3</f>
        <v>2015</v>
      </c>
      <c r="BA3" s="156">
        <f>'Indicator Data'!BA3</f>
        <v>2015</v>
      </c>
      <c r="BB3" s="156">
        <f>'Indicator Data'!BB3</f>
        <v>2017</v>
      </c>
      <c r="BC3" s="156">
        <f>'Indicator Data'!BC3</f>
        <v>2017</v>
      </c>
      <c r="BD3" s="156">
        <f>'Indicator Data'!BD3</f>
        <v>2015</v>
      </c>
      <c r="BE3" s="156"/>
    </row>
    <row r="4" spans="1:58" x14ac:dyDescent="0.35">
      <c r="A4" s="130" t="s">
        <v>437</v>
      </c>
      <c r="B4" s="107"/>
      <c r="C4" s="108" t="s">
        <v>938</v>
      </c>
      <c r="D4" s="108" t="s">
        <v>938</v>
      </c>
      <c r="E4" s="108" t="s">
        <v>938</v>
      </c>
      <c r="F4" s="108" t="s">
        <v>938</v>
      </c>
      <c r="G4" s="108" t="s">
        <v>938</v>
      </c>
      <c r="H4" s="108" t="s">
        <v>938</v>
      </c>
      <c r="I4" s="108" t="s">
        <v>938</v>
      </c>
      <c r="J4" s="108" t="s">
        <v>938</v>
      </c>
      <c r="K4" s="108" t="s">
        <v>938</v>
      </c>
      <c r="L4" s="108" t="s">
        <v>938</v>
      </c>
      <c r="M4" s="108" t="s">
        <v>938</v>
      </c>
      <c r="N4" s="108" t="s">
        <v>938</v>
      </c>
      <c r="O4" s="108" t="s">
        <v>938</v>
      </c>
      <c r="P4" s="108" t="s">
        <v>938</v>
      </c>
      <c r="Q4" s="108" t="s">
        <v>938</v>
      </c>
      <c r="R4" s="108" t="s">
        <v>938</v>
      </c>
      <c r="S4" s="108" t="s">
        <v>938</v>
      </c>
      <c r="T4" s="108" t="s">
        <v>938</v>
      </c>
      <c r="U4" s="108" t="s">
        <v>938</v>
      </c>
      <c r="V4" s="108" t="s">
        <v>938</v>
      </c>
      <c r="W4" s="108" t="s">
        <v>938</v>
      </c>
      <c r="X4" s="108" t="s">
        <v>938</v>
      </c>
      <c r="Y4" s="108" t="s">
        <v>938</v>
      </c>
      <c r="Z4" s="108" t="s">
        <v>938</v>
      </c>
      <c r="AA4" s="108" t="s">
        <v>938</v>
      </c>
      <c r="AB4" s="108" t="s">
        <v>938</v>
      </c>
      <c r="AC4" s="108" t="s">
        <v>938</v>
      </c>
      <c r="AD4" s="108" t="s">
        <v>938</v>
      </c>
      <c r="AE4" s="108" t="s">
        <v>938</v>
      </c>
      <c r="AF4" s="108" t="s">
        <v>938</v>
      </c>
      <c r="AG4" s="108" t="s">
        <v>938</v>
      </c>
      <c r="AH4" s="108" t="s">
        <v>938</v>
      </c>
      <c r="AI4" s="108" t="s">
        <v>938</v>
      </c>
      <c r="AJ4" s="108" t="s">
        <v>938</v>
      </c>
      <c r="AK4" s="108" t="s">
        <v>938</v>
      </c>
      <c r="AL4" s="108" t="s">
        <v>938</v>
      </c>
      <c r="AM4" s="108" t="s">
        <v>938</v>
      </c>
      <c r="AN4" s="108" t="s">
        <v>938</v>
      </c>
      <c r="AO4" s="108" t="s">
        <v>938</v>
      </c>
      <c r="AP4" s="108" t="s">
        <v>938</v>
      </c>
      <c r="AQ4" s="108" t="s">
        <v>938</v>
      </c>
      <c r="AR4" s="108" t="s">
        <v>938</v>
      </c>
      <c r="AS4" s="108" t="s">
        <v>938</v>
      </c>
      <c r="AT4" s="108" t="s">
        <v>938</v>
      </c>
      <c r="AU4" s="108" t="s">
        <v>938</v>
      </c>
      <c r="AV4" s="108" t="s">
        <v>938</v>
      </c>
      <c r="AW4" s="108" t="s">
        <v>938</v>
      </c>
      <c r="AX4" s="108" t="s">
        <v>938</v>
      </c>
      <c r="AY4" s="108" t="s">
        <v>938</v>
      </c>
      <c r="AZ4" s="108" t="s">
        <v>938</v>
      </c>
      <c r="BA4" s="108" t="s">
        <v>938</v>
      </c>
      <c r="BB4" s="108" t="s">
        <v>938</v>
      </c>
      <c r="BC4" s="108" t="s">
        <v>938</v>
      </c>
      <c r="BD4" s="108" t="s">
        <v>938</v>
      </c>
      <c r="BE4" s="108" t="s">
        <v>938</v>
      </c>
    </row>
    <row r="5" spans="1:58" x14ac:dyDescent="0.35">
      <c r="A5" s="128" t="str">
        <f>'Indicator Data'!A6</f>
        <v>Afghanistan</v>
      </c>
      <c r="B5" s="107" t="str">
        <f>'Indicator Data'!B6</f>
        <v>AFG</v>
      </c>
      <c r="C5" s="160"/>
      <c r="D5" s="160"/>
      <c r="E5" s="160"/>
      <c r="F5" s="160"/>
      <c r="G5" s="160"/>
      <c r="H5" s="160"/>
      <c r="I5" s="160"/>
      <c r="J5" s="160"/>
      <c r="K5" s="160"/>
      <c r="L5" s="160"/>
      <c r="M5" s="160"/>
      <c r="N5" s="160"/>
      <c r="O5" s="160"/>
      <c r="P5" s="160"/>
      <c r="Q5" s="162" t="str">
        <f>IF(ISNUMBER('Indicator Data'!Q6),"","Imputed using GDP p.c.")</f>
        <v/>
      </c>
      <c r="R5" s="160"/>
      <c r="S5" s="160"/>
      <c r="T5" s="160"/>
      <c r="U5" s="160"/>
      <c r="V5" s="160"/>
      <c r="W5" s="160"/>
      <c r="X5" s="160"/>
      <c r="Y5" s="160"/>
      <c r="Z5" s="160"/>
      <c r="AA5" s="160"/>
      <c r="AB5" s="160"/>
      <c r="AC5" s="160"/>
      <c r="AD5" s="160"/>
      <c r="AE5" s="160"/>
      <c r="AF5" s="160"/>
      <c r="AG5" s="160"/>
      <c r="AH5" s="160"/>
      <c r="AI5" s="160"/>
      <c r="AJ5" s="160"/>
      <c r="AK5" s="160"/>
      <c r="AL5" s="160"/>
      <c r="AM5" s="160"/>
      <c r="AN5" s="160"/>
      <c r="AO5" s="160"/>
      <c r="AP5" s="160"/>
      <c r="AQ5" s="160"/>
      <c r="AR5" s="160"/>
      <c r="AS5" s="160"/>
      <c r="AT5" s="160"/>
      <c r="AU5" s="160"/>
      <c r="AV5" s="160"/>
      <c r="AW5" s="160"/>
      <c r="AX5" s="160"/>
      <c r="AY5" s="160"/>
      <c r="AZ5" s="160"/>
      <c r="BA5" s="160"/>
      <c r="BB5" s="160"/>
      <c r="BC5" s="160"/>
      <c r="BD5" s="160"/>
      <c r="BE5" s="160"/>
      <c r="BF5" s="104"/>
    </row>
    <row r="6" spans="1:58" x14ac:dyDescent="0.35">
      <c r="A6" s="128" t="str">
        <f>'Indicator Data'!A7</f>
        <v>Albania</v>
      </c>
      <c r="B6" s="107" t="str">
        <f>'Indicator Data'!B7</f>
        <v>ALB</v>
      </c>
      <c r="C6" s="160"/>
      <c r="D6" s="160"/>
      <c r="E6" s="160"/>
      <c r="F6" s="160"/>
      <c r="G6" s="160"/>
      <c r="H6" s="160"/>
      <c r="I6" s="160"/>
      <c r="J6" s="160"/>
      <c r="K6" s="160"/>
      <c r="L6" s="160"/>
      <c r="M6" s="160"/>
      <c r="N6" s="160"/>
      <c r="O6" s="160"/>
      <c r="P6" s="160"/>
      <c r="Q6" s="162" t="str">
        <f>IF(ISNUMBER('Indicator Data'!Q7),"","Imputed using GDP p.c.")</f>
        <v/>
      </c>
      <c r="R6" s="160"/>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0"/>
      <c r="AT6" s="160"/>
      <c r="AU6" s="160"/>
      <c r="AV6" s="160"/>
      <c r="AW6" s="160"/>
      <c r="AX6" s="160"/>
      <c r="AY6" s="160"/>
      <c r="AZ6" s="160"/>
      <c r="BA6" s="160"/>
      <c r="BB6" s="160"/>
      <c r="BC6" s="160"/>
      <c r="BD6" s="160"/>
      <c r="BE6" s="160"/>
      <c r="BF6" s="104"/>
    </row>
    <row r="7" spans="1:58" x14ac:dyDescent="0.35">
      <c r="A7" s="128" t="str">
        <f>'Indicator Data'!A8</f>
        <v>Algeria</v>
      </c>
      <c r="B7" s="107" t="str">
        <f>'Indicator Data'!B8</f>
        <v>DZA</v>
      </c>
      <c r="C7" s="160"/>
      <c r="D7" s="160"/>
      <c r="E7" s="160"/>
      <c r="F7" s="160"/>
      <c r="G7" s="160"/>
      <c r="H7" s="160"/>
      <c r="I7" s="160"/>
      <c r="J7" s="160"/>
      <c r="K7" s="160"/>
      <c r="L7" s="160"/>
      <c r="M7" s="160"/>
      <c r="N7" s="160"/>
      <c r="O7" s="160"/>
      <c r="P7" s="160"/>
      <c r="Q7" s="162" t="str">
        <f>IF(ISNUMBER('Indicator Data'!Q8),"","Imputed using GDP p.c.")</f>
        <v/>
      </c>
      <c r="R7" s="160"/>
      <c r="S7" s="160"/>
      <c r="T7" s="160"/>
      <c r="U7" s="160"/>
      <c r="V7" s="160"/>
      <c r="W7" s="160"/>
      <c r="X7" s="160"/>
      <c r="Y7" s="160"/>
      <c r="Z7" s="160"/>
      <c r="AA7" s="160"/>
      <c r="AB7" s="160"/>
      <c r="AC7" s="160"/>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c r="BD7" s="160"/>
      <c r="BE7" s="160"/>
      <c r="BF7" s="104"/>
    </row>
    <row r="8" spans="1:58" x14ac:dyDescent="0.35">
      <c r="A8" s="128" t="str">
        <f>'Indicator Data'!A9</f>
        <v>Angola</v>
      </c>
      <c r="B8" s="107" t="str">
        <f>'Indicator Data'!B9</f>
        <v>AGO</v>
      </c>
      <c r="C8" s="160"/>
      <c r="D8" s="160"/>
      <c r="E8" s="160"/>
      <c r="F8" s="160"/>
      <c r="G8" s="160"/>
      <c r="H8" s="160"/>
      <c r="I8" s="160"/>
      <c r="J8" s="160"/>
      <c r="K8" s="160"/>
      <c r="L8" s="160"/>
      <c r="M8" s="160"/>
      <c r="N8" s="160"/>
      <c r="O8" s="160"/>
      <c r="P8" s="160"/>
      <c r="Q8" s="162" t="str">
        <f>IF(ISNUMBER('Indicator Data'!Q9),"","Imputed using GDP p.c.")</f>
        <v/>
      </c>
      <c r="R8" s="160"/>
      <c r="S8" s="160"/>
      <c r="T8" s="160"/>
      <c r="U8" s="160"/>
      <c r="V8" s="160"/>
      <c r="W8" s="160"/>
      <c r="X8" s="160"/>
      <c r="Y8" s="160"/>
      <c r="Z8" s="160"/>
      <c r="AA8" s="160"/>
      <c r="AB8" s="160"/>
      <c r="AC8" s="160"/>
      <c r="AD8" s="160"/>
      <c r="AE8" s="160"/>
      <c r="AF8" s="160"/>
      <c r="AG8" s="160"/>
      <c r="AH8" s="160"/>
      <c r="AI8" s="160"/>
      <c r="AJ8" s="160"/>
      <c r="AK8" s="160"/>
      <c r="AL8" s="160"/>
      <c r="AM8" s="160"/>
      <c r="AN8" s="160"/>
      <c r="AO8" s="160"/>
      <c r="AP8" s="160"/>
      <c r="AQ8" s="160"/>
      <c r="AR8" s="160"/>
      <c r="AS8" s="160"/>
      <c r="AT8" s="160"/>
      <c r="AU8" s="160"/>
      <c r="AV8" s="160"/>
      <c r="AW8" s="160"/>
      <c r="AX8" s="160"/>
      <c r="AY8" s="160"/>
      <c r="AZ8" s="160"/>
      <c r="BA8" s="160"/>
      <c r="BB8" s="160"/>
      <c r="BC8" s="160"/>
      <c r="BD8" s="160"/>
      <c r="BE8" s="160"/>
      <c r="BF8" s="104"/>
    </row>
    <row r="9" spans="1:58" x14ac:dyDescent="0.35">
      <c r="A9" s="128" t="str">
        <f>'Indicator Data'!A10</f>
        <v>Antigua and Barbuda</v>
      </c>
      <c r="B9" s="107" t="str">
        <f>'Indicator Data'!B10</f>
        <v>ATG</v>
      </c>
      <c r="C9" s="160"/>
      <c r="D9" s="160"/>
      <c r="E9" s="160"/>
      <c r="F9" s="160"/>
      <c r="G9" s="160"/>
      <c r="H9" s="160"/>
      <c r="I9" s="160"/>
      <c r="J9" s="160"/>
      <c r="K9" s="160"/>
      <c r="L9" s="160"/>
      <c r="M9" s="160"/>
      <c r="N9" s="160"/>
      <c r="O9" s="160"/>
      <c r="P9" s="160"/>
      <c r="Q9" s="162" t="str">
        <f>IF(ISNUMBER('Indicator Data'!Q10),"","Imputed using GDP p.c.")</f>
        <v/>
      </c>
      <c r="R9" s="160"/>
      <c r="S9" s="160"/>
      <c r="T9" s="160"/>
      <c r="U9" s="160"/>
      <c r="V9" s="160"/>
      <c r="W9" s="160"/>
      <c r="X9" s="160"/>
      <c r="Y9" s="160"/>
      <c r="Z9" s="160"/>
      <c r="AA9" s="160"/>
      <c r="AB9" s="160"/>
      <c r="AC9" s="160"/>
      <c r="AD9" s="160"/>
      <c r="AE9" s="160"/>
      <c r="AF9" s="160"/>
      <c r="AG9" s="160"/>
      <c r="AH9" s="160"/>
      <c r="AI9" s="160"/>
      <c r="AJ9" s="160"/>
      <c r="AK9" s="160"/>
      <c r="AL9" s="160"/>
      <c r="AM9" s="160"/>
      <c r="AN9" s="160" t="s">
        <v>996</v>
      </c>
      <c r="AO9" s="160" t="s">
        <v>996</v>
      </c>
      <c r="AP9" s="160"/>
      <c r="AQ9" s="160"/>
      <c r="AR9" s="160"/>
      <c r="AS9" s="160"/>
      <c r="AT9" s="160"/>
      <c r="AU9" s="160"/>
      <c r="AV9" s="160"/>
      <c r="AW9" s="160"/>
      <c r="AX9" s="160"/>
      <c r="AY9" s="160"/>
      <c r="AZ9" s="160"/>
      <c r="BA9" s="160"/>
      <c r="BB9" s="160"/>
      <c r="BC9" s="160"/>
      <c r="BD9" s="160"/>
      <c r="BE9" s="160"/>
      <c r="BF9" s="104"/>
    </row>
    <row r="10" spans="1:58" x14ac:dyDescent="0.35">
      <c r="A10" s="128" t="str">
        <f>'Indicator Data'!A11</f>
        <v>Argentina</v>
      </c>
      <c r="B10" s="107" t="str">
        <f>'Indicator Data'!B11</f>
        <v>ARG</v>
      </c>
      <c r="C10" s="160"/>
      <c r="D10" s="160"/>
      <c r="E10" s="160"/>
      <c r="F10" s="160"/>
      <c r="G10" s="160"/>
      <c r="H10" s="160"/>
      <c r="I10" s="160"/>
      <c r="J10" s="160"/>
      <c r="K10" s="160"/>
      <c r="L10" s="160"/>
      <c r="M10" s="160"/>
      <c r="N10" s="160"/>
      <c r="O10" s="160"/>
      <c r="P10" s="160"/>
      <c r="Q10" s="162" t="str">
        <f>IF(ISNUMBER('Indicator Data'!Q11),"","Imputed using GDP p.c.")</f>
        <v/>
      </c>
      <c r="R10" s="160"/>
      <c r="S10" s="160"/>
      <c r="T10" s="160"/>
      <c r="U10" s="160"/>
      <c r="V10" s="160"/>
      <c r="W10" s="160"/>
      <c r="X10" s="160"/>
      <c r="Y10" s="160"/>
      <c r="Z10" s="160"/>
      <c r="AA10" s="160"/>
      <c r="AB10" s="160"/>
      <c r="AC10" s="160"/>
      <c r="AD10" s="160"/>
      <c r="AE10" s="160"/>
      <c r="AF10" s="160"/>
      <c r="AG10" s="160"/>
      <c r="AH10" s="160"/>
      <c r="AI10" s="160"/>
      <c r="AJ10" s="160"/>
      <c r="AK10" s="160"/>
      <c r="AL10" s="160"/>
      <c r="AM10" s="160"/>
      <c r="AN10" s="160"/>
      <c r="AO10" s="160"/>
      <c r="AP10" s="160"/>
      <c r="AQ10" s="160"/>
      <c r="AR10" s="160"/>
      <c r="AS10" s="160"/>
      <c r="AT10" s="160"/>
      <c r="AU10" s="160"/>
      <c r="AV10" s="160"/>
      <c r="AW10" s="160"/>
      <c r="AX10" s="160"/>
      <c r="AY10" s="160"/>
      <c r="AZ10" s="160"/>
      <c r="BA10" s="160"/>
      <c r="BB10" s="160"/>
      <c r="BC10" s="160"/>
      <c r="BD10" s="160"/>
      <c r="BE10" s="160"/>
      <c r="BF10" s="104"/>
    </row>
    <row r="11" spans="1:58" x14ac:dyDescent="0.35">
      <c r="A11" s="128" t="str">
        <f>'Indicator Data'!A12</f>
        <v>Armenia</v>
      </c>
      <c r="B11" s="107" t="str">
        <f>'Indicator Data'!B12</f>
        <v>ARM</v>
      </c>
      <c r="C11" s="160"/>
      <c r="D11" s="160"/>
      <c r="E11" s="160"/>
      <c r="F11" s="160"/>
      <c r="G11" s="160"/>
      <c r="H11" s="160"/>
      <c r="I11" s="160"/>
      <c r="J11" s="160"/>
      <c r="K11" s="160"/>
      <c r="L11" s="160"/>
      <c r="M11" s="160"/>
      <c r="N11" s="160"/>
      <c r="O11" s="160"/>
      <c r="P11" s="160"/>
      <c r="Q11" s="162" t="str">
        <f>IF(ISNUMBER('Indicator Data'!Q12),"","Imputed using GDP p.c.")</f>
        <v/>
      </c>
      <c r="R11" s="160"/>
      <c r="S11" s="160"/>
      <c r="T11" s="160"/>
      <c r="U11" s="160"/>
      <c r="V11" s="160"/>
      <c r="W11" s="160"/>
      <c r="X11" s="160"/>
      <c r="Y11" s="160"/>
      <c r="Z11" s="160"/>
      <c r="AA11" s="160"/>
      <c r="AB11" s="160"/>
      <c r="AC11" s="160"/>
      <c r="AD11" s="160"/>
      <c r="AE11" s="160"/>
      <c r="AF11" s="160"/>
      <c r="AG11" s="160"/>
      <c r="AH11" s="160"/>
      <c r="AI11" s="160"/>
      <c r="AJ11" s="160"/>
      <c r="AK11" s="160"/>
      <c r="AL11" s="160"/>
      <c r="AM11" s="160"/>
      <c r="AN11" s="160"/>
      <c r="AO11" s="160"/>
      <c r="AP11" s="160"/>
      <c r="AQ11" s="160"/>
      <c r="AR11" s="160"/>
      <c r="AS11" s="160"/>
      <c r="AT11" s="160"/>
      <c r="AU11" s="160"/>
      <c r="AV11" s="160"/>
      <c r="AW11" s="160"/>
      <c r="AX11" s="160"/>
      <c r="AY11" s="160"/>
      <c r="AZ11" s="160"/>
      <c r="BA11" s="160"/>
      <c r="BB11" s="160"/>
      <c r="BC11" s="160"/>
      <c r="BD11" s="160"/>
      <c r="BE11" s="160"/>
      <c r="BF11" s="104"/>
    </row>
    <row r="12" spans="1:58" x14ac:dyDescent="0.35">
      <c r="A12" s="128" t="str">
        <f>'Indicator Data'!A13</f>
        <v>Australia</v>
      </c>
      <c r="B12" s="107" t="str">
        <f>'Indicator Data'!B13</f>
        <v>AUS</v>
      </c>
      <c r="C12" s="160"/>
      <c r="D12" s="160"/>
      <c r="E12" s="160"/>
      <c r="F12" s="160"/>
      <c r="G12" s="160"/>
      <c r="H12" s="160"/>
      <c r="I12" s="160"/>
      <c r="J12" s="160"/>
      <c r="K12" s="160"/>
      <c r="L12" s="160"/>
      <c r="M12" s="160"/>
      <c r="N12" s="160"/>
      <c r="O12" s="160"/>
      <c r="P12" s="160"/>
      <c r="Q12" s="162" t="str">
        <f>IF(ISNUMBER('Indicator Data'!Q13),"","Imputed using GDP p.c.")</f>
        <v/>
      </c>
      <c r="R12" s="160"/>
      <c r="S12" s="160"/>
      <c r="T12" s="160"/>
      <c r="U12" s="160"/>
      <c r="V12" s="160"/>
      <c r="W12" s="160"/>
      <c r="X12" s="160"/>
      <c r="Y12" s="160"/>
      <c r="Z12" s="160"/>
      <c r="AA12" s="160"/>
      <c r="AB12" s="160"/>
      <c r="AC12" s="160"/>
      <c r="AD12" s="160"/>
      <c r="AE12" s="160"/>
      <c r="AF12" s="160"/>
      <c r="AG12" s="160"/>
      <c r="AH12" s="160"/>
      <c r="AI12" s="160"/>
      <c r="AJ12" s="160"/>
      <c r="AK12" s="160"/>
      <c r="AL12" s="160"/>
      <c r="AM12" s="160"/>
      <c r="AN12" s="160"/>
      <c r="AO12" s="160"/>
      <c r="AP12" s="160"/>
      <c r="AQ12" s="160"/>
      <c r="AR12" s="160"/>
      <c r="AS12" s="160"/>
      <c r="AT12" s="160"/>
      <c r="AU12" s="160"/>
      <c r="AV12" s="160"/>
      <c r="AW12" s="160"/>
      <c r="AX12" s="160"/>
      <c r="AY12" s="160"/>
      <c r="AZ12" s="160"/>
      <c r="BA12" s="160"/>
      <c r="BB12" s="160"/>
      <c r="BC12" s="160"/>
      <c r="BD12" s="160"/>
      <c r="BE12" s="160"/>
      <c r="BF12" s="104"/>
    </row>
    <row r="13" spans="1:58" x14ac:dyDescent="0.35">
      <c r="A13" s="128" t="str">
        <f>'Indicator Data'!A14</f>
        <v>Austria</v>
      </c>
      <c r="B13" s="107" t="str">
        <f>'Indicator Data'!B14</f>
        <v>AUT</v>
      </c>
      <c r="C13" s="160"/>
      <c r="D13" s="160"/>
      <c r="E13" s="160"/>
      <c r="F13" s="160"/>
      <c r="G13" s="160"/>
      <c r="H13" s="160"/>
      <c r="I13" s="160"/>
      <c r="J13" s="160"/>
      <c r="K13" s="160"/>
      <c r="L13" s="160"/>
      <c r="M13" s="160"/>
      <c r="N13" s="160"/>
      <c r="O13" s="160"/>
      <c r="P13" s="160"/>
      <c r="Q13" s="162" t="str">
        <f>IF(ISNUMBER('Indicator Data'!Q14),"","Imputed using GDP p.c.")</f>
        <v/>
      </c>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04"/>
    </row>
    <row r="14" spans="1:58" x14ac:dyDescent="0.35">
      <c r="A14" s="128" t="str">
        <f>'Indicator Data'!A15</f>
        <v>Azerbaijan</v>
      </c>
      <c r="B14" s="107" t="str">
        <f>'Indicator Data'!B15</f>
        <v>AZE</v>
      </c>
      <c r="C14" s="160"/>
      <c r="D14" s="160"/>
      <c r="E14" s="160"/>
      <c r="F14" s="160"/>
      <c r="G14" s="160"/>
      <c r="H14" s="160"/>
      <c r="I14" s="160"/>
      <c r="J14" s="160"/>
      <c r="K14" s="160"/>
      <c r="L14" s="160"/>
      <c r="M14" s="160"/>
      <c r="N14" s="160"/>
      <c r="O14" s="160"/>
      <c r="P14" s="160"/>
      <c r="Q14" s="162" t="str">
        <f>IF(ISNUMBER('Indicator Data'!Q15),"","Imputed using GDP p.c.")</f>
        <v/>
      </c>
      <c r="R14" s="160"/>
      <c r="S14" s="160"/>
      <c r="T14" s="160"/>
      <c r="U14" s="160"/>
      <c r="V14" s="160"/>
      <c r="W14" s="160"/>
      <c r="X14" s="160"/>
      <c r="Y14" s="160"/>
      <c r="Z14" s="160"/>
      <c r="AA14" s="160"/>
      <c r="AB14" s="160"/>
      <c r="AC14" s="160"/>
      <c r="AD14" s="160"/>
      <c r="AE14" s="160"/>
      <c r="AF14" s="160"/>
      <c r="AG14" s="160"/>
      <c r="AH14" s="160"/>
      <c r="AI14" s="160"/>
      <c r="AJ14" s="160"/>
      <c r="AK14" s="160"/>
      <c r="AL14" s="160"/>
      <c r="AM14" s="160"/>
      <c r="AN14" s="160"/>
      <c r="AO14" s="160"/>
      <c r="AP14" s="160"/>
      <c r="AQ14" s="160"/>
      <c r="AR14" s="160"/>
      <c r="AS14" s="160"/>
      <c r="AT14" s="160"/>
      <c r="AU14" s="160"/>
      <c r="AV14" s="160"/>
      <c r="AW14" s="160"/>
      <c r="AX14" s="160"/>
      <c r="AY14" s="160"/>
      <c r="AZ14" s="160"/>
      <c r="BA14" s="160"/>
      <c r="BB14" s="160"/>
      <c r="BC14" s="160"/>
      <c r="BD14" s="160"/>
      <c r="BE14" s="160"/>
      <c r="BF14" s="104"/>
    </row>
    <row r="15" spans="1:58" x14ac:dyDescent="0.35">
      <c r="A15" s="128" t="str">
        <f>'Indicator Data'!A16</f>
        <v>Bahamas</v>
      </c>
      <c r="B15" s="107" t="str">
        <f>'Indicator Data'!B16</f>
        <v>BHS</v>
      </c>
      <c r="C15" s="160"/>
      <c r="D15" s="160"/>
      <c r="E15" s="160"/>
      <c r="F15" s="160"/>
      <c r="G15" s="160"/>
      <c r="H15" s="160"/>
      <c r="I15" s="160"/>
      <c r="J15" s="160"/>
      <c r="K15" s="160"/>
      <c r="L15" s="160"/>
      <c r="M15" s="160"/>
      <c r="N15" s="160"/>
      <c r="O15" s="160"/>
      <c r="P15" s="160"/>
      <c r="Q15" s="162" t="str">
        <f>IF(ISNUMBER('Indicator Data'!Q16),"","Imputed using GDP p.c.")</f>
        <v/>
      </c>
      <c r="R15" s="160"/>
      <c r="S15" s="160"/>
      <c r="T15" s="160"/>
      <c r="U15" s="160"/>
      <c r="V15" s="160"/>
      <c r="W15" s="160"/>
      <c r="X15" s="160"/>
      <c r="Y15" s="160"/>
      <c r="Z15" s="160"/>
      <c r="AA15" s="160"/>
      <c r="AB15" s="160"/>
      <c r="AC15" s="160"/>
      <c r="AD15" s="160"/>
      <c r="AE15" s="160"/>
      <c r="AF15" s="160"/>
      <c r="AG15" s="160"/>
      <c r="AH15" s="160"/>
      <c r="AI15" s="160"/>
      <c r="AJ15" s="160"/>
      <c r="AK15" s="160"/>
      <c r="AL15" s="160"/>
      <c r="AM15" s="160"/>
      <c r="AN15" s="160" t="s">
        <v>986</v>
      </c>
      <c r="AO15" s="160" t="s">
        <v>986</v>
      </c>
      <c r="AP15" s="160"/>
      <c r="AQ15" s="160"/>
      <c r="AR15" s="160"/>
      <c r="AS15" s="160"/>
      <c r="AT15" s="160"/>
      <c r="AU15" s="160"/>
      <c r="AV15" s="160"/>
      <c r="AW15" s="160"/>
      <c r="AX15" s="160"/>
      <c r="AY15" s="160"/>
      <c r="AZ15" s="160"/>
      <c r="BA15" s="160"/>
      <c r="BB15" s="160"/>
      <c r="BC15" s="160"/>
      <c r="BD15" s="160"/>
      <c r="BE15" s="160"/>
      <c r="BF15" s="104"/>
    </row>
    <row r="16" spans="1:58" x14ac:dyDescent="0.35">
      <c r="A16" s="128" t="str">
        <f>'Indicator Data'!A17</f>
        <v>Bahrain</v>
      </c>
      <c r="B16" s="107" t="str">
        <f>'Indicator Data'!B17</f>
        <v>BHR</v>
      </c>
      <c r="C16" s="160"/>
      <c r="D16" s="160"/>
      <c r="E16" s="160"/>
      <c r="F16" s="160"/>
      <c r="G16" s="160"/>
      <c r="H16" s="160"/>
      <c r="I16" s="160"/>
      <c r="J16" s="160"/>
      <c r="K16" s="160"/>
      <c r="L16" s="160"/>
      <c r="M16" s="160"/>
      <c r="N16" s="160"/>
      <c r="O16" s="160"/>
      <c r="P16" s="160"/>
      <c r="Q16" s="162" t="str">
        <f>IF(ISNUMBER('Indicator Data'!Q17),"","Imputed using GDP p.c.")</f>
        <v/>
      </c>
      <c r="R16" s="160"/>
      <c r="S16" s="160"/>
      <c r="T16" s="160"/>
      <c r="U16" s="160"/>
      <c r="V16" s="160"/>
      <c r="W16" s="160"/>
      <c r="X16" s="160"/>
      <c r="Y16" s="160"/>
      <c r="Z16" s="160"/>
      <c r="AA16" s="160"/>
      <c r="AB16" s="160"/>
      <c r="AC16" s="160"/>
      <c r="AD16" s="160"/>
      <c r="AE16" s="160"/>
      <c r="AF16" s="160"/>
      <c r="AG16" s="160"/>
      <c r="AH16" s="160"/>
      <c r="AI16" s="160"/>
      <c r="AJ16" s="160"/>
      <c r="AK16" s="160"/>
      <c r="AL16" s="160"/>
      <c r="AM16" s="160"/>
      <c r="AN16" s="160" t="s">
        <v>983</v>
      </c>
      <c r="AO16" s="160" t="s">
        <v>983</v>
      </c>
      <c r="AP16" s="160"/>
      <c r="AQ16" s="160"/>
      <c r="AR16" s="160"/>
      <c r="AS16" s="160"/>
      <c r="AT16" s="160"/>
      <c r="AU16" s="160"/>
      <c r="AV16" s="160"/>
      <c r="AW16" s="160"/>
      <c r="AX16" s="160"/>
      <c r="AY16" s="160"/>
      <c r="AZ16" s="160"/>
      <c r="BA16" s="160"/>
      <c r="BB16" s="160"/>
      <c r="BC16" s="160"/>
      <c r="BD16" s="160"/>
      <c r="BE16" s="160"/>
      <c r="BF16" s="104"/>
    </row>
    <row r="17" spans="1:58" x14ac:dyDescent="0.35">
      <c r="A17" s="128" t="str">
        <f>'Indicator Data'!A18</f>
        <v>Bangladesh</v>
      </c>
      <c r="B17" s="107" t="str">
        <f>'Indicator Data'!B18</f>
        <v>BGD</v>
      </c>
      <c r="C17" s="160"/>
      <c r="D17" s="160"/>
      <c r="E17" s="160"/>
      <c r="F17" s="160"/>
      <c r="G17" s="160"/>
      <c r="H17" s="160"/>
      <c r="I17" s="160"/>
      <c r="J17" s="160"/>
      <c r="K17" s="160"/>
      <c r="L17" s="160"/>
      <c r="M17" s="160"/>
      <c r="N17" s="160"/>
      <c r="O17" s="160"/>
      <c r="P17" s="160"/>
      <c r="Q17" s="162" t="str">
        <f>IF(ISNUMBER('Indicator Data'!Q18),"","Imputed using GDP p.c.")</f>
        <v/>
      </c>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160"/>
      <c r="AU17" s="160"/>
      <c r="AV17" s="160"/>
      <c r="AW17" s="160"/>
      <c r="AX17" s="160"/>
      <c r="AY17" s="160"/>
      <c r="AZ17" s="160"/>
      <c r="BA17" s="160"/>
      <c r="BB17" s="160"/>
      <c r="BC17" s="160"/>
      <c r="BD17" s="160"/>
      <c r="BE17" s="160"/>
      <c r="BF17" s="104"/>
    </row>
    <row r="18" spans="1:58" x14ac:dyDescent="0.35">
      <c r="A18" s="128" t="str">
        <f>'Indicator Data'!A19</f>
        <v>Barbados</v>
      </c>
      <c r="B18" s="107" t="str">
        <f>'Indicator Data'!B19</f>
        <v>BRB</v>
      </c>
      <c r="C18" s="160"/>
      <c r="D18" s="160"/>
      <c r="E18" s="160"/>
      <c r="F18" s="160"/>
      <c r="G18" s="160"/>
      <c r="H18" s="160"/>
      <c r="I18" s="160"/>
      <c r="J18" s="160"/>
      <c r="K18" s="160"/>
      <c r="L18" s="160"/>
      <c r="M18" s="160"/>
      <c r="N18" s="160"/>
      <c r="O18" s="160"/>
      <c r="P18" s="160"/>
      <c r="Q18" s="162" t="str">
        <f>IF(ISNUMBER('Indicator Data'!Q19),"","Imputed using GDP p.c.")</f>
        <v/>
      </c>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0"/>
      <c r="AR18" s="160"/>
      <c r="AS18" s="160"/>
      <c r="AT18" s="160"/>
      <c r="AU18" s="160"/>
      <c r="AV18" s="160"/>
      <c r="AW18" s="160"/>
      <c r="AX18" s="160"/>
      <c r="AY18" s="160"/>
      <c r="AZ18" s="160"/>
      <c r="BA18" s="160"/>
      <c r="BB18" s="160"/>
      <c r="BC18" s="160"/>
      <c r="BD18" s="160"/>
      <c r="BE18" s="160"/>
      <c r="BF18" s="104"/>
    </row>
    <row r="19" spans="1:58" x14ac:dyDescent="0.35">
      <c r="A19" s="128" t="str">
        <f>'Indicator Data'!A20</f>
        <v>Belarus</v>
      </c>
      <c r="B19" s="107" t="str">
        <f>'Indicator Data'!B20</f>
        <v>BLR</v>
      </c>
      <c r="C19" s="160"/>
      <c r="D19" s="160"/>
      <c r="E19" s="160"/>
      <c r="F19" s="160"/>
      <c r="G19" s="160"/>
      <c r="H19" s="160"/>
      <c r="I19" s="160"/>
      <c r="J19" s="160"/>
      <c r="K19" s="160"/>
      <c r="L19" s="160"/>
      <c r="M19" s="160"/>
      <c r="N19" s="160"/>
      <c r="O19" s="160"/>
      <c r="P19" s="160"/>
      <c r="Q19" s="162" t="str">
        <f>IF(ISNUMBER('Indicator Data'!Q20),"","Imputed using GDP p.c.")</f>
        <v/>
      </c>
      <c r="R19" s="160"/>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04"/>
    </row>
    <row r="20" spans="1:58" x14ac:dyDescent="0.35">
      <c r="A20" s="128" t="str">
        <f>'Indicator Data'!A21</f>
        <v>Belgium</v>
      </c>
      <c r="B20" s="107" t="str">
        <f>'Indicator Data'!B21</f>
        <v>BEL</v>
      </c>
      <c r="C20" s="160"/>
      <c r="D20" s="160"/>
      <c r="E20" s="160"/>
      <c r="F20" s="160"/>
      <c r="G20" s="160"/>
      <c r="H20" s="160"/>
      <c r="I20" s="160"/>
      <c r="J20" s="160"/>
      <c r="K20" s="160"/>
      <c r="L20" s="160"/>
      <c r="M20" s="160"/>
      <c r="N20" s="160"/>
      <c r="O20" s="160"/>
      <c r="P20" s="160"/>
      <c r="Q20" s="162" t="str">
        <f>IF(ISNUMBER('Indicator Data'!Q21),"","Imputed using GDP p.c.")</f>
        <v/>
      </c>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04"/>
    </row>
    <row r="21" spans="1:58" x14ac:dyDescent="0.35">
      <c r="A21" s="128" t="str">
        <f>'Indicator Data'!A22</f>
        <v>Belize</v>
      </c>
      <c r="B21" s="107" t="str">
        <f>'Indicator Data'!B22</f>
        <v>BLZ</v>
      </c>
      <c r="C21" s="160"/>
      <c r="D21" s="160"/>
      <c r="E21" s="160"/>
      <c r="F21" s="160"/>
      <c r="G21" s="160"/>
      <c r="H21" s="160"/>
      <c r="I21" s="160"/>
      <c r="J21" s="160"/>
      <c r="K21" s="160"/>
      <c r="L21" s="160"/>
      <c r="M21" s="160"/>
      <c r="N21" s="160"/>
      <c r="O21" s="160"/>
      <c r="P21" s="160"/>
      <c r="Q21" s="162" t="str">
        <f>IF(ISNUMBER('Indicator Data'!Q22),"","Imputed using GDP p.c.")</f>
        <v/>
      </c>
      <c r="R21" s="160"/>
      <c r="S21" s="160"/>
      <c r="T21" s="160"/>
      <c r="U21" s="160"/>
      <c r="V21" s="160"/>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60"/>
      <c r="AS21" s="160"/>
      <c r="AT21" s="160"/>
      <c r="AU21" s="160"/>
      <c r="AV21" s="160"/>
      <c r="AW21" s="160"/>
      <c r="AX21" s="160"/>
      <c r="AY21" s="160"/>
      <c r="AZ21" s="160"/>
      <c r="BA21" s="160"/>
      <c r="BB21" s="160"/>
      <c r="BC21" s="160"/>
      <c r="BD21" s="160"/>
      <c r="BE21" s="160"/>
      <c r="BF21" s="104"/>
    </row>
    <row r="22" spans="1:58" x14ac:dyDescent="0.35">
      <c r="A22" s="128" t="str">
        <f>'Indicator Data'!A23</f>
        <v>Benin</v>
      </c>
      <c r="B22" s="107" t="str">
        <f>'Indicator Data'!B23</f>
        <v>BEN</v>
      </c>
      <c r="C22" s="160"/>
      <c r="D22" s="160"/>
      <c r="E22" s="160"/>
      <c r="F22" s="160"/>
      <c r="G22" s="160"/>
      <c r="H22" s="160"/>
      <c r="I22" s="160"/>
      <c r="J22" s="160"/>
      <c r="K22" s="160"/>
      <c r="L22" s="160"/>
      <c r="M22" s="160"/>
      <c r="N22" s="160"/>
      <c r="O22" s="160"/>
      <c r="P22" s="160"/>
      <c r="Q22" s="162" t="str">
        <f>IF(ISNUMBER('Indicator Data'!Q23),"","Imputed using GDP p.c.")</f>
        <v/>
      </c>
      <c r="R22" s="160"/>
      <c r="S22" s="160"/>
      <c r="T22" s="160"/>
      <c r="U22" s="160"/>
      <c r="V22" s="160"/>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04"/>
    </row>
    <row r="23" spans="1:58" x14ac:dyDescent="0.35">
      <c r="A23" s="128" t="str">
        <f>'Indicator Data'!A24</f>
        <v>Bhutan</v>
      </c>
      <c r="B23" s="107" t="str">
        <f>'Indicator Data'!B24</f>
        <v>BTN</v>
      </c>
      <c r="C23" s="160"/>
      <c r="D23" s="160"/>
      <c r="E23" s="160"/>
      <c r="F23" s="160"/>
      <c r="G23" s="160"/>
      <c r="H23" s="160"/>
      <c r="I23" s="160"/>
      <c r="J23" s="160"/>
      <c r="K23" s="160"/>
      <c r="L23" s="160"/>
      <c r="M23" s="160"/>
      <c r="N23" s="160"/>
      <c r="O23" s="160"/>
      <c r="P23" s="160"/>
      <c r="Q23" s="162" t="str">
        <f>IF(ISNUMBER('Indicator Data'!Q24),"","Imputed using GDP p.c.")</f>
        <v/>
      </c>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t="s">
        <v>985</v>
      </c>
      <c r="AO23" s="160" t="s">
        <v>985</v>
      </c>
      <c r="AP23" s="160"/>
      <c r="AQ23" s="160"/>
      <c r="AR23" s="160"/>
      <c r="AS23" s="160"/>
      <c r="AT23" s="160"/>
      <c r="AU23" s="160"/>
      <c r="AV23" s="160"/>
      <c r="AW23" s="160"/>
      <c r="AX23" s="160"/>
      <c r="AY23" s="160"/>
      <c r="AZ23" s="160"/>
      <c r="BA23" s="160"/>
      <c r="BB23" s="160"/>
      <c r="BC23" s="160"/>
      <c r="BD23" s="160"/>
      <c r="BE23" s="160"/>
      <c r="BF23" s="104"/>
    </row>
    <row r="24" spans="1:58" x14ac:dyDescent="0.35">
      <c r="A24" s="128" t="str">
        <f>'Indicator Data'!A25</f>
        <v>Bolivia</v>
      </c>
      <c r="B24" s="107" t="str">
        <f>'Indicator Data'!B25</f>
        <v>BOL</v>
      </c>
      <c r="C24" s="160"/>
      <c r="D24" s="160"/>
      <c r="E24" s="160"/>
      <c r="F24" s="160"/>
      <c r="G24" s="160"/>
      <c r="H24" s="160"/>
      <c r="I24" s="160"/>
      <c r="J24" s="160"/>
      <c r="K24" s="160"/>
      <c r="L24" s="160"/>
      <c r="M24" s="160"/>
      <c r="N24" s="160"/>
      <c r="O24" s="160"/>
      <c r="P24" s="160"/>
      <c r="Q24" s="162" t="str">
        <f>IF(ISNUMBER('Indicator Data'!Q25),"","Imputed using GDP p.c.")</f>
        <v/>
      </c>
      <c r="R24" s="160"/>
      <c r="S24" s="160"/>
      <c r="T24" s="160"/>
      <c r="U24" s="160"/>
      <c r="V24" s="160"/>
      <c r="W24" s="160"/>
      <c r="X24" s="160"/>
      <c r="Y24" s="160"/>
      <c r="Z24" s="160"/>
      <c r="AA24" s="160"/>
      <c r="AB24" s="160"/>
      <c r="AC24" s="160"/>
      <c r="AD24" s="160"/>
      <c r="AE24" s="160"/>
      <c r="AF24" s="160"/>
      <c r="AG24" s="160"/>
      <c r="AH24" s="160"/>
      <c r="AI24" s="160"/>
      <c r="AJ24" s="160"/>
      <c r="AK24" s="160"/>
      <c r="AL24" s="160"/>
      <c r="AM24" s="160"/>
      <c r="AN24" s="160"/>
      <c r="AO24" s="160"/>
      <c r="AP24" s="160"/>
      <c r="AQ24" s="160"/>
      <c r="AR24" s="160"/>
      <c r="AS24" s="160"/>
      <c r="AT24" s="160"/>
      <c r="AU24" s="160"/>
      <c r="AV24" s="160"/>
      <c r="AW24" s="160"/>
      <c r="AX24" s="160"/>
      <c r="AY24" s="160"/>
      <c r="AZ24" s="160"/>
      <c r="BA24" s="160"/>
      <c r="BB24" s="160"/>
      <c r="BC24" s="160"/>
      <c r="BD24" s="160"/>
      <c r="BE24" s="160"/>
      <c r="BF24" s="104"/>
    </row>
    <row r="25" spans="1:58" x14ac:dyDescent="0.35">
      <c r="A25" s="128" t="str">
        <f>'Indicator Data'!A26</f>
        <v>Bosnia and Herzegovina</v>
      </c>
      <c r="B25" s="107" t="str">
        <f>'Indicator Data'!B26</f>
        <v>BIH</v>
      </c>
      <c r="C25" s="160"/>
      <c r="D25" s="160"/>
      <c r="E25" s="160"/>
      <c r="F25" s="160"/>
      <c r="G25" s="160"/>
      <c r="H25" s="160"/>
      <c r="I25" s="160"/>
      <c r="J25" s="160"/>
      <c r="K25" s="160"/>
      <c r="L25" s="160"/>
      <c r="M25" s="160"/>
      <c r="N25" s="160"/>
      <c r="O25" s="160"/>
      <c r="P25" s="160"/>
      <c r="Q25" s="162" t="str">
        <f>IF(ISNUMBER('Indicator Data'!Q26),"","Imputed using GDP p.c.")</f>
        <v/>
      </c>
      <c r="R25" s="160"/>
      <c r="S25" s="160"/>
      <c r="T25" s="160"/>
      <c r="U25" s="160"/>
      <c r="V25" s="160"/>
      <c r="W25" s="160"/>
      <c r="X25" s="160"/>
      <c r="Y25" s="160"/>
      <c r="Z25" s="160"/>
      <c r="AA25" s="160"/>
      <c r="AB25" s="160"/>
      <c r="AC25" s="160"/>
      <c r="AD25" s="160"/>
      <c r="AE25" s="160"/>
      <c r="AF25" s="160"/>
      <c r="AG25" s="160"/>
      <c r="AH25" s="160"/>
      <c r="AI25" s="160"/>
      <c r="AJ25" s="160"/>
      <c r="AK25" s="160"/>
      <c r="AL25" s="160"/>
      <c r="AM25" s="160"/>
      <c r="AN25" s="160"/>
      <c r="AO25" s="160"/>
      <c r="AP25" s="160"/>
      <c r="AQ25" s="160"/>
      <c r="AR25" s="160"/>
      <c r="AS25" s="160"/>
      <c r="AT25" s="160"/>
      <c r="AU25" s="160"/>
      <c r="AV25" s="160"/>
      <c r="AW25" s="160"/>
      <c r="AX25" s="160"/>
      <c r="AY25" s="160"/>
      <c r="AZ25" s="160"/>
      <c r="BA25" s="160"/>
      <c r="BB25" s="160"/>
      <c r="BC25" s="160"/>
      <c r="BD25" s="160"/>
      <c r="BE25" s="160"/>
      <c r="BF25" s="104"/>
    </row>
    <row r="26" spans="1:58" x14ac:dyDescent="0.35">
      <c r="A26" s="128" t="str">
        <f>'Indicator Data'!A27</f>
        <v>Botswana</v>
      </c>
      <c r="B26" s="107" t="str">
        <f>'Indicator Data'!B27</f>
        <v>BWA</v>
      </c>
      <c r="C26" s="160"/>
      <c r="D26" s="160"/>
      <c r="E26" s="160"/>
      <c r="F26" s="160"/>
      <c r="G26" s="160"/>
      <c r="H26" s="160"/>
      <c r="I26" s="160"/>
      <c r="J26" s="160"/>
      <c r="K26" s="160"/>
      <c r="L26" s="160"/>
      <c r="M26" s="160"/>
      <c r="N26" s="160"/>
      <c r="O26" s="160"/>
      <c r="P26" s="160"/>
      <c r="Q26" s="162" t="str">
        <f>IF(ISNUMBER('Indicator Data'!Q27),"","Imputed using GDP p.c.")</f>
        <v/>
      </c>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04"/>
    </row>
    <row r="27" spans="1:58" x14ac:dyDescent="0.35">
      <c r="A27" s="128" t="str">
        <f>'Indicator Data'!A28</f>
        <v>Brazil</v>
      </c>
      <c r="B27" s="107" t="str">
        <f>'Indicator Data'!B28</f>
        <v>BRA</v>
      </c>
      <c r="C27" s="160"/>
      <c r="D27" s="160"/>
      <c r="E27" s="160"/>
      <c r="F27" s="160"/>
      <c r="G27" s="160"/>
      <c r="H27" s="160"/>
      <c r="I27" s="160"/>
      <c r="J27" s="160"/>
      <c r="K27" s="160"/>
      <c r="L27" s="160"/>
      <c r="M27" s="160"/>
      <c r="N27" s="160"/>
      <c r="O27" s="160"/>
      <c r="P27" s="160"/>
      <c r="Q27" s="162" t="str">
        <f>IF(ISNUMBER('Indicator Data'!Q28),"","Imputed using GDP p.c.")</f>
        <v/>
      </c>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04"/>
    </row>
    <row r="28" spans="1:58" x14ac:dyDescent="0.35">
      <c r="A28" s="128" t="str">
        <f>'Indicator Data'!A29</f>
        <v>Brunei Darussalam</v>
      </c>
      <c r="B28" s="107" t="str">
        <f>'Indicator Data'!B29</f>
        <v>BRN</v>
      </c>
      <c r="C28" s="160"/>
      <c r="D28" s="160"/>
      <c r="E28" s="160"/>
      <c r="F28" s="160"/>
      <c r="G28" s="160"/>
      <c r="H28" s="160"/>
      <c r="I28" s="160"/>
      <c r="J28" s="160"/>
      <c r="K28" s="160"/>
      <c r="L28" s="160"/>
      <c r="M28" s="160"/>
      <c r="N28" s="160"/>
      <c r="O28" s="160"/>
      <c r="P28" s="160"/>
      <c r="Q28" s="162" t="str">
        <f>IF(ISNUMBER('Indicator Data'!Q29),"","Imputed using GDP p.c.")</f>
        <v/>
      </c>
      <c r="R28" s="160"/>
      <c r="S28" s="160"/>
      <c r="T28" s="160"/>
      <c r="U28" s="160"/>
      <c r="V28" s="160"/>
      <c r="W28" s="160"/>
      <c r="X28" s="160"/>
      <c r="Y28" s="160"/>
      <c r="Z28" s="160"/>
      <c r="AA28" s="160"/>
      <c r="AB28" s="160"/>
      <c r="AC28" s="160"/>
      <c r="AD28" s="160"/>
      <c r="AE28" s="160"/>
      <c r="AF28" s="160"/>
      <c r="AG28" s="160"/>
      <c r="AH28" s="160"/>
      <c r="AI28" s="160"/>
      <c r="AJ28" s="160"/>
      <c r="AK28" s="160"/>
      <c r="AL28" s="160"/>
      <c r="AM28" s="160"/>
      <c r="AN28" s="160"/>
      <c r="AO28" s="160"/>
      <c r="AP28" s="160"/>
      <c r="AQ28" s="160"/>
      <c r="AR28" s="160"/>
      <c r="AS28" s="160"/>
      <c r="AT28" s="160"/>
      <c r="AU28" s="160"/>
      <c r="AV28" s="160"/>
      <c r="AW28" s="160"/>
      <c r="AX28" s="160"/>
      <c r="AY28" s="160"/>
      <c r="AZ28" s="160"/>
      <c r="BA28" s="160"/>
      <c r="BB28" s="160"/>
      <c r="BC28" s="160"/>
      <c r="BD28" s="160"/>
      <c r="BE28" s="160"/>
      <c r="BF28" s="104"/>
    </row>
    <row r="29" spans="1:58" x14ac:dyDescent="0.35">
      <c r="A29" s="128" t="str">
        <f>'Indicator Data'!A30</f>
        <v>Bulgaria</v>
      </c>
      <c r="B29" s="107" t="str">
        <f>'Indicator Data'!B30</f>
        <v>BGR</v>
      </c>
      <c r="C29" s="160"/>
      <c r="D29" s="160"/>
      <c r="E29" s="160"/>
      <c r="F29" s="160"/>
      <c r="G29" s="160"/>
      <c r="H29" s="160"/>
      <c r="I29" s="160"/>
      <c r="J29" s="160"/>
      <c r="K29" s="160"/>
      <c r="L29" s="160"/>
      <c r="M29" s="160"/>
      <c r="N29" s="160"/>
      <c r="O29" s="160"/>
      <c r="P29" s="160"/>
      <c r="Q29" s="162" t="str">
        <f>IF(ISNUMBER('Indicator Data'!Q30),"","Imputed using GDP p.c.")</f>
        <v/>
      </c>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160"/>
      <c r="AU29" s="160"/>
      <c r="AV29" s="160"/>
      <c r="AW29" s="160"/>
      <c r="AX29" s="160"/>
      <c r="AY29" s="160"/>
      <c r="AZ29" s="160"/>
      <c r="BA29" s="160"/>
      <c r="BB29" s="160"/>
      <c r="BC29" s="160"/>
      <c r="BD29" s="160"/>
      <c r="BE29" s="160"/>
      <c r="BF29" s="104"/>
    </row>
    <row r="30" spans="1:58" x14ac:dyDescent="0.35">
      <c r="A30" s="128" t="str">
        <f>'Indicator Data'!A31</f>
        <v>Burkina Faso</v>
      </c>
      <c r="B30" s="107" t="str">
        <f>'Indicator Data'!B31</f>
        <v>BFA</v>
      </c>
      <c r="C30" s="160"/>
      <c r="D30" s="160"/>
      <c r="E30" s="160"/>
      <c r="F30" s="160"/>
      <c r="G30" s="160"/>
      <c r="H30" s="160"/>
      <c r="I30" s="160"/>
      <c r="J30" s="160"/>
      <c r="K30" s="160"/>
      <c r="L30" s="160"/>
      <c r="M30" s="160"/>
      <c r="N30" s="160"/>
      <c r="O30" s="160"/>
      <c r="P30" s="160"/>
      <c r="Q30" s="162" t="str">
        <f>IF(ISNUMBER('Indicator Data'!Q31),"","Imputed using GDP p.c.")</f>
        <v/>
      </c>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60"/>
      <c r="AO30" s="160"/>
      <c r="AP30" s="160"/>
      <c r="AQ30" s="160"/>
      <c r="AR30" s="160"/>
      <c r="AS30" s="160"/>
      <c r="AT30" s="160"/>
      <c r="AU30" s="160"/>
      <c r="AV30" s="160"/>
      <c r="AW30" s="160"/>
      <c r="AX30" s="160"/>
      <c r="AY30" s="160"/>
      <c r="AZ30" s="160"/>
      <c r="BA30" s="160"/>
      <c r="BB30" s="160"/>
      <c r="BC30" s="160"/>
      <c r="BD30" s="160"/>
      <c r="BE30" s="160"/>
      <c r="BF30" s="104"/>
    </row>
    <row r="31" spans="1:58" x14ac:dyDescent="0.35">
      <c r="A31" s="128" t="str">
        <f>'Indicator Data'!A32</f>
        <v>Burundi</v>
      </c>
      <c r="B31" s="107" t="str">
        <f>'Indicator Data'!B32</f>
        <v>BDI</v>
      </c>
      <c r="C31" s="160"/>
      <c r="D31" s="160"/>
      <c r="E31" s="160"/>
      <c r="F31" s="160"/>
      <c r="G31" s="160"/>
      <c r="H31" s="160"/>
      <c r="I31" s="160"/>
      <c r="J31" s="160"/>
      <c r="K31" s="160"/>
      <c r="L31" s="160"/>
      <c r="M31" s="160"/>
      <c r="N31" s="160"/>
      <c r="O31" s="160"/>
      <c r="P31" s="160"/>
      <c r="Q31" s="162" t="str">
        <f>IF(ISNUMBER('Indicator Data'!Q32),"","Imputed using GDP p.c.")</f>
        <v/>
      </c>
      <c r="R31" s="160"/>
      <c r="S31" s="160"/>
      <c r="T31" s="160"/>
      <c r="U31" s="160"/>
      <c r="V31" s="160"/>
      <c r="W31" s="160"/>
      <c r="X31" s="160"/>
      <c r="Y31" s="160"/>
      <c r="Z31" s="160"/>
      <c r="AA31" s="160"/>
      <c r="AB31" s="160"/>
      <c r="AC31" s="160"/>
      <c r="AD31" s="160"/>
      <c r="AE31" s="160"/>
      <c r="AF31" s="160"/>
      <c r="AG31" s="160"/>
      <c r="AH31" s="160"/>
      <c r="AI31" s="160"/>
      <c r="AJ31" s="160"/>
      <c r="AK31" s="160"/>
      <c r="AL31" s="160"/>
      <c r="AM31" s="160"/>
      <c r="AN31" s="160" t="s">
        <v>984</v>
      </c>
      <c r="AO31" s="160" t="s">
        <v>984</v>
      </c>
      <c r="AP31" s="160"/>
      <c r="AQ31" s="160"/>
      <c r="AR31" s="160"/>
      <c r="AS31" s="160"/>
      <c r="AT31" s="160"/>
      <c r="AU31" s="160"/>
      <c r="AV31" s="160"/>
      <c r="AW31" s="160"/>
      <c r="AX31" s="160"/>
      <c r="AY31" s="160"/>
      <c r="AZ31" s="160"/>
      <c r="BA31" s="160"/>
      <c r="BB31" s="160"/>
      <c r="BC31" s="160"/>
      <c r="BD31" s="160"/>
      <c r="BE31" s="160"/>
      <c r="BF31" s="104"/>
    </row>
    <row r="32" spans="1:58" x14ac:dyDescent="0.35">
      <c r="A32" s="128" t="str">
        <f>'Indicator Data'!A33</f>
        <v>Cabo Verde</v>
      </c>
      <c r="B32" s="107" t="str">
        <f>'Indicator Data'!B33</f>
        <v>CPV</v>
      </c>
      <c r="C32" s="160"/>
      <c r="D32" s="160"/>
      <c r="E32" s="160"/>
      <c r="F32" s="160"/>
      <c r="G32" s="160"/>
      <c r="H32" s="160"/>
      <c r="I32" s="160"/>
      <c r="J32" s="160"/>
      <c r="K32" s="160"/>
      <c r="L32" s="160"/>
      <c r="M32" s="160"/>
      <c r="N32" s="160"/>
      <c r="O32" s="160"/>
      <c r="P32" s="160"/>
      <c r="Q32" s="162" t="str">
        <f>IF(ISNUMBER('Indicator Data'!Q33),"","Imputed using GDP p.c.")</f>
        <v/>
      </c>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0"/>
      <c r="AP32" s="160"/>
      <c r="AQ32" s="160"/>
      <c r="AR32" s="160"/>
      <c r="AS32" s="160"/>
      <c r="AT32" s="160"/>
      <c r="AU32" s="160"/>
      <c r="AV32" s="160"/>
      <c r="AW32" s="160"/>
      <c r="AX32" s="160"/>
      <c r="AY32" s="160"/>
      <c r="AZ32" s="160"/>
      <c r="BA32" s="160"/>
      <c r="BB32" s="160"/>
      <c r="BC32" s="160"/>
      <c r="BD32" s="160"/>
      <c r="BE32" s="160"/>
      <c r="BF32" s="104"/>
    </row>
    <row r="33" spans="1:58" x14ac:dyDescent="0.35">
      <c r="A33" s="128" t="str">
        <f>'Indicator Data'!A34</f>
        <v>Cambodia</v>
      </c>
      <c r="B33" s="107" t="str">
        <f>'Indicator Data'!B34</f>
        <v>KHM</v>
      </c>
      <c r="C33" s="160"/>
      <c r="D33" s="160"/>
      <c r="E33" s="160"/>
      <c r="F33" s="160"/>
      <c r="G33" s="160"/>
      <c r="H33" s="160"/>
      <c r="I33" s="160"/>
      <c r="J33" s="160"/>
      <c r="K33" s="160"/>
      <c r="L33" s="160"/>
      <c r="M33" s="160"/>
      <c r="N33" s="160"/>
      <c r="O33" s="160"/>
      <c r="P33" s="160"/>
      <c r="Q33" s="162" t="str">
        <f>IF(ISNUMBER('Indicator Data'!Q34),"","Imputed using GDP p.c.")</f>
        <v/>
      </c>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0"/>
      <c r="AO33" s="160"/>
      <c r="AP33" s="160"/>
      <c r="AQ33" s="160"/>
      <c r="AR33" s="160"/>
      <c r="AS33" s="160"/>
      <c r="AT33" s="160"/>
      <c r="AU33" s="160"/>
      <c r="AV33" s="160"/>
      <c r="AW33" s="160"/>
      <c r="AX33" s="160"/>
      <c r="AY33" s="160"/>
      <c r="AZ33" s="160"/>
      <c r="BA33" s="160"/>
      <c r="BB33" s="160"/>
      <c r="BC33" s="160"/>
      <c r="BD33" s="160"/>
      <c r="BE33" s="160"/>
      <c r="BF33" s="104"/>
    </row>
    <row r="34" spans="1:58" x14ac:dyDescent="0.35">
      <c r="A34" s="128" t="str">
        <f>'Indicator Data'!A35</f>
        <v>Cameroon</v>
      </c>
      <c r="B34" s="107" t="str">
        <f>'Indicator Data'!B35</f>
        <v>CMR</v>
      </c>
      <c r="C34" s="160"/>
      <c r="D34" s="160"/>
      <c r="E34" s="160"/>
      <c r="F34" s="160"/>
      <c r="G34" s="160"/>
      <c r="H34" s="160"/>
      <c r="I34" s="160"/>
      <c r="J34" s="160"/>
      <c r="K34" s="160"/>
      <c r="L34" s="160"/>
      <c r="M34" s="160"/>
      <c r="N34" s="160"/>
      <c r="O34" s="160"/>
      <c r="P34" s="160"/>
      <c r="Q34" s="162" t="str">
        <f>IF(ISNUMBER('Indicator Data'!Q35),"","Imputed using GDP p.c.")</f>
        <v/>
      </c>
      <c r="R34" s="160"/>
      <c r="S34" s="160"/>
      <c r="T34" s="160"/>
      <c r="U34" s="160"/>
      <c r="V34" s="160"/>
      <c r="W34" s="160"/>
      <c r="X34" s="160"/>
      <c r="Y34" s="160"/>
      <c r="Z34" s="160"/>
      <c r="AA34" s="160"/>
      <c r="AB34" s="160"/>
      <c r="AC34" s="160"/>
      <c r="AD34" s="160"/>
      <c r="AE34" s="160"/>
      <c r="AF34" s="160"/>
      <c r="AG34" s="160"/>
      <c r="AH34" s="160"/>
      <c r="AI34" s="160"/>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04"/>
    </row>
    <row r="35" spans="1:58" x14ac:dyDescent="0.35">
      <c r="A35" s="128" t="str">
        <f>'Indicator Data'!A36</f>
        <v>Canada</v>
      </c>
      <c r="B35" s="107" t="str">
        <f>'Indicator Data'!B36</f>
        <v>CAN</v>
      </c>
      <c r="C35" s="160"/>
      <c r="D35" s="160"/>
      <c r="E35" s="160"/>
      <c r="F35" s="160"/>
      <c r="G35" s="160"/>
      <c r="H35" s="160"/>
      <c r="I35" s="160"/>
      <c r="J35" s="160"/>
      <c r="K35" s="160"/>
      <c r="L35" s="160"/>
      <c r="M35" s="160"/>
      <c r="N35" s="160"/>
      <c r="O35" s="160"/>
      <c r="P35" s="160"/>
      <c r="Q35" s="162" t="str">
        <f>IF(ISNUMBER('Indicator Data'!Q36),"","Imputed using GDP p.c.")</f>
        <v/>
      </c>
      <c r="R35" s="160"/>
      <c r="S35" s="160"/>
      <c r="T35" s="160"/>
      <c r="U35" s="160"/>
      <c r="V35" s="160"/>
      <c r="W35" s="160"/>
      <c r="X35" s="160"/>
      <c r="Y35" s="160"/>
      <c r="Z35" s="160"/>
      <c r="AA35" s="160"/>
      <c r="AB35" s="160"/>
      <c r="AC35" s="160"/>
      <c r="AD35" s="160"/>
      <c r="AE35" s="160"/>
      <c r="AF35" s="160"/>
      <c r="AG35" s="160"/>
      <c r="AH35" s="160"/>
      <c r="AI35" s="160"/>
      <c r="AJ35" s="160"/>
      <c r="AK35" s="160"/>
      <c r="AL35" s="160"/>
      <c r="AM35" s="160"/>
      <c r="AN35" s="160"/>
      <c r="AO35" s="160"/>
      <c r="AP35" s="160"/>
      <c r="AQ35" s="160"/>
      <c r="AR35" s="160"/>
      <c r="AS35" s="160"/>
      <c r="AT35" s="160"/>
      <c r="AU35" s="160"/>
      <c r="AV35" s="160"/>
      <c r="AW35" s="160"/>
      <c r="AX35" s="160"/>
      <c r="AY35" s="160"/>
      <c r="AZ35" s="160"/>
      <c r="BA35" s="160"/>
      <c r="BB35" s="160"/>
      <c r="BC35" s="160"/>
      <c r="BD35" s="160"/>
      <c r="BE35" s="160"/>
      <c r="BF35" s="104"/>
    </row>
    <row r="36" spans="1:58" x14ac:dyDescent="0.35">
      <c r="A36" s="128" t="str">
        <f>'Indicator Data'!A37</f>
        <v>Central African Republic</v>
      </c>
      <c r="B36" s="107" t="str">
        <f>'Indicator Data'!B37</f>
        <v>CAF</v>
      </c>
      <c r="C36" s="160"/>
      <c r="D36" s="160"/>
      <c r="E36" s="160"/>
      <c r="F36" s="160"/>
      <c r="G36" s="160"/>
      <c r="H36" s="160"/>
      <c r="I36" s="160"/>
      <c r="J36" s="160"/>
      <c r="K36" s="160"/>
      <c r="L36" s="160"/>
      <c r="M36" s="160"/>
      <c r="N36" s="160"/>
      <c r="O36" s="160"/>
      <c r="P36" s="160"/>
      <c r="Q36" s="162" t="str">
        <f>IF(ISNUMBER('Indicator Data'!Q37),"","Imputed using GDP p.c.")</f>
        <v/>
      </c>
      <c r="R36" s="160"/>
      <c r="S36" s="160"/>
      <c r="T36" s="160"/>
      <c r="U36" s="160"/>
      <c r="V36" s="160"/>
      <c r="W36" s="160"/>
      <c r="X36" s="160"/>
      <c r="Y36" s="160"/>
      <c r="Z36" s="160"/>
      <c r="AA36" s="160"/>
      <c r="AB36" s="160"/>
      <c r="AC36" s="160"/>
      <c r="AD36" s="160"/>
      <c r="AE36" s="160"/>
      <c r="AF36" s="160"/>
      <c r="AG36" s="160"/>
      <c r="AH36" s="160"/>
      <c r="AI36" s="160"/>
      <c r="AJ36" s="160"/>
      <c r="AK36" s="160"/>
      <c r="AL36" s="160"/>
      <c r="AM36" s="160"/>
      <c r="AN36" s="160"/>
      <c r="AO36" s="160"/>
      <c r="AP36" s="160"/>
      <c r="AQ36" s="160"/>
      <c r="AR36" s="160"/>
      <c r="AS36" s="160"/>
      <c r="AT36" s="160"/>
      <c r="AU36" s="160"/>
      <c r="AV36" s="160"/>
      <c r="AW36" s="160"/>
      <c r="AX36" s="160"/>
      <c r="AY36" s="160"/>
      <c r="AZ36" s="160"/>
      <c r="BA36" s="160"/>
      <c r="BB36" s="160"/>
      <c r="BC36" s="160"/>
      <c r="BD36" s="160"/>
      <c r="BE36" s="160"/>
      <c r="BF36" s="104"/>
    </row>
    <row r="37" spans="1:58" x14ac:dyDescent="0.35">
      <c r="A37" s="128" t="str">
        <f>'Indicator Data'!A38</f>
        <v>Chad</v>
      </c>
      <c r="B37" s="107" t="str">
        <f>'Indicator Data'!B38</f>
        <v>TCD</v>
      </c>
      <c r="C37" s="160"/>
      <c r="D37" s="160"/>
      <c r="E37" s="160"/>
      <c r="F37" s="160"/>
      <c r="G37" s="160"/>
      <c r="H37" s="160"/>
      <c r="I37" s="160"/>
      <c r="J37" s="160"/>
      <c r="K37" s="160"/>
      <c r="L37" s="160"/>
      <c r="M37" s="160"/>
      <c r="N37" s="160"/>
      <c r="O37" s="160"/>
      <c r="P37" s="160"/>
      <c r="Q37" s="162" t="str">
        <f>IF(ISNUMBER('Indicator Data'!Q38),"","Imputed using GDP p.c.")</f>
        <v/>
      </c>
      <c r="R37" s="160"/>
      <c r="S37" s="160"/>
      <c r="T37" s="160"/>
      <c r="U37" s="160"/>
      <c r="V37" s="160"/>
      <c r="W37" s="160"/>
      <c r="X37" s="160"/>
      <c r="Y37" s="160"/>
      <c r="Z37" s="160"/>
      <c r="AA37" s="160"/>
      <c r="AB37" s="160"/>
      <c r="AC37" s="160"/>
      <c r="AD37" s="160"/>
      <c r="AE37" s="160"/>
      <c r="AF37" s="160"/>
      <c r="AG37" s="160"/>
      <c r="AH37" s="160"/>
      <c r="AI37" s="160"/>
      <c r="AJ37" s="160"/>
      <c r="AK37" s="160"/>
      <c r="AL37" s="160"/>
      <c r="AM37" s="160"/>
      <c r="AN37" s="160"/>
      <c r="AO37" s="160"/>
      <c r="AP37" s="160"/>
      <c r="AQ37" s="160"/>
      <c r="AR37" s="160"/>
      <c r="AS37" s="160"/>
      <c r="AT37" s="160"/>
      <c r="AU37" s="160"/>
      <c r="AV37" s="160"/>
      <c r="AW37" s="160"/>
      <c r="AX37" s="160"/>
      <c r="AY37" s="160"/>
      <c r="AZ37" s="160"/>
      <c r="BA37" s="160"/>
      <c r="BB37" s="160"/>
      <c r="BC37" s="160"/>
      <c r="BD37" s="160"/>
      <c r="BE37" s="160"/>
      <c r="BF37" s="104"/>
    </row>
    <row r="38" spans="1:58" x14ac:dyDescent="0.35">
      <c r="A38" s="128" t="str">
        <f>'Indicator Data'!A39</f>
        <v>Chile</v>
      </c>
      <c r="B38" s="107" t="str">
        <f>'Indicator Data'!B39</f>
        <v>CHL</v>
      </c>
      <c r="C38" s="160"/>
      <c r="D38" s="160"/>
      <c r="E38" s="160"/>
      <c r="F38" s="160"/>
      <c r="G38" s="160"/>
      <c r="H38" s="160"/>
      <c r="I38" s="160"/>
      <c r="J38" s="160"/>
      <c r="K38" s="160"/>
      <c r="L38" s="160"/>
      <c r="M38" s="160"/>
      <c r="N38" s="160"/>
      <c r="O38" s="160"/>
      <c r="P38" s="160"/>
      <c r="Q38" s="162" t="str">
        <f>IF(ISNUMBER('Indicator Data'!Q39),"","Imputed using GDP p.c.")</f>
        <v/>
      </c>
      <c r="R38" s="160"/>
      <c r="S38" s="160"/>
      <c r="T38" s="160"/>
      <c r="U38" s="160"/>
      <c r="V38" s="160"/>
      <c r="W38" s="160"/>
      <c r="X38" s="160"/>
      <c r="Y38" s="160"/>
      <c r="Z38" s="160"/>
      <c r="AA38" s="160"/>
      <c r="AB38" s="160"/>
      <c r="AC38" s="160"/>
      <c r="AD38" s="160"/>
      <c r="AE38" s="160"/>
      <c r="AF38" s="160"/>
      <c r="AG38" s="160"/>
      <c r="AH38" s="160"/>
      <c r="AI38" s="160"/>
      <c r="AJ38" s="160"/>
      <c r="AK38" s="160"/>
      <c r="AL38" s="160"/>
      <c r="AM38" s="160"/>
      <c r="AN38" s="160"/>
      <c r="AO38" s="160"/>
      <c r="AP38" s="160"/>
      <c r="AQ38" s="160"/>
      <c r="AR38" s="160"/>
      <c r="AS38" s="160"/>
      <c r="AT38" s="160"/>
      <c r="AU38" s="160"/>
      <c r="AV38" s="160"/>
      <c r="AW38" s="160"/>
      <c r="AX38" s="160"/>
      <c r="AY38" s="160"/>
      <c r="AZ38" s="160"/>
      <c r="BA38" s="160"/>
      <c r="BB38" s="160"/>
      <c r="BC38" s="160"/>
      <c r="BD38" s="160"/>
      <c r="BE38" s="160"/>
      <c r="BF38" s="104"/>
    </row>
    <row r="39" spans="1:58" x14ac:dyDescent="0.35">
      <c r="A39" s="128" t="str">
        <f>'Indicator Data'!A40</f>
        <v>China</v>
      </c>
      <c r="B39" s="107" t="str">
        <f>'Indicator Data'!B40</f>
        <v>CHN</v>
      </c>
      <c r="C39" s="160"/>
      <c r="D39" s="160"/>
      <c r="E39" s="160"/>
      <c r="F39" s="160"/>
      <c r="G39" s="160"/>
      <c r="H39" s="160"/>
      <c r="I39" s="160"/>
      <c r="J39" s="160"/>
      <c r="K39" s="160"/>
      <c r="L39" s="160"/>
      <c r="M39" s="160"/>
      <c r="N39" s="160"/>
      <c r="O39" s="160"/>
      <c r="P39" s="160"/>
      <c r="Q39" s="162" t="str">
        <f>IF(ISNUMBER('Indicator Data'!Q40),"","Imputed using GDP p.c.")</f>
        <v/>
      </c>
      <c r="R39" s="160"/>
      <c r="S39" s="160"/>
      <c r="T39" s="160"/>
      <c r="U39" s="160"/>
      <c r="V39" s="160"/>
      <c r="W39" s="160"/>
      <c r="X39" s="160"/>
      <c r="Y39" s="160"/>
      <c r="Z39" s="160"/>
      <c r="AA39" s="160"/>
      <c r="AB39" s="160"/>
      <c r="AC39" s="160"/>
      <c r="AD39" s="160"/>
      <c r="AE39" s="160"/>
      <c r="AF39" s="160"/>
      <c r="AG39" s="160"/>
      <c r="AH39" s="160"/>
      <c r="AI39" s="160"/>
      <c r="AJ39" s="160"/>
      <c r="AK39" s="160"/>
      <c r="AL39" s="160"/>
      <c r="AM39" s="160"/>
      <c r="AN39" s="160"/>
      <c r="AO39" s="160"/>
      <c r="AP39" s="160"/>
      <c r="AQ39" s="160"/>
      <c r="AR39" s="160"/>
      <c r="AS39" s="160"/>
      <c r="AT39" s="160"/>
      <c r="AU39" s="160"/>
      <c r="AV39" s="160"/>
      <c r="AW39" s="160"/>
      <c r="AX39" s="160"/>
      <c r="AY39" s="160"/>
      <c r="AZ39" s="160"/>
      <c r="BA39" s="160"/>
      <c r="BB39" s="160"/>
      <c r="BC39" s="160"/>
      <c r="BD39" s="160"/>
      <c r="BE39" s="160"/>
      <c r="BF39" s="104"/>
    </row>
    <row r="40" spans="1:58" x14ac:dyDescent="0.35">
      <c r="A40" s="128" t="str">
        <f>'Indicator Data'!A41</f>
        <v>Colombia</v>
      </c>
      <c r="B40" s="107" t="str">
        <f>'Indicator Data'!B41</f>
        <v>COL</v>
      </c>
      <c r="C40" s="160"/>
      <c r="D40" s="160"/>
      <c r="E40" s="160"/>
      <c r="F40" s="160"/>
      <c r="G40" s="160"/>
      <c r="H40" s="160"/>
      <c r="I40" s="160"/>
      <c r="J40" s="160"/>
      <c r="K40" s="160"/>
      <c r="L40" s="160"/>
      <c r="M40" s="160"/>
      <c r="N40" s="160"/>
      <c r="O40" s="160"/>
      <c r="P40" s="160"/>
      <c r="Q40" s="162" t="str">
        <f>IF(ISNUMBER('Indicator Data'!Q41),"","Imputed using GDP p.c.")</f>
        <v/>
      </c>
      <c r="R40" s="160"/>
      <c r="S40" s="160"/>
      <c r="T40" s="160"/>
      <c r="U40" s="160"/>
      <c r="V40" s="160"/>
      <c r="W40" s="160"/>
      <c r="X40" s="160"/>
      <c r="Y40" s="160"/>
      <c r="Z40" s="160"/>
      <c r="AA40" s="160"/>
      <c r="AB40" s="160"/>
      <c r="AC40" s="160"/>
      <c r="AD40" s="160"/>
      <c r="AE40" s="160"/>
      <c r="AF40" s="160"/>
      <c r="AG40" s="160"/>
      <c r="AH40" s="160"/>
      <c r="AI40" s="160"/>
      <c r="AJ40" s="160"/>
      <c r="AK40" s="160"/>
      <c r="AL40" s="160"/>
      <c r="AM40" s="160"/>
      <c r="AN40" s="160"/>
      <c r="AO40" s="160"/>
      <c r="AP40" s="160"/>
      <c r="AQ40" s="160"/>
      <c r="AR40" s="160"/>
      <c r="AS40" s="160"/>
      <c r="AT40" s="160"/>
      <c r="AU40" s="160"/>
      <c r="AV40" s="160"/>
      <c r="AW40" s="160"/>
      <c r="AX40" s="160"/>
      <c r="AY40" s="160"/>
      <c r="AZ40" s="160"/>
      <c r="BA40" s="160"/>
      <c r="BB40" s="160"/>
      <c r="BC40" s="160"/>
      <c r="BD40" s="160"/>
      <c r="BE40" s="160"/>
      <c r="BF40" s="104"/>
    </row>
    <row r="41" spans="1:58" x14ac:dyDescent="0.35">
      <c r="A41" s="128" t="str">
        <f>'Indicator Data'!A42</f>
        <v>Comoros</v>
      </c>
      <c r="B41" s="107" t="str">
        <f>'Indicator Data'!B42</f>
        <v>COM</v>
      </c>
      <c r="C41" s="160"/>
      <c r="D41" s="160"/>
      <c r="E41" s="160"/>
      <c r="F41" s="160"/>
      <c r="G41" s="160"/>
      <c r="H41" s="160"/>
      <c r="I41" s="160"/>
      <c r="J41" s="160"/>
      <c r="K41" s="160"/>
      <c r="L41" s="160"/>
      <c r="M41" s="160"/>
      <c r="N41" s="160"/>
      <c r="O41" s="160"/>
      <c r="P41" s="160"/>
      <c r="Q41" s="162" t="str">
        <f>IF(ISNUMBER('Indicator Data'!Q42),"","Imputed using GDP p.c.")</f>
        <v/>
      </c>
      <c r="R41" s="160"/>
      <c r="S41" s="160"/>
      <c r="T41" s="160"/>
      <c r="U41" s="160"/>
      <c r="V41" s="160"/>
      <c r="W41" s="160"/>
      <c r="X41" s="160"/>
      <c r="Y41" s="160"/>
      <c r="Z41" s="160"/>
      <c r="AA41" s="160"/>
      <c r="AB41" s="160"/>
      <c r="AC41" s="160"/>
      <c r="AD41" s="160"/>
      <c r="AE41" s="160"/>
      <c r="AF41" s="160"/>
      <c r="AG41" s="160"/>
      <c r="AH41" s="160"/>
      <c r="AI41" s="160"/>
      <c r="AJ41" s="160"/>
      <c r="AK41" s="160"/>
      <c r="AL41" s="160"/>
      <c r="AM41" s="160"/>
      <c r="AN41" s="160" t="s">
        <v>992</v>
      </c>
      <c r="AO41" s="160" t="s">
        <v>992</v>
      </c>
      <c r="AP41" s="160"/>
      <c r="AQ41" s="160"/>
      <c r="AR41" s="160"/>
      <c r="AS41" s="160"/>
      <c r="AT41" s="160"/>
      <c r="AU41" s="160"/>
      <c r="AV41" s="160"/>
      <c r="AW41" s="160"/>
      <c r="AX41" s="160"/>
      <c r="AY41" s="160"/>
      <c r="AZ41" s="160"/>
      <c r="BA41" s="160"/>
      <c r="BB41" s="160"/>
      <c r="BC41" s="160"/>
      <c r="BD41" s="160"/>
      <c r="BE41" s="160"/>
      <c r="BF41" s="104"/>
    </row>
    <row r="42" spans="1:58" x14ac:dyDescent="0.35">
      <c r="A42" s="128" t="str">
        <f>'Indicator Data'!A43</f>
        <v>Congo</v>
      </c>
      <c r="B42" s="107" t="str">
        <f>'Indicator Data'!B43</f>
        <v>COG</v>
      </c>
      <c r="C42" s="160"/>
      <c r="D42" s="160"/>
      <c r="E42" s="160"/>
      <c r="F42" s="160"/>
      <c r="G42" s="160"/>
      <c r="H42" s="160"/>
      <c r="I42" s="160"/>
      <c r="J42" s="160"/>
      <c r="K42" s="160"/>
      <c r="L42" s="160"/>
      <c r="M42" s="160"/>
      <c r="N42" s="160"/>
      <c r="O42" s="160"/>
      <c r="P42" s="160"/>
      <c r="Q42" s="162" t="str">
        <f>IF(ISNUMBER('Indicator Data'!Q43),"","Imputed using GDP p.c.")</f>
        <v/>
      </c>
      <c r="R42" s="160"/>
      <c r="S42" s="160"/>
      <c r="T42" s="160"/>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0"/>
      <c r="AT42" s="160"/>
      <c r="AU42" s="160"/>
      <c r="AV42" s="160"/>
      <c r="AW42" s="160"/>
      <c r="AX42" s="160"/>
      <c r="AY42" s="160"/>
      <c r="AZ42" s="160"/>
      <c r="BA42" s="160"/>
      <c r="BB42" s="160"/>
      <c r="BC42" s="160"/>
      <c r="BD42" s="160"/>
      <c r="BE42" s="160"/>
      <c r="BF42" s="104"/>
    </row>
    <row r="43" spans="1:58" x14ac:dyDescent="0.35">
      <c r="A43" s="128" t="str">
        <f>'Indicator Data'!A44</f>
        <v>Congo DR</v>
      </c>
      <c r="B43" s="107" t="str">
        <f>'Indicator Data'!B44</f>
        <v>COD</v>
      </c>
      <c r="C43" s="160"/>
      <c r="D43" s="160"/>
      <c r="E43" s="160"/>
      <c r="F43" s="160"/>
      <c r="G43" s="160"/>
      <c r="H43" s="160"/>
      <c r="I43" s="160"/>
      <c r="J43" s="160"/>
      <c r="K43" s="160"/>
      <c r="L43" s="160"/>
      <c r="M43" s="160"/>
      <c r="N43" s="160"/>
      <c r="O43" s="160"/>
      <c r="P43" s="160"/>
      <c r="Q43" s="162" t="str">
        <f>IF(ISNUMBER('Indicator Data'!Q44),"","Imputed using GDP p.c.")</f>
        <v/>
      </c>
      <c r="R43" s="160"/>
      <c r="S43" s="160"/>
      <c r="T43" s="160"/>
      <c r="U43" s="160"/>
      <c r="V43" s="160"/>
      <c r="W43" s="160"/>
      <c r="X43" s="160"/>
      <c r="Y43" s="160"/>
      <c r="Z43" s="160"/>
      <c r="AA43" s="160"/>
      <c r="AB43" s="160"/>
      <c r="AC43" s="160"/>
      <c r="AD43" s="160"/>
      <c r="AE43" s="160"/>
      <c r="AF43" s="160"/>
      <c r="AG43" s="160"/>
      <c r="AH43" s="160"/>
      <c r="AI43" s="160"/>
      <c r="AJ43" s="160"/>
      <c r="AK43" s="160"/>
      <c r="AL43" s="160"/>
      <c r="AM43" s="160"/>
      <c r="AN43" s="160" t="s">
        <v>999</v>
      </c>
      <c r="AO43" s="160" t="s">
        <v>999</v>
      </c>
      <c r="AP43" s="160"/>
      <c r="AQ43" s="160"/>
      <c r="AR43" s="160"/>
      <c r="AS43" s="160"/>
      <c r="AT43" s="160"/>
      <c r="AU43" s="160"/>
      <c r="AV43" s="160"/>
      <c r="AW43" s="160"/>
      <c r="AX43" s="160"/>
      <c r="AY43" s="160"/>
      <c r="AZ43" s="160"/>
      <c r="BA43" s="160"/>
      <c r="BB43" s="160"/>
      <c r="BC43" s="160"/>
      <c r="BD43" s="160"/>
      <c r="BE43" s="160"/>
      <c r="BF43" s="104"/>
    </row>
    <row r="44" spans="1:58" x14ac:dyDescent="0.35">
      <c r="A44" s="128" t="str">
        <f>'Indicator Data'!A45</f>
        <v>Costa Rica</v>
      </c>
      <c r="B44" s="107" t="str">
        <f>'Indicator Data'!B45</f>
        <v>CRI</v>
      </c>
      <c r="C44" s="160"/>
      <c r="D44" s="160"/>
      <c r="E44" s="160"/>
      <c r="F44" s="160"/>
      <c r="G44" s="160"/>
      <c r="H44" s="160"/>
      <c r="I44" s="160"/>
      <c r="J44" s="160"/>
      <c r="K44" s="160"/>
      <c r="L44" s="160"/>
      <c r="M44" s="160"/>
      <c r="N44" s="160"/>
      <c r="O44" s="160"/>
      <c r="P44" s="160"/>
      <c r="Q44" s="162" t="str">
        <f>IF(ISNUMBER('Indicator Data'!Q45),"","Imputed using GDP p.c.")</f>
        <v/>
      </c>
      <c r="R44" s="160"/>
      <c r="S44" s="160"/>
      <c r="T44" s="160"/>
      <c r="U44" s="160"/>
      <c r="V44" s="160"/>
      <c r="W44" s="160"/>
      <c r="X44" s="160"/>
      <c r="Y44" s="160"/>
      <c r="Z44" s="160"/>
      <c r="AA44" s="160"/>
      <c r="AB44" s="160"/>
      <c r="AC44" s="160"/>
      <c r="AD44" s="160"/>
      <c r="AE44" s="160"/>
      <c r="AF44" s="160"/>
      <c r="AG44" s="160"/>
      <c r="AH44" s="160"/>
      <c r="AI44" s="160"/>
      <c r="AJ44" s="160"/>
      <c r="AK44" s="160"/>
      <c r="AL44" s="160"/>
      <c r="AM44" s="160"/>
      <c r="AN44" s="160"/>
      <c r="AO44" s="160"/>
      <c r="AP44" s="160"/>
      <c r="AQ44" s="160"/>
      <c r="AR44" s="160"/>
      <c r="AS44" s="160"/>
      <c r="AT44" s="160"/>
      <c r="AU44" s="160"/>
      <c r="AV44" s="160"/>
      <c r="AW44" s="160"/>
      <c r="AX44" s="160"/>
      <c r="AY44" s="160"/>
      <c r="AZ44" s="160"/>
      <c r="BA44" s="160"/>
      <c r="BB44" s="160"/>
      <c r="BC44" s="160"/>
      <c r="BD44" s="160"/>
      <c r="BE44" s="160"/>
      <c r="BF44" s="104"/>
    </row>
    <row r="45" spans="1:58" x14ac:dyDescent="0.35">
      <c r="A45" s="128" t="str">
        <f>'Indicator Data'!A46</f>
        <v>Côte d'Ivoire</v>
      </c>
      <c r="B45" s="107" t="str">
        <f>'Indicator Data'!B46</f>
        <v>CIV</v>
      </c>
      <c r="C45" s="160"/>
      <c r="D45" s="160"/>
      <c r="E45" s="160"/>
      <c r="F45" s="160"/>
      <c r="G45" s="160"/>
      <c r="H45" s="160"/>
      <c r="I45" s="160"/>
      <c r="J45" s="160"/>
      <c r="K45" s="160"/>
      <c r="L45" s="160"/>
      <c r="M45" s="160"/>
      <c r="N45" s="160"/>
      <c r="O45" s="160"/>
      <c r="P45" s="160"/>
      <c r="Q45" s="162" t="str">
        <f>IF(ISNUMBER('Indicator Data'!Q46),"","Imputed using GDP p.c.")</f>
        <v/>
      </c>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0"/>
      <c r="AP45" s="160"/>
      <c r="AQ45" s="160"/>
      <c r="AR45" s="160"/>
      <c r="AS45" s="160"/>
      <c r="AT45" s="160"/>
      <c r="AU45" s="160"/>
      <c r="AV45" s="160"/>
      <c r="AW45" s="160"/>
      <c r="AX45" s="160"/>
      <c r="AY45" s="160"/>
      <c r="AZ45" s="160"/>
      <c r="BA45" s="160"/>
      <c r="BB45" s="160"/>
      <c r="BC45" s="160"/>
      <c r="BD45" s="160"/>
      <c r="BE45" s="160"/>
      <c r="BF45" s="104"/>
    </row>
    <row r="46" spans="1:58" x14ac:dyDescent="0.35">
      <c r="A46" s="128" t="str">
        <f>'Indicator Data'!A47</f>
        <v>Croatia</v>
      </c>
      <c r="B46" s="107" t="str">
        <f>'Indicator Data'!B47</f>
        <v>HRV</v>
      </c>
      <c r="C46" s="160"/>
      <c r="D46" s="160"/>
      <c r="E46" s="160"/>
      <c r="F46" s="160"/>
      <c r="G46" s="160"/>
      <c r="H46" s="160"/>
      <c r="I46" s="160"/>
      <c r="J46" s="160"/>
      <c r="K46" s="160"/>
      <c r="L46" s="160"/>
      <c r="M46" s="160"/>
      <c r="N46" s="160"/>
      <c r="O46" s="160"/>
      <c r="P46" s="160"/>
      <c r="Q46" s="162" t="str">
        <f>IF(ISNUMBER('Indicator Data'!Q47),"","Imputed using GDP p.c.")</f>
        <v/>
      </c>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160"/>
      <c r="AO46" s="160"/>
      <c r="AP46" s="160"/>
      <c r="AQ46" s="160"/>
      <c r="AR46" s="160"/>
      <c r="AS46" s="160"/>
      <c r="AT46" s="160"/>
      <c r="AU46" s="160"/>
      <c r="AV46" s="160"/>
      <c r="AW46" s="160"/>
      <c r="AX46" s="160"/>
      <c r="AY46" s="160"/>
      <c r="AZ46" s="160"/>
      <c r="BA46" s="160"/>
      <c r="BB46" s="160"/>
      <c r="BC46" s="160"/>
      <c r="BD46" s="160"/>
      <c r="BE46" s="160"/>
      <c r="BF46" s="104"/>
    </row>
    <row r="47" spans="1:58" x14ac:dyDescent="0.35">
      <c r="A47" s="128" t="str">
        <f>'Indicator Data'!A48</f>
        <v>Cuba</v>
      </c>
      <c r="B47" s="107" t="str">
        <f>'Indicator Data'!B48</f>
        <v>CUB</v>
      </c>
      <c r="C47" s="160"/>
      <c r="D47" s="160"/>
      <c r="E47" s="160"/>
      <c r="F47" s="160"/>
      <c r="G47" s="160"/>
      <c r="H47" s="160"/>
      <c r="I47" s="160"/>
      <c r="J47" s="160"/>
      <c r="K47" s="160"/>
      <c r="L47" s="160"/>
      <c r="M47" s="160"/>
      <c r="N47" s="160"/>
      <c r="O47" s="160"/>
      <c r="P47" s="160"/>
      <c r="Q47" s="162" t="str">
        <f>IF(ISNUMBER('Indicator Data'!Q48),"","Imputed using GDP p.c.")</f>
        <v/>
      </c>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c r="AO47" s="160"/>
      <c r="AP47" s="160"/>
      <c r="AQ47" s="160"/>
      <c r="AR47" s="160"/>
      <c r="AS47" s="160"/>
      <c r="AT47" s="160"/>
      <c r="AU47" s="160"/>
      <c r="AV47" s="160"/>
      <c r="AW47" s="160"/>
      <c r="AX47" s="160"/>
      <c r="AY47" s="160"/>
      <c r="AZ47" s="160"/>
      <c r="BA47" s="160"/>
      <c r="BB47" s="160"/>
      <c r="BC47" s="160"/>
      <c r="BD47" s="160"/>
      <c r="BE47" s="160"/>
      <c r="BF47" s="104"/>
    </row>
    <row r="48" spans="1:58" x14ac:dyDescent="0.35">
      <c r="A48" s="128" t="str">
        <f>'Indicator Data'!A49</f>
        <v>Cyprus</v>
      </c>
      <c r="B48" s="107" t="str">
        <f>'Indicator Data'!B49</f>
        <v>CYP</v>
      </c>
      <c r="C48" s="160"/>
      <c r="D48" s="160"/>
      <c r="E48" s="160"/>
      <c r="F48" s="160"/>
      <c r="G48" s="160"/>
      <c r="H48" s="160"/>
      <c r="I48" s="160"/>
      <c r="J48" s="160"/>
      <c r="K48" s="160"/>
      <c r="L48" s="160"/>
      <c r="M48" s="160"/>
      <c r="N48" s="160"/>
      <c r="O48" s="160"/>
      <c r="P48" s="160"/>
      <c r="Q48" s="162" t="str">
        <f>IF(ISNUMBER('Indicator Data'!Q49),"","Imputed using GDP p.c.")</f>
        <v/>
      </c>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160"/>
      <c r="AO48" s="160"/>
      <c r="AP48" s="160"/>
      <c r="AQ48" s="160"/>
      <c r="AR48" s="160"/>
      <c r="AS48" s="160"/>
      <c r="AT48" s="160"/>
      <c r="AU48" s="160"/>
      <c r="AV48" s="160"/>
      <c r="AW48" s="160"/>
      <c r="AX48" s="160"/>
      <c r="AY48" s="160"/>
      <c r="AZ48" s="160"/>
      <c r="BA48" s="160"/>
      <c r="BB48" s="160"/>
      <c r="BC48" s="160"/>
      <c r="BD48" s="160"/>
      <c r="BE48" s="160"/>
      <c r="BF48" s="104"/>
    </row>
    <row r="49" spans="1:58" x14ac:dyDescent="0.35">
      <c r="A49" s="128" t="str">
        <f>'Indicator Data'!A50</f>
        <v>Czech Republic</v>
      </c>
      <c r="B49" s="107" t="str">
        <f>'Indicator Data'!B50</f>
        <v>CZE</v>
      </c>
      <c r="C49" s="160"/>
      <c r="D49" s="160"/>
      <c r="E49" s="160"/>
      <c r="F49" s="160"/>
      <c r="G49" s="160"/>
      <c r="H49" s="160"/>
      <c r="I49" s="160"/>
      <c r="J49" s="160"/>
      <c r="K49" s="160"/>
      <c r="L49" s="160"/>
      <c r="M49" s="160"/>
      <c r="N49" s="160"/>
      <c r="O49" s="160"/>
      <c r="P49" s="160"/>
      <c r="Q49" s="162" t="str">
        <f>IF(ISNUMBER('Indicator Data'!Q50),"","Imputed using GDP p.c.")</f>
        <v/>
      </c>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160"/>
      <c r="AO49" s="160"/>
      <c r="AP49" s="160"/>
      <c r="AQ49" s="160"/>
      <c r="AR49" s="160"/>
      <c r="AS49" s="160"/>
      <c r="AT49" s="160"/>
      <c r="AU49" s="160"/>
      <c r="AV49" s="160"/>
      <c r="AW49" s="160"/>
      <c r="AX49" s="160"/>
      <c r="AY49" s="160"/>
      <c r="AZ49" s="160"/>
      <c r="BA49" s="160"/>
      <c r="BB49" s="160"/>
      <c r="BC49" s="160"/>
      <c r="BD49" s="160"/>
      <c r="BE49" s="160"/>
      <c r="BF49" s="104"/>
    </row>
    <row r="50" spans="1:58" x14ac:dyDescent="0.35">
      <c r="A50" s="128" t="str">
        <f>'Indicator Data'!A51</f>
        <v>Denmark</v>
      </c>
      <c r="B50" s="107" t="str">
        <f>'Indicator Data'!B51</f>
        <v>DNK</v>
      </c>
      <c r="C50" s="160"/>
      <c r="D50" s="160"/>
      <c r="E50" s="160"/>
      <c r="F50" s="160"/>
      <c r="G50" s="160"/>
      <c r="H50" s="160"/>
      <c r="I50" s="160"/>
      <c r="J50" s="160"/>
      <c r="K50" s="160"/>
      <c r="L50" s="160"/>
      <c r="M50" s="160"/>
      <c r="N50" s="160"/>
      <c r="O50" s="160"/>
      <c r="P50" s="160"/>
      <c r="Q50" s="162" t="str">
        <f>IF(ISNUMBER('Indicator Data'!Q51),"","Imputed using GDP p.c.")</f>
        <v/>
      </c>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160"/>
      <c r="AO50" s="160"/>
      <c r="AP50" s="160"/>
      <c r="AQ50" s="160"/>
      <c r="AR50" s="160"/>
      <c r="AS50" s="160"/>
      <c r="AT50" s="160"/>
      <c r="AU50" s="160"/>
      <c r="AV50" s="160"/>
      <c r="AW50" s="160"/>
      <c r="AX50" s="160"/>
      <c r="AY50" s="160"/>
      <c r="AZ50" s="160"/>
      <c r="BA50" s="160"/>
      <c r="BB50" s="160"/>
      <c r="BC50" s="160"/>
      <c r="BD50" s="160"/>
      <c r="BE50" s="160"/>
      <c r="BF50" s="104"/>
    </row>
    <row r="51" spans="1:58" x14ac:dyDescent="0.35">
      <c r="A51" s="128" t="str">
        <f>'Indicator Data'!A52</f>
        <v>Djibouti</v>
      </c>
      <c r="B51" s="107" t="str">
        <f>'Indicator Data'!B52</f>
        <v>DJI</v>
      </c>
      <c r="C51" s="160"/>
      <c r="D51" s="160"/>
      <c r="E51" s="160"/>
      <c r="F51" s="160"/>
      <c r="G51" s="160"/>
      <c r="H51" s="160"/>
      <c r="I51" s="160"/>
      <c r="J51" s="160"/>
      <c r="K51" s="160"/>
      <c r="L51" s="160"/>
      <c r="M51" s="160"/>
      <c r="N51" s="160"/>
      <c r="O51" s="160"/>
      <c r="P51" s="160"/>
      <c r="Q51" s="162" t="str">
        <f>IF(ISNUMBER('Indicator Data'!Q52),"","Imputed using GDP p.c.")</f>
        <v/>
      </c>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160"/>
      <c r="AO51" s="160"/>
      <c r="AP51" s="160"/>
      <c r="AQ51" s="160"/>
      <c r="AR51" s="160"/>
      <c r="AS51" s="160"/>
      <c r="AT51" s="160"/>
      <c r="AU51" s="160"/>
      <c r="AV51" s="160"/>
      <c r="AW51" s="160"/>
      <c r="AX51" s="160"/>
      <c r="AY51" s="160"/>
      <c r="AZ51" s="160"/>
      <c r="BA51" s="160"/>
      <c r="BB51" s="160"/>
      <c r="BC51" s="160"/>
      <c r="BD51" s="160"/>
      <c r="BE51" s="160"/>
      <c r="BF51" s="104"/>
    </row>
    <row r="52" spans="1:58" x14ac:dyDescent="0.35">
      <c r="A52" s="128" t="str">
        <f>'Indicator Data'!A53</f>
        <v>Dominica</v>
      </c>
      <c r="B52" s="107" t="str">
        <f>'Indicator Data'!B53</f>
        <v>DMA</v>
      </c>
      <c r="C52" s="160"/>
      <c r="D52" s="160"/>
      <c r="E52" s="160"/>
      <c r="F52" s="160"/>
      <c r="G52" s="160"/>
      <c r="H52" s="160"/>
      <c r="I52" s="160"/>
      <c r="J52" s="160"/>
      <c r="K52" s="160"/>
      <c r="L52" s="160"/>
      <c r="M52" s="160"/>
      <c r="N52" s="160"/>
      <c r="O52" s="160"/>
      <c r="P52" s="160"/>
      <c r="Q52" s="162" t="str">
        <f>IF(ISNUMBER('Indicator Data'!Q53),"","Imputed using GDP p.c.")</f>
        <v/>
      </c>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160" t="s">
        <v>996</v>
      </c>
      <c r="AO52" s="160" t="s">
        <v>996</v>
      </c>
      <c r="AP52" s="160"/>
      <c r="AQ52" s="160"/>
      <c r="AR52" s="160"/>
      <c r="AS52" s="160"/>
      <c r="AT52" s="160"/>
      <c r="AU52" s="160"/>
      <c r="AV52" s="160"/>
      <c r="AW52" s="160"/>
      <c r="AX52" s="160"/>
      <c r="AY52" s="160"/>
      <c r="AZ52" s="160"/>
      <c r="BA52" s="160"/>
      <c r="BB52" s="160"/>
      <c r="BC52" s="160"/>
      <c r="BD52" s="160"/>
      <c r="BE52" s="160"/>
      <c r="BF52" s="104"/>
    </row>
    <row r="53" spans="1:58" x14ac:dyDescent="0.35">
      <c r="A53" s="128" t="str">
        <f>'Indicator Data'!A54</f>
        <v>Dominican Republic</v>
      </c>
      <c r="B53" s="107" t="str">
        <f>'Indicator Data'!B54</f>
        <v>DOM</v>
      </c>
      <c r="C53" s="160"/>
      <c r="D53" s="160"/>
      <c r="E53" s="160"/>
      <c r="F53" s="160"/>
      <c r="G53" s="160"/>
      <c r="H53" s="160"/>
      <c r="I53" s="160"/>
      <c r="J53" s="160"/>
      <c r="K53" s="160"/>
      <c r="L53" s="160"/>
      <c r="M53" s="160"/>
      <c r="N53" s="160"/>
      <c r="O53" s="160"/>
      <c r="P53" s="160"/>
      <c r="Q53" s="162" t="str">
        <f>IF(ISNUMBER('Indicator Data'!Q54),"","Imputed using GDP p.c.")</f>
        <v/>
      </c>
      <c r="R53" s="160"/>
      <c r="S53" s="160"/>
      <c r="T53" s="160"/>
      <c r="U53" s="160"/>
      <c r="V53" s="160"/>
      <c r="W53" s="160"/>
      <c r="X53" s="160"/>
      <c r="Y53" s="160"/>
      <c r="Z53" s="160"/>
      <c r="AA53" s="160"/>
      <c r="AB53" s="160"/>
      <c r="AC53" s="160"/>
      <c r="AD53" s="160"/>
      <c r="AE53" s="160"/>
      <c r="AF53" s="160"/>
      <c r="AG53" s="160"/>
      <c r="AH53" s="160"/>
      <c r="AI53" s="160"/>
      <c r="AJ53" s="160"/>
      <c r="AK53" s="160"/>
      <c r="AL53" s="160"/>
      <c r="AM53" s="160"/>
      <c r="AN53" s="160"/>
      <c r="AO53" s="160"/>
      <c r="AP53" s="160"/>
      <c r="AQ53" s="160"/>
      <c r="AR53" s="160"/>
      <c r="AS53" s="160"/>
      <c r="AT53" s="160"/>
      <c r="AU53" s="160"/>
      <c r="AV53" s="160"/>
      <c r="AW53" s="160"/>
      <c r="AX53" s="160"/>
      <c r="AY53" s="160"/>
      <c r="AZ53" s="160"/>
      <c r="BA53" s="160"/>
      <c r="BB53" s="160"/>
      <c r="BC53" s="160"/>
      <c r="BD53" s="160"/>
      <c r="BE53" s="160"/>
      <c r="BF53" s="104"/>
    </row>
    <row r="54" spans="1:58" x14ac:dyDescent="0.35">
      <c r="A54" s="128" t="str">
        <f>'Indicator Data'!A55</f>
        <v>Ecuador</v>
      </c>
      <c r="B54" s="107" t="str">
        <f>'Indicator Data'!B55</f>
        <v>ECU</v>
      </c>
      <c r="C54" s="160"/>
      <c r="D54" s="160"/>
      <c r="E54" s="160"/>
      <c r="F54" s="160"/>
      <c r="G54" s="160"/>
      <c r="H54" s="160"/>
      <c r="I54" s="160"/>
      <c r="J54" s="160"/>
      <c r="K54" s="160"/>
      <c r="L54" s="160"/>
      <c r="M54" s="160"/>
      <c r="N54" s="160"/>
      <c r="O54" s="160"/>
      <c r="P54" s="160"/>
      <c r="Q54" s="162" t="str">
        <f>IF(ISNUMBER('Indicator Data'!Q55),"","Imputed using GDP p.c.")</f>
        <v/>
      </c>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160"/>
      <c r="AO54" s="160"/>
      <c r="AP54" s="160"/>
      <c r="AQ54" s="160"/>
      <c r="AR54" s="160"/>
      <c r="AS54" s="160"/>
      <c r="AT54" s="160"/>
      <c r="AU54" s="160"/>
      <c r="AV54" s="160"/>
      <c r="AW54" s="160"/>
      <c r="AX54" s="160"/>
      <c r="AY54" s="160"/>
      <c r="AZ54" s="160"/>
      <c r="BA54" s="160"/>
      <c r="BB54" s="160"/>
      <c r="BC54" s="160"/>
      <c r="BD54" s="160"/>
      <c r="BE54" s="160"/>
      <c r="BF54" s="104"/>
    </row>
    <row r="55" spans="1:58" x14ac:dyDescent="0.35">
      <c r="A55" s="128" t="str">
        <f>'Indicator Data'!A56</f>
        <v>Egypt</v>
      </c>
      <c r="B55" s="107" t="str">
        <f>'Indicator Data'!B56</f>
        <v>EGY</v>
      </c>
      <c r="C55" s="160"/>
      <c r="D55" s="160"/>
      <c r="E55" s="160"/>
      <c r="F55" s="160"/>
      <c r="G55" s="160"/>
      <c r="H55" s="160"/>
      <c r="I55" s="160"/>
      <c r="J55" s="160"/>
      <c r="K55" s="160"/>
      <c r="L55" s="160"/>
      <c r="M55" s="160"/>
      <c r="N55" s="160"/>
      <c r="O55" s="160"/>
      <c r="P55" s="160"/>
      <c r="Q55" s="162" t="str">
        <f>IF(ISNUMBER('Indicator Data'!Q56),"","Imputed using GDP p.c.")</f>
        <v/>
      </c>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160"/>
      <c r="AO55" s="160"/>
      <c r="AP55" s="160"/>
      <c r="AQ55" s="160"/>
      <c r="AR55" s="160"/>
      <c r="AS55" s="160"/>
      <c r="AT55" s="160"/>
      <c r="AU55" s="160"/>
      <c r="AV55" s="160"/>
      <c r="AW55" s="160"/>
      <c r="AX55" s="160"/>
      <c r="AY55" s="160"/>
      <c r="AZ55" s="160"/>
      <c r="BA55" s="160"/>
      <c r="BB55" s="160"/>
      <c r="BC55" s="160"/>
      <c r="BD55" s="160"/>
      <c r="BE55" s="160"/>
      <c r="BF55" s="104"/>
    </row>
    <row r="56" spans="1:58" x14ac:dyDescent="0.35">
      <c r="A56" s="128" t="str">
        <f>'Indicator Data'!A57</f>
        <v>El Salvador</v>
      </c>
      <c r="B56" s="107" t="str">
        <f>'Indicator Data'!B57</f>
        <v>SLV</v>
      </c>
      <c r="C56" s="160"/>
      <c r="D56" s="160"/>
      <c r="E56" s="160"/>
      <c r="F56" s="160"/>
      <c r="G56" s="160"/>
      <c r="H56" s="160"/>
      <c r="I56" s="160"/>
      <c r="J56" s="160"/>
      <c r="K56" s="160"/>
      <c r="L56" s="160"/>
      <c r="M56" s="160"/>
      <c r="N56" s="160"/>
      <c r="O56" s="160"/>
      <c r="P56" s="160"/>
      <c r="Q56" s="162" t="str">
        <f>IF(ISNUMBER('Indicator Data'!Q57),"","Imputed using GDP p.c.")</f>
        <v/>
      </c>
      <c r="R56" s="160"/>
      <c r="S56" s="160"/>
      <c r="T56" s="160"/>
      <c r="U56" s="160"/>
      <c r="V56" s="160"/>
      <c r="W56" s="160"/>
      <c r="X56" s="160"/>
      <c r="Y56" s="160"/>
      <c r="Z56" s="160"/>
      <c r="AA56" s="160"/>
      <c r="AB56" s="160"/>
      <c r="AC56" s="160"/>
      <c r="AD56" s="160"/>
      <c r="AE56" s="160"/>
      <c r="AF56" s="160"/>
      <c r="AG56" s="160"/>
      <c r="AH56" s="160"/>
      <c r="AI56" s="160"/>
      <c r="AJ56" s="160"/>
      <c r="AK56" s="160"/>
      <c r="AL56" s="160"/>
      <c r="AM56" s="160"/>
      <c r="AN56" s="160"/>
      <c r="AO56" s="160"/>
      <c r="AP56" s="160"/>
      <c r="AQ56" s="160"/>
      <c r="AR56" s="160"/>
      <c r="AS56" s="160"/>
      <c r="AT56" s="160"/>
      <c r="AU56" s="160"/>
      <c r="AV56" s="160"/>
      <c r="AW56" s="160"/>
      <c r="AX56" s="160"/>
      <c r="AY56" s="160"/>
      <c r="AZ56" s="160"/>
      <c r="BA56" s="160"/>
      <c r="BB56" s="160"/>
      <c r="BC56" s="160"/>
      <c r="BD56" s="160"/>
      <c r="BE56" s="160"/>
      <c r="BF56" s="104"/>
    </row>
    <row r="57" spans="1:58" x14ac:dyDescent="0.35">
      <c r="A57" s="128" t="str">
        <f>'Indicator Data'!A58</f>
        <v>Equatorial Guinea</v>
      </c>
      <c r="B57" s="107" t="str">
        <f>'Indicator Data'!B58</f>
        <v>GNQ</v>
      </c>
      <c r="C57" s="160"/>
      <c r="D57" s="160"/>
      <c r="E57" s="160"/>
      <c r="F57" s="160"/>
      <c r="G57" s="160"/>
      <c r="H57" s="160"/>
      <c r="I57" s="160"/>
      <c r="J57" s="160"/>
      <c r="K57" s="160"/>
      <c r="L57" s="160"/>
      <c r="M57" s="160"/>
      <c r="N57" s="160"/>
      <c r="O57" s="160"/>
      <c r="P57" s="160"/>
      <c r="Q57" s="162" t="str">
        <f>IF(ISNUMBER('Indicator Data'!Q58),"","Imputed using GDP p.c.")</f>
        <v/>
      </c>
      <c r="R57" s="160"/>
      <c r="S57" s="160"/>
      <c r="T57" s="160"/>
      <c r="U57" s="160"/>
      <c r="V57" s="160"/>
      <c r="W57" s="160"/>
      <c r="X57" s="160"/>
      <c r="Y57" s="160"/>
      <c r="Z57" s="160"/>
      <c r="AA57" s="160"/>
      <c r="AB57" s="160"/>
      <c r="AC57" s="160"/>
      <c r="AD57" s="160"/>
      <c r="AE57" s="160"/>
      <c r="AF57" s="160"/>
      <c r="AG57" s="160"/>
      <c r="AH57" s="160"/>
      <c r="AI57" s="160"/>
      <c r="AJ57" s="160"/>
      <c r="AK57" s="160"/>
      <c r="AL57" s="160"/>
      <c r="AM57" s="160"/>
      <c r="AN57" s="160" t="s">
        <v>1000</v>
      </c>
      <c r="AO57" s="160" t="s">
        <v>1000</v>
      </c>
      <c r="AP57" s="160"/>
      <c r="AQ57" s="160"/>
      <c r="AR57" s="160"/>
      <c r="AS57" s="160"/>
      <c r="AT57" s="160"/>
      <c r="AU57" s="160"/>
      <c r="AV57" s="160"/>
      <c r="AW57" s="160"/>
      <c r="AX57" s="160"/>
      <c r="AY57" s="160"/>
      <c r="AZ57" s="160"/>
      <c r="BA57" s="160"/>
      <c r="BB57" s="160"/>
      <c r="BC57" s="160"/>
      <c r="BD57" s="160"/>
      <c r="BE57" s="160"/>
      <c r="BF57" s="104"/>
    </row>
    <row r="58" spans="1:58" x14ac:dyDescent="0.35">
      <c r="A58" s="128" t="str">
        <f>'Indicator Data'!A59</f>
        <v>Eritrea</v>
      </c>
      <c r="B58" s="107" t="str">
        <f>'Indicator Data'!B59</f>
        <v>ERI</v>
      </c>
      <c r="C58" s="160"/>
      <c r="D58" s="160"/>
      <c r="E58" s="160"/>
      <c r="F58" s="160"/>
      <c r="G58" s="160"/>
      <c r="H58" s="160"/>
      <c r="I58" s="160"/>
      <c r="J58" s="160"/>
      <c r="K58" s="160"/>
      <c r="L58" s="160"/>
      <c r="M58" s="160"/>
      <c r="N58" s="160"/>
      <c r="O58" s="160"/>
      <c r="P58" s="160"/>
      <c r="Q58" s="162" t="str">
        <f>IF(ISNUMBER('Indicator Data'!Q59),"","Imputed using GDP p.c.")</f>
        <v/>
      </c>
      <c r="R58" s="160"/>
      <c r="S58" s="160"/>
      <c r="T58" s="160"/>
      <c r="U58" s="160"/>
      <c r="V58" s="160"/>
      <c r="W58" s="160"/>
      <c r="X58" s="160"/>
      <c r="Y58" s="160"/>
      <c r="Z58" s="160"/>
      <c r="AA58" s="160"/>
      <c r="AB58" s="160"/>
      <c r="AC58" s="160"/>
      <c r="AD58" s="160"/>
      <c r="AE58" s="160"/>
      <c r="AF58" s="160"/>
      <c r="AG58" s="160"/>
      <c r="AH58" s="160"/>
      <c r="AI58" s="160"/>
      <c r="AJ58" s="160"/>
      <c r="AK58" s="160"/>
      <c r="AL58" s="160"/>
      <c r="AM58" s="160"/>
      <c r="AN58" s="160" t="s">
        <v>982</v>
      </c>
      <c r="AO58" s="160" t="s">
        <v>982</v>
      </c>
      <c r="AP58" s="160"/>
      <c r="AQ58" s="160"/>
      <c r="AR58" s="160"/>
      <c r="AS58" s="160"/>
      <c r="AT58" s="160"/>
      <c r="AU58" s="160"/>
      <c r="AV58" s="160"/>
      <c r="AW58" s="160"/>
      <c r="AX58" s="160"/>
      <c r="AY58" s="160"/>
      <c r="AZ58" s="160"/>
      <c r="BA58" s="160"/>
      <c r="BB58" s="160"/>
      <c r="BC58" s="160"/>
      <c r="BD58" s="160"/>
      <c r="BE58" s="160"/>
      <c r="BF58" s="104"/>
    </row>
    <row r="59" spans="1:58" x14ac:dyDescent="0.35">
      <c r="A59" s="128" t="str">
        <f>'Indicator Data'!A60</f>
        <v>Estonia</v>
      </c>
      <c r="B59" s="107" t="str">
        <f>'Indicator Data'!B60</f>
        <v>EST</v>
      </c>
      <c r="C59" s="160"/>
      <c r="D59" s="160"/>
      <c r="E59" s="160"/>
      <c r="F59" s="160"/>
      <c r="G59" s="160"/>
      <c r="H59" s="160"/>
      <c r="I59" s="160"/>
      <c r="J59" s="160"/>
      <c r="K59" s="160"/>
      <c r="L59" s="160"/>
      <c r="M59" s="160"/>
      <c r="N59" s="160"/>
      <c r="O59" s="160"/>
      <c r="P59" s="160"/>
      <c r="Q59" s="162" t="str">
        <f>IF(ISNUMBER('Indicator Data'!Q60),"","Imputed using GDP p.c.")</f>
        <v/>
      </c>
      <c r="R59" s="160"/>
      <c r="S59" s="160"/>
      <c r="T59" s="160"/>
      <c r="U59" s="160"/>
      <c r="V59" s="160"/>
      <c r="W59" s="160"/>
      <c r="X59" s="160"/>
      <c r="Y59" s="160"/>
      <c r="Z59" s="160"/>
      <c r="AA59" s="160"/>
      <c r="AB59" s="160"/>
      <c r="AC59" s="160"/>
      <c r="AD59" s="160"/>
      <c r="AE59" s="160"/>
      <c r="AF59" s="160"/>
      <c r="AG59" s="160"/>
      <c r="AH59" s="160"/>
      <c r="AI59" s="160"/>
      <c r="AJ59" s="160"/>
      <c r="AK59" s="160"/>
      <c r="AL59" s="160"/>
      <c r="AM59" s="160"/>
      <c r="AN59" s="160"/>
      <c r="AO59" s="160"/>
      <c r="AP59" s="160"/>
      <c r="AQ59" s="160"/>
      <c r="AR59" s="160"/>
      <c r="AS59" s="160"/>
      <c r="AT59" s="160"/>
      <c r="AU59" s="160"/>
      <c r="AV59" s="160"/>
      <c r="AW59" s="160"/>
      <c r="AX59" s="160"/>
      <c r="AY59" s="160"/>
      <c r="AZ59" s="160"/>
      <c r="BA59" s="160"/>
      <c r="BB59" s="160"/>
      <c r="BC59" s="160"/>
      <c r="BD59" s="160"/>
      <c r="BE59" s="160"/>
      <c r="BF59" s="104"/>
    </row>
    <row r="60" spans="1:58" x14ac:dyDescent="0.35">
      <c r="A60" s="128" t="str">
        <f>'Indicator Data'!A61</f>
        <v>Eswatini</v>
      </c>
      <c r="B60" s="107" t="str">
        <f>'Indicator Data'!B61</f>
        <v>SWZ</v>
      </c>
      <c r="C60" s="160"/>
      <c r="D60" s="160"/>
      <c r="E60" s="160"/>
      <c r="F60" s="160"/>
      <c r="G60" s="160"/>
      <c r="H60" s="160"/>
      <c r="I60" s="160"/>
      <c r="J60" s="160"/>
      <c r="K60" s="160"/>
      <c r="L60" s="160"/>
      <c r="M60" s="160"/>
      <c r="N60" s="160"/>
      <c r="O60" s="160"/>
      <c r="P60" s="160"/>
      <c r="Q60" s="162" t="str">
        <f>IF(ISNUMBER('Indicator Data'!Q61),"","Imputed using GDP p.c.")</f>
        <v/>
      </c>
      <c r="R60" s="160"/>
      <c r="S60" s="160"/>
      <c r="T60" s="160"/>
      <c r="U60" s="160"/>
      <c r="V60" s="160"/>
      <c r="W60" s="160"/>
      <c r="X60" s="160"/>
      <c r="Y60" s="160"/>
      <c r="Z60" s="160"/>
      <c r="AA60" s="160"/>
      <c r="AB60" s="160"/>
      <c r="AC60" s="160"/>
      <c r="AD60" s="160"/>
      <c r="AE60" s="160"/>
      <c r="AF60" s="160"/>
      <c r="AG60" s="160"/>
      <c r="AH60" s="160"/>
      <c r="AI60" s="160"/>
      <c r="AJ60" s="160"/>
      <c r="AK60" s="160"/>
      <c r="AL60" s="160"/>
      <c r="AM60" s="160"/>
      <c r="AN60" s="160"/>
      <c r="AO60" s="160"/>
      <c r="AP60" s="160"/>
      <c r="AQ60" s="160"/>
      <c r="AR60" s="160"/>
      <c r="AS60" s="160"/>
      <c r="AT60" s="160"/>
      <c r="AU60" s="160"/>
      <c r="AV60" s="160"/>
      <c r="AW60" s="160"/>
      <c r="AX60" s="160"/>
      <c r="AY60" s="160"/>
      <c r="AZ60" s="160"/>
      <c r="BA60" s="160"/>
      <c r="BB60" s="160"/>
      <c r="BC60" s="160"/>
      <c r="BD60" s="160"/>
      <c r="BE60" s="160"/>
      <c r="BF60" s="104"/>
    </row>
    <row r="61" spans="1:58" x14ac:dyDescent="0.35">
      <c r="A61" s="128" t="str">
        <f>'Indicator Data'!A62</f>
        <v>Ethiopia</v>
      </c>
      <c r="B61" s="107" t="str">
        <f>'Indicator Data'!B62</f>
        <v>ETH</v>
      </c>
      <c r="C61" s="160"/>
      <c r="D61" s="160"/>
      <c r="E61" s="160"/>
      <c r="F61" s="160"/>
      <c r="G61" s="160"/>
      <c r="H61" s="160"/>
      <c r="I61" s="160"/>
      <c r="J61" s="160"/>
      <c r="K61" s="160"/>
      <c r="L61" s="160"/>
      <c r="M61" s="160"/>
      <c r="N61" s="160"/>
      <c r="O61" s="160"/>
      <c r="P61" s="160"/>
      <c r="Q61" s="162" t="str">
        <f>IF(ISNUMBER('Indicator Data'!Q62),"","Imputed using GDP p.c.")</f>
        <v/>
      </c>
      <c r="R61" s="160"/>
      <c r="S61" s="160"/>
      <c r="T61" s="160"/>
      <c r="U61" s="160"/>
      <c r="V61" s="160"/>
      <c r="W61" s="160"/>
      <c r="X61" s="160"/>
      <c r="Y61" s="160"/>
      <c r="Z61" s="160"/>
      <c r="AA61" s="160"/>
      <c r="AB61" s="160"/>
      <c r="AC61" s="160"/>
      <c r="AD61" s="160"/>
      <c r="AE61" s="160"/>
      <c r="AF61" s="160"/>
      <c r="AG61" s="160"/>
      <c r="AH61" s="160"/>
      <c r="AI61" s="160"/>
      <c r="AJ61" s="160"/>
      <c r="AK61" s="160"/>
      <c r="AL61" s="160"/>
      <c r="AM61" s="160"/>
      <c r="AN61" s="160"/>
      <c r="AO61" s="160"/>
      <c r="AP61" s="160"/>
      <c r="AQ61" s="160"/>
      <c r="AR61" s="160"/>
      <c r="AS61" s="160"/>
      <c r="AT61" s="160"/>
      <c r="AU61" s="160"/>
      <c r="AV61" s="160"/>
      <c r="AW61" s="160"/>
      <c r="AX61" s="160"/>
      <c r="AY61" s="160"/>
      <c r="AZ61" s="160"/>
      <c r="BA61" s="160"/>
      <c r="BB61" s="160"/>
      <c r="BC61" s="160"/>
      <c r="BD61" s="160"/>
      <c r="BE61" s="160"/>
      <c r="BF61" s="104"/>
    </row>
    <row r="62" spans="1:58" x14ac:dyDescent="0.35">
      <c r="A62" s="128" t="str">
        <f>'Indicator Data'!A63</f>
        <v>Fiji</v>
      </c>
      <c r="B62" s="107" t="str">
        <f>'Indicator Data'!B63</f>
        <v>FJI</v>
      </c>
      <c r="C62" s="160"/>
      <c r="D62" s="160"/>
      <c r="E62" s="160"/>
      <c r="F62" s="160"/>
      <c r="G62" s="160"/>
      <c r="H62" s="160"/>
      <c r="I62" s="160"/>
      <c r="J62" s="160"/>
      <c r="K62" s="160"/>
      <c r="L62" s="160"/>
      <c r="M62" s="160"/>
      <c r="N62" s="160"/>
      <c r="O62" s="160"/>
      <c r="P62" s="160"/>
      <c r="Q62" s="162" t="str">
        <f>IF(ISNUMBER('Indicator Data'!Q63),"","Imputed using GDP p.c.")</f>
        <v/>
      </c>
      <c r="R62" s="160"/>
      <c r="S62" s="160"/>
      <c r="T62" s="160"/>
      <c r="U62" s="160"/>
      <c r="V62" s="160"/>
      <c r="W62" s="160"/>
      <c r="X62" s="160"/>
      <c r="Y62" s="160"/>
      <c r="Z62" s="160"/>
      <c r="AA62" s="160"/>
      <c r="AB62" s="160"/>
      <c r="AC62" s="160"/>
      <c r="AD62" s="160"/>
      <c r="AE62" s="160"/>
      <c r="AF62" s="160"/>
      <c r="AG62" s="160"/>
      <c r="AH62" s="160"/>
      <c r="AI62" s="160"/>
      <c r="AJ62" s="160"/>
      <c r="AK62" s="160"/>
      <c r="AL62" s="160"/>
      <c r="AM62" s="160"/>
      <c r="AN62" s="160"/>
      <c r="AO62" s="160"/>
      <c r="AP62" s="160"/>
      <c r="AQ62" s="160"/>
      <c r="AR62" s="160"/>
      <c r="AS62" s="160"/>
      <c r="AT62" s="160"/>
      <c r="AU62" s="160"/>
      <c r="AV62" s="160"/>
      <c r="AW62" s="160"/>
      <c r="AX62" s="160"/>
      <c r="AY62" s="160"/>
      <c r="AZ62" s="160"/>
      <c r="BA62" s="160"/>
      <c r="BB62" s="160"/>
      <c r="BC62" s="160"/>
      <c r="BD62" s="160"/>
      <c r="BE62" s="160"/>
      <c r="BF62" s="104"/>
    </row>
    <row r="63" spans="1:58" x14ac:dyDescent="0.35">
      <c r="A63" s="128" t="str">
        <f>'Indicator Data'!A64</f>
        <v>Finland</v>
      </c>
      <c r="B63" s="107" t="str">
        <f>'Indicator Data'!B64</f>
        <v>FIN</v>
      </c>
      <c r="C63" s="160"/>
      <c r="D63" s="160"/>
      <c r="E63" s="160"/>
      <c r="F63" s="160"/>
      <c r="G63" s="160"/>
      <c r="H63" s="160"/>
      <c r="I63" s="160"/>
      <c r="J63" s="160"/>
      <c r="K63" s="160"/>
      <c r="L63" s="160"/>
      <c r="M63" s="160"/>
      <c r="N63" s="160"/>
      <c r="O63" s="160"/>
      <c r="P63" s="160"/>
      <c r="Q63" s="162" t="str">
        <f>IF(ISNUMBER('Indicator Data'!Q64),"","Imputed using GDP p.c.")</f>
        <v/>
      </c>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160"/>
      <c r="AZ63" s="160"/>
      <c r="BA63" s="160"/>
      <c r="BB63" s="160"/>
      <c r="BC63" s="160"/>
      <c r="BD63" s="160"/>
      <c r="BE63" s="160"/>
      <c r="BF63" s="104"/>
    </row>
    <row r="64" spans="1:58" x14ac:dyDescent="0.35">
      <c r="A64" s="128" t="str">
        <f>'Indicator Data'!A65</f>
        <v>France</v>
      </c>
      <c r="B64" s="107" t="str">
        <f>'Indicator Data'!B65</f>
        <v>FRA</v>
      </c>
      <c r="C64" s="160"/>
      <c r="D64" s="160"/>
      <c r="E64" s="160"/>
      <c r="F64" s="160"/>
      <c r="G64" s="160"/>
      <c r="H64" s="160"/>
      <c r="I64" s="160"/>
      <c r="J64" s="160"/>
      <c r="K64" s="160"/>
      <c r="L64" s="160"/>
      <c r="M64" s="160"/>
      <c r="N64" s="160"/>
      <c r="O64" s="160"/>
      <c r="P64" s="160"/>
      <c r="Q64" s="162" t="str">
        <f>IF(ISNUMBER('Indicator Data'!Q65),"","Imputed using GDP p.c.")</f>
        <v/>
      </c>
      <c r="R64" s="160"/>
      <c r="S64" s="160"/>
      <c r="T64" s="160"/>
      <c r="U64" s="160"/>
      <c r="V64" s="160"/>
      <c r="W64" s="160"/>
      <c r="X64" s="160"/>
      <c r="Y64" s="160"/>
      <c r="Z64" s="160"/>
      <c r="AA64" s="160"/>
      <c r="AB64" s="160"/>
      <c r="AC64" s="160"/>
      <c r="AD64" s="160"/>
      <c r="AE64" s="160"/>
      <c r="AF64" s="160"/>
      <c r="AG64" s="160"/>
      <c r="AH64" s="160"/>
      <c r="AI64" s="160"/>
      <c r="AJ64" s="160"/>
      <c r="AK64" s="160"/>
      <c r="AL64" s="160"/>
      <c r="AM64" s="160"/>
      <c r="AN64" s="160"/>
      <c r="AO64" s="160"/>
      <c r="AP64" s="160"/>
      <c r="AQ64" s="160"/>
      <c r="AR64" s="160"/>
      <c r="AS64" s="160"/>
      <c r="AT64" s="160"/>
      <c r="AU64" s="160"/>
      <c r="AV64" s="160"/>
      <c r="AW64" s="160"/>
      <c r="AX64" s="160"/>
      <c r="AY64" s="160"/>
      <c r="AZ64" s="160"/>
      <c r="BA64" s="160"/>
      <c r="BB64" s="160"/>
      <c r="BC64" s="160"/>
      <c r="BD64" s="160"/>
      <c r="BE64" s="160"/>
      <c r="BF64" s="104"/>
    </row>
    <row r="65" spans="1:58" x14ac:dyDescent="0.35">
      <c r="A65" s="128" t="str">
        <f>'Indicator Data'!A66</f>
        <v>Gabon</v>
      </c>
      <c r="B65" s="107" t="str">
        <f>'Indicator Data'!B66</f>
        <v>GAB</v>
      </c>
      <c r="C65" s="160"/>
      <c r="D65" s="160"/>
      <c r="E65" s="160"/>
      <c r="F65" s="160"/>
      <c r="G65" s="160"/>
      <c r="H65" s="160"/>
      <c r="I65" s="160"/>
      <c r="J65" s="160"/>
      <c r="K65" s="160"/>
      <c r="L65" s="160"/>
      <c r="M65" s="160"/>
      <c r="N65" s="160"/>
      <c r="O65" s="160"/>
      <c r="P65" s="160"/>
      <c r="Q65" s="162" t="str">
        <f>IF(ISNUMBER('Indicator Data'!Q66),"","Imputed using GDP p.c.")</f>
        <v/>
      </c>
      <c r="R65" s="160"/>
      <c r="S65" s="160"/>
      <c r="T65" s="160"/>
      <c r="U65" s="160"/>
      <c r="V65" s="160"/>
      <c r="W65" s="160"/>
      <c r="X65" s="160"/>
      <c r="Y65" s="160"/>
      <c r="Z65" s="160"/>
      <c r="AA65" s="160"/>
      <c r="AB65" s="160"/>
      <c r="AC65" s="160"/>
      <c r="AD65" s="160"/>
      <c r="AE65" s="160"/>
      <c r="AF65" s="160"/>
      <c r="AG65" s="160"/>
      <c r="AH65" s="160"/>
      <c r="AI65" s="160"/>
      <c r="AJ65" s="160"/>
      <c r="AK65" s="160"/>
      <c r="AL65" s="160"/>
      <c r="AM65" s="160"/>
      <c r="AN65" s="160"/>
      <c r="AO65" s="160"/>
      <c r="AP65" s="160"/>
      <c r="AQ65" s="160"/>
      <c r="AR65" s="160"/>
      <c r="AS65" s="160"/>
      <c r="AT65" s="160"/>
      <c r="AU65" s="160"/>
      <c r="AV65" s="160"/>
      <c r="AW65" s="160"/>
      <c r="AX65" s="160"/>
      <c r="AY65" s="160"/>
      <c r="AZ65" s="160"/>
      <c r="BA65" s="160"/>
      <c r="BB65" s="160"/>
      <c r="BC65" s="160"/>
      <c r="BD65" s="160"/>
      <c r="BE65" s="160"/>
      <c r="BF65" s="104"/>
    </row>
    <row r="66" spans="1:58" x14ac:dyDescent="0.35">
      <c r="A66" s="128" t="str">
        <f>'Indicator Data'!A67</f>
        <v>Gambia</v>
      </c>
      <c r="B66" s="107" t="str">
        <f>'Indicator Data'!B67</f>
        <v>GMB</v>
      </c>
      <c r="C66" s="160"/>
      <c r="D66" s="160"/>
      <c r="E66" s="160"/>
      <c r="F66" s="160"/>
      <c r="G66" s="160"/>
      <c r="H66" s="160"/>
      <c r="I66" s="160"/>
      <c r="J66" s="160"/>
      <c r="K66" s="160"/>
      <c r="L66" s="160"/>
      <c r="M66" s="160"/>
      <c r="N66" s="160"/>
      <c r="O66" s="160"/>
      <c r="P66" s="160"/>
      <c r="Q66" s="162" t="str">
        <f>IF(ISNUMBER('Indicator Data'!Q67),"","Imputed using GDP p.c.")</f>
        <v/>
      </c>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160"/>
      <c r="BB66" s="160"/>
      <c r="BC66" s="160"/>
      <c r="BD66" s="160"/>
      <c r="BE66" s="160"/>
      <c r="BF66" s="104"/>
    </row>
    <row r="67" spans="1:58" x14ac:dyDescent="0.35">
      <c r="A67" s="128" t="str">
        <f>'Indicator Data'!A68</f>
        <v>Georgia</v>
      </c>
      <c r="B67" s="107" t="str">
        <f>'Indicator Data'!B68</f>
        <v>GEO</v>
      </c>
      <c r="C67" s="160"/>
      <c r="D67" s="160"/>
      <c r="E67" s="160"/>
      <c r="F67" s="160"/>
      <c r="G67" s="160"/>
      <c r="H67" s="160"/>
      <c r="I67" s="160"/>
      <c r="J67" s="160"/>
      <c r="K67" s="160"/>
      <c r="L67" s="160"/>
      <c r="M67" s="160"/>
      <c r="N67" s="160"/>
      <c r="O67" s="160"/>
      <c r="P67" s="160"/>
      <c r="Q67" s="162" t="str">
        <f>IF(ISNUMBER('Indicator Data'!Q68),"","Imputed using GDP p.c.")</f>
        <v/>
      </c>
      <c r="R67" s="160"/>
      <c r="S67" s="160"/>
      <c r="T67" s="160"/>
      <c r="U67" s="160"/>
      <c r="V67" s="160"/>
      <c r="W67" s="160"/>
      <c r="X67" s="160"/>
      <c r="Y67" s="160"/>
      <c r="Z67" s="160"/>
      <c r="AA67" s="160"/>
      <c r="AB67" s="160"/>
      <c r="AC67" s="160"/>
      <c r="AD67" s="160"/>
      <c r="AE67" s="160"/>
      <c r="AF67" s="160"/>
      <c r="AG67" s="160"/>
      <c r="AH67" s="160"/>
      <c r="AI67" s="160"/>
      <c r="AJ67" s="160"/>
      <c r="AK67" s="160"/>
      <c r="AL67" s="160"/>
      <c r="AM67" s="160"/>
      <c r="AN67" s="160"/>
      <c r="AO67" s="160"/>
      <c r="AP67" s="160"/>
      <c r="AQ67" s="160"/>
      <c r="AR67" s="160"/>
      <c r="AS67" s="160"/>
      <c r="AT67" s="160"/>
      <c r="AU67" s="160"/>
      <c r="AV67" s="160"/>
      <c r="AW67" s="160"/>
      <c r="AX67" s="160"/>
      <c r="AY67" s="160"/>
      <c r="AZ67" s="160"/>
      <c r="BA67" s="160"/>
      <c r="BB67" s="160"/>
      <c r="BC67" s="160"/>
      <c r="BD67" s="160"/>
      <c r="BE67" s="160"/>
      <c r="BF67" s="104"/>
    </row>
    <row r="68" spans="1:58" x14ac:dyDescent="0.35">
      <c r="A68" s="128" t="str">
        <f>'Indicator Data'!A69</f>
        <v>Germany</v>
      </c>
      <c r="B68" s="107" t="str">
        <f>'Indicator Data'!B69</f>
        <v>DEU</v>
      </c>
      <c r="C68" s="160"/>
      <c r="D68" s="160"/>
      <c r="E68" s="160"/>
      <c r="F68" s="160"/>
      <c r="G68" s="160"/>
      <c r="H68" s="160"/>
      <c r="I68" s="160"/>
      <c r="J68" s="160"/>
      <c r="K68" s="160"/>
      <c r="L68" s="160"/>
      <c r="M68" s="160"/>
      <c r="N68" s="160"/>
      <c r="O68" s="160"/>
      <c r="P68" s="160"/>
      <c r="Q68" s="162" t="str">
        <f>IF(ISNUMBER('Indicator Data'!Q69),"","Imputed using GDP p.c.")</f>
        <v/>
      </c>
      <c r="R68" s="160"/>
      <c r="S68" s="160"/>
      <c r="T68" s="160"/>
      <c r="U68" s="160"/>
      <c r="V68" s="160"/>
      <c r="W68" s="160"/>
      <c r="X68" s="160"/>
      <c r="Y68" s="160"/>
      <c r="Z68" s="160"/>
      <c r="AA68" s="160"/>
      <c r="AB68" s="160"/>
      <c r="AC68" s="160"/>
      <c r="AD68" s="160"/>
      <c r="AE68" s="160"/>
      <c r="AF68" s="160"/>
      <c r="AG68" s="160"/>
      <c r="AH68" s="160"/>
      <c r="AI68" s="160"/>
      <c r="AJ68" s="160"/>
      <c r="AK68" s="160"/>
      <c r="AL68" s="160"/>
      <c r="AM68" s="160"/>
      <c r="AN68" s="160"/>
      <c r="AO68" s="160"/>
      <c r="AP68" s="160"/>
      <c r="AQ68" s="160"/>
      <c r="AR68" s="160"/>
      <c r="AS68" s="160"/>
      <c r="AT68" s="160"/>
      <c r="AU68" s="160"/>
      <c r="AV68" s="160"/>
      <c r="AW68" s="160"/>
      <c r="AX68" s="160"/>
      <c r="AY68" s="160"/>
      <c r="AZ68" s="160"/>
      <c r="BA68" s="160"/>
      <c r="BB68" s="160"/>
      <c r="BC68" s="160"/>
      <c r="BD68" s="160"/>
      <c r="BE68" s="160"/>
      <c r="BF68" s="104"/>
    </row>
    <row r="69" spans="1:58" x14ac:dyDescent="0.35">
      <c r="A69" s="128" t="str">
        <f>'Indicator Data'!A70</f>
        <v>Ghana</v>
      </c>
      <c r="B69" s="107" t="str">
        <f>'Indicator Data'!B70</f>
        <v>GHA</v>
      </c>
      <c r="C69" s="160"/>
      <c r="D69" s="160"/>
      <c r="E69" s="160"/>
      <c r="F69" s="160"/>
      <c r="G69" s="160"/>
      <c r="H69" s="160"/>
      <c r="I69" s="160"/>
      <c r="J69" s="160"/>
      <c r="K69" s="160"/>
      <c r="L69" s="160"/>
      <c r="M69" s="160"/>
      <c r="N69" s="160"/>
      <c r="O69" s="160"/>
      <c r="P69" s="160"/>
      <c r="Q69" s="162" t="str">
        <f>IF(ISNUMBER('Indicator Data'!Q70),"","Imputed using GDP p.c.")</f>
        <v/>
      </c>
      <c r="R69" s="160"/>
      <c r="S69" s="160"/>
      <c r="T69" s="160"/>
      <c r="U69" s="160"/>
      <c r="V69" s="160"/>
      <c r="W69" s="160"/>
      <c r="X69" s="160"/>
      <c r="Y69" s="160"/>
      <c r="Z69" s="160"/>
      <c r="AA69" s="160"/>
      <c r="AB69" s="160"/>
      <c r="AC69" s="160"/>
      <c r="AD69" s="160"/>
      <c r="AE69" s="160"/>
      <c r="AF69" s="160"/>
      <c r="AG69" s="160"/>
      <c r="AH69" s="160"/>
      <c r="AI69" s="160"/>
      <c r="AJ69" s="160"/>
      <c r="AK69" s="160"/>
      <c r="AL69" s="160"/>
      <c r="AM69" s="160"/>
      <c r="AN69" s="160"/>
      <c r="AO69" s="160"/>
      <c r="AP69" s="160"/>
      <c r="AQ69" s="160"/>
      <c r="AR69" s="160"/>
      <c r="AS69" s="160"/>
      <c r="AT69" s="160"/>
      <c r="AU69" s="160"/>
      <c r="AV69" s="160"/>
      <c r="AW69" s="160"/>
      <c r="AX69" s="160"/>
      <c r="AY69" s="160"/>
      <c r="AZ69" s="160"/>
      <c r="BA69" s="160"/>
      <c r="BB69" s="160"/>
      <c r="BC69" s="160"/>
      <c r="BD69" s="160"/>
      <c r="BE69" s="160"/>
      <c r="BF69" s="104"/>
    </row>
    <row r="70" spans="1:58" x14ac:dyDescent="0.35">
      <c r="A70" s="128" t="str">
        <f>'Indicator Data'!A71</f>
        <v>Greece</v>
      </c>
      <c r="B70" s="107" t="str">
        <f>'Indicator Data'!B71</f>
        <v>GRC</v>
      </c>
      <c r="C70" s="160"/>
      <c r="D70" s="160"/>
      <c r="E70" s="160"/>
      <c r="F70" s="160"/>
      <c r="G70" s="160"/>
      <c r="H70" s="160"/>
      <c r="I70" s="160"/>
      <c r="J70" s="160"/>
      <c r="K70" s="160"/>
      <c r="L70" s="160"/>
      <c r="M70" s="160"/>
      <c r="N70" s="160"/>
      <c r="O70" s="160"/>
      <c r="P70" s="160"/>
      <c r="Q70" s="162" t="str">
        <f>IF(ISNUMBER('Indicator Data'!Q71),"","Imputed using GDP p.c.")</f>
        <v/>
      </c>
      <c r="R70" s="160"/>
      <c r="S70" s="160"/>
      <c r="T70" s="160"/>
      <c r="U70" s="160"/>
      <c r="V70" s="160"/>
      <c r="W70" s="160"/>
      <c r="X70" s="160"/>
      <c r="Y70" s="160"/>
      <c r="Z70" s="160"/>
      <c r="AA70" s="160"/>
      <c r="AB70" s="160"/>
      <c r="AC70" s="160"/>
      <c r="AD70" s="160"/>
      <c r="AE70" s="160"/>
      <c r="AF70" s="160"/>
      <c r="AG70" s="160"/>
      <c r="AH70" s="160"/>
      <c r="AI70" s="160"/>
      <c r="AJ70" s="160"/>
      <c r="AK70" s="160"/>
      <c r="AL70" s="160"/>
      <c r="AM70" s="160"/>
      <c r="AN70" s="160" t="s">
        <v>996</v>
      </c>
      <c r="AO70" s="160" t="s">
        <v>996</v>
      </c>
      <c r="AP70" s="160"/>
      <c r="AQ70" s="160"/>
      <c r="AR70" s="160"/>
      <c r="AS70" s="160"/>
      <c r="AT70" s="160"/>
      <c r="AU70" s="160"/>
      <c r="AV70" s="160"/>
      <c r="AW70" s="160"/>
      <c r="AX70" s="160"/>
      <c r="AY70" s="160"/>
      <c r="AZ70" s="160"/>
      <c r="BA70" s="160"/>
      <c r="BB70" s="160"/>
      <c r="BC70" s="160"/>
      <c r="BD70" s="160"/>
      <c r="BE70" s="160"/>
      <c r="BF70" s="104"/>
    </row>
    <row r="71" spans="1:58" x14ac:dyDescent="0.35">
      <c r="A71" s="128" t="str">
        <f>'Indicator Data'!A72</f>
        <v>Grenada</v>
      </c>
      <c r="B71" s="107" t="str">
        <f>'Indicator Data'!B72</f>
        <v>GRD</v>
      </c>
      <c r="C71" s="160"/>
      <c r="D71" s="160"/>
      <c r="E71" s="160"/>
      <c r="F71" s="160"/>
      <c r="G71" s="160"/>
      <c r="H71" s="160"/>
      <c r="I71" s="160"/>
      <c r="J71" s="160"/>
      <c r="K71" s="160"/>
      <c r="L71" s="160"/>
      <c r="M71" s="160"/>
      <c r="N71" s="160"/>
      <c r="O71" s="160"/>
      <c r="P71" s="160"/>
      <c r="Q71" s="162" t="str">
        <f>IF(ISNUMBER('Indicator Data'!Q72),"","Imputed using GDP p.c.")</f>
        <v/>
      </c>
      <c r="R71" s="160"/>
      <c r="S71" s="160"/>
      <c r="T71" s="160"/>
      <c r="U71" s="160"/>
      <c r="V71" s="160"/>
      <c r="W71" s="160"/>
      <c r="X71" s="160"/>
      <c r="Y71" s="160"/>
      <c r="Z71" s="160"/>
      <c r="AA71" s="160"/>
      <c r="AB71" s="160"/>
      <c r="AC71" s="160"/>
      <c r="AD71" s="160"/>
      <c r="AE71" s="160"/>
      <c r="AF71" s="160"/>
      <c r="AG71" s="160"/>
      <c r="AH71" s="160"/>
      <c r="AI71" s="160"/>
      <c r="AJ71" s="160"/>
      <c r="AK71" s="160"/>
      <c r="AL71" s="160"/>
      <c r="AM71" s="160"/>
      <c r="AN71" s="160"/>
      <c r="AO71" s="160"/>
      <c r="AP71" s="160"/>
      <c r="AQ71" s="160"/>
      <c r="AR71" s="160"/>
      <c r="AS71" s="160"/>
      <c r="AT71" s="160"/>
      <c r="AU71" s="160"/>
      <c r="AV71" s="160"/>
      <c r="AW71" s="160"/>
      <c r="AX71" s="160"/>
      <c r="AY71" s="160"/>
      <c r="AZ71" s="160"/>
      <c r="BA71" s="160"/>
      <c r="BB71" s="160"/>
      <c r="BC71" s="160"/>
      <c r="BD71" s="160"/>
      <c r="BE71" s="160"/>
      <c r="BF71" s="104"/>
    </row>
    <row r="72" spans="1:58" x14ac:dyDescent="0.35">
      <c r="A72" s="128" t="str">
        <f>'Indicator Data'!A73</f>
        <v>Guatemala</v>
      </c>
      <c r="B72" s="107" t="str">
        <f>'Indicator Data'!B73</f>
        <v>GTM</v>
      </c>
      <c r="C72" s="160"/>
      <c r="D72" s="160"/>
      <c r="E72" s="160"/>
      <c r="F72" s="160"/>
      <c r="G72" s="160"/>
      <c r="H72" s="160"/>
      <c r="I72" s="160"/>
      <c r="J72" s="160"/>
      <c r="K72" s="160"/>
      <c r="L72" s="160"/>
      <c r="M72" s="160"/>
      <c r="N72" s="160"/>
      <c r="O72" s="160"/>
      <c r="P72" s="160"/>
      <c r="Q72" s="162" t="str">
        <f>IF(ISNUMBER('Indicator Data'!Q73),"","Imputed using GDP p.c.")</f>
        <v/>
      </c>
      <c r="R72" s="160"/>
      <c r="S72" s="160"/>
      <c r="T72" s="160"/>
      <c r="U72" s="160"/>
      <c r="V72" s="160"/>
      <c r="W72" s="160"/>
      <c r="X72" s="160"/>
      <c r="Y72" s="160"/>
      <c r="Z72" s="160"/>
      <c r="AA72" s="160"/>
      <c r="AB72" s="160"/>
      <c r="AC72" s="160"/>
      <c r="AD72" s="160"/>
      <c r="AE72" s="160"/>
      <c r="AF72" s="160"/>
      <c r="AG72" s="160"/>
      <c r="AH72" s="160"/>
      <c r="AI72" s="160"/>
      <c r="AJ72" s="160"/>
      <c r="AK72" s="160"/>
      <c r="AL72" s="160"/>
      <c r="AM72" s="160"/>
      <c r="AN72" s="160"/>
      <c r="AO72" s="160"/>
      <c r="AP72" s="160"/>
      <c r="AQ72" s="160"/>
      <c r="AR72" s="160"/>
      <c r="AS72" s="160"/>
      <c r="AT72" s="160"/>
      <c r="AU72" s="160"/>
      <c r="AV72" s="160"/>
      <c r="AW72" s="160"/>
      <c r="AX72" s="160"/>
      <c r="AY72" s="160"/>
      <c r="AZ72" s="160"/>
      <c r="BA72" s="160"/>
      <c r="BB72" s="160"/>
      <c r="BC72" s="160"/>
      <c r="BD72" s="160"/>
      <c r="BE72" s="160"/>
      <c r="BF72" s="104"/>
    </row>
    <row r="73" spans="1:58" x14ac:dyDescent="0.35">
      <c r="A73" s="128" t="str">
        <f>'Indicator Data'!A74</f>
        <v>Guinea</v>
      </c>
      <c r="B73" s="107" t="str">
        <f>'Indicator Data'!B74</f>
        <v>GIN</v>
      </c>
      <c r="C73" s="160"/>
      <c r="D73" s="160"/>
      <c r="E73" s="160"/>
      <c r="F73" s="160"/>
      <c r="G73" s="160"/>
      <c r="H73" s="160"/>
      <c r="I73" s="160"/>
      <c r="J73" s="160"/>
      <c r="K73" s="160"/>
      <c r="L73" s="160"/>
      <c r="M73" s="160"/>
      <c r="N73" s="160"/>
      <c r="O73" s="160"/>
      <c r="P73" s="160"/>
      <c r="Q73" s="162" t="str">
        <f>IF(ISNUMBER('Indicator Data'!Q74),"","Imputed using GDP p.c.")</f>
        <v/>
      </c>
      <c r="R73" s="160"/>
      <c r="S73" s="160"/>
      <c r="T73" s="160"/>
      <c r="U73" s="160"/>
      <c r="V73" s="160"/>
      <c r="W73" s="160"/>
      <c r="X73" s="160"/>
      <c r="Y73" s="160"/>
      <c r="Z73" s="160"/>
      <c r="AA73" s="160"/>
      <c r="AB73" s="160"/>
      <c r="AC73" s="160"/>
      <c r="AD73" s="160"/>
      <c r="AE73" s="160"/>
      <c r="AF73" s="160"/>
      <c r="AG73" s="160"/>
      <c r="AH73" s="160"/>
      <c r="AI73" s="160"/>
      <c r="AJ73" s="160"/>
      <c r="AK73" s="160"/>
      <c r="AL73" s="160"/>
      <c r="AM73" s="160"/>
      <c r="AN73" s="160"/>
      <c r="AO73" s="160"/>
      <c r="AP73" s="160"/>
      <c r="AQ73" s="160"/>
      <c r="AR73" s="160"/>
      <c r="AS73" s="160"/>
      <c r="AT73" s="160"/>
      <c r="AU73" s="160"/>
      <c r="AV73" s="160"/>
      <c r="AW73" s="160"/>
      <c r="AX73" s="160"/>
      <c r="AY73" s="160"/>
      <c r="AZ73" s="160"/>
      <c r="BA73" s="160"/>
      <c r="BB73" s="160"/>
      <c r="BC73" s="160"/>
      <c r="BD73" s="160"/>
      <c r="BE73" s="160"/>
      <c r="BF73" s="104"/>
    </row>
    <row r="74" spans="1:58" x14ac:dyDescent="0.35">
      <c r="A74" s="128" t="str">
        <f>'Indicator Data'!A75</f>
        <v>Guinea-Bissau</v>
      </c>
      <c r="B74" s="107" t="str">
        <f>'Indicator Data'!B75</f>
        <v>GNB</v>
      </c>
      <c r="C74" s="160"/>
      <c r="D74" s="160"/>
      <c r="E74" s="160"/>
      <c r="F74" s="160"/>
      <c r="G74" s="160"/>
      <c r="H74" s="160"/>
      <c r="I74" s="160"/>
      <c r="J74" s="160"/>
      <c r="K74" s="160"/>
      <c r="L74" s="160"/>
      <c r="M74" s="160"/>
      <c r="N74" s="160"/>
      <c r="O74" s="160"/>
      <c r="P74" s="160"/>
      <c r="Q74" s="162" t="str">
        <f>IF(ISNUMBER('Indicator Data'!Q75),"","Imputed using GDP p.c.")</f>
        <v/>
      </c>
      <c r="R74" s="160"/>
      <c r="S74" s="160"/>
      <c r="T74" s="160"/>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160"/>
      <c r="AS74" s="160"/>
      <c r="AT74" s="160"/>
      <c r="AU74" s="160"/>
      <c r="AV74" s="160"/>
      <c r="AW74" s="160"/>
      <c r="AX74" s="160"/>
      <c r="AY74" s="160"/>
      <c r="AZ74" s="160"/>
      <c r="BA74" s="160"/>
      <c r="BB74" s="160"/>
      <c r="BC74" s="160"/>
      <c r="BD74" s="160"/>
      <c r="BE74" s="160"/>
      <c r="BF74" s="104"/>
    </row>
    <row r="75" spans="1:58" x14ac:dyDescent="0.35">
      <c r="A75" s="128" t="str">
        <f>'Indicator Data'!A76</f>
        <v>Guyana</v>
      </c>
      <c r="B75" s="107" t="str">
        <f>'Indicator Data'!B76</f>
        <v>GUY</v>
      </c>
      <c r="C75" s="160"/>
      <c r="D75" s="160"/>
      <c r="E75" s="160"/>
      <c r="F75" s="160"/>
      <c r="G75" s="160"/>
      <c r="H75" s="160"/>
      <c r="I75" s="160"/>
      <c r="J75" s="160"/>
      <c r="K75" s="160"/>
      <c r="L75" s="160"/>
      <c r="M75" s="160"/>
      <c r="N75" s="160"/>
      <c r="O75" s="160"/>
      <c r="P75" s="160"/>
      <c r="Q75" s="162" t="str">
        <f>IF(ISNUMBER('Indicator Data'!Q76),"","Imputed using GDP p.c.")</f>
        <v/>
      </c>
      <c r="R75" s="160"/>
      <c r="S75" s="160"/>
      <c r="T75" s="160"/>
      <c r="U75" s="160"/>
      <c r="V75" s="160"/>
      <c r="W75" s="160"/>
      <c r="X75" s="160"/>
      <c r="Y75" s="160"/>
      <c r="Z75" s="160"/>
      <c r="AA75" s="160"/>
      <c r="AB75" s="160"/>
      <c r="AC75" s="160"/>
      <c r="AD75" s="160"/>
      <c r="AE75" s="160"/>
      <c r="AF75" s="160"/>
      <c r="AG75" s="160"/>
      <c r="AH75" s="160"/>
      <c r="AI75" s="160"/>
      <c r="AJ75" s="160"/>
      <c r="AK75" s="160"/>
      <c r="AL75" s="160"/>
      <c r="AM75" s="160"/>
      <c r="AN75" s="160"/>
      <c r="AO75" s="160"/>
      <c r="AP75" s="160"/>
      <c r="AQ75" s="160"/>
      <c r="AR75" s="160"/>
      <c r="AS75" s="160"/>
      <c r="AT75" s="160"/>
      <c r="AU75" s="160"/>
      <c r="AV75" s="160"/>
      <c r="AW75" s="160"/>
      <c r="AX75" s="160"/>
      <c r="AY75" s="160"/>
      <c r="AZ75" s="160"/>
      <c r="BA75" s="160"/>
      <c r="BB75" s="160"/>
      <c r="BC75" s="160"/>
      <c r="BD75" s="160"/>
      <c r="BE75" s="160"/>
      <c r="BF75" s="104"/>
    </row>
    <row r="76" spans="1:58" x14ac:dyDescent="0.35">
      <c r="A76" s="128" t="str">
        <f>'Indicator Data'!A77</f>
        <v>Haiti</v>
      </c>
      <c r="B76" s="107" t="str">
        <f>'Indicator Data'!B77</f>
        <v>HTI</v>
      </c>
      <c r="C76" s="160"/>
      <c r="D76" s="160"/>
      <c r="E76" s="160"/>
      <c r="F76" s="160"/>
      <c r="G76" s="160"/>
      <c r="H76" s="160"/>
      <c r="I76" s="160"/>
      <c r="J76" s="160"/>
      <c r="K76" s="160"/>
      <c r="L76" s="160"/>
      <c r="M76" s="160"/>
      <c r="N76" s="160"/>
      <c r="O76" s="160"/>
      <c r="P76" s="160"/>
      <c r="Q76" s="162" t="str">
        <f>IF(ISNUMBER('Indicator Data'!Q77),"","Imputed using GDP p.c.")</f>
        <v/>
      </c>
      <c r="R76" s="160"/>
      <c r="S76" s="160"/>
      <c r="T76" s="160"/>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c r="AT76" s="160"/>
      <c r="AU76" s="160"/>
      <c r="AV76" s="160"/>
      <c r="AW76" s="160"/>
      <c r="AX76" s="160"/>
      <c r="AY76" s="160"/>
      <c r="AZ76" s="160"/>
      <c r="BA76" s="160"/>
      <c r="BB76" s="160"/>
      <c r="BC76" s="160"/>
      <c r="BD76" s="160"/>
      <c r="BE76" s="160"/>
      <c r="BF76" s="104"/>
    </row>
    <row r="77" spans="1:58" x14ac:dyDescent="0.35">
      <c r="A77" s="128" t="str">
        <f>'Indicator Data'!A78</f>
        <v>Honduras</v>
      </c>
      <c r="B77" s="107" t="str">
        <f>'Indicator Data'!B78</f>
        <v>HND</v>
      </c>
      <c r="C77" s="160"/>
      <c r="D77" s="160"/>
      <c r="E77" s="160"/>
      <c r="F77" s="160"/>
      <c r="G77" s="160"/>
      <c r="H77" s="160"/>
      <c r="I77" s="160"/>
      <c r="J77" s="160"/>
      <c r="K77" s="160"/>
      <c r="L77" s="160"/>
      <c r="M77" s="160"/>
      <c r="N77" s="160"/>
      <c r="O77" s="160"/>
      <c r="P77" s="160"/>
      <c r="Q77" s="162" t="str">
        <f>IF(ISNUMBER('Indicator Data'!Q78),"","Imputed using GDP p.c.")</f>
        <v/>
      </c>
      <c r="R77" s="160"/>
      <c r="S77" s="160"/>
      <c r="T77" s="160"/>
      <c r="U77" s="160"/>
      <c r="V77" s="160"/>
      <c r="W77" s="160"/>
      <c r="X77" s="160"/>
      <c r="Y77" s="160"/>
      <c r="Z77" s="160"/>
      <c r="AA77" s="160"/>
      <c r="AB77" s="160"/>
      <c r="AC77" s="160"/>
      <c r="AD77" s="160"/>
      <c r="AE77" s="160"/>
      <c r="AF77" s="160"/>
      <c r="AG77" s="160"/>
      <c r="AH77" s="160"/>
      <c r="AI77" s="160"/>
      <c r="AJ77" s="160"/>
      <c r="AK77" s="160"/>
      <c r="AL77" s="160"/>
      <c r="AM77" s="160"/>
      <c r="AN77" s="160"/>
      <c r="AO77" s="160"/>
      <c r="AP77" s="160"/>
      <c r="AQ77" s="160"/>
      <c r="AR77" s="160"/>
      <c r="AS77" s="160"/>
      <c r="AT77" s="160"/>
      <c r="AU77" s="160"/>
      <c r="AV77" s="160"/>
      <c r="AW77" s="160"/>
      <c r="AX77" s="160"/>
      <c r="AY77" s="160"/>
      <c r="AZ77" s="160"/>
      <c r="BA77" s="160"/>
      <c r="BB77" s="160"/>
      <c r="BC77" s="160"/>
      <c r="BD77" s="160"/>
      <c r="BE77" s="160"/>
      <c r="BF77" s="104"/>
    </row>
    <row r="78" spans="1:58" x14ac:dyDescent="0.35">
      <c r="A78" s="128" t="str">
        <f>'Indicator Data'!A79</f>
        <v>Hungary</v>
      </c>
      <c r="B78" s="107" t="str">
        <f>'Indicator Data'!B79</f>
        <v>HUN</v>
      </c>
      <c r="C78" s="160"/>
      <c r="D78" s="160"/>
      <c r="E78" s="160"/>
      <c r="F78" s="160"/>
      <c r="G78" s="160"/>
      <c r="H78" s="160"/>
      <c r="I78" s="160"/>
      <c r="J78" s="160"/>
      <c r="K78" s="160"/>
      <c r="L78" s="160"/>
      <c r="M78" s="160"/>
      <c r="N78" s="160"/>
      <c r="O78" s="160"/>
      <c r="P78" s="160"/>
      <c r="Q78" s="162" t="str">
        <f>IF(ISNUMBER('Indicator Data'!Q79),"","Imputed using GDP p.c.")</f>
        <v/>
      </c>
      <c r="R78" s="160"/>
      <c r="S78" s="160"/>
      <c r="T78" s="160"/>
      <c r="U78" s="160"/>
      <c r="V78" s="160"/>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c r="AT78" s="160"/>
      <c r="AU78" s="160"/>
      <c r="AV78" s="160"/>
      <c r="AW78" s="160"/>
      <c r="AX78" s="160"/>
      <c r="AY78" s="160"/>
      <c r="AZ78" s="160"/>
      <c r="BA78" s="160"/>
      <c r="BB78" s="160"/>
      <c r="BC78" s="160"/>
      <c r="BD78" s="160"/>
      <c r="BE78" s="160"/>
      <c r="BF78" s="104"/>
    </row>
    <row r="79" spans="1:58" x14ac:dyDescent="0.35">
      <c r="A79" s="128" t="str">
        <f>'Indicator Data'!A80</f>
        <v>Iceland</v>
      </c>
      <c r="B79" s="107" t="str">
        <f>'Indicator Data'!B80</f>
        <v>ISL</v>
      </c>
      <c r="C79" s="160"/>
      <c r="D79" s="160"/>
      <c r="E79" s="160"/>
      <c r="F79" s="160"/>
      <c r="G79" s="160"/>
      <c r="H79" s="160"/>
      <c r="I79" s="160"/>
      <c r="J79" s="160"/>
      <c r="K79" s="160"/>
      <c r="L79" s="160"/>
      <c r="M79" s="160"/>
      <c r="N79" s="160"/>
      <c r="O79" s="160"/>
      <c r="P79" s="160"/>
      <c r="Q79" s="162" t="str">
        <f>IF(ISNUMBER('Indicator Data'!Q80),"","Imputed using GDP p.c.")</f>
        <v/>
      </c>
      <c r="R79" s="160"/>
      <c r="S79" s="160"/>
      <c r="T79" s="160"/>
      <c r="U79" s="160"/>
      <c r="V79" s="160"/>
      <c r="W79" s="160"/>
      <c r="X79" s="160"/>
      <c r="Y79" s="160"/>
      <c r="Z79" s="160"/>
      <c r="AA79" s="160"/>
      <c r="AB79" s="160"/>
      <c r="AC79" s="160"/>
      <c r="AD79" s="160"/>
      <c r="AE79" s="160"/>
      <c r="AF79" s="160"/>
      <c r="AG79" s="160"/>
      <c r="AH79" s="160"/>
      <c r="AI79" s="160"/>
      <c r="AJ79" s="160"/>
      <c r="AK79" s="160"/>
      <c r="AL79" s="160"/>
      <c r="AM79" s="160"/>
      <c r="AN79" s="160"/>
      <c r="AO79" s="160"/>
      <c r="AP79" s="160"/>
      <c r="AQ79" s="160"/>
      <c r="AR79" s="160"/>
      <c r="AS79" s="160"/>
      <c r="AT79" s="160"/>
      <c r="AU79" s="160"/>
      <c r="AV79" s="160"/>
      <c r="AW79" s="160"/>
      <c r="AX79" s="160"/>
      <c r="AY79" s="160"/>
      <c r="AZ79" s="160"/>
      <c r="BA79" s="160"/>
      <c r="BB79" s="160"/>
      <c r="BC79" s="160"/>
      <c r="BD79" s="160"/>
      <c r="BE79" s="160"/>
      <c r="BF79" s="104"/>
    </row>
    <row r="80" spans="1:58" x14ac:dyDescent="0.35">
      <c r="A80" s="128" t="str">
        <f>'Indicator Data'!A81</f>
        <v>India</v>
      </c>
      <c r="B80" s="107" t="str">
        <f>'Indicator Data'!B81</f>
        <v>IND</v>
      </c>
      <c r="C80" s="160"/>
      <c r="D80" s="160"/>
      <c r="E80" s="160"/>
      <c r="F80" s="160"/>
      <c r="G80" s="160"/>
      <c r="H80" s="160"/>
      <c r="I80" s="160"/>
      <c r="J80" s="160"/>
      <c r="K80" s="160"/>
      <c r="L80" s="160"/>
      <c r="M80" s="160"/>
      <c r="N80" s="160"/>
      <c r="O80" s="160"/>
      <c r="P80" s="160"/>
      <c r="Q80" s="162" t="str">
        <f>IF(ISNUMBER('Indicator Data'!Q81),"","Imputed using GDP p.c.")</f>
        <v/>
      </c>
      <c r="R80" s="160"/>
      <c r="S80" s="160"/>
      <c r="T80" s="160"/>
      <c r="U80" s="160"/>
      <c r="V80" s="160"/>
      <c r="W80" s="160"/>
      <c r="X80" s="160"/>
      <c r="Y80" s="160"/>
      <c r="Z80" s="160"/>
      <c r="AA80" s="160"/>
      <c r="AB80" s="160"/>
      <c r="AC80" s="160"/>
      <c r="AD80" s="160"/>
      <c r="AE80" s="160"/>
      <c r="AF80" s="160"/>
      <c r="AG80" s="160"/>
      <c r="AH80" s="160"/>
      <c r="AI80" s="160"/>
      <c r="AJ80" s="160"/>
      <c r="AK80" s="160"/>
      <c r="AL80" s="160"/>
      <c r="AM80" s="160"/>
      <c r="AN80" s="160"/>
      <c r="AO80" s="160"/>
      <c r="AP80" s="160"/>
      <c r="AQ80" s="160"/>
      <c r="AR80" s="160"/>
      <c r="AS80" s="160"/>
      <c r="AT80" s="160"/>
      <c r="AU80" s="160"/>
      <c r="AV80" s="160"/>
      <c r="AW80" s="160"/>
      <c r="AX80" s="160"/>
      <c r="AY80" s="160"/>
      <c r="AZ80" s="160"/>
      <c r="BA80" s="160"/>
      <c r="BB80" s="160"/>
      <c r="BC80" s="160"/>
      <c r="BD80" s="160"/>
      <c r="BE80" s="160"/>
      <c r="BF80" s="104"/>
    </row>
    <row r="81" spans="1:58" x14ac:dyDescent="0.35">
      <c r="A81" s="128" t="str">
        <f>'Indicator Data'!A82</f>
        <v>Indonesia</v>
      </c>
      <c r="B81" s="107" t="str">
        <f>'Indicator Data'!B82</f>
        <v>IDN</v>
      </c>
      <c r="C81" s="160"/>
      <c r="D81" s="160"/>
      <c r="E81" s="160"/>
      <c r="F81" s="160"/>
      <c r="G81" s="160"/>
      <c r="H81" s="160"/>
      <c r="I81" s="160"/>
      <c r="J81" s="160"/>
      <c r="K81" s="160"/>
      <c r="L81" s="160"/>
      <c r="M81" s="160"/>
      <c r="N81" s="160"/>
      <c r="O81" s="160"/>
      <c r="P81" s="160"/>
      <c r="Q81" s="162" t="str">
        <f>IF(ISNUMBER('Indicator Data'!Q82),"","Imputed using GDP p.c.")</f>
        <v/>
      </c>
      <c r="R81" s="160"/>
      <c r="S81" s="160"/>
      <c r="T81" s="160"/>
      <c r="U81" s="160"/>
      <c r="V81" s="160"/>
      <c r="W81" s="160"/>
      <c r="X81" s="160"/>
      <c r="Y81" s="160"/>
      <c r="Z81" s="160"/>
      <c r="AA81" s="160"/>
      <c r="AB81" s="160"/>
      <c r="AC81" s="160"/>
      <c r="AD81" s="160"/>
      <c r="AE81" s="160"/>
      <c r="AF81" s="160"/>
      <c r="AG81" s="160"/>
      <c r="AH81" s="160"/>
      <c r="AI81" s="160"/>
      <c r="AJ81" s="160"/>
      <c r="AK81" s="160"/>
      <c r="AL81" s="160"/>
      <c r="AM81" s="160"/>
      <c r="AN81" s="160"/>
      <c r="AO81" s="160"/>
      <c r="AP81" s="160"/>
      <c r="AQ81" s="160"/>
      <c r="AR81" s="160"/>
      <c r="AS81" s="160"/>
      <c r="AT81" s="160"/>
      <c r="AU81" s="160"/>
      <c r="AV81" s="160"/>
      <c r="AW81" s="160"/>
      <c r="AX81" s="160"/>
      <c r="AY81" s="160"/>
      <c r="AZ81" s="160"/>
      <c r="BA81" s="160"/>
      <c r="BB81" s="160"/>
      <c r="BC81" s="160"/>
      <c r="BD81" s="160"/>
      <c r="BE81" s="160"/>
      <c r="BF81" s="104"/>
    </row>
    <row r="82" spans="1:58" x14ac:dyDescent="0.35">
      <c r="A82" s="128" t="str">
        <f>'Indicator Data'!A83</f>
        <v>Iran</v>
      </c>
      <c r="B82" s="107" t="str">
        <f>'Indicator Data'!B83</f>
        <v>IRN</v>
      </c>
      <c r="C82" s="160"/>
      <c r="D82" s="160"/>
      <c r="E82" s="160"/>
      <c r="F82" s="160"/>
      <c r="G82" s="160"/>
      <c r="H82" s="160"/>
      <c r="I82" s="160"/>
      <c r="J82" s="160"/>
      <c r="K82" s="160"/>
      <c r="L82" s="160"/>
      <c r="M82" s="160"/>
      <c r="N82" s="160"/>
      <c r="O82" s="160"/>
      <c r="P82" s="160"/>
      <c r="Q82" s="162" t="str">
        <f>IF(ISNUMBER('Indicator Data'!Q83),"","Imputed using GDP p.c.")</f>
        <v/>
      </c>
      <c r="R82" s="160"/>
      <c r="S82" s="160"/>
      <c r="T82" s="160"/>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c r="AT82" s="160"/>
      <c r="AU82" s="160"/>
      <c r="AV82" s="160"/>
      <c r="AW82" s="160"/>
      <c r="AX82" s="160"/>
      <c r="AY82" s="160"/>
      <c r="AZ82" s="160"/>
      <c r="BA82" s="160"/>
      <c r="BB82" s="160"/>
      <c r="BC82" s="160"/>
      <c r="BD82" s="160"/>
      <c r="BE82" s="160"/>
      <c r="BF82" s="104"/>
    </row>
    <row r="83" spans="1:58" x14ac:dyDescent="0.35">
      <c r="A83" s="128" t="str">
        <f>'Indicator Data'!A84</f>
        <v>Iraq</v>
      </c>
      <c r="B83" s="107" t="str">
        <f>'Indicator Data'!B84</f>
        <v>IRQ</v>
      </c>
      <c r="C83" s="160"/>
      <c r="D83" s="160"/>
      <c r="E83" s="160"/>
      <c r="F83" s="160"/>
      <c r="G83" s="160"/>
      <c r="H83" s="160"/>
      <c r="I83" s="160"/>
      <c r="J83" s="160"/>
      <c r="K83" s="160"/>
      <c r="L83" s="160"/>
      <c r="M83" s="160"/>
      <c r="N83" s="160"/>
      <c r="O83" s="160"/>
      <c r="P83" s="160"/>
      <c r="Q83" s="162" t="str">
        <f>IF(ISNUMBER('Indicator Data'!Q84),"","Imputed using GDP p.c.")</f>
        <v/>
      </c>
      <c r="R83" s="160"/>
      <c r="S83" s="160"/>
      <c r="T83" s="160"/>
      <c r="U83" s="160"/>
      <c r="V83" s="160"/>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c r="AT83" s="160"/>
      <c r="AU83" s="160"/>
      <c r="AV83" s="160"/>
      <c r="AW83" s="160"/>
      <c r="AX83" s="160"/>
      <c r="AY83" s="160"/>
      <c r="AZ83" s="160"/>
      <c r="BA83" s="160"/>
      <c r="BB83" s="160"/>
      <c r="BC83" s="160"/>
      <c r="BD83" s="160"/>
      <c r="BE83" s="160"/>
      <c r="BF83" s="104"/>
    </row>
    <row r="84" spans="1:58" x14ac:dyDescent="0.35">
      <c r="A84" s="128" t="str">
        <f>'Indicator Data'!A85</f>
        <v>Ireland</v>
      </c>
      <c r="B84" s="107" t="str">
        <f>'Indicator Data'!B85</f>
        <v>IRL</v>
      </c>
      <c r="C84" s="160"/>
      <c r="D84" s="160"/>
      <c r="E84" s="160"/>
      <c r="F84" s="160"/>
      <c r="G84" s="160"/>
      <c r="H84" s="160"/>
      <c r="I84" s="160"/>
      <c r="J84" s="160"/>
      <c r="K84" s="160"/>
      <c r="L84" s="160"/>
      <c r="M84" s="160"/>
      <c r="N84" s="160"/>
      <c r="O84" s="160"/>
      <c r="P84" s="160"/>
      <c r="Q84" s="162" t="str">
        <f>IF(ISNUMBER('Indicator Data'!Q85),"","Imputed using GDP p.c.")</f>
        <v/>
      </c>
      <c r="R84" s="160"/>
      <c r="S84" s="160"/>
      <c r="T84" s="160"/>
      <c r="U84" s="160"/>
      <c r="V84" s="160"/>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60"/>
      <c r="AS84" s="160"/>
      <c r="AT84" s="160"/>
      <c r="AU84" s="160"/>
      <c r="AV84" s="160"/>
      <c r="AW84" s="160"/>
      <c r="AX84" s="160"/>
      <c r="AY84" s="160"/>
      <c r="AZ84" s="160"/>
      <c r="BA84" s="160"/>
      <c r="BB84" s="160"/>
      <c r="BC84" s="160"/>
      <c r="BD84" s="160"/>
      <c r="BE84" s="160"/>
      <c r="BF84" s="104"/>
    </row>
    <row r="85" spans="1:58" x14ac:dyDescent="0.35">
      <c r="A85" s="128" t="str">
        <f>'Indicator Data'!A86</f>
        <v>Israel</v>
      </c>
      <c r="B85" s="107" t="str">
        <f>'Indicator Data'!B86</f>
        <v>ISR</v>
      </c>
      <c r="C85" s="160"/>
      <c r="D85" s="160"/>
      <c r="E85" s="160"/>
      <c r="F85" s="160"/>
      <c r="G85" s="160"/>
      <c r="H85" s="160"/>
      <c r="I85" s="160"/>
      <c r="J85" s="160"/>
      <c r="K85" s="160"/>
      <c r="L85" s="160"/>
      <c r="M85" s="160"/>
      <c r="N85" s="160"/>
      <c r="O85" s="160"/>
      <c r="P85" s="160"/>
      <c r="Q85" s="162" t="str">
        <f>IF(ISNUMBER('Indicator Data'!Q86),"","Imputed using GDP p.c.")</f>
        <v/>
      </c>
      <c r="R85" s="160"/>
      <c r="S85" s="160"/>
      <c r="T85" s="160"/>
      <c r="U85" s="160"/>
      <c r="V85" s="160"/>
      <c r="W85" s="160"/>
      <c r="X85" s="160"/>
      <c r="Y85" s="160"/>
      <c r="Z85" s="160"/>
      <c r="AA85" s="160"/>
      <c r="AB85" s="160"/>
      <c r="AC85" s="160"/>
      <c r="AD85" s="160"/>
      <c r="AE85" s="160"/>
      <c r="AF85" s="160"/>
      <c r="AG85" s="160"/>
      <c r="AH85" s="160"/>
      <c r="AI85" s="160"/>
      <c r="AJ85" s="160"/>
      <c r="AK85" s="160"/>
      <c r="AL85" s="160"/>
      <c r="AM85" s="160"/>
      <c r="AN85" s="160"/>
      <c r="AO85" s="160"/>
      <c r="AP85" s="160"/>
      <c r="AQ85" s="160"/>
      <c r="AR85" s="160"/>
      <c r="AS85" s="160"/>
      <c r="AT85" s="160"/>
      <c r="AU85" s="160"/>
      <c r="AV85" s="160"/>
      <c r="AW85" s="160"/>
      <c r="AX85" s="160"/>
      <c r="AY85" s="160"/>
      <c r="AZ85" s="160"/>
      <c r="BA85" s="160"/>
      <c r="BB85" s="160"/>
      <c r="BC85" s="160"/>
      <c r="BD85" s="160"/>
      <c r="BE85" s="160"/>
      <c r="BF85" s="104"/>
    </row>
    <row r="86" spans="1:58" x14ac:dyDescent="0.35">
      <c r="A86" s="128" t="str">
        <f>'Indicator Data'!A87</f>
        <v>Italy</v>
      </c>
      <c r="B86" s="107" t="str">
        <f>'Indicator Data'!B87</f>
        <v>ITA</v>
      </c>
      <c r="C86" s="160"/>
      <c r="D86" s="160"/>
      <c r="E86" s="160"/>
      <c r="F86" s="160"/>
      <c r="G86" s="160"/>
      <c r="H86" s="160"/>
      <c r="I86" s="160"/>
      <c r="J86" s="160"/>
      <c r="K86" s="160"/>
      <c r="L86" s="160"/>
      <c r="M86" s="160"/>
      <c r="N86" s="160"/>
      <c r="O86" s="160"/>
      <c r="P86" s="160"/>
      <c r="Q86" s="162" t="str">
        <f>IF(ISNUMBER('Indicator Data'!Q87),"","Imputed using GDP p.c.")</f>
        <v/>
      </c>
      <c r="R86" s="160"/>
      <c r="S86" s="160"/>
      <c r="T86" s="160"/>
      <c r="U86" s="160"/>
      <c r="V86" s="160"/>
      <c r="W86" s="160"/>
      <c r="X86" s="160"/>
      <c r="Y86" s="160"/>
      <c r="Z86" s="160"/>
      <c r="AA86" s="160"/>
      <c r="AB86" s="160"/>
      <c r="AC86" s="160"/>
      <c r="AD86" s="160"/>
      <c r="AE86" s="160"/>
      <c r="AF86" s="160"/>
      <c r="AG86" s="160"/>
      <c r="AH86" s="160"/>
      <c r="AI86" s="160"/>
      <c r="AJ86" s="160"/>
      <c r="AK86" s="160"/>
      <c r="AL86" s="160"/>
      <c r="AM86" s="160"/>
      <c r="AN86" s="160"/>
      <c r="AO86" s="160"/>
      <c r="AP86" s="160"/>
      <c r="AQ86" s="160"/>
      <c r="AR86" s="160"/>
      <c r="AS86" s="160"/>
      <c r="AT86" s="160"/>
      <c r="AU86" s="160"/>
      <c r="AV86" s="160"/>
      <c r="AW86" s="160"/>
      <c r="AX86" s="160"/>
      <c r="AY86" s="160"/>
      <c r="AZ86" s="160"/>
      <c r="BA86" s="160"/>
      <c r="BB86" s="160"/>
      <c r="BC86" s="160"/>
      <c r="BD86" s="160"/>
      <c r="BE86" s="160"/>
      <c r="BF86" s="104"/>
    </row>
    <row r="87" spans="1:58" x14ac:dyDescent="0.35">
      <c r="A87" s="128" t="str">
        <f>'Indicator Data'!A88</f>
        <v>Jamaica</v>
      </c>
      <c r="B87" s="107" t="str">
        <f>'Indicator Data'!B88</f>
        <v>JAM</v>
      </c>
      <c r="C87" s="160"/>
      <c r="D87" s="160"/>
      <c r="E87" s="160"/>
      <c r="F87" s="160"/>
      <c r="G87" s="160"/>
      <c r="H87" s="160"/>
      <c r="I87" s="160"/>
      <c r="J87" s="160"/>
      <c r="K87" s="160"/>
      <c r="L87" s="160"/>
      <c r="M87" s="160"/>
      <c r="N87" s="160"/>
      <c r="O87" s="160"/>
      <c r="P87" s="160"/>
      <c r="Q87" s="162" t="str">
        <f>IF(ISNUMBER('Indicator Data'!Q88),"","Imputed using GDP p.c.")</f>
        <v/>
      </c>
      <c r="R87" s="160"/>
      <c r="S87" s="160"/>
      <c r="T87" s="160"/>
      <c r="U87" s="160"/>
      <c r="V87" s="160"/>
      <c r="W87" s="160"/>
      <c r="X87" s="160"/>
      <c r="Y87" s="160"/>
      <c r="Z87" s="160"/>
      <c r="AA87" s="160"/>
      <c r="AB87" s="160"/>
      <c r="AC87" s="160"/>
      <c r="AD87" s="160"/>
      <c r="AE87" s="160"/>
      <c r="AF87" s="160"/>
      <c r="AG87" s="160"/>
      <c r="AH87" s="160"/>
      <c r="AI87" s="160"/>
      <c r="AJ87" s="160"/>
      <c r="AK87" s="160"/>
      <c r="AL87" s="160"/>
      <c r="AM87" s="160"/>
      <c r="AN87" s="160"/>
      <c r="AO87" s="160"/>
      <c r="AP87" s="160"/>
      <c r="AQ87" s="160"/>
      <c r="AR87" s="160"/>
      <c r="AS87" s="160"/>
      <c r="AT87" s="160"/>
      <c r="AU87" s="160"/>
      <c r="AV87" s="160"/>
      <c r="AW87" s="160"/>
      <c r="AX87" s="160"/>
      <c r="AY87" s="160"/>
      <c r="AZ87" s="160"/>
      <c r="BA87" s="160"/>
      <c r="BB87" s="160"/>
      <c r="BC87" s="160"/>
      <c r="BD87" s="160"/>
      <c r="BE87" s="160"/>
      <c r="BF87" s="104"/>
    </row>
    <row r="88" spans="1:58" x14ac:dyDescent="0.35">
      <c r="A88" s="128" t="str">
        <f>'Indicator Data'!A89</f>
        <v>Japan</v>
      </c>
      <c r="B88" s="107" t="str">
        <f>'Indicator Data'!B89</f>
        <v>JPN</v>
      </c>
      <c r="C88" s="160"/>
      <c r="D88" s="160"/>
      <c r="E88" s="160"/>
      <c r="F88" s="160"/>
      <c r="G88" s="160"/>
      <c r="H88" s="160"/>
      <c r="I88" s="160"/>
      <c r="J88" s="160"/>
      <c r="K88" s="160"/>
      <c r="L88" s="160"/>
      <c r="M88" s="160"/>
      <c r="N88" s="160"/>
      <c r="O88" s="160"/>
      <c r="P88" s="160"/>
      <c r="Q88" s="162" t="str">
        <f>IF(ISNUMBER('Indicator Data'!Q89),"","Imputed using GDP p.c.")</f>
        <v/>
      </c>
      <c r="R88" s="160"/>
      <c r="S88" s="160"/>
      <c r="T88" s="160"/>
      <c r="U88" s="160"/>
      <c r="V88" s="160"/>
      <c r="W88" s="160"/>
      <c r="X88" s="160"/>
      <c r="Y88" s="160"/>
      <c r="Z88" s="160"/>
      <c r="AA88" s="160"/>
      <c r="AB88" s="160"/>
      <c r="AC88" s="160"/>
      <c r="AD88" s="160"/>
      <c r="AE88" s="160"/>
      <c r="AF88" s="160"/>
      <c r="AG88" s="160"/>
      <c r="AH88" s="160"/>
      <c r="AI88" s="160"/>
      <c r="AJ88" s="160"/>
      <c r="AK88" s="160"/>
      <c r="AL88" s="160"/>
      <c r="AM88" s="160"/>
      <c r="AN88" s="160"/>
      <c r="AO88" s="160"/>
      <c r="AP88" s="160"/>
      <c r="AQ88" s="160"/>
      <c r="AR88" s="160"/>
      <c r="AS88" s="160"/>
      <c r="AT88" s="160"/>
      <c r="AU88" s="160"/>
      <c r="AV88" s="160"/>
      <c r="AW88" s="160"/>
      <c r="AX88" s="160"/>
      <c r="AY88" s="160"/>
      <c r="AZ88" s="160"/>
      <c r="BA88" s="160"/>
      <c r="BB88" s="160"/>
      <c r="BC88" s="160"/>
      <c r="BD88" s="160"/>
      <c r="BE88" s="160"/>
      <c r="BF88" s="104"/>
    </row>
    <row r="89" spans="1:58" x14ac:dyDescent="0.35">
      <c r="A89" s="128" t="str">
        <f>'Indicator Data'!A90</f>
        <v>Jordan</v>
      </c>
      <c r="B89" s="107" t="str">
        <f>'Indicator Data'!B90</f>
        <v>JOR</v>
      </c>
      <c r="C89" s="160"/>
      <c r="D89" s="160"/>
      <c r="E89" s="160"/>
      <c r="F89" s="160"/>
      <c r="G89" s="160"/>
      <c r="H89" s="160"/>
      <c r="I89" s="160"/>
      <c r="J89" s="160"/>
      <c r="K89" s="160"/>
      <c r="L89" s="160"/>
      <c r="M89" s="160"/>
      <c r="N89" s="160"/>
      <c r="O89" s="160"/>
      <c r="P89" s="160"/>
      <c r="Q89" s="162" t="str">
        <f>IF(ISNUMBER('Indicator Data'!Q90),"","Imputed using GDP p.c.")</f>
        <v/>
      </c>
      <c r="R89" s="160"/>
      <c r="S89" s="160"/>
      <c r="T89" s="160"/>
      <c r="U89" s="160"/>
      <c r="V89" s="160"/>
      <c r="W89" s="160"/>
      <c r="X89" s="160"/>
      <c r="Y89" s="160"/>
      <c r="Z89" s="160"/>
      <c r="AA89" s="160"/>
      <c r="AB89" s="160"/>
      <c r="AC89" s="160"/>
      <c r="AD89" s="160"/>
      <c r="AE89" s="160"/>
      <c r="AF89" s="160"/>
      <c r="AG89" s="160"/>
      <c r="AH89" s="160"/>
      <c r="AI89" s="160"/>
      <c r="AJ89" s="160"/>
      <c r="AK89" s="160"/>
      <c r="AL89" s="160"/>
      <c r="AM89" s="160"/>
      <c r="AN89" s="160"/>
      <c r="AO89" s="160"/>
      <c r="AP89" s="160"/>
      <c r="AQ89" s="160"/>
      <c r="AR89" s="160"/>
      <c r="AS89" s="160"/>
      <c r="AT89" s="160"/>
      <c r="AU89" s="160"/>
      <c r="AV89" s="160"/>
      <c r="AW89" s="160"/>
      <c r="AX89" s="160"/>
      <c r="AY89" s="160"/>
      <c r="AZ89" s="160"/>
      <c r="BA89" s="160"/>
      <c r="BB89" s="160"/>
      <c r="BC89" s="160"/>
      <c r="BD89" s="160"/>
      <c r="BE89" s="160"/>
      <c r="BF89" s="104"/>
    </row>
    <row r="90" spans="1:58" x14ac:dyDescent="0.35">
      <c r="A90" s="128" t="str">
        <f>'Indicator Data'!A91</f>
        <v>Kazakhstan</v>
      </c>
      <c r="B90" s="107" t="str">
        <f>'Indicator Data'!B91</f>
        <v>KAZ</v>
      </c>
      <c r="C90" s="160"/>
      <c r="D90" s="160"/>
      <c r="E90" s="160"/>
      <c r="F90" s="160"/>
      <c r="G90" s="160"/>
      <c r="H90" s="160"/>
      <c r="I90" s="160"/>
      <c r="J90" s="160"/>
      <c r="K90" s="160"/>
      <c r="L90" s="160"/>
      <c r="M90" s="160"/>
      <c r="N90" s="160"/>
      <c r="O90" s="160"/>
      <c r="P90" s="160"/>
      <c r="Q90" s="162" t="str">
        <f>IF(ISNUMBER('Indicator Data'!Q91),"","Imputed using GDP p.c.")</f>
        <v/>
      </c>
      <c r="R90" s="160"/>
      <c r="S90" s="160"/>
      <c r="T90" s="160"/>
      <c r="U90" s="160"/>
      <c r="V90" s="160"/>
      <c r="W90" s="160"/>
      <c r="X90" s="160"/>
      <c r="Y90" s="160"/>
      <c r="Z90" s="160"/>
      <c r="AA90" s="160"/>
      <c r="AB90" s="160"/>
      <c r="AC90" s="160"/>
      <c r="AD90" s="160"/>
      <c r="AE90" s="160"/>
      <c r="AF90" s="160"/>
      <c r="AG90" s="160"/>
      <c r="AH90" s="160"/>
      <c r="AI90" s="160"/>
      <c r="AJ90" s="160"/>
      <c r="AK90" s="160"/>
      <c r="AL90" s="160"/>
      <c r="AM90" s="160"/>
      <c r="AN90" s="160"/>
      <c r="AO90" s="160"/>
      <c r="AP90" s="160"/>
      <c r="AQ90" s="160"/>
      <c r="AR90" s="160"/>
      <c r="AS90" s="160"/>
      <c r="AT90" s="160"/>
      <c r="AU90" s="160"/>
      <c r="AV90" s="160"/>
      <c r="AW90" s="160"/>
      <c r="AX90" s="160"/>
      <c r="AY90" s="160"/>
      <c r="AZ90" s="160"/>
      <c r="BA90" s="160"/>
      <c r="BB90" s="160"/>
      <c r="BC90" s="160"/>
      <c r="BD90" s="160"/>
      <c r="BE90" s="160"/>
      <c r="BF90" s="104"/>
    </row>
    <row r="91" spans="1:58" x14ac:dyDescent="0.35">
      <c r="A91" s="128" t="str">
        <f>'Indicator Data'!A92</f>
        <v>Kenya</v>
      </c>
      <c r="B91" s="107" t="str">
        <f>'Indicator Data'!B92</f>
        <v>KEN</v>
      </c>
      <c r="C91" s="160"/>
      <c r="D91" s="160"/>
      <c r="E91" s="160"/>
      <c r="F91" s="160"/>
      <c r="G91" s="160"/>
      <c r="H91" s="160"/>
      <c r="I91" s="160"/>
      <c r="J91" s="160"/>
      <c r="K91" s="160"/>
      <c r="L91" s="160"/>
      <c r="M91" s="160"/>
      <c r="N91" s="160"/>
      <c r="O91" s="160"/>
      <c r="P91" s="160"/>
      <c r="Q91" s="162" t="str">
        <f>IF(ISNUMBER('Indicator Data'!Q92),"","Imputed using GDP p.c.")</f>
        <v/>
      </c>
      <c r="R91" s="160"/>
      <c r="S91" s="160"/>
      <c r="T91" s="160"/>
      <c r="U91" s="160"/>
      <c r="V91" s="160"/>
      <c r="W91" s="160"/>
      <c r="X91" s="160"/>
      <c r="Y91" s="160"/>
      <c r="Z91" s="160"/>
      <c r="AA91" s="160"/>
      <c r="AB91" s="160"/>
      <c r="AC91" s="160"/>
      <c r="AD91" s="160"/>
      <c r="AE91" s="160"/>
      <c r="AF91" s="160"/>
      <c r="AG91" s="160"/>
      <c r="AH91" s="160"/>
      <c r="AI91" s="160"/>
      <c r="AJ91" s="160"/>
      <c r="AK91" s="160"/>
      <c r="AL91" s="160"/>
      <c r="AM91" s="160"/>
      <c r="AN91" s="160"/>
      <c r="AO91" s="160"/>
      <c r="AP91" s="160"/>
      <c r="AQ91" s="160"/>
      <c r="AR91" s="160"/>
      <c r="AS91" s="160"/>
      <c r="AT91" s="160"/>
      <c r="AU91" s="160"/>
      <c r="AV91" s="160"/>
      <c r="AW91" s="160"/>
      <c r="AX91" s="160"/>
      <c r="AY91" s="160"/>
      <c r="AZ91" s="160"/>
      <c r="BA91" s="160"/>
      <c r="BB91" s="160"/>
      <c r="BC91" s="160"/>
      <c r="BD91" s="160"/>
      <c r="BE91" s="160"/>
      <c r="BF91" s="104"/>
    </row>
    <row r="92" spans="1:58" x14ac:dyDescent="0.35">
      <c r="A92" s="128" t="str">
        <f>'Indicator Data'!A93</f>
        <v>Kiribati</v>
      </c>
      <c r="B92" s="107" t="str">
        <f>'Indicator Data'!B93</f>
        <v>KIR</v>
      </c>
      <c r="C92" s="160"/>
      <c r="D92" s="160"/>
      <c r="E92" s="160"/>
      <c r="F92" s="160"/>
      <c r="G92" s="160"/>
      <c r="H92" s="160"/>
      <c r="I92" s="160"/>
      <c r="J92" s="160"/>
      <c r="K92" s="160"/>
      <c r="L92" s="160"/>
      <c r="M92" s="160"/>
      <c r="N92" s="160"/>
      <c r="O92" s="160"/>
      <c r="P92" s="160"/>
      <c r="Q92" s="162" t="str">
        <f>IF(ISNUMBER('Indicator Data'!Q93),"","Imputed using GDP p.c.")</f>
        <v/>
      </c>
      <c r="R92" s="160"/>
      <c r="S92" s="160"/>
      <c r="T92" s="160"/>
      <c r="U92" s="160"/>
      <c r="V92" s="160"/>
      <c r="W92" s="160"/>
      <c r="X92" s="160"/>
      <c r="Y92" s="160"/>
      <c r="Z92" s="160"/>
      <c r="AA92" s="160"/>
      <c r="AB92" s="160"/>
      <c r="AC92" s="160"/>
      <c r="AD92" s="160"/>
      <c r="AE92" s="160"/>
      <c r="AF92" s="160"/>
      <c r="AG92" s="160"/>
      <c r="AH92" s="160"/>
      <c r="AI92" s="160"/>
      <c r="AJ92" s="160"/>
      <c r="AK92" s="160"/>
      <c r="AL92" s="160"/>
      <c r="AM92" s="160"/>
      <c r="AN92" s="160"/>
      <c r="AO92" s="160"/>
      <c r="AP92" s="160"/>
      <c r="AQ92" s="160"/>
      <c r="AR92" s="160"/>
      <c r="AS92" s="160"/>
      <c r="AT92" s="160"/>
      <c r="AU92" s="160"/>
      <c r="AV92" s="160"/>
      <c r="AW92" s="160"/>
      <c r="AX92" s="160"/>
      <c r="AY92" s="160"/>
      <c r="AZ92" s="160"/>
      <c r="BA92" s="160"/>
      <c r="BB92" s="160"/>
      <c r="BC92" s="160"/>
      <c r="BD92" s="160"/>
      <c r="BE92" s="160"/>
      <c r="BF92" s="104"/>
    </row>
    <row r="93" spans="1:58" x14ac:dyDescent="0.35">
      <c r="A93" s="128" t="str">
        <f>'Indicator Data'!A94</f>
        <v>Korea DPR</v>
      </c>
      <c r="B93" s="107" t="str">
        <f>'Indicator Data'!B94</f>
        <v>PRK</v>
      </c>
      <c r="C93" s="160"/>
      <c r="D93" s="160"/>
      <c r="E93" s="160"/>
      <c r="F93" s="160"/>
      <c r="G93" s="160"/>
      <c r="H93" s="160"/>
      <c r="I93" s="160"/>
      <c r="J93" s="160"/>
      <c r="K93" s="160"/>
      <c r="L93" s="160"/>
      <c r="M93" s="160"/>
      <c r="N93" s="160"/>
      <c r="O93" s="160"/>
      <c r="P93" s="160"/>
      <c r="Q93" s="162" t="str">
        <f>IF(ISNUMBER('Indicator Data'!Q94),"","Imputed using GDP p.c.")</f>
        <v>Imputed using GDP p.c.</v>
      </c>
      <c r="R93" s="160"/>
      <c r="S93" s="160"/>
      <c r="T93" s="160"/>
      <c r="U93" s="160"/>
      <c r="V93" s="160"/>
      <c r="W93" s="160"/>
      <c r="X93" s="160"/>
      <c r="Y93" s="160"/>
      <c r="Z93" s="160"/>
      <c r="AA93" s="160"/>
      <c r="AB93" s="160"/>
      <c r="AC93" s="160"/>
      <c r="AD93" s="160"/>
      <c r="AE93" s="160"/>
      <c r="AF93" s="160"/>
      <c r="AG93" s="160"/>
      <c r="AH93" s="160"/>
      <c r="AI93" s="160"/>
      <c r="AJ93" s="160"/>
      <c r="AK93" s="160"/>
      <c r="AL93" s="160"/>
      <c r="AM93" s="160"/>
      <c r="AN93" s="160"/>
      <c r="AO93" s="160"/>
      <c r="AP93" s="160"/>
      <c r="AQ93" s="160"/>
      <c r="AR93" s="160"/>
      <c r="AS93" s="160"/>
      <c r="AT93" s="160"/>
      <c r="AU93" s="160"/>
      <c r="AV93" s="160"/>
      <c r="AW93" s="160"/>
      <c r="AX93" s="160"/>
      <c r="AY93" s="160"/>
      <c r="AZ93" s="160"/>
      <c r="BA93" s="160"/>
      <c r="BB93" s="160"/>
      <c r="BC93" s="160"/>
      <c r="BD93" s="160"/>
      <c r="BE93" s="160"/>
      <c r="BF93" s="104"/>
    </row>
    <row r="94" spans="1:58" x14ac:dyDescent="0.35">
      <c r="A94" s="128" t="str">
        <f>'Indicator Data'!A95</f>
        <v>Korea Republic of</v>
      </c>
      <c r="B94" s="107" t="str">
        <f>'Indicator Data'!B95</f>
        <v>KOR</v>
      </c>
      <c r="C94" s="160"/>
      <c r="D94" s="160"/>
      <c r="E94" s="160"/>
      <c r="F94" s="160"/>
      <c r="G94" s="160"/>
      <c r="H94" s="160"/>
      <c r="I94" s="160"/>
      <c r="J94" s="160"/>
      <c r="K94" s="160"/>
      <c r="L94" s="160"/>
      <c r="M94" s="160"/>
      <c r="N94" s="160"/>
      <c r="O94" s="160"/>
      <c r="P94" s="160"/>
      <c r="Q94" s="162" t="str">
        <f>IF(ISNUMBER('Indicator Data'!Q95),"","Imputed using GDP p.c.")</f>
        <v/>
      </c>
      <c r="R94" s="160"/>
      <c r="S94" s="160"/>
      <c r="T94" s="160"/>
      <c r="U94" s="160"/>
      <c r="V94" s="160"/>
      <c r="W94" s="160"/>
      <c r="X94" s="160"/>
      <c r="Y94" s="160"/>
      <c r="Z94" s="160"/>
      <c r="AA94" s="160"/>
      <c r="AB94" s="160"/>
      <c r="AC94" s="160"/>
      <c r="AD94" s="160"/>
      <c r="AE94" s="160"/>
      <c r="AF94" s="160"/>
      <c r="AG94" s="160"/>
      <c r="AH94" s="160"/>
      <c r="AI94" s="160"/>
      <c r="AJ94" s="160"/>
      <c r="AK94" s="160"/>
      <c r="AL94" s="160"/>
      <c r="AM94" s="160"/>
      <c r="AN94" s="160"/>
      <c r="AO94" s="160"/>
      <c r="AP94" s="160"/>
      <c r="AQ94" s="160"/>
      <c r="AR94" s="160"/>
      <c r="AS94" s="160"/>
      <c r="AT94" s="160"/>
      <c r="AU94" s="160"/>
      <c r="AV94" s="160"/>
      <c r="AW94" s="160"/>
      <c r="AX94" s="160"/>
      <c r="AY94" s="160"/>
      <c r="AZ94" s="160"/>
      <c r="BA94" s="160"/>
      <c r="BB94" s="160"/>
      <c r="BC94" s="160"/>
      <c r="BD94" s="160"/>
      <c r="BE94" s="160"/>
      <c r="BF94" s="104"/>
    </row>
    <row r="95" spans="1:58" x14ac:dyDescent="0.35">
      <c r="A95" s="128" t="str">
        <f>'Indicator Data'!A96</f>
        <v>Kuwait</v>
      </c>
      <c r="B95" s="107" t="str">
        <f>'Indicator Data'!B96</f>
        <v>KWT</v>
      </c>
      <c r="C95" s="160"/>
      <c r="D95" s="160"/>
      <c r="E95" s="160"/>
      <c r="F95" s="160"/>
      <c r="G95" s="160"/>
      <c r="H95" s="160"/>
      <c r="I95" s="160"/>
      <c r="J95" s="160"/>
      <c r="K95" s="160"/>
      <c r="L95" s="160"/>
      <c r="M95" s="160"/>
      <c r="N95" s="160"/>
      <c r="O95" s="160"/>
      <c r="P95" s="160"/>
      <c r="Q95" s="162" t="str">
        <f>IF(ISNUMBER('Indicator Data'!Q96),"","Imputed using GDP p.c.")</f>
        <v/>
      </c>
      <c r="R95" s="160"/>
      <c r="S95" s="160"/>
      <c r="T95" s="160"/>
      <c r="U95" s="160"/>
      <c r="V95" s="160"/>
      <c r="W95" s="160"/>
      <c r="X95" s="160"/>
      <c r="Y95" s="160"/>
      <c r="Z95" s="160"/>
      <c r="AA95" s="160"/>
      <c r="AB95" s="160"/>
      <c r="AC95" s="160"/>
      <c r="AD95" s="160"/>
      <c r="AE95" s="160"/>
      <c r="AF95" s="160"/>
      <c r="AG95" s="160"/>
      <c r="AH95" s="160"/>
      <c r="AI95" s="160"/>
      <c r="AJ95" s="160"/>
      <c r="AK95" s="160"/>
      <c r="AL95" s="160"/>
      <c r="AM95" s="160"/>
      <c r="AN95" s="160"/>
      <c r="AO95" s="160"/>
      <c r="AP95" s="160"/>
      <c r="AQ95" s="160"/>
      <c r="AR95" s="160"/>
      <c r="AS95" s="160"/>
      <c r="AT95" s="160"/>
      <c r="AU95" s="160"/>
      <c r="AV95" s="160"/>
      <c r="AW95" s="160"/>
      <c r="AX95" s="160"/>
      <c r="AY95" s="160"/>
      <c r="AZ95" s="160"/>
      <c r="BA95" s="160"/>
      <c r="BB95" s="160"/>
      <c r="BC95" s="160"/>
      <c r="BD95" s="160"/>
      <c r="BE95" s="160"/>
      <c r="BF95" s="104"/>
    </row>
    <row r="96" spans="1:58" x14ac:dyDescent="0.35">
      <c r="A96" s="128" t="str">
        <f>'Indicator Data'!A97</f>
        <v>Kyrgyzstan</v>
      </c>
      <c r="B96" s="107" t="str">
        <f>'Indicator Data'!B97</f>
        <v>KGZ</v>
      </c>
      <c r="C96" s="160"/>
      <c r="D96" s="160"/>
      <c r="E96" s="160"/>
      <c r="F96" s="160"/>
      <c r="G96" s="160"/>
      <c r="H96" s="160"/>
      <c r="I96" s="160"/>
      <c r="J96" s="160"/>
      <c r="K96" s="160"/>
      <c r="L96" s="160"/>
      <c r="M96" s="160"/>
      <c r="N96" s="160"/>
      <c r="O96" s="160"/>
      <c r="P96" s="160"/>
      <c r="Q96" s="162" t="str">
        <f>IF(ISNUMBER('Indicator Data'!Q97),"","Imputed using GDP p.c.")</f>
        <v/>
      </c>
      <c r="R96" s="160"/>
      <c r="S96" s="160"/>
      <c r="T96" s="160"/>
      <c r="U96" s="160"/>
      <c r="V96" s="160"/>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60"/>
      <c r="AS96" s="160"/>
      <c r="AT96" s="160"/>
      <c r="AU96" s="160"/>
      <c r="AV96" s="160"/>
      <c r="AW96" s="160"/>
      <c r="AX96" s="160"/>
      <c r="AY96" s="160"/>
      <c r="AZ96" s="160"/>
      <c r="BA96" s="160"/>
      <c r="BB96" s="160"/>
      <c r="BC96" s="160"/>
      <c r="BD96" s="160"/>
      <c r="BE96" s="160"/>
      <c r="BF96" s="104"/>
    </row>
    <row r="97" spans="1:58" x14ac:dyDescent="0.35">
      <c r="A97" s="128" t="str">
        <f>'Indicator Data'!A98</f>
        <v>Lao PDR</v>
      </c>
      <c r="B97" s="107" t="str">
        <f>'Indicator Data'!B98</f>
        <v>LAO</v>
      </c>
      <c r="C97" s="160"/>
      <c r="D97" s="160"/>
      <c r="E97" s="160"/>
      <c r="F97" s="160"/>
      <c r="G97" s="160"/>
      <c r="H97" s="160"/>
      <c r="I97" s="160"/>
      <c r="J97" s="160"/>
      <c r="K97" s="160"/>
      <c r="L97" s="160"/>
      <c r="M97" s="160"/>
      <c r="N97" s="160"/>
      <c r="O97" s="160"/>
      <c r="P97" s="160"/>
      <c r="Q97" s="162" t="str">
        <f>IF(ISNUMBER('Indicator Data'!Q98),"","Imputed using GDP p.c.")</f>
        <v/>
      </c>
      <c r="R97" s="160"/>
      <c r="S97" s="160"/>
      <c r="T97" s="160"/>
      <c r="U97" s="160"/>
      <c r="V97" s="160"/>
      <c r="W97" s="160"/>
      <c r="X97" s="160"/>
      <c r="Y97" s="160"/>
      <c r="Z97" s="160"/>
      <c r="AA97" s="160"/>
      <c r="AB97" s="160"/>
      <c r="AC97" s="160"/>
      <c r="AD97" s="160"/>
      <c r="AE97" s="160"/>
      <c r="AF97" s="160"/>
      <c r="AG97" s="160"/>
      <c r="AH97" s="160"/>
      <c r="AI97" s="160"/>
      <c r="AJ97" s="160"/>
      <c r="AK97" s="160"/>
      <c r="AL97" s="160"/>
      <c r="AM97" s="160"/>
      <c r="AN97" s="160"/>
      <c r="AO97" s="160"/>
      <c r="AP97" s="160"/>
      <c r="AQ97" s="160"/>
      <c r="AR97" s="160"/>
      <c r="AS97" s="160"/>
      <c r="AT97" s="160"/>
      <c r="AU97" s="160"/>
      <c r="AV97" s="160"/>
      <c r="AW97" s="160"/>
      <c r="AX97" s="160"/>
      <c r="AY97" s="160"/>
      <c r="AZ97" s="160"/>
      <c r="BA97" s="160"/>
      <c r="BB97" s="160"/>
      <c r="BC97" s="160"/>
      <c r="BD97" s="160"/>
      <c r="BE97" s="160"/>
      <c r="BF97" s="104"/>
    </row>
    <row r="98" spans="1:58" x14ac:dyDescent="0.35">
      <c r="A98" s="128" t="str">
        <f>'Indicator Data'!A99</f>
        <v>Latvia</v>
      </c>
      <c r="B98" s="107" t="str">
        <f>'Indicator Data'!B99</f>
        <v>LVA</v>
      </c>
      <c r="C98" s="160"/>
      <c r="D98" s="160"/>
      <c r="E98" s="160"/>
      <c r="F98" s="160"/>
      <c r="G98" s="160"/>
      <c r="H98" s="160"/>
      <c r="I98" s="160"/>
      <c r="J98" s="160"/>
      <c r="K98" s="160"/>
      <c r="L98" s="160"/>
      <c r="M98" s="160"/>
      <c r="N98" s="160"/>
      <c r="O98" s="160"/>
      <c r="P98" s="160"/>
      <c r="Q98" s="162" t="str">
        <f>IF(ISNUMBER('Indicator Data'!Q99),"","Imputed using GDP p.c.")</f>
        <v/>
      </c>
      <c r="R98" s="160"/>
      <c r="S98" s="160"/>
      <c r="T98" s="160"/>
      <c r="U98" s="160"/>
      <c r="V98" s="160"/>
      <c r="W98" s="160"/>
      <c r="X98" s="160"/>
      <c r="Y98" s="160"/>
      <c r="Z98" s="160"/>
      <c r="AA98" s="160"/>
      <c r="AB98" s="160"/>
      <c r="AC98" s="160"/>
      <c r="AD98" s="160"/>
      <c r="AE98" s="160"/>
      <c r="AF98" s="160"/>
      <c r="AG98" s="160"/>
      <c r="AH98" s="160"/>
      <c r="AI98" s="160"/>
      <c r="AJ98" s="160"/>
      <c r="AK98" s="160"/>
      <c r="AL98" s="160"/>
      <c r="AM98" s="160"/>
      <c r="AN98" s="160"/>
      <c r="AO98" s="160"/>
      <c r="AP98" s="160"/>
      <c r="AQ98" s="160"/>
      <c r="AR98" s="160"/>
      <c r="AS98" s="160"/>
      <c r="AT98" s="160"/>
      <c r="AU98" s="160"/>
      <c r="AV98" s="160"/>
      <c r="AW98" s="160"/>
      <c r="AX98" s="160"/>
      <c r="AY98" s="160"/>
      <c r="AZ98" s="160"/>
      <c r="BA98" s="160"/>
      <c r="BB98" s="160"/>
      <c r="BC98" s="160"/>
      <c r="BD98" s="160"/>
      <c r="BE98" s="160"/>
      <c r="BF98" s="104"/>
    </row>
    <row r="99" spans="1:58" x14ac:dyDescent="0.35">
      <c r="A99" s="128" t="str">
        <f>'Indicator Data'!A100</f>
        <v>Lebanon</v>
      </c>
      <c r="B99" s="107" t="str">
        <f>'Indicator Data'!B100</f>
        <v>LBN</v>
      </c>
      <c r="C99" s="160"/>
      <c r="D99" s="160"/>
      <c r="E99" s="160"/>
      <c r="F99" s="160"/>
      <c r="G99" s="160"/>
      <c r="H99" s="160"/>
      <c r="I99" s="160"/>
      <c r="J99" s="160"/>
      <c r="K99" s="160"/>
      <c r="L99" s="160"/>
      <c r="M99" s="160"/>
      <c r="N99" s="160"/>
      <c r="O99" s="160"/>
      <c r="P99" s="160"/>
      <c r="Q99" s="162" t="str">
        <f>IF(ISNUMBER('Indicator Data'!Q100),"","Imputed using GDP p.c.")</f>
        <v/>
      </c>
      <c r="R99" s="160"/>
      <c r="S99" s="160"/>
      <c r="T99" s="160"/>
      <c r="U99" s="160"/>
      <c r="V99" s="160"/>
      <c r="W99" s="160"/>
      <c r="X99" s="160"/>
      <c r="Y99" s="160"/>
      <c r="Z99" s="160"/>
      <c r="AA99" s="160"/>
      <c r="AB99" s="160"/>
      <c r="AC99" s="160"/>
      <c r="AD99" s="160"/>
      <c r="AE99" s="160"/>
      <c r="AF99" s="160"/>
      <c r="AG99" s="160"/>
      <c r="AH99" s="160"/>
      <c r="AI99" s="160"/>
      <c r="AJ99" s="160"/>
      <c r="AK99" s="160"/>
      <c r="AL99" s="160"/>
      <c r="AM99" s="160"/>
      <c r="AN99" s="160"/>
      <c r="AO99" s="160"/>
      <c r="AP99" s="160"/>
      <c r="AQ99" s="160"/>
      <c r="AR99" s="160"/>
      <c r="AS99" s="160"/>
      <c r="AT99" s="160"/>
      <c r="AU99" s="160"/>
      <c r="AV99" s="160"/>
      <c r="AW99" s="160"/>
      <c r="AX99" s="160"/>
      <c r="AY99" s="160"/>
      <c r="AZ99" s="160"/>
      <c r="BA99" s="160"/>
      <c r="BB99" s="160"/>
      <c r="BC99" s="160"/>
      <c r="BD99" s="160"/>
      <c r="BE99" s="160"/>
      <c r="BF99" s="104"/>
    </row>
    <row r="100" spans="1:58" x14ac:dyDescent="0.35">
      <c r="A100" s="128" t="str">
        <f>'Indicator Data'!A101</f>
        <v>Lesotho</v>
      </c>
      <c r="B100" s="107" t="str">
        <f>'Indicator Data'!B101</f>
        <v>LSO</v>
      </c>
      <c r="C100" s="160"/>
      <c r="D100" s="160"/>
      <c r="E100" s="160"/>
      <c r="F100" s="160"/>
      <c r="G100" s="160"/>
      <c r="H100" s="160"/>
      <c r="I100" s="160"/>
      <c r="J100" s="160"/>
      <c r="K100" s="160"/>
      <c r="L100" s="160"/>
      <c r="M100" s="160"/>
      <c r="N100" s="160"/>
      <c r="O100" s="160"/>
      <c r="P100" s="160"/>
      <c r="Q100" s="162" t="str">
        <f>IF(ISNUMBER('Indicator Data'!Q101),"","Imputed using GDP p.c.")</f>
        <v/>
      </c>
      <c r="R100" s="160"/>
      <c r="S100" s="160"/>
      <c r="T100" s="160"/>
      <c r="U100" s="160"/>
      <c r="V100" s="160"/>
      <c r="W100" s="160"/>
      <c r="X100" s="160"/>
      <c r="Y100" s="160"/>
      <c r="Z100" s="160"/>
      <c r="AA100" s="160"/>
      <c r="AB100" s="160"/>
      <c r="AC100" s="160"/>
      <c r="AD100" s="160"/>
      <c r="AE100" s="160"/>
      <c r="AF100" s="160"/>
      <c r="AG100" s="160"/>
      <c r="AH100" s="160"/>
      <c r="AI100" s="160"/>
      <c r="AJ100" s="160"/>
      <c r="AK100" s="160"/>
      <c r="AL100" s="160"/>
      <c r="AM100" s="160"/>
      <c r="AN100" s="160"/>
      <c r="AO100" s="160"/>
      <c r="AP100" s="160"/>
      <c r="AQ100" s="160"/>
      <c r="AR100" s="160"/>
      <c r="AS100" s="160"/>
      <c r="AT100" s="160"/>
      <c r="AU100" s="160"/>
      <c r="AV100" s="160"/>
      <c r="AW100" s="160"/>
      <c r="AX100" s="160"/>
      <c r="AY100" s="160"/>
      <c r="AZ100" s="160"/>
      <c r="BA100" s="160"/>
      <c r="BB100" s="160"/>
      <c r="BC100" s="160"/>
      <c r="BD100" s="160"/>
      <c r="BE100" s="160"/>
      <c r="BF100" s="104"/>
    </row>
    <row r="101" spans="1:58" x14ac:dyDescent="0.35">
      <c r="A101" s="128" t="str">
        <f>'Indicator Data'!A102</f>
        <v>Liberia</v>
      </c>
      <c r="B101" s="107" t="str">
        <f>'Indicator Data'!B102</f>
        <v>LBR</v>
      </c>
      <c r="C101" s="160"/>
      <c r="D101" s="160"/>
      <c r="E101" s="160"/>
      <c r="F101" s="160"/>
      <c r="G101" s="160"/>
      <c r="H101" s="160"/>
      <c r="I101" s="160"/>
      <c r="J101" s="160"/>
      <c r="K101" s="160"/>
      <c r="L101" s="160"/>
      <c r="M101" s="160"/>
      <c r="N101" s="160"/>
      <c r="O101" s="160"/>
      <c r="P101" s="160"/>
      <c r="Q101" s="162" t="str">
        <f>IF(ISNUMBER('Indicator Data'!Q102),"","Imputed using GDP p.c.")</f>
        <v/>
      </c>
      <c r="R101" s="160"/>
      <c r="S101" s="160"/>
      <c r="T101" s="160"/>
      <c r="U101" s="160"/>
      <c r="V101" s="160"/>
      <c r="W101" s="160"/>
      <c r="X101" s="160"/>
      <c r="Y101" s="160"/>
      <c r="Z101" s="160"/>
      <c r="AA101" s="160"/>
      <c r="AB101" s="160"/>
      <c r="AC101" s="160"/>
      <c r="AD101" s="160"/>
      <c r="AE101" s="160"/>
      <c r="AF101" s="160"/>
      <c r="AG101" s="160"/>
      <c r="AH101" s="160"/>
      <c r="AI101" s="160"/>
      <c r="AJ101" s="160"/>
      <c r="AK101" s="160"/>
      <c r="AL101" s="160"/>
      <c r="AM101" s="160"/>
      <c r="AN101" s="160" t="s">
        <v>998</v>
      </c>
      <c r="AO101" s="160" t="s">
        <v>998</v>
      </c>
      <c r="AP101" s="160"/>
      <c r="AQ101" s="160"/>
      <c r="AR101" s="160"/>
      <c r="AS101" s="160"/>
      <c r="AT101" s="160"/>
      <c r="AU101" s="160"/>
      <c r="AV101" s="160"/>
      <c r="AW101" s="160"/>
      <c r="AX101" s="160"/>
      <c r="AY101" s="160"/>
      <c r="AZ101" s="160"/>
      <c r="BA101" s="160"/>
      <c r="BB101" s="160"/>
      <c r="BC101" s="160"/>
      <c r="BD101" s="160"/>
      <c r="BE101" s="160"/>
      <c r="BF101" s="104"/>
    </row>
    <row r="102" spans="1:58" x14ac:dyDescent="0.35">
      <c r="A102" s="128" t="str">
        <f>'Indicator Data'!A103</f>
        <v>Libya</v>
      </c>
      <c r="B102" s="107" t="str">
        <f>'Indicator Data'!B103</f>
        <v>LBY</v>
      </c>
      <c r="C102" s="160"/>
      <c r="D102" s="160"/>
      <c r="E102" s="160"/>
      <c r="F102" s="160"/>
      <c r="G102" s="160"/>
      <c r="H102" s="160"/>
      <c r="I102" s="160"/>
      <c r="J102" s="160"/>
      <c r="K102" s="160"/>
      <c r="L102" s="160"/>
      <c r="M102" s="160"/>
      <c r="N102" s="160"/>
      <c r="O102" s="160"/>
      <c r="P102" s="160"/>
      <c r="Q102" s="162" t="str">
        <f>IF(ISNUMBER('Indicator Data'!Q103),"","Imputed using GDP p.c.")</f>
        <v/>
      </c>
      <c r="R102" s="160"/>
      <c r="S102" s="160"/>
      <c r="T102" s="160"/>
      <c r="U102" s="160"/>
      <c r="V102" s="160"/>
      <c r="W102" s="160"/>
      <c r="X102" s="160"/>
      <c r="Y102" s="160"/>
      <c r="Z102" s="160"/>
      <c r="AA102" s="160"/>
      <c r="AB102" s="160"/>
      <c r="AC102" s="160"/>
      <c r="AD102" s="160"/>
      <c r="AE102" s="160"/>
      <c r="AF102" s="160"/>
      <c r="AG102" s="160"/>
      <c r="AH102" s="160"/>
      <c r="AI102" s="160"/>
      <c r="AJ102" s="160"/>
      <c r="AK102" s="160"/>
      <c r="AL102" s="160"/>
      <c r="AM102" s="160"/>
      <c r="AN102" s="160"/>
      <c r="AO102" s="160"/>
      <c r="AP102" s="160"/>
      <c r="AQ102" s="160"/>
      <c r="AR102" s="160"/>
      <c r="AS102" s="160"/>
      <c r="AT102" s="160"/>
      <c r="AU102" s="160"/>
      <c r="AV102" s="160"/>
      <c r="AW102" s="160"/>
      <c r="AX102" s="160"/>
      <c r="AY102" s="160"/>
      <c r="AZ102" s="160"/>
      <c r="BA102" s="160"/>
      <c r="BB102" s="160"/>
      <c r="BC102" s="160"/>
      <c r="BD102" s="160"/>
      <c r="BE102" s="160"/>
      <c r="BF102" s="104"/>
    </row>
    <row r="103" spans="1:58" x14ac:dyDescent="0.35">
      <c r="A103" s="128" t="str">
        <f>'Indicator Data'!A104</f>
        <v>Liechtenstein</v>
      </c>
      <c r="B103" s="107" t="str">
        <f>'Indicator Data'!B104</f>
        <v>LIE</v>
      </c>
      <c r="C103" s="160"/>
      <c r="D103" s="160"/>
      <c r="E103" s="160"/>
      <c r="F103" s="160"/>
      <c r="G103" s="160"/>
      <c r="H103" s="160"/>
      <c r="I103" s="160"/>
      <c r="J103" s="160"/>
      <c r="K103" s="160"/>
      <c r="L103" s="160"/>
      <c r="M103" s="160"/>
      <c r="N103" s="160"/>
      <c r="O103" s="160"/>
      <c r="P103" s="160"/>
      <c r="Q103" s="162" t="str">
        <f>IF(ISNUMBER('Indicator Data'!Q104),"","Imputed using GDP p.c.")</f>
        <v/>
      </c>
      <c r="R103" s="160"/>
      <c r="S103" s="160"/>
      <c r="T103" s="160"/>
      <c r="U103" s="160"/>
      <c r="V103" s="160"/>
      <c r="W103" s="160"/>
      <c r="X103" s="160"/>
      <c r="Y103" s="160"/>
      <c r="Z103" s="160"/>
      <c r="AA103" s="160"/>
      <c r="AB103" s="160"/>
      <c r="AC103" s="160"/>
      <c r="AD103" s="160"/>
      <c r="AE103" s="160"/>
      <c r="AF103" s="160"/>
      <c r="AG103" s="160"/>
      <c r="AH103" s="160"/>
      <c r="AI103" s="160"/>
      <c r="AJ103" s="160"/>
      <c r="AK103" s="160"/>
      <c r="AL103" s="160"/>
      <c r="AM103" s="160"/>
      <c r="AN103" s="160"/>
      <c r="AO103" s="160"/>
      <c r="AP103" s="160"/>
      <c r="AQ103" s="160"/>
      <c r="AR103" s="160"/>
      <c r="AS103" s="160"/>
      <c r="AT103" s="160"/>
      <c r="AU103" s="160"/>
      <c r="AV103" s="160"/>
      <c r="AW103" s="160"/>
      <c r="AX103" s="160"/>
      <c r="AY103" s="160"/>
      <c r="AZ103" s="160"/>
      <c r="BA103" s="160"/>
      <c r="BB103" s="160"/>
      <c r="BC103" s="160"/>
      <c r="BD103" s="160"/>
      <c r="BE103" s="160"/>
      <c r="BF103" s="104"/>
    </row>
    <row r="104" spans="1:58" x14ac:dyDescent="0.35">
      <c r="A104" s="128" t="str">
        <f>'Indicator Data'!A105</f>
        <v>Lithuania</v>
      </c>
      <c r="B104" s="107" t="str">
        <f>'Indicator Data'!B105</f>
        <v>LTU</v>
      </c>
      <c r="C104" s="160"/>
      <c r="D104" s="160"/>
      <c r="E104" s="160"/>
      <c r="F104" s="160"/>
      <c r="G104" s="160"/>
      <c r="H104" s="160"/>
      <c r="I104" s="160"/>
      <c r="J104" s="160"/>
      <c r="K104" s="160"/>
      <c r="L104" s="160"/>
      <c r="M104" s="160"/>
      <c r="N104" s="160"/>
      <c r="O104" s="160"/>
      <c r="P104" s="160"/>
      <c r="Q104" s="162" t="str">
        <f>IF(ISNUMBER('Indicator Data'!Q105),"","Imputed using GDP p.c.")</f>
        <v/>
      </c>
      <c r="R104" s="160"/>
      <c r="S104" s="160"/>
      <c r="T104" s="160"/>
      <c r="U104" s="160"/>
      <c r="V104" s="160"/>
      <c r="W104" s="160"/>
      <c r="X104" s="160"/>
      <c r="Y104" s="160"/>
      <c r="Z104" s="160"/>
      <c r="AA104" s="160"/>
      <c r="AB104" s="160"/>
      <c r="AC104" s="160"/>
      <c r="AD104" s="160"/>
      <c r="AE104" s="160"/>
      <c r="AF104" s="160"/>
      <c r="AG104" s="160"/>
      <c r="AH104" s="160"/>
      <c r="AI104" s="160"/>
      <c r="AJ104" s="160"/>
      <c r="AK104" s="160"/>
      <c r="AL104" s="160"/>
      <c r="AM104" s="160"/>
      <c r="AN104" s="160"/>
      <c r="AO104" s="160"/>
      <c r="AP104" s="160"/>
      <c r="AQ104" s="160"/>
      <c r="AR104" s="160"/>
      <c r="AS104" s="160"/>
      <c r="AT104" s="160"/>
      <c r="AU104" s="160"/>
      <c r="AV104" s="160"/>
      <c r="AW104" s="160"/>
      <c r="AX104" s="160"/>
      <c r="AY104" s="160"/>
      <c r="AZ104" s="160"/>
      <c r="BA104" s="160"/>
      <c r="BB104" s="160"/>
      <c r="BC104" s="160"/>
      <c r="BD104" s="160"/>
      <c r="BE104" s="160"/>
      <c r="BF104" s="104"/>
    </row>
    <row r="105" spans="1:58" x14ac:dyDescent="0.35">
      <c r="A105" s="128" t="str">
        <f>'Indicator Data'!A106</f>
        <v>Luxembourg</v>
      </c>
      <c r="B105" s="107" t="str">
        <f>'Indicator Data'!B106</f>
        <v>LUX</v>
      </c>
      <c r="C105" s="160"/>
      <c r="D105" s="160"/>
      <c r="E105" s="160"/>
      <c r="F105" s="160"/>
      <c r="G105" s="160"/>
      <c r="H105" s="160"/>
      <c r="I105" s="160"/>
      <c r="J105" s="160"/>
      <c r="K105" s="160"/>
      <c r="L105" s="160"/>
      <c r="M105" s="160"/>
      <c r="N105" s="160"/>
      <c r="O105" s="160"/>
      <c r="P105" s="160"/>
      <c r="Q105" s="162" t="str">
        <f>IF(ISNUMBER('Indicator Data'!Q106),"","Imputed using GDP p.c.")</f>
        <v/>
      </c>
      <c r="R105" s="160"/>
      <c r="S105" s="160"/>
      <c r="T105" s="160"/>
      <c r="U105" s="160"/>
      <c r="V105" s="160"/>
      <c r="W105" s="160"/>
      <c r="X105" s="160"/>
      <c r="Y105" s="160"/>
      <c r="Z105" s="160"/>
      <c r="AA105" s="160"/>
      <c r="AB105" s="160"/>
      <c r="AC105" s="160"/>
      <c r="AD105" s="160"/>
      <c r="AE105" s="160"/>
      <c r="AF105" s="160"/>
      <c r="AG105" s="160"/>
      <c r="AH105" s="160"/>
      <c r="AI105" s="160"/>
      <c r="AJ105" s="160"/>
      <c r="AK105" s="160"/>
      <c r="AL105" s="160"/>
      <c r="AM105" s="160"/>
      <c r="AN105" s="160"/>
      <c r="AO105" s="160"/>
      <c r="AP105" s="160"/>
      <c r="AQ105" s="160"/>
      <c r="AR105" s="160"/>
      <c r="AS105" s="160"/>
      <c r="AT105" s="160"/>
      <c r="AU105" s="160"/>
      <c r="AV105" s="160"/>
      <c r="AW105" s="160"/>
      <c r="AX105" s="160"/>
      <c r="AY105" s="160"/>
      <c r="AZ105" s="160"/>
      <c r="BA105" s="160"/>
      <c r="BB105" s="160"/>
      <c r="BC105" s="160"/>
      <c r="BD105" s="160"/>
      <c r="BE105" s="160"/>
      <c r="BF105" s="104"/>
    </row>
    <row r="106" spans="1:58" x14ac:dyDescent="0.35">
      <c r="A106" s="128" t="str">
        <f>'Indicator Data'!A107</f>
        <v>Madagascar</v>
      </c>
      <c r="B106" s="107" t="str">
        <f>'Indicator Data'!B107</f>
        <v>MDG</v>
      </c>
      <c r="C106" s="160"/>
      <c r="D106" s="160"/>
      <c r="E106" s="160"/>
      <c r="F106" s="160"/>
      <c r="G106" s="160"/>
      <c r="H106" s="160"/>
      <c r="I106" s="160"/>
      <c r="J106" s="160"/>
      <c r="K106" s="160"/>
      <c r="L106" s="160"/>
      <c r="M106" s="160"/>
      <c r="N106" s="160"/>
      <c r="O106" s="160"/>
      <c r="P106" s="160"/>
      <c r="Q106" s="162" t="str">
        <f>IF(ISNUMBER('Indicator Data'!Q107),"","Imputed using GDP p.c.")</f>
        <v/>
      </c>
      <c r="R106" s="160"/>
      <c r="S106" s="160"/>
      <c r="T106" s="160"/>
      <c r="U106" s="160"/>
      <c r="V106" s="160"/>
      <c r="W106" s="160"/>
      <c r="X106" s="160"/>
      <c r="Y106" s="160"/>
      <c r="Z106" s="160"/>
      <c r="AA106" s="160"/>
      <c r="AB106" s="160"/>
      <c r="AC106" s="160"/>
      <c r="AD106" s="160"/>
      <c r="AE106" s="160"/>
      <c r="AF106" s="160"/>
      <c r="AG106" s="160"/>
      <c r="AH106" s="160"/>
      <c r="AI106" s="160"/>
      <c r="AJ106" s="160"/>
      <c r="AK106" s="160"/>
      <c r="AL106" s="160"/>
      <c r="AM106" s="160"/>
      <c r="AN106" s="160"/>
      <c r="AO106" s="160"/>
      <c r="AP106" s="160"/>
      <c r="AQ106" s="160"/>
      <c r="AR106" s="160"/>
      <c r="AS106" s="160"/>
      <c r="AT106" s="160"/>
      <c r="AU106" s="160"/>
      <c r="AV106" s="160"/>
      <c r="AW106" s="160"/>
      <c r="AX106" s="160"/>
      <c r="AY106" s="160"/>
      <c r="AZ106" s="160"/>
      <c r="BA106" s="160"/>
      <c r="BB106" s="160"/>
      <c r="BC106" s="160"/>
      <c r="BD106" s="160"/>
      <c r="BE106" s="160"/>
      <c r="BF106" s="104"/>
    </row>
    <row r="107" spans="1:58" x14ac:dyDescent="0.35">
      <c r="A107" s="128" t="str">
        <f>'Indicator Data'!A108</f>
        <v>Malawi</v>
      </c>
      <c r="B107" s="107" t="str">
        <f>'Indicator Data'!B108</f>
        <v>MWI</v>
      </c>
      <c r="C107" s="160"/>
      <c r="D107" s="160"/>
      <c r="E107" s="160"/>
      <c r="F107" s="160"/>
      <c r="G107" s="160"/>
      <c r="H107" s="160"/>
      <c r="I107" s="160"/>
      <c r="J107" s="160"/>
      <c r="K107" s="160"/>
      <c r="L107" s="160"/>
      <c r="M107" s="160"/>
      <c r="N107" s="160"/>
      <c r="O107" s="160"/>
      <c r="P107" s="160"/>
      <c r="Q107" s="162" t="str">
        <f>IF(ISNUMBER('Indicator Data'!Q108),"","Imputed using GDP p.c.")</f>
        <v/>
      </c>
      <c r="R107" s="160"/>
      <c r="S107" s="160"/>
      <c r="T107" s="160"/>
      <c r="U107" s="160"/>
      <c r="V107" s="160"/>
      <c r="W107" s="160"/>
      <c r="X107" s="160"/>
      <c r="Y107" s="160"/>
      <c r="Z107" s="160"/>
      <c r="AA107" s="160"/>
      <c r="AB107" s="160"/>
      <c r="AC107" s="160"/>
      <c r="AD107" s="160"/>
      <c r="AE107" s="160"/>
      <c r="AF107" s="160"/>
      <c r="AG107" s="160"/>
      <c r="AH107" s="160"/>
      <c r="AI107" s="160"/>
      <c r="AJ107" s="160"/>
      <c r="AK107" s="160"/>
      <c r="AL107" s="160"/>
      <c r="AM107" s="160"/>
      <c r="AN107" s="160"/>
      <c r="AO107" s="160"/>
      <c r="AP107" s="160"/>
      <c r="AQ107" s="160"/>
      <c r="AR107" s="160"/>
      <c r="AS107" s="160"/>
      <c r="AT107" s="160"/>
      <c r="AU107" s="160"/>
      <c r="AV107" s="160"/>
      <c r="AW107" s="160"/>
      <c r="AX107" s="160"/>
      <c r="AY107" s="160"/>
      <c r="AZ107" s="160"/>
      <c r="BA107" s="160"/>
      <c r="BB107" s="160"/>
      <c r="BC107" s="160"/>
      <c r="BD107" s="160"/>
      <c r="BE107" s="160"/>
      <c r="BF107" s="104"/>
    </row>
    <row r="108" spans="1:58" x14ac:dyDescent="0.35">
      <c r="A108" s="128" t="str">
        <f>'Indicator Data'!A109</f>
        <v>Malaysia</v>
      </c>
      <c r="B108" s="107" t="str">
        <f>'Indicator Data'!B109</f>
        <v>MYS</v>
      </c>
      <c r="C108" s="160"/>
      <c r="D108" s="160"/>
      <c r="E108" s="160"/>
      <c r="F108" s="160"/>
      <c r="G108" s="160"/>
      <c r="H108" s="160"/>
      <c r="I108" s="160"/>
      <c r="J108" s="160"/>
      <c r="K108" s="160"/>
      <c r="L108" s="160"/>
      <c r="M108" s="160"/>
      <c r="N108" s="160"/>
      <c r="O108" s="160"/>
      <c r="P108" s="160"/>
      <c r="Q108" s="162" t="str">
        <f>IF(ISNUMBER('Indicator Data'!Q109),"","Imputed using GDP p.c.")</f>
        <v/>
      </c>
      <c r="R108" s="160"/>
      <c r="S108" s="160"/>
      <c r="T108" s="160"/>
      <c r="U108" s="160"/>
      <c r="V108" s="160"/>
      <c r="W108" s="160"/>
      <c r="X108" s="160"/>
      <c r="Y108" s="160"/>
      <c r="Z108" s="160"/>
      <c r="AA108" s="160"/>
      <c r="AB108" s="160"/>
      <c r="AC108" s="160"/>
      <c r="AD108" s="160"/>
      <c r="AE108" s="160"/>
      <c r="AF108" s="160"/>
      <c r="AG108" s="160"/>
      <c r="AH108" s="160"/>
      <c r="AI108" s="160"/>
      <c r="AJ108" s="160"/>
      <c r="AK108" s="160"/>
      <c r="AL108" s="160"/>
      <c r="AM108" s="160"/>
      <c r="AN108" s="160"/>
      <c r="AO108" s="160"/>
      <c r="AP108" s="160"/>
      <c r="AQ108" s="160"/>
      <c r="AR108" s="160"/>
      <c r="AS108" s="160"/>
      <c r="AT108" s="160"/>
      <c r="AU108" s="160"/>
      <c r="AV108" s="160"/>
      <c r="AW108" s="160"/>
      <c r="AX108" s="160"/>
      <c r="AY108" s="160"/>
      <c r="AZ108" s="160"/>
      <c r="BA108" s="160"/>
      <c r="BB108" s="160"/>
      <c r="BC108" s="160"/>
      <c r="BD108" s="160"/>
      <c r="BE108" s="160"/>
      <c r="BF108" s="104"/>
    </row>
    <row r="109" spans="1:58" x14ac:dyDescent="0.35">
      <c r="A109" s="128" t="str">
        <f>'Indicator Data'!A110</f>
        <v>Maldives</v>
      </c>
      <c r="B109" s="107" t="str">
        <f>'Indicator Data'!B110</f>
        <v>MDV</v>
      </c>
      <c r="C109" s="160"/>
      <c r="D109" s="160"/>
      <c r="E109" s="160"/>
      <c r="F109" s="160"/>
      <c r="G109" s="160"/>
      <c r="H109" s="160"/>
      <c r="I109" s="160"/>
      <c r="J109" s="160"/>
      <c r="K109" s="160"/>
      <c r="L109" s="160"/>
      <c r="M109" s="160"/>
      <c r="N109" s="160"/>
      <c r="O109" s="160"/>
      <c r="P109" s="160"/>
      <c r="Q109" s="162" t="str">
        <f>IF(ISNUMBER('Indicator Data'!Q110),"","Imputed using GDP p.c.")</f>
        <v/>
      </c>
      <c r="R109" s="160"/>
      <c r="S109" s="160"/>
      <c r="T109" s="160"/>
      <c r="U109" s="160"/>
      <c r="V109" s="160"/>
      <c r="W109" s="160"/>
      <c r="X109" s="160"/>
      <c r="Y109" s="160"/>
      <c r="Z109" s="160"/>
      <c r="AA109" s="160"/>
      <c r="AB109" s="160"/>
      <c r="AC109" s="160"/>
      <c r="AD109" s="160"/>
      <c r="AE109" s="160"/>
      <c r="AF109" s="160"/>
      <c r="AG109" s="160"/>
      <c r="AH109" s="160"/>
      <c r="AI109" s="160"/>
      <c r="AJ109" s="160"/>
      <c r="AK109" s="160"/>
      <c r="AL109" s="160"/>
      <c r="AM109" s="160"/>
      <c r="AN109" s="160"/>
      <c r="AO109" s="160"/>
      <c r="AP109" s="160"/>
      <c r="AQ109" s="160"/>
      <c r="AR109" s="160"/>
      <c r="AS109" s="160"/>
      <c r="AT109" s="160"/>
      <c r="AU109" s="160"/>
      <c r="AV109" s="160"/>
      <c r="AW109" s="160"/>
      <c r="AX109" s="160"/>
      <c r="AY109" s="160"/>
      <c r="AZ109" s="160"/>
      <c r="BA109" s="160"/>
      <c r="BB109" s="160"/>
      <c r="BC109" s="160"/>
      <c r="BD109" s="160"/>
      <c r="BE109" s="160"/>
      <c r="BF109" s="104"/>
    </row>
    <row r="110" spans="1:58" x14ac:dyDescent="0.35">
      <c r="A110" s="128" t="str">
        <f>'Indicator Data'!A111</f>
        <v>Mali</v>
      </c>
      <c r="B110" s="107" t="str">
        <f>'Indicator Data'!B111</f>
        <v>MLI</v>
      </c>
      <c r="C110" s="160"/>
      <c r="D110" s="160"/>
      <c r="E110" s="160"/>
      <c r="F110" s="160"/>
      <c r="G110" s="160"/>
      <c r="H110" s="160"/>
      <c r="I110" s="160"/>
      <c r="J110" s="160"/>
      <c r="K110" s="160"/>
      <c r="L110" s="160"/>
      <c r="M110" s="160"/>
      <c r="N110" s="160"/>
      <c r="O110" s="160"/>
      <c r="P110" s="160"/>
      <c r="Q110" s="162" t="str">
        <f>IF(ISNUMBER('Indicator Data'!Q111),"","Imputed using GDP p.c.")</f>
        <v/>
      </c>
      <c r="R110" s="160"/>
      <c r="S110" s="160"/>
      <c r="T110" s="160"/>
      <c r="U110" s="160"/>
      <c r="V110" s="160"/>
      <c r="W110" s="160"/>
      <c r="X110" s="160"/>
      <c r="Y110" s="160"/>
      <c r="Z110" s="160"/>
      <c r="AA110" s="160"/>
      <c r="AB110" s="160"/>
      <c r="AC110" s="160"/>
      <c r="AD110" s="160"/>
      <c r="AE110" s="160"/>
      <c r="AF110" s="160"/>
      <c r="AG110" s="160"/>
      <c r="AH110" s="160"/>
      <c r="AI110" s="160"/>
      <c r="AJ110" s="160"/>
      <c r="AK110" s="160"/>
      <c r="AL110" s="160"/>
      <c r="AM110" s="160"/>
      <c r="AN110" s="160"/>
      <c r="AO110" s="160"/>
      <c r="AP110" s="160"/>
      <c r="AQ110" s="160"/>
      <c r="AR110" s="160"/>
      <c r="AS110" s="160"/>
      <c r="AT110" s="160"/>
      <c r="AU110" s="160"/>
      <c r="AV110" s="160"/>
      <c r="AW110" s="160"/>
      <c r="AX110" s="160"/>
      <c r="AY110" s="160"/>
      <c r="AZ110" s="160"/>
      <c r="BA110" s="160"/>
      <c r="BB110" s="160"/>
      <c r="BC110" s="160"/>
      <c r="BD110" s="160"/>
      <c r="BE110" s="160"/>
      <c r="BF110" s="104"/>
    </row>
    <row r="111" spans="1:58" x14ac:dyDescent="0.35">
      <c r="A111" s="128" t="str">
        <f>'Indicator Data'!A112</f>
        <v>Malta</v>
      </c>
      <c r="B111" s="107" t="str">
        <f>'Indicator Data'!B112</f>
        <v>MLT</v>
      </c>
      <c r="C111" s="160"/>
      <c r="D111" s="160"/>
      <c r="E111" s="160"/>
      <c r="F111" s="160"/>
      <c r="G111" s="160"/>
      <c r="H111" s="160"/>
      <c r="I111" s="160"/>
      <c r="J111" s="160"/>
      <c r="K111" s="160"/>
      <c r="L111" s="160"/>
      <c r="M111" s="160"/>
      <c r="N111" s="160"/>
      <c r="O111" s="160"/>
      <c r="P111" s="160"/>
      <c r="Q111" s="162" t="str">
        <f>IF(ISNUMBER('Indicator Data'!Q112),"","Imputed using GDP p.c.")</f>
        <v/>
      </c>
      <c r="R111" s="160"/>
      <c r="S111" s="160"/>
      <c r="T111" s="160"/>
      <c r="U111" s="160"/>
      <c r="V111" s="160"/>
      <c r="W111" s="160"/>
      <c r="X111" s="160"/>
      <c r="Y111" s="160"/>
      <c r="Z111" s="160"/>
      <c r="AA111" s="160"/>
      <c r="AB111" s="160"/>
      <c r="AC111" s="160"/>
      <c r="AD111" s="160"/>
      <c r="AE111" s="160"/>
      <c r="AF111" s="160"/>
      <c r="AG111" s="160"/>
      <c r="AH111" s="160"/>
      <c r="AI111" s="160"/>
      <c r="AJ111" s="160"/>
      <c r="AK111" s="160"/>
      <c r="AL111" s="160"/>
      <c r="AM111" s="160"/>
      <c r="AN111" s="160" t="s">
        <v>997</v>
      </c>
      <c r="AO111" s="160" t="s">
        <v>997</v>
      </c>
      <c r="AP111" s="160"/>
      <c r="AQ111" s="160"/>
      <c r="AR111" s="160"/>
      <c r="AS111" s="160"/>
      <c r="AT111" s="160"/>
      <c r="AU111" s="160"/>
      <c r="AV111" s="160"/>
      <c r="AW111" s="160"/>
      <c r="AX111" s="160"/>
      <c r="AY111" s="160"/>
      <c r="AZ111" s="160"/>
      <c r="BA111" s="160"/>
      <c r="BB111" s="160"/>
      <c r="BC111" s="160"/>
      <c r="BD111" s="160"/>
      <c r="BE111" s="160"/>
      <c r="BF111" s="104"/>
    </row>
    <row r="112" spans="1:58" x14ac:dyDescent="0.35">
      <c r="A112" s="128" t="str">
        <f>'Indicator Data'!A113</f>
        <v>Marshall Islands</v>
      </c>
      <c r="B112" s="107" t="str">
        <f>'Indicator Data'!B113</f>
        <v>MHL</v>
      </c>
      <c r="C112" s="160"/>
      <c r="D112" s="160"/>
      <c r="E112" s="160"/>
      <c r="F112" s="160"/>
      <c r="G112" s="160"/>
      <c r="H112" s="160"/>
      <c r="I112" s="160"/>
      <c r="J112" s="160"/>
      <c r="K112" s="160"/>
      <c r="L112" s="160"/>
      <c r="M112" s="160"/>
      <c r="N112" s="160"/>
      <c r="O112" s="160"/>
      <c r="P112" s="160"/>
      <c r="Q112" s="162" t="str">
        <f>IF(ISNUMBER('Indicator Data'!Q113),"","Imputed using GDP p.c.")</f>
        <v/>
      </c>
      <c r="R112" s="160"/>
      <c r="S112" s="160"/>
      <c r="T112" s="160"/>
      <c r="U112" s="160"/>
      <c r="V112" s="160"/>
      <c r="W112" s="160"/>
      <c r="X112" s="160"/>
      <c r="Y112" s="160"/>
      <c r="Z112" s="160"/>
      <c r="AA112" s="160"/>
      <c r="AB112" s="160"/>
      <c r="AC112" s="160"/>
      <c r="AD112" s="160"/>
      <c r="AE112" s="160"/>
      <c r="AF112" s="160"/>
      <c r="AG112" s="160"/>
      <c r="AH112" s="160"/>
      <c r="AI112" s="160"/>
      <c r="AJ112" s="160"/>
      <c r="AK112" s="160"/>
      <c r="AL112" s="160"/>
      <c r="AM112" s="160"/>
      <c r="AN112" s="160"/>
      <c r="AO112" s="160"/>
      <c r="AP112" s="160"/>
      <c r="AQ112" s="160"/>
      <c r="AR112" s="160"/>
      <c r="AS112" s="160"/>
      <c r="AT112" s="160"/>
      <c r="AU112" s="160"/>
      <c r="AV112" s="160"/>
      <c r="AW112" s="160"/>
      <c r="AX112" s="160"/>
      <c r="AY112" s="160"/>
      <c r="AZ112" s="160"/>
      <c r="BA112" s="160"/>
      <c r="BB112" s="160"/>
      <c r="BC112" s="160"/>
      <c r="BD112" s="160"/>
      <c r="BE112" s="160"/>
      <c r="BF112" s="104"/>
    </row>
    <row r="113" spans="1:58" x14ac:dyDescent="0.35">
      <c r="A113" s="128" t="str">
        <f>'Indicator Data'!A114</f>
        <v>Mauritania</v>
      </c>
      <c r="B113" s="107" t="str">
        <f>'Indicator Data'!B114</f>
        <v>MRT</v>
      </c>
      <c r="C113" s="160"/>
      <c r="D113" s="160"/>
      <c r="E113" s="160"/>
      <c r="F113" s="160"/>
      <c r="G113" s="160"/>
      <c r="H113" s="160"/>
      <c r="I113" s="160"/>
      <c r="J113" s="160"/>
      <c r="K113" s="160"/>
      <c r="L113" s="160"/>
      <c r="M113" s="160"/>
      <c r="N113" s="160"/>
      <c r="O113" s="160"/>
      <c r="P113" s="160"/>
      <c r="Q113" s="162" t="str">
        <f>IF(ISNUMBER('Indicator Data'!Q114),"","Imputed using GDP p.c.")</f>
        <v/>
      </c>
      <c r="R113" s="160"/>
      <c r="S113" s="160"/>
      <c r="T113" s="160"/>
      <c r="U113" s="160"/>
      <c r="V113" s="160"/>
      <c r="W113" s="160"/>
      <c r="X113" s="160"/>
      <c r="Y113" s="160"/>
      <c r="Z113" s="160"/>
      <c r="AA113" s="160"/>
      <c r="AB113" s="160"/>
      <c r="AC113" s="160"/>
      <c r="AD113" s="160"/>
      <c r="AE113" s="160"/>
      <c r="AF113" s="160"/>
      <c r="AG113" s="160"/>
      <c r="AH113" s="160"/>
      <c r="AI113" s="160"/>
      <c r="AJ113" s="160"/>
      <c r="AK113" s="160"/>
      <c r="AL113" s="160"/>
      <c r="AM113" s="160"/>
      <c r="AN113" s="160"/>
      <c r="AO113" s="160"/>
      <c r="AP113" s="160"/>
      <c r="AQ113" s="160"/>
      <c r="AR113" s="160"/>
      <c r="AS113" s="160"/>
      <c r="AT113" s="160"/>
      <c r="AU113" s="160"/>
      <c r="AV113" s="160"/>
      <c r="AW113" s="160"/>
      <c r="AX113" s="160"/>
      <c r="AY113" s="160"/>
      <c r="AZ113" s="160"/>
      <c r="BA113" s="160"/>
      <c r="BB113" s="160"/>
      <c r="BC113" s="160"/>
      <c r="BD113" s="160"/>
      <c r="BE113" s="160"/>
      <c r="BF113" s="104"/>
    </row>
    <row r="114" spans="1:58" x14ac:dyDescent="0.35">
      <c r="A114" s="128" t="str">
        <f>'Indicator Data'!A115</f>
        <v>Mauritius</v>
      </c>
      <c r="B114" s="107" t="str">
        <f>'Indicator Data'!B115</f>
        <v>MUS</v>
      </c>
      <c r="C114" s="160"/>
      <c r="D114" s="160"/>
      <c r="E114" s="160"/>
      <c r="F114" s="160"/>
      <c r="G114" s="160"/>
      <c r="H114" s="160"/>
      <c r="I114" s="160"/>
      <c r="J114" s="160"/>
      <c r="K114" s="160"/>
      <c r="L114" s="160"/>
      <c r="M114" s="160"/>
      <c r="N114" s="160"/>
      <c r="O114" s="160"/>
      <c r="P114" s="160"/>
      <c r="Q114" s="162" t="str">
        <f>IF(ISNUMBER('Indicator Data'!Q115),"","Imputed using GDP p.c.")</f>
        <v/>
      </c>
      <c r="R114" s="160"/>
      <c r="S114" s="160"/>
      <c r="T114" s="160"/>
      <c r="U114" s="160"/>
      <c r="V114" s="160"/>
      <c r="W114" s="160"/>
      <c r="X114" s="160"/>
      <c r="Y114" s="160"/>
      <c r="Z114" s="160"/>
      <c r="AA114" s="160"/>
      <c r="AB114" s="160"/>
      <c r="AC114" s="160"/>
      <c r="AD114" s="160"/>
      <c r="AE114" s="160"/>
      <c r="AF114" s="160"/>
      <c r="AG114" s="160"/>
      <c r="AH114" s="160"/>
      <c r="AI114" s="160"/>
      <c r="AJ114" s="160"/>
      <c r="AK114" s="160"/>
      <c r="AL114" s="160"/>
      <c r="AM114" s="160"/>
      <c r="AN114" s="160"/>
      <c r="AO114" s="160"/>
      <c r="AP114" s="160"/>
      <c r="AQ114" s="160"/>
      <c r="AR114" s="160"/>
      <c r="AS114" s="160"/>
      <c r="AT114" s="160"/>
      <c r="AU114" s="160"/>
      <c r="AV114" s="160"/>
      <c r="AW114" s="160"/>
      <c r="AX114" s="160"/>
      <c r="AY114" s="160"/>
      <c r="AZ114" s="160"/>
      <c r="BA114" s="160"/>
      <c r="BB114" s="160"/>
      <c r="BC114" s="160"/>
      <c r="BD114" s="160"/>
      <c r="BE114" s="160"/>
      <c r="BF114" s="104"/>
    </row>
    <row r="115" spans="1:58" x14ac:dyDescent="0.35">
      <c r="A115" s="128" t="str">
        <f>'Indicator Data'!A116</f>
        <v>Mexico</v>
      </c>
      <c r="B115" s="107" t="str">
        <f>'Indicator Data'!B116</f>
        <v>MEX</v>
      </c>
      <c r="C115" s="160"/>
      <c r="D115" s="160"/>
      <c r="E115" s="160"/>
      <c r="F115" s="160"/>
      <c r="G115" s="160"/>
      <c r="H115" s="160"/>
      <c r="I115" s="160"/>
      <c r="J115" s="160"/>
      <c r="K115" s="160"/>
      <c r="L115" s="160"/>
      <c r="M115" s="160"/>
      <c r="N115" s="160"/>
      <c r="O115" s="160"/>
      <c r="P115" s="160"/>
      <c r="Q115" s="162" t="str">
        <f>IF(ISNUMBER('Indicator Data'!Q116),"","Imputed using GDP p.c.")</f>
        <v/>
      </c>
      <c r="R115" s="160"/>
      <c r="S115" s="160"/>
      <c r="T115" s="160"/>
      <c r="U115" s="160"/>
      <c r="V115" s="160"/>
      <c r="W115" s="160"/>
      <c r="X115" s="160"/>
      <c r="Y115" s="160"/>
      <c r="Z115" s="160"/>
      <c r="AA115" s="160"/>
      <c r="AB115" s="160"/>
      <c r="AC115" s="160"/>
      <c r="AD115" s="160"/>
      <c r="AE115" s="160"/>
      <c r="AF115" s="160"/>
      <c r="AG115" s="160"/>
      <c r="AH115" s="160"/>
      <c r="AI115" s="160"/>
      <c r="AJ115" s="160"/>
      <c r="AK115" s="160"/>
      <c r="AL115" s="160"/>
      <c r="AM115" s="160"/>
      <c r="AN115" s="160" t="s">
        <v>997</v>
      </c>
      <c r="AO115" s="160" t="s">
        <v>997</v>
      </c>
      <c r="AP115" s="160"/>
      <c r="AQ115" s="160"/>
      <c r="AR115" s="160"/>
      <c r="AS115" s="160"/>
      <c r="AT115" s="160"/>
      <c r="AU115" s="160"/>
      <c r="AV115" s="160"/>
      <c r="AW115" s="160"/>
      <c r="AX115" s="160"/>
      <c r="AY115" s="160"/>
      <c r="AZ115" s="160"/>
      <c r="BA115" s="160"/>
      <c r="BB115" s="160"/>
      <c r="BC115" s="160"/>
      <c r="BD115" s="160"/>
      <c r="BE115" s="160"/>
      <c r="BF115" s="104"/>
    </row>
    <row r="116" spans="1:58" x14ac:dyDescent="0.35">
      <c r="A116" s="128" t="str">
        <f>'Indicator Data'!A117</f>
        <v>Micronesia</v>
      </c>
      <c r="B116" s="107" t="str">
        <f>'Indicator Data'!B117</f>
        <v>FSM</v>
      </c>
      <c r="C116" s="160"/>
      <c r="D116" s="160"/>
      <c r="E116" s="160"/>
      <c r="F116" s="160"/>
      <c r="G116" s="160"/>
      <c r="H116" s="160"/>
      <c r="I116" s="160"/>
      <c r="J116" s="160"/>
      <c r="K116" s="160"/>
      <c r="L116" s="160"/>
      <c r="M116" s="160"/>
      <c r="N116" s="160"/>
      <c r="O116" s="160"/>
      <c r="P116" s="160"/>
      <c r="Q116" s="162" t="str">
        <f>IF(ISNUMBER('Indicator Data'!Q117),"","Imputed using GDP p.c.")</f>
        <v/>
      </c>
      <c r="R116" s="160"/>
      <c r="S116" s="160"/>
      <c r="T116" s="160"/>
      <c r="U116" s="160"/>
      <c r="V116" s="160"/>
      <c r="W116" s="160"/>
      <c r="X116" s="160"/>
      <c r="Y116" s="160"/>
      <c r="Z116" s="160"/>
      <c r="AA116" s="160"/>
      <c r="AB116" s="160"/>
      <c r="AC116" s="160"/>
      <c r="AD116" s="160"/>
      <c r="AE116" s="160"/>
      <c r="AF116" s="160"/>
      <c r="AG116" s="160"/>
      <c r="AH116" s="160"/>
      <c r="AI116" s="160"/>
      <c r="AJ116" s="160"/>
      <c r="AK116" s="160"/>
      <c r="AL116" s="160"/>
      <c r="AM116" s="160"/>
      <c r="AN116" s="160"/>
      <c r="AO116" s="160"/>
      <c r="AP116" s="160"/>
      <c r="AQ116" s="160"/>
      <c r="AR116" s="160"/>
      <c r="AS116" s="160"/>
      <c r="AT116" s="160"/>
      <c r="AU116" s="160"/>
      <c r="AV116" s="160"/>
      <c r="AW116" s="160"/>
      <c r="AX116" s="160"/>
      <c r="AY116" s="160"/>
      <c r="AZ116" s="160"/>
      <c r="BA116" s="160"/>
      <c r="BB116" s="160"/>
      <c r="BC116" s="160"/>
      <c r="BD116" s="160"/>
      <c r="BE116" s="160"/>
      <c r="BF116" s="104"/>
    </row>
    <row r="117" spans="1:58" x14ac:dyDescent="0.35">
      <c r="A117" s="128" t="str">
        <f>'Indicator Data'!A118</f>
        <v>Moldova Republic of</v>
      </c>
      <c r="B117" s="107" t="str">
        <f>'Indicator Data'!B118</f>
        <v>MDA</v>
      </c>
      <c r="C117" s="160"/>
      <c r="D117" s="160"/>
      <c r="E117" s="160"/>
      <c r="F117" s="160"/>
      <c r="G117" s="160"/>
      <c r="H117" s="160"/>
      <c r="I117" s="160"/>
      <c r="J117" s="160"/>
      <c r="K117" s="160"/>
      <c r="L117" s="160"/>
      <c r="M117" s="160"/>
      <c r="N117" s="160"/>
      <c r="O117" s="160"/>
      <c r="P117" s="160"/>
      <c r="Q117" s="162" t="str">
        <f>IF(ISNUMBER('Indicator Data'!Q118),"","Imputed using GDP p.c.")</f>
        <v/>
      </c>
      <c r="R117" s="160"/>
      <c r="S117" s="160"/>
      <c r="T117" s="160"/>
      <c r="U117" s="160"/>
      <c r="V117" s="160"/>
      <c r="W117" s="160"/>
      <c r="X117" s="160"/>
      <c r="Y117" s="160"/>
      <c r="Z117" s="160"/>
      <c r="AA117" s="160"/>
      <c r="AB117" s="160"/>
      <c r="AC117" s="160"/>
      <c r="AD117" s="160"/>
      <c r="AE117" s="160"/>
      <c r="AF117" s="160"/>
      <c r="AG117" s="160"/>
      <c r="AH117" s="160"/>
      <c r="AI117" s="160"/>
      <c r="AJ117" s="160"/>
      <c r="AK117" s="160"/>
      <c r="AL117" s="160"/>
      <c r="AM117" s="160"/>
      <c r="AN117" s="160"/>
      <c r="AO117" s="160"/>
      <c r="AP117" s="160"/>
      <c r="AQ117" s="160"/>
      <c r="AR117" s="160"/>
      <c r="AS117" s="160"/>
      <c r="AT117" s="160"/>
      <c r="AU117" s="160"/>
      <c r="AV117" s="160"/>
      <c r="AW117" s="160"/>
      <c r="AX117" s="160"/>
      <c r="AY117" s="160"/>
      <c r="AZ117" s="160"/>
      <c r="BA117" s="160"/>
      <c r="BB117" s="160"/>
      <c r="BC117" s="160"/>
      <c r="BD117" s="160"/>
      <c r="BE117" s="160"/>
      <c r="BF117" s="104"/>
    </row>
    <row r="118" spans="1:58" x14ac:dyDescent="0.35">
      <c r="A118" s="128" t="str">
        <f>'Indicator Data'!A119</f>
        <v>Mongolia</v>
      </c>
      <c r="B118" s="107" t="str">
        <f>'Indicator Data'!B119</f>
        <v>MNG</v>
      </c>
      <c r="C118" s="160"/>
      <c r="D118" s="160"/>
      <c r="E118" s="160"/>
      <c r="F118" s="160"/>
      <c r="G118" s="160"/>
      <c r="H118" s="160"/>
      <c r="I118" s="160"/>
      <c r="J118" s="160"/>
      <c r="K118" s="160"/>
      <c r="L118" s="160"/>
      <c r="M118" s="160"/>
      <c r="N118" s="160"/>
      <c r="O118" s="160"/>
      <c r="P118" s="160"/>
      <c r="Q118" s="162" t="str">
        <f>IF(ISNUMBER('Indicator Data'!Q119),"","Imputed using GDP p.c.")</f>
        <v/>
      </c>
      <c r="R118" s="160"/>
      <c r="S118" s="160"/>
      <c r="T118" s="160"/>
      <c r="U118" s="160"/>
      <c r="V118" s="160"/>
      <c r="W118" s="160"/>
      <c r="X118" s="160"/>
      <c r="Y118" s="160"/>
      <c r="Z118" s="160"/>
      <c r="AA118" s="160"/>
      <c r="AB118" s="160"/>
      <c r="AC118" s="160"/>
      <c r="AD118" s="160"/>
      <c r="AE118" s="160"/>
      <c r="AF118" s="160"/>
      <c r="AG118" s="160"/>
      <c r="AH118" s="160"/>
      <c r="AI118" s="160"/>
      <c r="AJ118" s="160"/>
      <c r="AK118" s="160"/>
      <c r="AL118" s="160"/>
      <c r="AM118" s="160"/>
      <c r="AN118" s="160"/>
      <c r="AO118" s="160"/>
      <c r="AP118" s="160"/>
      <c r="AQ118" s="160"/>
      <c r="AR118" s="160"/>
      <c r="AS118" s="160"/>
      <c r="AT118" s="160"/>
      <c r="AU118" s="160"/>
      <c r="AV118" s="160"/>
      <c r="AW118" s="160"/>
      <c r="AX118" s="160"/>
      <c r="AY118" s="160"/>
      <c r="AZ118" s="160"/>
      <c r="BA118" s="160"/>
      <c r="BB118" s="160"/>
      <c r="BC118" s="160"/>
      <c r="BD118" s="160"/>
      <c r="BE118" s="160"/>
      <c r="BF118" s="104"/>
    </row>
    <row r="119" spans="1:58" x14ac:dyDescent="0.35">
      <c r="A119" s="128" t="str">
        <f>'Indicator Data'!A120</f>
        <v>Montenegro</v>
      </c>
      <c r="B119" s="107" t="str">
        <f>'Indicator Data'!B120</f>
        <v>MNE</v>
      </c>
      <c r="C119" s="160"/>
      <c r="D119" s="160"/>
      <c r="E119" s="160"/>
      <c r="F119" s="160"/>
      <c r="G119" s="160"/>
      <c r="H119" s="160"/>
      <c r="I119" s="160"/>
      <c r="J119" s="160"/>
      <c r="K119" s="160"/>
      <c r="L119" s="160"/>
      <c r="M119" s="160"/>
      <c r="N119" s="160"/>
      <c r="O119" s="160"/>
      <c r="P119" s="160"/>
      <c r="Q119" s="162" t="str">
        <f>IF(ISNUMBER('Indicator Data'!Q120),"","Imputed using GDP p.c.")</f>
        <v/>
      </c>
      <c r="R119" s="160"/>
      <c r="S119" s="160"/>
      <c r="T119" s="160"/>
      <c r="U119" s="160"/>
      <c r="V119" s="160"/>
      <c r="W119" s="160"/>
      <c r="X119" s="160"/>
      <c r="Y119" s="160"/>
      <c r="Z119" s="160"/>
      <c r="AA119" s="160"/>
      <c r="AB119" s="160"/>
      <c r="AC119" s="160"/>
      <c r="AD119" s="160"/>
      <c r="AE119" s="160"/>
      <c r="AF119" s="160"/>
      <c r="AG119" s="160"/>
      <c r="AH119" s="160"/>
      <c r="AI119" s="160"/>
      <c r="AJ119" s="160"/>
      <c r="AK119" s="160"/>
      <c r="AL119" s="160"/>
      <c r="AM119" s="160"/>
      <c r="AN119" s="160"/>
      <c r="AO119" s="160"/>
      <c r="AP119" s="160"/>
      <c r="AQ119" s="160"/>
      <c r="AR119" s="160"/>
      <c r="AS119" s="160"/>
      <c r="AT119" s="160"/>
      <c r="AU119" s="160"/>
      <c r="AV119" s="160"/>
      <c r="AW119" s="160"/>
      <c r="AX119" s="160"/>
      <c r="AY119" s="160"/>
      <c r="AZ119" s="160"/>
      <c r="BA119" s="160"/>
      <c r="BB119" s="160"/>
      <c r="BC119" s="160"/>
      <c r="BD119" s="160"/>
      <c r="BE119" s="160"/>
      <c r="BF119" s="104"/>
    </row>
    <row r="120" spans="1:58" x14ac:dyDescent="0.35">
      <c r="A120" s="128" t="str">
        <f>'Indicator Data'!A121</f>
        <v>Morocco</v>
      </c>
      <c r="B120" s="107" t="str">
        <f>'Indicator Data'!B121</f>
        <v>MAR</v>
      </c>
      <c r="C120" s="160"/>
      <c r="D120" s="160"/>
      <c r="E120" s="160"/>
      <c r="F120" s="160"/>
      <c r="G120" s="160"/>
      <c r="H120" s="160"/>
      <c r="I120" s="160"/>
      <c r="J120" s="160"/>
      <c r="K120" s="160"/>
      <c r="L120" s="160"/>
      <c r="M120" s="160"/>
      <c r="N120" s="160"/>
      <c r="O120" s="160"/>
      <c r="P120" s="160"/>
      <c r="Q120" s="162" t="str">
        <f>IF(ISNUMBER('Indicator Data'!Q121),"","Imputed using GDP p.c.")</f>
        <v/>
      </c>
      <c r="R120" s="160"/>
      <c r="S120" s="160"/>
      <c r="T120" s="160"/>
      <c r="U120" s="160"/>
      <c r="V120" s="160"/>
      <c r="W120" s="160"/>
      <c r="X120" s="160"/>
      <c r="Y120" s="160"/>
      <c r="Z120" s="160"/>
      <c r="AA120" s="160"/>
      <c r="AB120" s="160"/>
      <c r="AC120" s="160"/>
      <c r="AD120" s="160"/>
      <c r="AE120" s="160"/>
      <c r="AF120" s="160"/>
      <c r="AG120" s="160"/>
      <c r="AH120" s="160"/>
      <c r="AI120" s="160"/>
      <c r="AJ120" s="160"/>
      <c r="AK120" s="160"/>
      <c r="AL120" s="160"/>
      <c r="AM120" s="160"/>
      <c r="AN120" s="160"/>
      <c r="AO120" s="160"/>
      <c r="AP120" s="160"/>
      <c r="AQ120" s="160"/>
      <c r="AR120" s="160"/>
      <c r="AS120" s="160"/>
      <c r="AT120" s="160"/>
      <c r="AU120" s="160"/>
      <c r="AV120" s="160"/>
      <c r="AW120" s="160"/>
      <c r="AX120" s="160"/>
      <c r="AY120" s="160"/>
      <c r="AZ120" s="160"/>
      <c r="BA120" s="160"/>
      <c r="BB120" s="160"/>
      <c r="BC120" s="160"/>
      <c r="BD120" s="160"/>
      <c r="BE120" s="160"/>
      <c r="BF120" s="104"/>
    </row>
    <row r="121" spans="1:58" x14ac:dyDescent="0.35">
      <c r="A121" s="128" t="str">
        <f>'Indicator Data'!A122</f>
        <v>Mozambique</v>
      </c>
      <c r="B121" s="107" t="str">
        <f>'Indicator Data'!B122</f>
        <v>MOZ</v>
      </c>
      <c r="C121" s="160"/>
      <c r="D121" s="160"/>
      <c r="E121" s="160"/>
      <c r="F121" s="160"/>
      <c r="G121" s="160"/>
      <c r="H121" s="160"/>
      <c r="I121" s="160"/>
      <c r="J121" s="160"/>
      <c r="K121" s="160"/>
      <c r="L121" s="160"/>
      <c r="M121" s="160"/>
      <c r="N121" s="160"/>
      <c r="O121" s="160"/>
      <c r="P121" s="160"/>
      <c r="Q121" s="162" t="str">
        <f>IF(ISNUMBER('Indicator Data'!Q122),"","Imputed using GDP p.c.")</f>
        <v/>
      </c>
      <c r="R121" s="160"/>
      <c r="S121" s="160"/>
      <c r="T121" s="160"/>
      <c r="U121" s="160"/>
      <c r="V121" s="160"/>
      <c r="W121" s="160"/>
      <c r="X121" s="160"/>
      <c r="Y121" s="160"/>
      <c r="Z121" s="160"/>
      <c r="AA121" s="160"/>
      <c r="AB121" s="160"/>
      <c r="AC121" s="160"/>
      <c r="AD121" s="160"/>
      <c r="AE121" s="160"/>
      <c r="AF121" s="160"/>
      <c r="AG121" s="160"/>
      <c r="AH121" s="160"/>
      <c r="AI121" s="160"/>
      <c r="AJ121" s="160"/>
      <c r="AK121" s="160"/>
      <c r="AL121" s="160"/>
      <c r="AM121" s="160"/>
      <c r="AN121" s="160"/>
      <c r="AO121" s="160"/>
      <c r="AP121" s="160"/>
      <c r="AQ121" s="160"/>
      <c r="AR121" s="160"/>
      <c r="AS121" s="160"/>
      <c r="AT121" s="160"/>
      <c r="AU121" s="160"/>
      <c r="AV121" s="160"/>
      <c r="AW121" s="160"/>
      <c r="AX121" s="160"/>
      <c r="AY121" s="160"/>
      <c r="AZ121" s="160"/>
      <c r="BA121" s="160"/>
      <c r="BB121" s="160"/>
      <c r="BC121" s="160"/>
      <c r="BD121" s="160"/>
      <c r="BE121" s="160"/>
      <c r="BF121" s="104"/>
    </row>
    <row r="122" spans="1:58" x14ac:dyDescent="0.35">
      <c r="A122" s="128" t="str">
        <f>'Indicator Data'!A123</f>
        <v>Myanmar</v>
      </c>
      <c r="B122" s="107" t="str">
        <f>'Indicator Data'!B123</f>
        <v>MMR</v>
      </c>
      <c r="C122" s="160"/>
      <c r="D122" s="160"/>
      <c r="E122" s="160"/>
      <c r="F122" s="160"/>
      <c r="G122" s="160"/>
      <c r="H122" s="160"/>
      <c r="I122" s="160"/>
      <c r="J122" s="160"/>
      <c r="K122" s="160"/>
      <c r="L122" s="160"/>
      <c r="M122" s="160"/>
      <c r="N122" s="160"/>
      <c r="O122" s="160"/>
      <c r="P122" s="160"/>
      <c r="Q122" s="162" t="str">
        <f>IF(ISNUMBER('Indicator Data'!Q123),"","Imputed using GDP p.c.")</f>
        <v/>
      </c>
      <c r="R122" s="160"/>
      <c r="S122" s="160"/>
      <c r="T122" s="160"/>
      <c r="U122" s="160"/>
      <c r="V122" s="160"/>
      <c r="W122" s="160"/>
      <c r="X122" s="160"/>
      <c r="Y122" s="160"/>
      <c r="Z122" s="160"/>
      <c r="AA122" s="160"/>
      <c r="AB122" s="160"/>
      <c r="AC122" s="160"/>
      <c r="AD122" s="160"/>
      <c r="AE122" s="160"/>
      <c r="AF122" s="160"/>
      <c r="AG122" s="160"/>
      <c r="AH122" s="160"/>
      <c r="AI122" s="160"/>
      <c r="AJ122" s="160"/>
      <c r="AK122" s="160"/>
      <c r="AL122" s="160"/>
      <c r="AM122" s="160"/>
      <c r="AN122" s="160"/>
      <c r="AO122" s="160"/>
      <c r="AP122" s="160"/>
      <c r="AQ122" s="160"/>
      <c r="AR122" s="160"/>
      <c r="AS122" s="160"/>
      <c r="AT122" s="160"/>
      <c r="AU122" s="160"/>
      <c r="AV122" s="160"/>
      <c r="AW122" s="160"/>
      <c r="AX122" s="160"/>
      <c r="AY122" s="160"/>
      <c r="AZ122" s="160"/>
      <c r="BA122" s="160"/>
      <c r="BB122" s="160"/>
      <c r="BC122" s="160"/>
      <c r="BD122" s="160"/>
      <c r="BE122" s="160"/>
      <c r="BF122" s="104"/>
    </row>
    <row r="123" spans="1:58" x14ac:dyDescent="0.35">
      <c r="A123" s="128" t="str">
        <f>'Indicator Data'!A124</f>
        <v>Namibia</v>
      </c>
      <c r="B123" s="107" t="str">
        <f>'Indicator Data'!B124</f>
        <v>NAM</v>
      </c>
      <c r="C123" s="160"/>
      <c r="D123" s="160"/>
      <c r="E123" s="160"/>
      <c r="F123" s="160"/>
      <c r="G123" s="160"/>
      <c r="H123" s="160"/>
      <c r="I123" s="160"/>
      <c r="J123" s="160"/>
      <c r="K123" s="160"/>
      <c r="L123" s="160"/>
      <c r="M123" s="160"/>
      <c r="N123" s="160"/>
      <c r="O123" s="160"/>
      <c r="P123" s="160"/>
      <c r="Q123" s="162" t="str">
        <f>IF(ISNUMBER('Indicator Data'!Q124),"","Imputed using GDP p.c.")</f>
        <v/>
      </c>
      <c r="R123" s="160"/>
      <c r="S123" s="160"/>
      <c r="T123" s="160"/>
      <c r="U123" s="160"/>
      <c r="V123" s="160"/>
      <c r="W123" s="160"/>
      <c r="X123" s="160"/>
      <c r="Y123" s="160"/>
      <c r="Z123" s="160"/>
      <c r="AA123" s="160"/>
      <c r="AB123" s="160"/>
      <c r="AC123" s="160"/>
      <c r="AD123" s="160"/>
      <c r="AE123" s="160"/>
      <c r="AF123" s="160"/>
      <c r="AG123" s="160"/>
      <c r="AH123" s="160"/>
      <c r="AI123" s="160"/>
      <c r="AJ123" s="160"/>
      <c r="AK123" s="160"/>
      <c r="AL123" s="160"/>
      <c r="AM123" s="160"/>
      <c r="AN123" s="160" t="s">
        <v>997</v>
      </c>
      <c r="AO123" s="160" t="s">
        <v>997</v>
      </c>
      <c r="AP123" s="160"/>
      <c r="AQ123" s="160"/>
      <c r="AR123" s="160"/>
      <c r="AS123" s="160"/>
      <c r="AT123" s="160"/>
      <c r="AU123" s="160"/>
      <c r="AV123" s="160"/>
      <c r="AW123" s="160"/>
      <c r="AX123" s="160"/>
      <c r="AY123" s="160"/>
      <c r="AZ123" s="160"/>
      <c r="BA123" s="160"/>
      <c r="BB123" s="160"/>
      <c r="BC123" s="160"/>
      <c r="BD123" s="160"/>
      <c r="BE123" s="160"/>
      <c r="BF123" s="104"/>
    </row>
    <row r="124" spans="1:58" x14ac:dyDescent="0.35">
      <c r="A124" s="128" t="str">
        <f>'Indicator Data'!A125</f>
        <v>Nauru</v>
      </c>
      <c r="B124" s="107" t="str">
        <f>'Indicator Data'!B125</f>
        <v>NRU</v>
      </c>
      <c r="C124" s="160"/>
      <c r="D124" s="160"/>
      <c r="E124" s="160"/>
      <c r="F124" s="160"/>
      <c r="G124" s="160"/>
      <c r="H124" s="160"/>
      <c r="I124" s="160"/>
      <c r="J124" s="160"/>
      <c r="K124" s="160"/>
      <c r="L124" s="160"/>
      <c r="M124" s="160"/>
      <c r="N124" s="160"/>
      <c r="O124" s="160"/>
      <c r="P124" s="160"/>
      <c r="Q124" s="162" t="str">
        <f>IF(ISNUMBER('Indicator Data'!Q125),"","Imputed using GDP p.c.")</f>
        <v>Imputed using GDP p.c.</v>
      </c>
      <c r="R124" s="160"/>
      <c r="S124" s="160"/>
      <c r="T124" s="160"/>
      <c r="U124" s="160"/>
      <c r="V124" s="160"/>
      <c r="W124" s="160"/>
      <c r="X124" s="160"/>
      <c r="Y124" s="160"/>
      <c r="Z124" s="160"/>
      <c r="AA124" s="160"/>
      <c r="AB124" s="160"/>
      <c r="AC124" s="160"/>
      <c r="AD124" s="160"/>
      <c r="AE124" s="160"/>
      <c r="AF124" s="160"/>
      <c r="AG124" s="160"/>
      <c r="AH124" s="160"/>
      <c r="AI124" s="160"/>
      <c r="AJ124" s="160"/>
      <c r="AK124" s="160"/>
      <c r="AL124" s="160"/>
      <c r="AM124" s="160"/>
      <c r="AN124" s="160"/>
      <c r="AO124" s="160"/>
      <c r="AP124" s="160"/>
      <c r="AQ124" s="160"/>
      <c r="AR124" s="160"/>
      <c r="AS124" s="160"/>
      <c r="AT124" s="160"/>
      <c r="AU124" s="160"/>
      <c r="AV124" s="160"/>
      <c r="AW124" s="160"/>
      <c r="AX124" s="160"/>
      <c r="AY124" s="160"/>
      <c r="AZ124" s="160"/>
      <c r="BA124" s="160"/>
      <c r="BB124" s="160"/>
      <c r="BC124" s="160"/>
      <c r="BD124" s="160"/>
      <c r="BE124" s="160"/>
      <c r="BF124" s="104"/>
    </row>
    <row r="125" spans="1:58" x14ac:dyDescent="0.35">
      <c r="A125" s="128" t="str">
        <f>'Indicator Data'!A126</f>
        <v>Nepal</v>
      </c>
      <c r="B125" s="107" t="str">
        <f>'Indicator Data'!B126</f>
        <v>NPL</v>
      </c>
      <c r="C125" s="160"/>
      <c r="D125" s="160"/>
      <c r="E125" s="160"/>
      <c r="F125" s="160"/>
      <c r="G125" s="160"/>
      <c r="H125" s="160"/>
      <c r="I125" s="160"/>
      <c r="J125" s="160"/>
      <c r="K125" s="160"/>
      <c r="L125" s="160"/>
      <c r="M125" s="160"/>
      <c r="N125" s="160"/>
      <c r="O125" s="160"/>
      <c r="P125" s="160"/>
      <c r="Q125" s="162" t="str">
        <f>IF(ISNUMBER('Indicator Data'!Q126),"","Imputed using GDP p.c.")</f>
        <v/>
      </c>
      <c r="R125" s="160"/>
      <c r="S125" s="160"/>
      <c r="T125" s="160"/>
      <c r="U125" s="160"/>
      <c r="V125" s="160"/>
      <c r="W125" s="160"/>
      <c r="X125" s="160"/>
      <c r="Y125" s="160"/>
      <c r="Z125" s="160"/>
      <c r="AA125" s="160"/>
      <c r="AB125" s="160"/>
      <c r="AC125" s="160"/>
      <c r="AD125" s="160"/>
      <c r="AE125" s="160"/>
      <c r="AF125" s="160"/>
      <c r="AG125" s="160"/>
      <c r="AH125" s="160"/>
      <c r="AI125" s="160"/>
      <c r="AJ125" s="160"/>
      <c r="AK125" s="160"/>
      <c r="AL125" s="160"/>
      <c r="AM125" s="160"/>
      <c r="AN125" s="160"/>
      <c r="AO125" s="160"/>
      <c r="AP125" s="160"/>
      <c r="AQ125" s="160"/>
      <c r="AR125" s="160"/>
      <c r="AS125" s="160"/>
      <c r="AT125" s="160"/>
      <c r="AU125" s="160"/>
      <c r="AV125" s="160"/>
      <c r="AW125" s="160"/>
      <c r="AX125" s="160"/>
      <c r="AY125" s="160"/>
      <c r="AZ125" s="160"/>
      <c r="BA125" s="160"/>
      <c r="BB125" s="160"/>
      <c r="BC125" s="160"/>
      <c r="BD125" s="160"/>
      <c r="BE125" s="160"/>
      <c r="BF125" s="104"/>
    </row>
    <row r="126" spans="1:58" x14ac:dyDescent="0.35">
      <c r="A126" s="128" t="str">
        <f>'Indicator Data'!A127</f>
        <v>Netherlands</v>
      </c>
      <c r="B126" s="107" t="str">
        <f>'Indicator Data'!B127</f>
        <v>NLD</v>
      </c>
      <c r="C126" s="160"/>
      <c r="D126" s="160"/>
      <c r="E126" s="160"/>
      <c r="F126" s="160"/>
      <c r="G126" s="160"/>
      <c r="H126" s="160"/>
      <c r="I126" s="160"/>
      <c r="J126" s="160"/>
      <c r="K126" s="160"/>
      <c r="L126" s="160"/>
      <c r="M126" s="160"/>
      <c r="N126" s="160"/>
      <c r="O126" s="160"/>
      <c r="P126" s="160"/>
      <c r="Q126" s="162" t="str">
        <f>IF(ISNUMBER('Indicator Data'!Q127),"","Imputed using GDP p.c.")</f>
        <v/>
      </c>
      <c r="R126" s="160"/>
      <c r="S126" s="160"/>
      <c r="T126" s="160"/>
      <c r="U126" s="160"/>
      <c r="V126" s="160"/>
      <c r="W126" s="160"/>
      <c r="X126" s="160"/>
      <c r="Y126" s="160"/>
      <c r="Z126" s="160"/>
      <c r="AA126" s="160"/>
      <c r="AB126" s="160"/>
      <c r="AC126" s="160"/>
      <c r="AD126" s="160"/>
      <c r="AE126" s="160"/>
      <c r="AF126" s="160"/>
      <c r="AG126" s="160"/>
      <c r="AH126" s="160"/>
      <c r="AI126" s="160"/>
      <c r="AJ126" s="160"/>
      <c r="AK126" s="160"/>
      <c r="AL126" s="160"/>
      <c r="AM126" s="160"/>
      <c r="AN126" s="160"/>
      <c r="AO126" s="160"/>
      <c r="AP126" s="160"/>
      <c r="AQ126" s="160"/>
      <c r="AR126" s="160"/>
      <c r="AS126" s="160"/>
      <c r="AT126" s="160"/>
      <c r="AU126" s="160"/>
      <c r="AV126" s="160"/>
      <c r="AW126" s="160"/>
      <c r="AX126" s="160"/>
      <c r="AY126" s="160"/>
      <c r="AZ126" s="160"/>
      <c r="BA126" s="160"/>
      <c r="BB126" s="160"/>
      <c r="BC126" s="160"/>
      <c r="BD126" s="160"/>
      <c r="BE126" s="160"/>
      <c r="BF126" s="104"/>
    </row>
    <row r="127" spans="1:58" x14ac:dyDescent="0.35">
      <c r="A127" s="128" t="str">
        <f>'Indicator Data'!A128</f>
        <v>New Zealand</v>
      </c>
      <c r="B127" s="107" t="str">
        <f>'Indicator Data'!B128</f>
        <v>NZL</v>
      </c>
      <c r="C127" s="160"/>
      <c r="D127" s="160"/>
      <c r="E127" s="160"/>
      <c r="F127" s="160"/>
      <c r="G127" s="160"/>
      <c r="H127" s="160"/>
      <c r="I127" s="160"/>
      <c r="J127" s="160"/>
      <c r="K127" s="160"/>
      <c r="L127" s="160"/>
      <c r="M127" s="160"/>
      <c r="N127" s="160"/>
      <c r="O127" s="160"/>
      <c r="P127" s="160"/>
      <c r="Q127" s="162" t="str">
        <f>IF(ISNUMBER('Indicator Data'!Q128),"","Imputed using GDP p.c.")</f>
        <v/>
      </c>
      <c r="R127" s="160"/>
      <c r="S127" s="160"/>
      <c r="T127" s="160"/>
      <c r="U127" s="160"/>
      <c r="V127" s="160"/>
      <c r="W127" s="160"/>
      <c r="X127" s="160"/>
      <c r="Y127" s="160"/>
      <c r="Z127" s="160"/>
      <c r="AA127" s="160"/>
      <c r="AB127" s="160"/>
      <c r="AC127" s="160"/>
      <c r="AD127" s="160"/>
      <c r="AE127" s="160"/>
      <c r="AF127" s="160"/>
      <c r="AG127" s="160"/>
      <c r="AH127" s="160"/>
      <c r="AI127" s="160"/>
      <c r="AJ127" s="160"/>
      <c r="AK127" s="160"/>
      <c r="AL127" s="160"/>
      <c r="AM127" s="160"/>
      <c r="AN127" s="160"/>
      <c r="AO127" s="160"/>
      <c r="AP127" s="160"/>
      <c r="AQ127" s="160"/>
      <c r="AR127" s="160"/>
      <c r="AS127" s="160"/>
      <c r="AT127" s="160"/>
      <c r="AU127" s="160"/>
      <c r="AV127" s="160"/>
      <c r="AW127" s="160"/>
      <c r="AX127" s="160"/>
      <c r="AY127" s="160"/>
      <c r="AZ127" s="160"/>
      <c r="BA127" s="160"/>
      <c r="BB127" s="160"/>
      <c r="BC127" s="160"/>
      <c r="BD127" s="160"/>
      <c r="BE127" s="160"/>
      <c r="BF127" s="104"/>
    </row>
    <row r="128" spans="1:58" x14ac:dyDescent="0.35">
      <c r="A128" s="128" t="str">
        <f>'Indicator Data'!A129</f>
        <v>Nicaragua</v>
      </c>
      <c r="B128" s="107" t="str">
        <f>'Indicator Data'!B129</f>
        <v>NIC</v>
      </c>
      <c r="C128" s="160"/>
      <c r="D128" s="160"/>
      <c r="E128" s="160"/>
      <c r="F128" s="160"/>
      <c r="G128" s="160"/>
      <c r="H128" s="160"/>
      <c r="I128" s="160"/>
      <c r="J128" s="160"/>
      <c r="K128" s="160"/>
      <c r="L128" s="160"/>
      <c r="M128" s="160"/>
      <c r="N128" s="160"/>
      <c r="O128" s="160"/>
      <c r="P128" s="160"/>
      <c r="Q128" s="162" t="str">
        <f>IF(ISNUMBER('Indicator Data'!Q129),"","Imputed using GDP p.c.")</f>
        <v/>
      </c>
      <c r="R128" s="160"/>
      <c r="S128" s="160"/>
      <c r="T128" s="160"/>
      <c r="U128" s="160"/>
      <c r="V128" s="160"/>
      <c r="W128" s="160"/>
      <c r="X128" s="160"/>
      <c r="Y128" s="160"/>
      <c r="Z128" s="160"/>
      <c r="AA128" s="160"/>
      <c r="AB128" s="160"/>
      <c r="AC128" s="160"/>
      <c r="AD128" s="160"/>
      <c r="AE128" s="160"/>
      <c r="AF128" s="160"/>
      <c r="AG128" s="160"/>
      <c r="AH128" s="160"/>
      <c r="AI128" s="160"/>
      <c r="AJ128" s="160"/>
      <c r="AK128" s="160"/>
      <c r="AL128" s="160"/>
      <c r="AM128" s="160"/>
      <c r="AN128" s="160"/>
      <c r="AO128" s="160"/>
      <c r="AP128" s="160"/>
      <c r="AQ128" s="160"/>
      <c r="AR128" s="160"/>
      <c r="AS128" s="160"/>
      <c r="AT128" s="160"/>
      <c r="AU128" s="160"/>
      <c r="AV128" s="160"/>
      <c r="AW128" s="160"/>
      <c r="AX128" s="160"/>
      <c r="AY128" s="160"/>
      <c r="AZ128" s="160"/>
      <c r="BA128" s="160"/>
      <c r="BB128" s="160"/>
      <c r="BC128" s="160"/>
      <c r="BD128" s="160"/>
      <c r="BE128" s="160"/>
      <c r="BF128" s="104"/>
    </row>
    <row r="129" spans="1:58" x14ac:dyDescent="0.35">
      <c r="A129" s="128" t="str">
        <f>'Indicator Data'!A130</f>
        <v>Niger</v>
      </c>
      <c r="B129" s="107" t="str">
        <f>'Indicator Data'!B130</f>
        <v>NER</v>
      </c>
      <c r="C129" s="160"/>
      <c r="D129" s="160"/>
      <c r="E129" s="160"/>
      <c r="F129" s="160"/>
      <c r="G129" s="160"/>
      <c r="H129" s="160"/>
      <c r="I129" s="160"/>
      <c r="J129" s="160"/>
      <c r="K129" s="160"/>
      <c r="L129" s="160"/>
      <c r="M129" s="160"/>
      <c r="N129" s="160"/>
      <c r="O129" s="160"/>
      <c r="P129" s="160"/>
      <c r="Q129" s="162" t="str">
        <f>IF(ISNUMBER('Indicator Data'!Q130),"","Imputed using GDP p.c.")</f>
        <v/>
      </c>
      <c r="R129" s="160"/>
      <c r="S129" s="160"/>
      <c r="T129" s="160"/>
      <c r="U129" s="160"/>
      <c r="V129" s="160"/>
      <c r="W129" s="160"/>
      <c r="X129" s="160"/>
      <c r="Y129" s="160"/>
      <c r="Z129" s="160"/>
      <c r="AA129" s="160"/>
      <c r="AB129" s="160"/>
      <c r="AC129" s="160"/>
      <c r="AD129" s="160"/>
      <c r="AE129" s="160"/>
      <c r="AF129" s="160"/>
      <c r="AG129" s="160"/>
      <c r="AH129" s="160"/>
      <c r="AI129" s="160"/>
      <c r="AJ129" s="160"/>
      <c r="AK129" s="160"/>
      <c r="AL129" s="160"/>
      <c r="AM129" s="160"/>
      <c r="AN129" s="160"/>
      <c r="AO129" s="160"/>
      <c r="AP129" s="160"/>
      <c r="AQ129" s="160"/>
      <c r="AR129" s="160"/>
      <c r="AS129" s="160"/>
      <c r="AT129" s="160"/>
      <c r="AU129" s="160"/>
      <c r="AV129" s="160"/>
      <c r="AW129" s="160"/>
      <c r="AX129" s="160"/>
      <c r="AY129" s="160"/>
      <c r="AZ129" s="160"/>
      <c r="BA129" s="160"/>
      <c r="BB129" s="160"/>
      <c r="BC129" s="160"/>
      <c r="BD129" s="160"/>
      <c r="BE129" s="160"/>
      <c r="BF129" s="104"/>
    </row>
    <row r="130" spans="1:58" x14ac:dyDescent="0.35">
      <c r="A130" s="128" t="str">
        <f>'Indicator Data'!A131</f>
        <v>Nigeria</v>
      </c>
      <c r="B130" s="107" t="str">
        <f>'Indicator Data'!B131</f>
        <v>NGA</v>
      </c>
      <c r="C130" s="160"/>
      <c r="D130" s="160"/>
      <c r="E130" s="160"/>
      <c r="F130" s="160"/>
      <c r="G130" s="160"/>
      <c r="H130" s="160"/>
      <c r="I130" s="160"/>
      <c r="J130" s="160"/>
      <c r="K130" s="160"/>
      <c r="L130" s="160"/>
      <c r="M130" s="160"/>
      <c r="N130" s="160"/>
      <c r="O130" s="160"/>
      <c r="P130" s="160"/>
      <c r="Q130" s="162" t="str">
        <f>IF(ISNUMBER('Indicator Data'!Q131),"","Imputed using GDP p.c.")</f>
        <v/>
      </c>
      <c r="R130" s="160"/>
      <c r="S130" s="160"/>
      <c r="T130" s="160"/>
      <c r="U130" s="160"/>
      <c r="V130" s="160"/>
      <c r="W130" s="160"/>
      <c r="X130" s="160"/>
      <c r="Y130" s="160"/>
      <c r="Z130" s="160"/>
      <c r="AA130" s="160"/>
      <c r="AB130" s="160"/>
      <c r="AC130" s="160"/>
      <c r="AD130" s="160"/>
      <c r="AE130" s="160"/>
      <c r="AF130" s="160"/>
      <c r="AG130" s="160"/>
      <c r="AH130" s="160"/>
      <c r="AI130" s="160"/>
      <c r="AJ130" s="160"/>
      <c r="AK130" s="160"/>
      <c r="AL130" s="160"/>
      <c r="AM130" s="160"/>
      <c r="AN130" s="160"/>
      <c r="AO130" s="160"/>
      <c r="AP130" s="160"/>
      <c r="AQ130" s="160"/>
      <c r="AR130" s="160"/>
      <c r="AS130" s="160"/>
      <c r="AT130" s="160"/>
      <c r="AU130" s="160"/>
      <c r="AV130" s="160"/>
      <c r="AW130" s="160"/>
      <c r="AX130" s="160"/>
      <c r="AY130" s="160"/>
      <c r="AZ130" s="160"/>
      <c r="BA130" s="160"/>
      <c r="BB130" s="160"/>
      <c r="BC130" s="160"/>
      <c r="BD130" s="160"/>
      <c r="BE130" s="160"/>
      <c r="BF130" s="104"/>
    </row>
    <row r="131" spans="1:58" x14ac:dyDescent="0.35">
      <c r="A131" s="128" t="str">
        <f>'Indicator Data'!A132</f>
        <v>North Macedonia</v>
      </c>
      <c r="B131" s="107" t="str">
        <f>'Indicator Data'!B132</f>
        <v>MKD</v>
      </c>
      <c r="C131" s="160"/>
      <c r="D131" s="160"/>
      <c r="E131" s="160"/>
      <c r="F131" s="160"/>
      <c r="G131" s="160"/>
      <c r="H131" s="160"/>
      <c r="I131" s="160"/>
      <c r="J131" s="160"/>
      <c r="K131" s="160"/>
      <c r="L131" s="160"/>
      <c r="M131" s="160"/>
      <c r="N131" s="160"/>
      <c r="O131" s="160"/>
      <c r="P131" s="160"/>
      <c r="Q131" s="162" t="str">
        <f>IF(ISNUMBER('Indicator Data'!Q132),"","Imputed using GDP p.c.")</f>
        <v/>
      </c>
      <c r="R131" s="160"/>
      <c r="S131" s="160"/>
      <c r="T131" s="160"/>
      <c r="U131" s="160"/>
      <c r="V131" s="160"/>
      <c r="W131" s="160"/>
      <c r="X131" s="160"/>
      <c r="Y131" s="160"/>
      <c r="Z131" s="160"/>
      <c r="AA131" s="160"/>
      <c r="AB131" s="160"/>
      <c r="AC131" s="160"/>
      <c r="AD131" s="160"/>
      <c r="AE131" s="160"/>
      <c r="AF131" s="160"/>
      <c r="AG131" s="160"/>
      <c r="AH131" s="160"/>
      <c r="AI131" s="160"/>
      <c r="AJ131" s="160"/>
      <c r="AK131" s="160"/>
      <c r="AL131" s="160"/>
      <c r="AM131" s="160"/>
      <c r="AN131" s="160"/>
      <c r="AO131" s="160"/>
      <c r="AP131" s="160"/>
      <c r="AQ131" s="160"/>
      <c r="AR131" s="160"/>
      <c r="AS131" s="160"/>
      <c r="AT131" s="160"/>
      <c r="AU131" s="160"/>
      <c r="AV131" s="160"/>
      <c r="AW131" s="160"/>
      <c r="AX131" s="160"/>
      <c r="AY131" s="160"/>
      <c r="AZ131" s="160"/>
      <c r="BA131" s="160"/>
      <c r="BB131" s="160"/>
      <c r="BC131" s="160"/>
      <c r="BD131" s="160"/>
      <c r="BE131" s="160"/>
      <c r="BF131" s="104"/>
    </row>
    <row r="132" spans="1:58" x14ac:dyDescent="0.35">
      <c r="A132" s="128" t="str">
        <f>'Indicator Data'!A133</f>
        <v>Norway</v>
      </c>
      <c r="B132" s="107" t="str">
        <f>'Indicator Data'!B133</f>
        <v>NOR</v>
      </c>
      <c r="C132" s="160"/>
      <c r="D132" s="160"/>
      <c r="E132" s="160"/>
      <c r="F132" s="160"/>
      <c r="G132" s="160"/>
      <c r="H132" s="160"/>
      <c r="I132" s="160"/>
      <c r="J132" s="160"/>
      <c r="K132" s="160"/>
      <c r="L132" s="160"/>
      <c r="M132" s="160"/>
      <c r="N132" s="160"/>
      <c r="O132" s="160"/>
      <c r="P132" s="160"/>
      <c r="Q132" s="162" t="str">
        <f>IF(ISNUMBER('Indicator Data'!Q133),"","Imputed using GDP p.c.")</f>
        <v/>
      </c>
      <c r="R132" s="160"/>
      <c r="S132" s="160"/>
      <c r="T132" s="160"/>
      <c r="U132" s="160"/>
      <c r="V132" s="160"/>
      <c r="W132" s="160"/>
      <c r="X132" s="160"/>
      <c r="Y132" s="160"/>
      <c r="Z132" s="160"/>
      <c r="AA132" s="160"/>
      <c r="AB132" s="160"/>
      <c r="AC132" s="160"/>
      <c r="AD132" s="160"/>
      <c r="AE132" s="160"/>
      <c r="AF132" s="160"/>
      <c r="AG132" s="160"/>
      <c r="AH132" s="160"/>
      <c r="AI132" s="160"/>
      <c r="AJ132" s="160"/>
      <c r="AK132" s="160"/>
      <c r="AL132" s="160"/>
      <c r="AM132" s="160"/>
      <c r="AN132" s="160"/>
      <c r="AO132" s="160"/>
      <c r="AP132" s="160"/>
      <c r="AQ132" s="160"/>
      <c r="AR132" s="160"/>
      <c r="AS132" s="160"/>
      <c r="AT132" s="160"/>
      <c r="AU132" s="160"/>
      <c r="AV132" s="160"/>
      <c r="AW132" s="160"/>
      <c r="AX132" s="160"/>
      <c r="AY132" s="160"/>
      <c r="AZ132" s="160"/>
      <c r="BA132" s="160"/>
      <c r="BB132" s="160"/>
      <c r="BC132" s="160"/>
      <c r="BD132" s="160"/>
      <c r="BE132" s="160"/>
      <c r="BF132" s="104"/>
    </row>
    <row r="133" spans="1:58" x14ac:dyDescent="0.35">
      <c r="A133" s="128" t="str">
        <f>'Indicator Data'!A134</f>
        <v>Oman</v>
      </c>
      <c r="B133" s="107" t="str">
        <f>'Indicator Data'!B134</f>
        <v>OMN</v>
      </c>
      <c r="C133" s="160"/>
      <c r="D133" s="160"/>
      <c r="E133" s="160"/>
      <c r="F133" s="160"/>
      <c r="G133" s="160"/>
      <c r="H133" s="160"/>
      <c r="I133" s="160"/>
      <c r="J133" s="160"/>
      <c r="K133" s="160"/>
      <c r="L133" s="160"/>
      <c r="M133" s="160"/>
      <c r="N133" s="160"/>
      <c r="O133" s="160"/>
      <c r="P133" s="160"/>
      <c r="Q133" s="162" t="str">
        <f>IF(ISNUMBER('Indicator Data'!Q134),"","Imputed using GDP p.c.")</f>
        <v/>
      </c>
      <c r="R133" s="160"/>
      <c r="S133" s="160"/>
      <c r="T133" s="160"/>
      <c r="U133" s="160"/>
      <c r="V133" s="160"/>
      <c r="W133" s="160"/>
      <c r="X133" s="160"/>
      <c r="Y133" s="160"/>
      <c r="Z133" s="160"/>
      <c r="AA133" s="160"/>
      <c r="AB133" s="160"/>
      <c r="AC133" s="160"/>
      <c r="AD133" s="160"/>
      <c r="AE133" s="160"/>
      <c r="AF133" s="160"/>
      <c r="AG133" s="160"/>
      <c r="AH133" s="160"/>
      <c r="AI133" s="160"/>
      <c r="AJ133" s="160"/>
      <c r="AK133" s="160"/>
      <c r="AL133" s="160"/>
      <c r="AM133" s="160"/>
      <c r="AN133" s="160" t="s">
        <v>997</v>
      </c>
      <c r="AO133" s="160" t="s">
        <v>997</v>
      </c>
      <c r="AP133" s="160"/>
      <c r="AQ133" s="160"/>
      <c r="AR133" s="160"/>
      <c r="AS133" s="160"/>
      <c r="AT133" s="160"/>
      <c r="AU133" s="160"/>
      <c r="AV133" s="160"/>
      <c r="AW133" s="160"/>
      <c r="AX133" s="160"/>
      <c r="AY133" s="160"/>
      <c r="AZ133" s="160"/>
      <c r="BA133" s="160"/>
      <c r="BB133" s="160"/>
      <c r="BC133" s="160"/>
      <c r="BD133" s="160"/>
      <c r="BE133" s="160"/>
      <c r="BF133" s="104"/>
    </row>
    <row r="134" spans="1:58" x14ac:dyDescent="0.35">
      <c r="A134" s="128" t="str">
        <f>'Indicator Data'!A135</f>
        <v>Pakistan</v>
      </c>
      <c r="B134" s="107" t="str">
        <f>'Indicator Data'!B135</f>
        <v>PAK</v>
      </c>
      <c r="C134" s="160"/>
      <c r="D134" s="160"/>
      <c r="E134" s="160"/>
      <c r="F134" s="160"/>
      <c r="G134" s="160"/>
      <c r="H134" s="160"/>
      <c r="I134" s="160"/>
      <c r="J134" s="160"/>
      <c r="K134" s="160"/>
      <c r="L134" s="160"/>
      <c r="M134" s="160"/>
      <c r="N134" s="160"/>
      <c r="O134" s="160"/>
      <c r="P134" s="160"/>
      <c r="Q134" s="162" t="str">
        <f>IF(ISNUMBER('Indicator Data'!Q135),"","Imputed using GDP p.c.")</f>
        <v/>
      </c>
      <c r="R134" s="160"/>
      <c r="S134" s="160"/>
      <c r="T134" s="160"/>
      <c r="U134" s="160"/>
      <c r="V134" s="160"/>
      <c r="W134" s="160"/>
      <c r="X134" s="160"/>
      <c r="Y134" s="160"/>
      <c r="Z134" s="160"/>
      <c r="AA134" s="160"/>
      <c r="AB134" s="160"/>
      <c r="AC134" s="160"/>
      <c r="AD134" s="160"/>
      <c r="AE134" s="160"/>
      <c r="AF134" s="160"/>
      <c r="AG134" s="160"/>
      <c r="AH134" s="160"/>
      <c r="AI134" s="160"/>
      <c r="AJ134" s="160"/>
      <c r="AK134" s="160"/>
      <c r="AL134" s="160"/>
      <c r="AM134" s="160"/>
      <c r="AN134" s="160" t="s">
        <v>995</v>
      </c>
      <c r="AO134" s="160" t="s">
        <v>995</v>
      </c>
      <c r="AP134" s="160"/>
      <c r="AQ134" s="160"/>
      <c r="AR134" s="160"/>
      <c r="AS134" s="160"/>
      <c r="AT134" s="160"/>
      <c r="AU134" s="160"/>
      <c r="AV134" s="160"/>
      <c r="AW134" s="160"/>
      <c r="AX134" s="160"/>
      <c r="AY134" s="160"/>
      <c r="AZ134" s="160"/>
      <c r="BA134" s="160"/>
      <c r="BB134" s="160"/>
      <c r="BC134" s="160"/>
      <c r="BD134" s="160"/>
      <c r="BE134" s="160"/>
      <c r="BF134" s="104"/>
    </row>
    <row r="135" spans="1:58" x14ac:dyDescent="0.35">
      <c r="A135" s="128" t="str">
        <f>'Indicator Data'!A136</f>
        <v>Palau</v>
      </c>
      <c r="B135" s="107" t="str">
        <f>'Indicator Data'!B136</f>
        <v>PLW</v>
      </c>
      <c r="C135" s="160"/>
      <c r="D135" s="160"/>
      <c r="E135" s="160"/>
      <c r="F135" s="160"/>
      <c r="G135" s="160"/>
      <c r="H135" s="160"/>
      <c r="I135" s="160"/>
      <c r="J135" s="160"/>
      <c r="K135" s="160"/>
      <c r="L135" s="160"/>
      <c r="M135" s="160"/>
      <c r="N135" s="160"/>
      <c r="O135" s="160"/>
      <c r="P135" s="160"/>
      <c r="Q135" s="162" t="str">
        <f>IF(ISNUMBER('Indicator Data'!Q136),"","Imputed using GDP p.c.")</f>
        <v/>
      </c>
      <c r="R135" s="160"/>
      <c r="S135" s="160"/>
      <c r="T135" s="160"/>
      <c r="U135" s="160"/>
      <c r="V135" s="160"/>
      <c r="W135" s="160"/>
      <c r="X135" s="160"/>
      <c r="Y135" s="160"/>
      <c r="Z135" s="160"/>
      <c r="AA135" s="160"/>
      <c r="AB135" s="160"/>
      <c r="AC135" s="160"/>
      <c r="AD135" s="160"/>
      <c r="AE135" s="160"/>
      <c r="AF135" s="160"/>
      <c r="AG135" s="160"/>
      <c r="AH135" s="160"/>
      <c r="AI135" s="160"/>
      <c r="AJ135" s="160"/>
      <c r="AK135" s="160"/>
      <c r="AL135" s="160"/>
      <c r="AM135" s="160"/>
      <c r="AN135" s="160"/>
      <c r="AO135" s="160"/>
      <c r="AP135" s="160"/>
      <c r="AQ135" s="160"/>
      <c r="AR135" s="160"/>
      <c r="AS135" s="160"/>
      <c r="AT135" s="160"/>
      <c r="AU135" s="160"/>
      <c r="AV135" s="160"/>
      <c r="AW135" s="160"/>
      <c r="AX135" s="160"/>
      <c r="AY135" s="160"/>
      <c r="AZ135" s="160"/>
      <c r="BA135" s="160"/>
      <c r="BB135" s="160"/>
      <c r="BC135" s="160"/>
      <c r="BD135" s="160"/>
      <c r="BE135" s="160"/>
      <c r="BF135" s="104"/>
    </row>
    <row r="136" spans="1:58" x14ac:dyDescent="0.35">
      <c r="A136" s="128" t="str">
        <f>'Indicator Data'!A137</f>
        <v>Palestine</v>
      </c>
      <c r="B136" s="107" t="str">
        <f>'Indicator Data'!B137</f>
        <v>PSE</v>
      </c>
      <c r="C136" s="160"/>
      <c r="D136" s="160"/>
      <c r="E136" s="160"/>
      <c r="F136" s="160"/>
      <c r="G136" s="160"/>
      <c r="H136" s="160"/>
      <c r="I136" s="160"/>
      <c r="J136" s="160"/>
      <c r="K136" s="160"/>
      <c r="L136" s="160"/>
      <c r="M136" s="160"/>
      <c r="N136" s="160"/>
      <c r="O136" s="160"/>
      <c r="P136" s="160"/>
      <c r="Q136" s="162" t="str">
        <f>IF(ISNUMBER('Indicator Data'!Q137),"","Imputed using GDP p.c.")</f>
        <v/>
      </c>
      <c r="R136" s="160"/>
      <c r="S136" s="160"/>
      <c r="T136" s="160"/>
      <c r="U136" s="160"/>
      <c r="V136" s="160"/>
      <c r="W136" s="160"/>
      <c r="X136" s="160"/>
      <c r="Y136" s="160"/>
      <c r="Z136" s="160"/>
      <c r="AA136" s="160"/>
      <c r="AB136" s="160"/>
      <c r="AC136" s="160"/>
      <c r="AD136" s="160"/>
      <c r="AE136" s="160"/>
      <c r="AF136" s="160"/>
      <c r="AG136" s="160"/>
      <c r="AH136" s="160"/>
      <c r="AI136" s="160"/>
      <c r="AJ136" s="160"/>
      <c r="AK136" s="160"/>
      <c r="AL136" s="160"/>
      <c r="AM136" s="160"/>
      <c r="AN136" s="160" t="s">
        <v>997</v>
      </c>
      <c r="AO136" s="160" t="s">
        <v>997</v>
      </c>
      <c r="AP136" s="160"/>
      <c r="AQ136" s="160"/>
      <c r="AR136" s="160"/>
      <c r="AS136" s="160"/>
      <c r="AT136" s="160"/>
      <c r="AU136" s="160"/>
      <c r="AV136" s="160"/>
      <c r="AW136" s="160"/>
      <c r="AX136" s="160"/>
      <c r="AY136" s="160"/>
      <c r="AZ136" s="160"/>
      <c r="BA136" s="160"/>
      <c r="BB136" s="160"/>
      <c r="BC136" s="160"/>
      <c r="BD136" s="160"/>
      <c r="BE136" s="160"/>
      <c r="BF136" s="104"/>
    </row>
    <row r="137" spans="1:58" x14ac:dyDescent="0.35">
      <c r="A137" s="128" t="str">
        <f>'Indicator Data'!A138</f>
        <v>Panama</v>
      </c>
      <c r="B137" s="107" t="str">
        <f>'Indicator Data'!B138</f>
        <v>PAN</v>
      </c>
      <c r="C137" s="160"/>
      <c r="D137" s="160"/>
      <c r="E137" s="160"/>
      <c r="F137" s="160"/>
      <c r="G137" s="160"/>
      <c r="H137" s="160"/>
      <c r="I137" s="160"/>
      <c r="J137" s="160"/>
      <c r="K137" s="160"/>
      <c r="L137" s="160"/>
      <c r="M137" s="160"/>
      <c r="N137" s="160"/>
      <c r="O137" s="160"/>
      <c r="P137" s="160"/>
      <c r="Q137" s="162" t="str">
        <f>IF(ISNUMBER('Indicator Data'!Q138),"","Imputed using GDP p.c.")</f>
        <v/>
      </c>
      <c r="R137" s="160"/>
      <c r="S137" s="160"/>
      <c r="T137" s="160"/>
      <c r="U137" s="160"/>
      <c r="V137" s="160"/>
      <c r="W137" s="160"/>
      <c r="X137" s="160"/>
      <c r="Y137" s="160"/>
      <c r="Z137" s="160"/>
      <c r="AA137" s="160"/>
      <c r="AB137" s="160"/>
      <c r="AC137" s="160"/>
      <c r="AD137" s="160"/>
      <c r="AE137" s="160"/>
      <c r="AF137" s="160"/>
      <c r="AG137" s="160"/>
      <c r="AH137" s="160"/>
      <c r="AI137" s="160"/>
      <c r="AJ137" s="160"/>
      <c r="AK137" s="160"/>
      <c r="AL137" s="160"/>
      <c r="AM137" s="160"/>
      <c r="AN137" s="160"/>
      <c r="AO137" s="160"/>
      <c r="AP137" s="160"/>
      <c r="AQ137" s="160"/>
      <c r="AR137" s="160"/>
      <c r="AS137" s="160"/>
      <c r="AT137" s="160"/>
      <c r="AU137" s="160"/>
      <c r="AV137" s="160"/>
      <c r="AW137" s="160"/>
      <c r="AX137" s="160"/>
      <c r="AY137" s="160"/>
      <c r="AZ137" s="160"/>
      <c r="BA137" s="160"/>
      <c r="BB137" s="160"/>
      <c r="BC137" s="160"/>
      <c r="BD137" s="160"/>
      <c r="BE137" s="160"/>
      <c r="BF137" s="104"/>
    </row>
    <row r="138" spans="1:58" x14ac:dyDescent="0.35">
      <c r="A138" s="128" t="str">
        <f>'Indicator Data'!A139</f>
        <v>Papua New Guinea</v>
      </c>
      <c r="B138" s="107" t="str">
        <f>'Indicator Data'!B139</f>
        <v>PNG</v>
      </c>
      <c r="C138" s="160"/>
      <c r="D138" s="160"/>
      <c r="E138" s="160"/>
      <c r="F138" s="160"/>
      <c r="G138" s="160"/>
      <c r="H138" s="160"/>
      <c r="I138" s="160"/>
      <c r="J138" s="160"/>
      <c r="K138" s="160"/>
      <c r="L138" s="160"/>
      <c r="M138" s="160"/>
      <c r="N138" s="160"/>
      <c r="O138" s="160"/>
      <c r="P138" s="160"/>
      <c r="Q138" s="162" t="str">
        <f>IF(ISNUMBER('Indicator Data'!Q139),"","Imputed using GDP p.c.")</f>
        <v/>
      </c>
      <c r="R138" s="160"/>
      <c r="S138" s="160"/>
      <c r="T138" s="160"/>
      <c r="U138" s="160"/>
      <c r="V138" s="160"/>
      <c r="W138" s="160"/>
      <c r="X138" s="160"/>
      <c r="Y138" s="160"/>
      <c r="Z138" s="160"/>
      <c r="AA138" s="160"/>
      <c r="AB138" s="160"/>
      <c r="AC138" s="160"/>
      <c r="AD138" s="160"/>
      <c r="AE138" s="160"/>
      <c r="AF138" s="160"/>
      <c r="AG138" s="160"/>
      <c r="AH138" s="160"/>
      <c r="AI138" s="160"/>
      <c r="AJ138" s="160"/>
      <c r="AK138" s="160"/>
      <c r="AL138" s="160"/>
      <c r="AM138" s="160"/>
      <c r="AN138" s="160"/>
      <c r="AO138" s="160"/>
      <c r="AP138" s="160"/>
      <c r="AQ138" s="160"/>
      <c r="AR138" s="160"/>
      <c r="AS138" s="160"/>
      <c r="AT138" s="160"/>
      <c r="AU138" s="160"/>
      <c r="AV138" s="160"/>
      <c r="AW138" s="160"/>
      <c r="AX138" s="160"/>
      <c r="AY138" s="160"/>
      <c r="AZ138" s="160"/>
      <c r="BA138" s="160"/>
      <c r="BB138" s="160"/>
      <c r="BC138" s="160"/>
      <c r="BD138" s="160"/>
      <c r="BE138" s="160"/>
      <c r="BF138" s="104"/>
    </row>
    <row r="139" spans="1:58" x14ac:dyDescent="0.35">
      <c r="A139" s="128" t="str">
        <f>'Indicator Data'!A140</f>
        <v>Paraguay</v>
      </c>
      <c r="B139" s="107" t="str">
        <f>'Indicator Data'!B140</f>
        <v>PRY</v>
      </c>
      <c r="C139" s="160"/>
      <c r="D139" s="160"/>
      <c r="E139" s="160"/>
      <c r="F139" s="160"/>
      <c r="G139" s="160"/>
      <c r="H139" s="160"/>
      <c r="I139" s="160"/>
      <c r="J139" s="160"/>
      <c r="K139" s="160"/>
      <c r="L139" s="160"/>
      <c r="M139" s="160"/>
      <c r="N139" s="160"/>
      <c r="O139" s="160"/>
      <c r="P139" s="160"/>
      <c r="Q139" s="162" t="str">
        <f>IF(ISNUMBER('Indicator Data'!Q140),"","Imputed using GDP p.c.")</f>
        <v/>
      </c>
      <c r="R139" s="160"/>
      <c r="S139" s="160"/>
      <c r="T139" s="160"/>
      <c r="U139" s="160"/>
      <c r="V139" s="160"/>
      <c r="W139" s="160"/>
      <c r="X139" s="160"/>
      <c r="Y139" s="160"/>
      <c r="Z139" s="160"/>
      <c r="AA139" s="160"/>
      <c r="AB139" s="160"/>
      <c r="AC139" s="160"/>
      <c r="AD139" s="160"/>
      <c r="AE139" s="160"/>
      <c r="AF139" s="160"/>
      <c r="AG139" s="160"/>
      <c r="AH139" s="160"/>
      <c r="AI139" s="160"/>
      <c r="AJ139" s="160"/>
      <c r="AK139" s="160"/>
      <c r="AL139" s="160"/>
      <c r="AM139" s="160"/>
      <c r="AN139" s="160"/>
      <c r="AO139" s="160"/>
      <c r="AP139" s="160"/>
      <c r="AQ139" s="160"/>
      <c r="AR139" s="160"/>
      <c r="AS139" s="160"/>
      <c r="AT139" s="160"/>
      <c r="AU139" s="160"/>
      <c r="AV139" s="160"/>
      <c r="AW139" s="160"/>
      <c r="AX139" s="160"/>
      <c r="AY139" s="160"/>
      <c r="AZ139" s="160"/>
      <c r="BA139" s="160"/>
      <c r="BB139" s="160"/>
      <c r="BC139" s="160"/>
      <c r="BD139" s="160"/>
      <c r="BE139" s="160"/>
      <c r="BF139" s="104"/>
    </row>
    <row r="140" spans="1:58" x14ac:dyDescent="0.35">
      <c r="A140" s="128" t="str">
        <f>'Indicator Data'!A141</f>
        <v>Peru</v>
      </c>
      <c r="B140" s="107" t="str">
        <f>'Indicator Data'!B141</f>
        <v>PER</v>
      </c>
      <c r="C140" s="160"/>
      <c r="D140" s="160"/>
      <c r="E140" s="160"/>
      <c r="F140" s="160"/>
      <c r="G140" s="160"/>
      <c r="H140" s="160"/>
      <c r="I140" s="160"/>
      <c r="J140" s="160"/>
      <c r="K140" s="160"/>
      <c r="L140" s="160"/>
      <c r="M140" s="160"/>
      <c r="N140" s="160"/>
      <c r="O140" s="160"/>
      <c r="P140" s="160"/>
      <c r="Q140" s="162" t="str">
        <f>IF(ISNUMBER('Indicator Data'!Q141),"","Imputed using GDP p.c.")</f>
        <v/>
      </c>
      <c r="R140" s="160"/>
      <c r="S140" s="160"/>
      <c r="T140" s="160"/>
      <c r="U140" s="160"/>
      <c r="V140" s="160"/>
      <c r="W140" s="160"/>
      <c r="X140" s="160"/>
      <c r="Y140" s="160"/>
      <c r="Z140" s="160"/>
      <c r="AA140" s="160"/>
      <c r="AB140" s="160"/>
      <c r="AC140" s="160"/>
      <c r="AD140" s="160"/>
      <c r="AE140" s="160"/>
      <c r="AF140" s="160"/>
      <c r="AG140" s="160"/>
      <c r="AH140" s="160"/>
      <c r="AI140" s="160"/>
      <c r="AJ140" s="160"/>
      <c r="AK140" s="160"/>
      <c r="AL140" s="160"/>
      <c r="AM140" s="160"/>
      <c r="AN140" s="160"/>
      <c r="AO140" s="160"/>
      <c r="AP140" s="160"/>
      <c r="AQ140" s="160"/>
      <c r="AR140" s="160"/>
      <c r="AS140" s="160"/>
      <c r="AT140" s="160"/>
      <c r="AU140" s="160"/>
      <c r="AV140" s="160"/>
      <c r="AW140" s="160"/>
      <c r="AX140" s="160"/>
      <c r="AY140" s="160"/>
      <c r="AZ140" s="160"/>
      <c r="BA140" s="160"/>
      <c r="BB140" s="160"/>
      <c r="BC140" s="160"/>
      <c r="BD140" s="160"/>
      <c r="BE140" s="160"/>
      <c r="BF140" s="104"/>
    </row>
    <row r="141" spans="1:58" x14ac:dyDescent="0.35">
      <c r="A141" s="128" t="str">
        <f>'Indicator Data'!A142</f>
        <v>Philippines</v>
      </c>
      <c r="B141" s="107" t="str">
        <f>'Indicator Data'!B142</f>
        <v>PHL</v>
      </c>
      <c r="C141" s="160"/>
      <c r="D141" s="160"/>
      <c r="E141" s="160"/>
      <c r="F141" s="160"/>
      <c r="G141" s="160"/>
      <c r="H141" s="160"/>
      <c r="I141" s="160"/>
      <c r="J141" s="160"/>
      <c r="K141" s="160"/>
      <c r="L141" s="160"/>
      <c r="M141" s="160"/>
      <c r="N141" s="160"/>
      <c r="O141" s="160"/>
      <c r="P141" s="160"/>
      <c r="Q141" s="162" t="str">
        <f>IF(ISNUMBER('Indicator Data'!Q142),"","Imputed using GDP p.c.")</f>
        <v/>
      </c>
      <c r="R141" s="160"/>
      <c r="S141" s="160"/>
      <c r="T141" s="160"/>
      <c r="U141" s="160"/>
      <c r="V141" s="160"/>
      <c r="W141" s="160"/>
      <c r="X141" s="160"/>
      <c r="Y141" s="160"/>
      <c r="Z141" s="160"/>
      <c r="AA141" s="160"/>
      <c r="AB141" s="160"/>
      <c r="AC141" s="160"/>
      <c r="AD141" s="160"/>
      <c r="AE141" s="160"/>
      <c r="AF141" s="160"/>
      <c r="AG141" s="160"/>
      <c r="AH141" s="160"/>
      <c r="AI141" s="160"/>
      <c r="AJ141" s="160"/>
      <c r="AK141" s="160"/>
      <c r="AL141" s="160"/>
      <c r="AM141" s="160"/>
      <c r="AN141" s="160"/>
      <c r="AO141" s="160"/>
      <c r="AP141" s="160"/>
      <c r="AQ141" s="160"/>
      <c r="AR141" s="160"/>
      <c r="AS141" s="160"/>
      <c r="AT141" s="160"/>
      <c r="AU141" s="160"/>
      <c r="AV141" s="160"/>
      <c r="AW141" s="160"/>
      <c r="AX141" s="160"/>
      <c r="AY141" s="160"/>
      <c r="AZ141" s="160"/>
      <c r="BA141" s="160"/>
      <c r="BB141" s="160"/>
      <c r="BC141" s="160"/>
      <c r="BD141" s="160"/>
      <c r="BE141" s="160"/>
      <c r="BF141" s="104"/>
    </row>
    <row r="142" spans="1:58" x14ac:dyDescent="0.35">
      <c r="A142" s="128" t="str">
        <f>'Indicator Data'!A143</f>
        <v>Poland</v>
      </c>
      <c r="B142" s="107" t="str">
        <f>'Indicator Data'!B143</f>
        <v>POL</v>
      </c>
      <c r="C142" s="160"/>
      <c r="D142" s="160"/>
      <c r="E142" s="160"/>
      <c r="F142" s="160"/>
      <c r="G142" s="160"/>
      <c r="H142" s="160"/>
      <c r="I142" s="160"/>
      <c r="J142" s="160"/>
      <c r="K142" s="160"/>
      <c r="L142" s="160"/>
      <c r="M142" s="160"/>
      <c r="N142" s="160"/>
      <c r="O142" s="160"/>
      <c r="P142" s="160"/>
      <c r="Q142" s="162" t="str">
        <f>IF(ISNUMBER('Indicator Data'!Q143),"","Imputed using GDP p.c.")</f>
        <v/>
      </c>
      <c r="R142" s="160"/>
      <c r="S142" s="160"/>
      <c r="T142" s="160"/>
      <c r="U142" s="160"/>
      <c r="V142" s="160"/>
      <c r="W142" s="160"/>
      <c r="X142" s="160"/>
      <c r="Y142" s="160"/>
      <c r="Z142" s="160"/>
      <c r="AA142" s="160"/>
      <c r="AB142" s="160"/>
      <c r="AC142" s="160"/>
      <c r="AD142" s="160"/>
      <c r="AE142" s="160"/>
      <c r="AF142" s="160"/>
      <c r="AG142" s="160"/>
      <c r="AH142" s="160"/>
      <c r="AI142" s="160"/>
      <c r="AJ142" s="160"/>
      <c r="AK142" s="160"/>
      <c r="AL142" s="160"/>
      <c r="AM142" s="160"/>
      <c r="AN142" s="160" t="s">
        <v>983</v>
      </c>
      <c r="AO142" s="160" t="s">
        <v>983</v>
      </c>
      <c r="AP142" s="160"/>
      <c r="AQ142" s="160"/>
      <c r="AR142" s="160"/>
      <c r="AS142" s="160"/>
      <c r="AT142" s="160"/>
      <c r="AU142" s="160"/>
      <c r="AV142" s="160"/>
      <c r="AW142" s="160"/>
      <c r="AX142" s="160"/>
      <c r="AY142" s="160"/>
      <c r="AZ142" s="160"/>
      <c r="BA142" s="160"/>
      <c r="BB142" s="160"/>
      <c r="BC142" s="160"/>
      <c r="BD142" s="160"/>
      <c r="BE142" s="160"/>
      <c r="BF142" s="104"/>
    </row>
    <row r="143" spans="1:58" x14ac:dyDescent="0.35">
      <c r="A143" s="128" t="str">
        <f>'Indicator Data'!A144</f>
        <v>Portugal</v>
      </c>
      <c r="B143" s="107" t="str">
        <f>'Indicator Data'!B144</f>
        <v>PRT</v>
      </c>
      <c r="C143" s="160"/>
      <c r="D143" s="160"/>
      <c r="E143" s="160"/>
      <c r="F143" s="160"/>
      <c r="G143" s="160"/>
      <c r="H143" s="160"/>
      <c r="I143" s="160"/>
      <c r="J143" s="160"/>
      <c r="K143" s="160"/>
      <c r="L143" s="160"/>
      <c r="M143" s="160"/>
      <c r="N143" s="160"/>
      <c r="O143" s="160"/>
      <c r="P143" s="160"/>
      <c r="Q143" s="162" t="str">
        <f>IF(ISNUMBER('Indicator Data'!Q144),"","Imputed using GDP p.c.")</f>
        <v/>
      </c>
      <c r="R143" s="160"/>
      <c r="S143" s="160"/>
      <c r="T143" s="160"/>
      <c r="U143" s="160"/>
      <c r="V143" s="160"/>
      <c r="W143" s="160"/>
      <c r="X143" s="160"/>
      <c r="Y143" s="160"/>
      <c r="Z143" s="160"/>
      <c r="AA143" s="160"/>
      <c r="AB143" s="160"/>
      <c r="AC143" s="160"/>
      <c r="AD143" s="160"/>
      <c r="AE143" s="160"/>
      <c r="AF143" s="160"/>
      <c r="AG143" s="160"/>
      <c r="AH143" s="160"/>
      <c r="AI143" s="160"/>
      <c r="AJ143" s="160"/>
      <c r="AK143" s="160"/>
      <c r="AL143" s="160"/>
      <c r="AM143" s="160"/>
      <c r="AN143" s="160"/>
      <c r="AO143" s="160"/>
      <c r="AP143" s="160"/>
      <c r="AQ143" s="160"/>
      <c r="AR143" s="160"/>
      <c r="AS143" s="160"/>
      <c r="AT143" s="160"/>
      <c r="AU143" s="160"/>
      <c r="AV143" s="160"/>
      <c r="AW143" s="160"/>
      <c r="AX143" s="160"/>
      <c r="AY143" s="160"/>
      <c r="AZ143" s="160"/>
      <c r="BA143" s="160"/>
      <c r="BB143" s="160"/>
      <c r="BC143" s="160"/>
      <c r="BD143" s="160"/>
      <c r="BE143" s="160"/>
      <c r="BF143" s="104"/>
    </row>
    <row r="144" spans="1:58" x14ac:dyDescent="0.35">
      <c r="A144" s="128" t="str">
        <f>'Indicator Data'!A145</f>
        <v>Qatar</v>
      </c>
      <c r="B144" s="107" t="str">
        <f>'Indicator Data'!B145</f>
        <v>QAT</v>
      </c>
      <c r="C144" s="160"/>
      <c r="D144" s="160"/>
      <c r="E144" s="160"/>
      <c r="F144" s="160"/>
      <c r="G144" s="160"/>
      <c r="H144" s="160"/>
      <c r="I144" s="160"/>
      <c r="J144" s="160"/>
      <c r="K144" s="160"/>
      <c r="L144" s="160"/>
      <c r="M144" s="160"/>
      <c r="N144" s="160"/>
      <c r="O144" s="160"/>
      <c r="P144" s="160"/>
      <c r="Q144" s="162" t="str">
        <f>IF(ISNUMBER('Indicator Data'!Q145),"","Imputed using GDP p.c.")</f>
        <v/>
      </c>
      <c r="R144" s="160"/>
      <c r="S144" s="160"/>
      <c r="T144" s="160"/>
      <c r="U144" s="160"/>
      <c r="V144" s="160"/>
      <c r="W144" s="160"/>
      <c r="X144" s="160"/>
      <c r="Y144" s="160"/>
      <c r="Z144" s="160"/>
      <c r="AA144" s="160"/>
      <c r="AB144" s="160"/>
      <c r="AC144" s="160"/>
      <c r="AD144" s="160"/>
      <c r="AE144" s="160"/>
      <c r="AF144" s="160"/>
      <c r="AG144" s="160"/>
      <c r="AH144" s="160"/>
      <c r="AI144" s="160"/>
      <c r="AJ144" s="160"/>
      <c r="AK144" s="160"/>
      <c r="AL144" s="160"/>
      <c r="AM144" s="160"/>
      <c r="AN144" s="160"/>
      <c r="AO144" s="160"/>
      <c r="AP144" s="160"/>
      <c r="AQ144" s="160"/>
      <c r="AR144" s="160"/>
      <c r="AS144" s="160"/>
      <c r="AT144" s="160"/>
      <c r="AU144" s="160"/>
      <c r="AV144" s="160"/>
      <c r="AW144" s="160"/>
      <c r="AX144" s="160"/>
      <c r="AY144" s="160"/>
      <c r="AZ144" s="160"/>
      <c r="BA144" s="160"/>
      <c r="BB144" s="160"/>
      <c r="BC144" s="160"/>
      <c r="BD144" s="160"/>
      <c r="BE144" s="160"/>
      <c r="BF144" s="104"/>
    </row>
    <row r="145" spans="1:58" x14ac:dyDescent="0.35">
      <c r="A145" s="128" t="str">
        <f>'Indicator Data'!A146</f>
        <v>Romania</v>
      </c>
      <c r="B145" s="107" t="str">
        <f>'Indicator Data'!B146</f>
        <v>ROU</v>
      </c>
      <c r="C145" s="160"/>
      <c r="D145" s="160"/>
      <c r="E145" s="160"/>
      <c r="F145" s="160"/>
      <c r="G145" s="160"/>
      <c r="H145" s="160"/>
      <c r="I145" s="160"/>
      <c r="J145" s="160"/>
      <c r="K145" s="160"/>
      <c r="L145" s="160"/>
      <c r="M145" s="160"/>
      <c r="N145" s="160"/>
      <c r="O145" s="160"/>
      <c r="P145" s="160"/>
      <c r="Q145" s="162" t="str">
        <f>IF(ISNUMBER('Indicator Data'!Q146),"","Imputed using GDP p.c.")</f>
        <v/>
      </c>
      <c r="R145" s="160"/>
      <c r="S145" s="160"/>
      <c r="T145" s="160"/>
      <c r="U145" s="160"/>
      <c r="V145" s="160"/>
      <c r="W145" s="160"/>
      <c r="X145" s="160"/>
      <c r="Y145" s="160"/>
      <c r="Z145" s="160"/>
      <c r="AA145" s="160"/>
      <c r="AB145" s="160"/>
      <c r="AC145" s="160"/>
      <c r="AD145" s="160"/>
      <c r="AE145" s="160"/>
      <c r="AF145" s="160"/>
      <c r="AG145" s="160"/>
      <c r="AH145" s="160"/>
      <c r="AI145" s="160"/>
      <c r="AJ145" s="160"/>
      <c r="AK145" s="160"/>
      <c r="AL145" s="160"/>
      <c r="AM145" s="160"/>
      <c r="AN145" s="160"/>
      <c r="AO145" s="160"/>
      <c r="AP145" s="160"/>
      <c r="AQ145" s="160"/>
      <c r="AR145" s="160"/>
      <c r="AS145" s="160"/>
      <c r="AT145" s="160"/>
      <c r="AU145" s="160"/>
      <c r="AV145" s="160"/>
      <c r="AW145" s="160"/>
      <c r="AX145" s="160"/>
      <c r="AY145" s="160"/>
      <c r="AZ145" s="160"/>
      <c r="BA145" s="160"/>
      <c r="BB145" s="160"/>
      <c r="BC145" s="160"/>
      <c r="BD145" s="160"/>
      <c r="BE145" s="160"/>
      <c r="BF145" s="104"/>
    </row>
    <row r="146" spans="1:58" x14ac:dyDescent="0.35">
      <c r="A146" s="128" t="str">
        <f>'Indicator Data'!A147</f>
        <v>Russian Federation</v>
      </c>
      <c r="B146" s="107" t="str">
        <f>'Indicator Data'!B147</f>
        <v>RUS</v>
      </c>
      <c r="C146" s="160"/>
      <c r="D146" s="160"/>
      <c r="E146" s="160"/>
      <c r="F146" s="160"/>
      <c r="G146" s="160"/>
      <c r="H146" s="160"/>
      <c r="I146" s="160"/>
      <c r="J146" s="160"/>
      <c r="K146" s="160"/>
      <c r="L146" s="160"/>
      <c r="M146" s="160"/>
      <c r="N146" s="160"/>
      <c r="O146" s="160"/>
      <c r="P146" s="160"/>
      <c r="Q146" s="162" t="str">
        <f>IF(ISNUMBER('Indicator Data'!Q147),"","Imputed using GDP p.c.")</f>
        <v/>
      </c>
      <c r="R146" s="160"/>
      <c r="S146" s="160"/>
      <c r="T146" s="160"/>
      <c r="U146" s="160"/>
      <c r="V146" s="160"/>
      <c r="W146" s="160"/>
      <c r="X146" s="160"/>
      <c r="Y146" s="160"/>
      <c r="Z146" s="160"/>
      <c r="AA146" s="160"/>
      <c r="AB146" s="160"/>
      <c r="AC146" s="160"/>
      <c r="AD146" s="160"/>
      <c r="AE146" s="160"/>
      <c r="AF146" s="160"/>
      <c r="AG146" s="160"/>
      <c r="AH146" s="160"/>
      <c r="AI146" s="160"/>
      <c r="AJ146" s="160"/>
      <c r="AK146" s="160"/>
      <c r="AL146" s="160"/>
      <c r="AM146" s="160"/>
      <c r="AN146" s="160" t="s">
        <v>996</v>
      </c>
      <c r="AO146" s="160" t="s">
        <v>996</v>
      </c>
      <c r="AP146" s="160"/>
      <c r="AQ146" s="160"/>
      <c r="AR146" s="160"/>
      <c r="AS146" s="160"/>
      <c r="AT146" s="160"/>
      <c r="AU146" s="160"/>
      <c r="AV146" s="160"/>
      <c r="AW146" s="160"/>
      <c r="AX146" s="160"/>
      <c r="AY146" s="160"/>
      <c r="AZ146" s="160"/>
      <c r="BA146" s="160"/>
      <c r="BB146" s="160"/>
      <c r="BC146" s="160"/>
      <c r="BD146" s="160"/>
      <c r="BE146" s="160"/>
      <c r="BF146" s="104"/>
    </row>
    <row r="147" spans="1:58" x14ac:dyDescent="0.35">
      <c r="A147" s="128" t="str">
        <f>'Indicator Data'!A148</f>
        <v>Rwanda</v>
      </c>
      <c r="B147" s="107" t="str">
        <f>'Indicator Data'!B148</f>
        <v>RWA</v>
      </c>
      <c r="C147" s="160"/>
      <c r="D147" s="160"/>
      <c r="E147" s="160"/>
      <c r="F147" s="160"/>
      <c r="G147" s="160"/>
      <c r="H147" s="160"/>
      <c r="I147" s="160"/>
      <c r="J147" s="160"/>
      <c r="K147" s="160"/>
      <c r="L147" s="160"/>
      <c r="M147" s="160"/>
      <c r="N147" s="160"/>
      <c r="O147" s="160"/>
      <c r="P147" s="160"/>
      <c r="Q147" s="162" t="str">
        <f>IF(ISNUMBER('Indicator Data'!Q148),"","Imputed using GDP p.c.")</f>
        <v/>
      </c>
      <c r="R147" s="160"/>
      <c r="S147" s="160"/>
      <c r="T147" s="160"/>
      <c r="U147" s="160"/>
      <c r="V147" s="160"/>
      <c r="W147" s="160"/>
      <c r="X147" s="160"/>
      <c r="Y147" s="160"/>
      <c r="Z147" s="160"/>
      <c r="AA147" s="160"/>
      <c r="AB147" s="160"/>
      <c r="AC147" s="160"/>
      <c r="AD147" s="160"/>
      <c r="AE147" s="160"/>
      <c r="AF147" s="160"/>
      <c r="AG147" s="160"/>
      <c r="AH147" s="160"/>
      <c r="AI147" s="160"/>
      <c r="AJ147" s="160"/>
      <c r="AK147" s="160"/>
      <c r="AL147" s="160"/>
      <c r="AM147" s="160"/>
      <c r="AN147" s="160" t="s">
        <v>996</v>
      </c>
      <c r="AO147" s="160" t="s">
        <v>996</v>
      </c>
      <c r="AP147" s="160"/>
      <c r="AQ147" s="160"/>
      <c r="AR147" s="160"/>
      <c r="AS147" s="160"/>
      <c r="AT147" s="160"/>
      <c r="AU147" s="160"/>
      <c r="AV147" s="160"/>
      <c r="AW147" s="160"/>
      <c r="AX147" s="160"/>
      <c r="AY147" s="160"/>
      <c r="AZ147" s="160"/>
      <c r="BA147" s="160"/>
      <c r="BB147" s="160"/>
      <c r="BC147" s="160"/>
      <c r="BD147" s="160"/>
      <c r="BE147" s="160"/>
      <c r="BF147" s="104"/>
    </row>
    <row r="148" spans="1:58" x14ac:dyDescent="0.35">
      <c r="A148" s="128" t="str">
        <f>'Indicator Data'!A149</f>
        <v>Saint Kitts and Nevis</v>
      </c>
      <c r="B148" s="107" t="str">
        <f>'Indicator Data'!B149</f>
        <v>KNA</v>
      </c>
      <c r="C148" s="160"/>
      <c r="D148" s="160"/>
      <c r="E148" s="160"/>
      <c r="F148" s="160"/>
      <c r="G148" s="160"/>
      <c r="H148" s="160"/>
      <c r="I148" s="160"/>
      <c r="J148" s="160"/>
      <c r="K148" s="160"/>
      <c r="L148" s="160"/>
      <c r="M148" s="160"/>
      <c r="N148" s="160"/>
      <c r="O148" s="160"/>
      <c r="P148" s="160"/>
      <c r="Q148" s="162" t="str">
        <f>IF(ISNUMBER('Indicator Data'!Q149),"","Imputed using GDP p.c.")</f>
        <v/>
      </c>
      <c r="R148" s="160"/>
      <c r="S148" s="160"/>
      <c r="T148" s="160"/>
      <c r="U148" s="160"/>
      <c r="V148" s="160"/>
      <c r="W148" s="160"/>
      <c r="X148" s="160"/>
      <c r="Y148" s="160"/>
      <c r="Z148" s="160"/>
      <c r="AA148" s="160"/>
      <c r="AB148" s="160"/>
      <c r="AC148" s="160"/>
      <c r="AD148" s="160"/>
      <c r="AE148" s="160"/>
      <c r="AF148" s="160"/>
      <c r="AG148" s="160"/>
      <c r="AH148" s="160"/>
      <c r="AI148" s="160"/>
      <c r="AJ148" s="160"/>
      <c r="AK148" s="160"/>
      <c r="AL148" s="160"/>
      <c r="AM148" s="160"/>
      <c r="AN148" s="160"/>
      <c r="AO148" s="160"/>
      <c r="AP148" s="160"/>
      <c r="AQ148" s="160"/>
      <c r="AR148" s="160"/>
      <c r="AS148" s="160"/>
      <c r="AT148" s="160"/>
      <c r="AU148" s="160"/>
      <c r="AV148" s="160"/>
      <c r="AW148" s="160"/>
      <c r="AX148" s="160"/>
      <c r="AY148" s="160"/>
      <c r="AZ148" s="160"/>
      <c r="BA148" s="160"/>
      <c r="BB148" s="160"/>
      <c r="BC148" s="160"/>
      <c r="BD148" s="160"/>
      <c r="BE148" s="160"/>
      <c r="BF148" s="104"/>
    </row>
    <row r="149" spans="1:58" x14ac:dyDescent="0.35">
      <c r="A149" s="128" t="str">
        <f>'Indicator Data'!A150</f>
        <v>Saint Lucia</v>
      </c>
      <c r="B149" s="107" t="str">
        <f>'Indicator Data'!B150</f>
        <v>LCA</v>
      </c>
      <c r="C149" s="160"/>
      <c r="D149" s="160"/>
      <c r="E149" s="160"/>
      <c r="F149" s="160"/>
      <c r="G149" s="160"/>
      <c r="H149" s="160"/>
      <c r="I149" s="160"/>
      <c r="J149" s="160"/>
      <c r="K149" s="160"/>
      <c r="L149" s="160"/>
      <c r="M149" s="160"/>
      <c r="N149" s="160"/>
      <c r="O149" s="160"/>
      <c r="P149" s="160"/>
      <c r="Q149" s="162" t="str">
        <f>IF(ISNUMBER('Indicator Data'!Q150),"","Imputed using GDP p.c.")</f>
        <v/>
      </c>
      <c r="R149" s="160"/>
      <c r="S149" s="160"/>
      <c r="T149" s="160"/>
      <c r="U149" s="160"/>
      <c r="V149" s="160"/>
      <c r="W149" s="160"/>
      <c r="X149" s="160"/>
      <c r="Y149" s="160"/>
      <c r="Z149" s="160"/>
      <c r="AA149" s="160"/>
      <c r="AB149" s="160"/>
      <c r="AC149" s="160"/>
      <c r="AD149" s="160"/>
      <c r="AE149" s="160"/>
      <c r="AF149" s="160"/>
      <c r="AG149" s="160"/>
      <c r="AH149" s="160"/>
      <c r="AI149" s="160"/>
      <c r="AJ149" s="160"/>
      <c r="AK149" s="160"/>
      <c r="AL149" s="160"/>
      <c r="AM149" s="160"/>
      <c r="AN149" s="160"/>
      <c r="AO149" s="160"/>
      <c r="AP149" s="160"/>
      <c r="AQ149" s="160"/>
      <c r="AR149" s="160"/>
      <c r="AS149" s="160"/>
      <c r="AT149" s="160"/>
      <c r="AU149" s="160"/>
      <c r="AV149" s="160"/>
      <c r="AW149" s="160"/>
      <c r="AX149" s="160"/>
      <c r="AY149" s="160"/>
      <c r="AZ149" s="160"/>
      <c r="BA149" s="160"/>
      <c r="BB149" s="160"/>
      <c r="BC149" s="160"/>
      <c r="BD149" s="160"/>
      <c r="BE149" s="160"/>
      <c r="BF149" s="104"/>
    </row>
    <row r="150" spans="1:58" x14ac:dyDescent="0.35">
      <c r="A150" s="128" t="str">
        <f>'Indicator Data'!A151</f>
        <v>Saint Vincent and the Grenadines</v>
      </c>
      <c r="B150" s="107" t="str">
        <f>'Indicator Data'!B151</f>
        <v>VCT</v>
      </c>
      <c r="C150" s="160"/>
      <c r="D150" s="160"/>
      <c r="E150" s="160"/>
      <c r="F150" s="160"/>
      <c r="G150" s="160"/>
      <c r="H150" s="160"/>
      <c r="I150" s="160"/>
      <c r="J150" s="160"/>
      <c r="K150" s="160"/>
      <c r="L150" s="160"/>
      <c r="M150" s="160"/>
      <c r="N150" s="160"/>
      <c r="O150" s="160"/>
      <c r="P150" s="160"/>
      <c r="Q150" s="162" t="str">
        <f>IF(ISNUMBER('Indicator Data'!Q151),"","Imputed using GDP p.c.")</f>
        <v/>
      </c>
      <c r="R150" s="160"/>
      <c r="S150" s="160"/>
      <c r="T150" s="160"/>
      <c r="U150" s="160"/>
      <c r="V150" s="160"/>
      <c r="W150" s="160"/>
      <c r="X150" s="160"/>
      <c r="Y150" s="160"/>
      <c r="Z150" s="160"/>
      <c r="AA150" s="160"/>
      <c r="AB150" s="160"/>
      <c r="AC150" s="160"/>
      <c r="AD150" s="160"/>
      <c r="AE150" s="160"/>
      <c r="AF150" s="160"/>
      <c r="AG150" s="160"/>
      <c r="AH150" s="160"/>
      <c r="AI150" s="160"/>
      <c r="AJ150" s="160"/>
      <c r="AK150" s="160"/>
      <c r="AL150" s="160"/>
      <c r="AM150" s="160"/>
      <c r="AN150" s="160"/>
      <c r="AO150" s="160"/>
      <c r="AP150" s="160"/>
      <c r="AQ150" s="160"/>
      <c r="AR150" s="160"/>
      <c r="AS150" s="160"/>
      <c r="AT150" s="160"/>
      <c r="AU150" s="160"/>
      <c r="AV150" s="160"/>
      <c r="AW150" s="160"/>
      <c r="AX150" s="160"/>
      <c r="AY150" s="160"/>
      <c r="AZ150" s="160"/>
      <c r="BA150" s="160"/>
      <c r="BB150" s="160"/>
      <c r="BC150" s="160"/>
      <c r="BD150" s="160"/>
      <c r="BE150" s="160"/>
      <c r="BF150" s="104"/>
    </row>
    <row r="151" spans="1:58" x14ac:dyDescent="0.35">
      <c r="A151" s="128" t="str">
        <f>'Indicator Data'!A152</f>
        <v>Samoa</v>
      </c>
      <c r="B151" s="107" t="str">
        <f>'Indicator Data'!B152</f>
        <v>WSM</v>
      </c>
      <c r="C151" s="160"/>
      <c r="D151" s="160"/>
      <c r="E151" s="160"/>
      <c r="F151" s="160"/>
      <c r="G151" s="160"/>
      <c r="H151" s="160"/>
      <c r="I151" s="160"/>
      <c r="J151" s="160"/>
      <c r="K151" s="160"/>
      <c r="L151" s="160"/>
      <c r="M151" s="160"/>
      <c r="N151" s="160"/>
      <c r="O151" s="160"/>
      <c r="P151" s="160"/>
      <c r="Q151" s="162" t="str">
        <f>IF(ISNUMBER('Indicator Data'!Q152),"","Imputed using GDP p.c.")</f>
        <v/>
      </c>
      <c r="R151" s="160"/>
      <c r="S151" s="160"/>
      <c r="T151" s="160"/>
      <c r="U151" s="160"/>
      <c r="V151" s="160"/>
      <c r="W151" s="160"/>
      <c r="X151" s="160"/>
      <c r="Y151" s="160"/>
      <c r="Z151" s="160"/>
      <c r="AA151" s="160"/>
      <c r="AB151" s="160"/>
      <c r="AC151" s="160"/>
      <c r="AD151" s="160"/>
      <c r="AE151" s="160"/>
      <c r="AF151" s="160"/>
      <c r="AG151" s="160"/>
      <c r="AH151" s="160"/>
      <c r="AI151" s="160"/>
      <c r="AJ151" s="160"/>
      <c r="AK151" s="160"/>
      <c r="AL151" s="160"/>
      <c r="AM151" s="160"/>
      <c r="AN151" s="160"/>
      <c r="AO151" s="160"/>
      <c r="AP151" s="160"/>
      <c r="AQ151" s="160"/>
      <c r="AR151" s="160"/>
      <c r="AS151" s="160"/>
      <c r="AT151" s="160"/>
      <c r="AU151" s="160"/>
      <c r="AV151" s="160"/>
      <c r="AW151" s="160"/>
      <c r="AX151" s="160"/>
      <c r="AY151" s="160"/>
      <c r="AZ151" s="160"/>
      <c r="BA151" s="160"/>
      <c r="BB151" s="160"/>
      <c r="BC151" s="160"/>
      <c r="BD151" s="160"/>
      <c r="BE151" s="160"/>
      <c r="BF151" s="104"/>
    </row>
    <row r="152" spans="1:58" x14ac:dyDescent="0.35">
      <c r="A152" s="128" t="str">
        <f>'Indicator Data'!A153</f>
        <v>Sao Tome and Principe</v>
      </c>
      <c r="B152" s="107" t="str">
        <f>'Indicator Data'!B153</f>
        <v>STP</v>
      </c>
      <c r="C152" s="160"/>
      <c r="D152" s="160"/>
      <c r="E152" s="160"/>
      <c r="F152" s="160"/>
      <c r="G152" s="160"/>
      <c r="H152" s="160"/>
      <c r="I152" s="160"/>
      <c r="J152" s="160"/>
      <c r="K152" s="160"/>
      <c r="L152" s="160"/>
      <c r="M152" s="160"/>
      <c r="N152" s="160"/>
      <c r="O152" s="160"/>
      <c r="P152" s="160"/>
      <c r="Q152" s="162" t="str">
        <f>IF(ISNUMBER('Indicator Data'!Q153),"","Imputed using GDP p.c.")</f>
        <v/>
      </c>
      <c r="R152" s="160"/>
      <c r="S152" s="160"/>
      <c r="T152" s="160"/>
      <c r="U152" s="160"/>
      <c r="V152" s="160"/>
      <c r="W152" s="160"/>
      <c r="X152" s="160"/>
      <c r="Y152" s="160"/>
      <c r="Z152" s="160"/>
      <c r="AA152" s="160"/>
      <c r="AB152" s="160"/>
      <c r="AC152" s="160"/>
      <c r="AD152" s="160"/>
      <c r="AE152" s="160"/>
      <c r="AF152" s="160"/>
      <c r="AG152" s="160"/>
      <c r="AH152" s="160"/>
      <c r="AI152" s="160"/>
      <c r="AJ152" s="160"/>
      <c r="AK152" s="160"/>
      <c r="AL152" s="160"/>
      <c r="AM152" s="160"/>
      <c r="AN152" s="160"/>
      <c r="AO152" s="160"/>
      <c r="AP152" s="160"/>
      <c r="AQ152" s="160"/>
      <c r="AR152" s="160"/>
      <c r="AS152" s="160"/>
      <c r="AT152" s="160"/>
      <c r="AU152" s="160"/>
      <c r="AV152" s="160"/>
      <c r="AW152" s="160"/>
      <c r="AX152" s="160"/>
      <c r="AY152" s="160"/>
      <c r="AZ152" s="160"/>
      <c r="BA152" s="160"/>
      <c r="BB152" s="160"/>
      <c r="BC152" s="160"/>
      <c r="BD152" s="160"/>
      <c r="BE152" s="160"/>
      <c r="BF152" s="104"/>
    </row>
    <row r="153" spans="1:58" x14ac:dyDescent="0.35">
      <c r="A153" s="128" t="str">
        <f>'Indicator Data'!A154</f>
        <v>Saudi Arabia</v>
      </c>
      <c r="B153" s="107" t="str">
        <f>'Indicator Data'!B154</f>
        <v>SAU</v>
      </c>
      <c r="C153" s="160"/>
      <c r="D153" s="160"/>
      <c r="E153" s="160"/>
      <c r="F153" s="160"/>
      <c r="G153" s="160"/>
      <c r="H153" s="160"/>
      <c r="I153" s="160"/>
      <c r="J153" s="160"/>
      <c r="K153" s="160"/>
      <c r="L153" s="160"/>
      <c r="M153" s="160"/>
      <c r="N153" s="160"/>
      <c r="O153" s="160"/>
      <c r="P153" s="160"/>
      <c r="Q153" s="162" t="str">
        <f>IF(ISNUMBER('Indicator Data'!Q154),"","Imputed using GDP p.c.")</f>
        <v/>
      </c>
      <c r="R153" s="160"/>
      <c r="S153" s="160"/>
      <c r="T153" s="160"/>
      <c r="U153" s="160"/>
      <c r="V153" s="160"/>
      <c r="W153" s="160"/>
      <c r="X153" s="160"/>
      <c r="Y153" s="160"/>
      <c r="Z153" s="160"/>
      <c r="AA153" s="160"/>
      <c r="AB153" s="160"/>
      <c r="AC153" s="160"/>
      <c r="AD153" s="160"/>
      <c r="AE153" s="160"/>
      <c r="AF153" s="160"/>
      <c r="AG153" s="160"/>
      <c r="AH153" s="160"/>
      <c r="AI153" s="160"/>
      <c r="AJ153" s="160"/>
      <c r="AK153" s="160"/>
      <c r="AL153" s="160"/>
      <c r="AM153" s="160"/>
      <c r="AN153" s="160"/>
      <c r="AO153" s="160"/>
      <c r="AP153" s="160"/>
      <c r="AQ153" s="160"/>
      <c r="AR153" s="160"/>
      <c r="AS153" s="160"/>
      <c r="AT153" s="160"/>
      <c r="AU153" s="160"/>
      <c r="AV153" s="160"/>
      <c r="AW153" s="160"/>
      <c r="AX153" s="160"/>
      <c r="AY153" s="160"/>
      <c r="AZ153" s="160"/>
      <c r="BA153" s="160"/>
      <c r="BB153" s="160"/>
      <c r="BC153" s="160"/>
      <c r="BD153" s="160"/>
      <c r="BE153" s="160"/>
      <c r="BF153" s="104"/>
    </row>
    <row r="154" spans="1:58" x14ac:dyDescent="0.35">
      <c r="A154" s="128" t="str">
        <f>'Indicator Data'!A155</f>
        <v>Senegal</v>
      </c>
      <c r="B154" s="107" t="str">
        <f>'Indicator Data'!B155</f>
        <v>SEN</v>
      </c>
      <c r="C154" s="160"/>
      <c r="D154" s="160"/>
      <c r="E154" s="160"/>
      <c r="F154" s="160"/>
      <c r="G154" s="160"/>
      <c r="H154" s="160"/>
      <c r="I154" s="160"/>
      <c r="J154" s="160"/>
      <c r="K154" s="160"/>
      <c r="L154" s="160"/>
      <c r="M154" s="160"/>
      <c r="N154" s="160"/>
      <c r="O154" s="160"/>
      <c r="P154" s="160"/>
      <c r="Q154" s="162" t="str">
        <f>IF(ISNUMBER('Indicator Data'!Q155),"","Imputed using GDP p.c.")</f>
        <v/>
      </c>
      <c r="R154" s="160"/>
      <c r="S154" s="160"/>
      <c r="T154" s="160"/>
      <c r="U154" s="160"/>
      <c r="V154" s="160"/>
      <c r="W154" s="160"/>
      <c r="X154" s="160"/>
      <c r="Y154" s="160"/>
      <c r="Z154" s="160"/>
      <c r="AA154" s="160"/>
      <c r="AB154" s="160"/>
      <c r="AC154" s="160"/>
      <c r="AD154" s="160"/>
      <c r="AE154" s="160"/>
      <c r="AF154" s="160"/>
      <c r="AG154" s="160"/>
      <c r="AH154" s="160"/>
      <c r="AI154" s="160"/>
      <c r="AJ154" s="160"/>
      <c r="AK154" s="160"/>
      <c r="AL154" s="160"/>
      <c r="AM154" s="160"/>
      <c r="AN154" s="160" t="s">
        <v>993</v>
      </c>
      <c r="AO154" s="160" t="s">
        <v>993</v>
      </c>
      <c r="AP154" s="160"/>
      <c r="AQ154" s="160"/>
      <c r="AR154" s="160"/>
      <c r="AS154" s="160"/>
      <c r="AT154" s="160"/>
      <c r="AU154" s="160"/>
      <c r="AV154" s="160"/>
      <c r="AW154" s="160"/>
      <c r="AX154" s="160"/>
      <c r="AY154" s="160"/>
      <c r="AZ154" s="160"/>
      <c r="BA154" s="160"/>
      <c r="BB154" s="160"/>
      <c r="BC154" s="160"/>
      <c r="BD154" s="160"/>
      <c r="BE154" s="160"/>
      <c r="BF154" s="104"/>
    </row>
    <row r="155" spans="1:58" x14ac:dyDescent="0.35">
      <c r="A155" s="128" t="str">
        <f>'Indicator Data'!A156</f>
        <v>Serbia</v>
      </c>
      <c r="B155" s="107" t="str">
        <f>'Indicator Data'!B156</f>
        <v>SRB</v>
      </c>
      <c r="C155" s="160"/>
      <c r="D155" s="160"/>
      <c r="E155" s="160"/>
      <c r="F155" s="160"/>
      <c r="G155" s="160"/>
      <c r="H155" s="160"/>
      <c r="I155" s="160"/>
      <c r="J155" s="160"/>
      <c r="K155" s="160"/>
      <c r="L155" s="160"/>
      <c r="M155" s="160"/>
      <c r="N155" s="160"/>
      <c r="O155" s="160"/>
      <c r="P155" s="160"/>
      <c r="Q155" s="162" t="str">
        <f>IF(ISNUMBER('Indicator Data'!Q156),"","Imputed using GDP p.c.")</f>
        <v/>
      </c>
      <c r="R155" s="160"/>
      <c r="S155" s="160"/>
      <c r="T155" s="160"/>
      <c r="U155" s="160"/>
      <c r="V155" s="160"/>
      <c r="W155" s="160"/>
      <c r="X155" s="160"/>
      <c r="Y155" s="160"/>
      <c r="Z155" s="160"/>
      <c r="AA155" s="160"/>
      <c r="AB155" s="160"/>
      <c r="AC155" s="160"/>
      <c r="AD155" s="160"/>
      <c r="AE155" s="160"/>
      <c r="AF155" s="160"/>
      <c r="AG155" s="160"/>
      <c r="AH155" s="160"/>
      <c r="AI155" s="160"/>
      <c r="AJ155" s="160"/>
      <c r="AK155" s="160"/>
      <c r="AL155" s="160"/>
      <c r="AM155" s="160"/>
      <c r="AN155" s="160"/>
      <c r="AO155" s="160"/>
      <c r="AP155" s="160"/>
      <c r="AQ155" s="160"/>
      <c r="AR155" s="160"/>
      <c r="AS155" s="160"/>
      <c r="AT155" s="160"/>
      <c r="AU155" s="160"/>
      <c r="AV155" s="160"/>
      <c r="AW155" s="160"/>
      <c r="AX155" s="160"/>
      <c r="AY155" s="160"/>
      <c r="AZ155" s="160"/>
      <c r="BA155" s="160"/>
      <c r="BB155" s="160"/>
      <c r="BC155" s="160"/>
      <c r="BD155" s="160"/>
      <c r="BE155" s="160"/>
      <c r="BF155" s="104"/>
    </row>
    <row r="156" spans="1:58" x14ac:dyDescent="0.35">
      <c r="A156" s="128" t="str">
        <f>'Indicator Data'!A157</f>
        <v>Seychelles</v>
      </c>
      <c r="B156" s="107" t="str">
        <f>'Indicator Data'!B157</f>
        <v>SYC</v>
      </c>
      <c r="C156" s="160"/>
      <c r="D156" s="160"/>
      <c r="E156" s="160"/>
      <c r="F156" s="160"/>
      <c r="G156" s="160"/>
      <c r="H156" s="160"/>
      <c r="I156" s="160"/>
      <c r="J156" s="160"/>
      <c r="K156" s="160"/>
      <c r="L156" s="160"/>
      <c r="M156" s="160"/>
      <c r="N156" s="160"/>
      <c r="O156" s="160"/>
      <c r="P156" s="160"/>
      <c r="Q156" s="162" t="str">
        <f>IF(ISNUMBER('Indicator Data'!Q157),"","Imputed using GDP p.c.")</f>
        <v/>
      </c>
      <c r="R156" s="160"/>
      <c r="S156" s="160"/>
      <c r="T156" s="160"/>
      <c r="U156" s="160"/>
      <c r="V156" s="160"/>
      <c r="W156" s="160"/>
      <c r="X156" s="160"/>
      <c r="Y156" s="160"/>
      <c r="Z156" s="160"/>
      <c r="AA156" s="160"/>
      <c r="AB156" s="160"/>
      <c r="AC156" s="160"/>
      <c r="AD156" s="160"/>
      <c r="AE156" s="160"/>
      <c r="AF156" s="160"/>
      <c r="AG156" s="160"/>
      <c r="AH156" s="160"/>
      <c r="AI156" s="160"/>
      <c r="AJ156" s="160"/>
      <c r="AK156" s="160"/>
      <c r="AL156" s="160"/>
      <c r="AM156" s="160"/>
      <c r="AN156" s="160" t="s">
        <v>994</v>
      </c>
      <c r="AO156" s="160" t="s">
        <v>994</v>
      </c>
      <c r="AP156" s="160"/>
      <c r="AQ156" s="160"/>
      <c r="AR156" s="160"/>
      <c r="AS156" s="160"/>
      <c r="AT156" s="160"/>
      <c r="AU156" s="160"/>
      <c r="AV156" s="160"/>
      <c r="AW156" s="160"/>
      <c r="AX156" s="160"/>
      <c r="AY156" s="160"/>
      <c r="AZ156" s="160"/>
      <c r="BA156" s="160"/>
      <c r="BB156" s="160"/>
      <c r="BC156" s="160"/>
      <c r="BD156" s="160"/>
      <c r="BE156" s="160"/>
      <c r="BF156" s="104"/>
    </row>
    <row r="157" spans="1:58" x14ac:dyDescent="0.35">
      <c r="A157" s="128" t="str">
        <f>'Indicator Data'!A158</f>
        <v>Sierra Leone</v>
      </c>
      <c r="B157" s="107" t="str">
        <f>'Indicator Data'!B158</f>
        <v>SLE</v>
      </c>
      <c r="C157" s="160"/>
      <c r="D157" s="160"/>
      <c r="E157" s="160"/>
      <c r="F157" s="160"/>
      <c r="G157" s="160"/>
      <c r="H157" s="160"/>
      <c r="I157" s="160"/>
      <c r="J157" s="160"/>
      <c r="K157" s="160"/>
      <c r="L157" s="160"/>
      <c r="M157" s="160"/>
      <c r="N157" s="160"/>
      <c r="O157" s="160"/>
      <c r="P157" s="160"/>
      <c r="Q157" s="162" t="str">
        <f>IF(ISNUMBER('Indicator Data'!Q158),"","Imputed using GDP p.c.")</f>
        <v/>
      </c>
      <c r="R157" s="160"/>
      <c r="S157" s="160"/>
      <c r="T157" s="160"/>
      <c r="U157" s="160"/>
      <c r="V157" s="160"/>
      <c r="W157" s="160"/>
      <c r="X157" s="160"/>
      <c r="Y157" s="160"/>
      <c r="Z157" s="160"/>
      <c r="AA157" s="160"/>
      <c r="AB157" s="160"/>
      <c r="AC157" s="160"/>
      <c r="AD157" s="160"/>
      <c r="AE157" s="160"/>
      <c r="AF157" s="160"/>
      <c r="AG157" s="160"/>
      <c r="AH157" s="160"/>
      <c r="AI157" s="160"/>
      <c r="AJ157" s="160"/>
      <c r="AK157" s="160"/>
      <c r="AL157" s="160"/>
      <c r="AM157" s="160"/>
      <c r="AN157" s="160"/>
      <c r="AO157" s="160"/>
      <c r="AP157" s="160"/>
      <c r="AQ157" s="160"/>
      <c r="AR157" s="160"/>
      <c r="AS157" s="160"/>
      <c r="AT157" s="160"/>
      <c r="AU157" s="160"/>
      <c r="AV157" s="160"/>
      <c r="AW157" s="160"/>
      <c r="AX157" s="160"/>
      <c r="AY157" s="160"/>
      <c r="AZ157" s="160"/>
      <c r="BA157" s="160"/>
      <c r="BB157" s="160"/>
      <c r="BC157" s="160"/>
      <c r="BD157" s="160"/>
      <c r="BE157" s="160"/>
      <c r="BF157" s="104"/>
    </row>
    <row r="158" spans="1:58" x14ac:dyDescent="0.35">
      <c r="A158" s="128" t="str">
        <f>'Indicator Data'!A159</f>
        <v>Singapore</v>
      </c>
      <c r="B158" s="107" t="str">
        <f>'Indicator Data'!B159</f>
        <v>SGP</v>
      </c>
      <c r="C158" s="160"/>
      <c r="D158" s="160"/>
      <c r="E158" s="160"/>
      <c r="F158" s="160"/>
      <c r="G158" s="160"/>
      <c r="H158" s="160"/>
      <c r="I158" s="160"/>
      <c r="J158" s="160"/>
      <c r="K158" s="160"/>
      <c r="L158" s="160"/>
      <c r="M158" s="160"/>
      <c r="N158" s="160"/>
      <c r="O158" s="160"/>
      <c r="P158" s="160"/>
      <c r="Q158" s="162" t="str">
        <f>IF(ISNUMBER('Indicator Data'!Q159),"","Imputed using GDP p.c.")</f>
        <v/>
      </c>
      <c r="R158" s="160"/>
      <c r="S158" s="160"/>
      <c r="T158" s="160"/>
      <c r="U158" s="160"/>
      <c r="V158" s="160"/>
      <c r="W158" s="160"/>
      <c r="X158" s="160"/>
      <c r="Y158" s="160"/>
      <c r="Z158" s="160"/>
      <c r="AA158" s="160"/>
      <c r="AB158" s="160"/>
      <c r="AC158" s="160"/>
      <c r="AD158" s="160"/>
      <c r="AE158" s="160"/>
      <c r="AF158" s="160"/>
      <c r="AG158" s="160"/>
      <c r="AH158" s="160"/>
      <c r="AI158" s="160"/>
      <c r="AJ158" s="160"/>
      <c r="AK158" s="160"/>
      <c r="AL158" s="160"/>
      <c r="AM158" s="160"/>
      <c r="AN158" s="160"/>
      <c r="AO158" s="160"/>
      <c r="AP158" s="160"/>
      <c r="AQ158" s="160"/>
      <c r="AR158" s="160"/>
      <c r="AS158" s="160"/>
      <c r="AT158" s="160"/>
      <c r="AU158" s="160"/>
      <c r="AV158" s="160"/>
      <c r="AW158" s="160"/>
      <c r="AX158" s="160"/>
      <c r="AY158" s="160"/>
      <c r="AZ158" s="160"/>
      <c r="BA158" s="160"/>
      <c r="BB158" s="160"/>
      <c r="BC158" s="160"/>
      <c r="BD158" s="160"/>
      <c r="BE158" s="160"/>
      <c r="BF158" s="104"/>
    </row>
    <row r="159" spans="1:58" x14ac:dyDescent="0.35">
      <c r="A159" s="128" t="str">
        <f>'Indicator Data'!A160</f>
        <v>Slovakia</v>
      </c>
      <c r="B159" s="107" t="str">
        <f>'Indicator Data'!B160</f>
        <v>SVK</v>
      </c>
      <c r="C159" s="160"/>
      <c r="D159" s="160"/>
      <c r="E159" s="160"/>
      <c r="F159" s="160"/>
      <c r="G159" s="160"/>
      <c r="H159" s="160"/>
      <c r="I159" s="160"/>
      <c r="J159" s="160"/>
      <c r="K159" s="160"/>
      <c r="L159" s="160"/>
      <c r="M159" s="160"/>
      <c r="N159" s="160"/>
      <c r="O159" s="160"/>
      <c r="P159" s="160"/>
      <c r="Q159" s="162" t="str">
        <f>IF(ISNUMBER('Indicator Data'!Q160),"","Imputed using GDP p.c.")</f>
        <v/>
      </c>
      <c r="R159" s="160"/>
      <c r="S159" s="160"/>
      <c r="T159" s="160"/>
      <c r="U159" s="160"/>
      <c r="V159" s="160"/>
      <c r="W159" s="160"/>
      <c r="X159" s="160"/>
      <c r="Y159" s="160"/>
      <c r="Z159" s="160"/>
      <c r="AA159" s="160"/>
      <c r="AB159" s="160"/>
      <c r="AC159" s="160"/>
      <c r="AD159" s="160"/>
      <c r="AE159" s="160"/>
      <c r="AF159" s="160"/>
      <c r="AG159" s="160"/>
      <c r="AH159" s="160"/>
      <c r="AI159" s="160"/>
      <c r="AJ159" s="160"/>
      <c r="AK159" s="160"/>
      <c r="AL159" s="160"/>
      <c r="AM159" s="160"/>
      <c r="AN159" s="160"/>
      <c r="AO159" s="160"/>
      <c r="AP159" s="160"/>
      <c r="AQ159" s="160"/>
      <c r="AR159" s="160"/>
      <c r="AS159" s="160"/>
      <c r="AT159" s="160"/>
      <c r="AU159" s="160"/>
      <c r="AV159" s="160"/>
      <c r="AW159" s="160"/>
      <c r="AX159" s="160"/>
      <c r="AY159" s="160"/>
      <c r="AZ159" s="160"/>
      <c r="BA159" s="160"/>
      <c r="BB159" s="160"/>
      <c r="BC159" s="160"/>
      <c r="BD159" s="160"/>
      <c r="BE159" s="160"/>
      <c r="BF159" s="104"/>
    </row>
    <row r="160" spans="1:58" x14ac:dyDescent="0.35">
      <c r="A160" s="128" t="str">
        <f>'Indicator Data'!A161</f>
        <v>Slovenia</v>
      </c>
      <c r="B160" s="107" t="str">
        <f>'Indicator Data'!B161</f>
        <v>SVN</v>
      </c>
      <c r="C160" s="160"/>
      <c r="D160" s="160"/>
      <c r="E160" s="160"/>
      <c r="F160" s="160"/>
      <c r="G160" s="160"/>
      <c r="H160" s="160"/>
      <c r="I160" s="160"/>
      <c r="J160" s="160"/>
      <c r="K160" s="160"/>
      <c r="L160" s="160"/>
      <c r="M160" s="160"/>
      <c r="N160" s="160"/>
      <c r="O160" s="160"/>
      <c r="P160" s="160"/>
      <c r="Q160" s="162" t="str">
        <f>IF(ISNUMBER('Indicator Data'!Q161),"","Imputed using GDP p.c.")</f>
        <v/>
      </c>
      <c r="R160" s="160"/>
      <c r="S160" s="160"/>
      <c r="T160" s="160"/>
      <c r="U160" s="160"/>
      <c r="V160" s="160"/>
      <c r="W160" s="160"/>
      <c r="X160" s="160"/>
      <c r="Y160" s="160"/>
      <c r="Z160" s="160"/>
      <c r="AA160" s="160"/>
      <c r="AB160" s="160"/>
      <c r="AC160" s="160"/>
      <c r="AD160" s="160"/>
      <c r="AE160" s="160"/>
      <c r="AF160" s="160"/>
      <c r="AG160" s="160"/>
      <c r="AH160" s="160"/>
      <c r="AI160" s="160"/>
      <c r="AJ160" s="160"/>
      <c r="AK160" s="160"/>
      <c r="AL160" s="160"/>
      <c r="AM160" s="160"/>
      <c r="AN160" s="160" t="s">
        <v>982</v>
      </c>
      <c r="AO160" s="160" t="s">
        <v>982</v>
      </c>
      <c r="AP160" s="160"/>
      <c r="AQ160" s="160"/>
      <c r="AR160" s="160"/>
      <c r="AS160" s="160"/>
      <c r="AT160" s="160"/>
      <c r="AU160" s="160"/>
      <c r="AV160" s="160"/>
      <c r="AW160" s="160"/>
      <c r="AX160" s="160"/>
      <c r="AY160" s="160"/>
      <c r="AZ160" s="160"/>
      <c r="BA160" s="160"/>
      <c r="BB160" s="160"/>
      <c r="BC160" s="160"/>
      <c r="BD160" s="160"/>
      <c r="BE160" s="160"/>
      <c r="BF160" s="104"/>
    </row>
    <row r="161" spans="1:58" x14ac:dyDescent="0.35">
      <c r="A161" s="128" t="str">
        <f>'Indicator Data'!A162</f>
        <v>Solomon Islands</v>
      </c>
      <c r="B161" s="107" t="str">
        <f>'Indicator Data'!B162</f>
        <v>SLB</v>
      </c>
      <c r="C161" s="160"/>
      <c r="D161" s="160"/>
      <c r="E161" s="160"/>
      <c r="F161" s="160"/>
      <c r="G161" s="160"/>
      <c r="H161" s="160"/>
      <c r="I161" s="160"/>
      <c r="J161" s="160"/>
      <c r="K161" s="160"/>
      <c r="L161" s="160"/>
      <c r="M161" s="160"/>
      <c r="N161" s="160"/>
      <c r="O161" s="160"/>
      <c r="P161" s="160"/>
      <c r="Q161" s="162" t="str">
        <f>IF(ISNUMBER('Indicator Data'!Q162),"","Imputed using GDP p.c.")</f>
        <v/>
      </c>
      <c r="R161" s="160"/>
      <c r="S161" s="160"/>
      <c r="T161" s="160"/>
      <c r="U161" s="160"/>
      <c r="V161" s="160"/>
      <c r="W161" s="160"/>
      <c r="X161" s="160"/>
      <c r="Y161" s="160"/>
      <c r="Z161" s="160"/>
      <c r="AA161" s="160"/>
      <c r="AB161" s="160"/>
      <c r="AC161" s="160"/>
      <c r="AD161" s="160"/>
      <c r="AE161" s="160"/>
      <c r="AF161" s="160"/>
      <c r="AG161" s="160"/>
      <c r="AH161" s="160"/>
      <c r="AI161" s="160"/>
      <c r="AJ161" s="160"/>
      <c r="AK161" s="160"/>
      <c r="AL161" s="160"/>
      <c r="AM161" s="160"/>
      <c r="AN161" s="160"/>
      <c r="AO161" s="160"/>
      <c r="AP161" s="160"/>
      <c r="AQ161" s="160"/>
      <c r="AR161" s="160"/>
      <c r="AS161" s="160"/>
      <c r="AT161" s="160"/>
      <c r="AU161" s="160"/>
      <c r="AV161" s="160"/>
      <c r="AW161" s="160"/>
      <c r="AX161" s="160"/>
      <c r="AY161" s="160"/>
      <c r="AZ161" s="160"/>
      <c r="BA161" s="160"/>
      <c r="BB161" s="160"/>
      <c r="BC161" s="160"/>
      <c r="BD161" s="160"/>
      <c r="BE161" s="160"/>
      <c r="BF161" s="104"/>
    </row>
    <row r="162" spans="1:58" x14ac:dyDescent="0.35">
      <c r="A162" s="128" t="str">
        <f>'Indicator Data'!A163</f>
        <v>Somalia</v>
      </c>
      <c r="B162" s="107" t="str">
        <f>'Indicator Data'!B163</f>
        <v>SOM</v>
      </c>
      <c r="C162" s="160"/>
      <c r="D162" s="160"/>
      <c r="E162" s="160"/>
      <c r="F162" s="160"/>
      <c r="G162" s="160"/>
      <c r="H162" s="160"/>
      <c r="I162" s="160"/>
      <c r="J162" s="160"/>
      <c r="K162" s="160"/>
      <c r="L162" s="160"/>
      <c r="M162" s="160"/>
      <c r="N162" s="160"/>
      <c r="O162" s="160"/>
      <c r="P162" s="160"/>
      <c r="Q162" s="162" t="str">
        <f>IF(ISNUMBER('Indicator Data'!Q163),"","Imputed using GDP p.c.")</f>
        <v>Imputed using GDP p.c.</v>
      </c>
      <c r="R162" s="160"/>
      <c r="S162" s="160"/>
      <c r="T162" s="160"/>
      <c r="U162" s="160"/>
      <c r="V162" s="160"/>
      <c r="W162" s="160"/>
      <c r="X162" s="160"/>
      <c r="Y162" s="160"/>
      <c r="Z162" s="160"/>
      <c r="AA162" s="160"/>
      <c r="AB162" s="160"/>
      <c r="AC162" s="160"/>
      <c r="AD162" s="160"/>
      <c r="AE162" s="160"/>
      <c r="AF162" s="160"/>
      <c r="AG162" s="160"/>
      <c r="AH162" s="160"/>
      <c r="AI162" s="160"/>
      <c r="AJ162" s="160"/>
      <c r="AK162" s="160"/>
      <c r="AL162" s="160"/>
      <c r="AM162" s="160"/>
      <c r="AN162" s="160" t="s">
        <v>992</v>
      </c>
      <c r="AO162" s="160" t="s">
        <v>992</v>
      </c>
      <c r="AQ162" s="160"/>
      <c r="AR162" s="160"/>
      <c r="AS162" s="160"/>
      <c r="AT162" s="160"/>
      <c r="AU162" s="160"/>
      <c r="AV162" s="160"/>
      <c r="AW162" s="160"/>
      <c r="AX162" s="160"/>
      <c r="AY162" s="160"/>
      <c r="AZ162" s="160"/>
      <c r="BA162" s="160"/>
      <c r="BB162" s="160"/>
      <c r="BC162" s="160"/>
      <c r="BD162" s="160"/>
      <c r="BE162" s="160"/>
      <c r="BF162" s="104"/>
    </row>
    <row r="163" spans="1:58" x14ac:dyDescent="0.35">
      <c r="A163" s="128" t="str">
        <f>'Indicator Data'!A164</f>
        <v>South Africa</v>
      </c>
      <c r="B163" s="107" t="str">
        <f>'Indicator Data'!B164</f>
        <v>ZAF</v>
      </c>
      <c r="C163" s="160"/>
      <c r="D163" s="160"/>
      <c r="E163" s="160"/>
      <c r="F163" s="160"/>
      <c r="G163" s="160"/>
      <c r="H163" s="160"/>
      <c r="I163" s="160"/>
      <c r="J163" s="160"/>
      <c r="K163" s="160"/>
      <c r="L163" s="160"/>
      <c r="M163" s="160"/>
      <c r="N163" s="160"/>
      <c r="O163" s="160"/>
      <c r="P163" s="160"/>
      <c r="Q163" s="162" t="str">
        <f>IF(ISNUMBER('Indicator Data'!Q164),"","Imputed using GDP p.c.")</f>
        <v/>
      </c>
      <c r="R163" s="160"/>
      <c r="S163" s="160"/>
      <c r="T163" s="160"/>
      <c r="U163" s="160"/>
      <c r="V163" s="160"/>
      <c r="W163" s="160"/>
      <c r="X163" s="160"/>
      <c r="Y163" s="160"/>
      <c r="Z163" s="160"/>
      <c r="AA163" s="160"/>
      <c r="AB163" s="160"/>
      <c r="AC163" s="160"/>
      <c r="AD163" s="160"/>
      <c r="AE163" s="160"/>
      <c r="AF163" s="160"/>
      <c r="AG163" s="160"/>
      <c r="AH163" s="160"/>
      <c r="AI163" s="160"/>
      <c r="AJ163" s="160"/>
      <c r="AK163" s="160"/>
      <c r="AL163" s="160"/>
      <c r="AM163" s="160"/>
      <c r="AN163" s="160"/>
      <c r="AO163" s="160"/>
      <c r="AP163" s="160"/>
      <c r="AQ163" s="160"/>
      <c r="AR163" s="160"/>
      <c r="AS163" s="160"/>
      <c r="AT163" s="160"/>
      <c r="AU163" s="160"/>
      <c r="AV163" s="160"/>
      <c r="AW163" s="160"/>
      <c r="AX163" s="160"/>
      <c r="AY163" s="160"/>
      <c r="AZ163" s="160"/>
      <c r="BA163" s="160"/>
      <c r="BB163" s="160"/>
      <c r="BC163" s="160"/>
      <c r="BD163" s="160"/>
      <c r="BE163" s="160"/>
      <c r="BF163" s="104"/>
    </row>
    <row r="164" spans="1:58" x14ac:dyDescent="0.35">
      <c r="A164" s="128" t="str">
        <f>'Indicator Data'!A165</f>
        <v>South Sudan</v>
      </c>
      <c r="B164" s="107" t="str">
        <f>'Indicator Data'!B165</f>
        <v>SSD</v>
      </c>
      <c r="C164" s="160"/>
      <c r="D164" s="160"/>
      <c r="E164" s="160"/>
      <c r="F164" s="160"/>
      <c r="G164" s="160"/>
      <c r="H164" s="160"/>
      <c r="I164" s="160"/>
      <c r="J164" s="160"/>
      <c r="K164" s="160"/>
      <c r="L164" s="160"/>
      <c r="M164" s="160"/>
      <c r="N164" s="160"/>
      <c r="O164" s="160"/>
      <c r="P164" s="160"/>
      <c r="Q164" s="162" t="str">
        <f>IF(ISNUMBER('Indicator Data'!Q165),"","Imputed using GDP p.c.")</f>
        <v/>
      </c>
      <c r="R164" s="160"/>
      <c r="S164" s="160"/>
      <c r="T164" s="160"/>
      <c r="U164" s="160"/>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c r="AS164" s="160"/>
      <c r="AT164" s="160"/>
      <c r="AU164" s="160"/>
      <c r="AV164" s="160"/>
      <c r="AW164" s="160"/>
      <c r="AX164" s="160"/>
      <c r="AY164" s="160"/>
      <c r="AZ164" s="160"/>
      <c r="BA164" s="160"/>
      <c r="BB164" s="160"/>
      <c r="BC164" s="160"/>
      <c r="BD164" s="160"/>
      <c r="BE164" s="160"/>
      <c r="BF164" s="104"/>
    </row>
    <row r="165" spans="1:58" x14ac:dyDescent="0.35">
      <c r="A165" s="128" t="str">
        <f>'Indicator Data'!A166</f>
        <v>Spain</v>
      </c>
      <c r="B165" s="107" t="str">
        <f>'Indicator Data'!B166</f>
        <v>ESP</v>
      </c>
      <c r="C165" s="160"/>
      <c r="D165" s="160"/>
      <c r="E165" s="160"/>
      <c r="F165" s="160"/>
      <c r="G165" s="160"/>
      <c r="H165" s="160"/>
      <c r="I165" s="160"/>
      <c r="J165" s="160"/>
      <c r="K165" s="160"/>
      <c r="L165" s="160"/>
      <c r="M165" s="160"/>
      <c r="N165" s="160"/>
      <c r="O165" s="160"/>
      <c r="P165" s="160"/>
      <c r="Q165" s="162" t="str">
        <f>IF(ISNUMBER('Indicator Data'!Q166),"","Imputed using GDP p.c.")</f>
        <v/>
      </c>
      <c r="R165" s="160"/>
      <c r="S165" s="160"/>
      <c r="T165" s="160"/>
      <c r="U165" s="160"/>
      <c r="V165" s="160"/>
      <c r="W165" s="160"/>
      <c r="X165" s="160"/>
      <c r="Y165" s="160"/>
      <c r="Z165" s="160"/>
      <c r="AA165" s="160"/>
      <c r="AB165" s="160"/>
      <c r="AC165" s="160"/>
      <c r="AD165" s="160"/>
      <c r="AE165" s="160"/>
      <c r="AF165" s="160"/>
      <c r="AG165" s="160"/>
      <c r="AH165" s="160"/>
      <c r="AI165" s="160"/>
      <c r="AJ165" s="160"/>
      <c r="AK165" s="160"/>
      <c r="AL165" s="160"/>
      <c r="AM165" s="160"/>
      <c r="AN165" s="160" t="s">
        <v>991</v>
      </c>
      <c r="AO165" s="160" t="s">
        <v>991</v>
      </c>
      <c r="AP165" s="160"/>
      <c r="AQ165" s="160"/>
      <c r="AR165" s="160"/>
      <c r="AS165" s="160"/>
      <c r="AT165" s="160"/>
      <c r="AU165" s="160"/>
      <c r="AV165" s="160"/>
      <c r="AW165" s="160"/>
      <c r="AX165" s="160"/>
      <c r="AY165" s="160"/>
      <c r="AZ165" s="160"/>
      <c r="BA165" s="160"/>
      <c r="BB165" s="160"/>
      <c r="BC165" s="160"/>
      <c r="BD165" s="160"/>
      <c r="BE165" s="160"/>
      <c r="BF165" s="104"/>
    </row>
    <row r="166" spans="1:58" x14ac:dyDescent="0.35">
      <c r="A166" s="128" t="str">
        <f>'Indicator Data'!A167</f>
        <v>Sri Lanka</v>
      </c>
      <c r="B166" s="107" t="str">
        <f>'Indicator Data'!B167</f>
        <v>LKA</v>
      </c>
      <c r="C166" s="160"/>
      <c r="D166" s="160"/>
      <c r="E166" s="160"/>
      <c r="F166" s="160"/>
      <c r="G166" s="160"/>
      <c r="H166" s="160"/>
      <c r="I166" s="160"/>
      <c r="J166" s="160"/>
      <c r="K166" s="160"/>
      <c r="L166" s="160"/>
      <c r="M166" s="160"/>
      <c r="N166" s="160"/>
      <c r="O166" s="160"/>
      <c r="P166" s="160"/>
      <c r="Q166" s="162" t="str">
        <f>IF(ISNUMBER('Indicator Data'!Q167),"","Imputed using GDP p.c.")</f>
        <v/>
      </c>
      <c r="R166" s="160"/>
      <c r="S166" s="160"/>
      <c r="T166" s="160"/>
      <c r="U166" s="160"/>
      <c r="V166" s="160"/>
      <c r="W166" s="160"/>
      <c r="X166" s="160"/>
      <c r="Y166" s="160"/>
      <c r="Z166" s="160"/>
      <c r="AA166" s="160"/>
      <c r="AB166" s="160"/>
      <c r="AC166" s="160"/>
      <c r="AD166" s="160"/>
      <c r="AE166" s="160"/>
      <c r="AF166" s="160"/>
      <c r="AG166" s="160"/>
      <c r="AH166" s="160"/>
      <c r="AI166" s="160"/>
      <c r="AJ166" s="160"/>
      <c r="AK166" s="160"/>
      <c r="AL166" s="160"/>
      <c r="AM166" s="160"/>
      <c r="AN166" s="160"/>
      <c r="AO166" s="160"/>
      <c r="AP166" s="160"/>
      <c r="AQ166" s="160"/>
      <c r="AR166" s="160"/>
      <c r="AS166" s="160"/>
      <c r="AT166" s="160"/>
      <c r="AU166" s="160"/>
      <c r="AV166" s="160"/>
      <c r="AW166" s="160"/>
      <c r="AX166" s="160"/>
      <c r="AY166" s="160"/>
      <c r="AZ166" s="160"/>
      <c r="BA166" s="160"/>
      <c r="BB166" s="160"/>
      <c r="BC166" s="160"/>
      <c r="BD166" s="160"/>
      <c r="BE166" s="160"/>
      <c r="BF166" s="104"/>
    </row>
    <row r="167" spans="1:58" x14ac:dyDescent="0.35">
      <c r="A167" s="128" t="str">
        <f>'Indicator Data'!A168</f>
        <v>Sudan</v>
      </c>
      <c r="B167" s="107" t="str">
        <f>'Indicator Data'!B168</f>
        <v>SDN</v>
      </c>
      <c r="C167" s="160"/>
      <c r="D167" s="160"/>
      <c r="E167" s="160"/>
      <c r="F167" s="160"/>
      <c r="G167" s="160"/>
      <c r="H167" s="160"/>
      <c r="I167" s="160"/>
      <c r="J167" s="160"/>
      <c r="K167" s="160"/>
      <c r="L167" s="160"/>
      <c r="M167" s="160"/>
      <c r="N167" s="160"/>
      <c r="O167" s="160"/>
      <c r="P167" s="160"/>
      <c r="Q167" s="162" t="str">
        <f>IF(ISNUMBER('Indicator Data'!Q168),"","Imputed using GDP p.c.")</f>
        <v/>
      </c>
      <c r="R167" s="160"/>
      <c r="S167" s="160"/>
      <c r="T167" s="160"/>
      <c r="U167" s="160"/>
      <c r="V167" s="160"/>
      <c r="W167" s="160"/>
      <c r="X167" s="160"/>
      <c r="Y167" s="160"/>
      <c r="Z167" s="160"/>
      <c r="AA167" s="160"/>
      <c r="AB167" s="160"/>
      <c r="AC167" s="160"/>
      <c r="AD167" s="160"/>
      <c r="AE167" s="160"/>
      <c r="AF167" s="160"/>
      <c r="AG167" s="160"/>
      <c r="AH167" s="160"/>
      <c r="AI167" s="160"/>
      <c r="AJ167" s="160"/>
      <c r="AK167" s="160"/>
      <c r="AL167" s="160"/>
      <c r="AM167" s="160"/>
      <c r="AN167" s="160"/>
      <c r="AO167" s="160"/>
      <c r="AP167" s="160"/>
      <c r="AQ167" s="160"/>
      <c r="AR167" s="160"/>
      <c r="AS167" s="160"/>
      <c r="AT167" s="160"/>
      <c r="AU167" s="160"/>
      <c r="AV167" s="160"/>
      <c r="AW167" s="160"/>
      <c r="AX167" s="160"/>
      <c r="AY167" s="160"/>
      <c r="AZ167" s="160"/>
      <c r="BA167" s="160"/>
      <c r="BB167" s="160"/>
      <c r="BC167" s="160"/>
      <c r="BD167" s="160"/>
      <c r="BE167" s="160"/>
      <c r="BF167" s="104"/>
    </row>
    <row r="168" spans="1:58" x14ac:dyDescent="0.35">
      <c r="A168" s="128" t="str">
        <f>'Indicator Data'!A169</f>
        <v>Suriname</v>
      </c>
      <c r="B168" s="107" t="str">
        <f>'Indicator Data'!B169</f>
        <v>SUR</v>
      </c>
      <c r="C168" s="160"/>
      <c r="D168" s="160"/>
      <c r="E168" s="160"/>
      <c r="F168" s="160"/>
      <c r="G168" s="160"/>
      <c r="H168" s="160"/>
      <c r="I168" s="160"/>
      <c r="J168" s="160"/>
      <c r="K168" s="160"/>
      <c r="L168" s="160"/>
      <c r="M168" s="160"/>
      <c r="N168" s="160"/>
      <c r="O168" s="160"/>
      <c r="P168" s="160"/>
      <c r="Q168" s="162" t="str">
        <f>IF(ISNUMBER('Indicator Data'!Q169),"","Imputed using GDP p.c.")</f>
        <v/>
      </c>
      <c r="R168" s="160"/>
      <c r="S168" s="160"/>
      <c r="T168" s="160"/>
      <c r="U168" s="160"/>
      <c r="V168" s="160"/>
      <c r="W168" s="160"/>
      <c r="X168" s="160"/>
      <c r="Y168" s="160"/>
      <c r="Z168" s="160"/>
      <c r="AA168" s="160"/>
      <c r="AB168" s="160"/>
      <c r="AC168" s="160"/>
      <c r="AD168" s="160"/>
      <c r="AE168" s="160"/>
      <c r="AF168" s="160"/>
      <c r="AG168" s="160"/>
      <c r="AH168" s="160"/>
      <c r="AI168" s="160"/>
      <c r="AJ168" s="160"/>
      <c r="AK168" s="160"/>
      <c r="AL168" s="160"/>
      <c r="AM168" s="160"/>
      <c r="AN168" s="160"/>
      <c r="AO168" s="160"/>
      <c r="AP168" s="160"/>
      <c r="AQ168" s="160"/>
      <c r="AR168" s="160"/>
      <c r="AS168" s="160"/>
      <c r="AT168" s="160"/>
      <c r="AU168" s="160"/>
      <c r="AV168" s="160"/>
      <c r="AW168" s="160"/>
      <c r="AX168" s="160"/>
      <c r="AY168" s="160"/>
      <c r="AZ168" s="160"/>
      <c r="BA168" s="160"/>
      <c r="BB168" s="160"/>
      <c r="BC168" s="160"/>
      <c r="BD168" s="160"/>
      <c r="BE168" s="160"/>
      <c r="BF168" s="104"/>
    </row>
    <row r="169" spans="1:58" x14ac:dyDescent="0.35">
      <c r="A169" s="128" t="str">
        <f>'Indicator Data'!A170</f>
        <v>Sweden</v>
      </c>
      <c r="B169" s="107" t="str">
        <f>'Indicator Data'!B170</f>
        <v>SWE</v>
      </c>
      <c r="C169" s="160"/>
      <c r="D169" s="160"/>
      <c r="E169" s="160"/>
      <c r="F169" s="160"/>
      <c r="G169" s="160"/>
      <c r="H169" s="160"/>
      <c r="I169" s="160"/>
      <c r="J169" s="160"/>
      <c r="K169" s="160"/>
      <c r="L169" s="160"/>
      <c r="M169" s="160"/>
      <c r="N169" s="160"/>
      <c r="O169" s="160"/>
      <c r="P169" s="160"/>
      <c r="Q169" s="162" t="str">
        <f>IF(ISNUMBER('Indicator Data'!Q170),"","Imputed using GDP p.c.")</f>
        <v/>
      </c>
      <c r="R169" s="160"/>
      <c r="S169" s="160"/>
      <c r="T169" s="160"/>
      <c r="U169" s="160"/>
      <c r="V169" s="160"/>
      <c r="W169" s="160"/>
      <c r="X169" s="160"/>
      <c r="Y169" s="160"/>
      <c r="Z169" s="160"/>
      <c r="AA169" s="160"/>
      <c r="AB169" s="160"/>
      <c r="AC169" s="160"/>
      <c r="AD169" s="160"/>
      <c r="AE169" s="160"/>
      <c r="AF169" s="160"/>
      <c r="AG169" s="160"/>
      <c r="AH169" s="160"/>
      <c r="AI169" s="160"/>
      <c r="AJ169" s="160"/>
      <c r="AK169" s="160"/>
      <c r="AL169" s="160"/>
      <c r="AM169" s="160"/>
      <c r="AN169" s="160"/>
      <c r="AO169" s="160"/>
      <c r="AP169" s="160"/>
      <c r="AQ169" s="160"/>
      <c r="AR169" s="160"/>
      <c r="AS169" s="160"/>
      <c r="AT169" s="160"/>
      <c r="AU169" s="160"/>
      <c r="AV169" s="160"/>
      <c r="AW169" s="160"/>
      <c r="AX169" s="160"/>
      <c r="AY169" s="160"/>
      <c r="AZ169" s="160"/>
      <c r="BA169" s="160"/>
      <c r="BB169" s="160"/>
      <c r="BC169" s="160"/>
      <c r="BD169" s="160"/>
      <c r="BE169" s="160"/>
      <c r="BF169" s="104"/>
    </row>
    <row r="170" spans="1:58" x14ac:dyDescent="0.35">
      <c r="A170" s="128" t="str">
        <f>'Indicator Data'!A171</f>
        <v>Switzerland</v>
      </c>
      <c r="B170" s="107" t="str">
        <f>'Indicator Data'!B171</f>
        <v>CHE</v>
      </c>
      <c r="C170" s="160"/>
      <c r="D170" s="160"/>
      <c r="E170" s="160"/>
      <c r="F170" s="160"/>
      <c r="G170" s="160"/>
      <c r="H170" s="160"/>
      <c r="I170" s="160"/>
      <c r="J170" s="160"/>
      <c r="K170" s="160"/>
      <c r="L170" s="160"/>
      <c r="M170" s="160"/>
      <c r="N170" s="160"/>
      <c r="O170" s="160"/>
      <c r="P170" s="160"/>
      <c r="Q170" s="162" t="str">
        <f>IF(ISNUMBER('Indicator Data'!Q171),"","Imputed using GDP p.c.")</f>
        <v/>
      </c>
      <c r="R170" s="160"/>
      <c r="S170" s="160"/>
      <c r="T170" s="160"/>
      <c r="U170" s="160"/>
      <c r="V170" s="160"/>
      <c r="W170" s="160"/>
      <c r="X170" s="160"/>
      <c r="Y170" s="160"/>
      <c r="Z170" s="160"/>
      <c r="AA170" s="160"/>
      <c r="AB170" s="160"/>
      <c r="AC170" s="160"/>
      <c r="AD170" s="160"/>
      <c r="AE170" s="160"/>
      <c r="AF170" s="160"/>
      <c r="AG170" s="160"/>
      <c r="AH170" s="160"/>
      <c r="AI170" s="160"/>
      <c r="AJ170" s="160"/>
      <c r="AK170" s="160"/>
      <c r="AL170" s="160"/>
      <c r="AM170" s="160"/>
      <c r="AN170" s="160" t="s">
        <v>990</v>
      </c>
      <c r="AO170" s="160" t="s">
        <v>990</v>
      </c>
      <c r="AP170" s="160"/>
      <c r="AQ170" s="160"/>
      <c r="AR170" s="160"/>
      <c r="AS170" s="160"/>
      <c r="AT170" s="160"/>
      <c r="AU170" s="160"/>
      <c r="AV170" s="160"/>
      <c r="AW170" s="160"/>
      <c r="AX170" s="160"/>
      <c r="AY170" s="160"/>
      <c r="AZ170" s="160"/>
      <c r="BA170" s="160"/>
      <c r="BB170" s="160"/>
      <c r="BC170" s="160"/>
      <c r="BD170" s="160"/>
      <c r="BE170" s="160"/>
      <c r="BF170" s="104"/>
    </row>
    <row r="171" spans="1:58" x14ac:dyDescent="0.35">
      <c r="A171" s="128" t="str">
        <f>'Indicator Data'!A172</f>
        <v>Syria</v>
      </c>
      <c r="B171" s="107" t="str">
        <f>'Indicator Data'!B172</f>
        <v>SYR</v>
      </c>
      <c r="C171" s="160"/>
      <c r="D171" s="160"/>
      <c r="E171" s="160"/>
      <c r="F171" s="160"/>
      <c r="G171" s="160"/>
      <c r="H171" s="160"/>
      <c r="I171" s="160"/>
      <c r="J171" s="160"/>
      <c r="K171" s="160"/>
      <c r="L171" s="160"/>
      <c r="M171" s="160"/>
      <c r="N171" s="160"/>
      <c r="O171" s="160"/>
      <c r="P171" s="160"/>
      <c r="Q171" s="162" t="str">
        <f>IF(ISNUMBER('Indicator Data'!Q172),"","Imputed using GDP p.c.")</f>
        <v/>
      </c>
      <c r="R171" s="160"/>
      <c r="S171" s="160"/>
      <c r="T171" s="160"/>
      <c r="U171" s="160"/>
      <c r="V171" s="160"/>
      <c r="W171" s="160"/>
      <c r="X171" s="160"/>
      <c r="Y171" s="160"/>
      <c r="Z171" s="160"/>
      <c r="AA171" s="160"/>
      <c r="AB171" s="160"/>
      <c r="AC171" s="160"/>
      <c r="AD171" s="160"/>
      <c r="AE171" s="160"/>
      <c r="AF171" s="160"/>
      <c r="AG171" s="160"/>
      <c r="AH171" s="160"/>
      <c r="AI171" s="160"/>
      <c r="AJ171" s="160"/>
      <c r="AK171" s="160"/>
      <c r="AL171" s="160"/>
      <c r="AM171" s="160"/>
      <c r="AN171" s="160"/>
      <c r="AO171" s="160"/>
      <c r="AP171" s="160"/>
      <c r="AQ171" s="160"/>
      <c r="AR171" s="160"/>
      <c r="AS171" s="160"/>
      <c r="AT171" s="160"/>
      <c r="AU171" s="160"/>
      <c r="AV171" s="160"/>
      <c r="AW171" s="160"/>
      <c r="AX171" s="160"/>
      <c r="AY171" s="160"/>
      <c r="AZ171" s="160"/>
      <c r="BA171" s="160"/>
      <c r="BB171" s="160"/>
      <c r="BC171" s="160"/>
      <c r="BD171" s="160"/>
      <c r="BE171" s="160"/>
      <c r="BF171" s="104"/>
    </row>
    <row r="172" spans="1:58" x14ac:dyDescent="0.35">
      <c r="A172" s="128" t="str">
        <f>'Indicator Data'!A173</f>
        <v>Tajikistan</v>
      </c>
      <c r="B172" s="107" t="str">
        <f>'Indicator Data'!B173</f>
        <v>TJK</v>
      </c>
      <c r="C172" s="160"/>
      <c r="D172" s="160"/>
      <c r="E172" s="160"/>
      <c r="F172" s="160"/>
      <c r="G172" s="160"/>
      <c r="H172" s="160"/>
      <c r="I172" s="160"/>
      <c r="J172" s="160"/>
      <c r="K172" s="160"/>
      <c r="L172" s="160"/>
      <c r="M172" s="160"/>
      <c r="N172" s="160"/>
      <c r="O172" s="160"/>
      <c r="P172" s="160"/>
      <c r="Q172" s="162" t="str">
        <f>IF(ISNUMBER('Indicator Data'!Q173),"","Imputed using GDP p.c.")</f>
        <v/>
      </c>
      <c r="R172" s="160"/>
      <c r="S172" s="160"/>
      <c r="T172" s="160"/>
      <c r="U172" s="160"/>
      <c r="V172" s="160"/>
      <c r="W172" s="160"/>
      <c r="X172" s="160"/>
      <c r="Y172" s="160"/>
      <c r="Z172" s="160"/>
      <c r="AA172" s="160"/>
      <c r="AB172" s="160"/>
      <c r="AC172" s="160"/>
      <c r="AD172" s="160"/>
      <c r="AE172" s="160"/>
      <c r="AF172" s="160"/>
      <c r="AG172" s="160"/>
      <c r="AH172" s="160"/>
      <c r="AI172" s="160"/>
      <c r="AJ172" s="160"/>
      <c r="AK172" s="160"/>
      <c r="AL172" s="160"/>
      <c r="AM172" s="160"/>
      <c r="AN172" s="160"/>
      <c r="AO172" s="160"/>
      <c r="AP172" s="160"/>
      <c r="AQ172" s="160"/>
      <c r="AR172" s="160"/>
      <c r="AS172" s="160"/>
      <c r="AT172" s="160"/>
      <c r="AU172" s="160"/>
      <c r="AV172" s="160"/>
      <c r="AW172" s="160"/>
      <c r="AX172" s="160"/>
      <c r="AY172" s="160"/>
      <c r="AZ172" s="160"/>
      <c r="BA172" s="160"/>
      <c r="BB172" s="160"/>
      <c r="BC172" s="160"/>
      <c r="BD172" s="160"/>
      <c r="BE172" s="160"/>
      <c r="BF172" s="104"/>
    </row>
    <row r="173" spans="1:58" x14ac:dyDescent="0.35">
      <c r="A173" s="128" t="str">
        <f>'Indicator Data'!A174</f>
        <v>Tanzania</v>
      </c>
      <c r="B173" s="107" t="str">
        <f>'Indicator Data'!B174</f>
        <v>TZA</v>
      </c>
      <c r="C173" s="160"/>
      <c r="D173" s="160"/>
      <c r="E173" s="160"/>
      <c r="F173" s="160"/>
      <c r="G173" s="160"/>
      <c r="H173" s="160"/>
      <c r="I173" s="160"/>
      <c r="J173" s="160"/>
      <c r="K173" s="160"/>
      <c r="L173" s="160"/>
      <c r="M173" s="160"/>
      <c r="N173" s="160"/>
      <c r="O173" s="160"/>
      <c r="P173" s="160"/>
      <c r="Q173" s="162" t="str">
        <f>IF(ISNUMBER('Indicator Data'!Q174),"","Imputed using GDP p.c.")</f>
        <v/>
      </c>
      <c r="R173" s="160"/>
      <c r="S173" s="160"/>
      <c r="T173" s="160"/>
      <c r="U173" s="160"/>
      <c r="V173" s="160"/>
      <c r="W173" s="160"/>
      <c r="X173" s="160"/>
      <c r="Y173" s="160"/>
      <c r="Z173" s="160"/>
      <c r="AA173" s="160"/>
      <c r="AB173" s="160"/>
      <c r="AC173" s="160"/>
      <c r="AD173" s="160"/>
      <c r="AE173" s="160"/>
      <c r="AF173" s="160"/>
      <c r="AG173" s="160"/>
      <c r="AH173" s="160"/>
      <c r="AI173" s="160"/>
      <c r="AJ173" s="160"/>
      <c r="AK173" s="160"/>
      <c r="AL173" s="160"/>
      <c r="AM173" s="160"/>
      <c r="AN173" s="160"/>
      <c r="AO173" s="160"/>
      <c r="AP173" s="160"/>
      <c r="AQ173" s="160"/>
      <c r="AR173" s="160"/>
      <c r="AS173" s="160"/>
      <c r="AT173" s="160"/>
      <c r="AU173" s="160"/>
      <c r="AV173" s="160"/>
      <c r="AW173" s="160"/>
      <c r="AX173" s="160"/>
      <c r="AY173" s="160"/>
      <c r="AZ173" s="160"/>
      <c r="BA173" s="160"/>
      <c r="BB173" s="160"/>
      <c r="BC173" s="160"/>
      <c r="BD173" s="160"/>
      <c r="BE173" s="160"/>
      <c r="BF173" s="104"/>
    </row>
    <row r="174" spans="1:58" x14ac:dyDescent="0.35">
      <c r="A174" s="128" t="str">
        <f>'Indicator Data'!A175</f>
        <v>Thailand</v>
      </c>
      <c r="B174" s="107" t="str">
        <f>'Indicator Data'!B175</f>
        <v>THA</v>
      </c>
      <c r="C174" s="160"/>
      <c r="D174" s="160"/>
      <c r="E174" s="160"/>
      <c r="F174" s="160"/>
      <c r="G174" s="160"/>
      <c r="H174" s="160"/>
      <c r="I174" s="160"/>
      <c r="J174" s="160"/>
      <c r="K174" s="160"/>
      <c r="L174" s="160"/>
      <c r="M174" s="160"/>
      <c r="N174" s="160"/>
      <c r="O174" s="160"/>
      <c r="P174" s="160"/>
      <c r="Q174" s="162" t="str">
        <f>IF(ISNUMBER('Indicator Data'!Q175),"","Imputed using GDP p.c.")</f>
        <v/>
      </c>
      <c r="R174" s="160"/>
      <c r="S174" s="160"/>
      <c r="T174" s="160"/>
      <c r="U174" s="160"/>
      <c r="V174" s="160"/>
      <c r="W174" s="160"/>
      <c r="X174" s="160"/>
      <c r="Y174" s="160"/>
      <c r="Z174" s="160"/>
      <c r="AA174" s="160"/>
      <c r="AB174" s="160"/>
      <c r="AC174" s="160"/>
      <c r="AD174" s="160"/>
      <c r="AE174" s="160"/>
      <c r="AF174" s="160"/>
      <c r="AG174" s="160"/>
      <c r="AH174" s="160"/>
      <c r="AI174" s="160"/>
      <c r="AJ174" s="160"/>
      <c r="AK174" s="160"/>
      <c r="AL174" s="160"/>
      <c r="AM174" s="160"/>
      <c r="AN174" s="160"/>
      <c r="AO174" s="160"/>
      <c r="AP174" s="160"/>
      <c r="AQ174" s="160"/>
      <c r="AR174" s="160"/>
      <c r="AS174" s="160"/>
      <c r="AT174" s="160"/>
      <c r="AU174" s="160"/>
      <c r="AV174" s="160"/>
      <c r="AW174" s="160"/>
      <c r="AX174" s="160"/>
      <c r="AY174" s="160"/>
      <c r="AZ174" s="160"/>
      <c r="BA174" s="160"/>
      <c r="BB174" s="160"/>
      <c r="BC174" s="160"/>
      <c r="BD174" s="160"/>
      <c r="BE174" s="160"/>
      <c r="BF174" s="104"/>
    </row>
    <row r="175" spans="1:58" x14ac:dyDescent="0.35">
      <c r="A175" s="128" t="str">
        <f>'Indicator Data'!A176</f>
        <v>Timor-Leste</v>
      </c>
      <c r="B175" s="107" t="str">
        <f>'Indicator Data'!B176</f>
        <v>TLS</v>
      </c>
      <c r="C175" s="160"/>
      <c r="D175" s="160"/>
      <c r="E175" s="160"/>
      <c r="F175" s="160"/>
      <c r="G175" s="160"/>
      <c r="H175" s="160"/>
      <c r="I175" s="160"/>
      <c r="J175" s="160"/>
      <c r="K175" s="160"/>
      <c r="L175" s="160"/>
      <c r="M175" s="160"/>
      <c r="N175" s="160"/>
      <c r="O175" s="160"/>
      <c r="P175" s="160"/>
      <c r="Q175" s="162" t="str">
        <f>IF(ISNUMBER('Indicator Data'!Q176),"","Imputed using GDP p.c.")</f>
        <v/>
      </c>
      <c r="R175" s="160"/>
      <c r="S175" s="160"/>
      <c r="T175" s="160"/>
      <c r="U175" s="160"/>
      <c r="V175" s="160"/>
      <c r="W175" s="160"/>
      <c r="X175" s="160"/>
      <c r="Y175" s="160"/>
      <c r="Z175" s="160"/>
      <c r="AA175" s="160"/>
      <c r="AB175" s="160"/>
      <c r="AC175" s="160"/>
      <c r="AD175" s="160"/>
      <c r="AE175" s="160"/>
      <c r="AF175" s="160"/>
      <c r="AG175" s="160"/>
      <c r="AH175" s="160"/>
      <c r="AI175" s="160"/>
      <c r="AJ175" s="160"/>
      <c r="AK175" s="160"/>
      <c r="AL175" s="160"/>
      <c r="AM175" s="160"/>
      <c r="AN175" s="160"/>
      <c r="AO175" s="160"/>
      <c r="AP175" s="160"/>
      <c r="AQ175" s="160"/>
      <c r="AR175" s="160"/>
      <c r="AS175" s="160"/>
      <c r="AT175" s="160"/>
      <c r="AU175" s="160"/>
      <c r="AV175" s="160"/>
      <c r="AW175" s="160"/>
      <c r="AX175" s="160"/>
      <c r="AY175" s="160"/>
      <c r="AZ175" s="160"/>
      <c r="BA175" s="160"/>
      <c r="BB175" s="160"/>
      <c r="BC175" s="160"/>
      <c r="BD175" s="160"/>
      <c r="BE175" s="160"/>
      <c r="BF175" s="104"/>
    </row>
    <row r="176" spans="1:58" x14ac:dyDescent="0.35">
      <c r="A176" s="128" t="str">
        <f>'Indicator Data'!A177</f>
        <v>Togo</v>
      </c>
      <c r="B176" s="107" t="str">
        <f>'Indicator Data'!B177</f>
        <v>TGO</v>
      </c>
      <c r="C176" s="160"/>
      <c r="D176" s="160"/>
      <c r="E176" s="160"/>
      <c r="F176" s="160"/>
      <c r="G176" s="160"/>
      <c r="H176" s="160"/>
      <c r="I176" s="160"/>
      <c r="J176" s="160"/>
      <c r="K176" s="160"/>
      <c r="L176" s="160"/>
      <c r="M176" s="160"/>
      <c r="N176" s="160"/>
      <c r="O176" s="160"/>
      <c r="P176" s="160"/>
      <c r="Q176" s="162" t="str">
        <f>IF(ISNUMBER('Indicator Data'!Q177),"","Imputed using GDP p.c.")</f>
        <v/>
      </c>
      <c r="R176" s="160"/>
      <c r="S176" s="160"/>
      <c r="T176" s="160"/>
      <c r="U176" s="160"/>
      <c r="V176" s="160"/>
      <c r="W176" s="160"/>
      <c r="X176" s="160"/>
      <c r="Y176" s="160"/>
      <c r="Z176" s="160"/>
      <c r="AA176" s="160"/>
      <c r="AB176" s="160"/>
      <c r="AC176" s="160"/>
      <c r="AD176" s="160"/>
      <c r="AE176" s="160"/>
      <c r="AF176" s="160"/>
      <c r="AG176" s="160"/>
      <c r="AH176" s="160"/>
      <c r="AI176" s="160"/>
      <c r="AJ176" s="160"/>
      <c r="AK176" s="160"/>
      <c r="AL176" s="160"/>
      <c r="AM176" s="160"/>
      <c r="AN176" s="160"/>
      <c r="AO176" s="160"/>
      <c r="AP176" s="160"/>
      <c r="AQ176" s="160"/>
      <c r="AR176" s="160"/>
      <c r="AS176" s="160"/>
      <c r="AT176" s="160"/>
      <c r="AU176" s="160"/>
      <c r="AV176" s="160"/>
      <c r="AW176" s="160"/>
      <c r="AX176" s="160"/>
      <c r="AY176" s="160"/>
      <c r="AZ176" s="160"/>
      <c r="BA176" s="160"/>
      <c r="BB176" s="160"/>
      <c r="BC176" s="160"/>
      <c r="BD176" s="160"/>
      <c r="BE176" s="160"/>
      <c r="BF176" s="104"/>
    </row>
    <row r="177" spans="1:58" x14ac:dyDescent="0.35">
      <c r="A177" s="128" t="str">
        <f>'Indicator Data'!A178</f>
        <v>Tonga</v>
      </c>
      <c r="B177" s="107" t="str">
        <f>'Indicator Data'!B178</f>
        <v>TON</v>
      </c>
      <c r="C177" s="160"/>
      <c r="D177" s="160"/>
      <c r="E177" s="160"/>
      <c r="F177" s="160"/>
      <c r="G177" s="160"/>
      <c r="H177" s="160"/>
      <c r="I177" s="160"/>
      <c r="J177" s="160"/>
      <c r="K177" s="160"/>
      <c r="L177" s="160"/>
      <c r="M177" s="160"/>
      <c r="N177" s="160"/>
      <c r="O177" s="160"/>
      <c r="P177" s="160"/>
      <c r="Q177" s="162" t="str">
        <f>IF(ISNUMBER('Indicator Data'!Q178),"","Imputed using GDP p.c.")</f>
        <v/>
      </c>
      <c r="R177" s="160"/>
      <c r="S177" s="160"/>
      <c r="T177" s="160"/>
      <c r="U177" s="160"/>
      <c r="V177" s="160"/>
      <c r="W177" s="160"/>
      <c r="X177" s="160"/>
      <c r="Y177" s="160"/>
      <c r="Z177" s="160"/>
      <c r="AA177" s="160"/>
      <c r="AB177" s="160"/>
      <c r="AC177" s="160"/>
      <c r="AD177" s="160"/>
      <c r="AE177" s="160"/>
      <c r="AF177" s="160"/>
      <c r="AG177" s="160"/>
      <c r="AH177" s="160"/>
      <c r="AI177" s="160"/>
      <c r="AJ177" s="160"/>
      <c r="AK177" s="160"/>
      <c r="AL177" s="160"/>
      <c r="AM177" s="160"/>
      <c r="AN177" s="160" t="s">
        <v>997</v>
      </c>
      <c r="AO177" s="160" t="s">
        <v>997</v>
      </c>
      <c r="AP177" s="160"/>
      <c r="AQ177" s="160"/>
      <c r="AR177" s="160"/>
      <c r="AS177" s="160"/>
      <c r="AT177" s="160"/>
      <c r="AU177" s="160"/>
      <c r="AV177" s="160"/>
      <c r="AW177" s="160"/>
      <c r="AX177" s="160"/>
      <c r="AY177" s="160"/>
      <c r="AZ177" s="160"/>
      <c r="BA177" s="160"/>
      <c r="BB177" s="160"/>
      <c r="BC177" s="160"/>
      <c r="BD177" s="160"/>
      <c r="BE177" s="160"/>
      <c r="BF177" s="104"/>
    </row>
    <row r="178" spans="1:58" x14ac:dyDescent="0.35">
      <c r="A178" s="128" t="str">
        <f>'Indicator Data'!A179</f>
        <v>Trinidad and Tobago</v>
      </c>
      <c r="B178" s="107" t="str">
        <f>'Indicator Data'!B179</f>
        <v>TTO</v>
      </c>
      <c r="C178" s="160"/>
      <c r="D178" s="160"/>
      <c r="E178" s="160"/>
      <c r="F178" s="160"/>
      <c r="G178" s="160"/>
      <c r="H178" s="160"/>
      <c r="I178" s="160"/>
      <c r="J178" s="160"/>
      <c r="K178" s="160"/>
      <c r="L178" s="160"/>
      <c r="M178" s="160"/>
      <c r="N178" s="160"/>
      <c r="O178" s="160"/>
      <c r="P178" s="160"/>
      <c r="Q178" s="162" t="str">
        <f>IF(ISNUMBER('Indicator Data'!Q179),"","Imputed using GDP p.c.")</f>
        <v/>
      </c>
      <c r="R178" s="160"/>
      <c r="S178" s="160"/>
      <c r="T178" s="160"/>
      <c r="U178" s="160"/>
      <c r="V178" s="160"/>
      <c r="W178" s="160"/>
      <c r="X178" s="160"/>
      <c r="Y178" s="160"/>
      <c r="Z178" s="160"/>
      <c r="AA178" s="160"/>
      <c r="AB178" s="160"/>
      <c r="AC178" s="160"/>
      <c r="AD178" s="160"/>
      <c r="AE178" s="160"/>
      <c r="AF178" s="160"/>
      <c r="AG178" s="160"/>
      <c r="AH178" s="160"/>
      <c r="AI178" s="160"/>
      <c r="AJ178" s="160"/>
      <c r="AK178" s="160"/>
      <c r="AL178" s="160"/>
      <c r="AM178" s="160"/>
      <c r="AN178" s="160"/>
      <c r="AO178" s="160"/>
      <c r="AP178" s="160"/>
      <c r="AQ178" s="160"/>
      <c r="AR178" s="160"/>
      <c r="AS178" s="160"/>
      <c r="AT178" s="160"/>
      <c r="AU178" s="160"/>
      <c r="AV178" s="160"/>
      <c r="AW178" s="160"/>
      <c r="AX178" s="160"/>
      <c r="AY178" s="160"/>
      <c r="AZ178" s="160"/>
      <c r="BA178" s="160"/>
      <c r="BB178" s="160"/>
      <c r="BC178" s="160"/>
      <c r="BD178" s="160"/>
      <c r="BE178" s="160"/>
      <c r="BF178" s="104"/>
    </row>
    <row r="179" spans="1:58" x14ac:dyDescent="0.35">
      <c r="A179" s="128" t="str">
        <f>'Indicator Data'!A180</f>
        <v>Tunisia</v>
      </c>
      <c r="B179" s="107" t="str">
        <f>'Indicator Data'!B180</f>
        <v>TUN</v>
      </c>
      <c r="C179" s="160"/>
      <c r="D179" s="160"/>
      <c r="E179" s="160"/>
      <c r="F179" s="160"/>
      <c r="G179" s="160"/>
      <c r="H179" s="160"/>
      <c r="I179" s="160"/>
      <c r="J179" s="160"/>
      <c r="K179" s="160"/>
      <c r="L179" s="160"/>
      <c r="M179" s="160"/>
      <c r="N179" s="160"/>
      <c r="O179" s="160"/>
      <c r="P179" s="160"/>
      <c r="Q179" s="162" t="str">
        <f>IF(ISNUMBER('Indicator Data'!Q180),"","Imputed using GDP p.c.")</f>
        <v/>
      </c>
      <c r="R179" s="160"/>
      <c r="S179" s="160"/>
      <c r="T179" s="160"/>
      <c r="U179" s="160"/>
      <c r="V179" s="160"/>
      <c r="W179" s="160"/>
      <c r="X179" s="160"/>
      <c r="Y179" s="160"/>
      <c r="Z179" s="160"/>
      <c r="AA179" s="160"/>
      <c r="AB179" s="160"/>
      <c r="AC179" s="160"/>
      <c r="AD179" s="160"/>
      <c r="AE179" s="160"/>
      <c r="AF179" s="160"/>
      <c r="AG179" s="160"/>
      <c r="AH179" s="160"/>
      <c r="AI179" s="160"/>
      <c r="AJ179" s="160"/>
      <c r="AK179" s="160"/>
      <c r="AL179" s="160"/>
      <c r="AM179" s="160"/>
      <c r="AN179" s="160"/>
      <c r="AO179" s="160"/>
      <c r="AP179" s="160"/>
      <c r="AQ179" s="160"/>
      <c r="AR179" s="160"/>
      <c r="AS179" s="160"/>
      <c r="AT179" s="160"/>
      <c r="AU179" s="160"/>
      <c r="AV179" s="160"/>
      <c r="AW179" s="160"/>
      <c r="AX179" s="160"/>
      <c r="AY179" s="160"/>
      <c r="AZ179" s="160"/>
      <c r="BA179" s="160"/>
      <c r="BB179" s="160"/>
      <c r="BC179" s="160"/>
      <c r="BD179" s="160"/>
      <c r="BE179" s="160"/>
      <c r="BF179" s="104"/>
    </row>
    <row r="180" spans="1:58" x14ac:dyDescent="0.35">
      <c r="A180" s="128" t="str">
        <f>'Indicator Data'!A181</f>
        <v>Turkey</v>
      </c>
      <c r="B180" s="107" t="str">
        <f>'Indicator Data'!B181</f>
        <v>TUR</v>
      </c>
      <c r="C180" s="160"/>
      <c r="D180" s="160"/>
      <c r="E180" s="160"/>
      <c r="F180" s="160"/>
      <c r="G180" s="160"/>
      <c r="H180" s="160"/>
      <c r="I180" s="160"/>
      <c r="J180" s="160"/>
      <c r="K180" s="160"/>
      <c r="L180" s="160"/>
      <c r="M180" s="160"/>
      <c r="N180" s="160"/>
      <c r="O180" s="160"/>
      <c r="P180" s="160"/>
      <c r="Q180" s="162" t="str">
        <f>IF(ISNUMBER('Indicator Data'!Q181),"","Imputed using GDP p.c.")</f>
        <v/>
      </c>
      <c r="R180" s="160"/>
      <c r="S180" s="160"/>
      <c r="T180" s="160"/>
      <c r="U180" s="160"/>
      <c r="V180" s="160"/>
      <c r="W180" s="160"/>
      <c r="X180" s="160"/>
      <c r="Y180" s="160"/>
      <c r="Z180" s="160"/>
      <c r="AA180" s="160"/>
      <c r="AB180" s="160"/>
      <c r="AC180" s="160"/>
      <c r="AD180" s="160"/>
      <c r="AE180" s="160"/>
      <c r="AF180" s="160"/>
      <c r="AG180" s="160"/>
      <c r="AH180" s="160"/>
      <c r="AI180" s="160"/>
      <c r="AJ180" s="160"/>
      <c r="AK180" s="160"/>
      <c r="AL180" s="160"/>
      <c r="AM180" s="160"/>
      <c r="AN180" s="160"/>
      <c r="AO180" s="160"/>
      <c r="AP180" s="160"/>
      <c r="AQ180" s="160"/>
      <c r="AR180" s="160"/>
      <c r="AS180" s="160"/>
      <c r="AT180" s="160"/>
      <c r="AU180" s="160"/>
      <c r="AV180" s="160"/>
      <c r="AW180" s="160"/>
      <c r="AX180" s="160"/>
      <c r="AY180" s="160"/>
      <c r="AZ180" s="160"/>
      <c r="BA180" s="160"/>
      <c r="BB180" s="160"/>
      <c r="BC180" s="160"/>
      <c r="BD180" s="160"/>
      <c r="BE180" s="160"/>
      <c r="BF180" s="104"/>
    </row>
    <row r="181" spans="1:58" x14ac:dyDescent="0.35">
      <c r="A181" s="128" t="str">
        <f>'Indicator Data'!A182</f>
        <v>Turkmenistan</v>
      </c>
      <c r="B181" s="107" t="str">
        <f>'Indicator Data'!B182</f>
        <v>TKM</v>
      </c>
      <c r="C181" s="160"/>
      <c r="D181" s="160"/>
      <c r="E181" s="160"/>
      <c r="F181" s="160"/>
      <c r="G181" s="160"/>
      <c r="H181" s="160"/>
      <c r="I181" s="160"/>
      <c r="J181" s="160"/>
      <c r="K181" s="160"/>
      <c r="L181" s="160"/>
      <c r="M181" s="160"/>
      <c r="N181" s="160"/>
      <c r="O181" s="160"/>
      <c r="P181" s="160"/>
      <c r="Q181" s="162" t="str">
        <f>IF(ISNUMBER('Indicator Data'!Q182),"","Imputed using GDP p.c.")</f>
        <v/>
      </c>
      <c r="R181" s="160"/>
      <c r="S181" s="160"/>
      <c r="T181" s="160"/>
      <c r="U181" s="160"/>
      <c r="V181" s="160"/>
      <c r="W181" s="160"/>
      <c r="X181" s="160"/>
      <c r="Y181" s="160"/>
      <c r="Z181" s="160"/>
      <c r="AA181" s="160"/>
      <c r="AB181" s="160"/>
      <c r="AC181" s="160"/>
      <c r="AD181" s="160"/>
      <c r="AE181" s="160"/>
      <c r="AF181" s="160"/>
      <c r="AG181" s="160"/>
      <c r="AH181" s="160"/>
      <c r="AI181" s="160"/>
      <c r="AJ181" s="160"/>
      <c r="AK181" s="160"/>
      <c r="AL181" s="160"/>
      <c r="AM181" s="160"/>
      <c r="AN181" s="160"/>
      <c r="AO181" s="160"/>
      <c r="AP181" s="160"/>
      <c r="AQ181" s="160"/>
      <c r="AR181" s="160"/>
      <c r="AS181" s="160"/>
      <c r="AT181" s="160"/>
      <c r="AU181" s="160"/>
      <c r="AV181" s="160"/>
      <c r="AW181" s="160"/>
      <c r="AX181" s="160"/>
      <c r="AY181" s="160"/>
      <c r="AZ181" s="160"/>
      <c r="BA181" s="160"/>
      <c r="BB181" s="160"/>
      <c r="BC181" s="160"/>
      <c r="BD181" s="160"/>
      <c r="BE181" s="160"/>
      <c r="BF181" s="104"/>
    </row>
    <row r="182" spans="1:58" x14ac:dyDescent="0.35">
      <c r="A182" s="128" t="str">
        <f>'Indicator Data'!A183</f>
        <v>Tuvalu</v>
      </c>
      <c r="B182" s="107" t="str">
        <f>'Indicator Data'!B183</f>
        <v>TUV</v>
      </c>
      <c r="C182" s="160"/>
      <c r="D182" s="160"/>
      <c r="E182" s="160"/>
      <c r="F182" s="160"/>
      <c r="G182" s="160"/>
      <c r="H182" s="160"/>
      <c r="I182" s="160"/>
      <c r="J182" s="160"/>
      <c r="K182" s="160"/>
      <c r="L182" s="160"/>
      <c r="M182" s="160"/>
      <c r="N182" s="160"/>
      <c r="O182" s="160"/>
      <c r="P182" s="160"/>
      <c r="Q182" s="162" t="str">
        <f>IF(ISNUMBER('Indicator Data'!Q183),"","Imputed using GDP p.c.")</f>
        <v>Imputed using GDP p.c.</v>
      </c>
      <c r="R182" s="160"/>
      <c r="S182" s="160"/>
      <c r="T182" s="160"/>
      <c r="U182" s="160"/>
      <c r="V182" s="160"/>
      <c r="W182" s="160"/>
      <c r="X182" s="160"/>
      <c r="Y182" s="160"/>
      <c r="Z182" s="160"/>
      <c r="AA182" s="160"/>
      <c r="AB182" s="160"/>
      <c r="AC182" s="160"/>
      <c r="AD182" s="160"/>
      <c r="AE182" s="160"/>
      <c r="AF182" s="160"/>
      <c r="AG182" s="160"/>
      <c r="AH182" s="160"/>
      <c r="AI182" s="160"/>
      <c r="AJ182" s="160"/>
      <c r="AK182" s="160"/>
      <c r="AL182" s="160"/>
      <c r="AM182" s="160"/>
      <c r="AN182" s="160" t="s">
        <v>997</v>
      </c>
      <c r="AO182" s="160" t="s">
        <v>997</v>
      </c>
      <c r="AP182" s="160"/>
      <c r="AQ182" s="160"/>
      <c r="AR182" s="160"/>
      <c r="AS182" s="160"/>
      <c r="AT182" s="160"/>
      <c r="AU182" s="160"/>
      <c r="AV182" s="160"/>
      <c r="AW182" s="160"/>
      <c r="AX182" s="160"/>
      <c r="AY182" s="160"/>
      <c r="AZ182" s="160"/>
      <c r="BA182" s="160"/>
      <c r="BB182" s="160"/>
      <c r="BC182" s="160"/>
      <c r="BD182" s="160"/>
      <c r="BE182" s="160"/>
      <c r="BF182" s="104"/>
    </row>
    <row r="183" spans="1:58" x14ac:dyDescent="0.35">
      <c r="A183" s="128" t="str">
        <f>'Indicator Data'!A184</f>
        <v>Uganda</v>
      </c>
      <c r="B183" s="107" t="str">
        <f>'Indicator Data'!B184</f>
        <v>UGA</v>
      </c>
      <c r="C183" s="160"/>
      <c r="D183" s="160"/>
      <c r="E183" s="160"/>
      <c r="F183" s="160"/>
      <c r="G183" s="160"/>
      <c r="H183" s="160"/>
      <c r="I183" s="160"/>
      <c r="J183" s="160"/>
      <c r="K183" s="160"/>
      <c r="L183" s="160"/>
      <c r="M183" s="160"/>
      <c r="N183" s="160"/>
      <c r="O183" s="160"/>
      <c r="P183" s="160"/>
      <c r="Q183" s="162" t="str">
        <f>IF(ISNUMBER('Indicator Data'!Q184),"","Imputed using GDP p.c.")</f>
        <v/>
      </c>
      <c r="R183" s="160"/>
      <c r="S183" s="160"/>
      <c r="T183" s="160"/>
      <c r="U183" s="160"/>
      <c r="V183" s="160"/>
      <c r="W183" s="160"/>
      <c r="X183" s="160"/>
      <c r="Y183" s="160"/>
      <c r="Z183" s="160"/>
      <c r="AA183" s="160"/>
      <c r="AB183" s="160"/>
      <c r="AC183" s="160"/>
      <c r="AD183" s="160"/>
      <c r="AE183" s="160"/>
      <c r="AF183" s="160"/>
      <c r="AG183" s="160"/>
      <c r="AH183" s="160"/>
      <c r="AI183" s="160"/>
      <c r="AJ183" s="160"/>
      <c r="AK183" s="160"/>
      <c r="AL183" s="160"/>
      <c r="AM183" s="160"/>
      <c r="AN183" s="160"/>
      <c r="AO183" s="160"/>
      <c r="AP183" s="160"/>
      <c r="AQ183" s="160"/>
      <c r="AR183" s="160"/>
      <c r="AS183" s="160"/>
      <c r="AT183" s="160"/>
      <c r="AU183" s="160"/>
      <c r="AV183" s="160"/>
      <c r="AW183" s="160"/>
      <c r="AX183" s="160"/>
      <c r="AY183" s="160"/>
      <c r="AZ183" s="160"/>
      <c r="BA183" s="160"/>
      <c r="BB183" s="160"/>
      <c r="BC183" s="160"/>
      <c r="BD183" s="160"/>
      <c r="BE183" s="160"/>
      <c r="BF183" s="104"/>
    </row>
    <row r="184" spans="1:58" x14ac:dyDescent="0.35">
      <c r="A184" s="128" t="str">
        <f>'Indicator Data'!A185</f>
        <v>Ukraine</v>
      </c>
      <c r="B184" s="107" t="str">
        <f>'Indicator Data'!B185</f>
        <v>UKR</v>
      </c>
      <c r="C184" s="160"/>
      <c r="D184" s="160"/>
      <c r="E184" s="160"/>
      <c r="F184" s="160"/>
      <c r="G184" s="160"/>
      <c r="H184" s="160"/>
      <c r="I184" s="160"/>
      <c r="J184" s="160"/>
      <c r="K184" s="160"/>
      <c r="L184" s="160"/>
      <c r="M184" s="160"/>
      <c r="N184" s="160"/>
      <c r="O184" s="160"/>
      <c r="P184" s="160"/>
      <c r="Q184" s="162" t="str">
        <f>IF(ISNUMBER('Indicator Data'!Q185),"","Imputed using GDP p.c.")</f>
        <v/>
      </c>
      <c r="R184" s="160"/>
      <c r="S184" s="160"/>
      <c r="T184" s="160"/>
      <c r="U184" s="160"/>
      <c r="V184" s="160"/>
      <c r="W184" s="160"/>
      <c r="X184" s="160"/>
      <c r="Y184" s="160"/>
      <c r="Z184" s="160"/>
      <c r="AA184" s="160"/>
      <c r="AB184" s="160"/>
      <c r="AC184" s="160"/>
      <c r="AD184" s="160"/>
      <c r="AE184" s="160"/>
      <c r="AF184" s="160"/>
      <c r="AG184" s="160"/>
      <c r="AH184" s="160"/>
      <c r="AI184" s="160"/>
      <c r="AJ184" s="160"/>
      <c r="AK184" s="160"/>
      <c r="AL184" s="160"/>
      <c r="AM184" s="160"/>
      <c r="AN184" s="160"/>
      <c r="AO184" s="160"/>
      <c r="AP184" s="160"/>
      <c r="AQ184" s="160"/>
      <c r="AR184" s="160"/>
      <c r="AS184" s="160"/>
      <c r="AT184" s="160"/>
      <c r="AU184" s="160"/>
      <c r="AV184" s="160"/>
      <c r="AW184" s="160"/>
      <c r="AX184" s="160"/>
      <c r="AY184" s="160"/>
      <c r="AZ184" s="160"/>
      <c r="BA184" s="160"/>
      <c r="BB184" s="160"/>
      <c r="BC184" s="160"/>
      <c r="BD184" s="160"/>
      <c r="BE184" s="160"/>
      <c r="BF184" s="104"/>
    </row>
    <row r="185" spans="1:58" x14ac:dyDescent="0.35">
      <c r="A185" s="128" t="str">
        <f>'Indicator Data'!A186</f>
        <v>United Arab Emirates</v>
      </c>
      <c r="B185" s="107" t="str">
        <f>'Indicator Data'!B186</f>
        <v>ARE</v>
      </c>
      <c r="C185" s="160"/>
      <c r="D185" s="160"/>
      <c r="E185" s="160"/>
      <c r="F185" s="160"/>
      <c r="G185" s="160"/>
      <c r="H185" s="160"/>
      <c r="I185" s="160"/>
      <c r="J185" s="160"/>
      <c r="K185" s="160"/>
      <c r="L185" s="160"/>
      <c r="M185" s="160"/>
      <c r="N185" s="160"/>
      <c r="O185" s="160"/>
      <c r="P185" s="160"/>
      <c r="Q185" s="162" t="str">
        <f>IF(ISNUMBER('Indicator Data'!Q186),"","Imputed using GDP p.c.")</f>
        <v/>
      </c>
      <c r="R185" s="160"/>
      <c r="S185" s="160"/>
      <c r="T185" s="160"/>
      <c r="U185" s="160"/>
      <c r="V185" s="160"/>
      <c r="W185" s="160"/>
      <c r="X185" s="160"/>
      <c r="Y185" s="160"/>
      <c r="Z185" s="160"/>
      <c r="AA185" s="160"/>
      <c r="AB185" s="160"/>
      <c r="AC185" s="160"/>
      <c r="AD185" s="160"/>
      <c r="AE185" s="160"/>
      <c r="AF185" s="160"/>
      <c r="AG185" s="160"/>
      <c r="AH185" s="160"/>
      <c r="AI185" s="160"/>
      <c r="AJ185" s="160"/>
      <c r="AK185" s="160"/>
      <c r="AL185" s="160"/>
      <c r="AM185" s="160"/>
      <c r="AN185" s="160"/>
      <c r="AO185" s="160"/>
      <c r="AP185" s="160"/>
      <c r="AQ185" s="160"/>
      <c r="AR185" s="160"/>
      <c r="AS185" s="160"/>
      <c r="AT185" s="160"/>
      <c r="AU185" s="160"/>
      <c r="AV185" s="160"/>
      <c r="AW185" s="160"/>
      <c r="AX185" s="160"/>
      <c r="AY185" s="160"/>
      <c r="AZ185" s="160"/>
      <c r="BA185" s="160"/>
      <c r="BB185" s="160"/>
      <c r="BC185" s="160"/>
      <c r="BD185" s="160"/>
      <c r="BE185" s="160"/>
      <c r="BF185" s="104"/>
    </row>
    <row r="186" spans="1:58" x14ac:dyDescent="0.35">
      <c r="A186" s="128" t="str">
        <f>'Indicator Data'!A187</f>
        <v>United Kingdom</v>
      </c>
      <c r="B186" s="107" t="str">
        <f>'Indicator Data'!B187</f>
        <v>GBR</v>
      </c>
      <c r="C186" s="160"/>
      <c r="D186" s="160"/>
      <c r="E186" s="160"/>
      <c r="F186" s="160"/>
      <c r="G186" s="160"/>
      <c r="H186" s="160"/>
      <c r="I186" s="160"/>
      <c r="J186" s="160"/>
      <c r="K186" s="160"/>
      <c r="L186" s="160"/>
      <c r="M186" s="160"/>
      <c r="N186" s="160"/>
      <c r="O186" s="160"/>
      <c r="P186" s="160"/>
      <c r="Q186" s="162" t="str">
        <f>IF(ISNUMBER('Indicator Data'!Q187),"","Imputed using GDP p.c.")</f>
        <v/>
      </c>
      <c r="R186" s="160"/>
      <c r="S186" s="160"/>
      <c r="T186" s="160"/>
      <c r="U186" s="160"/>
      <c r="V186" s="160"/>
      <c r="W186" s="160"/>
      <c r="X186" s="160"/>
      <c r="Y186" s="160"/>
      <c r="Z186" s="160"/>
      <c r="AA186" s="160"/>
      <c r="AB186" s="160"/>
      <c r="AC186" s="160"/>
      <c r="AD186" s="160"/>
      <c r="AE186" s="160"/>
      <c r="AF186" s="160"/>
      <c r="AG186" s="160"/>
      <c r="AH186" s="160"/>
      <c r="AI186" s="160"/>
      <c r="AJ186" s="160"/>
      <c r="AK186" s="160"/>
      <c r="AL186" s="160"/>
      <c r="AM186" s="160"/>
      <c r="AN186" s="160"/>
      <c r="AO186" s="160"/>
      <c r="AP186" s="160"/>
      <c r="AQ186" s="160"/>
      <c r="AR186" s="160"/>
      <c r="AS186" s="160"/>
      <c r="AT186" s="160"/>
      <c r="AU186" s="160"/>
      <c r="AV186" s="160"/>
      <c r="AW186" s="160"/>
      <c r="AX186" s="160"/>
      <c r="AY186" s="160"/>
      <c r="AZ186" s="160"/>
      <c r="BA186" s="160"/>
      <c r="BB186" s="160"/>
      <c r="BC186" s="160"/>
      <c r="BD186" s="160"/>
      <c r="BE186" s="160"/>
      <c r="BF186" s="104"/>
    </row>
    <row r="187" spans="1:58" x14ac:dyDescent="0.35">
      <c r="A187" s="128" t="str">
        <f>'Indicator Data'!A188</f>
        <v>United States of America</v>
      </c>
      <c r="B187" s="107" t="str">
        <f>'Indicator Data'!B188</f>
        <v>USA</v>
      </c>
      <c r="C187" s="160"/>
      <c r="D187" s="160"/>
      <c r="E187" s="160"/>
      <c r="F187" s="160"/>
      <c r="G187" s="160"/>
      <c r="H187" s="160"/>
      <c r="I187" s="160"/>
      <c r="J187" s="160"/>
      <c r="K187" s="160"/>
      <c r="L187" s="160"/>
      <c r="M187" s="160"/>
      <c r="N187" s="160"/>
      <c r="O187" s="160"/>
      <c r="P187" s="160"/>
      <c r="Q187" s="162" t="str">
        <f>IF(ISNUMBER('Indicator Data'!Q188),"","Imputed using GDP p.c.")</f>
        <v/>
      </c>
      <c r="R187" s="160"/>
      <c r="S187" s="160"/>
      <c r="T187" s="160"/>
      <c r="U187" s="160"/>
      <c r="V187" s="160"/>
      <c r="W187" s="160"/>
      <c r="X187" s="160"/>
      <c r="Y187" s="160"/>
      <c r="Z187" s="160"/>
      <c r="AA187" s="160"/>
      <c r="AB187" s="160"/>
      <c r="AC187" s="160"/>
      <c r="AD187" s="160"/>
      <c r="AE187" s="160"/>
      <c r="AF187" s="160"/>
      <c r="AG187" s="160"/>
      <c r="AH187" s="160"/>
      <c r="AI187" s="160"/>
      <c r="AJ187" s="160"/>
      <c r="AK187" s="160"/>
      <c r="AL187" s="160"/>
      <c r="AM187" s="160"/>
      <c r="AN187" s="160"/>
      <c r="AO187" s="160"/>
      <c r="AP187" s="160"/>
      <c r="AQ187" s="160"/>
      <c r="AR187" s="160"/>
      <c r="AS187" s="160"/>
      <c r="AT187" s="160"/>
      <c r="AU187" s="160"/>
      <c r="AV187" s="160"/>
      <c r="AW187" s="160"/>
      <c r="AX187" s="160"/>
      <c r="AY187" s="160"/>
      <c r="AZ187" s="160"/>
      <c r="BA187" s="160"/>
      <c r="BB187" s="160"/>
      <c r="BC187" s="160"/>
      <c r="BD187" s="160"/>
      <c r="BE187" s="160"/>
      <c r="BF187" s="104"/>
    </row>
    <row r="188" spans="1:58" x14ac:dyDescent="0.35">
      <c r="A188" s="128" t="str">
        <f>'Indicator Data'!A189</f>
        <v>Uruguay</v>
      </c>
      <c r="B188" s="107" t="str">
        <f>'Indicator Data'!B189</f>
        <v>URY</v>
      </c>
      <c r="C188" s="160"/>
      <c r="D188" s="160"/>
      <c r="E188" s="160"/>
      <c r="F188" s="160"/>
      <c r="G188" s="160"/>
      <c r="H188" s="160"/>
      <c r="I188" s="160"/>
      <c r="J188" s="160"/>
      <c r="K188" s="160"/>
      <c r="L188" s="160"/>
      <c r="M188" s="160"/>
      <c r="N188" s="160"/>
      <c r="O188" s="160"/>
      <c r="P188" s="160"/>
      <c r="Q188" s="162" t="str">
        <f>IF(ISNUMBER('Indicator Data'!Q189),"","Imputed using GDP p.c.")</f>
        <v/>
      </c>
      <c r="R188" s="160"/>
      <c r="S188" s="160"/>
      <c r="T188" s="160"/>
      <c r="U188" s="160"/>
      <c r="V188" s="160"/>
      <c r="W188" s="160"/>
      <c r="X188" s="160"/>
      <c r="Y188" s="160"/>
      <c r="Z188" s="160"/>
      <c r="AA188" s="160"/>
      <c r="AB188" s="160"/>
      <c r="AC188" s="160"/>
      <c r="AD188" s="160"/>
      <c r="AE188" s="160"/>
      <c r="AF188" s="160"/>
      <c r="AG188" s="160"/>
      <c r="AH188" s="160"/>
      <c r="AI188" s="160"/>
      <c r="AJ188" s="160"/>
      <c r="AK188" s="160"/>
      <c r="AL188" s="160"/>
      <c r="AM188" s="160"/>
      <c r="AN188" s="160"/>
      <c r="AO188" s="160"/>
      <c r="AP188" s="160"/>
      <c r="AQ188" s="160"/>
      <c r="AR188" s="160"/>
      <c r="AS188" s="160"/>
      <c r="AT188" s="160"/>
      <c r="AU188" s="160"/>
      <c r="AV188" s="160"/>
      <c r="AW188" s="160"/>
      <c r="AX188" s="160"/>
      <c r="AY188" s="160"/>
      <c r="AZ188" s="160"/>
      <c r="BA188" s="160"/>
      <c r="BB188" s="160"/>
      <c r="BC188" s="160"/>
      <c r="BD188" s="160"/>
      <c r="BE188" s="160"/>
      <c r="BF188" s="104"/>
    </row>
    <row r="189" spans="1:58" x14ac:dyDescent="0.35">
      <c r="A189" s="128" t="str">
        <f>'Indicator Data'!A190</f>
        <v>Uzbekistan</v>
      </c>
      <c r="B189" s="107" t="str">
        <f>'Indicator Data'!B190</f>
        <v>UZB</v>
      </c>
      <c r="C189" s="160"/>
      <c r="D189" s="160"/>
      <c r="E189" s="160"/>
      <c r="F189" s="160"/>
      <c r="G189" s="160"/>
      <c r="H189" s="160"/>
      <c r="I189" s="160"/>
      <c r="J189" s="160"/>
      <c r="K189" s="160"/>
      <c r="L189" s="160"/>
      <c r="M189" s="160"/>
      <c r="N189" s="160"/>
      <c r="O189" s="160"/>
      <c r="P189" s="160"/>
      <c r="Q189" s="162" t="str">
        <f>IF(ISNUMBER('Indicator Data'!Q190),"","Imputed using GDP p.c.")</f>
        <v/>
      </c>
      <c r="R189" s="160"/>
      <c r="S189" s="160"/>
      <c r="T189" s="160"/>
      <c r="U189" s="160"/>
      <c r="V189" s="160"/>
      <c r="W189" s="160"/>
      <c r="X189" s="160"/>
      <c r="Y189" s="160"/>
      <c r="Z189" s="160"/>
      <c r="AA189" s="160"/>
      <c r="AB189" s="160"/>
      <c r="AC189" s="160"/>
      <c r="AD189" s="160"/>
      <c r="AE189" s="160"/>
      <c r="AF189" s="160"/>
      <c r="AG189" s="160"/>
      <c r="AH189" s="160"/>
      <c r="AI189" s="160"/>
      <c r="AJ189" s="160"/>
      <c r="AK189" s="160"/>
      <c r="AL189" s="160"/>
      <c r="AM189" s="160"/>
      <c r="AN189" s="160"/>
      <c r="AO189" s="160"/>
      <c r="AP189" s="160"/>
      <c r="AQ189" s="160"/>
      <c r="AR189" s="160"/>
      <c r="AS189" s="160"/>
      <c r="AT189" s="160"/>
      <c r="AU189" s="160"/>
      <c r="AV189" s="160"/>
      <c r="AW189" s="160"/>
      <c r="AX189" s="160"/>
      <c r="AY189" s="160"/>
      <c r="AZ189" s="160"/>
      <c r="BA189" s="160"/>
      <c r="BB189" s="160"/>
      <c r="BC189" s="160"/>
      <c r="BD189" s="160"/>
      <c r="BE189" s="160"/>
      <c r="BF189" s="104"/>
    </row>
    <row r="190" spans="1:58" x14ac:dyDescent="0.35">
      <c r="A190" s="128" t="str">
        <f>'Indicator Data'!A191</f>
        <v>Vanuatu</v>
      </c>
      <c r="B190" s="107" t="str">
        <f>'Indicator Data'!B191</f>
        <v>VUT</v>
      </c>
      <c r="C190" s="160"/>
      <c r="D190" s="160"/>
      <c r="E190" s="160"/>
      <c r="F190" s="160"/>
      <c r="G190" s="160"/>
      <c r="H190" s="160"/>
      <c r="I190" s="160"/>
      <c r="J190" s="160"/>
      <c r="K190" s="160"/>
      <c r="L190" s="160"/>
      <c r="M190" s="160"/>
      <c r="N190" s="160"/>
      <c r="O190" s="160"/>
      <c r="P190" s="160"/>
      <c r="Q190" s="162" t="str">
        <f>IF(ISNUMBER('Indicator Data'!Q191),"","Imputed using GDP p.c.")</f>
        <v/>
      </c>
      <c r="R190" s="160"/>
      <c r="S190" s="160"/>
      <c r="T190" s="160"/>
      <c r="U190" s="160"/>
      <c r="V190" s="160"/>
      <c r="W190" s="160"/>
      <c r="X190" s="160"/>
      <c r="Y190" s="160"/>
      <c r="Z190" s="160"/>
      <c r="AA190" s="160"/>
      <c r="AB190" s="160"/>
      <c r="AC190" s="160"/>
      <c r="AD190" s="160"/>
      <c r="AE190" s="160"/>
      <c r="AF190" s="160"/>
      <c r="AG190" s="160"/>
      <c r="AH190" s="160"/>
      <c r="AI190" s="160"/>
      <c r="AJ190" s="160"/>
      <c r="AK190" s="160"/>
      <c r="AL190" s="160"/>
      <c r="AM190" s="160"/>
      <c r="AN190" s="160"/>
      <c r="AO190" s="160"/>
      <c r="AP190" s="160"/>
      <c r="AQ190" s="160"/>
      <c r="AR190" s="160"/>
      <c r="AS190" s="160"/>
      <c r="AT190" s="160"/>
      <c r="AU190" s="160"/>
      <c r="AV190" s="160"/>
      <c r="AW190" s="160"/>
      <c r="AX190" s="160"/>
      <c r="AY190" s="160"/>
      <c r="AZ190" s="160"/>
      <c r="BA190" s="160"/>
      <c r="BB190" s="160"/>
      <c r="BC190" s="160"/>
      <c r="BD190" s="160"/>
      <c r="BE190" s="160"/>
      <c r="BF190" s="104"/>
    </row>
    <row r="191" spans="1:58" x14ac:dyDescent="0.35">
      <c r="A191" s="128" t="str">
        <f>'Indicator Data'!A192</f>
        <v>Venezuela</v>
      </c>
      <c r="B191" s="107" t="str">
        <f>'Indicator Data'!B192</f>
        <v>VEN</v>
      </c>
      <c r="C191" s="160"/>
      <c r="D191" s="160"/>
      <c r="E191" s="160"/>
      <c r="F191" s="160"/>
      <c r="G191" s="160"/>
      <c r="H191" s="160"/>
      <c r="I191" s="160"/>
      <c r="J191" s="160"/>
      <c r="K191" s="160"/>
      <c r="L191" s="160"/>
      <c r="M191" s="160"/>
      <c r="N191" s="160"/>
      <c r="O191" s="160"/>
      <c r="P191" s="160"/>
      <c r="Q191" s="162" t="str">
        <f>IF(ISNUMBER('Indicator Data'!Q192),"","Imputed using GDP p.c.")</f>
        <v/>
      </c>
      <c r="R191" s="160"/>
      <c r="S191" s="160"/>
      <c r="T191" s="160"/>
      <c r="U191" s="160"/>
      <c r="V191" s="160"/>
      <c r="W191" s="160"/>
      <c r="X191" s="160"/>
      <c r="Y191" s="160"/>
      <c r="Z191" s="160"/>
      <c r="AA191" s="160"/>
      <c r="AB191" s="160"/>
      <c r="AC191" s="160"/>
      <c r="AD191" s="160"/>
      <c r="AE191" s="160"/>
      <c r="AF191" s="160"/>
      <c r="AG191" s="160"/>
      <c r="AH191" s="160"/>
      <c r="AI191" s="160"/>
      <c r="AJ191" s="160"/>
      <c r="AK191" s="160"/>
      <c r="AL191" s="160"/>
      <c r="AM191" s="160"/>
      <c r="AN191" s="160"/>
      <c r="AO191" s="160"/>
      <c r="AP191" s="160"/>
      <c r="AQ191" s="160"/>
      <c r="AR191" s="160"/>
      <c r="AS191" s="160"/>
      <c r="AT191" s="160"/>
      <c r="AU191" s="160"/>
      <c r="AV191" s="160"/>
      <c r="AW191" s="160"/>
      <c r="AX191" s="160"/>
      <c r="AY191" s="160"/>
      <c r="AZ191" s="160"/>
      <c r="BA191" s="160"/>
      <c r="BB191" s="160"/>
      <c r="BC191" s="160"/>
      <c r="BD191" s="160"/>
      <c r="BE191" s="160"/>
      <c r="BF191" s="104"/>
    </row>
    <row r="192" spans="1:58" x14ac:dyDescent="0.35">
      <c r="A192" s="128" t="str">
        <f>'Indicator Data'!A193</f>
        <v>Viet Nam</v>
      </c>
      <c r="B192" s="107" t="str">
        <f>'Indicator Data'!B193</f>
        <v>VNM</v>
      </c>
      <c r="C192" s="160"/>
      <c r="D192" s="160"/>
      <c r="E192" s="160"/>
      <c r="F192" s="160"/>
      <c r="G192" s="160"/>
      <c r="H192" s="160"/>
      <c r="I192" s="160"/>
      <c r="J192" s="160"/>
      <c r="K192" s="160"/>
      <c r="L192" s="160"/>
      <c r="M192" s="160"/>
      <c r="N192" s="160"/>
      <c r="O192" s="160"/>
      <c r="P192" s="160"/>
      <c r="Q192" s="162" t="str">
        <f>IF(ISNUMBER('Indicator Data'!Q193),"","Imputed using GDP p.c.")</f>
        <v/>
      </c>
      <c r="R192" s="160"/>
      <c r="S192" s="160"/>
      <c r="T192" s="160"/>
      <c r="U192" s="160"/>
      <c r="V192" s="160"/>
      <c r="W192" s="160"/>
      <c r="X192" s="160"/>
      <c r="Y192" s="160"/>
      <c r="Z192" s="160"/>
      <c r="AA192" s="160"/>
      <c r="AB192" s="160"/>
      <c r="AC192" s="160"/>
      <c r="AD192" s="160"/>
      <c r="AE192" s="160"/>
      <c r="AF192" s="160"/>
      <c r="AG192" s="160"/>
      <c r="AH192" s="160"/>
      <c r="AI192" s="160"/>
      <c r="AJ192" s="160"/>
      <c r="AK192" s="160"/>
      <c r="AL192" s="160"/>
      <c r="AM192" s="160"/>
      <c r="AN192" s="160"/>
      <c r="AO192" s="160"/>
      <c r="AP192" s="160"/>
      <c r="AQ192" s="160"/>
      <c r="AR192" s="160"/>
      <c r="AS192" s="160"/>
      <c r="AT192" s="160"/>
      <c r="AU192" s="160"/>
      <c r="AV192" s="160"/>
      <c r="AW192" s="160"/>
      <c r="AX192" s="160"/>
      <c r="AY192" s="160"/>
      <c r="AZ192" s="160"/>
      <c r="BA192" s="160"/>
      <c r="BB192" s="160"/>
      <c r="BC192" s="160"/>
      <c r="BD192" s="160"/>
      <c r="BE192" s="160"/>
      <c r="BF192" s="104"/>
    </row>
    <row r="193" spans="1:58" x14ac:dyDescent="0.35">
      <c r="A193" s="128" t="str">
        <f>'Indicator Data'!A194</f>
        <v>Yemen</v>
      </c>
      <c r="B193" s="107" t="str">
        <f>'Indicator Data'!B194</f>
        <v>YEM</v>
      </c>
      <c r="C193" s="160"/>
      <c r="D193" s="160"/>
      <c r="E193" s="160"/>
      <c r="F193" s="160"/>
      <c r="G193" s="160"/>
      <c r="H193" s="160"/>
      <c r="I193" s="160"/>
      <c r="J193" s="160"/>
      <c r="K193" s="160"/>
      <c r="L193" s="160"/>
      <c r="M193" s="160"/>
      <c r="N193" s="160"/>
      <c r="O193" s="160"/>
      <c r="P193" s="160"/>
      <c r="Q193" s="162" t="str">
        <f>IF(ISNUMBER('Indicator Data'!Q194),"","Imputed using GDP p.c.")</f>
        <v/>
      </c>
      <c r="R193" s="160"/>
      <c r="S193" s="160"/>
      <c r="T193" s="160"/>
      <c r="U193" s="160"/>
      <c r="V193" s="160"/>
      <c r="W193" s="160"/>
      <c r="X193" s="160"/>
      <c r="Y193" s="160"/>
      <c r="Z193" s="160"/>
      <c r="AA193" s="160"/>
      <c r="AB193" s="160"/>
      <c r="AC193" s="160"/>
      <c r="AD193" s="160"/>
      <c r="AE193" s="160"/>
      <c r="AF193" s="160"/>
      <c r="AG193" s="160"/>
      <c r="AH193" s="160"/>
      <c r="AI193" s="160"/>
      <c r="AJ193" s="160"/>
      <c r="AK193" s="160"/>
      <c r="AL193" s="160"/>
      <c r="AM193" s="160"/>
      <c r="AN193" s="160"/>
      <c r="AO193" s="160"/>
      <c r="AP193" s="160"/>
      <c r="AQ193" s="160"/>
      <c r="AR193" s="160"/>
      <c r="AS193" s="160"/>
      <c r="AT193" s="160"/>
      <c r="AU193" s="160"/>
      <c r="AV193" s="160"/>
      <c r="AW193" s="160"/>
      <c r="AX193" s="160"/>
      <c r="AY193" s="160"/>
      <c r="AZ193" s="160"/>
      <c r="BA193" s="160"/>
      <c r="BB193" s="160"/>
      <c r="BC193" s="160"/>
      <c r="BD193" s="160"/>
      <c r="BE193" s="160"/>
      <c r="BF193" s="104"/>
    </row>
    <row r="194" spans="1:58" x14ac:dyDescent="0.35">
      <c r="A194" s="128" t="str">
        <f>'Indicator Data'!A195</f>
        <v>Zambia</v>
      </c>
      <c r="B194" s="107" t="str">
        <f>'Indicator Data'!B195</f>
        <v>ZMB</v>
      </c>
      <c r="C194" s="160"/>
      <c r="D194" s="160"/>
      <c r="E194" s="160"/>
      <c r="F194" s="160"/>
      <c r="G194" s="160"/>
      <c r="H194" s="160"/>
      <c r="I194" s="160"/>
      <c r="J194" s="160"/>
      <c r="K194" s="160"/>
      <c r="L194" s="160"/>
      <c r="M194" s="160"/>
      <c r="N194" s="160"/>
      <c r="O194" s="160"/>
      <c r="P194" s="160"/>
      <c r="Q194" s="162" t="str">
        <f>IF(ISNUMBER('Indicator Data'!Q195),"","Imputed using GDP p.c.")</f>
        <v/>
      </c>
      <c r="R194" s="160"/>
      <c r="S194" s="160"/>
      <c r="T194" s="160"/>
      <c r="U194" s="160"/>
      <c r="V194" s="160"/>
      <c r="W194" s="160"/>
      <c r="X194" s="160"/>
      <c r="Y194" s="160"/>
      <c r="Z194" s="160"/>
      <c r="AA194" s="160"/>
      <c r="AB194" s="160"/>
      <c r="AC194" s="160"/>
      <c r="AD194" s="160"/>
      <c r="AE194" s="160"/>
      <c r="AF194" s="160"/>
      <c r="AG194" s="160"/>
      <c r="AH194" s="160"/>
      <c r="AI194" s="160"/>
      <c r="AJ194" s="160"/>
      <c r="AK194" s="160"/>
      <c r="AL194" s="160"/>
      <c r="AM194" s="160"/>
      <c r="AN194" s="160"/>
      <c r="AO194" s="160"/>
      <c r="AP194" s="160"/>
      <c r="AQ194" s="160"/>
      <c r="AR194" s="160"/>
      <c r="AS194" s="160"/>
      <c r="AT194" s="160"/>
      <c r="AU194" s="160"/>
      <c r="AV194" s="160"/>
      <c r="AW194" s="160"/>
      <c r="AX194" s="160"/>
      <c r="AY194" s="160"/>
      <c r="AZ194" s="160"/>
      <c r="BA194" s="160"/>
      <c r="BB194" s="160"/>
      <c r="BC194" s="160"/>
      <c r="BD194" s="160"/>
      <c r="BE194" s="160"/>
      <c r="BF194" s="104"/>
    </row>
    <row r="195" spans="1:58" x14ac:dyDescent="0.35">
      <c r="A195" s="128" t="str">
        <f>'Indicator Data'!A196</f>
        <v>Zimbabwe</v>
      </c>
      <c r="B195" s="107" t="str">
        <f>'Indicator Data'!B196</f>
        <v>ZWE</v>
      </c>
      <c r="C195" s="160"/>
      <c r="D195" s="160"/>
      <c r="E195" s="160"/>
      <c r="F195" s="160"/>
      <c r="G195" s="160"/>
      <c r="H195" s="160"/>
      <c r="I195" s="160"/>
      <c r="J195" s="160"/>
      <c r="K195" s="160"/>
      <c r="L195" s="160"/>
      <c r="M195" s="160"/>
      <c r="N195" s="160"/>
      <c r="O195" s="160"/>
      <c r="P195" s="160"/>
      <c r="Q195" s="162" t="str">
        <f>IF(ISNUMBER('Indicator Data'!Q196),"","Imputed using GDP p.c.")</f>
        <v/>
      </c>
      <c r="R195" s="160"/>
      <c r="S195" s="160"/>
      <c r="T195" s="160"/>
      <c r="U195" s="160"/>
      <c r="V195" s="160"/>
      <c r="W195" s="160"/>
      <c r="X195" s="160"/>
      <c r="Y195" s="160"/>
      <c r="Z195" s="160"/>
      <c r="AA195" s="160"/>
      <c r="AB195" s="160"/>
      <c r="AC195" s="160"/>
      <c r="AD195" s="160"/>
      <c r="AE195" s="160"/>
      <c r="AF195" s="160"/>
      <c r="AG195" s="160"/>
      <c r="AH195" s="160"/>
      <c r="AI195" s="160"/>
      <c r="AJ195" s="160"/>
      <c r="AK195" s="160"/>
      <c r="AL195" s="160"/>
      <c r="AM195" s="160"/>
      <c r="AN195" s="160"/>
      <c r="AO195" s="160"/>
      <c r="AP195" s="160"/>
      <c r="AQ195" s="160"/>
      <c r="AR195" s="160"/>
      <c r="AS195" s="160"/>
      <c r="AT195" s="160"/>
      <c r="AU195" s="160"/>
      <c r="AV195" s="160"/>
      <c r="AW195" s="160"/>
      <c r="AX195" s="160"/>
      <c r="AY195" s="160"/>
      <c r="AZ195" s="160"/>
      <c r="BA195" s="160"/>
      <c r="BB195" s="160"/>
      <c r="BC195" s="160"/>
      <c r="BD195" s="160"/>
      <c r="BE195" s="160"/>
      <c r="BF195" s="104"/>
    </row>
  </sheetData>
  <mergeCells count="1">
    <mergeCell ref="A1:BE1"/>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FF00"/>
  </sheetPr>
  <dimension ref="A1:N60"/>
  <sheetViews>
    <sheetView zoomScale="90" zoomScaleNormal="90" workbookViewId="0">
      <pane xSplit="6" ySplit="2" topLeftCell="G3" activePane="bottomRight" state="frozen"/>
      <selection pane="topRight" activeCell="G1" sqref="G1"/>
      <selection pane="bottomLeft" activeCell="A3" sqref="A3"/>
      <selection pane="bottomRight" sqref="A1:N1"/>
    </sheetView>
  </sheetViews>
  <sheetFormatPr defaultColWidth="9.1796875" defaultRowHeight="14.5" x14ac:dyDescent="0.35"/>
  <cols>
    <col min="1" max="1" width="13.1796875" style="18" customWidth="1"/>
    <col min="2" max="2" width="15.453125" style="18" customWidth="1"/>
    <col min="3" max="3" width="23.453125" style="18" customWidth="1"/>
    <col min="4" max="4" width="17.7265625" style="18" bestFit="1" customWidth="1"/>
    <col min="5" max="5" width="22" style="18" customWidth="1"/>
    <col min="6" max="6" width="24" style="18" customWidth="1"/>
    <col min="7" max="10" width="57.1796875" style="18" customWidth="1"/>
    <col min="11" max="12" width="33.7265625" style="18" customWidth="1"/>
    <col min="13" max="13" width="15.26953125" style="18" customWidth="1"/>
    <col min="14" max="14" width="63.26953125" style="18" customWidth="1"/>
    <col min="15" max="16384" width="9.1796875" style="18"/>
  </cols>
  <sheetData>
    <row r="1" spans="1:14" s="4" customFormat="1" x14ac:dyDescent="0.35">
      <c r="A1" s="237"/>
      <c r="B1" s="237"/>
      <c r="C1" s="237"/>
      <c r="D1" s="237"/>
      <c r="E1" s="237"/>
      <c r="F1" s="237"/>
      <c r="G1" s="237"/>
      <c r="H1" s="237"/>
      <c r="I1" s="237"/>
      <c r="J1" s="237"/>
      <c r="K1" s="237"/>
      <c r="L1" s="237"/>
      <c r="M1" s="237"/>
      <c r="N1" s="237"/>
    </row>
    <row r="2" spans="1:14" ht="15" thickBot="1" x14ac:dyDescent="0.4">
      <c r="A2" s="109" t="s">
        <v>490</v>
      </c>
      <c r="B2" s="109" t="s">
        <v>491</v>
      </c>
      <c r="C2" s="109" t="s">
        <v>492</v>
      </c>
      <c r="D2" s="109" t="s">
        <v>493</v>
      </c>
      <c r="E2" s="109" t="s">
        <v>930</v>
      </c>
      <c r="F2" s="109" t="s">
        <v>494</v>
      </c>
      <c r="G2" s="109" t="s">
        <v>495</v>
      </c>
      <c r="H2" s="109" t="s">
        <v>688</v>
      </c>
      <c r="I2" s="109" t="s">
        <v>689</v>
      </c>
      <c r="J2" s="109" t="s">
        <v>690</v>
      </c>
      <c r="K2" s="109" t="s">
        <v>566</v>
      </c>
      <c r="L2" s="109" t="s">
        <v>1043</v>
      </c>
      <c r="M2" s="109" t="s">
        <v>1049</v>
      </c>
      <c r="N2" s="109" t="s">
        <v>567</v>
      </c>
    </row>
    <row r="3" spans="1:14" ht="99" customHeight="1" x14ac:dyDescent="0.35">
      <c r="A3" s="131" t="s">
        <v>496</v>
      </c>
      <c r="B3" s="132" t="s">
        <v>364</v>
      </c>
      <c r="C3" s="132" t="s">
        <v>497</v>
      </c>
      <c r="D3" s="132" t="s">
        <v>876</v>
      </c>
      <c r="E3" s="134" t="s">
        <v>887</v>
      </c>
      <c r="F3" s="132" t="s">
        <v>880</v>
      </c>
      <c r="G3" s="132" t="s">
        <v>1014</v>
      </c>
      <c r="H3" s="132" t="s">
        <v>1015</v>
      </c>
      <c r="I3" s="132" t="s">
        <v>911</v>
      </c>
      <c r="J3" s="132" t="s">
        <v>912</v>
      </c>
      <c r="K3" s="132" t="s">
        <v>1061</v>
      </c>
      <c r="L3" s="132" t="s">
        <v>1062</v>
      </c>
      <c r="M3" s="132"/>
      <c r="N3" s="179" t="s">
        <v>1069</v>
      </c>
    </row>
    <row r="4" spans="1:14" ht="99" customHeight="1" x14ac:dyDescent="0.35">
      <c r="A4" s="133" t="s">
        <v>496</v>
      </c>
      <c r="B4" s="134" t="s">
        <v>364</v>
      </c>
      <c r="C4" s="134" t="s">
        <v>497</v>
      </c>
      <c r="D4" s="132" t="s">
        <v>877</v>
      </c>
      <c r="E4" s="134" t="s">
        <v>888</v>
      </c>
      <c r="F4" s="134" t="s">
        <v>881</v>
      </c>
      <c r="G4" s="134" t="s">
        <v>1016</v>
      </c>
      <c r="H4" s="134" t="s">
        <v>1017</v>
      </c>
      <c r="I4" s="134" t="s">
        <v>911</v>
      </c>
      <c r="J4" s="132" t="s">
        <v>913</v>
      </c>
      <c r="K4" s="132" t="s">
        <v>1061</v>
      </c>
      <c r="L4" s="132" t="s">
        <v>1062</v>
      </c>
      <c r="M4" s="132"/>
      <c r="N4" s="179" t="s">
        <v>1069</v>
      </c>
    </row>
    <row r="5" spans="1:14" ht="99" customHeight="1" x14ac:dyDescent="0.35">
      <c r="A5" s="133" t="s">
        <v>496</v>
      </c>
      <c r="B5" s="134" t="s">
        <v>364</v>
      </c>
      <c r="C5" s="134" t="s">
        <v>497</v>
      </c>
      <c r="D5" s="134" t="s">
        <v>878</v>
      </c>
      <c r="E5" s="134" t="s">
        <v>885</v>
      </c>
      <c r="F5" s="134" t="s">
        <v>882</v>
      </c>
      <c r="G5" s="132" t="s">
        <v>1018</v>
      </c>
      <c r="H5" s="134" t="s">
        <v>1019</v>
      </c>
      <c r="I5" s="134" t="s">
        <v>914</v>
      </c>
      <c r="J5" s="132" t="s">
        <v>912</v>
      </c>
      <c r="K5" s="132" t="s">
        <v>1061</v>
      </c>
      <c r="L5" s="132" t="s">
        <v>1062</v>
      </c>
      <c r="M5" s="132"/>
      <c r="N5" s="179" t="s">
        <v>1069</v>
      </c>
    </row>
    <row r="6" spans="1:14" ht="99" customHeight="1" x14ac:dyDescent="0.35">
      <c r="A6" s="133" t="s">
        <v>496</v>
      </c>
      <c r="B6" s="134" t="s">
        <v>364</v>
      </c>
      <c r="C6" s="134" t="s">
        <v>497</v>
      </c>
      <c r="D6" s="134" t="s">
        <v>879</v>
      </c>
      <c r="E6" s="134" t="s">
        <v>886</v>
      </c>
      <c r="F6" s="134" t="s">
        <v>883</v>
      </c>
      <c r="G6" s="134" t="s">
        <v>1020</v>
      </c>
      <c r="H6" s="134" t="s">
        <v>1021</v>
      </c>
      <c r="I6" s="134" t="s">
        <v>914</v>
      </c>
      <c r="J6" s="132" t="s">
        <v>912</v>
      </c>
      <c r="K6" s="132" t="s">
        <v>1061</v>
      </c>
      <c r="L6" s="132" t="s">
        <v>1062</v>
      </c>
      <c r="M6" s="132"/>
      <c r="N6" s="179" t="s">
        <v>1069</v>
      </c>
    </row>
    <row r="7" spans="1:14" ht="99" customHeight="1" x14ac:dyDescent="0.35">
      <c r="A7" s="133" t="s">
        <v>496</v>
      </c>
      <c r="B7" s="134" t="s">
        <v>364</v>
      </c>
      <c r="C7" s="134" t="s">
        <v>498</v>
      </c>
      <c r="D7" s="134" t="s">
        <v>923</v>
      </c>
      <c r="E7" s="134" t="s">
        <v>499</v>
      </c>
      <c r="F7" s="134" t="s">
        <v>500</v>
      </c>
      <c r="G7" s="134" t="s">
        <v>570</v>
      </c>
      <c r="H7" s="134" t="s">
        <v>617</v>
      </c>
      <c r="I7" s="134" t="s">
        <v>618</v>
      </c>
      <c r="J7" s="132" t="s">
        <v>884</v>
      </c>
      <c r="K7" s="132" t="s">
        <v>975</v>
      </c>
      <c r="L7" s="132" t="s">
        <v>1066</v>
      </c>
      <c r="M7" s="132"/>
      <c r="N7" s="179" t="s">
        <v>1070</v>
      </c>
    </row>
    <row r="8" spans="1:14" ht="99" customHeight="1" x14ac:dyDescent="0.35">
      <c r="A8" s="133" t="s">
        <v>496</v>
      </c>
      <c r="B8" s="134" t="s">
        <v>364</v>
      </c>
      <c r="C8" s="134" t="s">
        <v>498</v>
      </c>
      <c r="D8" s="134" t="s">
        <v>924</v>
      </c>
      <c r="E8" s="134" t="s">
        <v>501</v>
      </c>
      <c r="F8" s="134" t="s">
        <v>502</v>
      </c>
      <c r="G8" s="134" t="s">
        <v>571</v>
      </c>
      <c r="H8" s="134" t="s">
        <v>619</v>
      </c>
      <c r="I8" s="134" t="s">
        <v>618</v>
      </c>
      <c r="J8" s="132" t="s">
        <v>884</v>
      </c>
      <c r="K8" s="132" t="s">
        <v>975</v>
      </c>
      <c r="L8" s="132" t="s">
        <v>1066</v>
      </c>
      <c r="M8" s="132"/>
      <c r="N8" s="179" t="s">
        <v>1070</v>
      </c>
    </row>
    <row r="9" spans="1:14" ht="99" customHeight="1" x14ac:dyDescent="0.35">
      <c r="A9" s="133" t="s">
        <v>496</v>
      </c>
      <c r="B9" s="134" t="s">
        <v>364</v>
      </c>
      <c r="C9" s="134" t="s">
        <v>503</v>
      </c>
      <c r="D9" s="134" t="s">
        <v>925</v>
      </c>
      <c r="E9" s="134" t="s">
        <v>504</v>
      </c>
      <c r="F9" s="134" t="s">
        <v>443</v>
      </c>
      <c r="G9" s="134" t="s">
        <v>572</v>
      </c>
      <c r="H9" s="134" t="s">
        <v>620</v>
      </c>
      <c r="I9" s="134" t="s">
        <v>621</v>
      </c>
      <c r="J9" s="132" t="s">
        <v>884</v>
      </c>
      <c r="K9" s="132" t="s">
        <v>975</v>
      </c>
      <c r="L9" s="132" t="s">
        <v>1066</v>
      </c>
      <c r="M9" s="132"/>
      <c r="N9" s="179" t="s">
        <v>1070</v>
      </c>
    </row>
    <row r="10" spans="1:14" ht="99" customHeight="1" x14ac:dyDescent="0.35">
      <c r="A10" s="133" t="s">
        <v>496</v>
      </c>
      <c r="B10" s="134" t="s">
        <v>364</v>
      </c>
      <c r="C10" s="134" t="s">
        <v>503</v>
      </c>
      <c r="D10" s="134" t="s">
        <v>926</v>
      </c>
      <c r="E10" s="134" t="s">
        <v>505</v>
      </c>
      <c r="F10" s="134" t="s">
        <v>445</v>
      </c>
      <c r="G10" s="134" t="s">
        <v>573</v>
      </c>
      <c r="H10" s="134" t="s">
        <v>622</v>
      </c>
      <c r="I10" s="134" t="s">
        <v>621</v>
      </c>
      <c r="J10" s="132" t="s">
        <v>884</v>
      </c>
      <c r="K10" s="132" t="s">
        <v>975</v>
      </c>
      <c r="L10" s="132" t="s">
        <v>1066</v>
      </c>
      <c r="M10" s="132"/>
      <c r="N10" s="179" t="s">
        <v>1070</v>
      </c>
    </row>
    <row r="11" spans="1:14" ht="99" customHeight="1" x14ac:dyDescent="0.35">
      <c r="A11" s="133" t="s">
        <v>496</v>
      </c>
      <c r="B11" s="134" t="s">
        <v>364</v>
      </c>
      <c r="C11" s="134" t="s">
        <v>506</v>
      </c>
      <c r="D11" s="134" t="s">
        <v>507</v>
      </c>
      <c r="E11" s="134" t="s">
        <v>508</v>
      </c>
      <c r="F11" s="134" t="s">
        <v>574</v>
      </c>
      <c r="G11" s="134" t="s">
        <v>575</v>
      </c>
      <c r="H11" s="134" t="s">
        <v>623</v>
      </c>
      <c r="I11" s="134" t="s">
        <v>624</v>
      </c>
      <c r="J11" s="132" t="s">
        <v>884</v>
      </c>
      <c r="K11" s="132" t="s">
        <v>975</v>
      </c>
      <c r="L11" s="132" t="s">
        <v>1066</v>
      </c>
      <c r="M11" s="132"/>
      <c r="N11" s="179" t="s">
        <v>1070</v>
      </c>
    </row>
    <row r="12" spans="1:14" ht="99" customHeight="1" x14ac:dyDescent="0.35">
      <c r="A12" s="133" t="s">
        <v>496</v>
      </c>
      <c r="B12" s="134" t="s">
        <v>364</v>
      </c>
      <c r="C12" s="134" t="s">
        <v>506</v>
      </c>
      <c r="D12" s="134" t="s">
        <v>509</v>
      </c>
      <c r="E12" s="134" t="s">
        <v>510</v>
      </c>
      <c r="F12" s="134" t="s">
        <v>576</v>
      </c>
      <c r="G12" s="134" t="s">
        <v>1022</v>
      </c>
      <c r="H12" s="134" t="s">
        <v>625</v>
      </c>
      <c r="I12" s="134" t="s">
        <v>624</v>
      </c>
      <c r="J12" s="132" t="s">
        <v>884</v>
      </c>
      <c r="K12" s="132" t="s">
        <v>975</v>
      </c>
      <c r="L12" s="132" t="s">
        <v>1066</v>
      </c>
      <c r="M12" s="132"/>
      <c r="N12" s="179" t="s">
        <v>1070</v>
      </c>
    </row>
    <row r="13" spans="1:14" ht="99" customHeight="1" x14ac:dyDescent="0.35">
      <c r="A13" s="133" t="s">
        <v>496</v>
      </c>
      <c r="B13" s="134" t="s">
        <v>364</v>
      </c>
      <c r="C13" s="134" t="s">
        <v>506</v>
      </c>
      <c r="D13" s="134" t="s">
        <v>921</v>
      </c>
      <c r="E13" s="134" t="s">
        <v>889</v>
      </c>
      <c r="F13" s="134" t="s">
        <v>893</v>
      </c>
      <c r="G13" s="134" t="s">
        <v>1023</v>
      </c>
      <c r="H13" s="134" t="s">
        <v>1027</v>
      </c>
      <c r="I13" s="134" t="s">
        <v>626</v>
      </c>
      <c r="J13" s="132" t="s">
        <v>884</v>
      </c>
      <c r="K13" s="132" t="s">
        <v>975</v>
      </c>
      <c r="L13" s="132" t="s">
        <v>1063</v>
      </c>
      <c r="M13" s="132"/>
      <c r="N13" s="179" t="s">
        <v>1070</v>
      </c>
    </row>
    <row r="14" spans="1:14" ht="99" customHeight="1" x14ac:dyDescent="0.35">
      <c r="A14" s="133" t="s">
        <v>496</v>
      </c>
      <c r="B14" s="134" t="s">
        <v>364</v>
      </c>
      <c r="C14" s="134" t="s">
        <v>506</v>
      </c>
      <c r="D14" s="134" t="s">
        <v>920</v>
      </c>
      <c r="E14" s="134" t="s">
        <v>890</v>
      </c>
      <c r="F14" s="134" t="s">
        <v>894</v>
      </c>
      <c r="G14" s="134" t="s">
        <v>1024</v>
      </c>
      <c r="H14" s="134" t="s">
        <v>1028</v>
      </c>
      <c r="I14" s="134" t="s">
        <v>626</v>
      </c>
      <c r="J14" s="132" t="s">
        <v>884</v>
      </c>
      <c r="K14" s="132" t="s">
        <v>975</v>
      </c>
      <c r="L14" s="132" t="s">
        <v>1063</v>
      </c>
      <c r="M14" s="132"/>
      <c r="N14" s="179" t="s">
        <v>1070</v>
      </c>
    </row>
    <row r="15" spans="1:14" ht="99" customHeight="1" x14ac:dyDescent="0.35">
      <c r="A15" s="133" t="s">
        <v>496</v>
      </c>
      <c r="B15" s="134" t="s">
        <v>364</v>
      </c>
      <c r="C15" s="134" t="s">
        <v>506</v>
      </c>
      <c r="D15" s="134" t="s">
        <v>921</v>
      </c>
      <c r="E15" s="134" t="s">
        <v>891</v>
      </c>
      <c r="F15" s="134" t="s">
        <v>895</v>
      </c>
      <c r="G15" s="134" t="s">
        <v>1025</v>
      </c>
      <c r="H15" s="134" t="s">
        <v>1029</v>
      </c>
      <c r="I15" s="134" t="s">
        <v>627</v>
      </c>
      <c r="J15" s="132" t="s">
        <v>884</v>
      </c>
      <c r="K15" s="132" t="s">
        <v>975</v>
      </c>
      <c r="L15" s="132" t="s">
        <v>1063</v>
      </c>
      <c r="M15" s="132"/>
      <c r="N15" s="179" t="s">
        <v>1070</v>
      </c>
    </row>
    <row r="16" spans="1:14" ht="99" customHeight="1" x14ac:dyDescent="0.35">
      <c r="A16" s="133" t="s">
        <v>496</v>
      </c>
      <c r="B16" s="134" t="s">
        <v>364</v>
      </c>
      <c r="C16" s="134" t="s">
        <v>506</v>
      </c>
      <c r="D16" s="134" t="s">
        <v>922</v>
      </c>
      <c r="E16" s="134" t="s">
        <v>892</v>
      </c>
      <c r="F16" s="134" t="s">
        <v>896</v>
      </c>
      <c r="G16" s="134" t="s">
        <v>1026</v>
      </c>
      <c r="H16" s="134" t="s">
        <v>1030</v>
      </c>
      <c r="I16" s="134" t="s">
        <v>627</v>
      </c>
      <c r="J16" s="132" t="s">
        <v>884</v>
      </c>
      <c r="K16" s="132" t="s">
        <v>975</v>
      </c>
      <c r="L16" s="132" t="s">
        <v>1063</v>
      </c>
      <c r="M16" s="132"/>
      <c r="N16" s="179" t="s">
        <v>1070</v>
      </c>
    </row>
    <row r="17" spans="1:14" ht="50" x14ac:dyDescent="0.35">
      <c r="A17" s="133" t="s">
        <v>496</v>
      </c>
      <c r="B17" s="134" t="s">
        <v>364</v>
      </c>
      <c r="C17" s="134" t="s">
        <v>511</v>
      </c>
      <c r="D17" s="134"/>
      <c r="E17" s="134" t="s">
        <v>822</v>
      </c>
      <c r="F17" s="134" t="s">
        <v>834</v>
      </c>
      <c r="G17" s="134" t="s">
        <v>777</v>
      </c>
      <c r="H17" s="134" t="s">
        <v>783</v>
      </c>
      <c r="I17" s="134" t="s">
        <v>628</v>
      </c>
      <c r="J17" s="134"/>
      <c r="K17" s="134" t="s">
        <v>542</v>
      </c>
      <c r="L17" s="134"/>
      <c r="M17" s="176">
        <v>43340</v>
      </c>
      <c r="N17" s="179" t="s">
        <v>1054</v>
      </c>
    </row>
    <row r="18" spans="1:14" ht="62.5" x14ac:dyDescent="0.35">
      <c r="A18" s="133" t="s">
        <v>496</v>
      </c>
      <c r="B18" s="134" t="s">
        <v>364</v>
      </c>
      <c r="C18" s="134" t="s">
        <v>511</v>
      </c>
      <c r="D18" s="134" t="s">
        <v>927</v>
      </c>
      <c r="E18" s="134" t="s">
        <v>815</v>
      </c>
      <c r="F18" s="134" t="s">
        <v>425</v>
      </c>
      <c r="G18" s="134" t="s">
        <v>816</v>
      </c>
      <c r="H18" s="134" t="s">
        <v>817</v>
      </c>
      <c r="I18" s="134" t="s">
        <v>628</v>
      </c>
      <c r="J18" s="134" t="s">
        <v>818</v>
      </c>
      <c r="K18" s="134" t="s">
        <v>1045</v>
      </c>
      <c r="L18" s="134" t="s">
        <v>874</v>
      </c>
      <c r="M18" s="176">
        <v>43340</v>
      </c>
      <c r="N18" s="179" t="s">
        <v>512</v>
      </c>
    </row>
    <row r="19" spans="1:14" ht="62.5" x14ac:dyDescent="0.35">
      <c r="A19" s="133" t="s">
        <v>496</v>
      </c>
      <c r="B19" s="134" t="s">
        <v>364</v>
      </c>
      <c r="C19" s="134" t="s">
        <v>511</v>
      </c>
      <c r="D19" s="134" t="s">
        <v>928</v>
      </c>
      <c r="E19" s="134" t="s">
        <v>819</v>
      </c>
      <c r="F19" s="134" t="s">
        <v>426</v>
      </c>
      <c r="G19" s="134" t="s">
        <v>820</v>
      </c>
      <c r="H19" s="134" t="s">
        <v>821</v>
      </c>
      <c r="I19" s="134" t="s">
        <v>628</v>
      </c>
      <c r="J19" s="134" t="s">
        <v>818</v>
      </c>
      <c r="K19" s="134" t="s">
        <v>1045</v>
      </c>
      <c r="L19" s="134" t="s">
        <v>874</v>
      </c>
      <c r="M19" s="176">
        <v>43340</v>
      </c>
      <c r="N19" s="179" t="s">
        <v>512</v>
      </c>
    </row>
    <row r="20" spans="1:14" ht="62.5" x14ac:dyDescent="0.35">
      <c r="A20" s="133" t="s">
        <v>496</v>
      </c>
      <c r="B20" s="134" t="s">
        <v>364</v>
      </c>
      <c r="C20" s="134" t="s">
        <v>511</v>
      </c>
      <c r="D20" s="134" t="s">
        <v>929</v>
      </c>
      <c r="E20" s="134" t="s">
        <v>827</v>
      </c>
      <c r="F20" s="134" t="s">
        <v>828</v>
      </c>
      <c r="G20" s="134" t="s">
        <v>828</v>
      </c>
      <c r="H20" s="134" t="s">
        <v>829</v>
      </c>
      <c r="I20" s="134" t="s">
        <v>628</v>
      </c>
      <c r="J20" s="134" t="s">
        <v>818</v>
      </c>
      <c r="K20" s="134" t="s">
        <v>874</v>
      </c>
      <c r="L20" s="134" t="s">
        <v>874</v>
      </c>
      <c r="M20" s="176">
        <v>43340</v>
      </c>
      <c r="N20" s="179" t="s">
        <v>512</v>
      </c>
    </row>
    <row r="21" spans="1:14" ht="37.5" x14ac:dyDescent="0.35">
      <c r="A21" s="133" t="s">
        <v>496</v>
      </c>
      <c r="B21" s="134" t="s">
        <v>365</v>
      </c>
      <c r="C21" s="134" t="s">
        <v>770</v>
      </c>
      <c r="D21" s="134" t="s">
        <v>792</v>
      </c>
      <c r="E21" s="134" t="s">
        <v>825</v>
      </c>
      <c r="F21" s="134" t="s">
        <v>826</v>
      </c>
      <c r="G21" s="134" t="s">
        <v>826</v>
      </c>
      <c r="H21" s="134" t="s">
        <v>801</v>
      </c>
      <c r="I21" s="134" t="s">
        <v>781</v>
      </c>
      <c r="J21" s="134"/>
      <c r="K21" s="134" t="s">
        <v>802</v>
      </c>
      <c r="L21" s="134"/>
      <c r="M21" s="176">
        <v>43174</v>
      </c>
      <c r="N21" s="179" t="s">
        <v>803</v>
      </c>
    </row>
    <row r="22" spans="1:14" ht="37.5" x14ac:dyDescent="0.35">
      <c r="A22" s="133" t="s">
        <v>496</v>
      </c>
      <c r="B22" s="134" t="s">
        <v>365</v>
      </c>
      <c r="C22" s="134" t="s">
        <v>770</v>
      </c>
      <c r="D22" s="134" t="s">
        <v>792</v>
      </c>
      <c r="E22" s="134" t="s">
        <v>823</v>
      </c>
      <c r="F22" s="134" t="s">
        <v>824</v>
      </c>
      <c r="G22" s="134" t="s">
        <v>824</v>
      </c>
      <c r="H22" s="134" t="s">
        <v>801</v>
      </c>
      <c r="I22" s="134" t="s">
        <v>781</v>
      </c>
      <c r="J22" s="134"/>
      <c r="K22" s="134" t="s">
        <v>802</v>
      </c>
      <c r="L22" s="134"/>
      <c r="M22" s="176">
        <v>43174</v>
      </c>
      <c r="N22" s="179" t="s">
        <v>803</v>
      </c>
    </row>
    <row r="23" spans="1:14" ht="25" x14ac:dyDescent="0.35">
      <c r="A23" s="133" t="s">
        <v>496</v>
      </c>
      <c r="B23" s="134" t="s">
        <v>365</v>
      </c>
      <c r="C23" s="134" t="s">
        <v>770</v>
      </c>
      <c r="D23" s="134" t="s">
        <v>800</v>
      </c>
      <c r="E23" s="134" t="s">
        <v>804</v>
      </c>
      <c r="F23" s="134" t="s">
        <v>789</v>
      </c>
      <c r="G23" s="134" t="s">
        <v>789</v>
      </c>
      <c r="H23" s="134" t="s">
        <v>799</v>
      </c>
      <c r="I23" s="134" t="s">
        <v>781</v>
      </c>
      <c r="J23" s="134"/>
      <c r="K23" s="134" t="s">
        <v>1065</v>
      </c>
      <c r="L23" s="134"/>
      <c r="M23" s="176">
        <v>43298</v>
      </c>
      <c r="N23" s="179" t="s">
        <v>1034</v>
      </c>
    </row>
    <row r="24" spans="1:14" ht="25" x14ac:dyDescent="0.35">
      <c r="A24" s="133" t="s">
        <v>496</v>
      </c>
      <c r="B24" s="134" t="s">
        <v>365</v>
      </c>
      <c r="C24" s="134" t="s">
        <v>770</v>
      </c>
      <c r="D24" s="134" t="s">
        <v>800</v>
      </c>
      <c r="E24" s="134" t="s">
        <v>805</v>
      </c>
      <c r="F24" s="134" t="s">
        <v>790</v>
      </c>
      <c r="G24" s="134" t="s">
        <v>790</v>
      </c>
      <c r="H24" s="134" t="s">
        <v>799</v>
      </c>
      <c r="I24" s="134" t="s">
        <v>781</v>
      </c>
      <c r="J24" s="134"/>
      <c r="K24" s="134" t="s">
        <v>1065</v>
      </c>
      <c r="L24" s="134"/>
      <c r="M24" s="176">
        <v>43298</v>
      </c>
      <c r="N24" s="179" t="s">
        <v>1034</v>
      </c>
    </row>
    <row r="25" spans="1:14" ht="37.5" x14ac:dyDescent="0.35">
      <c r="A25" s="135" t="s">
        <v>382</v>
      </c>
      <c r="B25" s="134" t="s">
        <v>514</v>
      </c>
      <c r="C25" s="134" t="s">
        <v>515</v>
      </c>
      <c r="D25" s="134"/>
      <c r="E25" s="134" t="s">
        <v>516</v>
      </c>
      <c r="F25" s="134" t="s">
        <v>385</v>
      </c>
      <c r="G25" s="134" t="s">
        <v>385</v>
      </c>
      <c r="H25" s="134" t="s">
        <v>778</v>
      </c>
      <c r="I25" s="134" t="s">
        <v>629</v>
      </c>
      <c r="J25" s="134"/>
      <c r="K25" s="134" t="s">
        <v>517</v>
      </c>
      <c r="L25" s="134"/>
      <c r="M25" s="176">
        <v>43340</v>
      </c>
      <c r="N25" s="179" t="s">
        <v>1039</v>
      </c>
    </row>
    <row r="26" spans="1:14" ht="62.5" x14ac:dyDescent="0.35">
      <c r="A26" s="135" t="s">
        <v>382</v>
      </c>
      <c r="B26" s="134" t="s">
        <v>514</v>
      </c>
      <c r="C26" s="134" t="s">
        <v>515</v>
      </c>
      <c r="D26" s="134"/>
      <c r="E26" s="134" t="s">
        <v>518</v>
      </c>
      <c r="F26" s="134" t="s">
        <v>386</v>
      </c>
      <c r="G26" s="134" t="s">
        <v>386</v>
      </c>
      <c r="H26" s="134" t="s">
        <v>779</v>
      </c>
      <c r="I26" s="134" t="s">
        <v>630</v>
      </c>
      <c r="J26" s="134"/>
      <c r="K26" s="134" t="s">
        <v>517</v>
      </c>
      <c r="L26" s="134"/>
      <c r="M26" s="176">
        <v>43340</v>
      </c>
      <c r="N26" s="179" t="s">
        <v>1038</v>
      </c>
    </row>
    <row r="27" spans="1:14" ht="87.5" x14ac:dyDescent="0.35">
      <c r="A27" s="135" t="s">
        <v>382</v>
      </c>
      <c r="B27" s="134" t="s">
        <v>514</v>
      </c>
      <c r="C27" s="134" t="s">
        <v>398</v>
      </c>
      <c r="D27" s="134"/>
      <c r="E27" s="134" t="s">
        <v>519</v>
      </c>
      <c r="F27" s="134" t="s">
        <v>384</v>
      </c>
      <c r="G27" s="134" t="s">
        <v>384</v>
      </c>
      <c r="H27" s="134" t="s">
        <v>631</v>
      </c>
      <c r="I27" s="134" t="s">
        <v>632</v>
      </c>
      <c r="J27" s="134"/>
      <c r="K27" s="134" t="s">
        <v>517</v>
      </c>
      <c r="L27" s="134"/>
      <c r="M27" s="176">
        <v>43340</v>
      </c>
      <c r="N27" s="179" t="s">
        <v>1040</v>
      </c>
    </row>
    <row r="28" spans="1:14" ht="62.5" x14ac:dyDescent="0.35">
      <c r="A28" s="135" t="s">
        <v>382</v>
      </c>
      <c r="B28" s="134" t="s">
        <v>514</v>
      </c>
      <c r="C28" s="134" t="s">
        <v>398</v>
      </c>
      <c r="D28" s="134"/>
      <c r="E28" s="134" t="s">
        <v>520</v>
      </c>
      <c r="F28" s="134" t="s">
        <v>521</v>
      </c>
      <c r="G28" s="134" t="s">
        <v>521</v>
      </c>
      <c r="H28" s="134" t="s">
        <v>633</v>
      </c>
      <c r="I28" s="134" t="s">
        <v>634</v>
      </c>
      <c r="J28" s="134"/>
      <c r="K28" s="134" t="s">
        <v>556</v>
      </c>
      <c r="L28" s="134"/>
      <c r="M28" s="176">
        <v>43340</v>
      </c>
      <c r="N28" s="179" t="s">
        <v>763</v>
      </c>
    </row>
    <row r="29" spans="1:14" ht="37.5" x14ac:dyDescent="0.35">
      <c r="A29" s="135" t="s">
        <v>382</v>
      </c>
      <c r="B29" s="134" t="s">
        <v>514</v>
      </c>
      <c r="C29" s="134" t="s">
        <v>522</v>
      </c>
      <c r="D29" s="134" t="s">
        <v>421</v>
      </c>
      <c r="E29" s="134" t="s">
        <v>523</v>
      </c>
      <c r="F29" s="134" t="s">
        <v>524</v>
      </c>
      <c r="G29" s="134" t="s">
        <v>577</v>
      </c>
      <c r="H29" s="134" t="s">
        <v>635</v>
      </c>
      <c r="I29" s="134" t="s">
        <v>636</v>
      </c>
      <c r="J29" s="134"/>
      <c r="K29" s="134" t="s">
        <v>525</v>
      </c>
      <c r="L29" s="134"/>
      <c r="M29" s="176">
        <v>43340</v>
      </c>
      <c r="N29" s="179" t="s">
        <v>1041</v>
      </c>
    </row>
    <row r="30" spans="1:14" ht="112.5" x14ac:dyDescent="0.35">
      <c r="A30" s="135" t="s">
        <v>382</v>
      </c>
      <c r="B30" s="134" t="s">
        <v>514</v>
      </c>
      <c r="C30" s="134" t="s">
        <v>522</v>
      </c>
      <c r="D30" s="134" t="s">
        <v>421</v>
      </c>
      <c r="E30" s="134" t="s">
        <v>526</v>
      </c>
      <c r="F30" s="134" t="s">
        <v>394</v>
      </c>
      <c r="G30" s="134" t="s">
        <v>394</v>
      </c>
      <c r="H30" s="134" t="s">
        <v>780</v>
      </c>
      <c r="I30" s="134" t="s">
        <v>636</v>
      </c>
      <c r="J30" s="134"/>
      <c r="K30" s="134" t="s">
        <v>556</v>
      </c>
      <c r="L30" s="134"/>
      <c r="M30" s="176">
        <v>43340</v>
      </c>
      <c r="N30" s="179" t="s">
        <v>527</v>
      </c>
    </row>
    <row r="31" spans="1:14" ht="37.5" x14ac:dyDescent="0.35">
      <c r="A31" s="135" t="s">
        <v>382</v>
      </c>
      <c r="B31" s="134" t="s">
        <v>411</v>
      </c>
      <c r="C31" s="134" t="s">
        <v>397</v>
      </c>
      <c r="D31" s="134"/>
      <c r="E31" s="134" t="s">
        <v>531</v>
      </c>
      <c r="F31" s="134" t="s">
        <v>483</v>
      </c>
      <c r="G31" s="134" t="s">
        <v>483</v>
      </c>
      <c r="H31" s="134" t="s">
        <v>637</v>
      </c>
      <c r="I31" s="134" t="s">
        <v>638</v>
      </c>
      <c r="J31" s="134"/>
      <c r="K31" s="134" t="s">
        <v>970</v>
      </c>
      <c r="L31" s="134" t="s">
        <v>1051</v>
      </c>
      <c r="M31" s="176">
        <v>43340</v>
      </c>
      <c r="N31" s="179" t="s">
        <v>1050</v>
      </c>
    </row>
    <row r="32" spans="1:14" ht="75" x14ac:dyDescent="0.35">
      <c r="A32" s="135" t="s">
        <v>382</v>
      </c>
      <c r="B32" s="134" t="s">
        <v>411</v>
      </c>
      <c r="C32" s="134" t="s">
        <v>397</v>
      </c>
      <c r="D32" s="134"/>
      <c r="E32" s="134" t="s">
        <v>534</v>
      </c>
      <c r="F32" s="134" t="s">
        <v>482</v>
      </c>
      <c r="G32" s="134" t="s">
        <v>482</v>
      </c>
      <c r="H32" s="134" t="s">
        <v>637</v>
      </c>
      <c r="I32" s="134" t="s">
        <v>638</v>
      </c>
      <c r="J32" s="134" t="s">
        <v>639</v>
      </c>
      <c r="K32" s="134" t="s">
        <v>535</v>
      </c>
      <c r="L32" s="134" t="s">
        <v>1052</v>
      </c>
      <c r="M32" s="176">
        <v>43340</v>
      </c>
      <c r="N32" s="179" t="s">
        <v>536</v>
      </c>
    </row>
    <row r="33" spans="1:14" ht="37.5" x14ac:dyDescent="0.35">
      <c r="A33" s="135" t="s">
        <v>382</v>
      </c>
      <c r="B33" s="134" t="s">
        <v>411</v>
      </c>
      <c r="C33" s="134" t="s">
        <v>397</v>
      </c>
      <c r="D33" s="134"/>
      <c r="E33" s="134" t="s">
        <v>578</v>
      </c>
      <c r="F33" s="134" t="s">
        <v>537</v>
      </c>
      <c r="G33" s="134" t="s">
        <v>537</v>
      </c>
      <c r="H33" s="134" t="s">
        <v>637</v>
      </c>
      <c r="I33" s="134" t="s">
        <v>638</v>
      </c>
      <c r="J33" s="134"/>
      <c r="K33" s="134" t="s">
        <v>532</v>
      </c>
      <c r="L33" s="134"/>
      <c r="M33" s="176">
        <v>43340</v>
      </c>
      <c r="N33" s="179" t="s">
        <v>533</v>
      </c>
    </row>
    <row r="34" spans="1:14" ht="37.5" x14ac:dyDescent="0.35">
      <c r="A34" s="135" t="s">
        <v>382</v>
      </c>
      <c r="B34" s="134" t="s">
        <v>411</v>
      </c>
      <c r="C34" s="134" t="s">
        <v>422</v>
      </c>
      <c r="D34" s="134" t="s">
        <v>568</v>
      </c>
      <c r="E34" s="134" t="s">
        <v>579</v>
      </c>
      <c r="F34" s="134" t="s">
        <v>580</v>
      </c>
      <c r="G34" s="134" t="s">
        <v>581</v>
      </c>
      <c r="H34" s="134" t="s">
        <v>640</v>
      </c>
      <c r="I34" s="134" t="s">
        <v>641</v>
      </c>
      <c r="J34" s="134" t="s">
        <v>642</v>
      </c>
      <c r="K34" s="134" t="s">
        <v>538</v>
      </c>
      <c r="L34" s="134"/>
      <c r="M34" s="176">
        <v>43340</v>
      </c>
      <c r="N34" s="179" t="s">
        <v>539</v>
      </c>
    </row>
    <row r="35" spans="1:14" ht="50" x14ac:dyDescent="0.35">
      <c r="A35" s="135" t="s">
        <v>382</v>
      </c>
      <c r="B35" s="134" t="s">
        <v>411</v>
      </c>
      <c r="C35" s="134" t="s">
        <v>422</v>
      </c>
      <c r="D35" s="134" t="s">
        <v>568</v>
      </c>
      <c r="E35" s="134" t="s">
        <v>582</v>
      </c>
      <c r="F35" s="134" t="s">
        <v>406</v>
      </c>
      <c r="G35" s="134" t="s">
        <v>583</v>
      </c>
      <c r="H35" s="134" t="s">
        <v>643</v>
      </c>
      <c r="I35" s="134" t="s">
        <v>644</v>
      </c>
      <c r="J35" s="134" t="s">
        <v>645</v>
      </c>
      <c r="K35" s="134" t="s">
        <v>940</v>
      </c>
      <c r="L35" s="134"/>
      <c r="M35" s="176">
        <v>43340</v>
      </c>
      <c r="N35" s="179" t="s">
        <v>939</v>
      </c>
    </row>
    <row r="36" spans="1:14" ht="50" x14ac:dyDescent="0.35">
      <c r="A36" s="135" t="s">
        <v>382</v>
      </c>
      <c r="B36" s="134" t="s">
        <v>411</v>
      </c>
      <c r="C36" s="134" t="s">
        <v>422</v>
      </c>
      <c r="D36" s="134" t="s">
        <v>568</v>
      </c>
      <c r="E36" s="134" t="s">
        <v>584</v>
      </c>
      <c r="F36" s="134" t="s">
        <v>905</v>
      </c>
      <c r="G36" s="134" t="s">
        <v>906</v>
      </c>
      <c r="H36" s="134" t="s">
        <v>907</v>
      </c>
      <c r="I36" s="134" t="s">
        <v>646</v>
      </c>
      <c r="J36" s="134" t="s">
        <v>647</v>
      </c>
      <c r="K36" s="134" t="s">
        <v>538</v>
      </c>
      <c r="L36" s="134"/>
      <c r="M36" s="176">
        <v>43340</v>
      </c>
      <c r="N36" s="179" t="s">
        <v>539</v>
      </c>
    </row>
    <row r="37" spans="1:14" ht="125" x14ac:dyDescent="0.35">
      <c r="A37" s="135" t="s">
        <v>382</v>
      </c>
      <c r="B37" s="134" t="s">
        <v>411</v>
      </c>
      <c r="C37" s="134" t="s">
        <v>422</v>
      </c>
      <c r="D37" s="134" t="s">
        <v>528</v>
      </c>
      <c r="E37" s="134" t="s">
        <v>585</v>
      </c>
      <c r="F37" s="134" t="s">
        <v>358</v>
      </c>
      <c r="G37" s="134" t="s">
        <v>529</v>
      </c>
      <c r="H37" s="134" t="s">
        <v>648</v>
      </c>
      <c r="I37" s="134" t="s">
        <v>649</v>
      </c>
      <c r="J37" s="134" t="s">
        <v>948</v>
      </c>
      <c r="K37" s="134" t="s">
        <v>949</v>
      </c>
      <c r="L37" s="134"/>
      <c r="M37" s="176">
        <v>43340</v>
      </c>
      <c r="N37" s="179" t="s">
        <v>950</v>
      </c>
    </row>
    <row r="38" spans="1:14" ht="137.5" x14ac:dyDescent="0.35">
      <c r="A38" s="135" t="s">
        <v>382</v>
      </c>
      <c r="B38" s="134" t="s">
        <v>411</v>
      </c>
      <c r="C38" s="134" t="s">
        <v>422</v>
      </c>
      <c r="D38" s="134" t="s">
        <v>528</v>
      </c>
      <c r="E38" s="134" t="s">
        <v>586</v>
      </c>
      <c r="F38" s="134" t="s">
        <v>530</v>
      </c>
      <c r="G38" s="134" t="s">
        <v>587</v>
      </c>
      <c r="H38" s="134" t="s">
        <v>650</v>
      </c>
      <c r="I38" s="134" t="s">
        <v>651</v>
      </c>
      <c r="J38" s="134" t="s">
        <v>652</v>
      </c>
      <c r="K38" s="134" t="s">
        <v>951</v>
      </c>
      <c r="L38" s="134"/>
      <c r="M38" s="176">
        <v>43340</v>
      </c>
      <c r="N38" s="179" t="s">
        <v>952</v>
      </c>
    </row>
    <row r="39" spans="1:14" ht="87.5" x14ac:dyDescent="0.35">
      <c r="A39" s="135" t="s">
        <v>382</v>
      </c>
      <c r="B39" s="134" t="s">
        <v>411</v>
      </c>
      <c r="C39" s="134" t="s">
        <v>422</v>
      </c>
      <c r="D39" s="134" t="s">
        <v>540</v>
      </c>
      <c r="E39" s="134" t="s">
        <v>588</v>
      </c>
      <c r="F39" s="134" t="s">
        <v>589</v>
      </c>
      <c r="G39" s="134" t="s">
        <v>590</v>
      </c>
      <c r="H39" s="134" t="s">
        <v>653</v>
      </c>
      <c r="I39" s="134" t="s">
        <v>654</v>
      </c>
      <c r="J39" s="134" t="s">
        <v>655</v>
      </c>
      <c r="K39" s="134" t="s">
        <v>1035</v>
      </c>
      <c r="L39" s="134" t="s">
        <v>874</v>
      </c>
      <c r="M39" s="176">
        <v>43340</v>
      </c>
      <c r="N39" s="179" t="s">
        <v>512</v>
      </c>
    </row>
    <row r="40" spans="1:14" ht="37.5" x14ac:dyDescent="0.35">
      <c r="A40" s="135" t="s">
        <v>382</v>
      </c>
      <c r="B40" s="134" t="s">
        <v>411</v>
      </c>
      <c r="C40" s="134" t="s">
        <v>422</v>
      </c>
      <c r="D40" s="134" t="s">
        <v>793</v>
      </c>
      <c r="E40" s="134" t="s">
        <v>591</v>
      </c>
      <c r="F40" s="134" t="s">
        <v>541</v>
      </c>
      <c r="G40" s="134" t="s">
        <v>541</v>
      </c>
      <c r="H40" s="134" t="s">
        <v>656</v>
      </c>
      <c r="I40" s="134" t="s">
        <v>795</v>
      </c>
      <c r="J40" s="134" t="s">
        <v>657</v>
      </c>
      <c r="K40" s="134" t="s">
        <v>542</v>
      </c>
      <c r="L40" s="134"/>
      <c r="M40" s="176">
        <v>43340</v>
      </c>
      <c r="N40" s="179" t="s">
        <v>543</v>
      </c>
    </row>
    <row r="41" spans="1:14" ht="50" x14ac:dyDescent="0.35">
      <c r="A41" s="135" t="s">
        <v>382</v>
      </c>
      <c r="B41" s="134" t="s">
        <v>411</v>
      </c>
      <c r="C41" s="134" t="s">
        <v>422</v>
      </c>
      <c r="D41" s="134" t="s">
        <v>794</v>
      </c>
      <c r="E41" s="134" t="s">
        <v>592</v>
      </c>
      <c r="F41" s="134" t="s">
        <v>544</v>
      </c>
      <c r="G41" s="134" t="s">
        <v>593</v>
      </c>
      <c r="H41" s="134" t="s">
        <v>658</v>
      </c>
      <c r="I41" s="134" t="s">
        <v>796</v>
      </c>
      <c r="J41" s="134" t="s">
        <v>659</v>
      </c>
      <c r="K41" s="134" t="s">
        <v>542</v>
      </c>
      <c r="L41" s="134"/>
      <c r="M41" s="176">
        <v>43340</v>
      </c>
      <c r="N41" s="179" t="s">
        <v>543</v>
      </c>
    </row>
    <row r="42" spans="1:14" ht="25" x14ac:dyDescent="0.35">
      <c r="A42" s="135" t="s">
        <v>382</v>
      </c>
      <c r="B42" s="134" t="s">
        <v>411</v>
      </c>
      <c r="C42" s="134" t="s">
        <v>422</v>
      </c>
      <c r="D42" s="134" t="s">
        <v>569</v>
      </c>
      <c r="E42" s="134" t="s">
        <v>594</v>
      </c>
      <c r="F42" s="134" t="s">
        <v>418</v>
      </c>
      <c r="G42" s="134" t="s">
        <v>418</v>
      </c>
      <c r="H42" s="134" t="s">
        <v>660</v>
      </c>
      <c r="I42" s="134" t="s">
        <v>661</v>
      </c>
      <c r="J42" s="134" t="s">
        <v>662</v>
      </c>
      <c r="K42" s="134" t="s">
        <v>542</v>
      </c>
      <c r="L42" s="134"/>
      <c r="M42" s="176">
        <v>43340</v>
      </c>
      <c r="N42" s="179" t="s">
        <v>543</v>
      </c>
    </row>
    <row r="43" spans="1:14" ht="25" x14ac:dyDescent="0.35">
      <c r="A43" s="135" t="s">
        <v>382</v>
      </c>
      <c r="B43" s="134" t="s">
        <v>411</v>
      </c>
      <c r="C43" s="134" t="s">
        <v>422</v>
      </c>
      <c r="D43" s="134" t="s">
        <v>569</v>
      </c>
      <c r="E43" s="134" t="s">
        <v>595</v>
      </c>
      <c r="F43" s="134" t="s">
        <v>545</v>
      </c>
      <c r="G43" s="134" t="s">
        <v>545</v>
      </c>
      <c r="H43" s="134" t="s">
        <v>663</v>
      </c>
      <c r="I43" s="134" t="s">
        <v>664</v>
      </c>
      <c r="J43" s="134"/>
      <c r="K43" s="134" t="s">
        <v>542</v>
      </c>
      <c r="L43" s="134"/>
      <c r="M43" s="176">
        <v>43340</v>
      </c>
      <c r="N43" s="179" t="s">
        <v>543</v>
      </c>
    </row>
    <row r="44" spans="1:14" ht="62.5" x14ac:dyDescent="0.35">
      <c r="A44" s="136" t="s">
        <v>546</v>
      </c>
      <c r="B44" s="134" t="s">
        <v>366</v>
      </c>
      <c r="C44" s="134" t="s">
        <v>413</v>
      </c>
      <c r="D44" s="134"/>
      <c r="E44" s="134" t="s">
        <v>596</v>
      </c>
      <c r="F44" s="134" t="s">
        <v>547</v>
      </c>
      <c r="G44" s="134" t="s">
        <v>547</v>
      </c>
      <c r="H44" s="134" t="s">
        <v>665</v>
      </c>
      <c r="I44" s="134" t="s">
        <v>666</v>
      </c>
      <c r="J44" s="134"/>
      <c r="K44" s="134" t="s">
        <v>513</v>
      </c>
      <c r="L44" s="134"/>
      <c r="M44" s="176">
        <v>43340</v>
      </c>
      <c r="N44" s="179" t="s">
        <v>1037</v>
      </c>
    </row>
    <row r="45" spans="1:14" ht="50" x14ac:dyDescent="0.35">
      <c r="A45" s="136" t="s">
        <v>546</v>
      </c>
      <c r="B45" s="134" t="s">
        <v>366</v>
      </c>
      <c r="C45" s="134" t="s">
        <v>413</v>
      </c>
      <c r="D45" s="134"/>
      <c r="E45" s="134" t="s">
        <v>597</v>
      </c>
      <c r="F45" s="134" t="s">
        <v>407</v>
      </c>
      <c r="G45" s="134" t="s">
        <v>598</v>
      </c>
      <c r="H45" s="134" t="s">
        <v>667</v>
      </c>
      <c r="I45" s="134" t="s">
        <v>668</v>
      </c>
      <c r="J45" s="134"/>
      <c r="K45" s="134" t="s">
        <v>548</v>
      </c>
      <c r="L45" s="134"/>
      <c r="M45" s="176">
        <v>43340</v>
      </c>
      <c r="N45" s="179" t="s">
        <v>1036</v>
      </c>
    </row>
    <row r="46" spans="1:14" ht="75" x14ac:dyDescent="0.35">
      <c r="A46" s="136" t="s">
        <v>546</v>
      </c>
      <c r="B46" s="134" t="s">
        <v>366</v>
      </c>
      <c r="C46" s="134" t="s">
        <v>549</v>
      </c>
      <c r="D46" s="134"/>
      <c r="E46" s="134" t="s">
        <v>599</v>
      </c>
      <c r="F46" s="134" t="s">
        <v>550</v>
      </c>
      <c r="G46" s="134" t="s">
        <v>600</v>
      </c>
      <c r="H46" s="134" t="s">
        <v>669</v>
      </c>
      <c r="I46" s="134" t="s">
        <v>670</v>
      </c>
      <c r="J46" s="134" t="s">
        <v>671</v>
      </c>
      <c r="K46" s="134" t="s">
        <v>966</v>
      </c>
      <c r="L46" s="134"/>
      <c r="M46" s="176">
        <v>43340</v>
      </c>
      <c r="N46" s="179" t="s">
        <v>551</v>
      </c>
    </row>
    <row r="47" spans="1:14" ht="75" x14ac:dyDescent="0.35">
      <c r="A47" s="136" t="s">
        <v>546</v>
      </c>
      <c r="B47" s="134" t="s">
        <v>367</v>
      </c>
      <c r="C47" s="134" t="s">
        <v>380</v>
      </c>
      <c r="D47" s="134"/>
      <c r="E47" s="134" t="s">
        <v>601</v>
      </c>
      <c r="F47" s="134" t="s">
        <v>360</v>
      </c>
      <c r="G47" s="134" t="s">
        <v>552</v>
      </c>
      <c r="H47" s="134" t="s">
        <v>672</v>
      </c>
      <c r="I47" s="134" t="s">
        <v>673</v>
      </c>
      <c r="J47" s="134"/>
      <c r="K47" s="134" t="s">
        <v>553</v>
      </c>
      <c r="L47" s="134"/>
      <c r="M47" s="176">
        <v>43340</v>
      </c>
      <c r="N47" s="179" t="s">
        <v>554</v>
      </c>
    </row>
    <row r="48" spans="1:14" ht="75" x14ac:dyDescent="0.35">
      <c r="A48" s="136" t="s">
        <v>546</v>
      </c>
      <c r="B48" s="134" t="s">
        <v>367</v>
      </c>
      <c r="C48" s="134" t="s">
        <v>380</v>
      </c>
      <c r="D48" s="134"/>
      <c r="E48" s="134" t="s">
        <v>602</v>
      </c>
      <c r="F48" s="134" t="s">
        <v>361</v>
      </c>
      <c r="G48" s="134" t="s">
        <v>555</v>
      </c>
      <c r="H48" s="134" t="s">
        <v>674</v>
      </c>
      <c r="I48" s="134" t="s">
        <v>673</v>
      </c>
      <c r="J48" s="134"/>
      <c r="K48" s="134" t="s">
        <v>556</v>
      </c>
      <c r="L48" s="134"/>
      <c r="M48" s="176">
        <v>43340</v>
      </c>
      <c r="N48" s="179" t="s">
        <v>557</v>
      </c>
    </row>
    <row r="49" spans="1:14" ht="75" x14ac:dyDescent="0.35">
      <c r="A49" s="136" t="s">
        <v>546</v>
      </c>
      <c r="B49" s="134" t="s">
        <v>367</v>
      </c>
      <c r="C49" s="134" t="s">
        <v>380</v>
      </c>
      <c r="D49" s="134"/>
      <c r="E49" s="134" t="s">
        <v>603</v>
      </c>
      <c r="F49" s="134" t="s">
        <v>604</v>
      </c>
      <c r="G49" s="134" t="s">
        <v>558</v>
      </c>
      <c r="H49" s="134" t="s">
        <v>675</v>
      </c>
      <c r="I49" s="134" t="s">
        <v>673</v>
      </c>
      <c r="J49" s="134"/>
      <c r="K49" s="134" t="s">
        <v>1042</v>
      </c>
      <c r="L49" s="134" t="s">
        <v>1044</v>
      </c>
      <c r="M49" s="176">
        <v>43340</v>
      </c>
      <c r="N49" s="179" t="s">
        <v>559</v>
      </c>
    </row>
    <row r="50" spans="1:14" ht="75" x14ac:dyDescent="0.35">
      <c r="A50" s="136" t="s">
        <v>546</v>
      </c>
      <c r="B50" s="134" t="s">
        <v>367</v>
      </c>
      <c r="C50" s="134" t="s">
        <v>380</v>
      </c>
      <c r="D50" s="134"/>
      <c r="E50" s="134" t="s">
        <v>605</v>
      </c>
      <c r="F50" s="134" t="s">
        <v>606</v>
      </c>
      <c r="G50" s="134" t="s">
        <v>560</v>
      </c>
      <c r="H50" s="134" t="s">
        <v>676</v>
      </c>
      <c r="I50" s="134" t="s">
        <v>673</v>
      </c>
      <c r="J50" s="134"/>
      <c r="K50" s="134" t="s">
        <v>1042</v>
      </c>
      <c r="L50" s="134" t="s">
        <v>1044</v>
      </c>
      <c r="M50" s="176">
        <v>43340</v>
      </c>
      <c r="N50" s="179" t="s">
        <v>561</v>
      </c>
    </row>
    <row r="51" spans="1:14" ht="100" x14ac:dyDescent="0.35">
      <c r="A51" s="136" t="s">
        <v>546</v>
      </c>
      <c r="B51" s="134" t="s">
        <v>367</v>
      </c>
      <c r="C51" s="134" t="s">
        <v>381</v>
      </c>
      <c r="D51" s="134"/>
      <c r="E51" s="134" t="s">
        <v>607</v>
      </c>
      <c r="F51" s="134" t="s">
        <v>608</v>
      </c>
      <c r="G51" s="134" t="s">
        <v>388</v>
      </c>
      <c r="H51" s="134" t="s">
        <v>677</v>
      </c>
      <c r="I51" s="134" t="s">
        <v>678</v>
      </c>
      <c r="J51" s="134" t="s">
        <v>679</v>
      </c>
      <c r="K51" s="134" t="s">
        <v>908</v>
      </c>
      <c r="L51" s="134"/>
      <c r="M51" s="176">
        <v>43340</v>
      </c>
      <c r="N51" s="179" t="s">
        <v>1046</v>
      </c>
    </row>
    <row r="52" spans="1:14" ht="137.5" x14ac:dyDescent="0.35">
      <c r="A52" s="136" t="s">
        <v>546</v>
      </c>
      <c r="B52" s="134" t="s">
        <v>367</v>
      </c>
      <c r="C52" s="134" t="s">
        <v>381</v>
      </c>
      <c r="D52" s="134"/>
      <c r="E52" s="134" t="s">
        <v>609</v>
      </c>
      <c r="F52" s="134" t="s">
        <v>610</v>
      </c>
      <c r="G52" s="134" t="s">
        <v>387</v>
      </c>
      <c r="H52" s="134" t="s">
        <v>680</v>
      </c>
      <c r="I52" s="134" t="s">
        <v>681</v>
      </c>
      <c r="J52" s="134" t="s">
        <v>682</v>
      </c>
      <c r="K52" s="134" t="s">
        <v>908</v>
      </c>
      <c r="L52" s="134"/>
      <c r="M52" s="176">
        <v>43340</v>
      </c>
      <c r="N52" s="179" t="s">
        <v>1046</v>
      </c>
    </row>
    <row r="53" spans="1:14" s="19" customFormat="1" ht="50" x14ac:dyDescent="0.35">
      <c r="A53" s="136" t="s">
        <v>546</v>
      </c>
      <c r="B53" s="134" t="s">
        <v>367</v>
      </c>
      <c r="C53" s="134" t="s">
        <v>381</v>
      </c>
      <c r="D53" s="134"/>
      <c r="E53" s="134" t="s">
        <v>611</v>
      </c>
      <c r="F53" s="134" t="s">
        <v>427</v>
      </c>
      <c r="G53" s="134" t="s">
        <v>562</v>
      </c>
      <c r="H53" s="134" t="s">
        <v>683</v>
      </c>
      <c r="I53" s="134" t="s">
        <v>684</v>
      </c>
      <c r="J53" s="134"/>
      <c r="K53" s="134" t="s">
        <v>897</v>
      </c>
      <c r="L53" s="134"/>
      <c r="M53" s="176">
        <v>43340</v>
      </c>
      <c r="N53" s="179" t="s">
        <v>898</v>
      </c>
    </row>
    <row r="54" spans="1:14" ht="37.5" x14ac:dyDescent="0.35">
      <c r="A54" s="136" t="s">
        <v>546</v>
      </c>
      <c r="B54" s="134" t="s">
        <v>367</v>
      </c>
      <c r="C54" s="134" t="s">
        <v>415</v>
      </c>
      <c r="D54" s="134"/>
      <c r="E54" s="134" t="s">
        <v>612</v>
      </c>
      <c r="F54" s="134" t="s">
        <v>1058</v>
      </c>
      <c r="G54" s="134" t="s">
        <v>1059</v>
      </c>
      <c r="H54" s="134" t="s">
        <v>1060</v>
      </c>
      <c r="I54" s="134" t="s">
        <v>684</v>
      </c>
      <c r="J54" s="134"/>
      <c r="K54" s="134" t="s">
        <v>538</v>
      </c>
      <c r="L54" s="134"/>
      <c r="M54" s="176">
        <v>43340</v>
      </c>
      <c r="N54" s="179" t="s">
        <v>539</v>
      </c>
    </row>
    <row r="55" spans="1:14" ht="75" x14ac:dyDescent="0.35">
      <c r="A55" s="136" t="s">
        <v>546</v>
      </c>
      <c r="B55" s="134" t="s">
        <v>367</v>
      </c>
      <c r="C55" s="134" t="s">
        <v>415</v>
      </c>
      <c r="D55" s="134"/>
      <c r="E55" s="134" t="s">
        <v>613</v>
      </c>
      <c r="F55" s="134" t="s">
        <v>614</v>
      </c>
      <c r="G55" s="134" t="s">
        <v>615</v>
      </c>
      <c r="H55" s="134" t="s">
        <v>685</v>
      </c>
      <c r="I55" s="134" t="s">
        <v>686</v>
      </c>
      <c r="J55" s="134"/>
      <c r="K55" s="134" t="s">
        <v>538</v>
      </c>
      <c r="L55" s="134"/>
      <c r="M55" s="176">
        <v>43340</v>
      </c>
      <c r="N55" s="179" t="s">
        <v>539</v>
      </c>
    </row>
    <row r="56" spans="1:14" ht="75" x14ac:dyDescent="0.35">
      <c r="A56" s="136" t="s">
        <v>546</v>
      </c>
      <c r="B56" s="134" t="s">
        <v>367</v>
      </c>
      <c r="C56" s="134" t="s">
        <v>415</v>
      </c>
      <c r="D56" s="134"/>
      <c r="E56" s="134" t="s">
        <v>616</v>
      </c>
      <c r="F56" s="134" t="s">
        <v>563</v>
      </c>
      <c r="G56" s="134" t="s">
        <v>901</v>
      </c>
      <c r="H56" s="134" t="s">
        <v>903</v>
      </c>
      <c r="I56" s="134" t="s">
        <v>687</v>
      </c>
      <c r="J56" s="134"/>
      <c r="K56" s="134" t="s">
        <v>556</v>
      </c>
      <c r="L56" s="134"/>
      <c r="M56" s="176">
        <v>43340</v>
      </c>
      <c r="N56" s="179" t="s">
        <v>902</v>
      </c>
    </row>
    <row r="57" spans="1:14" ht="87.5" x14ac:dyDescent="0.35">
      <c r="A57" s="136" t="s">
        <v>546</v>
      </c>
      <c r="B57" s="134" t="s">
        <v>367</v>
      </c>
      <c r="C57" s="134" t="s">
        <v>415</v>
      </c>
      <c r="D57" s="134"/>
      <c r="E57" s="134" t="s">
        <v>1047</v>
      </c>
      <c r="F57" s="134" t="s">
        <v>955</v>
      </c>
      <c r="G57" s="134" t="s">
        <v>956</v>
      </c>
      <c r="H57" s="134" t="s">
        <v>957</v>
      </c>
      <c r="I57" s="134" t="s">
        <v>958</v>
      </c>
      <c r="J57" s="134" t="s">
        <v>959</v>
      </c>
      <c r="K57" s="134" t="s">
        <v>1055</v>
      </c>
      <c r="L57" s="134" t="s">
        <v>960</v>
      </c>
      <c r="M57" s="176">
        <v>43340</v>
      </c>
      <c r="N57" s="179" t="s">
        <v>961</v>
      </c>
    </row>
    <row r="58" spans="1:14" ht="112.5" x14ac:dyDescent="0.35">
      <c r="A58" s="137" t="s">
        <v>564</v>
      </c>
      <c r="B58" s="134"/>
      <c r="C58" s="134"/>
      <c r="D58" s="134"/>
      <c r="E58" s="134" t="s">
        <v>1067</v>
      </c>
      <c r="F58" s="134" t="s">
        <v>1006</v>
      </c>
      <c r="G58" s="134" t="s">
        <v>1007</v>
      </c>
      <c r="H58" s="134"/>
      <c r="I58" s="134"/>
      <c r="J58" s="134"/>
      <c r="K58" s="134" t="s">
        <v>1065</v>
      </c>
      <c r="L58" s="134" t="s">
        <v>1064</v>
      </c>
      <c r="M58" s="176">
        <v>43330</v>
      </c>
      <c r="N58" s="179" t="s">
        <v>1008</v>
      </c>
    </row>
    <row r="59" spans="1:14" x14ac:dyDescent="0.35">
      <c r="A59" s="137" t="s">
        <v>564</v>
      </c>
      <c r="B59" s="134"/>
      <c r="C59" s="134"/>
      <c r="D59" s="134"/>
      <c r="E59" s="134" t="s">
        <v>1068</v>
      </c>
      <c r="F59" s="134" t="s">
        <v>565</v>
      </c>
      <c r="G59" s="134"/>
      <c r="H59" s="134"/>
      <c r="I59" s="134"/>
      <c r="J59" s="134"/>
      <c r="K59" s="134" t="s">
        <v>556</v>
      </c>
      <c r="L59" s="134"/>
      <c r="M59" s="176">
        <v>43340</v>
      </c>
      <c r="N59" s="179" t="s">
        <v>755</v>
      </c>
    </row>
    <row r="60" spans="1:14" ht="62.5" x14ac:dyDescent="0.35">
      <c r="A60" s="137" t="s">
        <v>564</v>
      </c>
      <c r="B60" s="134"/>
      <c r="C60" s="134"/>
      <c r="D60" s="134"/>
      <c r="E60" s="134"/>
      <c r="F60" s="134" t="s">
        <v>766</v>
      </c>
      <c r="G60" s="134" t="s">
        <v>767</v>
      </c>
      <c r="H60" s="134" t="s">
        <v>768</v>
      </c>
      <c r="I60" s="134" t="s">
        <v>769</v>
      </c>
      <c r="J60" s="134"/>
      <c r="K60" s="134" t="s">
        <v>556</v>
      </c>
      <c r="L60" s="134"/>
      <c r="M60" s="176">
        <v>43340</v>
      </c>
      <c r="N60" s="179" t="s">
        <v>1005</v>
      </c>
    </row>
  </sheetData>
  <mergeCells count="1">
    <mergeCell ref="A1:N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I193"/>
  <sheetViews>
    <sheetView topLeftCell="D1" workbookViewId="0">
      <pane ySplit="2" topLeftCell="A3" activePane="bottomLeft" state="frozen"/>
      <selection pane="bottomLeft" sqref="A1:H1"/>
    </sheetView>
  </sheetViews>
  <sheetFormatPr defaultColWidth="9.1796875" defaultRowHeight="14.5" x14ac:dyDescent="0.35"/>
  <cols>
    <col min="1" max="1" width="49.453125" style="5" bestFit="1" customWidth="1"/>
    <col min="2" max="2" width="7.26953125" style="5" bestFit="1" customWidth="1"/>
    <col min="3" max="3" width="24.7265625" style="5" bestFit="1" customWidth="1"/>
    <col min="4" max="4" width="21.7265625" style="5" bestFit="1" customWidth="1"/>
    <col min="5" max="5" width="18.54296875" style="5" bestFit="1" customWidth="1"/>
    <col min="6" max="6" width="37.1796875" style="5" bestFit="1" customWidth="1"/>
    <col min="7" max="7" width="22.7265625" style="5" bestFit="1" customWidth="1"/>
    <col min="8" max="8" width="26.81640625" style="5" bestFit="1" customWidth="1"/>
    <col min="9" max="16384" width="9.1796875" style="5"/>
  </cols>
  <sheetData>
    <row r="1" spans="1:9" x14ac:dyDescent="0.35">
      <c r="A1" s="237"/>
      <c r="B1" s="237"/>
      <c r="C1" s="237"/>
      <c r="D1" s="237"/>
      <c r="E1" s="237"/>
      <c r="F1" s="237"/>
      <c r="G1" s="237"/>
      <c r="H1" s="237"/>
    </row>
    <row r="2" spans="1:9" x14ac:dyDescent="0.35">
      <c r="A2" s="110" t="s">
        <v>379</v>
      </c>
      <c r="B2" s="110" t="s">
        <v>357</v>
      </c>
      <c r="C2" s="111" t="s">
        <v>693</v>
      </c>
      <c r="D2" s="111" t="s">
        <v>694</v>
      </c>
      <c r="E2" s="112" t="s">
        <v>695</v>
      </c>
      <c r="F2" s="112" t="s">
        <v>696</v>
      </c>
      <c r="G2" s="112" t="s">
        <v>697</v>
      </c>
      <c r="H2" s="112" t="s">
        <v>698</v>
      </c>
      <c r="I2" s="20"/>
    </row>
    <row r="3" spans="1:9" x14ac:dyDescent="0.35">
      <c r="A3" s="107" t="s">
        <v>1</v>
      </c>
      <c r="B3" s="107" t="s">
        <v>0</v>
      </c>
      <c r="C3" s="107" t="s">
        <v>699</v>
      </c>
      <c r="D3" s="107" t="s">
        <v>700</v>
      </c>
      <c r="E3" s="107" t="s">
        <v>701</v>
      </c>
      <c r="F3" s="107" t="s">
        <v>699</v>
      </c>
      <c r="G3" s="107" t="s">
        <v>702</v>
      </c>
      <c r="H3" s="107" t="s">
        <v>703</v>
      </c>
    </row>
    <row r="4" spans="1:9" x14ac:dyDescent="0.35">
      <c r="A4" s="107" t="s">
        <v>3</v>
      </c>
      <c r="B4" s="107" t="s">
        <v>2</v>
      </c>
      <c r="C4" s="107" t="s">
        <v>704</v>
      </c>
      <c r="D4" s="107" t="s">
        <v>705</v>
      </c>
      <c r="E4" s="107" t="s">
        <v>706</v>
      </c>
      <c r="F4" s="107" t="s">
        <v>707</v>
      </c>
      <c r="G4" s="107" t="s">
        <v>708</v>
      </c>
      <c r="H4" s="107" t="s">
        <v>709</v>
      </c>
    </row>
    <row r="5" spans="1:9" x14ac:dyDescent="0.35">
      <c r="A5" s="107" t="s">
        <v>5</v>
      </c>
      <c r="B5" s="107" t="s">
        <v>4</v>
      </c>
      <c r="C5" s="107" t="s">
        <v>710</v>
      </c>
      <c r="D5" s="107" t="s">
        <v>705</v>
      </c>
      <c r="E5" s="107" t="s">
        <v>701</v>
      </c>
      <c r="F5" s="107" t="s">
        <v>710</v>
      </c>
      <c r="G5" s="107" t="s">
        <v>711</v>
      </c>
      <c r="H5" s="107" t="s">
        <v>712</v>
      </c>
    </row>
    <row r="6" spans="1:9" x14ac:dyDescent="0.35">
      <c r="A6" s="107" t="s">
        <v>7</v>
      </c>
      <c r="B6" s="107" t="s">
        <v>6</v>
      </c>
      <c r="C6" s="107" t="s">
        <v>713</v>
      </c>
      <c r="D6" s="107" t="s">
        <v>705</v>
      </c>
      <c r="E6" s="107" t="s">
        <v>714</v>
      </c>
      <c r="F6" s="107" t="s">
        <v>713</v>
      </c>
      <c r="G6" s="107" t="s">
        <v>711</v>
      </c>
      <c r="H6" s="107" t="s">
        <v>715</v>
      </c>
    </row>
    <row r="7" spans="1:9" x14ac:dyDescent="0.35">
      <c r="A7" s="107" t="s">
        <v>9</v>
      </c>
      <c r="B7" s="107" t="s">
        <v>8</v>
      </c>
      <c r="C7" s="107" t="s">
        <v>716</v>
      </c>
      <c r="D7" s="107" t="s">
        <v>717</v>
      </c>
      <c r="E7" s="107" t="s">
        <v>718</v>
      </c>
      <c r="F7" s="107" t="s">
        <v>719</v>
      </c>
      <c r="G7" s="107" t="s">
        <v>720</v>
      </c>
      <c r="H7" s="107" t="s">
        <v>721</v>
      </c>
    </row>
    <row r="8" spans="1:9" x14ac:dyDescent="0.35">
      <c r="A8" s="107" t="s">
        <v>11</v>
      </c>
      <c r="B8" s="107" t="s">
        <v>10</v>
      </c>
      <c r="C8" s="107" t="s">
        <v>716</v>
      </c>
      <c r="D8" s="107" t="s">
        <v>705</v>
      </c>
      <c r="E8" s="107" t="s">
        <v>718</v>
      </c>
      <c r="F8" s="107" t="s">
        <v>722</v>
      </c>
      <c r="G8" s="107" t="s">
        <v>720</v>
      </c>
      <c r="H8" s="107" t="s">
        <v>723</v>
      </c>
    </row>
    <row r="9" spans="1:9" x14ac:dyDescent="0.35">
      <c r="A9" s="107" t="s">
        <v>13</v>
      </c>
      <c r="B9" s="107" t="s">
        <v>12</v>
      </c>
      <c r="C9" s="107" t="s">
        <v>704</v>
      </c>
      <c r="D9" s="107" t="s">
        <v>724</v>
      </c>
      <c r="E9" s="107" t="s">
        <v>725</v>
      </c>
      <c r="F9" s="107" t="s">
        <v>707</v>
      </c>
      <c r="G9" s="107" t="s">
        <v>702</v>
      </c>
      <c r="H9" s="107" t="s">
        <v>726</v>
      </c>
    </row>
    <row r="10" spans="1:9" x14ac:dyDescent="0.35">
      <c r="A10" s="107" t="s">
        <v>15</v>
      </c>
      <c r="B10" s="107" t="s">
        <v>14</v>
      </c>
      <c r="C10" s="107" t="s">
        <v>727</v>
      </c>
      <c r="D10" s="107" t="s">
        <v>728</v>
      </c>
      <c r="E10" s="107" t="s">
        <v>729</v>
      </c>
      <c r="F10" s="107" t="s">
        <v>727</v>
      </c>
      <c r="G10" s="107" t="s">
        <v>730</v>
      </c>
      <c r="H10" s="107" t="s">
        <v>731</v>
      </c>
    </row>
    <row r="11" spans="1:9" x14ac:dyDescent="0.35">
      <c r="A11" s="107" t="s">
        <v>17</v>
      </c>
      <c r="B11" s="107" t="s">
        <v>16</v>
      </c>
      <c r="C11" s="107" t="s">
        <v>704</v>
      </c>
      <c r="D11" s="107" t="s">
        <v>728</v>
      </c>
      <c r="E11" s="107" t="s">
        <v>706</v>
      </c>
      <c r="F11" s="107" t="s">
        <v>732</v>
      </c>
      <c r="G11" s="107" t="s">
        <v>708</v>
      </c>
      <c r="H11" s="107" t="s">
        <v>733</v>
      </c>
    </row>
    <row r="12" spans="1:9" x14ac:dyDescent="0.35">
      <c r="A12" s="107" t="s">
        <v>19</v>
      </c>
      <c r="B12" s="107" t="s">
        <v>18</v>
      </c>
      <c r="C12" s="107" t="s">
        <v>704</v>
      </c>
      <c r="D12" s="107" t="s">
        <v>705</v>
      </c>
      <c r="E12" s="107" t="s">
        <v>725</v>
      </c>
      <c r="F12" s="107" t="s">
        <v>707</v>
      </c>
      <c r="G12" s="107" t="s">
        <v>702</v>
      </c>
      <c r="H12" s="107" t="s">
        <v>726</v>
      </c>
    </row>
    <row r="13" spans="1:9" x14ac:dyDescent="0.35">
      <c r="A13" s="107" t="s">
        <v>21</v>
      </c>
      <c r="B13" s="107" t="s">
        <v>20</v>
      </c>
      <c r="C13" s="107" t="s">
        <v>716</v>
      </c>
      <c r="D13" s="107" t="s">
        <v>717</v>
      </c>
      <c r="E13" s="107" t="s">
        <v>718</v>
      </c>
      <c r="F13" s="107" t="s">
        <v>719</v>
      </c>
      <c r="G13" s="107" t="s">
        <v>720</v>
      </c>
      <c r="H13" s="107" t="s">
        <v>721</v>
      </c>
    </row>
    <row r="14" spans="1:9" x14ac:dyDescent="0.35">
      <c r="A14" s="107" t="s">
        <v>23</v>
      </c>
      <c r="B14" s="107" t="s">
        <v>22</v>
      </c>
      <c r="C14" s="107" t="s">
        <v>710</v>
      </c>
      <c r="D14" s="107" t="s">
        <v>717</v>
      </c>
      <c r="E14" s="107" t="s">
        <v>701</v>
      </c>
      <c r="F14" s="107" t="s">
        <v>710</v>
      </c>
      <c r="G14" s="107" t="s">
        <v>702</v>
      </c>
      <c r="H14" s="107" t="s">
        <v>726</v>
      </c>
    </row>
    <row r="15" spans="1:9" x14ac:dyDescent="0.35">
      <c r="A15" s="107" t="s">
        <v>25</v>
      </c>
      <c r="B15" s="107" t="s">
        <v>24</v>
      </c>
      <c r="C15" s="107" t="s">
        <v>699</v>
      </c>
      <c r="D15" s="107" t="s">
        <v>700</v>
      </c>
      <c r="E15" s="107" t="s">
        <v>729</v>
      </c>
      <c r="F15" s="107" t="s">
        <v>699</v>
      </c>
      <c r="G15" s="107" t="s">
        <v>702</v>
      </c>
      <c r="H15" s="107" t="s">
        <v>703</v>
      </c>
    </row>
    <row r="16" spans="1:9" x14ac:dyDescent="0.35">
      <c r="A16" s="107" t="s">
        <v>27</v>
      </c>
      <c r="B16" s="107" t="s">
        <v>26</v>
      </c>
      <c r="C16" s="107" t="s">
        <v>716</v>
      </c>
      <c r="D16" s="107" t="s">
        <v>717</v>
      </c>
      <c r="E16" s="107" t="s">
        <v>718</v>
      </c>
      <c r="F16" s="107" t="s">
        <v>719</v>
      </c>
      <c r="G16" s="107" t="s">
        <v>720</v>
      </c>
      <c r="H16" s="107" t="s">
        <v>721</v>
      </c>
    </row>
    <row r="17" spans="1:8" x14ac:dyDescent="0.35">
      <c r="A17" s="107" t="s">
        <v>29</v>
      </c>
      <c r="B17" s="107" t="s">
        <v>28</v>
      </c>
      <c r="C17" s="107" t="s">
        <v>704</v>
      </c>
      <c r="D17" s="107" t="s">
        <v>705</v>
      </c>
      <c r="E17" s="107" t="s">
        <v>706</v>
      </c>
      <c r="F17" s="107" t="s">
        <v>707</v>
      </c>
      <c r="G17" s="107" t="s">
        <v>708</v>
      </c>
      <c r="H17" s="107" t="s">
        <v>734</v>
      </c>
    </row>
    <row r="18" spans="1:8" x14ac:dyDescent="0.35">
      <c r="A18" s="107" t="s">
        <v>31</v>
      </c>
      <c r="B18" s="107" t="s">
        <v>30</v>
      </c>
      <c r="C18" s="107" t="s">
        <v>704</v>
      </c>
      <c r="D18" s="107" t="s">
        <v>728</v>
      </c>
      <c r="E18" s="107" t="s">
        <v>706</v>
      </c>
      <c r="F18" s="107" t="s">
        <v>732</v>
      </c>
      <c r="G18" s="107" t="s">
        <v>708</v>
      </c>
      <c r="H18" s="107" t="s">
        <v>733</v>
      </c>
    </row>
    <row r="19" spans="1:8" x14ac:dyDescent="0.35">
      <c r="A19" s="107" t="s">
        <v>33</v>
      </c>
      <c r="B19" s="107" t="s">
        <v>32</v>
      </c>
      <c r="C19" s="107" t="s">
        <v>716</v>
      </c>
      <c r="D19" s="107" t="s">
        <v>705</v>
      </c>
      <c r="E19" s="107" t="s">
        <v>718</v>
      </c>
      <c r="F19" s="107" t="s">
        <v>719</v>
      </c>
      <c r="G19" s="107" t="s">
        <v>720</v>
      </c>
      <c r="H19" s="107" t="s">
        <v>735</v>
      </c>
    </row>
    <row r="20" spans="1:8" x14ac:dyDescent="0.35">
      <c r="A20" s="107" t="s">
        <v>35</v>
      </c>
      <c r="B20" s="107" t="s">
        <v>34</v>
      </c>
      <c r="C20" s="107" t="s">
        <v>713</v>
      </c>
      <c r="D20" s="107" t="s">
        <v>700</v>
      </c>
      <c r="E20" s="107" t="s">
        <v>736</v>
      </c>
      <c r="F20" s="107" t="s">
        <v>713</v>
      </c>
      <c r="G20" s="107" t="s">
        <v>711</v>
      </c>
      <c r="H20" s="107" t="s">
        <v>737</v>
      </c>
    </row>
    <row r="21" spans="1:8" x14ac:dyDescent="0.35">
      <c r="A21" s="107" t="s">
        <v>37</v>
      </c>
      <c r="B21" s="107" t="s">
        <v>36</v>
      </c>
      <c r="C21" s="107" t="s">
        <v>699</v>
      </c>
      <c r="D21" s="107" t="s">
        <v>724</v>
      </c>
      <c r="E21" s="107" t="s">
        <v>729</v>
      </c>
      <c r="F21" s="107" t="s">
        <v>699</v>
      </c>
      <c r="G21" s="107" t="s">
        <v>702</v>
      </c>
      <c r="H21" s="107" t="s">
        <v>703</v>
      </c>
    </row>
    <row r="22" spans="1:8" x14ac:dyDescent="0.35">
      <c r="A22" s="107" t="s">
        <v>837</v>
      </c>
      <c r="B22" s="107" t="s">
        <v>38</v>
      </c>
      <c r="C22" s="107" t="s">
        <v>716</v>
      </c>
      <c r="D22" s="107" t="s">
        <v>724</v>
      </c>
      <c r="E22" s="107" t="s">
        <v>718</v>
      </c>
      <c r="F22" s="107" t="s">
        <v>719</v>
      </c>
      <c r="G22" s="107" t="s">
        <v>720</v>
      </c>
      <c r="H22" s="107" t="s">
        <v>723</v>
      </c>
    </row>
    <row r="23" spans="1:8" x14ac:dyDescent="0.35">
      <c r="A23" s="107" t="s">
        <v>40</v>
      </c>
      <c r="B23" s="107" t="s">
        <v>39</v>
      </c>
      <c r="C23" s="107" t="s">
        <v>704</v>
      </c>
      <c r="D23" s="107" t="s">
        <v>705</v>
      </c>
      <c r="E23" s="107" t="s">
        <v>706</v>
      </c>
      <c r="F23" s="107" t="s">
        <v>707</v>
      </c>
      <c r="G23" s="107" t="s">
        <v>708</v>
      </c>
      <c r="H23" s="107" t="s">
        <v>709</v>
      </c>
    </row>
    <row r="24" spans="1:8" x14ac:dyDescent="0.35">
      <c r="A24" s="107" t="s">
        <v>42</v>
      </c>
      <c r="B24" s="107" t="s">
        <v>41</v>
      </c>
      <c r="C24" s="107" t="s">
        <v>713</v>
      </c>
      <c r="D24" s="107" t="s">
        <v>705</v>
      </c>
      <c r="E24" s="107" t="s">
        <v>714</v>
      </c>
      <c r="F24" s="107" t="s">
        <v>713</v>
      </c>
      <c r="G24" s="107" t="s">
        <v>711</v>
      </c>
      <c r="H24" s="107" t="s">
        <v>738</v>
      </c>
    </row>
    <row r="25" spans="1:8" x14ac:dyDescent="0.35">
      <c r="A25" s="107" t="s">
        <v>44</v>
      </c>
      <c r="B25" s="107" t="s">
        <v>43</v>
      </c>
      <c r="C25" s="107" t="s">
        <v>716</v>
      </c>
      <c r="D25" s="107" t="s">
        <v>705</v>
      </c>
      <c r="E25" s="107" t="s">
        <v>718</v>
      </c>
      <c r="F25" s="107" t="s">
        <v>722</v>
      </c>
      <c r="G25" s="107" t="s">
        <v>720</v>
      </c>
      <c r="H25" s="107" t="s">
        <v>723</v>
      </c>
    </row>
    <row r="26" spans="1:8" x14ac:dyDescent="0.35">
      <c r="A26" s="107" t="s">
        <v>378</v>
      </c>
      <c r="B26" s="107" t="s">
        <v>45</v>
      </c>
      <c r="C26" s="107" t="s">
        <v>727</v>
      </c>
      <c r="D26" s="107" t="s">
        <v>717</v>
      </c>
      <c r="E26" s="107" t="s">
        <v>729</v>
      </c>
      <c r="F26" s="107" t="s">
        <v>727</v>
      </c>
      <c r="G26" s="107" t="s">
        <v>702</v>
      </c>
      <c r="H26" s="107" t="s">
        <v>739</v>
      </c>
    </row>
    <row r="27" spans="1:8" x14ac:dyDescent="0.35">
      <c r="A27" s="107" t="s">
        <v>47</v>
      </c>
      <c r="B27" s="107" t="s">
        <v>46</v>
      </c>
      <c r="C27" s="107" t="s">
        <v>704</v>
      </c>
      <c r="D27" s="107" t="s">
        <v>705</v>
      </c>
      <c r="E27" s="107" t="s">
        <v>706</v>
      </c>
      <c r="F27" s="107" t="s">
        <v>732</v>
      </c>
      <c r="G27" s="107" t="s">
        <v>708</v>
      </c>
      <c r="H27" s="107" t="s">
        <v>734</v>
      </c>
    </row>
    <row r="28" spans="1:8" x14ac:dyDescent="0.35">
      <c r="A28" s="107" t="s">
        <v>49</v>
      </c>
      <c r="B28" s="107" t="s">
        <v>48</v>
      </c>
      <c r="C28" s="107" t="s">
        <v>713</v>
      </c>
      <c r="D28" s="107" t="s">
        <v>700</v>
      </c>
      <c r="E28" s="107" t="s">
        <v>736</v>
      </c>
      <c r="F28" s="107" t="s">
        <v>713</v>
      </c>
      <c r="G28" s="107" t="s">
        <v>711</v>
      </c>
      <c r="H28" s="107" t="s">
        <v>737</v>
      </c>
    </row>
    <row r="29" spans="1:8" x14ac:dyDescent="0.35">
      <c r="A29" s="107" t="s">
        <v>51</v>
      </c>
      <c r="B29" s="107" t="s">
        <v>50</v>
      </c>
      <c r="C29" s="107" t="s">
        <v>713</v>
      </c>
      <c r="D29" s="107" t="s">
        <v>700</v>
      </c>
      <c r="E29" s="107" t="s">
        <v>740</v>
      </c>
      <c r="F29" s="107" t="s">
        <v>713</v>
      </c>
      <c r="G29" s="107" t="s">
        <v>711</v>
      </c>
      <c r="H29" s="107" t="s">
        <v>741</v>
      </c>
    </row>
    <row r="30" spans="1:8" x14ac:dyDescent="0.35">
      <c r="A30" s="107" t="s">
        <v>838</v>
      </c>
      <c r="B30" s="107" t="s">
        <v>58</v>
      </c>
      <c r="C30" s="107" t="s">
        <v>713</v>
      </c>
      <c r="D30" s="107" t="s">
        <v>724</v>
      </c>
      <c r="E30" s="107" t="s">
        <v>736</v>
      </c>
      <c r="F30" s="107" t="s">
        <v>713</v>
      </c>
      <c r="G30" s="107" t="s">
        <v>711</v>
      </c>
      <c r="H30" s="107" t="s">
        <v>737</v>
      </c>
    </row>
    <row r="31" spans="1:8" x14ac:dyDescent="0.35">
      <c r="A31" s="107" t="s">
        <v>53</v>
      </c>
      <c r="B31" s="107" t="s">
        <v>52</v>
      </c>
      <c r="C31" s="107" t="s">
        <v>727</v>
      </c>
      <c r="D31" s="107" t="s">
        <v>700</v>
      </c>
      <c r="E31" s="107" t="s">
        <v>729</v>
      </c>
      <c r="F31" s="107" t="s">
        <v>727</v>
      </c>
      <c r="G31" s="107" t="s">
        <v>702</v>
      </c>
      <c r="H31" s="107" t="s">
        <v>739</v>
      </c>
    </row>
    <row r="32" spans="1:8" x14ac:dyDescent="0.35">
      <c r="A32" s="107" t="s">
        <v>55</v>
      </c>
      <c r="B32" s="107" t="s">
        <v>54</v>
      </c>
      <c r="C32" s="107" t="s">
        <v>713</v>
      </c>
      <c r="D32" s="107" t="s">
        <v>724</v>
      </c>
      <c r="E32" s="107" t="s">
        <v>736</v>
      </c>
      <c r="F32" s="107" t="s">
        <v>713</v>
      </c>
      <c r="G32" s="107" t="s">
        <v>711</v>
      </c>
      <c r="H32" s="107" t="s">
        <v>715</v>
      </c>
    </row>
    <row r="33" spans="1:8" x14ac:dyDescent="0.35">
      <c r="A33" s="107" t="s">
        <v>57</v>
      </c>
      <c r="B33" s="107" t="s">
        <v>56</v>
      </c>
      <c r="C33" s="107" t="s">
        <v>742</v>
      </c>
      <c r="D33" s="107" t="s">
        <v>728</v>
      </c>
      <c r="E33" s="107" t="s">
        <v>706</v>
      </c>
      <c r="F33" s="107" t="s">
        <v>742</v>
      </c>
      <c r="G33" s="107" t="s">
        <v>720</v>
      </c>
      <c r="H33" s="107" t="s">
        <v>743</v>
      </c>
    </row>
    <row r="34" spans="1:8" x14ac:dyDescent="0.35">
      <c r="A34" s="107" t="s">
        <v>60</v>
      </c>
      <c r="B34" s="107" t="s">
        <v>59</v>
      </c>
      <c r="C34" s="107" t="s">
        <v>713</v>
      </c>
      <c r="D34" s="107" t="s">
        <v>700</v>
      </c>
      <c r="E34" s="107" t="s">
        <v>736</v>
      </c>
      <c r="F34" s="107" t="s">
        <v>713</v>
      </c>
      <c r="G34" s="107" t="s">
        <v>711</v>
      </c>
      <c r="H34" s="107" t="s">
        <v>715</v>
      </c>
    </row>
    <row r="35" spans="1:8" x14ac:dyDescent="0.35">
      <c r="A35" s="107" t="s">
        <v>62</v>
      </c>
      <c r="B35" s="107" t="s">
        <v>61</v>
      </c>
      <c r="C35" s="107" t="s">
        <v>713</v>
      </c>
      <c r="D35" s="107" t="s">
        <v>700</v>
      </c>
      <c r="E35" s="107" t="s">
        <v>736</v>
      </c>
      <c r="F35" s="107" t="s">
        <v>713</v>
      </c>
      <c r="G35" s="107" t="s">
        <v>711</v>
      </c>
      <c r="H35" s="107" t="s">
        <v>715</v>
      </c>
    </row>
    <row r="36" spans="1:8" x14ac:dyDescent="0.35">
      <c r="A36" s="107" t="s">
        <v>64</v>
      </c>
      <c r="B36" s="107" t="s">
        <v>63</v>
      </c>
      <c r="C36" s="107" t="s">
        <v>716</v>
      </c>
      <c r="D36" s="107" t="s">
        <v>728</v>
      </c>
      <c r="E36" s="107" t="s">
        <v>718</v>
      </c>
      <c r="F36" s="107" t="s">
        <v>722</v>
      </c>
      <c r="G36" s="107" t="s">
        <v>720</v>
      </c>
      <c r="H36" s="107" t="s">
        <v>723</v>
      </c>
    </row>
    <row r="37" spans="1:8" x14ac:dyDescent="0.35">
      <c r="A37" s="107" t="s">
        <v>375</v>
      </c>
      <c r="B37" s="107" t="s">
        <v>65</v>
      </c>
      <c r="C37" s="107" t="s">
        <v>727</v>
      </c>
      <c r="D37" s="107" t="s">
        <v>705</v>
      </c>
      <c r="E37" s="107" t="s">
        <v>729</v>
      </c>
      <c r="F37" s="107" t="s">
        <v>727</v>
      </c>
      <c r="G37" s="107" t="s">
        <v>702</v>
      </c>
      <c r="H37" s="107" t="s">
        <v>744</v>
      </c>
    </row>
    <row r="38" spans="1:8" x14ac:dyDescent="0.35">
      <c r="A38" s="107" t="s">
        <v>67</v>
      </c>
      <c r="B38" s="107" t="s">
        <v>66</v>
      </c>
      <c r="C38" s="107" t="s">
        <v>716</v>
      </c>
      <c r="D38" s="107" t="s">
        <v>705</v>
      </c>
      <c r="E38" s="107" t="s">
        <v>718</v>
      </c>
      <c r="F38" s="107" t="s">
        <v>722</v>
      </c>
      <c r="G38" s="107" t="s">
        <v>720</v>
      </c>
      <c r="H38" s="107" t="s">
        <v>723</v>
      </c>
    </row>
    <row r="39" spans="1:8" x14ac:dyDescent="0.35">
      <c r="A39" s="107" t="s">
        <v>69</v>
      </c>
      <c r="B39" s="107" t="s">
        <v>68</v>
      </c>
      <c r="C39" s="107" t="s">
        <v>713</v>
      </c>
      <c r="D39" s="107" t="s">
        <v>700</v>
      </c>
      <c r="E39" s="107" t="s">
        <v>714</v>
      </c>
      <c r="F39" s="107" t="s">
        <v>713</v>
      </c>
      <c r="G39" s="107" t="s">
        <v>711</v>
      </c>
      <c r="H39" s="107" t="s">
        <v>741</v>
      </c>
    </row>
    <row r="40" spans="1:8" x14ac:dyDescent="0.35">
      <c r="A40" s="107" t="s">
        <v>373</v>
      </c>
      <c r="B40" s="107" t="s">
        <v>71</v>
      </c>
      <c r="C40" s="107" t="s">
        <v>713</v>
      </c>
      <c r="D40" s="107" t="s">
        <v>724</v>
      </c>
      <c r="E40" s="107" t="s">
        <v>736</v>
      </c>
      <c r="F40" s="107" t="s">
        <v>713</v>
      </c>
      <c r="G40" s="107" t="s">
        <v>711</v>
      </c>
      <c r="H40" s="107" t="s">
        <v>715</v>
      </c>
    </row>
    <row r="41" spans="1:8" x14ac:dyDescent="0.35">
      <c r="A41" s="107" t="s">
        <v>840</v>
      </c>
      <c r="B41" s="107" t="s">
        <v>70</v>
      </c>
      <c r="C41" s="107" t="s">
        <v>713</v>
      </c>
      <c r="D41" s="107" t="s">
        <v>700</v>
      </c>
      <c r="E41" s="107" t="s">
        <v>736</v>
      </c>
      <c r="F41" s="107" t="s">
        <v>713</v>
      </c>
      <c r="G41" s="107" t="s">
        <v>711</v>
      </c>
      <c r="H41" s="107" t="s">
        <v>715</v>
      </c>
    </row>
    <row r="42" spans="1:8" x14ac:dyDescent="0.35">
      <c r="A42" s="107" t="s">
        <v>73</v>
      </c>
      <c r="B42" s="107" t="s">
        <v>72</v>
      </c>
      <c r="C42" s="107" t="s">
        <v>716</v>
      </c>
      <c r="D42" s="107" t="s">
        <v>705</v>
      </c>
      <c r="E42" s="107" t="s">
        <v>718</v>
      </c>
      <c r="F42" s="107" t="s">
        <v>719</v>
      </c>
      <c r="G42" s="107" t="s">
        <v>720</v>
      </c>
      <c r="H42" s="107" t="s">
        <v>735</v>
      </c>
    </row>
    <row r="43" spans="1:8" x14ac:dyDescent="0.35">
      <c r="A43" s="107" t="s">
        <v>370</v>
      </c>
      <c r="B43" s="107" t="s">
        <v>74</v>
      </c>
      <c r="C43" s="107" t="s">
        <v>713</v>
      </c>
      <c r="D43" s="107" t="s">
        <v>724</v>
      </c>
      <c r="E43" s="107" t="s">
        <v>736</v>
      </c>
      <c r="F43" s="107" t="s">
        <v>713</v>
      </c>
      <c r="G43" s="107" t="s">
        <v>711</v>
      </c>
      <c r="H43" s="107" t="s">
        <v>737</v>
      </c>
    </row>
    <row r="44" spans="1:8" x14ac:dyDescent="0.35">
      <c r="A44" s="107" t="s">
        <v>76</v>
      </c>
      <c r="B44" s="107" t="s">
        <v>75</v>
      </c>
      <c r="C44" s="107" t="s">
        <v>704</v>
      </c>
      <c r="D44" s="107" t="s">
        <v>717</v>
      </c>
      <c r="E44" s="107" t="s">
        <v>706</v>
      </c>
      <c r="F44" s="107" t="s">
        <v>732</v>
      </c>
      <c r="G44" s="107" t="s">
        <v>708</v>
      </c>
      <c r="H44" s="107" t="s">
        <v>709</v>
      </c>
    </row>
    <row r="45" spans="1:8" x14ac:dyDescent="0.35">
      <c r="A45" s="107" t="s">
        <v>78</v>
      </c>
      <c r="B45" s="107" t="s">
        <v>77</v>
      </c>
      <c r="C45" s="107" t="s">
        <v>716</v>
      </c>
      <c r="D45" s="107" t="s">
        <v>705</v>
      </c>
      <c r="E45" s="107" t="s">
        <v>718</v>
      </c>
      <c r="F45" s="107" t="s">
        <v>719</v>
      </c>
      <c r="G45" s="107" t="s">
        <v>720</v>
      </c>
      <c r="H45" s="107" t="s">
        <v>721</v>
      </c>
    </row>
    <row r="46" spans="1:8" x14ac:dyDescent="0.35">
      <c r="A46" s="107" t="s">
        <v>80</v>
      </c>
      <c r="B46" s="107" t="s">
        <v>79</v>
      </c>
      <c r="C46" s="107" t="s">
        <v>704</v>
      </c>
      <c r="D46" s="107" t="s">
        <v>717</v>
      </c>
      <c r="E46" s="107" t="s">
        <v>706</v>
      </c>
      <c r="F46" s="107" t="s">
        <v>732</v>
      </c>
      <c r="G46" s="107" t="s">
        <v>702</v>
      </c>
      <c r="H46" s="107" t="s">
        <v>726</v>
      </c>
    </row>
    <row r="47" spans="1:8" x14ac:dyDescent="0.35">
      <c r="A47" s="107" t="s">
        <v>82</v>
      </c>
      <c r="B47" s="107" t="s">
        <v>81</v>
      </c>
      <c r="C47" s="107" t="s">
        <v>704</v>
      </c>
      <c r="D47" s="107" t="s">
        <v>728</v>
      </c>
      <c r="E47" s="107" t="s">
        <v>706</v>
      </c>
      <c r="F47" s="107" t="s">
        <v>732</v>
      </c>
      <c r="G47" s="107" t="s">
        <v>708</v>
      </c>
      <c r="H47" s="107" t="s">
        <v>734</v>
      </c>
    </row>
    <row r="48" spans="1:8" x14ac:dyDescent="0.35">
      <c r="A48" s="107" t="s">
        <v>84</v>
      </c>
      <c r="B48" s="107" t="s">
        <v>83</v>
      </c>
      <c r="C48" s="107" t="s">
        <v>704</v>
      </c>
      <c r="D48" s="107" t="s">
        <v>728</v>
      </c>
      <c r="E48" s="107" t="s">
        <v>706</v>
      </c>
      <c r="F48" s="107" t="s">
        <v>732</v>
      </c>
      <c r="G48" s="107" t="s">
        <v>708</v>
      </c>
      <c r="H48" s="107" t="s">
        <v>745</v>
      </c>
    </row>
    <row r="49" spans="1:8" x14ac:dyDescent="0.35">
      <c r="A49" s="107" t="s">
        <v>86</v>
      </c>
      <c r="B49" s="107" t="s">
        <v>85</v>
      </c>
      <c r="C49" s="107" t="s">
        <v>710</v>
      </c>
      <c r="D49" s="107" t="s">
        <v>724</v>
      </c>
      <c r="E49" s="107" t="s">
        <v>740</v>
      </c>
      <c r="F49" s="107" t="s">
        <v>710</v>
      </c>
      <c r="G49" s="107" t="s">
        <v>711</v>
      </c>
      <c r="H49" s="107" t="s">
        <v>741</v>
      </c>
    </row>
    <row r="50" spans="1:8" x14ac:dyDescent="0.35">
      <c r="A50" s="107" t="s">
        <v>88</v>
      </c>
      <c r="B50" s="107" t="s">
        <v>87</v>
      </c>
      <c r="C50" s="107" t="s">
        <v>716</v>
      </c>
      <c r="D50" s="107" t="s">
        <v>705</v>
      </c>
      <c r="E50" s="107" t="s">
        <v>718</v>
      </c>
      <c r="F50" s="107" t="s">
        <v>719</v>
      </c>
      <c r="G50" s="107" t="s">
        <v>720</v>
      </c>
      <c r="H50" s="107" t="s">
        <v>721</v>
      </c>
    </row>
    <row r="51" spans="1:8" x14ac:dyDescent="0.35">
      <c r="A51" s="107" t="s">
        <v>90</v>
      </c>
      <c r="B51" s="107" t="s">
        <v>89</v>
      </c>
      <c r="C51" s="107" t="s">
        <v>716</v>
      </c>
      <c r="D51" s="107" t="s">
        <v>705</v>
      </c>
      <c r="E51" s="107" t="s">
        <v>718</v>
      </c>
      <c r="F51" s="107" t="s">
        <v>719</v>
      </c>
      <c r="G51" s="107" t="s">
        <v>720</v>
      </c>
      <c r="H51" s="107" t="s">
        <v>721</v>
      </c>
    </row>
    <row r="52" spans="1:8" x14ac:dyDescent="0.35">
      <c r="A52" s="107" t="s">
        <v>93</v>
      </c>
      <c r="B52" s="107" t="s">
        <v>92</v>
      </c>
      <c r="C52" s="107" t="s">
        <v>716</v>
      </c>
      <c r="D52" s="107" t="s">
        <v>705</v>
      </c>
      <c r="E52" s="107" t="s">
        <v>718</v>
      </c>
      <c r="F52" s="107" t="s">
        <v>719</v>
      </c>
      <c r="G52" s="107" t="s">
        <v>720</v>
      </c>
      <c r="H52" s="107" t="s">
        <v>723</v>
      </c>
    </row>
    <row r="53" spans="1:8" x14ac:dyDescent="0.35">
      <c r="A53" s="107" t="s">
        <v>95</v>
      </c>
      <c r="B53" s="107" t="s">
        <v>94</v>
      </c>
      <c r="C53" s="107" t="s">
        <v>710</v>
      </c>
      <c r="D53" s="107" t="s">
        <v>724</v>
      </c>
      <c r="E53" s="107" t="s">
        <v>701</v>
      </c>
      <c r="F53" s="107" t="s">
        <v>710</v>
      </c>
      <c r="G53" s="107" t="s">
        <v>711</v>
      </c>
      <c r="H53" s="107" t="s">
        <v>712</v>
      </c>
    </row>
    <row r="54" spans="1:8" x14ac:dyDescent="0.35">
      <c r="A54" s="107" t="s">
        <v>97</v>
      </c>
      <c r="B54" s="107" t="s">
        <v>96</v>
      </c>
      <c r="C54" s="107" t="s">
        <v>716</v>
      </c>
      <c r="D54" s="107" t="s">
        <v>724</v>
      </c>
      <c r="E54" s="107" t="s">
        <v>718</v>
      </c>
      <c r="F54" s="107" t="s">
        <v>719</v>
      </c>
      <c r="G54" s="107" t="s">
        <v>720</v>
      </c>
      <c r="H54" s="107" t="s">
        <v>735</v>
      </c>
    </row>
    <row r="55" spans="1:8" x14ac:dyDescent="0.35">
      <c r="A55" s="107" t="s">
        <v>99</v>
      </c>
      <c r="B55" s="107" t="s">
        <v>98</v>
      </c>
      <c r="C55" s="107" t="s">
        <v>713</v>
      </c>
      <c r="D55" s="107" t="s">
        <v>717</v>
      </c>
      <c r="E55" s="107" t="s">
        <v>736</v>
      </c>
      <c r="F55" s="107" t="s">
        <v>713</v>
      </c>
      <c r="G55" s="107" t="s">
        <v>711</v>
      </c>
      <c r="H55" s="107" t="s">
        <v>715</v>
      </c>
    </row>
    <row r="56" spans="1:8" x14ac:dyDescent="0.35">
      <c r="A56" s="107" t="s">
        <v>101</v>
      </c>
      <c r="B56" s="107" t="s">
        <v>100</v>
      </c>
      <c r="C56" s="107" t="s">
        <v>713</v>
      </c>
      <c r="D56" s="107" t="s">
        <v>700</v>
      </c>
      <c r="E56" s="107" t="s">
        <v>740</v>
      </c>
      <c r="F56" s="107" t="s">
        <v>713</v>
      </c>
      <c r="G56" s="107" t="s">
        <v>711</v>
      </c>
      <c r="H56" s="107" t="s">
        <v>741</v>
      </c>
    </row>
    <row r="57" spans="1:8" x14ac:dyDescent="0.35">
      <c r="A57" s="107" t="s">
        <v>103</v>
      </c>
      <c r="B57" s="107" t="s">
        <v>102</v>
      </c>
      <c r="C57" s="107" t="s">
        <v>704</v>
      </c>
      <c r="D57" s="107" t="s">
        <v>728</v>
      </c>
      <c r="E57" s="107" t="s">
        <v>706</v>
      </c>
      <c r="F57" s="107" t="s">
        <v>732</v>
      </c>
      <c r="G57" s="107" t="s">
        <v>708</v>
      </c>
      <c r="H57" s="107" t="s">
        <v>745</v>
      </c>
    </row>
    <row r="58" spans="1:8" x14ac:dyDescent="0.35">
      <c r="A58" s="107" t="s">
        <v>105</v>
      </c>
      <c r="B58" s="107" t="s">
        <v>104</v>
      </c>
      <c r="C58" s="107" t="s">
        <v>713</v>
      </c>
      <c r="D58" s="107" t="s">
        <v>700</v>
      </c>
      <c r="E58" s="107" t="s">
        <v>740</v>
      </c>
      <c r="F58" s="107" t="s">
        <v>713</v>
      </c>
      <c r="G58" s="107" t="s">
        <v>711</v>
      </c>
      <c r="H58" s="107" t="s">
        <v>741</v>
      </c>
    </row>
    <row r="59" spans="1:8" x14ac:dyDescent="0.35">
      <c r="A59" s="107" t="s">
        <v>107</v>
      </c>
      <c r="B59" s="107" t="s">
        <v>106</v>
      </c>
      <c r="C59" s="107" t="s">
        <v>727</v>
      </c>
      <c r="D59" s="107" t="s">
        <v>705</v>
      </c>
      <c r="E59" s="107" t="s">
        <v>746</v>
      </c>
      <c r="F59" s="107" t="s">
        <v>727</v>
      </c>
      <c r="G59" s="107" t="s">
        <v>730</v>
      </c>
      <c r="H59" s="107" t="s">
        <v>747</v>
      </c>
    </row>
    <row r="60" spans="1:8" x14ac:dyDescent="0.35">
      <c r="A60" s="107" t="s">
        <v>109</v>
      </c>
      <c r="B60" s="107" t="s">
        <v>108</v>
      </c>
      <c r="C60" s="107" t="s">
        <v>704</v>
      </c>
      <c r="D60" s="107" t="s">
        <v>728</v>
      </c>
      <c r="E60" s="107" t="s">
        <v>706</v>
      </c>
      <c r="F60" s="107" t="s">
        <v>732</v>
      </c>
      <c r="G60" s="107" t="s">
        <v>708</v>
      </c>
      <c r="H60" s="107" t="s">
        <v>745</v>
      </c>
    </row>
    <row r="61" spans="1:8" x14ac:dyDescent="0.35">
      <c r="A61" s="107" t="s">
        <v>111</v>
      </c>
      <c r="B61" s="107" t="s">
        <v>110</v>
      </c>
      <c r="C61" s="107" t="s">
        <v>704</v>
      </c>
      <c r="D61" s="107" t="s">
        <v>728</v>
      </c>
      <c r="E61" s="107" t="s">
        <v>706</v>
      </c>
      <c r="F61" s="107" t="s">
        <v>732</v>
      </c>
      <c r="G61" s="107" t="s">
        <v>708</v>
      </c>
      <c r="H61" s="107" t="s">
        <v>733</v>
      </c>
    </row>
    <row r="62" spans="1:8" x14ac:dyDescent="0.35">
      <c r="A62" s="107" t="s">
        <v>113</v>
      </c>
      <c r="B62" s="107" t="s">
        <v>112</v>
      </c>
      <c r="C62" s="107" t="s">
        <v>713</v>
      </c>
      <c r="D62" s="107" t="s">
        <v>705</v>
      </c>
      <c r="E62" s="107" t="s">
        <v>736</v>
      </c>
      <c r="F62" s="107" t="s">
        <v>713</v>
      </c>
      <c r="G62" s="107" t="s">
        <v>711</v>
      </c>
      <c r="H62" s="107" t="s">
        <v>715</v>
      </c>
    </row>
    <row r="63" spans="1:8" x14ac:dyDescent="0.35">
      <c r="A63" s="107" t="s">
        <v>115</v>
      </c>
      <c r="B63" s="107" t="s">
        <v>114</v>
      </c>
      <c r="C63" s="107" t="s">
        <v>713</v>
      </c>
      <c r="D63" s="107" t="s">
        <v>700</v>
      </c>
      <c r="E63" s="107" t="s">
        <v>736</v>
      </c>
      <c r="F63" s="107" t="s">
        <v>713</v>
      </c>
      <c r="G63" s="107" t="s">
        <v>711</v>
      </c>
      <c r="H63" s="107" t="s">
        <v>737</v>
      </c>
    </row>
    <row r="64" spans="1:8" x14ac:dyDescent="0.35">
      <c r="A64" s="107" t="s">
        <v>117</v>
      </c>
      <c r="B64" s="107" t="s">
        <v>116</v>
      </c>
      <c r="C64" s="107" t="s">
        <v>704</v>
      </c>
      <c r="D64" s="107" t="s">
        <v>724</v>
      </c>
      <c r="E64" s="107" t="s">
        <v>725</v>
      </c>
      <c r="F64" s="107" t="s">
        <v>707</v>
      </c>
      <c r="G64" s="107" t="s">
        <v>702</v>
      </c>
      <c r="H64" s="107" t="s">
        <v>726</v>
      </c>
    </row>
    <row r="65" spans="1:8" x14ac:dyDescent="0.35">
      <c r="A65" s="107" t="s">
        <v>119</v>
      </c>
      <c r="B65" s="107" t="s">
        <v>118</v>
      </c>
      <c r="C65" s="107" t="s">
        <v>704</v>
      </c>
      <c r="D65" s="107" t="s">
        <v>728</v>
      </c>
      <c r="E65" s="107" t="s">
        <v>706</v>
      </c>
      <c r="F65" s="107" t="s">
        <v>732</v>
      </c>
      <c r="G65" s="107" t="s">
        <v>708</v>
      </c>
      <c r="H65" s="107" t="s">
        <v>733</v>
      </c>
    </row>
    <row r="66" spans="1:8" x14ac:dyDescent="0.35">
      <c r="A66" s="107" t="s">
        <v>121</v>
      </c>
      <c r="B66" s="107" t="s">
        <v>120</v>
      </c>
      <c r="C66" s="107" t="s">
        <v>713</v>
      </c>
      <c r="D66" s="107" t="s">
        <v>724</v>
      </c>
      <c r="E66" s="107" t="s">
        <v>736</v>
      </c>
      <c r="F66" s="107" t="s">
        <v>713</v>
      </c>
      <c r="G66" s="107" t="s">
        <v>711</v>
      </c>
      <c r="H66" s="107" t="s">
        <v>737</v>
      </c>
    </row>
    <row r="67" spans="1:8" x14ac:dyDescent="0.35">
      <c r="A67" s="107" t="s">
        <v>123</v>
      </c>
      <c r="B67" s="107" t="s">
        <v>122</v>
      </c>
      <c r="C67" s="107" t="s">
        <v>704</v>
      </c>
      <c r="D67" s="107" t="s">
        <v>728</v>
      </c>
      <c r="E67" s="107" t="s">
        <v>706</v>
      </c>
      <c r="F67" s="107" t="s">
        <v>732</v>
      </c>
      <c r="G67" s="107" t="s">
        <v>708</v>
      </c>
      <c r="H67" s="107" t="s">
        <v>709</v>
      </c>
    </row>
    <row r="68" spans="1:8" x14ac:dyDescent="0.35">
      <c r="A68" s="107" t="s">
        <v>125</v>
      </c>
      <c r="B68" s="107" t="s">
        <v>124</v>
      </c>
      <c r="C68" s="107" t="s">
        <v>716</v>
      </c>
      <c r="D68" s="107" t="s">
        <v>705</v>
      </c>
      <c r="E68" s="107" t="s">
        <v>718</v>
      </c>
      <c r="F68" s="107" t="s">
        <v>719</v>
      </c>
      <c r="G68" s="107" t="s">
        <v>720</v>
      </c>
      <c r="H68" s="107" t="s">
        <v>721</v>
      </c>
    </row>
    <row r="69" spans="1:8" x14ac:dyDescent="0.35">
      <c r="A69" s="107" t="s">
        <v>127</v>
      </c>
      <c r="B69" s="107" t="s">
        <v>126</v>
      </c>
      <c r="C69" s="107" t="s">
        <v>716</v>
      </c>
      <c r="D69" s="107" t="s">
        <v>724</v>
      </c>
      <c r="E69" s="107" t="s">
        <v>718</v>
      </c>
      <c r="F69" s="107" t="s">
        <v>719</v>
      </c>
      <c r="G69" s="107" t="s">
        <v>720</v>
      </c>
      <c r="H69" s="107" t="s">
        <v>735</v>
      </c>
    </row>
    <row r="70" spans="1:8" x14ac:dyDescent="0.35">
      <c r="A70" s="107" t="s">
        <v>129</v>
      </c>
      <c r="B70" s="107" t="s">
        <v>128</v>
      </c>
      <c r="C70" s="107" t="s">
        <v>713</v>
      </c>
      <c r="D70" s="107" t="s">
        <v>700</v>
      </c>
      <c r="E70" s="107" t="s">
        <v>736</v>
      </c>
      <c r="F70" s="107" t="s">
        <v>713</v>
      </c>
      <c r="G70" s="107" t="s">
        <v>711</v>
      </c>
      <c r="H70" s="107" t="s">
        <v>737</v>
      </c>
    </row>
    <row r="71" spans="1:8" x14ac:dyDescent="0.35">
      <c r="A71" s="107" t="s">
        <v>371</v>
      </c>
      <c r="B71" s="107" t="s">
        <v>130</v>
      </c>
      <c r="C71" s="107" t="s">
        <v>713</v>
      </c>
      <c r="D71" s="107" t="s">
        <v>700</v>
      </c>
      <c r="E71" s="107" t="s">
        <v>736</v>
      </c>
      <c r="F71" s="107" t="s">
        <v>713</v>
      </c>
      <c r="G71" s="107" t="s">
        <v>711</v>
      </c>
      <c r="H71" s="107" t="s">
        <v>737</v>
      </c>
    </row>
    <row r="72" spans="1:8" x14ac:dyDescent="0.35">
      <c r="A72" s="107" t="s">
        <v>132</v>
      </c>
      <c r="B72" s="107" t="s">
        <v>131</v>
      </c>
      <c r="C72" s="107" t="s">
        <v>716</v>
      </c>
      <c r="D72" s="107" t="s">
        <v>724</v>
      </c>
      <c r="E72" s="107" t="s">
        <v>718</v>
      </c>
      <c r="F72" s="107" t="s">
        <v>722</v>
      </c>
      <c r="G72" s="107" t="s">
        <v>720</v>
      </c>
      <c r="H72" s="107" t="s">
        <v>723</v>
      </c>
    </row>
    <row r="73" spans="1:8" x14ac:dyDescent="0.35">
      <c r="A73" s="107" t="s">
        <v>134</v>
      </c>
      <c r="B73" s="107" t="s">
        <v>133</v>
      </c>
      <c r="C73" s="107" t="s">
        <v>716</v>
      </c>
      <c r="D73" s="107" t="s">
        <v>700</v>
      </c>
      <c r="E73" s="107" t="s">
        <v>718</v>
      </c>
      <c r="F73" s="107" t="s">
        <v>719</v>
      </c>
      <c r="G73" s="107" t="s">
        <v>720</v>
      </c>
      <c r="H73" s="107" t="s">
        <v>721</v>
      </c>
    </row>
    <row r="74" spans="1:8" x14ac:dyDescent="0.35">
      <c r="A74" s="107" t="s">
        <v>136</v>
      </c>
      <c r="B74" s="107" t="s">
        <v>135</v>
      </c>
      <c r="C74" s="107" t="s">
        <v>716</v>
      </c>
      <c r="D74" s="107" t="s">
        <v>724</v>
      </c>
      <c r="E74" s="107" t="s">
        <v>718</v>
      </c>
      <c r="F74" s="107" t="s">
        <v>719</v>
      </c>
      <c r="G74" s="107" t="s">
        <v>720</v>
      </c>
      <c r="H74" s="107" t="s">
        <v>735</v>
      </c>
    </row>
    <row r="75" spans="1:8" x14ac:dyDescent="0.35">
      <c r="A75" s="107" t="s">
        <v>138</v>
      </c>
      <c r="B75" s="107" t="s">
        <v>137</v>
      </c>
      <c r="C75" s="107" t="s">
        <v>704</v>
      </c>
      <c r="D75" s="107" t="s">
        <v>705</v>
      </c>
      <c r="E75" s="107" t="s">
        <v>706</v>
      </c>
      <c r="F75" s="107" t="s">
        <v>732</v>
      </c>
      <c r="G75" s="107" t="s">
        <v>708</v>
      </c>
      <c r="H75" s="107" t="s">
        <v>734</v>
      </c>
    </row>
    <row r="76" spans="1:8" x14ac:dyDescent="0.35">
      <c r="A76" s="107" t="s">
        <v>140</v>
      </c>
      <c r="B76" s="107" t="s">
        <v>139</v>
      </c>
      <c r="C76" s="107" t="s">
        <v>704</v>
      </c>
      <c r="D76" s="107" t="s">
        <v>728</v>
      </c>
      <c r="E76" s="107" t="s">
        <v>706</v>
      </c>
      <c r="F76" s="107" t="s">
        <v>748</v>
      </c>
      <c r="G76" s="107" t="s">
        <v>708</v>
      </c>
      <c r="H76" s="107" t="s">
        <v>745</v>
      </c>
    </row>
    <row r="77" spans="1:8" x14ac:dyDescent="0.35">
      <c r="A77" s="107" t="s">
        <v>142</v>
      </c>
      <c r="B77" s="107" t="s">
        <v>141</v>
      </c>
      <c r="C77" s="107" t="s">
        <v>699</v>
      </c>
      <c r="D77" s="107" t="s">
        <v>724</v>
      </c>
      <c r="E77" s="107" t="s">
        <v>729</v>
      </c>
      <c r="F77" s="107" t="s">
        <v>699</v>
      </c>
      <c r="G77" s="107" t="s">
        <v>702</v>
      </c>
      <c r="H77" s="107" t="s">
        <v>703</v>
      </c>
    </row>
    <row r="78" spans="1:8" x14ac:dyDescent="0.35">
      <c r="A78" s="107" t="s">
        <v>144</v>
      </c>
      <c r="B78" s="107" t="s">
        <v>143</v>
      </c>
      <c r="C78" s="107" t="s">
        <v>727</v>
      </c>
      <c r="D78" s="107" t="s">
        <v>724</v>
      </c>
      <c r="E78" s="107" t="s">
        <v>729</v>
      </c>
      <c r="F78" s="107" t="s">
        <v>727</v>
      </c>
      <c r="G78" s="107" t="s">
        <v>702</v>
      </c>
      <c r="H78" s="107" t="s">
        <v>739</v>
      </c>
    </row>
    <row r="79" spans="1:8" x14ac:dyDescent="0.35">
      <c r="A79" s="107" t="s">
        <v>841</v>
      </c>
      <c r="B79" s="107" t="s">
        <v>145</v>
      </c>
      <c r="C79" s="107" t="s">
        <v>710</v>
      </c>
      <c r="D79" s="107" t="s">
        <v>705</v>
      </c>
      <c r="E79" s="107" t="s">
        <v>701</v>
      </c>
      <c r="F79" s="107" t="s">
        <v>710</v>
      </c>
      <c r="G79" s="107" t="s">
        <v>702</v>
      </c>
      <c r="H79" s="107" t="s">
        <v>703</v>
      </c>
    </row>
    <row r="80" spans="1:8" x14ac:dyDescent="0.35">
      <c r="A80" s="107" t="s">
        <v>147</v>
      </c>
      <c r="B80" s="107" t="s">
        <v>146</v>
      </c>
      <c r="C80" s="107" t="s">
        <v>710</v>
      </c>
      <c r="D80" s="107" t="s">
        <v>705</v>
      </c>
      <c r="E80" s="107" t="s">
        <v>701</v>
      </c>
      <c r="F80" s="107" t="s">
        <v>710</v>
      </c>
      <c r="G80" s="107" t="s">
        <v>702</v>
      </c>
      <c r="H80" s="107" t="s">
        <v>726</v>
      </c>
    </row>
    <row r="81" spans="1:8" x14ac:dyDescent="0.35">
      <c r="A81" s="107" t="s">
        <v>149</v>
      </c>
      <c r="B81" s="107" t="s">
        <v>148</v>
      </c>
      <c r="C81" s="107" t="s">
        <v>704</v>
      </c>
      <c r="D81" s="107" t="s">
        <v>728</v>
      </c>
      <c r="E81" s="107" t="s">
        <v>706</v>
      </c>
      <c r="F81" s="107" t="s">
        <v>732</v>
      </c>
      <c r="G81" s="107" t="s">
        <v>708</v>
      </c>
      <c r="H81" s="107" t="s">
        <v>745</v>
      </c>
    </row>
    <row r="82" spans="1:8" x14ac:dyDescent="0.35">
      <c r="A82" s="107" t="s">
        <v>151</v>
      </c>
      <c r="B82" s="107" t="s">
        <v>150</v>
      </c>
      <c r="C82" s="107" t="s">
        <v>710</v>
      </c>
      <c r="D82" s="107" t="s">
        <v>728</v>
      </c>
      <c r="E82" s="107" t="s">
        <v>701</v>
      </c>
      <c r="F82" s="107" t="s">
        <v>710</v>
      </c>
      <c r="G82" s="107" t="s">
        <v>702</v>
      </c>
      <c r="H82" s="107" t="s">
        <v>726</v>
      </c>
    </row>
    <row r="83" spans="1:8" x14ac:dyDescent="0.35">
      <c r="A83" s="107" t="s">
        <v>153</v>
      </c>
      <c r="B83" s="107" t="s">
        <v>152</v>
      </c>
      <c r="C83" s="107" t="s">
        <v>704</v>
      </c>
      <c r="D83" s="107" t="s">
        <v>728</v>
      </c>
      <c r="E83" s="107" t="s">
        <v>706</v>
      </c>
      <c r="F83" s="107" t="s">
        <v>732</v>
      </c>
      <c r="G83" s="107" t="s">
        <v>708</v>
      </c>
      <c r="H83" s="107" t="s">
        <v>709</v>
      </c>
    </row>
    <row r="84" spans="1:8" x14ac:dyDescent="0.35">
      <c r="A84" s="107" t="s">
        <v>155</v>
      </c>
      <c r="B84" s="107" t="s">
        <v>154</v>
      </c>
      <c r="C84" s="107" t="s">
        <v>716</v>
      </c>
      <c r="D84" s="107" t="s">
        <v>705</v>
      </c>
      <c r="E84" s="107" t="s">
        <v>718</v>
      </c>
      <c r="F84" s="107" t="s">
        <v>719</v>
      </c>
      <c r="G84" s="107" t="s">
        <v>720</v>
      </c>
      <c r="H84" s="107" t="s">
        <v>721</v>
      </c>
    </row>
    <row r="85" spans="1:8" x14ac:dyDescent="0.35">
      <c r="A85" s="107" t="s">
        <v>157</v>
      </c>
      <c r="B85" s="107" t="s">
        <v>156</v>
      </c>
      <c r="C85" s="107" t="s">
        <v>727</v>
      </c>
      <c r="D85" s="107" t="s">
        <v>728</v>
      </c>
      <c r="E85" s="107" t="s">
        <v>729</v>
      </c>
      <c r="F85" s="107" t="s">
        <v>727</v>
      </c>
      <c r="G85" s="107" t="s">
        <v>702</v>
      </c>
      <c r="H85" s="107" t="s">
        <v>744</v>
      </c>
    </row>
    <row r="86" spans="1:8" x14ac:dyDescent="0.35">
      <c r="A86" s="107" t="s">
        <v>159</v>
      </c>
      <c r="B86" s="107" t="s">
        <v>158</v>
      </c>
      <c r="C86" s="107" t="s">
        <v>710</v>
      </c>
      <c r="D86" s="107" t="s">
        <v>705</v>
      </c>
      <c r="E86" s="107" t="s">
        <v>701</v>
      </c>
      <c r="F86" s="107" t="s">
        <v>710</v>
      </c>
      <c r="G86" s="107" t="s">
        <v>702</v>
      </c>
      <c r="H86" s="107" t="s">
        <v>726</v>
      </c>
    </row>
    <row r="87" spans="1:8" x14ac:dyDescent="0.35">
      <c r="A87" s="107" t="s">
        <v>161</v>
      </c>
      <c r="B87" s="107" t="s">
        <v>160</v>
      </c>
      <c r="C87" s="107" t="s">
        <v>704</v>
      </c>
      <c r="D87" s="107" t="s">
        <v>705</v>
      </c>
      <c r="E87" s="107" t="s">
        <v>725</v>
      </c>
      <c r="F87" s="107" t="s">
        <v>749</v>
      </c>
      <c r="G87" s="107" t="s">
        <v>702</v>
      </c>
      <c r="H87" s="107" t="s">
        <v>749</v>
      </c>
    </row>
    <row r="88" spans="1:8" x14ac:dyDescent="0.35">
      <c r="A88" s="107" t="s">
        <v>163</v>
      </c>
      <c r="B88" s="107" t="s">
        <v>162</v>
      </c>
      <c r="C88" s="107" t="s">
        <v>713</v>
      </c>
      <c r="D88" s="107" t="s">
        <v>700</v>
      </c>
      <c r="E88" s="107" t="s">
        <v>740</v>
      </c>
      <c r="F88" s="107" t="s">
        <v>713</v>
      </c>
      <c r="G88" s="107" t="s">
        <v>711</v>
      </c>
      <c r="H88" s="107" t="s">
        <v>741</v>
      </c>
    </row>
    <row r="89" spans="1:8" x14ac:dyDescent="0.35">
      <c r="A89" s="107" t="s">
        <v>165</v>
      </c>
      <c r="B89" s="107" t="s">
        <v>164</v>
      </c>
      <c r="C89" s="107" t="s">
        <v>727</v>
      </c>
      <c r="D89" s="107" t="s">
        <v>724</v>
      </c>
      <c r="E89" s="107" t="s">
        <v>746</v>
      </c>
      <c r="F89" s="107" t="s">
        <v>727</v>
      </c>
      <c r="G89" s="107" t="s">
        <v>730</v>
      </c>
      <c r="H89" s="107" t="s">
        <v>750</v>
      </c>
    </row>
    <row r="90" spans="1:8" x14ac:dyDescent="0.35">
      <c r="A90" s="107" t="s">
        <v>839</v>
      </c>
      <c r="B90" s="107" t="s">
        <v>166</v>
      </c>
      <c r="C90" s="107" t="s">
        <v>727</v>
      </c>
      <c r="D90" s="107" t="s">
        <v>700</v>
      </c>
      <c r="E90" s="107" t="s">
        <v>729</v>
      </c>
      <c r="F90" s="107" t="s">
        <v>727</v>
      </c>
      <c r="G90" s="107" t="s">
        <v>702</v>
      </c>
      <c r="H90" s="107" t="s">
        <v>744</v>
      </c>
    </row>
    <row r="91" spans="1:8" x14ac:dyDescent="0.35">
      <c r="A91" s="107" t="s">
        <v>843</v>
      </c>
      <c r="B91" s="107" t="s">
        <v>297</v>
      </c>
      <c r="C91" s="107" t="s">
        <v>727</v>
      </c>
      <c r="D91" s="107" t="s">
        <v>728</v>
      </c>
      <c r="E91" s="107" t="s">
        <v>729</v>
      </c>
      <c r="F91" s="107" t="s">
        <v>727</v>
      </c>
      <c r="G91" s="107" t="s">
        <v>702</v>
      </c>
      <c r="H91" s="107" t="s">
        <v>744</v>
      </c>
    </row>
    <row r="92" spans="1:8" x14ac:dyDescent="0.35">
      <c r="A92" s="107" t="s">
        <v>168</v>
      </c>
      <c r="B92" s="107" t="s">
        <v>167</v>
      </c>
      <c r="C92" s="107" t="s">
        <v>710</v>
      </c>
      <c r="D92" s="107" t="s">
        <v>717</v>
      </c>
      <c r="E92" s="107" t="s">
        <v>701</v>
      </c>
      <c r="F92" s="107" t="s">
        <v>710</v>
      </c>
      <c r="G92" s="107" t="s">
        <v>702</v>
      </c>
      <c r="H92" s="107" t="s">
        <v>726</v>
      </c>
    </row>
    <row r="93" spans="1:8" x14ac:dyDescent="0.35">
      <c r="A93" s="107" t="s">
        <v>170</v>
      </c>
      <c r="B93" s="107" t="s">
        <v>169</v>
      </c>
      <c r="C93" s="107" t="s">
        <v>704</v>
      </c>
      <c r="D93" s="107" t="s">
        <v>700</v>
      </c>
      <c r="E93" s="107" t="s">
        <v>725</v>
      </c>
      <c r="F93" s="107" t="s">
        <v>749</v>
      </c>
      <c r="G93" s="107" t="s">
        <v>702</v>
      </c>
      <c r="H93" s="107" t="s">
        <v>749</v>
      </c>
    </row>
    <row r="94" spans="1:8" x14ac:dyDescent="0.35">
      <c r="A94" s="107" t="s">
        <v>842</v>
      </c>
      <c r="B94" s="107" t="s">
        <v>171</v>
      </c>
      <c r="C94" s="107" t="s">
        <v>727</v>
      </c>
      <c r="D94" s="107" t="s">
        <v>724</v>
      </c>
      <c r="E94" s="107" t="s">
        <v>729</v>
      </c>
      <c r="F94" s="107" t="s">
        <v>727</v>
      </c>
      <c r="G94" s="107" t="s">
        <v>702</v>
      </c>
      <c r="H94" s="107" t="s">
        <v>739</v>
      </c>
    </row>
    <row r="95" spans="1:8" x14ac:dyDescent="0.35">
      <c r="A95" s="107" t="s">
        <v>377</v>
      </c>
      <c r="B95" s="107" t="s">
        <v>172</v>
      </c>
      <c r="C95" s="107" t="s">
        <v>704</v>
      </c>
      <c r="D95" s="107" t="s">
        <v>717</v>
      </c>
      <c r="E95" s="107" t="s">
        <v>706</v>
      </c>
      <c r="F95" s="107" t="s">
        <v>732</v>
      </c>
      <c r="G95" s="107" t="s">
        <v>708</v>
      </c>
      <c r="H95" s="107" t="s">
        <v>745</v>
      </c>
    </row>
    <row r="96" spans="1:8" x14ac:dyDescent="0.35">
      <c r="A96" s="107" t="s">
        <v>174</v>
      </c>
      <c r="B96" s="107" t="s">
        <v>173</v>
      </c>
      <c r="C96" s="107" t="s">
        <v>710</v>
      </c>
      <c r="D96" s="107" t="s">
        <v>705</v>
      </c>
      <c r="E96" s="107" t="s">
        <v>701</v>
      </c>
      <c r="F96" s="107" t="s">
        <v>710</v>
      </c>
      <c r="G96" s="107" t="s">
        <v>702</v>
      </c>
      <c r="H96" s="107" t="s">
        <v>726</v>
      </c>
    </row>
    <row r="97" spans="1:8" x14ac:dyDescent="0.35">
      <c r="A97" s="107" t="s">
        <v>176</v>
      </c>
      <c r="B97" s="107" t="s">
        <v>175</v>
      </c>
      <c r="C97" s="107" t="s">
        <v>713</v>
      </c>
      <c r="D97" s="107" t="s">
        <v>724</v>
      </c>
      <c r="E97" s="107" t="s">
        <v>714</v>
      </c>
      <c r="F97" s="107" t="s">
        <v>713</v>
      </c>
      <c r="G97" s="107" t="s">
        <v>711</v>
      </c>
      <c r="H97" s="107" t="s">
        <v>738</v>
      </c>
    </row>
    <row r="98" spans="1:8" x14ac:dyDescent="0.35">
      <c r="A98" s="107" t="s">
        <v>178</v>
      </c>
      <c r="B98" s="107" t="s">
        <v>177</v>
      </c>
      <c r="C98" s="107" t="s">
        <v>713</v>
      </c>
      <c r="D98" s="107" t="s">
        <v>700</v>
      </c>
      <c r="E98" s="107" t="s">
        <v>736</v>
      </c>
      <c r="F98" s="107" t="s">
        <v>713</v>
      </c>
      <c r="G98" s="107" t="s">
        <v>711</v>
      </c>
      <c r="H98" s="107" t="s">
        <v>737</v>
      </c>
    </row>
    <row r="99" spans="1:8" x14ac:dyDescent="0.35">
      <c r="A99" s="107" t="s">
        <v>180</v>
      </c>
      <c r="B99" s="107" t="s">
        <v>179</v>
      </c>
      <c r="C99" s="107" t="s">
        <v>710</v>
      </c>
      <c r="D99" s="107" t="s">
        <v>705</v>
      </c>
      <c r="E99" s="107" t="s">
        <v>701</v>
      </c>
      <c r="F99" s="107" t="s">
        <v>710</v>
      </c>
      <c r="G99" s="107" t="s">
        <v>711</v>
      </c>
      <c r="H99" s="107" t="s">
        <v>712</v>
      </c>
    </row>
    <row r="100" spans="1:8" x14ac:dyDescent="0.35">
      <c r="A100" s="107" t="s">
        <v>182</v>
      </c>
      <c r="B100" s="107" t="s">
        <v>181</v>
      </c>
      <c r="C100" s="107" t="s">
        <v>704</v>
      </c>
      <c r="D100" s="107" t="s">
        <v>717</v>
      </c>
      <c r="E100" s="107" t="s">
        <v>706</v>
      </c>
      <c r="F100" s="107" t="s">
        <v>748</v>
      </c>
      <c r="G100" s="107" t="s">
        <v>708</v>
      </c>
      <c r="H100" s="107" t="s">
        <v>733</v>
      </c>
    </row>
    <row r="101" spans="1:8" x14ac:dyDescent="0.35">
      <c r="A101" s="107" t="s">
        <v>184</v>
      </c>
      <c r="B101" s="107" t="s">
        <v>183</v>
      </c>
      <c r="C101" s="107" t="s">
        <v>704</v>
      </c>
      <c r="D101" s="107" t="s">
        <v>717</v>
      </c>
      <c r="E101" s="107" t="s">
        <v>706</v>
      </c>
      <c r="F101" s="107" t="s">
        <v>732</v>
      </c>
      <c r="G101" s="107" t="s">
        <v>708</v>
      </c>
      <c r="H101" s="107" t="s">
        <v>745</v>
      </c>
    </row>
    <row r="102" spans="1:8" x14ac:dyDescent="0.35">
      <c r="A102" s="107" t="s">
        <v>186</v>
      </c>
      <c r="B102" s="107" t="s">
        <v>185</v>
      </c>
      <c r="C102" s="107" t="s">
        <v>704</v>
      </c>
      <c r="D102" s="107" t="s">
        <v>728</v>
      </c>
      <c r="E102" s="107" t="s">
        <v>706</v>
      </c>
      <c r="F102" s="107" t="s">
        <v>732</v>
      </c>
      <c r="G102" s="107" t="s">
        <v>708</v>
      </c>
      <c r="H102" s="107" t="s">
        <v>733</v>
      </c>
    </row>
    <row r="103" spans="1:8" x14ac:dyDescent="0.35">
      <c r="A103" s="142" t="s">
        <v>1079</v>
      </c>
      <c r="B103" s="107" t="s">
        <v>187</v>
      </c>
      <c r="C103" s="107" t="s">
        <v>704</v>
      </c>
      <c r="D103" s="107" t="s">
        <v>705</v>
      </c>
      <c r="E103" s="107" t="s">
        <v>706</v>
      </c>
      <c r="F103" s="107" t="s">
        <v>707</v>
      </c>
      <c r="G103" s="107" t="s">
        <v>708</v>
      </c>
      <c r="H103" s="107" t="s">
        <v>709</v>
      </c>
    </row>
    <row r="104" spans="1:8" x14ac:dyDescent="0.35">
      <c r="A104" s="107" t="s">
        <v>189</v>
      </c>
      <c r="B104" s="107" t="s">
        <v>188</v>
      </c>
      <c r="C104" s="107" t="s">
        <v>713</v>
      </c>
      <c r="D104" s="107" t="s">
        <v>700</v>
      </c>
      <c r="E104" s="107" t="s">
        <v>714</v>
      </c>
      <c r="F104" s="107" t="s">
        <v>713</v>
      </c>
      <c r="G104" s="107" t="s">
        <v>711</v>
      </c>
      <c r="H104" s="107" t="s">
        <v>741</v>
      </c>
    </row>
    <row r="105" spans="1:8" x14ac:dyDescent="0.35">
      <c r="A105" s="107" t="s">
        <v>191</v>
      </c>
      <c r="B105" s="107" t="s">
        <v>190</v>
      </c>
      <c r="C105" s="107" t="s">
        <v>713</v>
      </c>
      <c r="D105" s="107" t="s">
        <v>700</v>
      </c>
      <c r="E105" s="107" t="s">
        <v>714</v>
      </c>
      <c r="F105" s="107" t="s">
        <v>713</v>
      </c>
      <c r="G105" s="107" t="s">
        <v>711</v>
      </c>
      <c r="H105" s="107" t="s">
        <v>741</v>
      </c>
    </row>
    <row r="106" spans="1:8" x14ac:dyDescent="0.35">
      <c r="A106" s="107" t="s">
        <v>193</v>
      </c>
      <c r="B106" s="107" t="s">
        <v>192</v>
      </c>
      <c r="C106" s="107" t="s">
        <v>727</v>
      </c>
      <c r="D106" s="107" t="s">
        <v>705</v>
      </c>
      <c r="E106" s="107" t="s">
        <v>729</v>
      </c>
      <c r="F106" s="107" t="s">
        <v>727</v>
      </c>
      <c r="G106" s="107" t="s">
        <v>702</v>
      </c>
      <c r="H106" s="107" t="s">
        <v>739</v>
      </c>
    </row>
    <row r="107" spans="1:8" x14ac:dyDescent="0.35">
      <c r="A107" s="107" t="s">
        <v>195</v>
      </c>
      <c r="B107" s="107" t="s">
        <v>194</v>
      </c>
      <c r="C107" s="107" t="s">
        <v>699</v>
      </c>
      <c r="D107" s="107" t="s">
        <v>705</v>
      </c>
      <c r="E107" s="107" t="s">
        <v>729</v>
      </c>
      <c r="F107" s="107" t="s">
        <v>699</v>
      </c>
      <c r="G107" s="107" t="s">
        <v>702</v>
      </c>
      <c r="H107" s="107" t="s">
        <v>703</v>
      </c>
    </row>
    <row r="108" spans="1:8" x14ac:dyDescent="0.35">
      <c r="A108" s="107" t="s">
        <v>197</v>
      </c>
      <c r="B108" s="107" t="s">
        <v>196</v>
      </c>
      <c r="C108" s="107" t="s">
        <v>713</v>
      </c>
      <c r="D108" s="107" t="s">
        <v>700</v>
      </c>
      <c r="E108" s="107" t="s">
        <v>736</v>
      </c>
      <c r="F108" s="107" t="s">
        <v>713</v>
      </c>
      <c r="G108" s="107" t="s">
        <v>711</v>
      </c>
      <c r="H108" s="107" t="s">
        <v>737</v>
      </c>
    </row>
    <row r="109" spans="1:8" x14ac:dyDescent="0.35">
      <c r="A109" s="107" t="s">
        <v>199</v>
      </c>
      <c r="B109" s="107" t="s">
        <v>198</v>
      </c>
      <c r="C109" s="107" t="s">
        <v>710</v>
      </c>
      <c r="D109" s="107" t="s">
        <v>717</v>
      </c>
      <c r="E109" s="107" t="s">
        <v>706</v>
      </c>
      <c r="F109" s="107" t="s">
        <v>732</v>
      </c>
      <c r="G109" s="107" t="s">
        <v>708</v>
      </c>
      <c r="H109" s="107" t="s">
        <v>709</v>
      </c>
    </row>
    <row r="110" spans="1:8" x14ac:dyDescent="0.35">
      <c r="A110" s="107" t="s">
        <v>201</v>
      </c>
      <c r="B110" s="107" t="s">
        <v>200</v>
      </c>
      <c r="C110" s="107" t="s">
        <v>727</v>
      </c>
      <c r="D110" s="107" t="s">
        <v>705</v>
      </c>
      <c r="E110" s="107" t="s">
        <v>746</v>
      </c>
      <c r="F110" s="107" t="s">
        <v>727</v>
      </c>
      <c r="G110" s="107" t="s">
        <v>730</v>
      </c>
      <c r="H110" s="107" t="s">
        <v>750</v>
      </c>
    </row>
    <row r="111" spans="1:8" x14ac:dyDescent="0.35">
      <c r="A111" s="107" t="s">
        <v>203</v>
      </c>
      <c r="B111" s="107" t="s">
        <v>202</v>
      </c>
      <c r="C111" s="107" t="s">
        <v>713</v>
      </c>
      <c r="D111" s="107" t="s">
        <v>724</v>
      </c>
      <c r="E111" s="107" t="s">
        <v>736</v>
      </c>
      <c r="F111" s="107" t="s">
        <v>713</v>
      </c>
      <c r="G111" s="107" t="s">
        <v>711</v>
      </c>
      <c r="H111" s="107" t="s">
        <v>737</v>
      </c>
    </row>
    <row r="112" spans="1:8" x14ac:dyDescent="0.35">
      <c r="A112" s="107" t="s">
        <v>205</v>
      </c>
      <c r="B112" s="107" t="s">
        <v>204</v>
      </c>
      <c r="C112" s="107" t="s">
        <v>713</v>
      </c>
      <c r="D112" s="107" t="s">
        <v>705</v>
      </c>
      <c r="E112" s="107" t="s">
        <v>714</v>
      </c>
      <c r="F112" s="107" t="s">
        <v>713</v>
      </c>
      <c r="G112" s="107" t="s">
        <v>711</v>
      </c>
      <c r="H112" s="107" t="s">
        <v>741</v>
      </c>
    </row>
    <row r="113" spans="1:8" x14ac:dyDescent="0.35">
      <c r="A113" s="107" t="s">
        <v>207</v>
      </c>
      <c r="B113" s="107" t="s">
        <v>206</v>
      </c>
      <c r="C113" s="107" t="s">
        <v>716</v>
      </c>
      <c r="D113" s="107" t="s">
        <v>705</v>
      </c>
      <c r="E113" s="107" t="s">
        <v>718</v>
      </c>
      <c r="F113" s="107" t="s">
        <v>719</v>
      </c>
      <c r="G113" s="107" t="s">
        <v>720</v>
      </c>
      <c r="H113" s="107" t="s">
        <v>735</v>
      </c>
    </row>
    <row r="114" spans="1:8" x14ac:dyDescent="0.35">
      <c r="A114" s="107" t="s">
        <v>750</v>
      </c>
      <c r="B114" s="107" t="s">
        <v>208</v>
      </c>
      <c r="C114" s="107" t="s">
        <v>727</v>
      </c>
      <c r="D114" s="107" t="s">
        <v>724</v>
      </c>
      <c r="E114" s="107" t="s">
        <v>746</v>
      </c>
      <c r="F114" s="107" t="s">
        <v>727</v>
      </c>
      <c r="G114" s="107" t="s">
        <v>730</v>
      </c>
      <c r="H114" s="107" t="s">
        <v>750</v>
      </c>
    </row>
    <row r="115" spans="1:8" x14ac:dyDescent="0.35">
      <c r="A115" s="107" t="s">
        <v>844</v>
      </c>
      <c r="B115" s="107" t="s">
        <v>209</v>
      </c>
      <c r="C115" s="107" t="s">
        <v>704</v>
      </c>
      <c r="D115" s="107" t="s">
        <v>724</v>
      </c>
      <c r="E115" s="107" t="s">
        <v>706</v>
      </c>
      <c r="F115" s="107" t="s">
        <v>707</v>
      </c>
      <c r="G115" s="107" t="s">
        <v>708</v>
      </c>
      <c r="H115" s="107" t="s">
        <v>734</v>
      </c>
    </row>
    <row r="116" spans="1:8" x14ac:dyDescent="0.35">
      <c r="A116" s="107" t="s">
        <v>211</v>
      </c>
      <c r="B116" s="107" t="s">
        <v>210</v>
      </c>
      <c r="C116" s="107" t="s">
        <v>727</v>
      </c>
      <c r="D116" s="107" t="s">
        <v>724</v>
      </c>
      <c r="E116" s="107" t="s">
        <v>729</v>
      </c>
      <c r="F116" s="107" t="s">
        <v>727</v>
      </c>
      <c r="G116" s="107" t="s">
        <v>702</v>
      </c>
      <c r="H116" s="107" t="s">
        <v>744</v>
      </c>
    </row>
    <row r="117" spans="1:8" x14ac:dyDescent="0.35">
      <c r="A117" s="107" t="s">
        <v>213</v>
      </c>
      <c r="B117" s="107" t="s">
        <v>212</v>
      </c>
      <c r="C117" s="107" t="s">
        <v>704</v>
      </c>
      <c r="D117" s="107" t="s">
        <v>705</v>
      </c>
      <c r="E117" s="107" t="s">
        <v>706</v>
      </c>
      <c r="F117" s="107" t="s">
        <v>707</v>
      </c>
      <c r="G117" s="107" t="s">
        <v>708</v>
      </c>
      <c r="H117" s="107" t="s">
        <v>709</v>
      </c>
    </row>
    <row r="118" spans="1:8" x14ac:dyDescent="0.35">
      <c r="A118" s="107" t="s">
        <v>215</v>
      </c>
      <c r="B118" s="107" t="s">
        <v>214</v>
      </c>
      <c r="C118" s="107" t="s">
        <v>710</v>
      </c>
      <c r="D118" s="107" t="s">
        <v>724</v>
      </c>
      <c r="E118" s="107" t="s">
        <v>701</v>
      </c>
      <c r="F118" s="107" t="s">
        <v>710</v>
      </c>
      <c r="G118" s="107" t="s">
        <v>711</v>
      </c>
      <c r="H118" s="107" t="s">
        <v>712</v>
      </c>
    </row>
    <row r="119" spans="1:8" x14ac:dyDescent="0.35">
      <c r="A119" s="107" t="s">
        <v>217</v>
      </c>
      <c r="B119" s="107" t="s">
        <v>216</v>
      </c>
      <c r="C119" s="107" t="s">
        <v>713</v>
      </c>
      <c r="D119" s="107" t="s">
        <v>700</v>
      </c>
      <c r="E119" s="107" t="s">
        <v>714</v>
      </c>
      <c r="F119" s="107" t="s">
        <v>713</v>
      </c>
      <c r="G119" s="107" t="s">
        <v>711</v>
      </c>
      <c r="H119" s="107" t="s">
        <v>741</v>
      </c>
    </row>
    <row r="120" spans="1:8" x14ac:dyDescent="0.35">
      <c r="A120" s="107" t="s">
        <v>369</v>
      </c>
      <c r="B120" s="107" t="s">
        <v>218</v>
      </c>
      <c r="C120" s="107" t="s">
        <v>727</v>
      </c>
      <c r="D120" s="107" t="s">
        <v>700</v>
      </c>
      <c r="E120" s="107" t="s">
        <v>729</v>
      </c>
      <c r="F120" s="107" t="s">
        <v>727</v>
      </c>
      <c r="G120" s="107" t="s">
        <v>702</v>
      </c>
      <c r="H120" s="107" t="s">
        <v>739</v>
      </c>
    </row>
    <row r="121" spans="1:8" x14ac:dyDescent="0.35">
      <c r="A121" s="107" t="s">
        <v>220</v>
      </c>
      <c r="B121" s="107" t="s">
        <v>219</v>
      </c>
      <c r="C121" s="107" t="s">
        <v>713</v>
      </c>
      <c r="D121" s="107" t="s">
        <v>705</v>
      </c>
      <c r="E121" s="107" t="s">
        <v>714</v>
      </c>
      <c r="F121" s="107" t="s">
        <v>713</v>
      </c>
      <c r="G121" s="107" t="s">
        <v>711</v>
      </c>
      <c r="H121" s="107" t="s">
        <v>738</v>
      </c>
    </row>
    <row r="122" spans="1:8" x14ac:dyDescent="0.35">
      <c r="A122" s="107" t="s">
        <v>222</v>
      </c>
      <c r="B122" s="107" t="s">
        <v>221</v>
      </c>
      <c r="C122" s="107" t="s">
        <v>727</v>
      </c>
      <c r="D122" s="107"/>
      <c r="E122" s="107" t="s">
        <v>746</v>
      </c>
      <c r="F122" s="107" t="s">
        <v>727</v>
      </c>
      <c r="G122" s="107" t="s">
        <v>730</v>
      </c>
      <c r="H122" s="107" t="s">
        <v>750</v>
      </c>
    </row>
    <row r="123" spans="1:8" x14ac:dyDescent="0.35">
      <c r="A123" s="107" t="s">
        <v>224</v>
      </c>
      <c r="B123" s="107" t="s">
        <v>223</v>
      </c>
      <c r="C123" s="107" t="s">
        <v>699</v>
      </c>
      <c r="D123" s="107" t="s">
        <v>700</v>
      </c>
      <c r="E123" s="107" t="s">
        <v>729</v>
      </c>
      <c r="F123" s="107" t="s">
        <v>699</v>
      </c>
      <c r="G123" s="107" t="s">
        <v>702</v>
      </c>
      <c r="H123" s="107" t="s">
        <v>703</v>
      </c>
    </row>
    <row r="124" spans="1:8" x14ac:dyDescent="0.35">
      <c r="A124" s="107" t="s">
        <v>226</v>
      </c>
      <c r="B124" s="107" t="s">
        <v>225</v>
      </c>
      <c r="C124" s="107" t="s">
        <v>704</v>
      </c>
      <c r="D124" s="107" t="s">
        <v>728</v>
      </c>
      <c r="E124" s="107" t="s">
        <v>706</v>
      </c>
      <c r="F124" s="107" t="s">
        <v>732</v>
      </c>
      <c r="G124" s="107" t="s">
        <v>708</v>
      </c>
      <c r="H124" s="107" t="s">
        <v>733</v>
      </c>
    </row>
    <row r="125" spans="1:8" x14ac:dyDescent="0.35">
      <c r="A125" s="107" t="s">
        <v>228</v>
      </c>
      <c r="B125" s="107" t="s">
        <v>227</v>
      </c>
      <c r="C125" s="107" t="s">
        <v>727</v>
      </c>
      <c r="D125" s="107" t="s">
        <v>728</v>
      </c>
      <c r="E125" s="107" t="s">
        <v>729</v>
      </c>
      <c r="F125" s="107" t="s">
        <v>727</v>
      </c>
      <c r="G125" s="107" t="s">
        <v>730</v>
      </c>
      <c r="H125" s="107" t="s">
        <v>731</v>
      </c>
    </row>
    <row r="126" spans="1:8" x14ac:dyDescent="0.35">
      <c r="A126" s="107" t="s">
        <v>230</v>
      </c>
      <c r="B126" s="107" t="s">
        <v>229</v>
      </c>
      <c r="C126" s="107" t="s">
        <v>716</v>
      </c>
      <c r="D126" s="107" t="s">
        <v>724</v>
      </c>
      <c r="E126" s="107" t="s">
        <v>718</v>
      </c>
      <c r="F126" s="107" t="s">
        <v>719</v>
      </c>
      <c r="G126" s="107" t="s">
        <v>720</v>
      </c>
      <c r="H126" s="107" t="s">
        <v>735</v>
      </c>
    </row>
    <row r="127" spans="1:8" x14ac:dyDescent="0.35">
      <c r="A127" s="107" t="s">
        <v>232</v>
      </c>
      <c r="B127" s="107" t="s">
        <v>231</v>
      </c>
      <c r="C127" s="107" t="s">
        <v>713</v>
      </c>
      <c r="D127" s="107" t="s">
        <v>700</v>
      </c>
      <c r="E127" s="107" t="s">
        <v>736</v>
      </c>
      <c r="F127" s="107" t="s">
        <v>713</v>
      </c>
      <c r="G127" s="107" t="s">
        <v>711</v>
      </c>
      <c r="H127" s="107" t="s">
        <v>737</v>
      </c>
    </row>
    <row r="128" spans="1:8" x14ac:dyDescent="0.35">
      <c r="A128" s="107" t="s">
        <v>234</v>
      </c>
      <c r="B128" s="107" t="s">
        <v>233</v>
      </c>
      <c r="C128" s="107" t="s">
        <v>713</v>
      </c>
      <c r="D128" s="107" t="s">
        <v>724</v>
      </c>
      <c r="E128" s="107" t="s">
        <v>736</v>
      </c>
      <c r="F128" s="107" t="s">
        <v>713</v>
      </c>
      <c r="G128" s="107" t="s">
        <v>711</v>
      </c>
      <c r="H128" s="107" t="s">
        <v>737</v>
      </c>
    </row>
    <row r="129" spans="1:8" x14ac:dyDescent="0.35">
      <c r="A129" s="107" t="s">
        <v>236</v>
      </c>
      <c r="B129" s="107" t="s">
        <v>235</v>
      </c>
      <c r="C129" s="107" t="s">
        <v>704</v>
      </c>
      <c r="D129" s="107" t="s">
        <v>728</v>
      </c>
      <c r="E129" s="107" t="s">
        <v>706</v>
      </c>
      <c r="F129" s="107" t="s">
        <v>748</v>
      </c>
      <c r="G129" s="107" t="s">
        <v>708</v>
      </c>
      <c r="H129" s="107" t="s">
        <v>745</v>
      </c>
    </row>
    <row r="130" spans="1:8" x14ac:dyDescent="0.35">
      <c r="A130" s="107" t="s">
        <v>239</v>
      </c>
      <c r="B130" s="107" t="s">
        <v>238</v>
      </c>
      <c r="C130" s="107" t="s">
        <v>710</v>
      </c>
      <c r="D130" s="107" t="s">
        <v>717</v>
      </c>
      <c r="E130" s="107" t="s">
        <v>701</v>
      </c>
      <c r="F130" s="107" t="s">
        <v>710</v>
      </c>
      <c r="G130" s="107" t="s">
        <v>702</v>
      </c>
      <c r="H130" s="107" t="s">
        <v>726</v>
      </c>
    </row>
    <row r="131" spans="1:8" x14ac:dyDescent="0.35">
      <c r="A131" s="107" t="s">
        <v>241</v>
      </c>
      <c r="B131" s="107" t="s">
        <v>240</v>
      </c>
      <c r="C131" s="107" t="s">
        <v>699</v>
      </c>
      <c r="D131" s="107" t="s">
        <v>724</v>
      </c>
      <c r="E131" s="107" t="s">
        <v>701</v>
      </c>
      <c r="F131" s="107" t="s">
        <v>699</v>
      </c>
      <c r="G131" s="107" t="s">
        <v>702</v>
      </c>
      <c r="H131" s="107" t="s">
        <v>703</v>
      </c>
    </row>
    <row r="132" spans="1:8" x14ac:dyDescent="0.35">
      <c r="A132" s="107" t="s">
        <v>243</v>
      </c>
      <c r="B132" s="107" t="s">
        <v>242</v>
      </c>
      <c r="C132" s="107" t="s">
        <v>727</v>
      </c>
      <c r="D132" s="107" t="s">
        <v>705</v>
      </c>
      <c r="E132" s="107" t="s">
        <v>746</v>
      </c>
      <c r="F132" s="107" t="s">
        <v>727</v>
      </c>
      <c r="G132" s="107" t="s">
        <v>730</v>
      </c>
      <c r="H132" s="107" t="s">
        <v>750</v>
      </c>
    </row>
    <row r="133" spans="1:8" x14ac:dyDescent="0.35">
      <c r="A133" s="107" t="s">
        <v>392</v>
      </c>
      <c r="B133" s="107" t="s">
        <v>237</v>
      </c>
      <c r="C133" s="107" t="s">
        <v>710</v>
      </c>
      <c r="D133" s="107" t="s">
        <v>724</v>
      </c>
      <c r="E133" s="107" t="s">
        <v>701</v>
      </c>
      <c r="F133" s="107" t="s">
        <v>710</v>
      </c>
      <c r="G133" s="107" t="s">
        <v>702</v>
      </c>
      <c r="H133" s="107" t="s">
        <v>726</v>
      </c>
    </row>
    <row r="134" spans="1:8" x14ac:dyDescent="0.35">
      <c r="A134" s="107" t="s">
        <v>245</v>
      </c>
      <c r="B134" s="107" t="s">
        <v>244</v>
      </c>
      <c r="C134" s="107" t="s">
        <v>716</v>
      </c>
      <c r="D134" s="107" t="s">
        <v>705</v>
      </c>
      <c r="E134" s="107" t="s">
        <v>718</v>
      </c>
      <c r="F134" s="107" t="s">
        <v>719</v>
      </c>
      <c r="G134" s="107" t="s">
        <v>720</v>
      </c>
      <c r="H134" s="107" t="s">
        <v>735</v>
      </c>
    </row>
    <row r="135" spans="1:8" x14ac:dyDescent="0.35">
      <c r="A135" s="107" t="s">
        <v>247</v>
      </c>
      <c r="B135" s="107" t="s">
        <v>246</v>
      </c>
      <c r="C135" s="107" t="s">
        <v>727</v>
      </c>
      <c r="D135" s="107" t="s">
        <v>724</v>
      </c>
      <c r="E135" s="107" t="s">
        <v>729</v>
      </c>
      <c r="F135" s="107" t="s">
        <v>727</v>
      </c>
      <c r="G135" s="107" t="s">
        <v>730</v>
      </c>
      <c r="H135" s="107" t="s">
        <v>747</v>
      </c>
    </row>
    <row r="136" spans="1:8" x14ac:dyDescent="0.35">
      <c r="A136" s="107" t="s">
        <v>249</v>
      </c>
      <c r="B136" s="107" t="s">
        <v>248</v>
      </c>
      <c r="C136" s="107" t="s">
        <v>716</v>
      </c>
      <c r="D136" s="107" t="s">
        <v>724</v>
      </c>
      <c r="E136" s="107" t="s">
        <v>718</v>
      </c>
      <c r="F136" s="107" t="s">
        <v>722</v>
      </c>
      <c r="G136" s="107" t="s">
        <v>720</v>
      </c>
      <c r="H136" s="107" t="s">
        <v>723</v>
      </c>
    </row>
    <row r="137" spans="1:8" x14ac:dyDescent="0.35">
      <c r="A137" s="107" t="s">
        <v>251</v>
      </c>
      <c r="B137" s="107" t="s">
        <v>250</v>
      </c>
      <c r="C137" s="107" t="s">
        <v>716</v>
      </c>
      <c r="D137" s="107" t="s">
        <v>705</v>
      </c>
      <c r="E137" s="107" t="s">
        <v>718</v>
      </c>
      <c r="F137" s="107" t="s">
        <v>722</v>
      </c>
      <c r="G137" s="107" t="s">
        <v>720</v>
      </c>
      <c r="H137" s="107" t="s">
        <v>723</v>
      </c>
    </row>
    <row r="138" spans="1:8" x14ac:dyDescent="0.35">
      <c r="A138" s="107" t="s">
        <v>253</v>
      </c>
      <c r="B138" s="107" t="s">
        <v>252</v>
      </c>
      <c r="C138" s="107" t="s">
        <v>727</v>
      </c>
      <c r="D138" s="107" t="s">
        <v>724</v>
      </c>
      <c r="E138" s="107" t="s">
        <v>729</v>
      </c>
      <c r="F138" s="107" t="s">
        <v>727</v>
      </c>
      <c r="G138" s="107" t="s">
        <v>702</v>
      </c>
      <c r="H138" s="107" t="s">
        <v>739</v>
      </c>
    </row>
    <row r="139" spans="1:8" x14ac:dyDescent="0.35">
      <c r="A139" s="107" t="s">
        <v>255</v>
      </c>
      <c r="B139" s="107" t="s">
        <v>254</v>
      </c>
      <c r="C139" s="107" t="s">
        <v>704</v>
      </c>
      <c r="D139" s="107" t="s">
        <v>728</v>
      </c>
      <c r="E139" s="107" t="s">
        <v>706</v>
      </c>
      <c r="F139" s="107" t="s">
        <v>732</v>
      </c>
      <c r="G139" s="107" t="s">
        <v>708</v>
      </c>
      <c r="H139" s="107" t="s">
        <v>734</v>
      </c>
    </row>
    <row r="140" spans="1:8" x14ac:dyDescent="0.35">
      <c r="A140" s="107" t="s">
        <v>257</v>
      </c>
      <c r="B140" s="107" t="s">
        <v>256</v>
      </c>
      <c r="C140" s="107" t="s">
        <v>704</v>
      </c>
      <c r="D140" s="107" t="s">
        <v>728</v>
      </c>
      <c r="E140" s="107" t="s">
        <v>706</v>
      </c>
      <c r="F140" s="107" t="s">
        <v>732</v>
      </c>
      <c r="G140" s="107" t="s">
        <v>708</v>
      </c>
      <c r="H140" s="107" t="s">
        <v>709</v>
      </c>
    </row>
    <row r="141" spans="1:8" x14ac:dyDescent="0.35">
      <c r="A141" s="107" t="s">
        <v>259</v>
      </c>
      <c r="B141" s="107" t="s">
        <v>258</v>
      </c>
      <c r="C141" s="107" t="s">
        <v>710</v>
      </c>
      <c r="D141" s="107" t="s">
        <v>717</v>
      </c>
      <c r="E141" s="107" t="s">
        <v>701</v>
      </c>
      <c r="F141" s="107" t="s">
        <v>710</v>
      </c>
      <c r="G141" s="107" t="s">
        <v>702</v>
      </c>
      <c r="H141" s="107" t="s">
        <v>726</v>
      </c>
    </row>
    <row r="142" spans="1:8" x14ac:dyDescent="0.35">
      <c r="A142" s="107" t="s">
        <v>261</v>
      </c>
      <c r="B142" s="107" t="s">
        <v>260</v>
      </c>
      <c r="C142" s="107" t="s">
        <v>704</v>
      </c>
      <c r="D142" s="107" t="s">
        <v>705</v>
      </c>
      <c r="E142" s="107" t="s">
        <v>706</v>
      </c>
      <c r="F142" s="107" t="s">
        <v>732</v>
      </c>
      <c r="G142" s="107" t="s">
        <v>708</v>
      </c>
      <c r="H142" s="107" t="s">
        <v>734</v>
      </c>
    </row>
    <row r="143" spans="1:8" x14ac:dyDescent="0.35">
      <c r="A143" s="107" t="s">
        <v>376</v>
      </c>
      <c r="B143" s="107" t="s">
        <v>262</v>
      </c>
      <c r="C143" s="107" t="s">
        <v>704</v>
      </c>
      <c r="D143" s="107" t="s">
        <v>717</v>
      </c>
      <c r="E143" s="107" t="s">
        <v>706</v>
      </c>
      <c r="F143" s="107" t="s">
        <v>751</v>
      </c>
      <c r="G143" s="107" t="s">
        <v>708</v>
      </c>
      <c r="H143" s="107" t="s">
        <v>734</v>
      </c>
    </row>
    <row r="144" spans="1:8" x14ac:dyDescent="0.35">
      <c r="A144" s="107" t="s">
        <v>264</v>
      </c>
      <c r="B144" s="107" t="s">
        <v>263</v>
      </c>
      <c r="C144" s="107" t="s">
        <v>713</v>
      </c>
      <c r="D144" s="107" t="s">
        <v>700</v>
      </c>
      <c r="E144" s="107" t="s">
        <v>740</v>
      </c>
      <c r="F144" s="107" t="s">
        <v>713</v>
      </c>
      <c r="G144" s="107" t="s">
        <v>711</v>
      </c>
      <c r="H144" s="107" t="s">
        <v>741</v>
      </c>
    </row>
    <row r="145" spans="1:8" x14ac:dyDescent="0.35">
      <c r="A145" s="107" t="s">
        <v>266</v>
      </c>
      <c r="B145" s="107" t="s">
        <v>265</v>
      </c>
      <c r="C145" s="107" t="s">
        <v>716</v>
      </c>
      <c r="D145" s="107" t="s">
        <v>717</v>
      </c>
      <c r="E145" s="107" t="s">
        <v>718</v>
      </c>
      <c r="F145" s="107" t="s">
        <v>719</v>
      </c>
      <c r="G145" s="107" t="s">
        <v>720</v>
      </c>
      <c r="H145" s="107" t="s">
        <v>721</v>
      </c>
    </row>
    <row r="146" spans="1:8" x14ac:dyDescent="0.35">
      <c r="A146" s="107" t="s">
        <v>268</v>
      </c>
      <c r="B146" s="107" t="s">
        <v>267</v>
      </c>
      <c r="C146" s="107" t="s">
        <v>716</v>
      </c>
      <c r="D146" s="107" t="s">
        <v>705</v>
      </c>
      <c r="E146" s="107" t="s">
        <v>718</v>
      </c>
      <c r="F146" s="107" t="s">
        <v>719</v>
      </c>
      <c r="G146" s="107" t="s">
        <v>720</v>
      </c>
      <c r="H146" s="107" t="s">
        <v>721</v>
      </c>
    </row>
    <row r="147" spans="1:8" x14ac:dyDescent="0.35">
      <c r="A147" s="107" t="s">
        <v>270</v>
      </c>
      <c r="B147" s="107" t="s">
        <v>269</v>
      </c>
      <c r="C147" s="107" t="s">
        <v>716</v>
      </c>
      <c r="D147" s="107" t="s">
        <v>705</v>
      </c>
      <c r="E147" s="107" t="s">
        <v>718</v>
      </c>
      <c r="F147" s="107" t="s">
        <v>719</v>
      </c>
      <c r="G147" s="107" t="s">
        <v>720</v>
      </c>
      <c r="H147" s="107" t="s">
        <v>721</v>
      </c>
    </row>
    <row r="148" spans="1:8" x14ac:dyDescent="0.35">
      <c r="A148" s="107" t="s">
        <v>272</v>
      </c>
      <c r="B148" s="107" t="s">
        <v>271</v>
      </c>
      <c r="C148" s="107" t="s">
        <v>727</v>
      </c>
      <c r="D148" s="107" t="s">
        <v>724</v>
      </c>
      <c r="E148" s="107" t="s">
        <v>746</v>
      </c>
      <c r="F148" s="107" t="s">
        <v>727</v>
      </c>
      <c r="G148" s="107" t="s">
        <v>730</v>
      </c>
      <c r="H148" s="107" t="s">
        <v>752</v>
      </c>
    </row>
    <row r="149" spans="1:8" x14ac:dyDescent="0.35">
      <c r="A149" s="107" t="s">
        <v>274</v>
      </c>
      <c r="B149" s="107" t="s">
        <v>273</v>
      </c>
      <c r="C149" s="107" t="s">
        <v>713</v>
      </c>
      <c r="D149" s="107" t="s">
        <v>724</v>
      </c>
      <c r="E149" s="107" t="s">
        <v>736</v>
      </c>
      <c r="F149" s="107" t="s">
        <v>713</v>
      </c>
      <c r="G149" s="107" t="s">
        <v>711</v>
      </c>
      <c r="H149" s="107" t="s">
        <v>715</v>
      </c>
    </row>
    <row r="150" spans="1:8" x14ac:dyDescent="0.35">
      <c r="A150" s="107" t="s">
        <v>276</v>
      </c>
      <c r="B150" s="107" t="s">
        <v>275</v>
      </c>
      <c r="C150" s="107" t="s">
        <v>710</v>
      </c>
      <c r="D150" s="107" t="s">
        <v>717</v>
      </c>
      <c r="E150" s="107" t="s">
        <v>701</v>
      </c>
      <c r="F150" s="107" t="s">
        <v>710</v>
      </c>
      <c r="G150" s="107" t="s">
        <v>702</v>
      </c>
      <c r="H150" s="107" t="s">
        <v>726</v>
      </c>
    </row>
    <row r="151" spans="1:8" x14ac:dyDescent="0.35">
      <c r="A151" s="107" t="s">
        <v>278</v>
      </c>
      <c r="B151" s="107" t="s">
        <v>277</v>
      </c>
      <c r="C151" s="107" t="s">
        <v>713</v>
      </c>
      <c r="D151" s="107" t="s">
        <v>724</v>
      </c>
      <c r="E151" s="107" t="s">
        <v>736</v>
      </c>
      <c r="F151" s="107" t="s">
        <v>713</v>
      </c>
      <c r="G151" s="107" t="s">
        <v>711</v>
      </c>
      <c r="H151" s="107" t="s">
        <v>737</v>
      </c>
    </row>
    <row r="152" spans="1:8" x14ac:dyDescent="0.35">
      <c r="A152" s="107" t="s">
        <v>280</v>
      </c>
      <c r="B152" s="107" t="s">
        <v>279</v>
      </c>
      <c r="C152" s="107" t="s">
        <v>704</v>
      </c>
      <c r="D152" s="107" t="s">
        <v>705</v>
      </c>
      <c r="E152" s="107" t="s">
        <v>706</v>
      </c>
      <c r="F152" s="107" t="s">
        <v>707</v>
      </c>
      <c r="G152" s="107" t="s">
        <v>708</v>
      </c>
      <c r="H152" s="107" t="s">
        <v>709</v>
      </c>
    </row>
    <row r="153" spans="1:8" x14ac:dyDescent="0.35">
      <c r="A153" s="107" t="s">
        <v>282</v>
      </c>
      <c r="B153" s="107" t="s">
        <v>281</v>
      </c>
      <c r="C153" s="107" t="s">
        <v>713</v>
      </c>
      <c r="D153" s="107" t="s">
        <v>705</v>
      </c>
      <c r="E153" s="107" t="s">
        <v>714</v>
      </c>
      <c r="F153" s="107" t="s">
        <v>713</v>
      </c>
      <c r="G153" s="107" t="s">
        <v>711</v>
      </c>
      <c r="H153" s="107" t="s">
        <v>741</v>
      </c>
    </row>
    <row r="154" spans="1:8" x14ac:dyDescent="0.35">
      <c r="A154" s="107" t="s">
        <v>284</v>
      </c>
      <c r="B154" s="107" t="s">
        <v>283</v>
      </c>
      <c r="C154" s="107" t="s">
        <v>713</v>
      </c>
      <c r="D154" s="107" t="s">
        <v>700</v>
      </c>
      <c r="E154" s="107" t="s">
        <v>736</v>
      </c>
      <c r="F154" s="107" t="s">
        <v>713</v>
      </c>
      <c r="G154" s="107" t="s">
        <v>711</v>
      </c>
      <c r="H154" s="107" t="s">
        <v>737</v>
      </c>
    </row>
    <row r="155" spans="1:8" x14ac:dyDescent="0.35">
      <c r="A155" s="107" t="s">
        <v>286</v>
      </c>
      <c r="B155" s="107" t="s">
        <v>285</v>
      </c>
      <c r="C155" s="107" t="s">
        <v>727</v>
      </c>
      <c r="D155" s="107" t="s">
        <v>717</v>
      </c>
      <c r="E155" s="107" t="s">
        <v>729</v>
      </c>
      <c r="F155" s="107" t="s">
        <v>727</v>
      </c>
      <c r="G155" s="107" t="s">
        <v>702</v>
      </c>
      <c r="H155" s="107" t="s">
        <v>739</v>
      </c>
    </row>
    <row r="156" spans="1:8" x14ac:dyDescent="0.35">
      <c r="A156" s="107" t="s">
        <v>288</v>
      </c>
      <c r="B156" s="107" t="s">
        <v>287</v>
      </c>
      <c r="C156" s="107" t="s">
        <v>704</v>
      </c>
      <c r="D156" s="107" t="s">
        <v>728</v>
      </c>
      <c r="E156" s="107" t="s">
        <v>706</v>
      </c>
      <c r="F156" s="107" t="s">
        <v>732</v>
      </c>
      <c r="G156" s="107" t="s">
        <v>708</v>
      </c>
      <c r="H156" s="107" t="s">
        <v>734</v>
      </c>
    </row>
    <row r="157" spans="1:8" x14ac:dyDescent="0.35">
      <c r="A157" s="107" t="s">
        <v>290</v>
      </c>
      <c r="B157" s="107" t="s">
        <v>289</v>
      </c>
      <c r="C157" s="107" t="s">
        <v>704</v>
      </c>
      <c r="D157" s="107" t="s">
        <v>728</v>
      </c>
      <c r="E157" s="107" t="s">
        <v>706</v>
      </c>
      <c r="F157" s="107" t="s">
        <v>732</v>
      </c>
      <c r="G157" s="107" t="s">
        <v>708</v>
      </c>
      <c r="H157" s="107" t="s">
        <v>709</v>
      </c>
    </row>
    <row r="158" spans="1:8" x14ac:dyDescent="0.35">
      <c r="A158" s="107" t="s">
        <v>292</v>
      </c>
      <c r="B158" s="107" t="s">
        <v>291</v>
      </c>
      <c r="C158" s="107" t="s">
        <v>727</v>
      </c>
      <c r="D158" s="107" t="s">
        <v>724</v>
      </c>
      <c r="E158" s="107" t="s">
        <v>746</v>
      </c>
      <c r="F158" s="107" t="s">
        <v>727</v>
      </c>
      <c r="G158" s="107" t="s">
        <v>730</v>
      </c>
      <c r="H158" s="107" t="s">
        <v>747</v>
      </c>
    </row>
    <row r="159" spans="1:8" x14ac:dyDescent="0.35">
      <c r="A159" s="107" t="s">
        <v>294</v>
      </c>
      <c r="B159" s="107" t="s">
        <v>293</v>
      </c>
      <c r="C159" s="107" t="s">
        <v>713</v>
      </c>
      <c r="D159" s="107" t="s">
        <v>700</v>
      </c>
      <c r="E159" s="107" t="s">
        <v>740</v>
      </c>
      <c r="F159" s="107" t="s">
        <v>713</v>
      </c>
      <c r="G159" s="107" t="s">
        <v>711</v>
      </c>
      <c r="H159" s="107" t="s">
        <v>741</v>
      </c>
    </row>
    <row r="160" spans="1:8" x14ac:dyDescent="0.35">
      <c r="A160" s="107" t="s">
        <v>296</v>
      </c>
      <c r="B160" s="107" t="s">
        <v>295</v>
      </c>
      <c r="C160" s="107" t="s">
        <v>713</v>
      </c>
      <c r="D160" s="107" t="s">
        <v>705</v>
      </c>
      <c r="E160" s="107" t="s">
        <v>714</v>
      </c>
      <c r="F160" s="107" t="s">
        <v>713</v>
      </c>
      <c r="G160" s="107" t="s">
        <v>711</v>
      </c>
      <c r="H160" s="107" t="s">
        <v>738</v>
      </c>
    </row>
    <row r="161" spans="1:8" x14ac:dyDescent="0.35">
      <c r="A161" s="107" t="s">
        <v>299</v>
      </c>
      <c r="B161" s="107" t="s">
        <v>298</v>
      </c>
      <c r="C161" s="107" t="s">
        <v>713</v>
      </c>
      <c r="D161" s="107" t="s">
        <v>700</v>
      </c>
      <c r="E161" s="107" t="s">
        <v>740</v>
      </c>
      <c r="F161" s="107" t="s">
        <v>713</v>
      </c>
      <c r="G161" s="107" t="s">
        <v>711</v>
      </c>
      <c r="H161" s="107" t="s">
        <v>741</v>
      </c>
    </row>
    <row r="162" spans="1:8" x14ac:dyDescent="0.35">
      <c r="A162" s="107" t="s">
        <v>301</v>
      </c>
      <c r="B162" s="107" t="s">
        <v>300</v>
      </c>
      <c r="C162" s="107" t="s">
        <v>704</v>
      </c>
      <c r="D162" s="107" t="s">
        <v>728</v>
      </c>
      <c r="E162" s="107" t="s">
        <v>706</v>
      </c>
      <c r="F162" s="107" t="s">
        <v>732</v>
      </c>
      <c r="G162" s="107" t="s">
        <v>708</v>
      </c>
      <c r="H162" s="107" t="s">
        <v>709</v>
      </c>
    </row>
    <row r="163" spans="1:8" x14ac:dyDescent="0.35">
      <c r="A163" s="107" t="s">
        <v>303</v>
      </c>
      <c r="B163" s="107" t="s">
        <v>302</v>
      </c>
      <c r="C163" s="107" t="s">
        <v>699</v>
      </c>
      <c r="D163" s="107" t="s">
        <v>724</v>
      </c>
      <c r="E163" s="107" t="s">
        <v>729</v>
      </c>
      <c r="F163" s="107" t="s">
        <v>699</v>
      </c>
      <c r="G163" s="107" t="s">
        <v>702</v>
      </c>
      <c r="H163" s="107" t="s">
        <v>703</v>
      </c>
    </row>
    <row r="164" spans="1:8" x14ac:dyDescent="0.35">
      <c r="A164" s="107" t="s">
        <v>305</v>
      </c>
      <c r="B164" s="107" t="s">
        <v>304</v>
      </c>
      <c r="C164" s="107" t="s">
        <v>713</v>
      </c>
      <c r="D164" s="107" t="s">
        <v>724</v>
      </c>
      <c r="E164" s="107" t="s">
        <v>740</v>
      </c>
      <c r="F164" s="107" t="s">
        <v>713</v>
      </c>
      <c r="G164" s="107" t="s">
        <v>711</v>
      </c>
      <c r="H164" s="107" t="s">
        <v>712</v>
      </c>
    </row>
    <row r="165" spans="1:8" x14ac:dyDescent="0.35">
      <c r="A165" s="107" t="s">
        <v>307</v>
      </c>
      <c r="B165" s="107" t="s">
        <v>306</v>
      </c>
      <c r="C165" s="107" t="s">
        <v>716</v>
      </c>
      <c r="D165" s="107" t="s">
        <v>705</v>
      </c>
      <c r="E165" s="107" t="s">
        <v>718</v>
      </c>
      <c r="F165" s="107" t="s">
        <v>722</v>
      </c>
      <c r="G165" s="107" t="s">
        <v>720</v>
      </c>
      <c r="H165" s="107" t="s">
        <v>723</v>
      </c>
    </row>
    <row r="166" spans="1:8" x14ac:dyDescent="0.35">
      <c r="A166" s="142" t="s">
        <v>1081</v>
      </c>
      <c r="B166" s="107" t="s">
        <v>308</v>
      </c>
      <c r="C166" s="107" t="s">
        <v>713</v>
      </c>
      <c r="D166" s="107" t="s">
        <v>724</v>
      </c>
      <c r="E166" s="107" t="s">
        <v>714</v>
      </c>
      <c r="F166" s="107" t="s">
        <v>713</v>
      </c>
      <c r="G166" s="107" t="s">
        <v>711</v>
      </c>
      <c r="H166" s="107" t="s">
        <v>738</v>
      </c>
    </row>
    <row r="167" spans="1:8" x14ac:dyDescent="0.35">
      <c r="A167" s="107" t="s">
        <v>310</v>
      </c>
      <c r="B167" s="107" t="s">
        <v>309</v>
      </c>
      <c r="C167" s="107" t="s">
        <v>704</v>
      </c>
      <c r="D167" s="107" t="s">
        <v>728</v>
      </c>
      <c r="E167" s="107" t="s">
        <v>706</v>
      </c>
      <c r="F167" s="107" t="s">
        <v>732</v>
      </c>
      <c r="G167" s="107" t="s">
        <v>708</v>
      </c>
      <c r="H167" s="107" t="s">
        <v>745</v>
      </c>
    </row>
    <row r="168" spans="1:8" x14ac:dyDescent="0.35">
      <c r="A168" s="107" t="s">
        <v>312</v>
      </c>
      <c r="B168" s="107" t="s">
        <v>311</v>
      </c>
      <c r="C168" s="107" t="s">
        <v>704</v>
      </c>
      <c r="D168" s="107" t="s">
        <v>728</v>
      </c>
      <c r="E168" s="107" t="s">
        <v>706</v>
      </c>
      <c r="F168" s="107" t="s">
        <v>748</v>
      </c>
      <c r="G168" s="107" t="s">
        <v>708</v>
      </c>
      <c r="H168" s="107" t="s">
        <v>733</v>
      </c>
    </row>
    <row r="169" spans="1:8" x14ac:dyDescent="0.35">
      <c r="A169" s="107" t="s">
        <v>314</v>
      </c>
      <c r="B169" s="107" t="s">
        <v>313</v>
      </c>
      <c r="C169" s="107" t="s">
        <v>710</v>
      </c>
      <c r="D169" s="107" t="s">
        <v>724</v>
      </c>
      <c r="E169" s="107" t="s">
        <v>701</v>
      </c>
      <c r="F169" s="107" t="s">
        <v>710</v>
      </c>
      <c r="G169" s="107" t="s">
        <v>702</v>
      </c>
      <c r="H169" s="107" t="s">
        <v>726</v>
      </c>
    </row>
    <row r="170" spans="1:8" x14ac:dyDescent="0.35">
      <c r="A170" s="107" t="s">
        <v>316</v>
      </c>
      <c r="B170" s="107" t="s">
        <v>315</v>
      </c>
      <c r="C170" s="107" t="s">
        <v>704</v>
      </c>
      <c r="D170" s="107" t="s">
        <v>700</v>
      </c>
      <c r="E170" s="107" t="s">
        <v>725</v>
      </c>
      <c r="F170" s="107" t="s">
        <v>749</v>
      </c>
      <c r="G170" s="107" t="s">
        <v>702</v>
      </c>
      <c r="H170" s="107" t="s">
        <v>749</v>
      </c>
    </row>
    <row r="171" spans="1:8" x14ac:dyDescent="0.35">
      <c r="A171" s="107" t="s">
        <v>846</v>
      </c>
      <c r="B171" s="107" t="s">
        <v>317</v>
      </c>
      <c r="C171" s="107" t="s">
        <v>713</v>
      </c>
      <c r="D171" s="107" t="s">
        <v>700</v>
      </c>
      <c r="E171" s="107" t="s">
        <v>714</v>
      </c>
      <c r="F171" s="107" t="s">
        <v>713</v>
      </c>
      <c r="G171" s="107" t="s">
        <v>711</v>
      </c>
      <c r="H171" s="107" t="s">
        <v>741</v>
      </c>
    </row>
    <row r="172" spans="1:8" x14ac:dyDescent="0.35">
      <c r="A172" s="107" t="s">
        <v>319</v>
      </c>
      <c r="B172" s="107" t="s">
        <v>318</v>
      </c>
      <c r="C172" s="107" t="s">
        <v>727</v>
      </c>
      <c r="D172" s="107" t="s">
        <v>705</v>
      </c>
      <c r="E172" s="107" t="s">
        <v>729</v>
      </c>
      <c r="F172" s="107" t="s">
        <v>727</v>
      </c>
      <c r="G172" s="107" t="s">
        <v>702</v>
      </c>
      <c r="H172" s="107" t="s">
        <v>739</v>
      </c>
    </row>
    <row r="173" spans="1:8" x14ac:dyDescent="0.35">
      <c r="A173" s="107" t="s">
        <v>372</v>
      </c>
      <c r="B173" s="107" t="s">
        <v>91</v>
      </c>
      <c r="C173" s="107" t="s">
        <v>727</v>
      </c>
      <c r="D173" s="107" t="s">
        <v>724</v>
      </c>
      <c r="E173" s="107" t="s">
        <v>729</v>
      </c>
      <c r="F173" s="107" t="s">
        <v>727</v>
      </c>
      <c r="G173" s="107" t="s">
        <v>702</v>
      </c>
      <c r="H173" s="107" t="s">
        <v>739</v>
      </c>
    </row>
    <row r="174" spans="1:8" x14ac:dyDescent="0.35">
      <c r="A174" s="107" t="s">
        <v>321</v>
      </c>
      <c r="B174" s="107" t="s">
        <v>320</v>
      </c>
      <c r="C174" s="107" t="s">
        <v>713</v>
      </c>
      <c r="D174" s="107" t="s">
        <v>700</v>
      </c>
      <c r="E174" s="107" t="s">
        <v>736</v>
      </c>
      <c r="F174" s="107" t="s">
        <v>713</v>
      </c>
      <c r="G174" s="107" t="s">
        <v>711</v>
      </c>
      <c r="H174" s="107" t="s">
        <v>737</v>
      </c>
    </row>
    <row r="175" spans="1:8" x14ac:dyDescent="0.35">
      <c r="A175" s="107" t="s">
        <v>323</v>
      </c>
      <c r="B175" s="107" t="s">
        <v>322</v>
      </c>
      <c r="C175" s="107" t="s">
        <v>727</v>
      </c>
      <c r="D175" s="107" t="s">
        <v>705</v>
      </c>
      <c r="E175" s="107" t="s">
        <v>746</v>
      </c>
      <c r="F175" s="107" t="s">
        <v>727</v>
      </c>
      <c r="G175" s="107" t="s">
        <v>730</v>
      </c>
      <c r="H175" s="107" t="s">
        <v>752</v>
      </c>
    </row>
    <row r="176" spans="1:8" x14ac:dyDescent="0.35">
      <c r="A176" s="107" t="s">
        <v>325</v>
      </c>
      <c r="B176" s="107" t="s">
        <v>324</v>
      </c>
      <c r="C176" s="107" t="s">
        <v>716</v>
      </c>
      <c r="D176" s="107" t="s">
        <v>717</v>
      </c>
      <c r="E176" s="107" t="s">
        <v>718</v>
      </c>
      <c r="F176" s="107" t="s">
        <v>719</v>
      </c>
      <c r="G176" s="107" t="s">
        <v>720</v>
      </c>
      <c r="H176" s="107" t="s">
        <v>721</v>
      </c>
    </row>
    <row r="177" spans="1:8" x14ac:dyDescent="0.35">
      <c r="A177" s="107" t="s">
        <v>327</v>
      </c>
      <c r="B177" s="107" t="s">
        <v>326</v>
      </c>
      <c r="C177" s="107" t="s">
        <v>710</v>
      </c>
      <c r="D177" s="107" t="s">
        <v>705</v>
      </c>
      <c r="E177" s="107" t="s">
        <v>701</v>
      </c>
      <c r="F177" s="107" t="s">
        <v>710</v>
      </c>
      <c r="G177" s="107" t="s">
        <v>711</v>
      </c>
      <c r="H177" s="107" t="s">
        <v>712</v>
      </c>
    </row>
    <row r="178" spans="1:8" x14ac:dyDescent="0.35">
      <c r="A178" s="107" t="s">
        <v>329</v>
      </c>
      <c r="B178" s="107" t="s">
        <v>328</v>
      </c>
      <c r="C178" s="107" t="s">
        <v>704</v>
      </c>
      <c r="D178" s="107" t="s">
        <v>705</v>
      </c>
      <c r="E178" s="107" t="s">
        <v>701</v>
      </c>
      <c r="F178" s="107" t="s">
        <v>707</v>
      </c>
      <c r="G178" s="107" t="s">
        <v>702</v>
      </c>
      <c r="H178" s="107" t="s">
        <v>726</v>
      </c>
    </row>
    <row r="179" spans="1:8" x14ac:dyDescent="0.35">
      <c r="A179" s="107" t="s">
        <v>331</v>
      </c>
      <c r="B179" s="107" t="s">
        <v>330</v>
      </c>
      <c r="C179" s="107" t="s">
        <v>704</v>
      </c>
      <c r="D179" s="107" t="s">
        <v>705</v>
      </c>
      <c r="E179" s="107" t="s">
        <v>725</v>
      </c>
      <c r="F179" s="107" t="s">
        <v>749</v>
      </c>
      <c r="G179" s="107" t="s">
        <v>702</v>
      </c>
      <c r="H179" s="107" t="s">
        <v>749</v>
      </c>
    </row>
    <row r="180" spans="1:8" x14ac:dyDescent="0.35">
      <c r="A180" s="107" t="s">
        <v>333</v>
      </c>
      <c r="B180" s="107" t="s">
        <v>332</v>
      </c>
      <c r="C180" s="107" t="s">
        <v>727</v>
      </c>
      <c r="D180" s="107" t="s">
        <v>705</v>
      </c>
      <c r="E180" s="107" t="s">
        <v>746</v>
      </c>
      <c r="F180" s="107" t="s">
        <v>727</v>
      </c>
      <c r="G180" s="107" t="s">
        <v>730</v>
      </c>
      <c r="H180" s="107" t="s">
        <v>752</v>
      </c>
    </row>
    <row r="181" spans="1:8" x14ac:dyDescent="0.35">
      <c r="A181" s="107" t="s">
        <v>335</v>
      </c>
      <c r="B181" s="107" t="s">
        <v>334</v>
      </c>
      <c r="C181" s="107" t="s">
        <v>713</v>
      </c>
      <c r="D181" s="107" t="s">
        <v>700</v>
      </c>
      <c r="E181" s="107" t="s">
        <v>740</v>
      </c>
      <c r="F181" s="107" t="s">
        <v>713</v>
      </c>
      <c r="G181" s="107" t="s">
        <v>711</v>
      </c>
      <c r="H181" s="107" t="s">
        <v>741</v>
      </c>
    </row>
    <row r="182" spans="1:8" x14ac:dyDescent="0.35">
      <c r="A182" s="107" t="s">
        <v>337</v>
      </c>
      <c r="B182" s="107" t="s">
        <v>336</v>
      </c>
      <c r="C182" s="107" t="s">
        <v>704</v>
      </c>
      <c r="D182" s="107" t="s">
        <v>724</v>
      </c>
      <c r="E182" s="107" t="s">
        <v>706</v>
      </c>
      <c r="F182" s="107" t="s">
        <v>707</v>
      </c>
      <c r="G182" s="107" t="s">
        <v>708</v>
      </c>
      <c r="H182" s="107" t="s">
        <v>734</v>
      </c>
    </row>
    <row r="183" spans="1:8" x14ac:dyDescent="0.35">
      <c r="A183" s="107" t="s">
        <v>339</v>
      </c>
      <c r="B183" s="107" t="s">
        <v>338</v>
      </c>
      <c r="C183" s="107" t="s">
        <v>710</v>
      </c>
      <c r="D183" s="107" t="s">
        <v>717</v>
      </c>
      <c r="E183" s="107" t="s">
        <v>701</v>
      </c>
      <c r="F183" s="107" t="s">
        <v>710</v>
      </c>
      <c r="G183" s="107" t="s">
        <v>702</v>
      </c>
      <c r="H183" s="107" t="s">
        <v>726</v>
      </c>
    </row>
    <row r="184" spans="1:8" x14ac:dyDescent="0.35">
      <c r="A184" s="107" t="s">
        <v>847</v>
      </c>
      <c r="B184" s="107" t="s">
        <v>340</v>
      </c>
      <c r="C184" s="107" t="s">
        <v>704</v>
      </c>
      <c r="D184" s="107" t="s">
        <v>728</v>
      </c>
      <c r="E184" s="107" t="s">
        <v>706</v>
      </c>
      <c r="F184" s="180" t="s">
        <v>748</v>
      </c>
      <c r="G184" s="107" t="s">
        <v>708</v>
      </c>
      <c r="H184" s="107" t="s">
        <v>745</v>
      </c>
    </row>
    <row r="185" spans="1:8" x14ac:dyDescent="0.35">
      <c r="A185" s="107" t="s">
        <v>342</v>
      </c>
      <c r="B185" s="107" t="s">
        <v>341</v>
      </c>
      <c r="C185" s="107" t="s">
        <v>742</v>
      </c>
      <c r="D185" s="107" t="s">
        <v>728</v>
      </c>
      <c r="E185" s="107" t="s">
        <v>706</v>
      </c>
      <c r="F185" s="107" t="s">
        <v>742</v>
      </c>
      <c r="G185" s="107" t="s">
        <v>720</v>
      </c>
      <c r="H185" s="107" t="s">
        <v>743</v>
      </c>
    </row>
    <row r="186" spans="1:8" x14ac:dyDescent="0.35">
      <c r="A186" s="107" t="s">
        <v>344</v>
      </c>
      <c r="B186" s="107" t="s">
        <v>343</v>
      </c>
      <c r="C186" s="107" t="s">
        <v>716</v>
      </c>
      <c r="D186" s="107" t="s">
        <v>717</v>
      </c>
      <c r="E186" s="107" t="s">
        <v>718</v>
      </c>
      <c r="F186" s="107" t="s">
        <v>722</v>
      </c>
      <c r="G186" s="107" t="s">
        <v>720</v>
      </c>
      <c r="H186" s="107" t="s">
        <v>723</v>
      </c>
    </row>
    <row r="187" spans="1:8" x14ac:dyDescent="0.35">
      <c r="A187" s="107" t="s">
        <v>346</v>
      </c>
      <c r="B187" s="107" t="s">
        <v>345</v>
      </c>
      <c r="C187" s="107" t="s">
        <v>704</v>
      </c>
      <c r="D187" s="107" t="s">
        <v>724</v>
      </c>
      <c r="E187" s="107" t="s">
        <v>725</v>
      </c>
      <c r="F187" s="107" t="s">
        <v>749</v>
      </c>
      <c r="G187" s="107" t="s">
        <v>702</v>
      </c>
      <c r="H187" s="107" t="s">
        <v>749</v>
      </c>
    </row>
    <row r="188" spans="1:8" x14ac:dyDescent="0.35">
      <c r="A188" s="107" t="s">
        <v>348</v>
      </c>
      <c r="B188" s="107" t="s">
        <v>347</v>
      </c>
      <c r="C188" s="107" t="s">
        <v>727</v>
      </c>
      <c r="D188" s="107" t="s">
        <v>724</v>
      </c>
      <c r="E188" s="107" t="s">
        <v>746</v>
      </c>
      <c r="F188" s="107" t="s">
        <v>727</v>
      </c>
      <c r="G188" s="107" t="s">
        <v>730</v>
      </c>
      <c r="H188" s="107" t="s">
        <v>747</v>
      </c>
    </row>
    <row r="189" spans="1:8" x14ac:dyDescent="0.35">
      <c r="A189" s="107" t="s">
        <v>848</v>
      </c>
      <c r="B189" s="107" t="s">
        <v>349</v>
      </c>
      <c r="C189" s="107" t="s">
        <v>716</v>
      </c>
      <c r="D189" s="107" t="s">
        <v>705</v>
      </c>
      <c r="E189" s="107" t="s">
        <v>718</v>
      </c>
      <c r="F189" s="107" t="s">
        <v>722</v>
      </c>
      <c r="G189" s="107" t="s">
        <v>720</v>
      </c>
      <c r="H189" s="107" t="s">
        <v>723</v>
      </c>
    </row>
    <row r="190" spans="1:8" x14ac:dyDescent="0.35">
      <c r="A190" s="107" t="s">
        <v>374</v>
      </c>
      <c r="B190" s="107" t="s">
        <v>350</v>
      </c>
      <c r="C190" s="107" t="s">
        <v>727</v>
      </c>
      <c r="D190" s="107" t="s">
        <v>724</v>
      </c>
      <c r="E190" s="107" t="s">
        <v>729</v>
      </c>
      <c r="F190" s="107" t="s">
        <v>727</v>
      </c>
      <c r="G190" s="107" t="s">
        <v>702</v>
      </c>
      <c r="H190" s="107" t="s">
        <v>739</v>
      </c>
    </row>
    <row r="191" spans="1:8" x14ac:dyDescent="0.35">
      <c r="A191" s="107" t="s">
        <v>352</v>
      </c>
      <c r="B191" s="107" t="s">
        <v>351</v>
      </c>
      <c r="C191" s="107" t="s">
        <v>710</v>
      </c>
      <c r="D191" s="107" t="s">
        <v>724</v>
      </c>
      <c r="E191" s="107" t="s">
        <v>701</v>
      </c>
      <c r="F191" s="107" t="s">
        <v>710</v>
      </c>
      <c r="G191" s="107" t="s">
        <v>702</v>
      </c>
      <c r="H191" s="107" t="s">
        <v>726</v>
      </c>
    </row>
    <row r="192" spans="1:8" x14ac:dyDescent="0.35">
      <c r="A192" s="107" t="s">
        <v>354</v>
      </c>
      <c r="B192" s="107" t="s">
        <v>353</v>
      </c>
      <c r="C192" s="107" t="s">
        <v>713</v>
      </c>
      <c r="D192" s="107" t="s">
        <v>724</v>
      </c>
      <c r="E192" s="107" t="s">
        <v>714</v>
      </c>
      <c r="F192" s="107" t="s">
        <v>713</v>
      </c>
      <c r="G192" s="107" t="s">
        <v>711</v>
      </c>
      <c r="H192" s="107" t="s">
        <v>741</v>
      </c>
    </row>
    <row r="193" spans="1:8" x14ac:dyDescent="0.35">
      <c r="A193" s="107" t="s">
        <v>356</v>
      </c>
      <c r="B193" s="107" t="s">
        <v>355</v>
      </c>
      <c r="C193" s="107" t="s">
        <v>713</v>
      </c>
      <c r="D193" s="107" t="s">
        <v>700</v>
      </c>
      <c r="E193" s="107" t="s">
        <v>714</v>
      </c>
      <c r="F193" s="107" t="s">
        <v>713</v>
      </c>
      <c r="G193" s="107" t="s">
        <v>711</v>
      </c>
      <c r="H193" s="107" t="s">
        <v>741</v>
      </c>
    </row>
  </sheetData>
  <sortState ref="A3:H193">
    <sortCondition ref="A3:A193"/>
  </sortState>
  <mergeCells count="1">
    <mergeCell ref="A1:H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45"/>
  <sheetViews>
    <sheetView workbookViewId="0"/>
  </sheetViews>
  <sheetFormatPr defaultColWidth="9.1796875" defaultRowHeight="14.5" x14ac:dyDescent="0.35"/>
  <cols>
    <col min="1" max="1" width="108.26953125" style="4" bestFit="1" customWidth="1"/>
    <col min="2" max="16384" width="9.1796875" style="4"/>
  </cols>
  <sheetData>
    <row r="1" spans="1:1" ht="23" x14ac:dyDescent="0.35">
      <c r="A1" s="181" t="s">
        <v>1148</v>
      </c>
    </row>
    <row r="2" spans="1:1" x14ac:dyDescent="0.35">
      <c r="A2" s="21" t="s">
        <v>1080</v>
      </c>
    </row>
    <row r="3" spans="1:1" x14ac:dyDescent="0.35">
      <c r="A3" s="115" t="s">
        <v>428</v>
      </c>
    </row>
    <row r="4" spans="1:1" ht="19.5" customHeight="1" x14ac:dyDescent="0.35">
      <c r="A4" s="114" t="s">
        <v>489</v>
      </c>
    </row>
    <row r="5" spans="1:1" ht="137.5" x14ac:dyDescent="0.35">
      <c r="A5" s="113" t="s">
        <v>1139</v>
      </c>
    </row>
    <row r="6" spans="1:1" ht="6.75" customHeight="1" x14ac:dyDescent="0.35">
      <c r="A6" s="6"/>
    </row>
    <row r="7" spans="1:1" ht="300.75" customHeight="1" x14ac:dyDescent="0.35">
      <c r="A7" s="1"/>
    </row>
    <row r="8" spans="1:1" s="17" customFormat="1" ht="173.25" customHeight="1" x14ac:dyDescent="0.3">
      <c r="A8" s="116" t="s">
        <v>1082</v>
      </c>
    </row>
    <row r="9" spans="1:1" ht="24" customHeight="1" x14ac:dyDescent="0.35">
      <c r="A9" s="117" t="s">
        <v>429</v>
      </c>
    </row>
    <row r="10" spans="1:1" ht="15.75" customHeight="1" x14ac:dyDescent="0.35">
      <c r="A10" s="145" t="s">
        <v>910</v>
      </c>
    </row>
    <row r="11" spans="1:1" ht="9" customHeight="1" x14ac:dyDescent="0.35">
      <c r="A11" s="118"/>
    </row>
    <row r="12" spans="1:1" x14ac:dyDescent="0.35">
      <c r="A12" s="119" t="s">
        <v>762</v>
      </c>
    </row>
    <row r="13" spans="1:1" x14ac:dyDescent="0.35">
      <c r="A13" s="172" t="s">
        <v>1076</v>
      </c>
    </row>
    <row r="14" spans="1:1" ht="72.5" x14ac:dyDescent="0.35">
      <c r="A14" s="120" t="s">
        <v>1138</v>
      </c>
    </row>
    <row r="15" spans="1:1" ht="33" customHeight="1" x14ac:dyDescent="0.35">
      <c r="A15" s="120" t="s">
        <v>1078</v>
      </c>
    </row>
    <row r="16" spans="1:1" ht="105.75" customHeight="1" x14ac:dyDescent="0.35">
      <c r="A16" s="120" t="s">
        <v>1077</v>
      </c>
    </row>
    <row r="17" spans="1:1" ht="25.5" customHeight="1" x14ac:dyDescent="0.35">
      <c r="A17" s="172" t="s">
        <v>1033</v>
      </c>
    </row>
    <row r="18" spans="1:1" ht="63" customHeight="1" x14ac:dyDescent="0.35">
      <c r="A18" s="120" t="s">
        <v>1075</v>
      </c>
    </row>
    <row r="19" spans="1:1" ht="69.75" customHeight="1" x14ac:dyDescent="0.35">
      <c r="A19" s="120" t="s">
        <v>1056</v>
      </c>
    </row>
    <row r="20" spans="1:1" x14ac:dyDescent="0.35">
      <c r="A20" s="172" t="s">
        <v>1004</v>
      </c>
    </row>
    <row r="21" spans="1:1" ht="63" customHeight="1" x14ac:dyDescent="0.35">
      <c r="A21" s="120" t="s">
        <v>1031</v>
      </c>
    </row>
    <row r="22" spans="1:1" ht="111.75" customHeight="1" x14ac:dyDescent="0.35">
      <c r="A22" s="120" t="s">
        <v>1011</v>
      </c>
    </row>
    <row r="23" spans="1:1" x14ac:dyDescent="0.35">
      <c r="A23" s="172" t="s">
        <v>933</v>
      </c>
    </row>
    <row r="24" spans="1:1" ht="48.5" x14ac:dyDescent="0.35">
      <c r="A24" s="120" t="s">
        <v>937</v>
      </c>
    </row>
    <row r="25" spans="1:1" ht="29.25" customHeight="1" x14ac:dyDescent="0.35">
      <c r="A25" s="120" t="s">
        <v>934</v>
      </c>
    </row>
    <row r="26" spans="1:1" x14ac:dyDescent="0.35">
      <c r="A26" s="120" t="s">
        <v>932</v>
      </c>
    </row>
    <row r="27" spans="1:1" x14ac:dyDescent="0.35">
      <c r="A27" s="120" t="s">
        <v>931</v>
      </c>
    </row>
    <row r="28" spans="1:1" x14ac:dyDescent="0.35">
      <c r="A28" s="172" t="s">
        <v>909</v>
      </c>
    </row>
    <row r="29" spans="1:1" x14ac:dyDescent="0.35">
      <c r="A29" s="120" t="s">
        <v>865</v>
      </c>
    </row>
    <row r="30" spans="1:1" ht="63.75" customHeight="1" x14ac:dyDescent="0.35">
      <c r="A30" s="120" t="s">
        <v>864</v>
      </c>
    </row>
    <row r="31" spans="1:1" x14ac:dyDescent="0.35">
      <c r="A31" s="120" t="s">
        <v>860</v>
      </c>
    </row>
    <row r="32" spans="1:1" x14ac:dyDescent="0.35">
      <c r="A32" s="120" t="s">
        <v>833</v>
      </c>
    </row>
    <row r="33" spans="1:1" x14ac:dyDescent="0.35">
      <c r="A33" s="120" t="s">
        <v>831</v>
      </c>
    </row>
    <row r="34" spans="1:1" x14ac:dyDescent="0.35">
      <c r="A34" s="120" t="s">
        <v>814</v>
      </c>
    </row>
    <row r="35" spans="1:1" ht="72.5" x14ac:dyDescent="0.35">
      <c r="A35" s="120" t="s">
        <v>863</v>
      </c>
    </row>
    <row r="36" spans="1:1" x14ac:dyDescent="0.35">
      <c r="A36" s="120" t="s">
        <v>787</v>
      </c>
    </row>
    <row r="37" spans="1:1" ht="24.5" x14ac:dyDescent="0.35">
      <c r="A37" s="120" t="s">
        <v>782</v>
      </c>
    </row>
    <row r="38" spans="1:1" x14ac:dyDescent="0.35">
      <c r="A38" s="120" t="s">
        <v>765</v>
      </c>
    </row>
    <row r="39" spans="1:1" x14ac:dyDescent="0.35">
      <c r="A39" s="120" t="s">
        <v>764</v>
      </c>
    </row>
    <row r="40" spans="1:1" x14ac:dyDescent="0.35">
      <c r="A40" s="120" t="s">
        <v>756</v>
      </c>
    </row>
    <row r="41" spans="1:1" x14ac:dyDescent="0.35">
      <c r="A41" s="120" t="s">
        <v>757</v>
      </c>
    </row>
    <row r="42" spans="1:1" x14ac:dyDescent="0.35">
      <c r="A42" s="120" t="s">
        <v>758</v>
      </c>
    </row>
    <row r="43" spans="1:1" ht="24.5" x14ac:dyDescent="0.35">
      <c r="A43" s="120" t="s">
        <v>759</v>
      </c>
    </row>
    <row r="44" spans="1:1" x14ac:dyDescent="0.35">
      <c r="A44" s="120" t="s">
        <v>760</v>
      </c>
    </row>
    <row r="45" spans="1:1" x14ac:dyDescent="0.35">
      <c r="A45" s="120" t="s">
        <v>761</v>
      </c>
    </row>
  </sheetData>
  <hyperlinks>
    <hyperlink ref="A3" location="'Table of Contents'!A1" display="(table of Contents)"/>
    <hyperlink ref="A10"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4"/>
  <sheetViews>
    <sheetView showGridLines="0" workbookViewId="0"/>
  </sheetViews>
  <sheetFormatPr defaultColWidth="9.1796875" defaultRowHeight="14.5" x14ac:dyDescent="0.35"/>
  <cols>
    <col min="1" max="1" width="70.453125" customWidth="1"/>
    <col min="2" max="2" width="24" customWidth="1"/>
  </cols>
  <sheetData>
    <row r="1" spans="1:3" ht="29.25" customHeight="1" x14ac:dyDescent="0.5">
      <c r="A1" s="46" t="s">
        <v>464</v>
      </c>
      <c r="B1" s="230" t="s">
        <v>431</v>
      </c>
      <c r="C1" s="220"/>
    </row>
    <row r="2" spans="1:3" s="5" customFormat="1" ht="16.5" customHeight="1" x14ac:dyDescent="0.35">
      <c r="A2" s="27"/>
      <c r="B2" s="230"/>
    </row>
    <row r="3" spans="1:3" s="5" customFormat="1" ht="10.5" customHeight="1" x14ac:dyDescent="0.35">
      <c r="A3" s="22"/>
      <c r="B3" s="23"/>
    </row>
    <row r="4" spans="1:3" x14ac:dyDescent="0.35">
      <c r="A4" s="121" t="s">
        <v>430</v>
      </c>
      <c r="B4" s="24"/>
    </row>
    <row r="5" spans="1:3" ht="18.75" customHeight="1" x14ac:dyDescent="0.35">
      <c r="A5" s="122" t="s">
        <v>432</v>
      </c>
      <c r="B5" s="25" t="s">
        <v>1137</v>
      </c>
    </row>
    <row r="6" spans="1:3" ht="18.75" customHeight="1" x14ac:dyDescent="0.35">
      <c r="A6" s="122" t="s">
        <v>466</v>
      </c>
      <c r="B6" s="25" t="s">
        <v>465</v>
      </c>
    </row>
    <row r="7" spans="1:3" ht="18.75" customHeight="1" x14ac:dyDescent="0.35">
      <c r="A7" s="122" t="s">
        <v>433</v>
      </c>
      <c r="B7" s="25" t="s">
        <v>382</v>
      </c>
    </row>
    <row r="8" spans="1:3" ht="18.75" customHeight="1" x14ac:dyDescent="0.35">
      <c r="A8" s="122" t="s">
        <v>434</v>
      </c>
      <c r="B8" s="25" t="s">
        <v>467</v>
      </c>
    </row>
    <row r="9" spans="1:3" s="5" customFormat="1" ht="18.75" customHeight="1" x14ac:dyDescent="0.35">
      <c r="A9" s="122" t="s">
        <v>691</v>
      </c>
      <c r="B9" s="26" t="s">
        <v>691</v>
      </c>
    </row>
    <row r="10" spans="1:3" s="5" customFormat="1" ht="18.75" customHeight="1" x14ac:dyDescent="0.35">
      <c r="A10" s="122" t="s">
        <v>979</v>
      </c>
      <c r="B10" s="26" t="s">
        <v>979</v>
      </c>
    </row>
    <row r="11" spans="1:3" s="5" customFormat="1" ht="18.75" customHeight="1" x14ac:dyDescent="0.35">
      <c r="A11" s="122" t="s">
        <v>980</v>
      </c>
      <c r="B11" s="26" t="s">
        <v>980</v>
      </c>
    </row>
    <row r="12" spans="1:3" s="5" customFormat="1" ht="18.75" customHeight="1" x14ac:dyDescent="0.35">
      <c r="A12" s="122" t="s">
        <v>981</v>
      </c>
      <c r="B12" s="26" t="s">
        <v>981</v>
      </c>
    </row>
    <row r="13" spans="1:3" ht="18.75" customHeight="1" x14ac:dyDescent="0.35">
      <c r="A13" s="122" t="s">
        <v>692</v>
      </c>
      <c r="B13" s="25" t="s">
        <v>692</v>
      </c>
    </row>
    <row r="14" spans="1:3" ht="18.75" customHeight="1" x14ac:dyDescent="0.35">
      <c r="A14" s="122" t="s">
        <v>753</v>
      </c>
      <c r="B14" s="25" t="s">
        <v>753</v>
      </c>
    </row>
  </sheetData>
  <mergeCells count="1">
    <mergeCell ref="B1:B2"/>
  </mergeCells>
  <hyperlinks>
    <hyperlink ref="A4" location="Home!A1" display="(home)"/>
    <hyperlink ref="B5" location="'InfoRM 2014 (a-z)'!A1" display="InfoRM 2014 (a-z)"/>
    <hyperlink ref="B6" location="'Hazard &amp; Exposure'!A1" display="Hazard &amp; Exposure"/>
    <hyperlink ref="B7" location="Vulnerability!A1" display="Vulnerability"/>
    <hyperlink ref="B8" location="'Lack of Coping Capacity'!A1" display="Lack of Coping Capacity"/>
    <hyperlink ref="B13" location="'Data Source'!A1" display="Data sources"/>
    <hyperlink ref="B9" location="'Indicator Data'!A1" display="Indicator Data"/>
    <hyperlink ref="B14" location="Regions!A1" display="Regions!A1"/>
    <hyperlink ref="B12" location="'Indicator Data imputation'!A1" display="Indicator Data"/>
    <hyperlink ref="B10" location="'Indicator Date'!A1" display="'Indicator Date'!A1"/>
    <hyperlink ref="B11" location="'Indicator Source'!A1" display="'Indicator Source'!A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pageSetUpPr fitToPage="1"/>
  </sheetPr>
  <dimension ref="A1:AO198"/>
  <sheetViews>
    <sheetView showGridLines="0" zoomScale="90" zoomScaleNormal="90" workbookViewId="0">
      <pane xSplit="2" ySplit="3" topLeftCell="C4" activePane="bottomRight" state="frozen"/>
      <selection pane="topRight" activeCell="C1" sqref="C1"/>
      <selection pane="bottomLeft" activeCell="A4" sqref="A4"/>
      <selection pane="bottomRight" sqref="A1:AN1"/>
    </sheetView>
  </sheetViews>
  <sheetFormatPr defaultColWidth="9.1796875" defaultRowHeight="14.5" x14ac:dyDescent="0.35"/>
  <cols>
    <col min="1" max="1" width="25.7265625" style="4" bestFit="1" customWidth="1"/>
    <col min="2" max="2" width="9.1796875" style="4"/>
    <col min="3" max="33" width="7.81640625" style="4" customWidth="1"/>
    <col min="34" max="34" width="9.26953125" style="4" bestFit="1" customWidth="1"/>
    <col min="35" max="35" width="6.81640625" style="4" customWidth="1"/>
    <col min="36" max="36" width="7.7265625" style="4" bestFit="1" customWidth="1"/>
    <col min="37" max="37" width="8.54296875" style="4" customWidth="1"/>
    <col min="38" max="38" width="8.26953125" style="4" customWidth="1"/>
    <col min="39" max="39" width="7.26953125" style="4" customWidth="1"/>
    <col min="40" max="40" width="6.7265625" style="4" customWidth="1"/>
    <col min="41" max="16384" width="9.1796875" style="4"/>
  </cols>
  <sheetData>
    <row r="1" spans="1:41" ht="15.75" customHeight="1" x14ac:dyDescent="0.45">
      <c r="A1" s="231"/>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c r="AK1" s="231"/>
      <c r="AL1" s="231"/>
      <c r="AM1" s="231"/>
      <c r="AN1" s="231"/>
    </row>
    <row r="2" spans="1:41" s="2" customFormat="1" ht="107.25" customHeight="1" thickBot="1" x14ac:dyDescent="0.45">
      <c r="A2" s="123" t="s">
        <v>379</v>
      </c>
      <c r="B2" s="42" t="s">
        <v>357</v>
      </c>
      <c r="C2" s="28" t="s">
        <v>497</v>
      </c>
      <c r="D2" s="28" t="s">
        <v>503</v>
      </c>
      <c r="E2" s="28" t="s">
        <v>498</v>
      </c>
      <c r="F2" s="28" t="s">
        <v>506</v>
      </c>
      <c r="G2" s="28" t="s">
        <v>511</v>
      </c>
      <c r="H2" s="29" t="s">
        <v>364</v>
      </c>
      <c r="I2" s="28" t="s">
        <v>849</v>
      </c>
      <c r="J2" s="28" t="s">
        <v>851</v>
      </c>
      <c r="K2" s="29" t="s">
        <v>365</v>
      </c>
      <c r="L2" s="30" t="s">
        <v>850</v>
      </c>
      <c r="M2" s="31" t="s">
        <v>424</v>
      </c>
      <c r="N2" s="31" t="s">
        <v>398</v>
      </c>
      <c r="O2" s="31" t="s">
        <v>421</v>
      </c>
      <c r="P2" s="32" t="s">
        <v>488</v>
      </c>
      <c r="Q2" s="31" t="s">
        <v>397</v>
      </c>
      <c r="R2" s="33" t="s">
        <v>463</v>
      </c>
      <c r="S2" s="33" t="s">
        <v>408</v>
      </c>
      <c r="T2" s="33" t="s">
        <v>409</v>
      </c>
      <c r="U2" s="33" t="s">
        <v>410</v>
      </c>
      <c r="V2" s="34" t="s">
        <v>422</v>
      </c>
      <c r="W2" s="32" t="s">
        <v>411</v>
      </c>
      <c r="X2" s="35" t="s">
        <v>368</v>
      </c>
      <c r="Y2" s="36" t="s">
        <v>412</v>
      </c>
      <c r="Z2" s="36" t="s">
        <v>413</v>
      </c>
      <c r="AA2" s="37" t="s">
        <v>366</v>
      </c>
      <c r="AB2" s="36" t="s">
        <v>380</v>
      </c>
      <c r="AC2" s="36" t="s">
        <v>414</v>
      </c>
      <c r="AD2" s="36" t="s">
        <v>415</v>
      </c>
      <c r="AE2" s="37" t="s">
        <v>367</v>
      </c>
      <c r="AF2" s="38" t="s">
        <v>786</v>
      </c>
      <c r="AG2" s="39" t="s">
        <v>855</v>
      </c>
      <c r="AH2" s="173" t="s">
        <v>1012</v>
      </c>
      <c r="AI2" s="164" t="s">
        <v>836</v>
      </c>
      <c r="AJ2" s="177" t="s">
        <v>1032</v>
      </c>
      <c r="AK2" s="154" t="s">
        <v>946</v>
      </c>
      <c r="AL2" s="154" t="s">
        <v>945</v>
      </c>
      <c r="AM2" s="164" t="s">
        <v>947</v>
      </c>
      <c r="AN2" s="154" t="s">
        <v>1002</v>
      </c>
    </row>
    <row r="3" spans="1:41" s="2" customFormat="1" ht="15" customHeight="1" thickTop="1" thickBot="1" x14ac:dyDescent="0.45">
      <c r="A3" s="124" t="s">
        <v>771</v>
      </c>
      <c r="B3" s="44" t="s">
        <v>771</v>
      </c>
      <c r="C3" s="45" t="s">
        <v>772</v>
      </c>
      <c r="D3" s="45" t="s">
        <v>772</v>
      </c>
      <c r="E3" s="45" t="s">
        <v>772</v>
      </c>
      <c r="F3" s="45" t="s">
        <v>772</v>
      </c>
      <c r="G3" s="45" t="s">
        <v>772</v>
      </c>
      <c r="H3" s="45" t="s">
        <v>772</v>
      </c>
      <c r="I3" s="45" t="s">
        <v>772</v>
      </c>
      <c r="J3" s="45" t="s">
        <v>772</v>
      </c>
      <c r="K3" s="45" t="s">
        <v>772</v>
      </c>
      <c r="L3" s="45" t="s">
        <v>772</v>
      </c>
      <c r="M3" s="45" t="s">
        <v>772</v>
      </c>
      <c r="N3" s="45" t="s">
        <v>772</v>
      </c>
      <c r="O3" s="45" t="s">
        <v>772</v>
      </c>
      <c r="P3" s="45" t="s">
        <v>772</v>
      </c>
      <c r="Q3" s="45" t="s">
        <v>772</v>
      </c>
      <c r="R3" s="45" t="s">
        <v>772</v>
      </c>
      <c r="S3" s="45" t="s">
        <v>772</v>
      </c>
      <c r="T3" s="45" t="s">
        <v>772</v>
      </c>
      <c r="U3" s="45" t="s">
        <v>772</v>
      </c>
      <c r="V3" s="45" t="s">
        <v>772</v>
      </c>
      <c r="W3" s="45" t="s">
        <v>772</v>
      </c>
      <c r="X3" s="45" t="s">
        <v>772</v>
      </c>
      <c r="Y3" s="45" t="s">
        <v>772</v>
      </c>
      <c r="Z3" s="45" t="s">
        <v>772</v>
      </c>
      <c r="AA3" s="45" t="s">
        <v>772</v>
      </c>
      <c r="AB3" s="45" t="s">
        <v>772</v>
      </c>
      <c r="AC3" s="45" t="s">
        <v>772</v>
      </c>
      <c r="AD3" s="45" t="s">
        <v>772</v>
      </c>
      <c r="AE3" s="45" t="s">
        <v>772</v>
      </c>
      <c r="AF3" s="45" t="s">
        <v>772</v>
      </c>
      <c r="AG3" s="45" t="s">
        <v>772</v>
      </c>
      <c r="AH3" s="45" t="s">
        <v>1013</v>
      </c>
      <c r="AI3" s="45" t="s">
        <v>1001</v>
      </c>
      <c r="AJ3" s="45" t="s">
        <v>772</v>
      </c>
      <c r="AK3" s="45" t="s">
        <v>987</v>
      </c>
      <c r="AL3" s="45" t="s">
        <v>988</v>
      </c>
      <c r="AM3" s="45" t="s">
        <v>989</v>
      </c>
      <c r="AN3" s="45" t="s">
        <v>1009</v>
      </c>
    </row>
    <row r="4" spans="1:41" ht="15.5" thickTop="1" thickBot="1" x14ac:dyDescent="0.4">
      <c r="A4" s="125" t="str">
        <f>'Indicator Data'!A6</f>
        <v>Afghanistan</v>
      </c>
      <c r="B4" s="43" t="str">
        <f>'Indicator Data'!B6</f>
        <v>AFG</v>
      </c>
      <c r="C4" s="151">
        <f>'Hazard &amp; Exposure'!AO3</f>
        <v>9.1999999999999993</v>
      </c>
      <c r="D4" s="152">
        <f>'Hazard &amp; Exposure'!AP3</f>
        <v>7.2</v>
      </c>
      <c r="E4" s="152">
        <f>'Hazard &amp; Exposure'!AQ3</f>
        <v>0</v>
      </c>
      <c r="F4" s="152">
        <f>'Hazard &amp; Exposure'!AR3</f>
        <v>0</v>
      </c>
      <c r="G4" s="152">
        <f>'Hazard &amp; Exposure'!AU3</f>
        <v>7.6</v>
      </c>
      <c r="H4" s="40">
        <f>'Hazard &amp; Exposure'!AV3</f>
        <v>6.1</v>
      </c>
      <c r="I4" s="152">
        <f>'Hazard &amp; Exposure'!AY3</f>
        <v>10</v>
      </c>
      <c r="J4" s="152">
        <f>'Hazard &amp; Exposure'!BB3</f>
        <v>10</v>
      </c>
      <c r="K4" s="40">
        <f>'Hazard &amp; Exposure'!BC3</f>
        <v>10</v>
      </c>
      <c r="L4" s="41">
        <f t="shared" ref="L4:L35" si="0">ROUND((10-GEOMEAN(((10-H4)/10*9+1),((10-K4)/10*9+1)))/9*10,1)</f>
        <v>8.8000000000000007</v>
      </c>
      <c r="M4" s="150">
        <f>Vulnerability!E3</f>
        <v>8.1999999999999993</v>
      </c>
      <c r="N4" s="148">
        <f>Vulnerability!H3</f>
        <v>4.7</v>
      </c>
      <c r="O4" s="148">
        <f>Vulnerability!M3</f>
        <v>7</v>
      </c>
      <c r="P4" s="40">
        <f>Vulnerability!N3</f>
        <v>7</v>
      </c>
      <c r="Q4" s="148">
        <f>Vulnerability!S3</f>
        <v>9.6</v>
      </c>
      <c r="R4" s="147">
        <f>Vulnerability!W3</f>
        <v>1.2</v>
      </c>
      <c r="S4" s="147">
        <f>Vulnerability!Z3</f>
        <v>5.2</v>
      </c>
      <c r="T4" s="147">
        <f>Vulnerability!AC3</f>
        <v>6.2</v>
      </c>
      <c r="U4" s="147">
        <f>Vulnerability!AI3</f>
        <v>6.4</v>
      </c>
      <c r="V4" s="148">
        <f>Vulnerability!AJ3</f>
        <v>5</v>
      </c>
      <c r="W4" s="40">
        <f>Vulnerability!AK3</f>
        <v>8.1</v>
      </c>
      <c r="X4" s="41">
        <f t="shared" ref="X4:X35" si="1">ROUND((10-GEOMEAN(((10-P4)/10*9+1),((10-W4)/10*9+1)))/9*10,1)</f>
        <v>7.6</v>
      </c>
      <c r="Y4" s="149">
        <f>'Lack of Coping Capacity'!D3</f>
        <v>6.3</v>
      </c>
      <c r="Z4" s="146">
        <f>'Lack of Coping Capacity'!G3</f>
        <v>8.1</v>
      </c>
      <c r="AA4" s="40">
        <f>'Lack of Coping Capacity'!H3</f>
        <v>7.2</v>
      </c>
      <c r="AB4" s="146">
        <f>'Lack of Coping Capacity'!M3</f>
        <v>6.7</v>
      </c>
      <c r="AC4" s="146">
        <f>'Lack of Coping Capacity'!R3</f>
        <v>8.5</v>
      </c>
      <c r="AD4" s="146">
        <f>'Lack of Coping Capacity'!W3</f>
        <v>8.1999999999999993</v>
      </c>
      <c r="AE4" s="40">
        <f>'Lack of Coping Capacity'!X3</f>
        <v>7.8</v>
      </c>
      <c r="AF4" s="41">
        <f t="shared" ref="AF4:AF35" si="2">ROUND((10-GEOMEAN(((10-AA4)/10*9+1),((10-AE4)/10*9+1)))/9*10,1)</f>
        <v>7.5</v>
      </c>
      <c r="AG4" s="155">
        <f>ROUND(L4^(1/3)*X4^(1/3)*AF4^(1/3),1)</f>
        <v>7.9</v>
      </c>
      <c r="AH4" s="174" t="str">
        <f>IF(AG4&gt;=6.5,"Very High",IF(AG4&gt;=5,"High",IF(AG4&gt;=3.5,"Medium",IF(AG4&gt;=2,"Low","Very Low"))))</f>
        <v>Very High</v>
      </c>
      <c r="AI4" s="167">
        <f t="shared" ref="AI4:AI35" si="3">_xlfn.RANK.EQ(AG4,AG$4:AG$194)</f>
        <v>5</v>
      </c>
      <c r="AJ4" s="170" t="e">
        <f>VLOOKUP($B4,#REF!,8,FALSE)</f>
        <v>#REF!</v>
      </c>
      <c r="AK4" s="47" t="e">
        <f>#REF!</f>
        <v>#REF!</v>
      </c>
      <c r="AL4" s="168" t="e">
        <f t="shared" ref="AL4:AL35" si="4">AK4/51</f>
        <v>#REF!</v>
      </c>
      <c r="AM4" s="47" t="str">
        <f t="shared" ref="AM4:AM35" si="5">IF(J4&gt;=7,"YES","")</f>
        <v>YES</v>
      </c>
      <c r="AN4" s="169" t="e">
        <f>#REF!</f>
        <v>#REF!</v>
      </c>
      <c r="AO4" s="175"/>
    </row>
    <row r="5" spans="1:41" ht="15" thickBot="1" x14ac:dyDescent="0.4">
      <c r="A5" s="125" t="str">
        <f>'Indicator Data'!A7</f>
        <v>Albania</v>
      </c>
      <c r="B5" s="43" t="str">
        <f>'Indicator Data'!B7</f>
        <v>ALB</v>
      </c>
      <c r="C5" s="153">
        <f>'Hazard &amp; Exposure'!AO4</f>
        <v>6.2</v>
      </c>
      <c r="D5" s="152">
        <f>'Hazard &amp; Exposure'!AP4</f>
        <v>4.7</v>
      </c>
      <c r="E5" s="152">
        <f>'Hazard &amp; Exposure'!AQ4</f>
        <v>7.8</v>
      </c>
      <c r="F5" s="152">
        <f>'Hazard &amp; Exposure'!AR4</f>
        <v>0</v>
      </c>
      <c r="G5" s="152">
        <f>'Hazard &amp; Exposure'!AU4</f>
        <v>6.8</v>
      </c>
      <c r="H5" s="40">
        <f>'Hazard &amp; Exposure'!AV4</f>
        <v>5.6</v>
      </c>
      <c r="I5" s="152">
        <f>'Hazard &amp; Exposure'!AY4</f>
        <v>0.1</v>
      </c>
      <c r="J5" s="152">
        <f>'Hazard &amp; Exposure'!BB4</f>
        <v>0</v>
      </c>
      <c r="K5" s="40">
        <f>'Hazard &amp; Exposure'!BC4</f>
        <v>0.1</v>
      </c>
      <c r="L5" s="41">
        <f t="shared" si="0"/>
        <v>3.3</v>
      </c>
      <c r="M5" s="150">
        <f>Vulnerability!E4</f>
        <v>2.5</v>
      </c>
      <c r="N5" s="148">
        <f>Vulnerability!H4</f>
        <v>2.1</v>
      </c>
      <c r="O5" s="148">
        <f>Vulnerability!M4</f>
        <v>1.2</v>
      </c>
      <c r="P5" s="40">
        <f>Vulnerability!N4</f>
        <v>2.1</v>
      </c>
      <c r="Q5" s="148">
        <f>Vulnerability!S4</f>
        <v>0</v>
      </c>
      <c r="R5" s="147">
        <f>Vulnerability!W4</f>
        <v>0.3</v>
      </c>
      <c r="S5" s="147">
        <f>Vulnerability!Z4</f>
        <v>1.1000000000000001</v>
      </c>
      <c r="T5" s="147">
        <f>Vulnerability!AC4</f>
        <v>0.4</v>
      </c>
      <c r="U5" s="147">
        <f>Vulnerability!AI4</f>
        <v>2.8</v>
      </c>
      <c r="V5" s="148">
        <f>Vulnerability!AJ4</f>
        <v>1.2</v>
      </c>
      <c r="W5" s="40">
        <f>Vulnerability!AK4</f>
        <v>0.6</v>
      </c>
      <c r="X5" s="41">
        <f t="shared" si="1"/>
        <v>1.4</v>
      </c>
      <c r="Y5" s="163" t="str">
        <f>'Lack of Coping Capacity'!D4</f>
        <v>x</v>
      </c>
      <c r="Z5" s="146">
        <f>'Lack of Coping Capacity'!G4</f>
        <v>5.6</v>
      </c>
      <c r="AA5" s="40">
        <f>'Lack of Coping Capacity'!H4</f>
        <v>5.6</v>
      </c>
      <c r="AB5" s="146">
        <f>'Lack of Coping Capacity'!M4</f>
        <v>2.2000000000000002</v>
      </c>
      <c r="AC5" s="146">
        <f>'Lack of Coping Capacity'!R4</f>
        <v>1.6</v>
      </c>
      <c r="AD5" s="146">
        <f>'Lack of Coping Capacity'!W4</f>
        <v>3.9</v>
      </c>
      <c r="AE5" s="40">
        <f>'Lack of Coping Capacity'!X4</f>
        <v>2.6</v>
      </c>
      <c r="AF5" s="41">
        <f t="shared" si="2"/>
        <v>4.3</v>
      </c>
      <c r="AG5" s="155">
        <f t="shared" ref="AG5:AG35" si="6">ROUND(L5^(1/3)*X5^(1/3)*AF5^(1/3),1)</f>
        <v>2.7</v>
      </c>
      <c r="AH5" s="174" t="str">
        <f t="shared" ref="AH5:AH68" si="7">IF(AG5&gt;=6.5,"Very High",IF(AG5&gt;=5,"High",IF(AG5&gt;=3.5,"Medium",IF(AG5&gt;=2,"Low","Very Low"))))</f>
        <v>Low</v>
      </c>
      <c r="AI5" s="167">
        <f t="shared" si="3"/>
        <v>127</v>
      </c>
      <c r="AJ5" s="170" t="e">
        <f>VLOOKUP($B5,#REF!,8,FALSE)</f>
        <v>#REF!</v>
      </c>
      <c r="AK5" s="47" t="e">
        <f>#REF!</f>
        <v>#REF!</v>
      </c>
      <c r="AL5" s="168" t="e">
        <f t="shared" si="4"/>
        <v>#REF!</v>
      </c>
      <c r="AM5" s="47" t="str">
        <f t="shared" si="5"/>
        <v/>
      </c>
      <c r="AN5" s="169" t="e">
        <f>#REF!</f>
        <v>#REF!</v>
      </c>
      <c r="AO5" s="175"/>
    </row>
    <row r="6" spans="1:41" ht="15" thickBot="1" x14ac:dyDescent="0.4">
      <c r="A6" s="125" t="str">
        <f>'Indicator Data'!A8</f>
        <v>Algeria</v>
      </c>
      <c r="B6" s="43" t="str">
        <f>'Indicator Data'!B8</f>
        <v>DZA</v>
      </c>
      <c r="C6" s="153">
        <f>'Hazard &amp; Exposure'!AO5</f>
        <v>5.5</v>
      </c>
      <c r="D6" s="152">
        <f>'Hazard &amp; Exposure'!AP5</f>
        <v>5.2</v>
      </c>
      <c r="E6" s="152">
        <f>'Hazard &amp; Exposure'!AQ5</f>
        <v>4.5999999999999996</v>
      </c>
      <c r="F6" s="152">
        <f>'Hazard &amp; Exposure'!AR5</f>
        <v>0</v>
      </c>
      <c r="G6" s="152">
        <f>'Hazard &amp; Exposure'!AU5</f>
        <v>4.0999999999999996</v>
      </c>
      <c r="H6" s="40">
        <f>'Hazard &amp; Exposure'!AV5</f>
        <v>4.0999999999999996</v>
      </c>
      <c r="I6" s="152">
        <f>'Hazard &amp; Exposure'!AY5</f>
        <v>7.4</v>
      </c>
      <c r="J6" s="152">
        <f>'Hazard &amp; Exposure'!BB5</f>
        <v>0</v>
      </c>
      <c r="K6" s="40">
        <f>'Hazard &amp; Exposure'!BC5</f>
        <v>5.2</v>
      </c>
      <c r="L6" s="41">
        <f t="shared" si="0"/>
        <v>4.7</v>
      </c>
      <c r="M6" s="150">
        <f>Vulnerability!E5</f>
        <v>3</v>
      </c>
      <c r="N6" s="148">
        <f>Vulnerability!H5</f>
        <v>5.9</v>
      </c>
      <c r="O6" s="148">
        <f>Vulnerability!M5</f>
        <v>0.1</v>
      </c>
      <c r="P6" s="40">
        <f>Vulnerability!N5</f>
        <v>3</v>
      </c>
      <c r="Q6" s="148">
        <f>Vulnerability!S5</f>
        <v>6.1</v>
      </c>
      <c r="R6" s="147">
        <f>Vulnerability!W5</f>
        <v>0.5</v>
      </c>
      <c r="S6" s="147">
        <f>Vulnerability!Z5</f>
        <v>1.3</v>
      </c>
      <c r="T6" s="147">
        <f>Vulnerability!AC5</f>
        <v>0.2</v>
      </c>
      <c r="U6" s="147">
        <f>Vulnerability!AI5</f>
        <v>1.7</v>
      </c>
      <c r="V6" s="148">
        <f>Vulnerability!AJ5</f>
        <v>0.9</v>
      </c>
      <c r="W6" s="40">
        <f>Vulnerability!AK5</f>
        <v>4</v>
      </c>
      <c r="X6" s="41">
        <f t="shared" si="1"/>
        <v>3.5</v>
      </c>
      <c r="Y6" s="163">
        <f>'Lack of Coping Capacity'!D5</f>
        <v>3.5</v>
      </c>
      <c r="Z6" s="146">
        <f>'Lack of Coping Capacity'!G5</f>
        <v>6.4</v>
      </c>
      <c r="AA6" s="40">
        <f>'Lack of Coping Capacity'!H5</f>
        <v>5</v>
      </c>
      <c r="AB6" s="146">
        <f>'Lack of Coping Capacity'!M5</f>
        <v>3.5</v>
      </c>
      <c r="AC6" s="146">
        <f>'Lack of Coping Capacity'!R5</f>
        <v>4.8</v>
      </c>
      <c r="AD6" s="146">
        <f>'Lack of Coping Capacity'!W5</f>
        <v>4.5</v>
      </c>
      <c r="AE6" s="40">
        <f>'Lack of Coping Capacity'!X5</f>
        <v>4.3</v>
      </c>
      <c r="AF6" s="41">
        <f t="shared" si="2"/>
        <v>4.7</v>
      </c>
      <c r="AG6" s="155">
        <f t="shared" si="6"/>
        <v>4.3</v>
      </c>
      <c r="AH6" s="174" t="str">
        <f t="shared" si="7"/>
        <v>Medium</v>
      </c>
      <c r="AI6" s="167">
        <f t="shared" si="3"/>
        <v>70</v>
      </c>
      <c r="AJ6" s="170" t="e">
        <f>VLOOKUP($B6,#REF!,8,FALSE)</f>
        <v>#REF!</v>
      </c>
      <c r="AK6" s="47" t="e">
        <f>#REF!</f>
        <v>#REF!</v>
      </c>
      <c r="AL6" s="168" t="e">
        <f t="shared" si="4"/>
        <v>#REF!</v>
      </c>
      <c r="AM6" s="47" t="str">
        <f t="shared" si="5"/>
        <v/>
      </c>
      <c r="AN6" s="169" t="e">
        <f>#REF!</f>
        <v>#REF!</v>
      </c>
      <c r="AO6" s="175"/>
    </row>
    <row r="7" spans="1:41" ht="15" thickBot="1" x14ac:dyDescent="0.4">
      <c r="A7" s="125" t="str">
        <f>'Indicator Data'!A9</f>
        <v>Angola</v>
      </c>
      <c r="B7" s="43" t="str">
        <f>'Indicator Data'!B9</f>
        <v>AGO</v>
      </c>
      <c r="C7" s="153">
        <f>'Hazard &amp; Exposure'!AO6</f>
        <v>0.1</v>
      </c>
      <c r="D7" s="152">
        <f>'Hazard &amp; Exposure'!AP6</f>
        <v>5.0999999999999996</v>
      </c>
      <c r="E7" s="152">
        <f>'Hazard &amp; Exposure'!AQ6</f>
        <v>0</v>
      </c>
      <c r="F7" s="152">
        <f>'Hazard &amp; Exposure'!AR6</f>
        <v>0</v>
      </c>
      <c r="G7" s="152">
        <f>'Hazard &amp; Exposure'!AU6</f>
        <v>4</v>
      </c>
      <c r="H7" s="40">
        <f>'Hazard &amp; Exposure'!AV6</f>
        <v>2.1</v>
      </c>
      <c r="I7" s="152">
        <f>'Hazard &amp; Exposure'!AY6</f>
        <v>6.6</v>
      </c>
      <c r="J7" s="152">
        <f>'Hazard &amp; Exposure'!BB6</f>
        <v>0</v>
      </c>
      <c r="K7" s="40">
        <f>'Hazard &amp; Exposure'!BC6</f>
        <v>4.5999999999999996</v>
      </c>
      <c r="L7" s="41">
        <f t="shared" si="0"/>
        <v>3.5</v>
      </c>
      <c r="M7" s="150">
        <f>Vulnerability!E6</f>
        <v>7.8</v>
      </c>
      <c r="N7" s="148">
        <f>Vulnerability!H6</f>
        <v>4.4000000000000004</v>
      </c>
      <c r="O7" s="148">
        <f>Vulnerability!M6</f>
        <v>0.1</v>
      </c>
      <c r="P7" s="40">
        <f>Vulnerability!N6</f>
        <v>5</v>
      </c>
      <c r="Q7" s="148">
        <f>Vulnerability!S6</f>
        <v>4.4000000000000004</v>
      </c>
      <c r="R7" s="147">
        <f>Vulnerability!W6</f>
        <v>6.2</v>
      </c>
      <c r="S7" s="147">
        <f>Vulnerability!Z6</f>
        <v>5.2</v>
      </c>
      <c r="T7" s="147">
        <f>Vulnerability!AC6</f>
        <v>2.5</v>
      </c>
      <c r="U7" s="147">
        <f>Vulnerability!AI6</f>
        <v>4.5999999999999996</v>
      </c>
      <c r="V7" s="148">
        <f>Vulnerability!AJ6</f>
        <v>4.8</v>
      </c>
      <c r="W7" s="40">
        <f>Vulnerability!AK6</f>
        <v>4.5999999999999996</v>
      </c>
      <c r="X7" s="41">
        <f t="shared" si="1"/>
        <v>4.8</v>
      </c>
      <c r="Y7" s="163">
        <f>'Lack of Coping Capacity'!D6</f>
        <v>5.3</v>
      </c>
      <c r="Z7" s="146">
        <f>'Lack of Coping Capacity'!G6</f>
        <v>7.6</v>
      </c>
      <c r="AA7" s="40">
        <f>'Lack of Coping Capacity'!H6</f>
        <v>6.5</v>
      </c>
      <c r="AB7" s="146">
        <f>'Lack of Coping Capacity'!M6</f>
        <v>6.9</v>
      </c>
      <c r="AC7" s="146">
        <f>'Lack of Coping Capacity'!R6</f>
        <v>8.4</v>
      </c>
      <c r="AD7" s="146">
        <f>'Lack of Coping Capacity'!W6</f>
        <v>8.6</v>
      </c>
      <c r="AE7" s="40">
        <f>'Lack of Coping Capacity'!X6</f>
        <v>8</v>
      </c>
      <c r="AF7" s="41">
        <f t="shared" si="2"/>
        <v>7.3</v>
      </c>
      <c r="AG7" s="155">
        <f t="shared" si="6"/>
        <v>5</v>
      </c>
      <c r="AH7" s="174" t="str">
        <f t="shared" si="7"/>
        <v>High</v>
      </c>
      <c r="AI7" s="167">
        <f t="shared" si="3"/>
        <v>42</v>
      </c>
      <c r="AJ7" s="170" t="e">
        <f>VLOOKUP($B7,#REF!,8,FALSE)</f>
        <v>#REF!</v>
      </c>
      <c r="AK7" s="47" t="e">
        <f>#REF!</f>
        <v>#REF!</v>
      </c>
      <c r="AL7" s="168" t="e">
        <f t="shared" si="4"/>
        <v>#REF!</v>
      </c>
      <c r="AM7" s="47" t="str">
        <f t="shared" si="5"/>
        <v/>
      </c>
      <c r="AN7" s="169" t="e">
        <f>#REF!</f>
        <v>#REF!</v>
      </c>
      <c r="AO7" s="175"/>
    </row>
    <row r="8" spans="1:41" ht="15" thickBot="1" x14ac:dyDescent="0.4">
      <c r="A8" s="125" t="str">
        <f>'Indicator Data'!A10</f>
        <v>Antigua and Barbuda</v>
      </c>
      <c r="B8" s="43" t="str">
        <f>'Indicator Data'!B10</f>
        <v>ATG</v>
      </c>
      <c r="C8" s="153">
        <f>'Hazard &amp; Exposure'!AO7</f>
        <v>1.1000000000000001</v>
      </c>
      <c r="D8" s="152">
        <f>'Hazard &amp; Exposure'!AP7</f>
        <v>0.1</v>
      </c>
      <c r="E8" s="152">
        <f>'Hazard &amp; Exposure'!AQ7</f>
        <v>0</v>
      </c>
      <c r="F8" s="152">
        <f>'Hazard &amp; Exposure'!AR7</f>
        <v>8.4</v>
      </c>
      <c r="G8" s="152">
        <f>'Hazard &amp; Exposure'!AU7</f>
        <v>0</v>
      </c>
      <c r="H8" s="40">
        <f>'Hazard &amp; Exposure'!AV7</f>
        <v>2.9</v>
      </c>
      <c r="I8" s="152">
        <f>'Hazard &amp; Exposure'!AY7</f>
        <v>0</v>
      </c>
      <c r="J8" s="152">
        <f>'Hazard &amp; Exposure'!BB7</f>
        <v>0</v>
      </c>
      <c r="K8" s="40">
        <f>'Hazard &amp; Exposure'!BC7</f>
        <v>0</v>
      </c>
      <c r="L8" s="41">
        <f t="shared" si="0"/>
        <v>1.6</v>
      </c>
      <c r="M8" s="150">
        <f>Vulnerability!E7</f>
        <v>2.6</v>
      </c>
      <c r="N8" s="148">
        <f>Vulnerability!H7</f>
        <v>5.8</v>
      </c>
      <c r="O8" s="148">
        <f>Vulnerability!M7</f>
        <v>2.2000000000000002</v>
      </c>
      <c r="P8" s="40">
        <f>Vulnerability!N7</f>
        <v>3.3</v>
      </c>
      <c r="Q8" s="148">
        <f>Vulnerability!S7</f>
        <v>0</v>
      </c>
      <c r="R8" s="147">
        <f>Vulnerability!W7</f>
        <v>0</v>
      </c>
      <c r="S8" s="147">
        <f>Vulnerability!Z7</f>
        <v>0.6</v>
      </c>
      <c r="T8" s="147">
        <f>Vulnerability!AC7</f>
        <v>0.7</v>
      </c>
      <c r="U8" s="147">
        <f>Vulnerability!AI7</f>
        <v>5.4</v>
      </c>
      <c r="V8" s="148">
        <f>Vulnerability!AJ7</f>
        <v>2</v>
      </c>
      <c r="W8" s="40">
        <f>Vulnerability!AK7</f>
        <v>1</v>
      </c>
      <c r="X8" s="41">
        <f t="shared" si="1"/>
        <v>2.2000000000000002</v>
      </c>
      <c r="Y8" s="163">
        <f>'Lack of Coping Capacity'!D7</f>
        <v>5.4</v>
      </c>
      <c r="Z8" s="146">
        <f>'Lack of Coping Capacity'!G7</f>
        <v>5</v>
      </c>
      <c r="AA8" s="40">
        <f>'Lack of Coping Capacity'!H7</f>
        <v>5.2</v>
      </c>
      <c r="AB8" s="146">
        <f>'Lack of Coping Capacity'!M7</f>
        <v>0.9</v>
      </c>
      <c r="AC8" s="146">
        <f>'Lack of Coping Capacity'!R7</f>
        <v>0.5</v>
      </c>
      <c r="AD8" s="146">
        <f>'Lack of Coping Capacity'!W7</f>
        <v>4.5999999999999996</v>
      </c>
      <c r="AE8" s="40">
        <f>'Lack of Coping Capacity'!X7</f>
        <v>2</v>
      </c>
      <c r="AF8" s="41">
        <f t="shared" si="2"/>
        <v>3.8</v>
      </c>
      <c r="AG8" s="155">
        <f t="shared" si="6"/>
        <v>2.4</v>
      </c>
      <c r="AH8" s="174" t="str">
        <f t="shared" si="7"/>
        <v>Low</v>
      </c>
      <c r="AI8" s="167">
        <f t="shared" si="3"/>
        <v>137</v>
      </c>
      <c r="AJ8" s="170" t="e">
        <f>VLOOKUP($B8,#REF!,8,FALSE)</f>
        <v>#REF!</v>
      </c>
      <c r="AK8" s="47" t="e">
        <f>#REF!</f>
        <v>#REF!</v>
      </c>
      <c r="AL8" s="168" t="e">
        <f t="shared" si="4"/>
        <v>#REF!</v>
      </c>
      <c r="AM8" s="47" t="str">
        <f t="shared" si="5"/>
        <v/>
      </c>
      <c r="AN8" s="169" t="e">
        <f>#REF!</f>
        <v>#REF!</v>
      </c>
      <c r="AO8" s="175"/>
    </row>
    <row r="9" spans="1:41" ht="15" thickBot="1" x14ac:dyDescent="0.4">
      <c r="A9" s="125" t="str">
        <f>'Indicator Data'!A11</f>
        <v>Argentina</v>
      </c>
      <c r="B9" s="43" t="str">
        <f>'Indicator Data'!B11</f>
        <v>ARG</v>
      </c>
      <c r="C9" s="153">
        <f>'Hazard &amp; Exposure'!AO8</f>
        <v>5.2</v>
      </c>
      <c r="D9" s="152">
        <f>'Hazard &amp; Exposure'!AP8</f>
        <v>6.5</v>
      </c>
      <c r="E9" s="152">
        <f>'Hazard &amp; Exposure'!AQ8</f>
        <v>0</v>
      </c>
      <c r="F9" s="152">
        <f>'Hazard &amp; Exposure'!AR8</f>
        <v>0</v>
      </c>
      <c r="G9" s="152">
        <f>'Hazard &amp; Exposure'!AU8</f>
        <v>3.1</v>
      </c>
      <c r="H9" s="40">
        <f>'Hazard &amp; Exposure'!AV8</f>
        <v>3.4</v>
      </c>
      <c r="I9" s="152">
        <f>'Hazard &amp; Exposure'!AY8</f>
        <v>2</v>
      </c>
      <c r="J9" s="152">
        <f>'Hazard &amp; Exposure'!BB8</f>
        <v>0</v>
      </c>
      <c r="K9" s="40">
        <f>'Hazard &amp; Exposure'!BC8</f>
        <v>1.4</v>
      </c>
      <c r="L9" s="41">
        <f t="shared" si="0"/>
        <v>2.5</v>
      </c>
      <c r="M9" s="150">
        <f>Vulnerability!E8</f>
        <v>1.9</v>
      </c>
      <c r="N9" s="148">
        <f>Vulnerability!H8</f>
        <v>4.5999999999999996</v>
      </c>
      <c r="O9" s="148">
        <f>Vulnerability!M8</f>
        <v>0</v>
      </c>
      <c r="P9" s="40">
        <f>Vulnerability!N8</f>
        <v>2.1</v>
      </c>
      <c r="Q9" s="148">
        <f>Vulnerability!S8</f>
        <v>1.8</v>
      </c>
      <c r="R9" s="147">
        <f>Vulnerability!W8</f>
        <v>0.7</v>
      </c>
      <c r="S9" s="147">
        <f>Vulnerability!Z8</f>
        <v>0.8</v>
      </c>
      <c r="T9" s="147">
        <f>Vulnerability!AC8</f>
        <v>0.3</v>
      </c>
      <c r="U9" s="147">
        <f>Vulnerability!AI8</f>
        <v>1.1000000000000001</v>
      </c>
      <c r="V9" s="148">
        <f>Vulnerability!AJ8</f>
        <v>0.7</v>
      </c>
      <c r="W9" s="40">
        <f>Vulnerability!AK8</f>
        <v>1.3</v>
      </c>
      <c r="X9" s="41">
        <f t="shared" si="1"/>
        <v>1.7</v>
      </c>
      <c r="Y9" s="163">
        <f>'Lack of Coping Capacity'!D8</f>
        <v>3.8</v>
      </c>
      <c r="Z9" s="146">
        <f>'Lack of Coping Capacity'!G8</f>
        <v>5.4</v>
      </c>
      <c r="AA9" s="40">
        <f>'Lack of Coping Capacity'!H8</f>
        <v>4.5999999999999996</v>
      </c>
      <c r="AB9" s="146">
        <f>'Lack of Coping Capacity'!M8</f>
        <v>1.5</v>
      </c>
      <c r="AC9" s="146">
        <f>'Lack of Coping Capacity'!R8</f>
        <v>2.9</v>
      </c>
      <c r="AD9" s="146">
        <f>'Lack of Coping Capacity'!W8</f>
        <v>2.2999999999999998</v>
      </c>
      <c r="AE9" s="40">
        <f>'Lack of Coping Capacity'!X8</f>
        <v>2.2000000000000002</v>
      </c>
      <c r="AF9" s="41">
        <f t="shared" si="2"/>
        <v>3.5</v>
      </c>
      <c r="AG9" s="155">
        <f t="shared" si="6"/>
        <v>2.5</v>
      </c>
      <c r="AH9" s="174" t="str">
        <f t="shared" si="7"/>
        <v>Low</v>
      </c>
      <c r="AI9" s="167">
        <f t="shared" si="3"/>
        <v>133</v>
      </c>
      <c r="AJ9" s="170" t="e">
        <f>VLOOKUP($B9,#REF!,8,FALSE)</f>
        <v>#REF!</v>
      </c>
      <c r="AK9" s="47" t="e">
        <f>#REF!</f>
        <v>#REF!</v>
      </c>
      <c r="AL9" s="168" t="e">
        <f t="shared" si="4"/>
        <v>#REF!</v>
      </c>
      <c r="AM9" s="47" t="str">
        <f t="shared" si="5"/>
        <v/>
      </c>
      <c r="AN9" s="169" t="e">
        <f>#REF!</f>
        <v>#REF!</v>
      </c>
      <c r="AO9" s="175"/>
    </row>
    <row r="10" spans="1:41" ht="15" thickBot="1" x14ac:dyDescent="0.4">
      <c r="A10" s="125" t="str">
        <f>'Indicator Data'!A12</f>
        <v>Armenia</v>
      </c>
      <c r="B10" s="43" t="str">
        <f>'Indicator Data'!B12</f>
        <v>ARM</v>
      </c>
      <c r="C10" s="153">
        <f>'Hazard &amp; Exposure'!AO9</f>
        <v>8.1</v>
      </c>
      <c r="D10" s="152">
        <f>'Hazard &amp; Exposure'!AP9</f>
        <v>4.4000000000000004</v>
      </c>
      <c r="E10" s="152">
        <f>'Hazard &amp; Exposure'!AQ9</f>
        <v>0</v>
      </c>
      <c r="F10" s="152">
        <f>'Hazard &amp; Exposure'!AR9</f>
        <v>0</v>
      </c>
      <c r="G10" s="152">
        <f>'Hazard &amp; Exposure'!AU9</f>
        <v>4.5999999999999996</v>
      </c>
      <c r="H10" s="40">
        <f>'Hazard &amp; Exposure'!AV9</f>
        <v>4.2</v>
      </c>
      <c r="I10" s="152">
        <f>'Hazard &amp; Exposure'!AY9</f>
        <v>4.5</v>
      </c>
      <c r="J10" s="152">
        <f>'Hazard &amp; Exposure'!BB9</f>
        <v>0</v>
      </c>
      <c r="K10" s="40">
        <f>'Hazard &amp; Exposure'!BC9</f>
        <v>3.2</v>
      </c>
      <c r="L10" s="41">
        <f t="shared" si="0"/>
        <v>3.7</v>
      </c>
      <c r="M10" s="150">
        <f>Vulnerability!E9</f>
        <v>1.6</v>
      </c>
      <c r="N10" s="148">
        <f>Vulnerability!H9</f>
        <v>2.7</v>
      </c>
      <c r="O10" s="148">
        <f>Vulnerability!M9</f>
        <v>1.7</v>
      </c>
      <c r="P10" s="40">
        <f>Vulnerability!N9</f>
        <v>1.9</v>
      </c>
      <c r="Q10" s="148">
        <f>Vulnerability!S9</f>
        <v>4.5999999999999996</v>
      </c>
      <c r="R10" s="147">
        <f>Vulnerability!W9</f>
        <v>0.6</v>
      </c>
      <c r="S10" s="147">
        <f>Vulnerability!Z9</f>
        <v>0.8</v>
      </c>
      <c r="T10" s="147">
        <f>Vulnerability!AC9</f>
        <v>0</v>
      </c>
      <c r="U10" s="147">
        <f>Vulnerability!AI9</f>
        <v>4</v>
      </c>
      <c r="V10" s="148">
        <f>Vulnerability!AJ9</f>
        <v>1.5</v>
      </c>
      <c r="W10" s="40">
        <f>Vulnerability!AK9</f>
        <v>3.2</v>
      </c>
      <c r="X10" s="41">
        <f t="shared" si="1"/>
        <v>2.6</v>
      </c>
      <c r="Y10" s="163">
        <f>'Lack of Coping Capacity'!D9</f>
        <v>7.5</v>
      </c>
      <c r="Z10" s="146">
        <f>'Lack of Coping Capacity'!G9</f>
        <v>5.9</v>
      </c>
      <c r="AA10" s="40">
        <f>'Lack of Coping Capacity'!H9</f>
        <v>6.7</v>
      </c>
      <c r="AB10" s="146">
        <f>'Lack of Coping Capacity'!M9</f>
        <v>2</v>
      </c>
      <c r="AC10" s="146">
        <f>'Lack of Coping Capacity'!R9</f>
        <v>1.4</v>
      </c>
      <c r="AD10" s="146">
        <f>'Lack of Coping Capacity'!W9</f>
        <v>2.9</v>
      </c>
      <c r="AE10" s="40">
        <f>'Lack of Coping Capacity'!X9</f>
        <v>2.1</v>
      </c>
      <c r="AF10" s="41">
        <f t="shared" si="2"/>
        <v>4.8</v>
      </c>
      <c r="AG10" s="155">
        <f t="shared" si="6"/>
        <v>3.6</v>
      </c>
      <c r="AH10" s="174" t="str">
        <f t="shared" si="7"/>
        <v>Medium</v>
      </c>
      <c r="AI10" s="167">
        <f t="shared" si="3"/>
        <v>96</v>
      </c>
      <c r="AJ10" s="170" t="e">
        <f>VLOOKUP($B10,#REF!,8,FALSE)</f>
        <v>#REF!</v>
      </c>
      <c r="AK10" s="47" t="e">
        <f>#REF!</f>
        <v>#REF!</v>
      </c>
      <c r="AL10" s="168" t="e">
        <f t="shared" si="4"/>
        <v>#REF!</v>
      </c>
      <c r="AM10" s="47" t="str">
        <f t="shared" si="5"/>
        <v/>
      </c>
      <c r="AN10" s="169" t="e">
        <f>#REF!</f>
        <v>#REF!</v>
      </c>
      <c r="AO10" s="175"/>
    </row>
    <row r="11" spans="1:41" ht="15" thickBot="1" x14ac:dyDescent="0.4">
      <c r="A11" s="125" t="str">
        <f>'Indicator Data'!A13</f>
        <v>Australia</v>
      </c>
      <c r="B11" s="43" t="str">
        <f>'Indicator Data'!B13</f>
        <v>AUS</v>
      </c>
      <c r="C11" s="153">
        <f>'Hazard &amp; Exposure'!AO10</f>
        <v>4</v>
      </c>
      <c r="D11" s="152">
        <f>'Hazard &amp; Exposure'!AP10</f>
        <v>5.3</v>
      </c>
      <c r="E11" s="152">
        <f>'Hazard &amp; Exposure'!AQ10</f>
        <v>7.2</v>
      </c>
      <c r="F11" s="152">
        <f>'Hazard &amp; Exposure'!AR10</f>
        <v>4.8</v>
      </c>
      <c r="G11" s="152">
        <f>'Hazard &amp; Exposure'!AU10</f>
        <v>6.6</v>
      </c>
      <c r="H11" s="40">
        <f>'Hazard &amp; Exposure'!AV10</f>
        <v>5.7</v>
      </c>
      <c r="I11" s="152">
        <f>'Hazard &amp; Exposure'!AY10</f>
        <v>0.1</v>
      </c>
      <c r="J11" s="152">
        <f>'Hazard &amp; Exposure'!BB10</f>
        <v>0</v>
      </c>
      <c r="K11" s="40">
        <f>'Hazard &amp; Exposure'!BC10</f>
        <v>0.1</v>
      </c>
      <c r="L11" s="41">
        <f t="shared" si="0"/>
        <v>3.4</v>
      </c>
      <c r="M11" s="150">
        <f>Vulnerability!E10</f>
        <v>0.2</v>
      </c>
      <c r="N11" s="148">
        <f>Vulnerability!H10</f>
        <v>2</v>
      </c>
      <c r="O11" s="148">
        <f>Vulnerability!M10</f>
        <v>0</v>
      </c>
      <c r="P11" s="40">
        <f>Vulnerability!N10</f>
        <v>0.6</v>
      </c>
      <c r="Q11" s="148">
        <f>Vulnerability!S10</f>
        <v>4.8</v>
      </c>
      <c r="R11" s="147">
        <f>Vulnerability!W10</f>
        <v>0.2</v>
      </c>
      <c r="S11" s="147">
        <f>Vulnerability!Z10</f>
        <v>0.2</v>
      </c>
      <c r="T11" s="147">
        <f>Vulnerability!AC10</f>
        <v>0.1</v>
      </c>
      <c r="U11" s="147">
        <f>Vulnerability!AI10</f>
        <v>1.2</v>
      </c>
      <c r="V11" s="148">
        <f>Vulnerability!AJ10</f>
        <v>0.4</v>
      </c>
      <c r="W11" s="40">
        <f>Vulnerability!AK10</f>
        <v>2.9</v>
      </c>
      <c r="X11" s="41">
        <f t="shared" si="1"/>
        <v>1.8</v>
      </c>
      <c r="Y11" s="163">
        <f>'Lack of Coping Capacity'!D10</f>
        <v>2.4</v>
      </c>
      <c r="Z11" s="146">
        <f>'Lack of Coping Capacity'!G10</f>
        <v>2.1</v>
      </c>
      <c r="AA11" s="40">
        <f>'Lack of Coping Capacity'!H10</f>
        <v>2.2999999999999998</v>
      </c>
      <c r="AB11" s="146">
        <f>'Lack of Coping Capacity'!M10</f>
        <v>1.9</v>
      </c>
      <c r="AC11" s="146">
        <f>'Lack of Coping Capacity'!R10</f>
        <v>3</v>
      </c>
      <c r="AD11" s="146">
        <f>'Lack of Coping Capacity'!W10</f>
        <v>0.7</v>
      </c>
      <c r="AE11" s="40">
        <f>'Lack of Coping Capacity'!X10</f>
        <v>1.9</v>
      </c>
      <c r="AF11" s="41">
        <f t="shared" si="2"/>
        <v>2.1</v>
      </c>
      <c r="AG11" s="155">
        <f t="shared" si="6"/>
        <v>2.2999999999999998</v>
      </c>
      <c r="AH11" s="174" t="str">
        <f t="shared" si="7"/>
        <v>Low</v>
      </c>
      <c r="AI11" s="167">
        <f t="shared" si="3"/>
        <v>141</v>
      </c>
      <c r="AJ11" s="170" t="e">
        <f>VLOOKUP($B11,#REF!,8,FALSE)</f>
        <v>#REF!</v>
      </c>
      <c r="AK11" s="47" t="e">
        <f>#REF!</f>
        <v>#REF!</v>
      </c>
      <c r="AL11" s="168" t="e">
        <f t="shared" si="4"/>
        <v>#REF!</v>
      </c>
      <c r="AM11" s="47" t="str">
        <f t="shared" si="5"/>
        <v/>
      </c>
      <c r="AN11" s="169" t="e">
        <f>#REF!</f>
        <v>#REF!</v>
      </c>
      <c r="AO11" s="175"/>
    </row>
    <row r="12" spans="1:41" ht="15" thickBot="1" x14ac:dyDescent="0.4">
      <c r="A12" s="125" t="str">
        <f>'Indicator Data'!A14</f>
        <v>Austria</v>
      </c>
      <c r="B12" s="43" t="str">
        <f>'Indicator Data'!B14</f>
        <v>AUT</v>
      </c>
      <c r="C12" s="153">
        <f>'Hazard &amp; Exposure'!AO11</f>
        <v>4</v>
      </c>
      <c r="D12" s="152">
        <f>'Hazard &amp; Exposure'!AP11</f>
        <v>5.5</v>
      </c>
      <c r="E12" s="152">
        <f>'Hazard &amp; Exposure'!AQ11</f>
        <v>0</v>
      </c>
      <c r="F12" s="152">
        <f>'Hazard &amp; Exposure'!AR11</f>
        <v>0</v>
      </c>
      <c r="G12" s="152">
        <f>'Hazard &amp; Exposure'!AU11</f>
        <v>0.5</v>
      </c>
      <c r="H12" s="40">
        <f>'Hazard &amp; Exposure'!AV11</f>
        <v>2.2999999999999998</v>
      </c>
      <c r="I12" s="152">
        <f>'Hazard &amp; Exposure'!AY11</f>
        <v>0</v>
      </c>
      <c r="J12" s="152">
        <f>'Hazard &amp; Exposure'!BB11</f>
        <v>0</v>
      </c>
      <c r="K12" s="40">
        <f>'Hazard &amp; Exposure'!BC11</f>
        <v>0</v>
      </c>
      <c r="L12" s="41">
        <f t="shared" si="0"/>
        <v>1.2</v>
      </c>
      <c r="M12" s="150">
        <f>Vulnerability!E11</f>
        <v>0.6</v>
      </c>
      <c r="N12" s="148">
        <f>Vulnerability!H11</f>
        <v>1.2</v>
      </c>
      <c r="O12" s="148">
        <f>Vulnerability!M11</f>
        <v>0</v>
      </c>
      <c r="P12" s="40">
        <f>Vulnerability!N11</f>
        <v>0.6</v>
      </c>
      <c r="Q12" s="148">
        <f>Vulnerability!S11</f>
        <v>6.6</v>
      </c>
      <c r="R12" s="147">
        <f>Vulnerability!W11</f>
        <v>0.1</v>
      </c>
      <c r="S12" s="147">
        <f>Vulnerability!Z11</f>
        <v>0.3</v>
      </c>
      <c r="T12" s="147">
        <f>Vulnerability!AC11</f>
        <v>0</v>
      </c>
      <c r="U12" s="147">
        <f>Vulnerability!AI11</f>
        <v>0.3</v>
      </c>
      <c r="V12" s="148">
        <f>Vulnerability!AJ11</f>
        <v>0.2</v>
      </c>
      <c r="W12" s="40">
        <f>Vulnerability!AK11</f>
        <v>4.0999999999999996</v>
      </c>
      <c r="X12" s="41">
        <f t="shared" si="1"/>
        <v>2.5</v>
      </c>
      <c r="Y12" s="163">
        <f>'Lack of Coping Capacity'!D11</f>
        <v>2</v>
      </c>
      <c r="Z12" s="146">
        <f>'Lack of Coping Capacity'!G11</f>
        <v>2.2999999999999998</v>
      </c>
      <c r="AA12" s="40">
        <f>'Lack of Coping Capacity'!H11</f>
        <v>2.2000000000000002</v>
      </c>
      <c r="AB12" s="146">
        <f>'Lack of Coping Capacity'!M11</f>
        <v>1.1000000000000001</v>
      </c>
      <c r="AC12" s="146">
        <f>'Lack of Coping Capacity'!R11</f>
        <v>0</v>
      </c>
      <c r="AD12" s="146">
        <f>'Lack of Coping Capacity'!W11</f>
        <v>0.2</v>
      </c>
      <c r="AE12" s="40">
        <f>'Lack of Coping Capacity'!X11</f>
        <v>0.4</v>
      </c>
      <c r="AF12" s="41">
        <f t="shared" si="2"/>
        <v>1.3</v>
      </c>
      <c r="AG12" s="155">
        <f t="shared" si="6"/>
        <v>1.6</v>
      </c>
      <c r="AH12" s="174" t="str">
        <f t="shared" si="7"/>
        <v>Very Low</v>
      </c>
      <c r="AI12" s="167">
        <f t="shared" si="3"/>
        <v>168</v>
      </c>
      <c r="AJ12" s="170" t="e">
        <f>VLOOKUP($B12,#REF!,8,FALSE)</f>
        <v>#REF!</v>
      </c>
      <c r="AK12" s="47" t="e">
        <f>#REF!</f>
        <v>#REF!</v>
      </c>
      <c r="AL12" s="168" t="e">
        <f t="shared" si="4"/>
        <v>#REF!</v>
      </c>
      <c r="AM12" s="47" t="str">
        <f t="shared" si="5"/>
        <v/>
      </c>
      <c r="AN12" s="169" t="e">
        <f>#REF!</f>
        <v>#REF!</v>
      </c>
      <c r="AO12" s="175"/>
    </row>
    <row r="13" spans="1:41" ht="15" thickBot="1" x14ac:dyDescent="0.4">
      <c r="A13" s="125" t="str">
        <f>'Indicator Data'!A15</f>
        <v>Azerbaijan</v>
      </c>
      <c r="B13" s="43" t="str">
        <f>'Indicator Data'!B15</f>
        <v>AZE</v>
      </c>
      <c r="C13" s="153">
        <f>'Hazard &amp; Exposure'!AO12</f>
        <v>8.1999999999999993</v>
      </c>
      <c r="D13" s="152">
        <f>'Hazard &amp; Exposure'!AP12</f>
        <v>4.9000000000000004</v>
      </c>
      <c r="E13" s="152">
        <f>'Hazard &amp; Exposure'!AQ12</f>
        <v>0</v>
      </c>
      <c r="F13" s="152">
        <f>'Hazard &amp; Exposure'!AR12</f>
        <v>0</v>
      </c>
      <c r="G13" s="152">
        <f>'Hazard &amp; Exposure'!AU12</f>
        <v>5.3</v>
      </c>
      <c r="H13" s="40">
        <f>'Hazard &amp; Exposure'!AV12</f>
        <v>4.5</v>
      </c>
      <c r="I13" s="152">
        <f>'Hazard &amp; Exposure'!AY12</f>
        <v>7.1</v>
      </c>
      <c r="J13" s="152">
        <f>'Hazard &amp; Exposure'!BB12</f>
        <v>0</v>
      </c>
      <c r="K13" s="40">
        <f>'Hazard &amp; Exposure'!BC12</f>
        <v>5</v>
      </c>
      <c r="L13" s="41">
        <f t="shared" si="0"/>
        <v>4.8</v>
      </c>
      <c r="M13" s="150">
        <f>Vulnerability!E12</f>
        <v>3</v>
      </c>
      <c r="N13" s="148">
        <f>Vulnerability!H12</f>
        <v>3</v>
      </c>
      <c r="O13" s="148">
        <f>Vulnerability!M12</f>
        <v>0.3</v>
      </c>
      <c r="P13" s="40">
        <f>Vulnerability!N12</f>
        <v>2.2999999999999998</v>
      </c>
      <c r="Q13" s="148">
        <f>Vulnerability!S12</f>
        <v>8.3000000000000007</v>
      </c>
      <c r="R13" s="147">
        <f>Vulnerability!W12</f>
        <v>0.5</v>
      </c>
      <c r="S13" s="147">
        <f>Vulnerability!Z12</f>
        <v>1.5</v>
      </c>
      <c r="T13" s="147">
        <f>Vulnerability!AC12</f>
        <v>0</v>
      </c>
      <c r="U13" s="147">
        <f>Vulnerability!AI12</f>
        <v>1.3</v>
      </c>
      <c r="V13" s="148">
        <f>Vulnerability!AJ12</f>
        <v>0.8</v>
      </c>
      <c r="W13" s="40">
        <f>Vulnerability!AK12</f>
        <v>5.7</v>
      </c>
      <c r="X13" s="41">
        <f t="shared" si="1"/>
        <v>4.2</v>
      </c>
      <c r="Y13" s="163" t="str">
        <f>'Lack of Coping Capacity'!D12</f>
        <v>x</v>
      </c>
      <c r="Z13" s="146">
        <f>'Lack of Coping Capacity'!G12</f>
        <v>6.4</v>
      </c>
      <c r="AA13" s="40">
        <f>'Lack of Coping Capacity'!H12</f>
        <v>6.4</v>
      </c>
      <c r="AB13" s="146">
        <f>'Lack of Coping Capacity'!M12</f>
        <v>1.8</v>
      </c>
      <c r="AC13" s="146">
        <f>'Lack of Coping Capacity'!R12</f>
        <v>3.6</v>
      </c>
      <c r="AD13" s="146">
        <f>'Lack of Coping Capacity'!W12</f>
        <v>2.1</v>
      </c>
      <c r="AE13" s="40">
        <f>'Lack of Coping Capacity'!X12</f>
        <v>2.5</v>
      </c>
      <c r="AF13" s="41">
        <f t="shared" si="2"/>
        <v>4.7</v>
      </c>
      <c r="AG13" s="155">
        <f t="shared" si="6"/>
        <v>4.5999999999999996</v>
      </c>
      <c r="AH13" s="174" t="str">
        <f t="shared" si="7"/>
        <v>Medium</v>
      </c>
      <c r="AI13" s="167">
        <f t="shared" si="3"/>
        <v>59</v>
      </c>
      <c r="AJ13" s="170" t="e">
        <f>VLOOKUP($B13,#REF!,8,FALSE)</f>
        <v>#REF!</v>
      </c>
      <c r="AK13" s="47" t="e">
        <f>#REF!</f>
        <v>#REF!</v>
      </c>
      <c r="AL13" s="168" t="e">
        <f t="shared" si="4"/>
        <v>#REF!</v>
      </c>
      <c r="AM13" s="47" t="str">
        <f t="shared" si="5"/>
        <v/>
      </c>
      <c r="AN13" s="169" t="e">
        <f>#REF!</f>
        <v>#REF!</v>
      </c>
      <c r="AO13" s="175"/>
    </row>
    <row r="14" spans="1:41" ht="15" thickBot="1" x14ac:dyDescent="0.4">
      <c r="A14" s="125" t="str">
        <f>'Indicator Data'!A16</f>
        <v>Bahamas</v>
      </c>
      <c r="B14" s="43" t="str">
        <f>'Indicator Data'!B16</f>
        <v>BHS</v>
      </c>
      <c r="C14" s="153">
        <f>'Hazard &amp; Exposure'!AO13</f>
        <v>0.1</v>
      </c>
      <c r="D14" s="152">
        <f>'Hazard &amp; Exposure'!AP13</f>
        <v>0.1</v>
      </c>
      <c r="E14" s="152">
        <f>'Hazard &amp; Exposure'!AQ13</f>
        <v>0</v>
      </c>
      <c r="F14" s="152">
        <f>'Hazard &amp; Exposure'!AR13</f>
        <v>8.8000000000000007</v>
      </c>
      <c r="G14" s="152">
        <f>'Hazard &amp; Exposure'!AU13</f>
        <v>2.6</v>
      </c>
      <c r="H14" s="40">
        <f>'Hazard &amp; Exposure'!AV13</f>
        <v>3.4</v>
      </c>
      <c r="I14" s="152">
        <f>'Hazard &amp; Exposure'!AY13</f>
        <v>0</v>
      </c>
      <c r="J14" s="152">
        <f>'Hazard &amp; Exposure'!BB13</f>
        <v>0</v>
      </c>
      <c r="K14" s="40">
        <f>'Hazard &amp; Exposure'!BC13</f>
        <v>0</v>
      </c>
      <c r="L14" s="41">
        <f t="shared" si="0"/>
        <v>1.9</v>
      </c>
      <c r="M14" s="150">
        <f>Vulnerability!E13</f>
        <v>2.2000000000000002</v>
      </c>
      <c r="N14" s="148">
        <f>Vulnerability!H13</f>
        <v>4.5</v>
      </c>
      <c r="O14" s="148">
        <f>Vulnerability!M13</f>
        <v>0</v>
      </c>
      <c r="P14" s="40">
        <f>Vulnerability!N13</f>
        <v>2.2000000000000002</v>
      </c>
      <c r="Q14" s="148">
        <f>Vulnerability!S13</f>
        <v>0</v>
      </c>
      <c r="R14" s="147">
        <f>Vulnerability!W13</f>
        <v>3.5</v>
      </c>
      <c r="S14" s="147">
        <f>Vulnerability!Z13</f>
        <v>0.6</v>
      </c>
      <c r="T14" s="147">
        <f>Vulnerability!AC13</f>
        <v>0</v>
      </c>
      <c r="U14" s="147">
        <f>Vulnerability!AI13</f>
        <v>2.8</v>
      </c>
      <c r="V14" s="148">
        <f>Vulnerability!AJ13</f>
        <v>1.8</v>
      </c>
      <c r="W14" s="40">
        <f>Vulnerability!AK13</f>
        <v>0.9</v>
      </c>
      <c r="X14" s="41">
        <f t="shared" si="1"/>
        <v>1.6</v>
      </c>
      <c r="Y14" s="163" t="str">
        <f>'Lack of Coping Capacity'!D13</f>
        <v>x</v>
      </c>
      <c r="Z14" s="146">
        <f>'Lack of Coping Capacity'!G13</f>
        <v>3.7</v>
      </c>
      <c r="AA14" s="40">
        <f>'Lack of Coping Capacity'!H13</f>
        <v>3.7</v>
      </c>
      <c r="AB14" s="146">
        <f>'Lack of Coping Capacity'!M13</f>
        <v>2.5</v>
      </c>
      <c r="AC14" s="146">
        <f>'Lack of Coping Capacity'!R13</f>
        <v>2.2000000000000002</v>
      </c>
      <c r="AD14" s="146">
        <f>'Lack of Coping Capacity'!W13</f>
        <v>2.5</v>
      </c>
      <c r="AE14" s="40">
        <f>'Lack of Coping Capacity'!X13</f>
        <v>2.4</v>
      </c>
      <c r="AF14" s="41">
        <f t="shared" si="2"/>
        <v>3.1</v>
      </c>
      <c r="AG14" s="155">
        <f t="shared" si="6"/>
        <v>2.1</v>
      </c>
      <c r="AH14" s="174" t="str">
        <f t="shared" si="7"/>
        <v>Low</v>
      </c>
      <c r="AI14" s="167">
        <f t="shared" si="3"/>
        <v>146</v>
      </c>
      <c r="AJ14" s="170" t="e">
        <f>VLOOKUP($B14,#REF!,8,FALSE)</f>
        <v>#REF!</v>
      </c>
      <c r="AK14" s="47" t="e">
        <f>#REF!</f>
        <v>#REF!</v>
      </c>
      <c r="AL14" s="168" t="e">
        <f t="shared" si="4"/>
        <v>#REF!</v>
      </c>
      <c r="AM14" s="47" t="str">
        <f t="shared" si="5"/>
        <v/>
      </c>
      <c r="AN14" s="169" t="e">
        <f>#REF!</f>
        <v>#REF!</v>
      </c>
      <c r="AO14" s="175"/>
    </row>
    <row r="15" spans="1:41" ht="15" thickBot="1" x14ac:dyDescent="0.4">
      <c r="A15" s="125" t="str">
        <f>'Indicator Data'!A17</f>
        <v>Bahrain</v>
      </c>
      <c r="B15" s="43" t="str">
        <f>'Indicator Data'!B17</f>
        <v>BHR</v>
      </c>
      <c r="C15" s="153">
        <f>'Hazard &amp; Exposure'!AO14</f>
        <v>0.1</v>
      </c>
      <c r="D15" s="152">
        <f>'Hazard &amp; Exposure'!AP14</f>
        <v>0.1</v>
      </c>
      <c r="E15" s="152">
        <f>'Hazard &amp; Exposure'!AQ14</f>
        <v>0</v>
      </c>
      <c r="F15" s="152">
        <f>'Hazard &amp; Exposure'!AR14</f>
        <v>0</v>
      </c>
      <c r="G15" s="152">
        <f>'Hazard &amp; Exposure'!AU14</f>
        <v>0</v>
      </c>
      <c r="H15" s="40">
        <f>'Hazard &amp; Exposure'!AV14</f>
        <v>0.1</v>
      </c>
      <c r="I15" s="152">
        <f>'Hazard &amp; Exposure'!AY14</f>
        <v>0.3</v>
      </c>
      <c r="J15" s="152">
        <f>'Hazard &amp; Exposure'!BB14</f>
        <v>0</v>
      </c>
      <c r="K15" s="40">
        <f>'Hazard &amp; Exposure'!BC14</f>
        <v>0.2</v>
      </c>
      <c r="L15" s="41">
        <f t="shared" si="0"/>
        <v>0.2</v>
      </c>
      <c r="M15" s="150">
        <f>Vulnerability!E14</f>
        <v>1.6</v>
      </c>
      <c r="N15" s="148">
        <f>Vulnerability!H14</f>
        <v>3</v>
      </c>
      <c r="O15" s="148">
        <f>Vulnerability!M14</f>
        <v>0</v>
      </c>
      <c r="P15" s="40">
        <f>Vulnerability!N14</f>
        <v>1.6</v>
      </c>
      <c r="Q15" s="148">
        <f>Vulnerability!S14</f>
        <v>1.1000000000000001</v>
      </c>
      <c r="R15" s="147">
        <f>Vulnerability!W14</f>
        <v>0.2</v>
      </c>
      <c r="S15" s="147">
        <f>Vulnerability!Z14</f>
        <v>0.6</v>
      </c>
      <c r="T15" s="147">
        <f>Vulnerability!AC14</f>
        <v>0</v>
      </c>
      <c r="U15" s="147">
        <f>Vulnerability!AI14</f>
        <v>1.5</v>
      </c>
      <c r="V15" s="148">
        <f>Vulnerability!AJ14</f>
        <v>0.6</v>
      </c>
      <c r="W15" s="40">
        <f>Vulnerability!AK14</f>
        <v>0.9</v>
      </c>
      <c r="X15" s="41">
        <f t="shared" si="1"/>
        <v>1.3</v>
      </c>
      <c r="Y15" s="163">
        <f>'Lack of Coping Capacity'!D14</f>
        <v>3.8</v>
      </c>
      <c r="Z15" s="146">
        <f>'Lack of Coping Capacity'!G14</f>
        <v>5.5</v>
      </c>
      <c r="AA15" s="40">
        <f>'Lack of Coping Capacity'!H14</f>
        <v>4.7</v>
      </c>
      <c r="AB15" s="146">
        <f>'Lack of Coping Capacity'!M14</f>
        <v>0.3</v>
      </c>
      <c r="AC15" s="146">
        <f>'Lack of Coping Capacity'!R14</f>
        <v>0</v>
      </c>
      <c r="AD15" s="146">
        <f>'Lack of Coping Capacity'!W14</f>
        <v>2.5</v>
      </c>
      <c r="AE15" s="40">
        <f>'Lack of Coping Capacity'!X14</f>
        <v>0.9</v>
      </c>
      <c r="AF15" s="41">
        <f t="shared" si="2"/>
        <v>3</v>
      </c>
      <c r="AG15" s="155">
        <f t="shared" si="6"/>
        <v>0.9</v>
      </c>
      <c r="AH15" s="174" t="str">
        <f t="shared" si="7"/>
        <v>Very Low</v>
      </c>
      <c r="AI15" s="167">
        <f t="shared" si="3"/>
        <v>186</v>
      </c>
      <c r="AJ15" s="170" t="e">
        <f>VLOOKUP($B15,#REF!,8,FALSE)</f>
        <v>#REF!</v>
      </c>
      <c r="AK15" s="47" t="e">
        <f>#REF!</f>
        <v>#REF!</v>
      </c>
      <c r="AL15" s="168" t="e">
        <f t="shared" si="4"/>
        <v>#REF!</v>
      </c>
      <c r="AM15" s="47" t="str">
        <f t="shared" si="5"/>
        <v/>
      </c>
      <c r="AN15" s="169" t="e">
        <f>#REF!</f>
        <v>#REF!</v>
      </c>
      <c r="AO15" s="175"/>
    </row>
    <row r="16" spans="1:41" ht="15" thickBot="1" x14ac:dyDescent="0.4">
      <c r="A16" s="125" t="str">
        <f>'Indicator Data'!A18</f>
        <v>Bangladesh</v>
      </c>
      <c r="B16" s="43" t="str">
        <f>'Indicator Data'!B18</f>
        <v>BGD</v>
      </c>
      <c r="C16" s="153">
        <f>'Hazard &amp; Exposure'!AO15</f>
        <v>8.6999999999999993</v>
      </c>
      <c r="D16" s="152">
        <f>'Hazard &amp; Exposure'!AP15</f>
        <v>10</v>
      </c>
      <c r="E16" s="152">
        <f>'Hazard &amp; Exposure'!AQ15</f>
        <v>8.1999999999999993</v>
      </c>
      <c r="F16" s="152">
        <f>'Hazard &amp; Exposure'!AR15</f>
        <v>6.9</v>
      </c>
      <c r="G16" s="152">
        <f>'Hazard &amp; Exposure'!AU15</f>
        <v>5</v>
      </c>
      <c r="H16" s="40">
        <f>'Hazard &amp; Exposure'!AV15</f>
        <v>8.1999999999999993</v>
      </c>
      <c r="I16" s="152">
        <f>'Hazard &amp; Exposure'!AY15</f>
        <v>9.8000000000000007</v>
      </c>
      <c r="J16" s="152">
        <f>'Hazard &amp; Exposure'!BB15</f>
        <v>0</v>
      </c>
      <c r="K16" s="40">
        <f>'Hazard &amp; Exposure'!BC15</f>
        <v>6.9</v>
      </c>
      <c r="L16" s="41">
        <f t="shared" si="0"/>
        <v>7.6</v>
      </c>
      <c r="M16" s="150">
        <f>Vulnerability!E15</f>
        <v>7.1</v>
      </c>
      <c r="N16" s="148">
        <f>Vulnerability!H15</f>
        <v>4.5999999999999996</v>
      </c>
      <c r="O16" s="148">
        <f>Vulnerability!M15</f>
        <v>0.8</v>
      </c>
      <c r="P16" s="40">
        <f>Vulnerability!N15</f>
        <v>4.9000000000000004</v>
      </c>
      <c r="Q16" s="148">
        <f>Vulnerability!S15</f>
        <v>7.7</v>
      </c>
      <c r="R16" s="147">
        <f>Vulnerability!W15</f>
        <v>1.8</v>
      </c>
      <c r="S16" s="147">
        <f>Vulnerability!Z15</f>
        <v>4.9000000000000004</v>
      </c>
      <c r="T16" s="147">
        <f>Vulnerability!AC15</f>
        <v>4</v>
      </c>
      <c r="U16" s="147">
        <f>Vulnerability!AI15</f>
        <v>5.2</v>
      </c>
      <c r="V16" s="148">
        <f>Vulnerability!AJ15</f>
        <v>4.0999999999999996</v>
      </c>
      <c r="W16" s="40">
        <f>Vulnerability!AK15</f>
        <v>6.2</v>
      </c>
      <c r="X16" s="41">
        <f t="shared" si="1"/>
        <v>5.6</v>
      </c>
      <c r="Y16" s="163">
        <f>'Lack of Coping Capacity'!D15</f>
        <v>3</v>
      </c>
      <c r="Z16" s="146">
        <f>'Lack of Coping Capacity'!G15</f>
        <v>7</v>
      </c>
      <c r="AA16" s="40">
        <f>'Lack of Coping Capacity'!H15</f>
        <v>5</v>
      </c>
      <c r="AB16" s="146">
        <f>'Lack of Coping Capacity'!M15</f>
        <v>5.5</v>
      </c>
      <c r="AC16" s="146">
        <f>'Lack of Coping Capacity'!R15</f>
        <v>5.0999999999999996</v>
      </c>
      <c r="AD16" s="146">
        <f>'Lack of Coping Capacity'!W15</f>
        <v>5.6</v>
      </c>
      <c r="AE16" s="40">
        <f>'Lack of Coping Capacity'!X15</f>
        <v>5.4</v>
      </c>
      <c r="AF16" s="41">
        <f t="shared" si="2"/>
        <v>5.2</v>
      </c>
      <c r="AG16" s="155">
        <f t="shared" si="6"/>
        <v>6</v>
      </c>
      <c r="AH16" s="174" t="str">
        <f t="shared" si="7"/>
        <v>High</v>
      </c>
      <c r="AI16" s="167">
        <f t="shared" si="3"/>
        <v>21</v>
      </c>
      <c r="AJ16" s="170" t="e">
        <f>VLOOKUP($B16,#REF!,8,FALSE)</f>
        <v>#REF!</v>
      </c>
      <c r="AK16" s="47" t="e">
        <f>#REF!</f>
        <v>#REF!</v>
      </c>
      <c r="AL16" s="168" t="e">
        <f t="shared" si="4"/>
        <v>#REF!</v>
      </c>
      <c r="AM16" s="47" t="str">
        <f t="shared" si="5"/>
        <v/>
      </c>
      <c r="AN16" s="169" t="e">
        <f>#REF!</f>
        <v>#REF!</v>
      </c>
      <c r="AO16" s="175"/>
    </row>
    <row r="17" spans="1:41" ht="15" thickBot="1" x14ac:dyDescent="0.4">
      <c r="A17" s="125" t="str">
        <f>'Indicator Data'!A19</f>
        <v>Barbados</v>
      </c>
      <c r="B17" s="43" t="str">
        <f>'Indicator Data'!B19</f>
        <v>BRB</v>
      </c>
      <c r="C17" s="153">
        <f>'Hazard &amp; Exposure'!AO16</f>
        <v>0.1</v>
      </c>
      <c r="D17" s="152">
        <f>'Hazard &amp; Exposure'!AP16</f>
        <v>0.1</v>
      </c>
      <c r="E17" s="152">
        <f>'Hazard &amp; Exposure'!AQ16</f>
        <v>5.7</v>
      </c>
      <c r="F17" s="152">
        <f>'Hazard &amp; Exposure'!AR16</f>
        <v>4.5999999999999996</v>
      </c>
      <c r="G17" s="152">
        <f>'Hazard &amp; Exposure'!AU16</f>
        <v>0.5</v>
      </c>
      <c r="H17" s="40">
        <f>'Hazard &amp; Exposure'!AV16</f>
        <v>2.6</v>
      </c>
      <c r="I17" s="152">
        <f>'Hazard &amp; Exposure'!AY16</f>
        <v>0</v>
      </c>
      <c r="J17" s="152">
        <f>'Hazard &amp; Exposure'!BB16</f>
        <v>0</v>
      </c>
      <c r="K17" s="40">
        <f>'Hazard &amp; Exposure'!BC16</f>
        <v>0</v>
      </c>
      <c r="L17" s="41">
        <f t="shared" si="0"/>
        <v>1.4</v>
      </c>
      <c r="M17" s="150">
        <f>Vulnerability!E16</f>
        <v>2.2999999999999998</v>
      </c>
      <c r="N17" s="148">
        <f>Vulnerability!H16</f>
        <v>4.7</v>
      </c>
      <c r="O17" s="148">
        <f>Vulnerability!M16</f>
        <v>0.2</v>
      </c>
      <c r="P17" s="40">
        <f>Vulnerability!N16</f>
        <v>2.4</v>
      </c>
      <c r="Q17" s="148">
        <f>Vulnerability!S16</f>
        <v>0</v>
      </c>
      <c r="R17" s="147">
        <f>Vulnerability!W16</f>
        <v>1.3</v>
      </c>
      <c r="S17" s="147">
        <f>Vulnerability!Z16</f>
        <v>0.9</v>
      </c>
      <c r="T17" s="147">
        <f>Vulnerability!AC16</f>
        <v>0</v>
      </c>
      <c r="U17" s="147">
        <f>Vulnerability!AI16</f>
        <v>1.9</v>
      </c>
      <c r="V17" s="148">
        <f>Vulnerability!AJ16</f>
        <v>1</v>
      </c>
      <c r="W17" s="40">
        <f>Vulnerability!AK16</f>
        <v>0.5</v>
      </c>
      <c r="X17" s="41">
        <f t="shared" si="1"/>
        <v>1.5</v>
      </c>
      <c r="Y17" s="163">
        <f>'Lack of Coping Capacity'!D16</f>
        <v>2.8</v>
      </c>
      <c r="Z17" s="146">
        <f>'Lack of Coping Capacity'!G16</f>
        <v>3.3</v>
      </c>
      <c r="AA17" s="40">
        <f>'Lack of Coping Capacity'!H16</f>
        <v>3.1</v>
      </c>
      <c r="AB17" s="146">
        <f>'Lack of Coping Capacity'!M16</f>
        <v>2.2000000000000002</v>
      </c>
      <c r="AC17" s="146">
        <f>'Lack of Coping Capacity'!R16</f>
        <v>0.2</v>
      </c>
      <c r="AD17" s="146">
        <f>'Lack of Coping Capacity'!W16</f>
        <v>3.4</v>
      </c>
      <c r="AE17" s="40">
        <f>'Lack of Coping Capacity'!X16</f>
        <v>1.9</v>
      </c>
      <c r="AF17" s="41">
        <f t="shared" si="2"/>
        <v>2.5</v>
      </c>
      <c r="AG17" s="155">
        <f t="shared" si="6"/>
        <v>1.7</v>
      </c>
      <c r="AH17" s="174" t="str">
        <f t="shared" si="7"/>
        <v>Very Low</v>
      </c>
      <c r="AI17" s="167">
        <f t="shared" si="3"/>
        <v>163</v>
      </c>
      <c r="AJ17" s="170" t="e">
        <f>VLOOKUP($B17,#REF!,8,FALSE)</f>
        <v>#REF!</v>
      </c>
      <c r="AK17" s="47" t="e">
        <f>#REF!</f>
        <v>#REF!</v>
      </c>
      <c r="AL17" s="168" t="e">
        <f t="shared" si="4"/>
        <v>#REF!</v>
      </c>
      <c r="AM17" s="47" t="str">
        <f t="shared" si="5"/>
        <v/>
      </c>
      <c r="AN17" s="169" t="e">
        <f>#REF!</f>
        <v>#REF!</v>
      </c>
      <c r="AO17" s="175"/>
    </row>
    <row r="18" spans="1:41" ht="15" thickBot="1" x14ac:dyDescent="0.4">
      <c r="A18" s="125" t="str">
        <f>'Indicator Data'!A20</f>
        <v>Belarus</v>
      </c>
      <c r="B18" s="43" t="str">
        <f>'Indicator Data'!B20</f>
        <v>BLR</v>
      </c>
      <c r="C18" s="153">
        <f>'Hazard &amp; Exposure'!AO17</f>
        <v>0.1</v>
      </c>
      <c r="D18" s="152">
        <f>'Hazard &amp; Exposure'!AP17</f>
        <v>6.2</v>
      </c>
      <c r="E18" s="152">
        <f>'Hazard &amp; Exposure'!AQ17</f>
        <v>0</v>
      </c>
      <c r="F18" s="152">
        <f>'Hazard &amp; Exposure'!AR17</f>
        <v>0</v>
      </c>
      <c r="G18" s="152">
        <f>'Hazard &amp; Exposure'!AU17</f>
        <v>3.1</v>
      </c>
      <c r="H18" s="40">
        <f>'Hazard &amp; Exposure'!AV17</f>
        <v>2.2999999999999998</v>
      </c>
      <c r="I18" s="152">
        <f>'Hazard &amp; Exposure'!AY17</f>
        <v>1.4</v>
      </c>
      <c r="J18" s="152">
        <f>'Hazard &amp; Exposure'!BB17</f>
        <v>0</v>
      </c>
      <c r="K18" s="40">
        <f>'Hazard &amp; Exposure'!BC17</f>
        <v>1</v>
      </c>
      <c r="L18" s="41">
        <f t="shared" si="0"/>
        <v>1.7</v>
      </c>
      <c r="M18" s="150">
        <f>Vulnerability!E17</f>
        <v>2.2000000000000002</v>
      </c>
      <c r="N18" s="148">
        <f>Vulnerability!H17</f>
        <v>1.1000000000000001</v>
      </c>
      <c r="O18" s="148">
        <f>Vulnerability!M17</f>
        <v>0.2</v>
      </c>
      <c r="P18" s="40">
        <f>Vulnerability!N17</f>
        <v>1.4</v>
      </c>
      <c r="Q18" s="148">
        <f>Vulnerability!S17</f>
        <v>1.9</v>
      </c>
      <c r="R18" s="147">
        <f>Vulnerability!W17</f>
        <v>0.8</v>
      </c>
      <c r="S18" s="147">
        <f>Vulnerability!Z17</f>
        <v>0.3</v>
      </c>
      <c r="T18" s="147">
        <f>Vulnerability!AC17</f>
        <v>0.8</v>
      </c>
      <c r="U18" s="147">
        <f>Vulnerability!AI17</f>
        <v>2.4</v>
      </c>
      <c r="V18" s="148">
        <f>Vulnerability!AJ17</f>
        <v>1.1000000000000001</v>
      </c>
      <c r="W18" s="40">
        <f>Vulnerability!AK17</f>
        <v>1.5</v>
      </c>
      <c r="X18" s="41">
        <f t="shared" si="1"/>
        <v>1.5</v>
      </c>
      <c r="Y18" s="163">
        <f>'Lack of Coping Capacity'!D17</f>
        <v>2.8</v>
      </c>
      <c r="Z18" s="146">
        <f>'Lack of Coping Capacity'!G17</f>
        <v>5.7</v>
      </c>
      <c r="AA18" s="40">
        <f>'Lack of Coping Capacity'!H17</f>
        <v>4.3</v>
      </c>
      <c r="AB18" s="146">
        <f>'Lack of Coping Capacity'!M17</f>
        <v>1.7</v>
      </c>
      <c r="AC18" s="146">
        <f>'Lack of Coping Capacity'!R17</f>
        <v>0.3</v>
      </c>
      <c r="AD18" s="146">
        <f>'Lack of Coping Capacity'!W17</f>
        <v>1.8</v>
      </c>
      <c r="AE18" s="40">
        <f>'Lack of Coping Capacity'!X17</f>
        <v>1.3</v>
      </c>
      <c r="AF18" s="41">
        <f t="shared" si="2"/>
        <v>2.9</v>
      </c>
      <c r="AG18" s="155">
        <f t="shared" si="6"/>
        <v>1.9</v>
      </c>
      <c r="AH18" s="174" t="str">
        <f t="shared" si="7"/>
        <v>Very Low</v>
      </c>
      <c r="AI18" s="167">
        <f t="shared" si="3"/>
        <v>152</v>
      </c>
      <c r="AJ18" s="170" t="e">
        <f>VLOOKUP($B18,#REF!,8,FALSE)</f>
        <v>#REF!</v>
      </c>
      <c r="AK18" s="47" t="e">
        <f>#REF!</f>
        <v>#REF!</v>
      </c>
      <c r="AL18" s="168" t="e">
        <f t="shared" si="4"/>
        <v>#REF!</v>
      </c>
      <c r="AM18" s="47" t="str">
        <f t="shared" si="5"/>
        <v/>
      </c>
      <c r="AN18" s="169" t="e">
        <f>#REF!</f>
        <v>#REF!</v>
      </c>
      <c r="AO18" s="175"/>
    </row>
    <row r="19" spans="1:41" ht="15" thickBot="1" x14ac:dyDescent="0.4">
      <c r="A19" s="125" t="str">
        <f>'Indicator Data'!A21</f>
        <v>Belgium</v>
      </c>
      <c r="B19" s="43" t="str">
        <f>'Indicator Data'!B21</f>
        <v>BEL</v>
      </c>
      <c r="C19" s="153">
        <f>'Hazard &amp; Exposure'!AO18</f>
        <v>2.7</v>
      </c>
      <c r="D19" s="152">
        <f>'Hazard &amp; Exposure'!AP18</f>
        <v>4</v>
      </c>
      <c r="E19" s="152">
        <f>'Hazard &amp; Exposure'!AQ18</f>
        <v>0</v>
      </c>
      <c r="F19" s="152">
        <f>'Hazard &amp; Exposure'!AR18</f>
        <v>0</v>
      </c>
      <c r="G19" s="152">
        <f>'Hazard &amp; Exposure'!AU18</f>
        <v>0.5</v>
      </c>
      <c r="H19" s="40">
        <f>'Hazard &amp; Exposure'!AV18</f>
        <v>1.6</v>
      </c>
      <c r="I19" s="152">
        <f>'Hazard &amp; Exposure'!AY18</f>
        <v>3.4</v>
      </c>
      <c r="J19" s="152">
        <f>'Hazard &amp; Exposure'!BB18</f>
        <v>0</v>
      </c>
      <c r="K19" s="40">
        <f>'Hazard &amp; Exposure'!BC18</f>
        <v>2.4</v>
      </c>
      <c r="L19" s="41">
        <f t="shared" si="0"/>
        <v>2</v>
      </c>
      <c r="M19" s="150">
        <f>Vulnerability!E18</f>
        <v>0.5</v>
      </c>
      <c r="N19" s="148">
        <f>Vulnerability!H18</f>
        <v>0.6</v>
      </c>
      <c r="O19" s="148">
        <f>Vulnerability!M18</f>
        <v>0</v>
      </c>
      <c r="P19" s="40">
        <f>Vulnerability!N18</f>
        <v>0.4</v>
      </c>
      <c r="Q19" s="148">
        <f>Vulnerability!S18</f>
        <v>5.4</v>
      </c>
      <c r="R19" s="147">
        <f>Vulnerability!W18</f>
        <v>0.2</v>
      </c>
      <c r="S19" s="147">
        <f>Vulnerability!Z18</f>
        <v>0.3</v>
      </c>
      <c r="T19" s="147">
        <f>Vulnerability!AC18</f>
        <v>0</v>
      </c>
      <c r="U19" s="147">
        <f>Vulnerability!AI18</f>
        <v>0.4</v>
      </c>
      <c r="V19" s="148">
        <f>Vulnerability!AJ18</f>
        <v>0.2</v>
      </c>
      <c r="W19" s="40">
        <f>Vulnerability!AK18</f>
        <v>3.2</v>
      </c>
      <c r="X19" s="41">
        <f t="shared" si="1"/>
        <v>1.9</v>
      </c>
      <c r="Y19" s="163" t="str">
        <f>'Lack of Coping Capacity'!D18</f>
        <v>x</v>
      </c>
      <c r="Z19" s="146">
        <f>'Lack of Coping Capacity'!G18</f>
        <v>2.6</v>
      </c>
      <c r="AA19" s="40">
        <f>'Lack of Coping Capacity'!H18</f>
        <v>2.6</v>
      </c>
      <c r="AB19" s="146">
        <f>'Lack of Coping Capacity'!M18</f>
        <v>2</v>
      </c>
      <c r="AC19" s="146">
        <f>'Lack of Coping Capacity'!R18</f>
        <v>0</v>
      </c>
      <c r="AD19" s="146">
        <f>'Lack of Coping Capacity'!W18</f>
        <v>0.2</v>
      </c>
      <c r="AE19" s="40">
        <f>'Lack of Coping Capacity'!X18</f>
        <v>0.7</v>
      </c>
      <c r="AF19" s="41">
        <f t="shared" si="2"/>
        <v>1.7</v>
      </c>
      <c r="AG19" s="155">
        <f t="shared" si="6"/>
        <v>1.9</v>
      </c>
      <c r="AH19" s="174" t="str">
        <f t="shared" si="7"/>
        <v>Very Low</v>
      </c>
      <c r="AI19" s="167">
        <f t="shared" si="3"/>
        <v>152</v>
      </c>
      <c r="AJ19" s="170" t="e">
        <f>VLOOKUP($B19,#REF!,8,FALSE)</f>
        <v>#REF!</v>
      </c>
      <c r="AK19" s="47" t="e">
        <f>#REF!</f>
        <v>#REF!</v>
      </c>
      <c r="AL19" s="168" t="e">
        <f t="shared" si="4"/>
        <v>#REF!</v>
      </c>
      <c r="AM19" s="47" t="str">
        <f t="shared" si="5"/>
        <v/>
      </c>
      <c r="AN19" s="169" t="e">
        <f>#REF!</f>
        <v>#REF!</v>
      </c>
      <c r="AO19" s="175"/>
    </row>
    <row r="20" spans="1:41" ht="15" thickBot="1" x14ac:dyDescent="0.4">
      <c r="A20" s="125" t="str">
        <f>'Indicator Data'!A22</f>
        <v>Belize</v>
      </c>
      <c r="B20" s="43" t="str">
        <f>'Indicator Data'!B22</f>
        <v>BLZ</v>
      </c>
      <c r="C20" s="153">
        <f>'Hazard &amp; Exposure'!AO19</f>
        <v>2</v>
      </c>
      <c r="D20" s="152">
        <f>'Hazard &amp; Exposure'!AP19</f>
        <v>8.4</v>
      </c>
      <c r="E20" s="152">
        <f>'Hazard &amp; Exposure'!AQ19</f>
        <v>5.3</v>
      </c>
      <c r="F20" s="152">
        <f>'Hazard &amp; Exposure'!AR19</f>
        <v>7.2</v>
      </c>
      <c r="G20" s="152">
        <f>'Hazard &amp; Exposure'!AU19</f>
        <v>1</v>
      </c>
      <c r="H20" s="40">
        <f>'Hazard &amp; Exposure'!AV19</f>
        <v>5.5</v>
      </c>
      <c r="I20" s="152">
        <f>'Hazard &amp; Exposure'!AY19</f>
        <v>0.2</v>
      </c>
      <c r="J20" s="152">
        <f>'Hazard &amp; Exposure'!BB19</f>
        <v>0</v>
      </c>
      <c r="K20" s="40">
        <f>'Hazard &amp; Exposure'!BC19</f>
        <v>0.1</v>
      </c>
      <c r="L20" s="41">
        <f t="shared" si="0"/>
        <v>3.3</v>
      </c>
      <c r="M20" s="150">
        <f>Vulnerability!E19</f>
        <v>4.2</v>
      </c>
      <c r="N20" s="148">
        <f>Vulnerability!H19</f>
        <v>4</v>
      </c>
      <c r="O20" s="148">
        <f>Vulnerability!M19</f>
        <v>1</v>
      </c>
      <c r="P20" s="40">
        <f>Vulnerability!N19</f>
        <v>3.4</v>
      </c>
      <c r="Q20" s="148">
        <f>Vulnerability!S19</f>
        <v>0.9</v>
      </c>
      <c r="R20" s="147">
        <f>Vulnerability!W19</f>
        <v>1.4</v>
      </c>
      <c r="S20" s="147">
        <f>Vulnerability!Z19</f>
        <v>1.3</v>
      </c>
      <c r="T20" s="147">
        <f>Vulnerability!AC19</f>
        <v>0.7</v>
      </c>
      <c r="U20" s="147">
        <f>Vulnerability!AI19</f>
        <v>2.6</v>
      </c>
      <c r="V20" s="148">
        <f>Vulnerability!AJ19</f>
        <v>1.5</v>
      </c>
      <c r="W20" s="40">
        <f>Vulnerability!AK19</f>
        <v>1.2</v>
      </c>
      <c r="X20" s="41">
        <f t="shared" si="1"/>
        <v>2.4</v>
      </c>
      <c r="Y20" s="163" t="str">
        <f>'Lack of Coping Capacity'!D19</f>
        <v>x</v>
      </c>
      <c r="Z20" s="146">
        <f>'Lack of Coping Capacity'!G19</f>
        <v>6.3</v>
      </c>
      <c r="AA20" s="40">
        <f>'Lack of Coping Capacity'!H19</f>
        <v>6.3</v>
      </c>
      <c r="AB20" s="146">
        <f>'Lack of Coping Capacity'!M19</f>
        <v>4.2</v>
      </c>
      <c r="AC20" s="146">
        <f>'Lack of Coping Capacity'!R19</f>
        <v>2.9</v>
      </c>
      <c r="AD20" s="146">
        <f>'Lack of Coping Capacity'!W19</f>
        <v>4.7</v>
      </c>
      <c r="AE20" s="40">
        <f>'Lack of Coping Capacity'!X19</f>
        <v>3.9</v>
      </c>
      <c r="AF20" s="41">
        <f t="shared" si="2"/>
        <v>5.2</v>
      </c>
      <c r="AG20" s="155">
        <f t="shared" si="6"/>
        <v>3.5</v>
      </c>
      <c r="AH20" s="174" t="str">
        <f t="shared" si="7"/>
        <v>Medium</v>
      </c>
      <c r="AI20" s="167">
        <f t="shared" si="3"/>
        <v>98</v>
      </c>
      <c r="AJ20" s="170" t="e">
        <f>VLOOKUP($B20,#REF!,8,FALSE)</f>
        <v>#REF!</v>
      </c>
      <c r="AK20" s="47" t="e">
        <f>#REF!</f>
        <v>#REF!</v>
      </c>
      <c r="AL20" s="168" t="e">
        <f t="shared" si="4"/>
        <v>#REF!</v>
      </c>
      <c r="AM20" s="47" t="str">
        <f t="shared" si="5"/>
        <v/>
      </c>
      <c r="AN20" s="169" t="e">
        <f>#REF!</f>
        <v>#REF!</v>
      </c>
      <c r="AO20" s="175"/>
    </row>
    <row r="21" spans="1:41" ht="15" thickBot="1" x14ac:dyDescent="0.4">
      <c r="A21" s="125" t="str">
        <f>'Indicator Data'!A23</f>
        <v>Benin</v>
      </c>
      <c r="B21" s="43" t="str">
        <f>'Indicator Data'!B23</f>
        <v>BEN</v>
      </c>
      <c r="C21" s="153">
        <f>'Hazard &amp; Exposure'!AO20</f>
        <v>0.1</v>
      </c>
      <c r="D21" s="152">
        <f>'Hazard &amp; Exposure'!AP20</f>
        <v>5.0999999999999996</v>
      </c>
      <c r="E21" s="152">
        <f>'Hazard &amp; Exposure'!AQ20</f>
        <v>0</v>
      </c>
      <c r="F21" s="152">
        <f>'Hazard &amp; Exposure'!AR20</f>
        <v>0</v>
      </c>
      <c r="G21" s="152">
        <f>'Hazard &amp; Exposure'!AU20</f>
        <v>0.5</v>
      </c>
      <c r="H21" s="40">
        <f>'Hazard &amp; Exposure'!AV20</f>
        <v>1.4</v>
      </c>
      <c r="I21" s="152">
        <f>'Hazard &amp; Exposure'!AY20</f>
        <v>2.9</v>
      </c>
      <c r="J21" s="152">
        <f>'Hazard &amp; Exposure'!BB20</f>
        <v>0</v>
      </c>
      <c r="K21" s="40">
        <f>'Hazard &amp; Exposure'!BC20</f>
        <v>2</v>
      </c>
      <c r="L21" s="41">
        <f t="shared" si="0"/>
        <v>1.7</v>
      </c>
      <c r="M21" s="150">
        <f>Vulnerability!E20</f>
        <v>8.4</v>
      </c>
      <c r="N21" s="148">
        <f>Vulnerability!H20</f>
        <v>6.4</v>
      </c>
      <c r="O21" s="148">
        <f>Vulnerability!M20</f>
        <v>3</v>
      </c>
      <c r="P21" s="40">
        <f>Vulnerability!N20</f>
        <v>6.6</v>
      </c>
      <c r="Q21" s="148">
        <f>Vulnerability!S20</f>
        <v>1</v>
      </c>
      <c r="R21" s="147">
        <f>Vulnerability!W20</f>
        <v>3.3</v>
      </c>
      <c r="S21" s="147">
        <f>Vulnerability!Z20</f>
        <v>5.8</v>
      </c>
      <c r="T21" s="147">
        <f>Vulnerability!AC20</f>
        <v>0</v>
      </c>
      <c r="U21" s="147">
        <f>Vulnerability!AI20</f>
        <v>4.5999999999999996</v>
      </c>
      <c r="V21" s="148">
        <f>Vulnerability!AJ20</f>
        <v>3.7</v>
      </c>
      <c r="W21" s="40">
        <f>Vulnerability!AK20</f>
        <v>2.5</v>
      </c>
      <c r="X21" s="41">
        <f t="shared" si="1"/>
        <v>4.9000000000000004</v>
      </c>
      <c r="Y21" s="163">
        <f>'Lack of Coping Capacity'!D20</f>
        <v>5.5</v>
      </c>
      <c r="Z21" s="146">
        <f>'Lack of Coping Capacity'!G20</f>
        <v>6.2</v>
      </c>
      <c r="AA21" s="40">
        <f>'Lack of Coping Capacity'!H20</f>
        <v>5.9</v>
      </c>
      <c r="AB21" s="146">
        <f>'Lack of Coping Capacity'!M20</f>
        <v>7.6</v>
      </c>
      <c r="AC21" s="146">
        <f>'Lack of Coping Capacity'!R20</f>
        <v>7.4</v>
      </c>
      <c r="AD21" s="146">
        <f>'Lack of Coping Capacity'!W20</f>
        <v>7.6</v>
      </c>
      <c r="AE21" s="40">
        <f>'Lack of Coping Capacity'!X20</f>
        <v>7.5</v>
      </c>
      <c r="AF21" s="41">
        <f t="shared" si="2"/>
        <v>6.8</v>
      </c>
      <c r="AG21" s="155">
        <f t="shared" si="6"/>
        <v>3.8</v>
      </c>
      <c r="AH21" s="174" t="str">
        <f t="shared" si="7"/>
        <v>Medium</v>
      </c>
      <c r="AI21" s="167">
        <f t="shared" si="3"/>
        <v>91</v>
      </c>
      <c r="AJ21" s="170" t="e">
        <f>VLOOKUP($B21,#REF!,8,FALSE)</f>
        <v>#REF!</v>
      </c>
      <c r="AK21" s="47" t="e">
        <f>#REF!</f>
        <v>#REF!</v>
      </c>
      <c r="AL21" s="168" t="e">
        <f t="shared" si="4"/>
        <v>#REF!</v>
      </c>
      <c r="AM21" s="47" t="str">
        <f t="shared" si="5"/>
        <v/>
      </c>
      <c r="AN21" s="169" t="e">
        <f>#REF!</f>
        <v>#REF!</v>
      </c>
      <c r="AO21" s="175"/>
    </row>
    <row r="22" spans="1:41" ht="15" thickBot="1" x14ac:dyDescent="0.4">
      <c r="A22" s="125" t="str">
        <f>'Indicator Data'!A24</f>
        <v>Bhutan</v>
      </c>
      <c r="B22" s="43" t="str">
        <f>'Indicator Data'!B24</f>
        <v>BTN</v>
      </c>
      <c r="C22" s="153">
        <f>'Hazard &amp; Exposure'!AO21</f>
        <v>7.2</v>
      </c>
      <c r="D22" s="152">
        <f>'Hazard &amp; Exposure'!AP21</f>
        <v>5.4</v>
      </c>
      <c r="E22" s="152">
        <f>'Hazard &amp; Exposure'!AQ21</f>
        <v>0</v>
      </c>
      <c r="F22" s="152">
        <f>'Hazard &amp; Exposure'!AR21</f>
        <v>0</v>
      </c>
      <c r="G22" s="152">
        <f>'Hazard &amp; Exposure'!AU21</f>
        <v>0</v>
      </c>
      <c r="H22" s="40">
        <f>'Hazard &amp; Exposure'!AV21</f>
        <v>3.2</v>
      </c>
      <c r="I22" s="152">
        <f>'Hazard &amp; Exposure'!AY21</f>
        <v>0.1</v>
      </c>
      <c r="J22" s="152">
        <f>'Hazard &amp; Exposure'!BB21</f>
        <v>0</v>
      </c>
      <c r="K22" s="40">
        <f>'Hazard &amp; Exposure'!BC21</f>
        <v>0.1</v>
      </c>
      <c r="L22" s="41">
        <f t="shared" si="0"/>
        <v>1.8</v>
      </c>
      <c r="M22" s="150">
        <f>Vulnerability!E21</f>
        <v>6.7</v>
      </c>
      <c r="N22" s="148">
        <f>Vulnerability!H21</f>
        <v>4.7</v>
      </c>
      <c r="O22" s="148">
        <f>Vulnerability!M21</f>
        <v>2.6</v>
      </c>
      <c r="P22" s="40">
        <f>Vulnerability!N21</f>
        <v>5.2</v>
      </c>
      <c r="Q22" s="148">
        <f>Vulnerability!S21</f>
        <v>0</v>
      </c>
      <c r="R22" s="147">
        <f>Vulnerability!W21</f>
        <v>0.9</v>
      </c>
      <c r="S22" s="147">
        <f>Vulnerability!Z21</f>
        <v>2.6</v>
      </c>
      <c r="T22" s="147">
        <f>Vulnerability!AC21</f>
        <v>0</v>
      </c>
      <c r="U22" s="147">
        <f>Vulnerability!AI21</f>
        <v>4.3</v>
      </c>
      <c r="V22" s="148">
        <f>Vulnerability!AJ21</f>
        <v>2.1</v>
      </c>
      <c r="W22" s="40">
        <f>Vulnerability!AK21</f>
        <v>1.1000000000000001</v>
      </c>
      <c r="X22" s="41">
        <f t="shared" si="1"/>
        <v>3.4</v>
      </c>
      <c r="Y22" s="163">
        <f>'Lack of Coping Capacity'!D21</f>
        <v>4.5</v>
      </c>
      <c r="Z22" s="146">
        <f>'Lack of Coping Capacity'!G21</f>
        <v>3.6</v>
      </c>
      <c r="AA22" s="40">
        <f>'Lack of Coping Capacity'!H21</f>
        <v>4.0999999999999996</v>
      </c>
      <c r="AB22" s="146">
        <f>'Lack of Coping Capacity'!M21</f>
        <v>4.5</v>
      </c>
      <c r="AC22" s="146">
        <f>'Lack of Coping Capacity'!R21</f>
        <v>5.0999999999999996</v>
      </c>
      <c r="AD22" s="146">
        <f>'Lack of Coping Capacity'!W21</f>
        <v>5.0999999999999996</v>
      </c>
      <c r="AE22" s="40">
        <f>'Lack of Coping Capacity'!X21</f>
        <v>4.9000000000000004</v>
      </c>
      <c r="AF22" s="41">
        <f t="shared" si="2"/>
        <v>4.5</v>
      </c>
      <c r="AG22" s="155">
        <f t="shared" si="6"/>
        <v>3</v>
      </c>
      <c r="AH22" s="174" t="str">
        <f t="shared" si="7"/>
        <v>Low</v>
      </c>
      <c r="AI22" s="167">
        <f t="shared" si="3"/>
        <v>115</v>
      </c>
      <c r="AJ22" s="170" t="e">
        <f>VLOOKUP($B22,#REF!,8,FALSE)</f>
        <v>#REF!</v>
      </c>
      <c r="AK22" s="47" t="e">
        <f>#REF!</f>
        <v>#REF!</v>
      </c>
      <c r="AL22" s="168" t="e">
        <f t="shared" si="4"/>
        <v>#REF!</v>
      </c>
      <c r="AM22" s="47" t="str">
        <f t="shared" si="5"/>
        <v/>
      </c>
      <c r="AN22" s="169" t="e">
        <f>#REF!</f>
        <v>#REF!</v>
      </c>
      <c r="AO22" s="175"/>
    </row>
    <row r="23" spans="1:41" ht="15" thickBot="1" x14ac:dyDescent="0.4">
      <c r="A23" s="125" t="str">
        <f>'Indicator Data'!A25</f>
        <v>Bolivia</v>
      </c>
      <c r="B23" s="43" t="str">
        <f>'Indicator Data'!B25</f>
        <v>BOL</v>
      </c>
      <c r="C23" s="153">
        <f>'Hazard &amp; Exposure'!AO22</f>
        <v>6.3</v>
      </c>
      <c r="D23" s="152">
        <f>'Hazard &amp; Exposure'!AP22</f>
        <v>5.5</v>
      </c>
      <c r="E23" s="152">
        <f>'Hazard &amp; Exposure'!AQ22</f>
        <v>0</v>
      </c>
      <c r="F23" s="152">
        <f>'Hazard &amp; Exposure'!AR22</f>
        <v>0</v>
      </c>
      <c r="G23" s="152">
        <f>'Hazard &amp; Exposure'!AU22</f>
        <v>4.2</v>
      </c>
      <c r="H23" s="40">
        <f>'Hazard &amp; Exposure'!AV22</f>
        <v>3.7</v>
      </c>
      <c r="I23" s="152">
        <f>'Hazard &amp; Exposure'!AY22</f>
        <v>5.8</v>
      </c>
      <c r="J23" s="152">
        <f>'Hazard &amp; Exposure'!BB22</f>
        <v>0</v>
      </c>
      <c r="K23" s="40">
        <f>'Hazard &amp; Exposure'!BC22</f>
        <v>4.0999999999999996</v>
      </c>
      <c r="L23" s="41">
        <f t="shared" si="0"/>
        <v>3.9</v>
      </c>
      <c r="M23" s="150">
        <f>Vulnerability!E22</f>
        <v>6</v>
      </c>
      <c r="N23" s="148">
        <f>Vulnerability!H22</f>
        <v>5.5</v>
      </c>
      <c r="O23" s="148">
        <f>Vulnerability!M22</f>
        <v>1.4</v>
      </c>
      <c r="P23" s="40">
        <f>Vulnerability!N22</f>
        <v>4.7</v>
      </c>
      <c r="Q23" s="148">
        <f>Vulnerability!S22</f>
        <v>0.9</v>
      </c>
      <c r="R23" s="147">
        <f>Vulnerability!W22</f>
        <v>0.9</v>
      </c>
      <c r="S23" s="147">
        <f>Vulnerability!Z22</f>
        <v>1.8</v>
      </c>
      <c r="T23" s="147">
        <f>Vulnerability!AC22</f>
        <v>1.6</v>
      </c>
      <c r="U23" s="147">
        <f>Vulnerability!AI22</f>
        <v>5.6</v>
      </c>
      <c r="V23" s="148">
        <f>Vulnerability!AJ22</f>
        <v>2.7</v>
      </c>
      <c r="W23" s="40">
        <f>Vulnerability!AK22</f>
        <v>1.8</v>
      </c>
      <c r="X23" s="41">
        <f t="shared" si="1"/>
        <v>3.4</v>
      </c>
      <c r="Y23" s="163">
        <f>'Lack of Coping Capacity'!D22</f>
        <v>5.6</v>
      </c>
      <c r="Z23" s="146">
        <f>'Lack of Coping Capacity'!G22</f>
        <v>6.5</v>
      </c>
      <c r="AA23" s="40">
        <f>'Lack of Coping Capacity'!H22</f>
        <v>6.1</v>
      </c>
      <c r="AB23" s="146">
        <f>'Lack of Coping Capacity'!M22</f>
        <v>3.3</v>
      </c>
      <c r="AC23" s="146">
        <f>'Lack of Coping Capacity'!R22</f>
        <v>5.6</v>
      </c>
      <c r="AD23" s="146">
        <f>'Lack of Coping Capacity'!W22</f>
        <v>6</v>
      </c>
      <c r="AE23" s="40">
        <f>'Lack of Coping Capacity'!X22</f>
        <v>5</v>
      </c>
      <c r="AF23" s="41">
        <f t="shared" si="2"/>
        <v>5.6</v>
      </c>
      <c r="AG23" s="155">
        <f t="shared" si="6"/>
        <v>4.2</v>
      </c>
      <c r="AH23" s="174" t="str">
        <f t="shared" si="7"/>
        <v>Medium</v>
      </c>
      <c r="AI23" s="167">
        <f t="shared" si="3"/>
        <v>73</v>
      </c>
      <c r="AJ23" s="170" t="e">
        <f>VLOOKUP($B23,#REF!,8,FALSE)</f>
        <v>#REF!</v>
      </c>
      <c r="AK23" s="47" t="e">
        <f>#REF!</f>
        <v>#REF!</v>
      </c>
      <c r="AL23" s="168" t="e">
        <f t="shared" si="4"/>
        <v>#REF!</v>
      </c>
      <c r="AM23" s="47" t="str">
        <f t="shared" si="5"/>
        <v/>
      </c>
      <c r="AN23" s="169" t="e">
        <f>#REF!</f>
        <v>#REF!</v>
      </c>
      <c r="AO23" s="175"/>
    </row>
    <row r="24" spans="1:41" ht="15" thickBot="1" x14ac:dyDescent="0.4">
      <c r="A24" s="125" t="str">
        <f>'Indicator Data'!A26</f>
        <v>Bosnia and Herzegovina</v>
      </c>
      <c r="B24" s="43" t="str">
        <f>'Indicator Data'!B26</f>
        <v>BIH</v>
      </c>
      <c r="C24" s="153">
        <f>'Hazard &amp; Exposure'!AO23</f>
        <v>6.3</v>
      </c>
      <c r="D24" s="152">
        <f>'Hazard &amp; Exposure'!AP23</f>
        <v>7.1</v>
      </c>
      <c r="E24" s="152">
        <f>'Hazard &amp; Exposure'!AQ23</f>
        <v>3.1</v>
      </c>
      <c r="F24" s="152">
        <f>'Hazard &amp; Exposure'!AR23</f>
        <v>0</v>
      </c>
      <c r="G24" s="152">
        <f>'Hazard &amp; Exposure'!AU23</f>
        <v>3.4</v>
      </c>
      <c r="H24" s="40">
        <f>'Hazard &amp; Exposure'!AV23</f>
        <v>4.4000000000000004</v>
      </c>
      <c r="I24" s="152">
        <f>'Hazard &amp; Exposure'!AY23</f>
        <v>2.4</v>
      </c>
      <c r="J24" s="152">
        <f>'Hazard &amp; Exposure'!BB23</f>
        <v>0</v>
      </c>
      <c r="K24" s="40">
        <f>'Hazard &amp; Exposure'!BC23</f>
        <v>1.7</v>
      </c>
      <c r="L24" s="41">
        <f t="shared" si="0"/>
        <v>3.2</v>
      </c>
      <c r="M24" s="150">
        <f>Vulnerability!E23</f>
        <v>2.9</v>
      </c>
      <c r="N24" s="148">
        <f>Vulnerability!H23</f>
        <v>2.2000000000000002</v>
      </c>
      <c r="O24" s="148">
        <f>Vulnerability!M23</f>
        <v>1.9</v>
      </c>
      <c r="P24" s="40">
        <f>Vulnerability!N23</f>
        <v>2.5</v>
      </c>
      <c r="Q24" s="148">
        <f>Vulnerability!S23</f>
        <v>7.1</v>
      </c>
      <c r="R24" s="147">
        <f>Vulnerability!W23</f>
        <v>0.5</v>
      </c>
      <c r="S24" s="147">
        <f>Vulnerability!Z23</f>
        <v>0.4</v>
      </c>
      <c r="T24" s="147">
        <f>Vulnerability!AC23</f>
        <v>0</v>
      </c>
      <c r="U24" s="147">
        <f>Vulnerability!AI23</f>
        <v>2.4</v>
      </c>
      <c r="V24" s="148">
        <f>Vulnerability!AJ23</f>
        <v>0.9</v>
      </c>
      <c r="W24" s="40">
        <f>Vulnerability!AK23</f>
        <v>4.7</v>
      </c>
      <c r="X24" s="41">
        <f t="shared" si="1"/>
        <v>3.7</v>
      </c>
      <c r="Y24" s="163" t="str">
        <f>'Lack of Coping Capacity'!D23</f>
        <v>x</v>
      </c>
      <c r="Z24" s="146">
        <f>'Lack of Coping Capacity'!G23</f>
        <v>6.1</v>
      </c>
      <c r="AA24" s="40">
        <f>'Lack of Coping Capacity'!H23</f>
        <v>6.1</v>
      </c>
      <c r="AB24" s="146">
        <f>'Lack of Coping Capacity'!M23</f>
        <v>2.6</v>
      </c>
      <c r="AC24" s="146">
        <f>'Lack of Coping Capacity'!R23</f>
        <v>1.1000000000000001</v>
      </c>
      <c r="AD24" s="146">
        <f>'Lack of Coping Capacity'!W23</f>
        <v>4.9000000000000004</v>
      </c>
      <c r="AE24" s="40">
        <f>'Lack of Coping Capacity'!X23</f>
        <v>2.9</v>
      </c>
      <c r="AF24" s="41">
        <f t="shared" si="2"/>
        <v>4.7</v>
      </c>
      <c r="AG24" s="155">
        <f t="shared" si="6"/>
        <v>3.8</v>
      </c>
      <c r="AH24" s="174" t="str">
        <f t="shared" si="7"/>
        <v>Medium</v>
      </c>
      <c r="AI24" s="167">
        <f t="shared" si="3"/>
        <v>91</v>
      </c>
      <c r="AJ24" s="170" t="e">
        <f>VLOOKUP($B24,#REF!,8,FALSE)</f>
        <v>#REF!</v>
      </c>
      <c r="AK24" s="47" t="e">
        <f>#REF!</f>
        <v>#REF!</v>
      </c>
      <c r="AL24" s="168" t="e">
        <f t="shared" si="4"/>
        <v>#REF!</v>
      </c>
      <c r="AM24" s="47" t="str">
        <f t="shared" si="5"/>
        <v/>
      </c>
      <c r="AN24" s="169" t="e">
        <f>#REF!</f>
        <v>#REF!</v>
      </c>
      <c r="AO24" s="175"/>
    </row>
    <row r="25" spans="1:41" ht="15" thickBot="1" x14ac:dyDescent="0.4">
      <c r="A25" s="125" t="str">
        <f>'Indicator Data'!A27</f>
        <v>Botswana</v>
      </c>
      <c r="B25" s="43" t="str">
        <f>'Indicator Data'!B27</f>
        <v>BWA</v>
      </c>
      <c r="C25" s="153">
        <f>'Hazard &amp; Exposure'!AO24</f>
        <v>0.1</v>
      </c>
      <c r="D25" s="152">
        <f>'Hazard &amp; Exposure'!AP24</f>
        <v>4.8</v>
      </c>
      <c r="E25" s="152">
        <f>'Hazard &amp; Exposure'!AQ24</f>
        <v>0</v>
      </c>
      <c r="F25" s="152">
        <f>'Hazard &amp; Exposure'!AR24</f>
        <v>0</v>
      </c>
      <c r="G25" s="152">
        <f>'Hazard &amp; Exposure'!AU24</f>
        <v>6.5</v>
      </c>
      <c r="H25" s="40">
        <f>'Hazard &amp; Exposure'!AV24</f>
        <v>2.8</v>
      </c>
      <c r="I25" s="152">
        <f>'Hazard &amp; Exposure'!AY24</f>
        <v>1.6</v>
      </c>
      <c r="J25" s="152">
        <f>'Hazard &amp; Exposure'!BB24</f>
        <v>0</v>
      </c>
      <c r="K25" s="40">
        <f>'Hazard &amp; Exposure'!BC24</f>
        <v>1.1000000000000001</v>
      </c>
      <c r="L25" s="41">
        <f t="shared" si="0"/>
        <v>2</v>
      </c>
      <c r="M25" s="150">
        <f>Vulnerability!E24</f>
        <v>3.6</v>
      </c>
      <c r="N25" s="148">
        <f>Vulnerability!H24</f>
        <v>7.4</v>
      </c>
      <c r="O25" s="148">
        <f>Vulnerability!M24</f>
        <v>0.9</v>
      </c>
      <c r="P25" s="40">
        <f>Vulnerability!N24</f>
        <v>3.9</v>
      </c>
      <c r="Q25" s="148">
        <f>Vulnerability!S24</f>
        <v>2.1</v>
      </c>
      <c r="R25" s="147">
        <f>Vulnerability!W24</f>
        <v>5.2</v>
      </c>
      <c r="S25" s="147">
        <f>Vulnerability!Z24</f>
        <v>2.7</v>
      </c>
      <c r="T25" s="147">
        <f>Vulnerability!AC24</f>
        <v>0.3</v>
      </c>
      <c r="U25" s="147">
        <f>Vulnerability!AI24</f>
        <v>5.3</v>
      </c>
      <c r="V25" s="148">
        <f>Vulnerability!AJ24</f>
        <v>3.6</v>
      </c>
      <c r="W25" s="40">
        <f>Vulnerability!AK24</f>
        <v>2.9</v>
      </c>
      <c r="X25" s="41">
        <f t="shared" si="1"/>
        <v>3.4</v>
      </c>
      <c r="Y25" s="163">
        <f>'Lack of Coping Capacity'!D24</f>
        <v>5.6</v>
      </c>
      <c r="Z25" s="146">
        <f>'Lack of Coping Capacity'!G24</f>
        <v>4</v>
      </c>
      <c r="AA25" s="40">
        <f>'Lack of Coping Capacity'!H24</f>
        <v>4.8</v>
      </c>
      <c r="AB25" s="146">
        <f>'Lack of Coping Capacity'!M24</f>
        <v>3.6</v>
      </c>
      <c r="AC25" s="146">
        <f>'Lack of Coping Capacity'!R24</f>
        <v>4.8</v>
      </c>
      <c r="AD25" s="146">
        <f>'Lack of Coping Capacity'!W24</f>
        <v>4.5</v>
      </c>
      <c r="AE25" s="40">
        <f>'Lack of Coping Capacity'!X24</f>
        <v>4.3</v>
      </c>
      <c r="AF25" s="41">
        <f t="shared" si="2"/>
        <v>4.5999999999999996</v>
      </c>
      <c r="AG25" s="155">
        <f t="shared" si="6"/>
        <v>3.2</v>
      </c>
      <c r="AH25" s="174" t="str">
        <f t="shared" si="7"/>
        <v>Low</v>
      </c>
      <c r="AI25" s="167">
        <f t="shared" si="3"/>
        <v>109</v>
      </c>
      <c r="AJ25" s="170" t="e">
        <f>VLOOKUP($B25,#REF!,8,FALSE)</f>
        <v>#REF!</v>
      </c>
      <c r="AK25" s="47" t="e">
        <f>#REF!</f>
        <v>#REF!</v>
      </c>
      <c r="AL25" s="168" t="e">
        <f t="shared" si="4"/>
        <v>#REF!</v>
      </c>
      <c r="AM25" s="47" t="str">
        <f t="shared" si="5"/>
        <v/>
      </c>
      <c r="AN25" s="169" t="e">
        <f>#REF!</f>
        <v>#REF!</v>
      </c>
      <c r="AO25" s="175"/>
    </row>
    <row r="26" spans="1:41" ht="15" thickBot="1" x14ac:dyDescent="0.4">
      <c r="A26" s="125" t="str">
        <f>'Indicator Data'!A28</f>
        <v>Brazil</v>
      </c>
      <c r="B26" s="43" t="str">
        <f>'Indicator Data'!B28</f>
        <v>BRA</v>
      </c>
      <c r="C26" s="153">
        <f>'Hazard &amp; Exposure'!AO25</f>
        <v>2.4</v>
      </c>
      <c r="D26" s="152">
        <f>'Hazard &amp; Exposure'!AP25</f>
        <v>8.1</v>
      </c>
      <c r="E26" s="152">
        <f>'Hazard &amp; Exposure'!AQ25</f>
        <v>0</v>
      </c>
      <c r="F26" s="152">
        <f>'Hazard &amp; Exposure'!AR25</f>
        <v>0</v>
      </c>
      <c r="G26" s="152">
        <f>'Hazard &amp; Exposure'!AU25</f>
        <v>4.5</v>
      </c>
      <c r="H26" s="40">
        <f>'Hazard &amp; Exposure'!AV25</f>
        <v>3.8</v>
      </c>
      <c r="I26" s="152">
        <f>'Hazard &amp; Exposure'!AY25</f>
        <v>9.3000000000000007</v>
      </c>
      <c r="J26" s="152">
        <f>'Hazard &amp; Exposure'!BB25</f>
        <v>7</v>
      </c>
      <c r="K26" s="40">
        <f>'Hazard &amp; Exposure'!BC25</f>
        <v>7</v>
      </c>
      <c r="L26" s="41">
        <f t="shared" si="0"/>
        <v>5.6</v>
      </c>
      <c r="M26" s="150">
        <f>Vulnerability!E25</f>
        <v>3.3</v>
      </c>
      <c r="N26" s="148">
        <f>Vulnerability!H25</f>
        <v>6</v>
      </c>
      <c r="O26" s="148">
        <f>Vulnerability!M25</f>
        <v>0.1</v>
      </c>
      <c r="P26" s="40">
        <f>Vulnerability!N25</f>
        <v>3.2</v>
      </c>
      <c r="Q26" s="148">
        <f>Vulnerability!S25</f>
        <v>2.5</v>
      </c>
      <c r="R26" s="147">
        <f>Vulnerability!W25</f>
        <v>0.7</v>
      </c>
      <c r="S26" s="147">
        <f>Vulnerability!Z25</f>
        <v>0.8</v>
      </c>
      <c r="T26" s="147">
        <f>Vulnerability!AC25</f>
        <v>0</v>
      </c>
      <c r="U26" s="147">
        <f>Vulnerability!AI25</f>
        <v>1.5</v>
      </c>
      <c r="V26" s="148">
        <f>Vulnerability!AJ25</f>
        <v>0.8</v>
      </c>
      <c r="W26" s="40">
        <f>Vulnerability!AK25</f>
        <v>1.7</v>
      </c>
      <c r="X26" s="41">
        <f t="shared" si="1"/>
        <v>2.5</v>
      </c>
      <c r="Y26" s="163">
        <f>'Lack of Coping Capacity'!D25</f>
        <v>4.3</v>
      </c>
      <c r="Z26" s="146">
        <f>'Lack of Coping Capacity'!G25</f>
        <v>6.1</v>
      </c>
      <c r="AA26" s="40">
        <f>'Lack of Coping Capacity'!H25</f>
        <v>5.2</v>
      </c>
      <c r="AB26" s="146">
        <f>'Lack of Coping Capacity'!M25</f>
        <v>2.4</v>
      </c>
      <c r="AC26" s="146">
        <f>'Lack of Coping Capacity'!R25</f>
        <v>3.8</v>
      </c>
      <c r="AD26" s="146">
        <f>'Lack of Coping Capacity'!W25</f>
        <v>3</v>
      </c>
      <c r="AE26" s="40">
        <f>'Lack of Coping Capacity'!X25</f>
        <v>3.1</v>
      </c>
      <c r="AF26" s="41">
        <f t="shared" si="2"/>
        <v>4.2</v>
      </c>
      <c r="AG26" s="155">
        <f t="shared" si="6"/>
        <v>3.9</v>
      </c>
      <c r="AH26" s="174" t="str">
        <f t="shared" si="7"/>
        <v>Medium</v>
      </c>
      <c r="AI26" s="167">
        <f t="shared" si="3"/>
        <v>85</v>
      </c>
      <c r="AJ26" s="170" t="e">
        <f>VLOOKUP($B26,#REF!,8,FALSE)</f>
        <v>#REF!</v>
      </c>
      <c r="AK26" s="47" t="e">
        <f>#REF!</f>
        <v>#REF!</v>
      </c>
      <c r="AL26" s="168" t="e">
        <f t="shared" si="4"/>
        <v>#REF!</v>
      </c>
      <c r="AM26" s="47" t="str">
        <f t="shared" si="5"/>
        <v>YES</v>
      </c>
      <c r="AN26" s="169" t="e">
        <f>#REF!</f>
        <v>#REF!</v>
      </c>
      <c r="AO26" s="175"/>
    </row>
    <row r="27" spans="1:41" ht="15" thickBot="1" x14ac:dyDescent="0.4">
      <c r="A27" s="125" t="str">
        <f>'Indicator Data'!A29</f>
        <v>Brunei Darussalam</v>
      </c>
      <c r="B27" s="43" t="str">
        <f>'Indicator Data'!B29</f>
        <v>BRN</v>
      </c>
      <c r="C27" s="153">
        <f>'Hazard &amp; Exposure'!AO26</f>
        <v>0.1</v>
      </c>
      <c r="D27" s="152">
        <f>'Hazard &amp; Exposure'!AP26</f>
        <v>1.4</v>
      </c>
      <c r="E27" s="152">
        <f>'Hazard &amp; Exposure'!AQ26</f>
        <v>5</v>
      </c>
      <c r="F27" s="152">
        <f>'Hazard &amp; Exposure'!AR26</f>
        <v>1.9</v>
      </c>
      <c r="G27" s="152">
        <f>'Hazard &amp; Exposure'!AU26</f>
        <v>2</v>
      </c>
      <c r="H27" s="40">
        <f>'Hazard &amp; Exposure'!AV26</f>
        <v>2.2000000000000002</v>
      </c>
      <c r="I27" s="152">
        <f>'Hazard &amp; Exposure'!AY26</f>
        <v>0</v>
      </c>
      <c r="J27" s="152">
        <f>'Hazard &amp; Exposure'!BB26</f>
        <v>0</v>
      </c>
      <c r="K27" s="40">
        <f>'Hazard &amp; Exposure'!BC26</f>
        <v>0</v>
      </c>
      <c r="L27" s="41">
        <f t="shared" si="0"/>
        <v>1.2</v>
      </c>
      <c r="M27" s="150">
        <f>Vulnerability!E26</f>
        <v>1.5</v>
      </c>
      <c r="N27" s="148">
        <f>Vulnerability!H26</f>
        <v>3.1</v>
      </c>
      <c r="O27" s="148">
        <f>Vulnerability!M26</f>
        <v>0</v>
      </c>
      <c r="P27" s="40">
        <f>Vulnerability!N26</f>
        <v>1.5</v>
      </c>
      <c r="Q27" s="148">
        <f>Vulnerability!S26</f>
        <v>0</v>
      </c>
      <c r="R27" s="147">
        <f>Vulnerability!W26</f>
        <v>0.6</v>
      </c>
      <c r="S27" s="147">
        <f>Vulnerability!Z26</f>
        <v>1.5</v>
      </c>
      <c r="T27" s="147">
        <f>Vulnerability!AC26</f>
        <v>0</v>
      </c>
      <c r="U27" s="147">
        <f>Vulnerability!AI26</f>
        <v>1.8</v>
      </c>
      <c r="V27" s="148">
        <f>Vulnerability!AJ26</f>
        <v>1</v>
      </c>
      <c r="W27" s="40">
        <f>Vulnerability!AK26</f>
        <v>0.5</v>
      </c>
      <c r="X27" s="41">
        <f t="shared" si="1"/>
        <v>1</v>
      </c>
      <c r="Y27" s="163">
        <f>'Lack of Coping Capacity'!D26</f>
        <v>6</v>
      </c>
      <c r="Z27" s="146">
        <f>'Lack of Coping Capacity'!G26</f>
        <v>3.2</v>
      </c>
      <c r="AA27" s="40">
        <f>'Lack of Coping Capacity'!H26</f>
        <v>4.5999999999999996</v>
      </c>
      <c r="AB27" s="146">
        <f>'Lack of Coping Capacity'!M26</f>
        <v>1.5</v>
      </c>
      <c r="AC27" s="146">
        <f>'Lack of Coping Capacity'!R26</f>
        <v>7.2</v>
      </c>
      <c r="AD27" s="146">
        <f>'Lack of Coping Capacity'!W26</f>
        <v>2.6</v>
      </c>
      <c r="AE27" s="40">
        <f>'Lack of Coping Capacity'!X26</f>
        <v>3.8</v>
      </c>
      <c r="AF27" s="41">
        <f t="shared" si="2"/>
        <v>4.2</v>
      </c>
      <c r="AG27" s="155">
        <f t="shared" si="6"/>
        <v>1.7</v>
      </c>
      <c r="AH27" s="174" t="str">
        <f t="shared" si="7"/>
        <v>Very Low</v>
      </c>
      <c r="AI27" s="167">
        <f t="shared" si="3"/>
        <v>163</v>
      </c>
      <c r="AJ27" s="170" t="e">
        <f>VLOOKUP($B27,#REF!,8,FALSE)</f>
        <v>#REF!</v>
      </c>
      <c r="AK27" s="47" t="e">
        <f>#REF!</f>
        <v>#REF!</v>
      </c>
      <c r="AL27" s="168" t="e">
        <f t="shared" si="4"/>
        <v>#REF!</v>
      </c>
      <c r="AM27" s="47" t="str">
        <f t="shared" si="5"/>
        <v/>
      </c>
      <c r="AN27" s="169" t="e">
        <f>#REF!</f>
        <v>#REF!</v>
      </c>
      <c r="AO27" s="175"/>
    </row>
    <row r="28" spans="1:41" ht="15" thickBot="1" x14ac:dyDescent="0.4">
      <c r="A28" s="125" t="str">
        <f>'Indicator Data'!A30</f>
        <v>Bulgaria</v>
      </c>
      <c r="B28" s="43" t="str">
        <f>'Indicator Data'!B30</f>
        <v>BGR</v>
      </c>
      <c r="C28" s="153">
        <f>'Hazard &amp; Exposure'!AO27</f>
        <v>6.6</v>
      </c>
      <c r="D28" s="152">
        <f>'Hazard &amp; Exposure'!AP27</f>
        <v>4.9000000000000004</v>
      </c>
      <c r="E28" s="152">
        <f>'Hazard &amp; Exposure'!AQ27</f>
        <v>0</v>
      </c>
      <c r="F28" s="152">
        <f>'Hazard &amp; Exposure'!AR27</f>
        <v>0</v>
      </c>
      <c r="G28" s="152">
        <f>'Hazard &amp; Exposure'!AU27</f>
        <v>2.8</v>
      </c>
      <c r="H28" s="40">
        <f>'Hazard &amp; Exposure'!AV27</f>
        <v>3.3</v>
      </c>
      <c r="I28" s="152">
        <f>'Hazard &amp; Exposure'!AY27</f>
        <v>0.3</v>
      </c>
      <c r="J28" s="152">
        <f>'Hazard &amp; Exposure'!BB27</f>
        <v>0</v>
      </c>
      <c r="K28" s="40">
        <f>'Hazard &amp; Exposure'!BC27</f>
        <v>0.2</v>
      </c>
      <c r="L28" s="41">
        <f t="shared" si="0"/>
        <v>1.9</v>
      </c>
      <c r="M28" s="150">
        <f>Vulnerability!E27</f>
        <v>2.1</v>
      </c>
      <c r="N28" s="148">
        <f>Vulnerability!H27</f>
        <v>2.9</v>
      </c>
      <c r="O28" s="148">
        <f>Vulnerability!M27</f>
        <v>0</v>
      </c>
      <c r="P28" s="40">
        <f>Vulnerability!N27</f>
        <v>1.8</v>
      </c>
      <c r="Q28" s="148">
        <f>Vulnerability!S27</f>
        <v>4.2</v>
      </c>
      <c r="R28" s="147">
        <f>Vulnerability!W27</f>
        <v>0.3</v>
      </c>
      <c r="S28" s="147">
        <f>Vulnerability!Z27</f>
        <v>0.6</v>
      </c>
      <c r="T28" s="147">
        <f>Vulnerability!AC27</f>
        <v>0</v>
      </c>
      <c r="U28" s="147">
        <f>Vulnerability!AI27</f>
        <v>2.2999999999999998</v>
      </c>
      <c r="V28" s="148">
        <f>Vulnerability!AJ27</f>
        <v>0.8</v>
      </c>
      <c r="W28" s="40">
        <f>Vulnerability!AK27</f>
        <v>2.7</v>
      </c>
      <c r="X28" s="41">
        <f t="shared" si="1"/>
        <v>2.2999999999999998</v>
      </c>
      <c r="Y28" s="163">
        <f>'Lack of Coping Capacity'!D27</f>
        <v>3.2</v>
      </c>
      <c r="Z28" s="146">
        <f>'Lack of Coping Capacity'!G27</f>
        <v>5.2</v>
      </c>
      <c r="AA28" s="40">
        <f>'Lack of Coping Capacity'!H27</f>
        <v>4.2</v>
      </c>
      <c r="AB28" s="146">
        <f>'Lack of Coping Capacity'!M27</f>
        <v>2</v>
      </c>
      <c r="AC28" s="146">
        <f>'Lack of Coping Capacity'!R27</f>
        <v>1.3</v>
      </c>
      <c r="AD28" s="146">
        <f>'Lack of Coping Capacity'!W27</f>
        <v>1.7</v>
      </c>
      <c r="AE28" s="40">
        <f>'Lack of Coping Capacity'!X27</f>
        <v>1.7</v>
      </c>
      <c r="AF28" s="41">
        <f t="shared" si="2"/>
        <v>3</v>
      </c>
      <c r="AG28" s="155">
        <f t="shared" si="6"/>
        <v>2.4</v>
      </c>
      <c r="AH28" s="174" t="str">
        <f t="shared" si="7"/>
        <v>Low</v>
      </c>
      <c r="AI28" s="167">
        <f t="shared" si="3"/>
        <v>137</v>
      </c>
      <c r="AJ28" s="170" t="e">
        <f>VLOOKUP($B28,#REF!,8,FALSE)</f>
        <v>#REF!</v>
      </c>
      <c r="AK28" s="47" t="e">
        <f>#REF!</f>
        <v>#REF!</v>
      </c>
      <c r="AL28" s="168" t="e">
        <f t="shared" si="4"/>
        <v>#REF!</v>
      </c>
      <c r="AM28" s="47" t="str">
        <f t="shared" si="5"/>
        <v/>
      </c>
      <c r="AN28" s="169" t="e">
        <f>#REF!</f>
        <v>#REF!</v>
      </c>
      <c r="AO28" s="175"/>
    </row>
    <row r="29" spans="1:41" ht="15" thickBot="1" x14ac:dyDescent="0.4">
      <c r="A29" s="125" t="str">
        <f>'Indicator Data'!A31</f>
        <v>Burkina Faso</v>
      </c>
      <c r="B29" s="43" t="str">
        <f>'Indicator Data'!B31</f>
        <v>BFA</v>
      </c>
      <c r="C29" s="153">
        <f>'Hazard &amp; Exposure'!AO28</f>
        <v>0.1</v>
      </c>
      <c r="D29" s="152">
        <f>'Hazard &amp; Exposure'!AP28</f>
        <v>4.5999999999999996</v>
      </c>
      <c r="E29" s="152">
        <f>'Hazard &amp; Exposure'!AQ28</f>
        <v>0</v>
      </c>
      <c r="F29" s="152">
        <f>'Hazard &amp; Exposure'!AR28</f>
        <v>0</v>
      </c>
      <c r="G29" s="152">
        <f>'Hazard &amp; Exposure'!AU28</f>
        <v>6</v>
      </c>
      <c r="H29" s="40">
        <f>'Hazard &amp; Exposure'!AV28</f>
        <v>2.6</v>
      </c>
      <c r="I29" s="152">
        <f>'Hazard &amp; Exposure'!AY28</f>
        <v>5.5</v>
      </c>
      <c r="J29" s="152">
        <f>'Hazard &amp; Exposure'!BB28</f>
        <v>0</v>
      </c>
      <c r="K29" s="40">
        <f>'Hazard &amp; Exposure'!BC28</f>
        <v>3.9</v>
      </c>
      <c r="L29" s="41">
        <f t="shared" si="0"/>
        <v>3.3</v>
      </c>
      <c r="M29" s="150">
        <f>Vulnerability!E28</f>
        <v>9.3000000000000007</v>
      </c>
      <c r="N29" s="148">
        <f>Vulnerability!H28</f>
        <v>5.4</v>
      </c>
      <c r="O29" s="148">
        <f>Vulnerability!M28</f>
        <v>3</v>
      </c>
      <c r="P29" s="40">
        <f>Vulnerability!N28</f>
        <v>6.8</v>
      </c>
      <c r="Q29" s="148">
        <f>Vulnerability!S28</f>
        <v>4.9000000000000004</v>
      </c>
      <c r="R29" s="147">
        <f>Vulnerability!W28</f>
        <v>3.7</v>
      </c>
      <c r="S29" s="147">
        <f>Vulnerability!Z28</f>
        <v>5.3</v>
      </c>
      <c r="T29" s="147">
        <f>Vulnerability!AC28</f>
        <v>0.1</v>
      </c>
      <c r="U29" s="147">
        <f>Vulnerability!AI28</f>
        <v>5.2</v>
      </c>
      <c r="V29" s="148">
        <f>Vulnerability!AJ28</f>
        <v>3.8</v>
      </c>
      <c r="W29" s="40">
        <f>Vulnerability!AK28</f>
        <v>4.4000000000000004</v>
      </c>
      <c r="X29" s="41">
        <f t="shared" si="1"/>
        <v>5.7</v>
      </c>
      <c r="Y29" s="163">
        <f>'Lack of Coping Capacity'!D28</f>
        <v>3.2</v>
      </c>
      <c r="Z29" s="146">
        <f>'Lack of Coping Capacity'!G28</f>
        <v>6.1</v>
      </c>
      <c r="AA29" s="40">
        <f>'Lack of Coping Capacity'!H28</f>
        <v>4.7</v>
      </c>
      <c r="AB29" s="146">
        <f>'Lack of Coping Capacity'!M28</f>
        <v>8</v>
      </c>
      <c r="AC29" s="146">
        <f>'Lack of Coping Capacity'!R28</f>
        <v>7</v>
      </c>
      <c r="AD29" s="146">
        <f>'Lack of Coping Capacity'!W28</f>
        <v>6.7</v>
      </c>
      <c r="AE29" s="40">
        <f>'Lack of Coping Capacity'!X28</f>
        <v>7.2</v>
      </c>
      <c r="AF29" s="41">
        <f t="shared" si="2"/>
        <v>6.1</v>
      </c>
      <c r="AG29" s="155">
        <f t="shared" si="6"/>
        <v>4.9000000000000004</v>
      </c>
      <c r="AH29" s="174" t="str">
        <f t="shared" si="7"/>
        <v>Medium</v>
      </c>
      <c r="AI29" s="167">
        <f t="shared" si="3"/>
        <v>50</v>
      </c>
      <c r="AJ29" s="170" t="e">
        <f>VLOOKUP($B29,#REF!,8,FALSE)</f>
        <v>#REF!</v>
      </c>
      <c r="AK29" s="47" t="e">
        <f>#REF!</f>
        <v>#REF!</v>
      </c>
      <c r="AL29" s="168" t="e">
        <f t="shared" si="4"/>
        <v>#REF!</v>
      </c>
      <c r="AM29" s="47" t="str">
        <f t="shared" si="5"/>
        <v/>
      </c>
      <c r="AN29" s="169" t="e">
        <f>#REF!</f>
        <v>#REF!</v>
      </c>
      <c r="AO29" s="175"/>
    </row>
    <row r="30" spans="1:41" ht="15" thickBot="1" x14ac:dyDescent="0.4">
      <c r="A30" s="125" t="str">
        <f>'Indicator Data'!A32</f>
        <v>Burundi</v>
      </c>
      <c r="B30" s="43" t="str">
        <f>'Indicator Data'!B32</f>
        <v>BDI</v>
      </c>
      <c r="C30" s="153">
        <f>'Hazard &amp; Exposure'!AO29</f>
        <v>4</v>
      </c>
      <c r="D30" s="152">
        <f>'Hazard &amp; Exposure'!AP29</f>
        <v>3.7</v>
      </c>
      <c r="E30" s="152">
        <f>'Hazard &amp; Exposure'!AQ29</f>
        <v>0</v>
      </c>
      <c r="F30" s="152">
        <f>'Hazard &amp; Exposure'!AR29</f>
        <v>0</v>
      </c>
      <c r="G30" s="152">
        <f>'Hazard &amp; Exposure'!AU29</f>
        <v>5</v>
      </c>
      <c r="H30" s="40">
        <f>'Hazard &amp; Exposure'!AV29</f>
        <v>2.8</v>
      </c>
      <c r="I30" s="152">
        <f>'Hazard &amp; Exposure'!AY29</f>
        <v>9.1</v>
      </c>
      <c r="J30" s="152">
        <f>'Hazard &amp; Exposure'!BB29</f>
        <v>0</v>
      </c>
      <c r="K30" s="40">
        <f>'Hazard &amp; Exposure'!BC29</f>
        <v>6.4</v>
      </c>
      <c r="L30" s="41">
        <f t="shared" si="0"/>
        <v>4.9000000000000004</v>
      </c>
      <c r="M30" s="150">
        <f>Vulnerability!E29</f>
        <v>9.1</v>
      </c>
      <c r="N30" s="148">
        <f>Vulnerability!H29</f>
        <v>4.2</v>
      </c>
      <c r="O30" s="148">
        <f>Vulnerability!M29</f>
        <v>5.4</v>
      </c>
      <c r="P30" s="40">
        <f>Vulnerability!N29</f>
        <v>7</v>
      </c>
      <c r="Q30" s="148">
        <f>Vulnerability!S29</f>
        <v>6.7</v>
      </c>
      <c r="R30" s="147">
        <f>Vulnerability!W29</f>
        <v>3.2</v>
      </c>
      <c r="S30" s="147">
        <f>Vulnerability!Z29</f>
        <v>5.6</v>
      </c>
      <c r="T30" s="147">
        <f>Vulnerability!AC29</f>
        <v>0.1</v>
      </c>
      <c r="U30" s="147">
        <f>Vulnerability!AI29</f>
        <v>8</v>
      </c>
      <c r="V30" s="148">
        <f>Vulnerability!AJ29</f>
        <v>4.9000000000000004</v>
      </c>
      <c r="W30" s="40">
        <f>Vulnerability!AK29</f>
        <v>5.9</v>
      </c>
      <c r="X30" s="41">
        <f t="shared" si="1"/>
        <v>6.5</v>
      </c>
      <c r="Y30" s="163">
        <f>'Lack of Coping Capacity'!D29</f>
        <v>4.5999999999999996</v>
      </c>
      <c r="Z30" s="146">
        <f>'Lack of Coping Capacity'!G29</f>
        <v>8</v>
      </c>
      <c r="AA30" s="40">
        <f>'Lack of Coping Capacity'!H29</f>
        <v>6.3</v>
      </c>
      <c r="AB30" s="146">
        <f>'Lack of Coping Capacity'!M29</f>
        <v>7.4</v>
      </c>
      <c r="AC30" s="146">
        <f>'Lack of Coping Capacity'!R29</f>
        <v>6.1</v>
      </c>
      <c r="AD30" s="146">
        <f>'Lack of Coping Capacity'!W29</f>
        <v>6.7</v>
      </c>
      <c r="AE30" s="40">
        <f>'Lack of Coping Capacity'!X29</f>
        <v>6.7</v>
      </c>
      <c r="AF30" s="41">
        <f t="shared" si="2"/>
        <v>6.5</v>
      </c>
      <c r="AG30" s="155">
        <f t="shared" si="6"/>
        <v>5.9</v>
      </c>
      <c r="AH30" s="174" t="str">
        <f t="shared" si="7"/>
        <v>High</v>
      </c>
      <c r="AI30" s="167">
        <f t="shared" si="3"/>
        <v>23</v>
      </c>
      <c r="AJ30" s="170" t="e">
        <f>VLOOKUP($B30,#REF!,8,FALSE)</f>
        <v>#REF!</v>
      </c>
      <c r="AK30" s="47" t="e">
        <f>#REF!</f>
        <v>#REF!</v>
      </c>
      <c r="AL30" s="168" t="e">
        <f t="shared" si="4"/>
        <v>#REF!</v>
      </c>
      <c r="AM30" s="47" t="str">
        <f t="shared" si="5"/>
        <v/>
      </c>
      <c r="AN30" s="169" t="e">
        <f>#REF!</f>
        <v>#REF!</v>
      </c>
      <c r="AO30" s="175"/>
    </row>
    <row r="31" spans="1:41" ht="15" thickBot="1" x14ac:dyDescent="0.4">
      <c r="A31" s="125" t="str">
        <f>'Indicator Data'!A33</f>
        <v>Cabo Verde</v>
      </c>
      <c r="B31" s="43" t="str">
        <f>'Indicator Data'!B33</f>
        <v>CPV</v>
      </c>
      <c r="C31" s="153">
        <f>'Hazard &amp; Exposure'!AO30</f>
        <v>0.1</v>
      </c>
      <c r="D31" s="152">
        <f>'Hazard &amp; Exposure'!AP30</f>
        <v>0.1</v>
      </c>
      <c r="E31" s="152">
        <f>'Hazard &amp; Exposure'!AQ30</f>
        <v>0</v>
      </c>
      <c r="F31" s="152">
        <f>'Hazard &amp; Exposure'!AR30</f>
        <v>0</v>
      </c>
      <c r="G31" s="152">
        <f>'Hazard &amp; Exposure'!AU30</f>
        <v>6.6</v>
      </c>
      <c r="H31" s="40">
        <f>'Hazard &amp; Exposure'!AV30</f>
        <v>1.9</v>
      </c>
      <c r="I31" s="152">
        <f>'Hazard &amp; Exposure'!AY30</f>
        <v>0</v>
      </c>
      <c r="J31" s="152">
        <f>'Hazard &amp; Exposure'!BB30</f>
        <v>0</v>
      </c>
      <c r="K31" s="40">
        <f>'Hazard &amp; Exposure'!BC30</f>
        <v>0</v>
      </c>
      <c r="L31" s="41">
        <f t="shared" si="0"/>
        <v>1</v>
      </c>
      <c r="M31" s="150">
        <f>Vulnerability!E30</f>
        <v>4.5999999999999996</v>
      </c>
      <c r="N31" s="148">
        <f>Vulnerability!H30</f>
        <v>5.5</v>
      </c>
      <c r="O31" s="148">
        <f>Vulnerability!M30</f>
        <v>5.6</v>
      </c>
      <c r="P31" s="40">
        <f>Vulnerability!N30</f>
        <v>5.0999999999999996</v>
      </c>
      <c r="Q31" s="148">
        <f>Vulnerability!S30</f>
        <v>0</v>
      </c>
      <c r="R31" s="147">
        <f>Vulnerability!W30</f>
        <v>1.3</v>
      </c>
      <c r="S31" s="147">
        <f>Vulnerability!Z30</f>
        <v>1.3</v>
      </c>
      <c r="T31" s="147">
        <f>Vulnerability!AC30</f>
        <v>0</v>
      </c>
      <c r="U31" s="147">
        <f>Vulnerability!AI30</f>
        <v>4.3</v>
      </c>
      <c r="V31" s="148">
        <f>Vulnerability!AJ30</f>
        <v>1.9</v>
      </c>
      <c r="W31" s="40">
        <f>Vulnerability!AK30</f>
        <v>1</v>
      </c>
      <c r="X31" s="41">
        <f t="shared" si="1"/>
        <v>3.3</v>
      </c>
      <c r="Y31" s="163">
        <f>'Lack of Coping Capacity'!D30</f>
        <v>3.4</v>
      </c>
      <c r="Z31" s="146">
        <f>'Lack of Coping Capacity'!G30</f>
        <v>4.5</v>
      </c>
      <c r="AA31" s="40">
        <f>'Lack of Coping Capacity'!H30</f>
        <v>4</v>
      </c>
      <c r="AB31" s="146">
        <f>'Lack of Coping Capacity'!M30</f>
        <v>3</v>
      </c>
      <c r="AC31" s="146">
        <f>'Lack of Coping Capacity'!R30</f>
        <v>3</v>
      </c>
      <c r="AD31" s="146">
        <f>'Lack of Coping Capacity'!W30</f>
        <v>4.9000000000000004</v>
      </c>
      <c r="AE31" s="40">
        <f>'Lack of Coping Capacity'!X30</f>
        <v>3.6</v>
      </c>
      <c r="AF31" s="41">
        <f t="shared" si="2"/>
        <v>3.8</v>
      </c>
      <c r="AG31" s="155">
        <f t="shared" si="6"/>
        <v>2.2999999999999998</v>
      </c>
      <c r="AH31" s="174" t="str">
        <f t="shared" si="7"/>
        <v>Low</v>
      </c>
      <c r="AI31" s="167">
        <f t="shared" si="3"/>
        <v>141</v>
      </c>
      <c r="AJ31" s="170" t="e">
        <f>VLOOKUP($B31,#REF!,8,FALSE)</f>
        <v>#REF!</v>
      </c>
      <c r="AK31" s="47" t="e">
        <f>#REF!</f>
        <v>#REF!</v>
      </c>
      <c r="AL31" s="168" t="e">
        <f t="shared" si="4"/>
        <v>#REF!</v>
      </c>
      <c r="AM31" s="47" t="str">
        <f t="shared" si="5"/>
        <v/>
      </c>
      <c r="AN31" s="169" t="e">
        <f>#REF!</f>
        <v>#REF!</v>
      </c>
      <c r="AO31" s="175"/>
    </row>
    <row r="32" spans="1:41" ht="15" thickBot="1" x14ac:dyDescent="0.4">
      <c r="A32" s="125" t="str">
        <f>'Indicator Data'!A34</f>
        <v>Cambodia</v>
      </c>
      <c r="B32" s="43" t="str">
        <f>'Indicator Data'!B34</f>
        <v>KHM</v>
      </c>
      <c r="C32" s="153">
        <f>'Hazard &amp; Exposure'!AO31</f>
        <v>0.1</v>
      </c>
      <c r="D32" s="152">
        <f>'Hazard &amp; Exposure'!AP31</f>
        <v>9.5</v>
      </c>
      <c r="E32" s="152">
        <f>'Hazard &amp; Exposure'!AQ31</f>
        <v>5.2</v>
      </c>
      <c r="F32" s="152">
        <f>'Hazard &amp; Exposure'!AR31</f>
        <v>4</v>
      </c>
      <c r="G32" s="152">
        <f>'Hazard &amp; Exposure'!AU31</f>
        <v>4.7</v>
      </c>
      <c r="H32" s="40">
        <f>'Hazard &amp; Exposure'!AV31</f>
        <v>5.7</v>
      </c>
      <c r="I32" s="152">
        <f>'Hazard &amp; Exposure'!AY31</f>
        <v>4.5999999999999996</v>
      </c>
      <c r="J32" s="152">
        <f>'Hazard &amp; Exposure'!BB31</f>
        <v>0</v>
      </c>
      <c r="K32" s="40">
        <f>'Hazard &amp; Exposure'!BC31</f>
        <v>3.2</v>
      </c>
      <c r="L32" s="41">
        <f t="shared" si="0"/>
        <v>4.5999999999999996</v>
      </c>
      <c r="M32" s="150">
        <f>Vulnerability!E31</f>
        <v>7.1</v>
      </c>
      <c r="N32" s="148">
        <f>Vulnerability!H31</f>
        <v>3.9</v>
      </c>
      <c r="O32" s="148">
        <f>Vulnerability!M31</f>
        <v>2</v>
      </c>
      <c r="P32" s="40">
        <f>Vulnerability!N31</f>
        <v>5</v>
      </c>
      <c r="Q32" s="148">
        <f>Vulnerability!S31</f>
        <v>0</v>
      </c>
      <c r="R32" s="147">
        <f>Vulnerability!W31</f>
        <v>2.5</v>
      </c>
      <c r="S32" s="147">
        <f>Vulnerability!Z31</f>
        <v>3.8</v>
      </c>
      <c r="T32" s="147">
        <f>Vulnerability!AC31</f>
        <v>3.9</v>
      </c>
      <c r="U32" s="147">
        <f>Vulnerability!AI31</f>
        <v>5</v>
      </c>
      <c r="V32" s="148">
        <f>Vulnerability!AJ31</f>
        <v>3.9</v>
      </c>
      <c r="W32" s="40">
        <f>Vulnerability!AK31</f>
        <v>2.2000000000000002</v>
      </c>
      <c r="X32" s="41">
        <f t="shared" si="1"/>
        <v>3.7</v>
      </c>
      <c r="Y32" s="163">
        <f>'Lack of Coping Capacity'!D31</f>
        <v>6.8</v>
      </c>
      <c r="Z32" s="146">
        <f>'Lack of Coping Capacity'!G31</f>
        <v>7.2</v>
      </c>
      <c r="AA32" s="40">
        <f>'Lack of Coping Capacity'!H31</f>
        <v>7</v>
      </c>
      <c r="AB32" s="146">
        <f>'Lack of Coping Capacity'!M31</f>
        <v>5</v>
      </c>
      <c r="AC32" s="146">
        <f>'Lack of Coping Capacity'!R31</f>
        <v>6.5</v>
      </c>
      <c r="AD32" s="146">
        <f>'Lack of Coping Capacity'!W31</f>
        <v>6.2</v>
      </c>
      <c r="AE32" s="40">
        <f>'Lack of Coping Capacity'!X31</f>
        <v>5.9</v>
      </c>
      <c r="AF32" s="41">
        <f t="shared" si="2"/>
        <v>6.5</v>
      </c>
      <c r="AG32" s="155">
        <f t="shared" si="6"/>
        <v>4.8</v>
      </c>
      <c r="AH32" s="174" t="str">
        <f t="shared" si="7"/>
        <v>Medium</v>
      </c>
      <c r="AI32" s="167">
        <f t="shared" si="3"/>
        <v>54</v>
      </c>
      <c r="AJ32" s="170" t="e">
        <f>VLOOKUP($B32,#REF!,8,FALSE)</f>
        <v>#REF!</v>
      </c>
      <c r="AK32" s="47" t="e">
        <f>#REF!</f>
        <v>#REF!</v>
      </c>
      <c r="AL32" s="168" t="e">
        <f t="shared" si="4"/>
        <v>#REF!</v>
      </c>
      <c r="AM32" s="47" t="str">
        <f t="shared" si="5"/>
        <v/>
      </c>
      <c r="AN32" s="169" t="e">
        <f>#REF!</f>
        <v>#REF!</v>
      </c>
      <c r="AO32" s="175"/>
    </row>
    <row r="33" spans="1:41" ht="15" thickBot="1" x14ac:dyDescent="0.4">
      <c r="A33" s="125" t="str">
        <f>'Indicator Data'!A35</f>
        <v>Cameroon</v>
      </c>
      <c r="B33" s="43" t="str">
        <f>'Indicator Data'!B35</f>
        <v>CMR</v>
      </c>
      <c r="C33" s="153">
        <f>'Hazard &amp; Exposure'!AO32</f>
        <v>0.7</v>
      </c>
      <c r="D33" s="152">
        <f>'Hazard &amp; Exposure'!AP32</f>
        <v>6</v>
      </c>
      <c r="E33" s="152">
        <f>'Hazard &amp; Exposure'!AQ32</f>
        <v>0</v>
      </c>
      <c r="F33" s="152">
        <f>'Hazard &amp; Exposure'!AR32</f>
        <v>0</v>
      </c>
      <c r="G33" s="152">
        <f>'Hazard &amp; Exposure'!AU32</f>
        <v>3.1</v>
      </c>
      <c r="H33" s="40">
        <f>'Hazard &amp; Exposure'!AV32</f>
        <v>2.2999999999999998</v>
      </c>
      <c r="I33" s="152">
        <f>'Hazard &amp; Exposure'!AY32</f>
        <v>9.6999999999999993</v>
      </c>
      <c r="J33" s="152">
        <f>'Hazard &amp; Exposure'!BB32</f>
        <v>0</v>
      </c>
      <c r="K33" s="40">
        <f>'Hazard &amp; Exposure'!BC32</f>
        <v>6.8</v>
      </c>
      <c r="L33" s="41">
        <f t="shared" si="0"/>
        <v>4.9000000000000004</v>
      </c>
      <c r="M33" s="150">
        <f>Vulnerability!E32</f>
        <v>7.8</v>
      </c>
      <c r="N33" s="148">
        <f>Vulnerability!H32</f>
        <v>6.5</v>
      </c>
      <c r="O33" s="148">
        <f>Vulnerability!M32</f>
        <v>1.8</v>
      </c>
      <c r="P33" s="40">
        <f>Vulnerability!N32</f>
        <v>6</v>
      </c>
      <c r="Q33" s="148">
        <f>Vulnerability!S32</f>
        <v>8.3000000000000007</v>
      </c>
      <c r="R33" s="147">
        <f>Vulnerability!W32</f>
        <v>5.5</v>
      </c>
      <c r="S33" s="147">
        <f>Vulnerability!Z32</f>
        <v>5</v>
      </c>
      <c r="T33" s="147">
        <f>Vulnerability!AC32</f>
        <v>0</v>
      </c>
      <c r="U33" s="147">
        <f>Vulnerability!AI32</f>
        <v>4</v>
      </c>
      <c r="V33" s="148">
        <f>Vulnerability!AJ32</f>
        <v>3.9</v>
      </c>
      <c r="W33" s="40">
        <f>Vulnerability!AK32</f>
        <v>6.6</v>
      </c>
      <c r="X33" s="41">
        <f t="shared" si="1"/>
        <v>6.3</v>
      </c>
      <c r="Y33" s="163">
        <f>'Lack of Coping Capacity'!D32</f>
        <v>2.6</v>
      </c>
      <c r="Z33" s="146">
        <f>'Lack of Coping Capacity'!G32</f>
        <v>7.1</v>
      </c>
      <c r="AA33" s="40">
        <f>'Lack of Coping Capacity'!H32</f>
        <v>4.9000000000000004</v>
      </c>
      <c r="AB33" s="146">
        <f>'Lack of Coping Capacity'!M32</f>
        <v>5.8</v>
      </c>
      <c r="AC33" s="146">
        <f>'Lack of Coping Capacity'!R32</f>
        <v>6.7</v>
      </c>
      <c r="AD33" s="146">
        <f>'Lack of Coping Capacity'!W32</f>
        <v>7.9</v>
      </c>
      <c r="AE33" s="40">
        <f>'Lack of Coping Capacity'!X32</f>
        <v>6.8</v>
      </c>
      <c r="AF33" s="41">
        <f t="shared" si="2"/>
        <v>5.9</v>
      </c>
      <c r="AG33" s="155">
        <f t="shared" si="6"/>
        <v>5.7</v>
      </c>
      <c r="AH33" s="174" t="str">
        <f t="shared" si="7"/>
        <v>High</v>
      </c>
      <c r="AI33" s="167">
        <f t="shared" si="3"/>
        <v>26</v>
      </c>
      <c r="AJ33" s="170" t="e">
        <f>VLOOKUP($B33,#REF!,8,FALSE)</f>
        <v>#REF!</v>
      </c>
      <c r="AK33" s="47" t="e">
        <f>#REF!</f>
        <v>#REF!</v>
      </c>
      <c r="AL33" s="168" t="e">
        <f t="shared" si="4"/>
        <v>#REF!</v>
      </c>
      <c r="AM33" s="47" t="str">
        <f t="shared" si="5"/>
        <v/>
      </c>
      <c r="AN33" s="169" t="e">
        <f>#REF!</f>
        <v>#REF!</v>
      </c>
      <c r="AO33" s="175"/>
    </row>
    <row r="34" spans="1:41" ht="15" thickBot="1" x14ac:dyDescent="0.4">
      <c r="A34" s="125" t="str">
        <f>'Indicator Data'!A36</f>
        <v>Canada</v>
      </c>
      <c r="B34" s="43" t="str">
        <f>'Indicator Data'!B36</f>
        <v>CAN</v>
      </c>
      <c r="C34" s="153">
        <f>'Hazard &amp; Exposure'!AO33</f>
        <v>4.8</v>
      </c>
      <c r="D34" s="152">
        <f>'Hazard &amp; Exposure'!AP33</f>
        <v>5.2</v>
      </c>
      <c r="E34" s="152">
        <f>'Hazard &amp; Exposure'!AQ33</f>
        <v>6.9</v>
      </c>
      <c r="F34" s="152">
        <f>'Hazard &amp; Exposure'!AR33</f>
        <v>2.6</v>
      </c>
      <c r="G34" s="152">
        <f>'Hazard &amp; Exposure'!AU33</f>
        <v>4.8</v>
      </c>
      <c r="H34" s="40">
        <f>'Hazard &amp; Exposure'!AV33</f>
        <v>5</v>
      </c>
      <c r="I34" s="152">
        <f>'Hazard &amp; Exposure'!AY33</f>
        <v>0.1</v>
      </c>
      <c r="J34" s="152">
        <f>'Hazard &amp; Exposure'!BB33</f>
        <v>0</v>
      </c>
      <c r="K34" s="40">
        <f>'Hazard &amp; Exposure'!BC33</f>
        <v>0.1</v>
      </c>
      <c r="L34" s="41">
        <f t="shared" si="0"/>
        <v>2.9</v>
      </c>
      <c r="M34" s="150">
        <f>Vulnerability!E33</f>
        <v>0.4</v>
      </c>
      <c r="N34" s="148">
        <f>Vulnerability!H33</f>
        <v>1.7</v>
      </c>
      <c r="O34" s="148">
        <f>Vulnerability!M33</f>
        <v>0</v>
      </c>
      <c r="P34" s="40">
        <f>Vulnerability!N33</f>
        <v>0.6</v>
      </c>
      <c r="Q34" s="148">
        <f>Vulnerability!S33</f>
        <v>5.5</v>
      </c>
      <c r="R34" s="147">
        <f>Vulnerability!W33</f>
        <v>0.1</v>
      </c>
      <c r="S34" s="147">
        <f>Vulnerability!Z33</f>
        <v>0.4</v>
      </c>
      <c r="T34" s="147">
        <f>Vulnerability!AC33</f>
        <v>0.2</v>
      </c>
      <c r="U34" s="147">
        <f>Vulnerability!AI33</f>
        <v>0.8</v>
      </c>
      <c r="V34" s="148">
        <f>Vulnerability!AJ33</f>
        <v>0.4</v>
      </c>
      <c r="W34" s="40">
        <f>Vulnerability!AK33</f>
        <v>3.4</v>
      </c>
      <c r="X34" s="41">
        <f t="shared" si="1"/>
        <v>2.1</v>
      </c>
      <c r="Y34" s="163">
        <f>'Lack of Coping Capacity'!D33</f>
        <v>2.8</v>
      </c>
      <c r="Z34" s="146">
        <f>'Lack of Coping Capacity'!G33</f>
        <v>1.6</v>
      </c>
      <c r="AA34" s="40">
        <f>'Lack of Coping Capacity'!H33</f>
        <v>2.2000000000000002</v>
      </c>
      <c r="AB34" s="146">
        <f>'Lack of Coping Capacity'!M33</f>
        <v>2.2999999999999998</v>
      </c>
      <c r="AC34" s="146">
        <f>'Lack of Coping Capacity'!R33</f>
        <v>2.9</v>
      </c>
      <c r="AD34" s="146">
        <f>'Lack of Coping Capacity'!W33</f>
        <v>1.9</v>
      </c>
      <c r="AE34" s="40">
        <f>'Lack of Coping Capacity'!X33</f>
        <v>2.4</v>
      </c>
      <c r="AF34" s="41">
        <f t="shared" si="2"/>
        <v>2.2999999999999998</v>
      </c>
      <c r="AG34" s="155">
        <f t="shared" si="6"/>
        <v>2.4</v>
      </c>
      <c r="AH34" s="174" t="str">
        <f t="shared" si="7"/>
        <v>Low</v>
      </c>
      <c r="AI34" s="167">
        <f t="shared" si="3"/>
        <v>137</v>
      </c>
      <c r="AJ34" s="170" t="e">
        <f>VLOOKUP($B34,#REF!,8,FALSE)</f>
        <v>#REF!</v>
      </c>
      <c r="AK34" s="47" t="e">
        <f>#REF!</f>
        <v>#REF!</v>
      </c>
      <c r="AL34" s="168" t="e">
        <f t="shared" si="4"/>
        <v>#REF!</v>
      </c>
      <c r="AM34" s="47" t="str">
        <f t="shared" si="5"/>
        <v/>
      </c>
      <c r="AN34" s="169" t="e">
        <f>#REF!</f>
        <v>#REF!</v>
      </c>
      <c r="AO34" s="175"/>
    </row>
    <row r="35" spans="1:41" ht="15" thickBot="1" x14ac:dyDescent="0.4">
      <c r="A35" s="125" t="str">
        <f>'Indicator Data'!A37</f>
        <v>Central African Republic</v>
      </c>
      <c r="B35" s="43" t="str">
        <f>'Indicator Data'!B37</f>
        <v>CAF</v>
      </c>
      <c r="C35" s="153">
        <f>'Hazard &amp; Exposure'!AO34</f>
        <v>0.6</v>
      </c>
      <c r="D35" s="152">
        <f>'Hazard &amp; Exposure'!AP34</f>
        <v>5.8</v>
      </c>
      <c r="E35" s="152">
        <f>'Hazard &amp; Exposure'!AQ34</f>
        <v>0</v>
      </c>
      <c r="F35" s="152">
        <f>'Hazard &amp; Exposure'!AR34</f>
        <v>0</v>
      </c>
      <c r="G35" s="152">
        <f>'Hazard &amp; Exposure'!AU34</f>
        <v>0.5</v>
      </c>
      <c r="H35" s="40">
        <f>'Hazard &amp; Exposure'!AV34</f>
        <v>1.7</v>
      </c>
      <c r="I35" s="152">
        <f>'Hazard &amp; Exposure'!AY34</f>
        <v>9.1999999999999993</v>
      </c>
      <c r="J35" s="152">
        <f>'Hazard &amp; Exposure'!BB34</f>
        <v>10</v>
      </c>
      <c r="K35" s="40">
        <f>'Hazard &amp; Exposure'!BC34</f>
        <v>10</v>
      </c>
      <c r="L35" s="41">
        <f t="shared" si="0"/>
        <v>7.9</v>
      </c>
      <c r="M35" s="150">
        <f>Vulnerability!E34</f>
        <v>9.4</v>
      </c>
      <c r="N35" s="148">
        <f>Vulnerability!H34</f>
        <v>8.4</v>
      </c>
      <c r="O35" s="148">
        <f>Vulnerability!M34</f>
        <v>7.5</v>
      </c>
      <c r="P35" s="40">
        <f>Vulnerability!N34</f>
        <v>8.6999999999999993</v>
      </c>
      <c r="Q35" s="148">
        <f>Vulnerability!S34</f>
        <v>9.6999999999999993</v>
      </c>
      <c r="R35" s="147">
        <f>Vulnerability!W34</f>
        <v>8.4</v>
      </c>
      <c r="S35" s="147">
        <f>Vulnerability!Z34</f>
        <v>7.3</v>
      </c>
      <c r="T35" s="147">
        <f>Vulnerability!AC34</f>
        <v>0.1</v>
      </c>
      <c r="U35" s="147">
        <f>Vulnerability!AI34</f>
        <v>9.6999999999999993</v>
      </c>
      <c r="V35" s="148">
        <f>Vulnerability!AJ34</f>
        <v>7.6</v>
      </c>
      <c r="W35" s="40">
        <f>Vulnerability!AK34</f>
        <v>8.9</v>
      </c>
      <c r="X35" s="41">
        <f t="shared" si="1"/>
        <v>8.8000000000000007</v>
      </c>
      <c r="Y35" s="163" t="str">
        <f>'Lack of Coping Capacity'!D34</f>
        <v>x</v>
      </c>
      <c r="Z35" s="146">
        <f>'Lack of Coping Capacity'!G34</f>
        <v>8</v>
      </c>
      <c r="AA35" s="40">
        <f>'Lack of Coping Capacity'!H34</f>
        <v>8</v>
      </c>
      <c r="AB35" s="146">
        <f>'Lack of Coping Capacity'!M34</f>
        <v>9.1999999999999993</v>
      </c>
      <c r="AC35" s="146">
        <f>'Lack of Coping Capacity'!R34</f>
        <v>8.1999999999999993</v>
      </c>
      <c r="AD35" s="146">
        <f>'Lack of Coping Capacity'!W34</f>
        <v>9.9</v>
      </c>
      <c r="AE35" s="40">
        <f>'Lack of Coping Capacity'!X34</f>
        <v>9.1</v>
      </c>
      <c r="AF35" s="41">
        <f t="shared" si="2"/>
        <v>8.6</v>
      </c>
      <c r="AG35" s="155">
        <f t="shared" si="6"/>
        <v>8.4</v>
      </c>
      <c r="AH35" s="174" t="str">
        <f t="shared" si="7"/>
        <v>Very High</v>
      </c>
      <c r="AI35" s="167">
        <f t="shared" si="3"/>
        <v>2</v>
      </c>
      <c r="AJ35" s="170" t="e">
        <f>VLOOKUP($B35,#REF!,8,FALSE)</f>
        <v>#REF!</v>
      </c>
      <c r="AK35" s="47" t="e">
        <f>#REF!</f>
        <v>#REF!</v>
      </c>
      <c r="AL35" s="168" t="e">
        <f t="shared" si="4"/>
        <v>#REF!</v>
      </c>
      <c r="AM35" s="47" t="str">
        <f t="shared" si="5"/>
        <v>YES</v>
      </c>
      <c r="AN35" s="169" t="e">
        <f>#REF!</f>
        <v>#REF!</v>
      </c>
      <c r="AO35" s="175"/>
    </row>
    <row r="36" spans="1:41" ht="15" thickBot="1" x14ac:dyDescent="0.4">
      <c r="A36" s="125" t="str">
        <f>'Indicator Data'!A38</f>
        <v>Chad</v>
      </c>
      <c r="B36" s="43" t="str">
        <f>'Indicator Data'!B38</f>
        <v>TCD</v>
      </c>
      <c r="C36" s="153">
        <f>'Hazard &amp; Exposure'!AO35</f>
        <v>0.1</v>
      </c>
      <c r="D36" s="152">
        <f>'Hazard &amp; Exposure'!AP35</f>
        <v>7.5</v>
      </c>
      <c r="E36" s="152">
        <f>'Hazard &amp; Exposure'!AQ35</f>
        <v>0</v>
      </c>
      <c r="F36" s="152">
        <f>'Hazard &amp; Exposure'!AR35</f>
        <v>0</v>
      </c>
      <c r="G36" s="152">
        <f>'Hazard &amp; Exposure'!AU35</f>
        <v>5.4</v>
      </c>
      <c r="H36" s="40">
        <f>'Hazard &amp; Exposure'!AV35</f>
        <v>3.4</v>
      </c>
      <c r="I36" s="152">
        <f>'Hazard &amp; Exposure'!AY35</f>
        <v>10</v>
      </c>
      <c r="J36" s="152">
        <f>'Hazard &amp; Exposure'!BB35</f>
        <v>0</v>
      </c>
      <c r="K36" s="40">
        <f>'Hazard &amp; Exposure'!BC35</f>
        <v>7</v>
      </c>
      <c r="L36" s="41">
        <f t="shared" ref="L36:L67" si="8">ROUND((10-GEOMEAN(((10-H36)/10*9+1),((10-K36)/10*9+1)))/9*10,1)</f>
        <v>5.5</v>
      </c>
      <c r="M36" s="150">
        <f>Vulnerability!E35</f>
        <v>9.4</v>
      </c>
      <c r="N36" s="148">
        <f>Vulnerability!H35</f>
        <v>7</v>
      </c>
      <c r="O36" s="148">
        <f>Vulnerability!M35</f>
        <v>2.9</v>
      </c>
      <c r="P36" s="40">
        <f>Vulnerability!N35</f>
        <v>7.2</v>
      </c>
      <c r="Q36" s="148">
        <f>Vulnerability!S35</f>
        <v>8.5</v>
      </c>
      <c r="R36" s="147">
        <f>Vulnerability!W35</f>
        <v>5.0999999999999996</v>
      </c>
      <c r="S36" s="147">
        <f>Vulnerability!Z35</f>
        <v>8</v>
      </c>
      <c r="T36" s="147">
        <f>Vulnerability!AC35</f>
        <v>6.4</v>
      </c>
      <c r="U36" s="147">
        <f>Vulnerability!AI35</f>
        <v>7.8</v>
      </c>
      <c r="V36" s="148">
        <f>Vulnerability!AJ35</f>
        <v>7</v>
      </c>
      <c r="W36" s="40">
        <f>Vulnerability!AK35</f>
        <v>7.8</v>
      </c>
      <c r="X36" s="41">
        <f t="shared" ref="X36:X67" si="9">ROUND((10-GEOMEAN(((10-P36)/10*9+1),((10-W36)/10*9+1)))/9*10,1)</f>
        <v>7.5</v>
      </c>
      <c r="Y36" s="163" t="str">
        <f>'Lack of Coping Capacity'!D35</f>
        <v>x</v>
      </c>
      <c r="Z36" s="146">
        <f>'Lack of Coping Capacity'!G35</f>
        <v>8</v>
      </c>
      <c r="AA36" s="40">
        <f>'Lack of Coping Capacity'!H35</f>
        <v>8</v>
      </c>
      <c r="AB36" s="146">
        <f>'Lack of Coping Capacity'!M35</f>
        <v>9.1999999999999993</v>
      </c>
      <c r="AC36" s="146">
        <f>'Lack of Coping Capacity'!R35</f>
        <v>9.8000000000000007</v>
      </c>
      <c r="AD36" s="146">
        <f>'Lack of Coping Capacity'!W35</f>
        <v>9.8000000000000007</v>
      </c>
      <c r="AE36" s="40">
        <f>'Lack of Coping Capacity'!X35</f>
        <v>9.6</v>
      </c>
      <c r="AF36" s="41">
        <f t="shared" ref="AF36:AF67" si="10">ROUND((10-GEOMEAN(((10-AA36)/10*9+1),((10-AE36)/10*9+1)))/9*10,1)</f>
        <v>8.9</v>
      </c>
      <c r="AG36" s="155">
        <f t="shared" ref="AG36:AG67" si="11">ROUND(L36^(1/3)*X36^(1/3)*AF36^(1/3),1)</f>
        <v>7.2</v>
      </c>
      <c r="AH36" s="174" t="str">
        <f t="shared" si="7"/>
        <v>Very High</v>
      </c>
      <c r="AI36" s="167">
        <f t="shared" ref="AI36:AI67" si="12">_xlfn.RANK.EQ(AG36,AG$4:AG$194)</f>
        <v>6</v>
      </c>
      <c r="AJ36" s="170" t="e">
        <f>VLOOKUP($B36,#REF!,8,FALSE)</f>
        <v>#REF!</v>
      </c>
      <c r="AK36" s="47" t="e">
        <f>#REF!</f>
        <v>#REF!</v>
      </c>
      <c r="AL36" s="168" t="e">
        <f t="shared" ref="AL36:AL67" si="13">AK36/51</f>
        <v>#REF!</v>
      </c>
      <c r="AM36" s="47" t="str">
        <f t="shared" ref="AM36:AM67" si="14">IF(J36&gt;=7,"YES","")</f>
        <v/>
      </c>
      <c r="AN36" s="169" t="e">
        <f>#REF!</f>
        <v>#REF!</v>
      </c>
      <c r="AO36" s="175"/>
    </row>
    <row r="37" spans="1:41" ht="15" thickBot="1" x14ac:dyDescent="0.4">
      <c r="A37" s="125" t="str">
        <f>'Indicator Data'!A39</f>
        <v>Chile</v>
      </c>
      <c r="B37" s="43" t="str">
        <f>'Indicator Data'!B39</f>
        <v>CHL</v>
      </c>
      <c r="C37" s="153">
        <f>'Hazard &amp; Exposure'!AO36</f>
        <v>9.8000000000000007</v>
      </c>
      <c r="D37" s="152">
        <f>'Hazard &amp; Exposure'!AP36</f>
        <v>5.6</v>
      </c>
      <c r="E37" s="152">
        <f>'Hazard &amp; Exposure'!AQ36</f>
        <v>9.1</v>
      </c>
      <c r="F37" s="152">
        <f>'Hazard &amp; Exposure'!AR36</f>
        <v>0</v>
      </c>
      <c r="G37" s="152">
        <f>'Hazard &amp; Exposure'!AU36</f>
        <v>0.3</v>
      </c>
      <c r="H37" s="40">
        <f>'Hazard &amp; Exposure'!AV36</f>
        <v>6.7</v>
      </c>
      <c r="I37" s="152">
        <f>'Hazard &amp; Exposure'!AY36</f>
        <v>3.7</v>
      </c>
      <c r="J37" s="152">
        <f>'Hazard &amp; Exposure'!BB36</f>
        <v>0</v>
      </c>
      <c r="K37" s="40">
        <f>'Hazard &amp; Exposure'!BC36</f>
        <v>2.6</v>
      </c>
      <c r="L37" s="41">
        <f t="shared" si="8"/>
        <v>5</v>
      </c>
      <c r="M37" s="150">
        <f>Vulnerability!E36</f>
        <v>1.6</v>
      </c>
      <c r="N37" s="148">
        <f>Vulnerability!H36</f>
        <v>5.4</v>
      </c>
      <c r="O37" s="148">
        <f>Vulnerability!M36</f>
        <v>0.1</v>
      </c>
      <c r="P37" s="40">
        <f>Vulnerability!N36</f>
        <v>2.2000000000000002</v>
      </c>
      <c r="Q37" s="148">
        <f>Vulnerability!S36</f>
        <v>1.5</v>
      </c>
      <c r="R37" s="147">
        <f>Vulnerability!W36</f>
        <v>0.7</v>
      </c>
      <c r="S37" s="147">
        <f>Vulnerability!Z36</f>
        <v>0.4</v>
      </c>
      <c r="T37" s="147">
        <f>Vulnerability!AC36</f>
        <v>0</v>
      </c>
      <c r="U37" s="147">
        <f>Vulnerability!AI36</f>
        <v>2</v>
      </c>
      <c r="V37" s="148">
        <f>Vulnerability!AJ36</f>
        <v>0.8</v>
      </c>
      <c r="W37" s="40">
        <f>Vulnerability!AK36</f>
        <v>1.2</v>
      </c>
      <c r="X37" s="41">
        <f t="shared" si="9"/>
        <v>1.7</v>
      </c>
      <c r="Y37" s="163">
        <f>'Lack of Coping Capacity'!D36</f>
        <v>3.2</v>
      </c>
      <c r="Z37" s="146">
        <f>'Lack of Coping Capacity'!G36</f>
        <v>3.3</v>
      </c>
      <c r="AA37" s="40">
        <f>'Lack of Coping Capacity'!H36</f>
        <v>3.3</v>
      </c>
      <c r="AB37" s="146">
        <f>'Lack of Coping Capacity'!M36</f>
        <v>2</v>
      </c>
      <c r="AC37" s="146">
        <f>'Lack of Coping Capacity'!R36</f>
        <v>2.8</v>
      </c>
      <c r="AD37" s="146">
        <f>'Lack of Coping Capacity'!W36</f>
        <v>3.2</v>
      </c>
      <c r="AE37" s="40">
        <f>'Lack of Coping Capacity'!X36</f>
        <v>2.7</v>
      </c>
      <c r="AF37" s="41">
        <f t="shared" si="10"/>
        <v>3</v>
      </c>
      <c r="AG37" s="155">
        <f t="shared" si="11"/>
        <v>2.9</v>
      </c>
      <c r="AH37" s="174" t="str">
        <f t="shared" si="7"/>
        <v>Low</v>
      </c>
      <c r="AI37" s="167">
        <f t="shared" si="12"/>
        <v>117</v>
      </c>
      <c r="AJ37" s="170" t="e">
        <f>VLOOKUP($B37,#REF!,8,FALSE)</f>
        <v>#REF!</v>
      </c>
      <c r="AK37" s="47" t="e">
        <f>#REF!</f>
        <v>#REF!</v>
      </c>
      <c r="AL37" s="168" t="e">
        <f t="shared" si="13"/>
        <v>#REF!</v>
      </c>
      <c r="AM37" s="47" t="str">
        <f t="shared" si="14"/>
        <v/>
      </c>
      <c r="AN37" s="169" t="e">
        <f>#REF!</f>
        <v>#REF!</v>
      </c>
      <c r="AO37" s="175"/>
    </row>
    <row r="38" spans="1:41" ht="15" thickBot="1" x14ac:dyDescent="0.4">
      <c r="A38" s="125" t="str">
        <f>'Indicator Data'!A40</f>
        <v>China</v>
      </c>
      <c r="B38" s="43" t="str">
        <f>'Indicator Data'!B40</f>
        <v>CHN</v>
      </c>
      <c r="C38" s="153">
        <f>'Hazard &amp; Exposure'!AO37</f>
        <v>7.9</v>
      </c>
      <c r="D38" s="152">
        <f>'Hazard &amp; Exposure'!AP37</f>
        <v>8.4</v>
      </c>
      <c r="E38" s="152">
        <f>'Hazard &amp; Exposure'!AQ37</f>
        <v>9.3000000000000007</v>
      </c>
      <c r="F38" s="152">
        <f>'Hazard &amp; Exposure'!AR37</f>
        <v>8.1</v>
      </c>
      <c r="G38" s="152">
        <f>'Hazard &amp; Exposure'!AU37</f>
        <v>4.5999999999999996</v>
      </c>
      <c r="H38" s="40">
        <f>'Hazard &amp; Exposure'!AV37</f>
        <v>8</v>
      </c>
      <c r="I38" s="152">
        <f>'Hazard &amp; Exposure'!AY37</f>
        <v>9</v>
      </c>
      <c r="J38" s="152">
        <f>'Hazard &amp; Exposure'!BB37</f>
        <v>0</v>
      </c>
      <c r="K38" s="40">
        <f>'Hazard &amp; Exposure'!BC37</f>
        <v>6.3</v>
      </c>
      <c r="L38" s="41">
        <f t="shared" si="8"/>
        <v>7.2</v>
      </c>
      <c r="M38" s="150">
        <f>Vulnerability!E37</f>
        <v>4.0999999999999996</v>
      </c>
      <c r="N38" s="148">
        <f>Vulnerability!H37</f>
        <v>3.2</v>
      </c>
      <c r="O38" s="148">
        <f>Vulnerability!M37</f>
        <v>0</v>
      </c>
      <c r="P38" s="40">
        <f>Vulnerability!N37</f>
        <v>2.9</v>
      </c>
      <c r="Q38" s="148">
        <f>Vulnerability!S37</f>
        <v>5.3</v>
      </c>
      <c r="R38" s="147">
        <f>Vulnerability!W37</f>
        <v>0.4</v>
      </c>
      <c r="S38" s="147">
        <f>Vulnerability!Z37</f>
        <v>0.8</v>
      </c>
      <c r="T38" s="147">
        <f>Vulnerability!AC37</f>
        <v>2.2999999999999998</v>
      </c>
      <c r="U38" s="147">
        <f>Vulnerability!AI37</f>
        <v>2.4</v>
      </c>
      <c r="V38" s="148">
        <f>Vulnerability!AJ37</f>
        <v>1.5</v>
      </c>
      <c r="W38" s="40">
        <f>Vulnerability!AK37</f>
        <v>3.6</v>
      </c>
      <c r="X38" s="41">
        <f t="shared" si="9"/>
        <v>3.3</v>
      </c>
      <c r="Y38" s="163">
        <f>'Lack of Coping Capacity'!D37</f>
        <v>2.5</v>
      </c>
      <c r="Z38" s="146">
        <f>'Lack of Coping Capacity'!G37</f>
        <v>5.2</v>
      </c>
      <c r="AA38" s="40">
        <f>'Lack of Coping Capacity'!H37</f>
        <v>3.9</v>
      </c>
      <c r="AB38" s="146">
        <f>'Lack of Coping Capacity'!M37</f>
        <v>2.7</v>
      </c>
      <c r="AC38" s="146">
        <f>'Lack of Coping Capacity'!R37</f>
        <v>4.2</v>
      </c>
      <c r="AD38" s="146">
        <f>'Lack of Coping Capacity'!W37</f>
        <v>3.3</v>
      </c>
      <c r="AE38" s="40">
        <f>'Lack of Coping Capacity'!X37</f>
        <v>3.4</v>
      </c>
      <c r="AF38" s="41">
        <f t="shared" si="10"/>
        <v>3.7</v>
      </c>
      <c r="AG38" s="155">
        <f t="shared" si="11"/>
        <v>4.4000000000000004</v>
      </c>
      <c r="AH38" s="174" t="str">
        <f t="shared" si="7"/>
        <v>Medium</v>
      </c>
      <c r="AI38" s="167">
        <f t="shared" si="12"/>
        <v>65</v>
      </c>
      <c r="AJ38" s="170" t="e">
        <f>VLOOKUP($B38,#REF!,8,FALSE)</f>
        <v>#REF!</v>
      </c>
      <c r="AK38" s="47" t="e">
        <f>#REF!</f>
        <v>#REF!</v>
      </c>
      <c r="AL38" s="168" t="e">
        <f t="shared" si="13"/>
        <v>#REF!</v>
      </c>
      <c r="AM38" s="47" t="str">
        <f t="shared" si="14"/>
        <v/>
      </c>
      <c r="AN38" s="169" t="e">
        <f>#REF!</f>
        <v>#REF!</v>
      </c>
      <c r="AO38" s="175"/>
    </row>
    <row r="39" spans="1:41" ht="15" thickBot="1" x14ac:dyDescent="0.4">
      <c r="A39" s="125" t="str">
        <f>'Indicator Data'!A41</f>
        <v>Colombia</v>
      </c>
      <c r="B39" s="43" t="str">
        <f>'Indicator Data'!B41</f>
        <v>COL</v>
      </c>
      <c r="C39" s="153">
        <f>'Hazard &amp; Exposure'!AO38</f>
        <v>8.6999999999999993</v>
      </c>
      <c r="D39" s="152">
        <f>'Hazard &amp; Exposure'!AP38</f>
        <v>6.8</v>
      </c>
      <c r="E39" s="152">
        <f>'Hazard &amp; Exposure'!AQ38</f>
        <v>7.9</v>
      </c>
      <c r="F39" s="152">
        <f>'Hazard &amp; Exposure'!AR38</f>
        <v>4.0999999999999996</v>
      </c>
      <c r="G39" s="152">
        <f>'Hazard &amp; Exposure'!AU38</f>
        <v>2</v>
      </c>
      <c r="H39" s="40">
        <f>'Hazard &amp; Exposure'!AV38</f>
        <v>6.5</v>
      </c>
      <c r="I39" s="152">
        <f>'Hazard &amp; Exposure'!AY38</f>
        <v>8.3000000000000007</v>
      </c>
      <c r="J39" s="152">
        <f>'Hazard &amp; Exposure'!BB38</f>
        <v>7</v>
      </c>
      <c r="K39" s="40">
        <f>'Hazard &amp; Exposure'!BC38</f>
        <v>7</v>
      </c>
      <c r="L39" s="41">
        <f t="shared" si="8"/>
        <v>6.8</v>
      </c>
      <c r="M39" s="150">
        <f>Vulnerability!E38</f>
        <v>4.0999999999999996</v>
      </c>
      <c r="N39" s="148">
        <f>Vulnerability!H38</f>
        <v>5.8</v>
      </c>
      <c r="O39" s="148">
        <f>Vulnerability!M38</f>
        <v>0.5</v>
      </c>
      <c r="P39" s="40">
        <f>Vulnerability!N38</f>
        <v>3.6</v>
      </c>
      <c r="Q39" s="148">
        <f>Vulnerability!S38</f>
        <v>10</v>
      </c>
      <c r="R39" s="147">
        <f>Vulnerability!W38</f>
        <v>0.5</v>
      </c>
      <c r="S39" s="147">
        <f>Vulnerability!Z38</f>
        <v>1</v>
      </c>
      <c r="T39" s="147">
        <f>Vulnerability!AC38</f>
        <v>0.2</v>
      </c>
      <c r="U39" s="147">
        <f>Vulnerability!AI38</f>
        <v>2</v>
      </c>
      <c r="V39" s="148">
        <f>Vulnerability!AJ38</f>
        <v>0.9</v>
      </c>
      <c r="W39" s="40">
        <f>Vulnerability!AK38</f>
        <v>7.7</v>
      </c>
      <c r="X39" s="41">
        <f t="shared" si="9"/>
        <v>6</v>
      </c>
      <c r="Y39" s="163">
        <f>'Lack of Coping Capacity'!D38</f>
        <v>3</v>
      </c>
      <c r="Z39" s="146">
        <f>'Lack of Coping Capacity'!G38</f>
        <v>5.8</v>
      </c>
      <c r="AA39" s="40">
        <f>'Lack of Coping Capacity'!H38</f>
        <v>4.4000000000000004</v>
      </c>
      <c r="AB39" s="146">
        <f>'Lack of Coping Capacity'!M38</f>
        <v>2.5</v>
      </c>
      <c r="AC39" s="146">
        <f>'Lack of Coping Capacity'!R38</f>
        <v>4.3</v>
      </c>
      <c r="AD39" s="146">
        <f>'Lack of Coping Capacity'!W38</f>
        <v>4</v>
      </c>
      <c r="AE39" s="40">
        <f>'Lack of Coping Capacity'!X38</f>
        <v>3.6</v>
      </c>
      <c r="AF39" s="41">
        <f t="shared" si="10"/>
        <v>4</v>
      </c>
      <c r="AG39" s="155">
        <f t="shared" si="11"/>
        <v>5.5</v>
      </c>
      <c r="AH39" s="174" t="str">
        <f t="shared" si="7"/>
        <v>High</v>
      </c>
      <c r="AI39" s="167">
        <f t="shared" si="12"/>
        <v>29</v>
      </c>
      <c r="AJ39" s="170" t="e">
        <f>VLOOKUP($B39,#REF!,8,FALSE)</f>
        <v>#REF!</v>
      </c>
      <c r="AK39" s="47" t="e">
        <f>#REF!</f>
        <v>#REF!</v>
      </c>
      <c r="AL39" s="168" t="e">
        <f t="shared" si="13"/>
        <v>#REF!</v>
      </c>
      <c r="AM39" s="47" t="str">
        <f t="shared" si="14"/>
        <v>YES</v>
      </c>
      <c r="AN39" s="169" t="e">
        <f>#REF!</f>
        <v>#REF!</v>
      </c>
      <c r="AO39" s="175"/>
    </row>
    <row r="40" spans="1:41" ht="15" thickBot="1" x14ac:dyDescent="0.4">
      <c r="A40" s="125" t="str">
        <f>'Indicator Data'!A42</f>
        <v>Comoros</v>
      </c>
      <c r="B40" s="43" t="str">
        <f>'Indicator Data'!B42</f>
        <v>COM</v>
      </c>
      <c r="C40" s="153">
        <f>'Hazard &amp; Exposure'!AO39</f>
        <v>0.1</v>
      </c>
      <c r="D40" s="152">
        <f>'Hazard &amp; Exposure'!AP39</f>
        <v>0.1</v>
      </c>
      <c r="E40" s="152">
        <f>'Hazard &amp; Exposure'!AQ39</f>
        <v>5.5</v>
      </c>
      <c r="F40" s="152">
        <f>'Hazard &amp; Exposure'!AR39</f>
        <v>2.9</v>
      </c>
      <c r="G40" s="152">
        <f>'Hazard &amp; Exposure'!AU39</f>
        <v>1</v>
      </c>
      <c r="H40" s="40">
        <f>'Hazard &amp; Exposure'!AV39</f>
        <v>2.2000000000000002</v>
      </c>
      <c r="I40" s="152">
        <f>'Hazard &amp; Exposure'!AY39</f>
        <v>0.5</v>
      </c>
      <c r="J40" s="152">
        <f>'Hazard &amp; Exposure'!BB39</f>
        <v>0</v>
      </c>
      <c r="K40" s="40">
        <f>'Hazard &amp; Exposure'!BC39</f>
        <v>0.4</v>
      </c>
      <c r="L40" s="41">
        <f t="shared" si="8"/>
        <v>1.3</v>
      </c>
      <c r="M40" s="150">
        <f>Vulnerability!E39</f>
        <v>7.6</v>
      </c>
      <c r="N40" s="148" t="str">
        <f>Vulnerability!H39</f>
        <v>x</v>
      </c>
      <c r="O40" s="148">
        <f>Vulnerability!M39</f>
        <v>2.6</v>
      </c>
      <c r="P40" s="40">
        <f>Vulnerability!N39</f>
        <v>5.9</v>
      </c>
      <c r="Q40" s="148">
        <f>Vulnerability!S39</f>
        <v>0</v>
      </c>
      <c r="R40" s="147">
        <f>Vulnerability!W39</f>
        <v>2.2000000000000002</v>
      </c>
      <c r="S40" s="147">
        <f>Vulnerability!Z39</f>
        <v>4.5999999999999996</v>
      </c>
      <c r="T40" s="147">
        <f>Vulnerability!AC39</f>
        <v>0</v>
      </c>
      <c r="U40" s="147">
        <f>Vulnerability!AI39</f>
        <v>7.5</v>
      </c>
      <c r="V40" s="148">
        <f>Vulnerability!AJ39</f>
        <v>4.2</v>
      </c>
      <c r="W40" s="40">
        <f>Vulnerability!AK39</f>
        <v>2.2999999999999998</v>
      </c>
      <c r="X40" s="41">
        <f t="shared" si="9"/>
        <v>4.3</v>
      </c>
      <c r="Y40" s="163">
        <f>'Lack of Coping Capacity'!D39</f>
        <v>7.8</v>
      </c>
      <c r="Z40" s="146">
        <f>'Lack of Coping Capacity'!G39</f>
        <v>7.7</v>
      </c>
      <c r="AA40" s="40">
        <f>'Lack of Coping Capacity'!H39</f>
        <v>7.8</v>
      </c>
      <c r="AB40" s="146">
        <f>'Lack of Coping Capacity'!M39</f>
        <v>5.8</v>
      </c>
      <c r="AC40" s="146">
        <f>'Lack of Coping Capacity'!R39</f>
        <v>5.2</v>
      </c>
      <c r="AD40" s="146">
        <f>'Lack of Coping Capacity'!W39</f>
        <v>5.3</v>
      </c>
      <c r="AE40" s="40">
        <f>'Lack of Coping Capacity'!X39</f>
        <v>5.4</v>
      </c>
      <c r="AF40" s="41">
        <f t="shared" si="10"/>
        <v>6.8</v>
      </c>
      <c r="AG40" s="155">
        <f t="shared" si="11"/>
        <v>3.4</v>
      </c>
      <c r="AH40" s="174" t="str">
        <f t="shared" si="7"/>
        <v>Low</v>
      </c>
      <c r="AI40" s="167">
        <f t="shared" si="12"/>
        <v>103</v>
      </c>
      <c r="AJ40" s="170" t="e">
        <f>VLOOKUP($B40,#REF!,8,FALSE)</f>
        <v>#REF!</v>
      </c>
      <c r="AK40" s="47" t="e">
        <f>#REF!</f>
        <v>#REF!</v>
      </c>
      <c r="AL40" s="168" t="e">
        <f t="shared" si="13"/>
        <v>#REF!</v>
      </c>
      <c r="AM40" s="47" t="str">
        <f t="shared" si="14"/>
        <v/>
      </c>
      <c r="AN40" s="169" t="e">
        <f>#REF!</f>
        <v>#REF!</v>
      </c>
      <c r="AO40" s="175"/>
    </row>
    <row r="41" spans="1:41" ht="15" thickBot="1" x14ac:dyDescent="0.4">
      <c r="A41" s="125" t="str">
        <f>'Indicator Data'!A43</f>
        <v>Congo</v>
      </c>
      <c r="B41" s="43" t="str">
        <f>'Indicator Data'!B43</f>
        <v>COG</v>
      </c>
      <c r="C41" s="153">
        <f>'Hazard &amp; Exposure'!AO40</f>
        <v>1.6</v>
      </c>
      <c r="D41" s="152">
        <f>'Hazard &amp; Exposure'!AP40</f>
        <v>8.6</v>
      </c>
      <c r="E41" s="152">
        <f>'Hazard &amp; Exposure'!AQ40</f>
        <v>0</v>
      </c>
      <c r="F41" s="152">
        <f>'Hazard &amp; Exposure'!AR40</f>
        <v>0</v>
      </c>
      <c r="G41" s="152">
        <f>'Hazard &amp; Exposure'!AU40</f>
        <v>0.5</v>
      </c>
      <c r="H41" s="40">
        <f>'Hazard &amp; Exposure'!AV40</f>
        <v>3.2</v>
      </c>
      <c r="I41" s="152">
        <f>'Hazard &amp; Exposure'!AY40</f>
        <v>5</v>
      </c>
      <c r="J41" s="152">
        <f>'Hazard &amp; Exposure'!BB40</f>
        <v>0</v>
      </c>
      <c r="K41" s="40">
        <f>'Hazard &amp; Exposure'!BC40</f>
        <v>3.5</v>
      </c>
      <c r="L41" s="41">
        <f t="shared" si="8"/>
        <v>3.4</v>
      </c>
      <c r="M41" s="150">
        <f>Vulnerability!E40</f>
        <v>7.2</v>
      </c>
      <c r="N41" s="148">
        <f>Vulnerability!H40</f>
        <v>6.9</v>
      </c>
      <c r="O41" s="148">
        <f>Vulnerability!M40</f>
        <v>0.7</v>
      </c>
      <c r="P41" s="40">
        <f>Vulnerability!N40</f>
        <v>5.5</v>
      </c>
      <c r="Q41" s="148">
        <f>Vulnerability!S40</f>
        <v>7.3</v>
      </c>
      <c r="R41" s="147">
        <f>Vulnerability!W40</f>
        <v>7.2</v>
      </c>
      <c r="S41" s="147">
        <f>Vulnerability!Z40</f>
        <v>3.2</v>
      </c>
      <c r="T41" s="147">
        <f>Vulnerability!AC40</f>
        <v>0</v>
      </c>
      <c r="U41" s="147">
        <f>Vulnerability!AI40</f>
        <v>7</v>
      </c>
      <c r="V41" s="148">
        <f>Vulnerability!AJ40</f>
        <v>5</v>
      </c>
      <c r="W41" s="40">
        <f>Vulnerability!AK40</f>
        <v>6.3</v>
      </c>
      <c r="X41" s="41">
        <f t="shared" si="9"/>
        <v>5.9</v>
      </c>
      <c r="Y41" s="163" t="str">
        <f>'Lack of Coping Capacity'!D40</f>
        <v>x</v>
      </c>
      <c r="Z41" s="146">
        <f>'Lack of Coping Capacity'!G40</f>
        <v>7.8</v>
      </c>
      <c r="AA41" s="40">
        <f>'Lack of Coping Capacity'!H40</f>
        <v>7.8</v>
      </c>
      <c r="AB41" s="146">
        <f>'Lack of Coping Capacity'!M40</f>
        <v>5.5</v>
      </c>
      <c r="AC41" s="146">
        <f>'Lack of Coping Capacity'!R40</f>
        <v>8</v>
      </c>
      <c r="AD41" s="146">
        <f>'Lack of Coping Capacity'!W40</f>
        <v>7.9</v>
      </c>
      <c r="AE41" s="40">
        <f>'Lack of Coping Capacity'!X40</f>
        <v>7.1</v>
      </c>
      <c r="AF41" s="41">
        <f t="shared" si="10"/>
        <v>7.5</v>
      </c>
      <c r="AG41" s="155">
        <f t="shared" si="11"/>
        <v>5.3</v>
      </c>
      <c r="AH41" s="174" t="str">
        <f t="shared" si="7"/>
        <v>High</v>
      </c>
      <c r="AI41" s="167">
        <f t="shared" si="12"/>
        <v>33</v>
      </c>
      <c r="AJ41" s="170" t="e">
        <f>VLOOKUP($B41,#REF!,8,FALSE)</f>
        <v>#REF!</v>
      </c>
      <c r="AK41" s="47" t="e">
        <f>#REF!</f>
        <v>#REF!</v>
      </c>
      <c r="AL41" s="168" t="e">
        <f t="shared" si="13"/>
        <v>#REF!</v>
      </c>
      <c r="AM41" s="47" t="str">
        <f t="shared" si="14"/>
        <v/>
      </c>
      <c r="AN41" s="169" t="e">
        <f>#REF!</f>
        <v>#REF!</v>
      </c>
      <c r="AO41" s="175"/>
    </row>
    <row r="42" spans="1:41" ht="15" thickBot="1" x14ac:dyDescent="0.4">
      <c r="A42" s="125" t="str">
        <f>'Indicator Data'!A44</f>
        <v>Congo DR</v>
      </c>
      <c r="B42" s="43" t="str">
        <f>'Indicator Data'!B44</f>
        <v>COD</v>
      </c>
      <c r="C42" s="153">
        <f>'Hazard &amp; Exposure'!AO41</f>
        <v>4.0999999999999996</v>
      </c>
      <c r="D42" s="152">
        <f>'Hazard &amp; Exposure'!AP41</f>
        <v>7.5</v>
      </c>
      <c r="E42" s="152">
        <f>'Hazard &amp; Exposure'!AQ41</f>
        <v>0</v>
      </c>
      <c r="F42" s="152">
        <f>'Hazard &amp; Exposure'!AR41</f>
        <v>0</v>
      </c>
      <c r="G42" s="152">
        <f>'Hazard &amp; Exposure'!AU41</f>
        <v>2</v>
      </c>
      <c r="H42" s="40">
        <f>'Hazard &amp; Exposure'!AV41</f>
        <v>3.3</v>
      </c>
      <c r="I42" s="152">
        <f>'Hazard &amp; Exposure'!AY41</f>
        <v>9.9</v>
      </c>
      <c r="J42" s="152">
        <f>'Hazard &amp; Exposure'!BB41</f>
        <v>7</v>
      </c>
      <c r="K42" s="40">
        <f>'Hazard &amp; Exposure'!BC41</f>
        <v>7</v>
      </c>
      <c r="L42" s="41">
        <f t="shared" si="8"/>
        <v>5.4</v>
      </c>
      <c r="M42" s="150">
        <f>Vulnerability!E41</f>
        <v>8.6999999999999993</v>
      </c>
      <c r="N42" s="148">
        <f>Vulnerability!H41</f>
        <v>6.5</v>
      </c>
      <c r="O42" s="148">
        <f>Vulnerability!M41</f>
        <v>2.5</v>
      </c>
      <c r="P42" s="40">
        <f>Vulnerability!N41</f>
        <v>6.6</v>
      </c>
      <c r="Q42" s="148">
        <f>Vulnerability!S41</f>
        <v>9.1</v>
      </c>
      <c r="R42" s="147">
        <f>Vulnerability!W41</f>
        <v>5.4</v>
      </c>
      <c r="S42" s="147">
        <f>Vulnerability!Z41</f>
        <v>6.1</v>
      </c>
      <c r="T42" s="147">
        <f>Vulnerability!AC41</f>
        <v>0</v>
      </c>
      <c r="U42" s="147">
        <f>Vulnerability!AI41</f>
        <v>9.6999999999999993</v>
      </c>
      <c r="V42" s="148">
        <f>Vulnerability!AJ41</f>
        <v>6.5</v>
      </c>
      <c r="W42" s="40">
        <f>Vulnerability!AK41</f>
        <v>8.1</v>
      </c>
      <c r="X42" s="41">
        <f t="shared" si="9"/>
        <v>7.4</v>
      </c>
      <c r="Y42" s="163">
        <f>'Lack of Coping Capacity'!D41</f>
        <v>7.5</v>
      </c>
      <c r="Z42" s="146">
        <f>'Lack of Coping Capacity'!G41</f>
        <v>8.1999999999999993</v>
      </c>
      <c r="AA42" s="40">
        <f>'Lack of Coping Capacity'!H41</f>
        <v>7.9</v>
      </c>
      <c r="AB42" s="146">
        <f>'Lack of Coping Capacity'!M41</f>
        <v>7.7</v>
      </c>
      <c r="AC42" s="146">
        <f>'Lack of Coping Capacity'!R41</f>
        <v>8.9</v>
      </c>
      <c r="AD42" s="146">
        <f>'Lack of Coping Capacity'!W41</f>
        <v>7.5</v>
      </c>
      <c r="AE42" s="40">
        <f>'Lack of Coping Capacity'!X41</f>
        <v>8</v>
      </c>
      <c r="AF42" s="41">
        <f t="shared" si="10"/>
        <v>8</v>
      </c>
      <c r="AG42" s="155">
        <f t="shared" si="11"/>
        <v>6.8</v>
      </c>
      <c r="AH42" s="174" t="str">
        <f t="shared" si="7"/>
        <v>Very High</v>
      </c>
      <c r="AI42" s="167">
        <f t="shared" si="12"/>
        <v>10</v>
      </c>
      <c r="AJ42" s="170" t="e">
        <f>VLOOKUP($B42,#REF!,8,FALSE)</f>
        <v>#REF!</v>
      </c>
      <c r="AK42" s="47" t="e">
        <f>#REF!</f>
        <v>#REF!</v>
      </c>
      <c r="AL42" s="168" t="e">
        <f t="shared" si="13"/>
        <v>#REF!</v>
      </c>
      <c r="AM42" s="47" t="str">
        <f t="shared" si="14"/>
        <v>YES</v>
      </c>
      <c r="AN42" s="169" t="e">
        <f>#REF!</f>
        <v>#REF!</v>
      </c>
      <c r="AO42" s="175"/>
    </row>
    <row r="43" spans="1:41" ht="15" thickBot="1" x14ac:dyDescent="0.4">
      <c r="A43" s="125" t="str">
        <f>'Indicator Data'!A45</f>
        <v>Costa Rica</v>
      </c>
      <c r="B43" s="43" t="str">
        <f>'Indicator Data'!B45</f>
        <v>CRI</v>
      </c>
      <c r="C43" s="153">
        <f>'Hazard &amp; Exposure'!AO42</f>
        <v>9.6</v>
      </c>
      <c r="D43" s="152">
        <f>'Hazard &amp; Exposure'!AP42</f>
        <v>3.3</v>
      </c>
      <c r="E43" s="152">
        <f>'Hazard &amp; Exposure'!AQ42</f>
        <v>8.6999999999999993</v>
      </c>
      <c r="F43" s="152">
        <f>'Hazard &amp; Exposure'!AR42</f>
        <v>1.9</v>
      </c>
      <c r="G43" s="152">
        <f>'Hazard &amp; Exposure'!AU42</f>
        <v>0.8</v>
      </c>
      <c r="H43" s="40">
        <f>'Hazard &amp; Exposure'!AV42</f>
        <v>6.3</v>
      </c>
      <c r="I43" s="152">
        <f>'Hazard &amp; Exposure'!AY42</f>
        <v>0.1</v>
      </c>
      <c r="J43" s="152">
        <f>'Hazard &amp; Exposure'!BB42</f>
        <v>0</v>
      </c>
      <c r="K43" s="40">
        <f>'Hazard &amp; Exposure'!BC42</f>
        <v>0.1</v>
      </c>
      <c r="L43" s="41">
        <f t="shared" si="8"/>
        <v>3.8</v>
      </c>
      <c r="M43" s="150">
        <f>Vulnerability!E42</f>
        <v>2.4</v>
      </c>
      <c r="N43" s="148">
        <f>Vulnerability!H42</f>
        <v>5</v>
      </c>
      <c r="O43" s="148">
        <f>Vulnerability!M42</f>
        <v>0.4</v>
      </c>
      <c r="P43" s="40">
        <f>Vulnerability!N42</f>
        <v>2.6</v>
      </c>
      <c r="Q43" s="148">
        <f>Vulnerability!S42</f>
        <v>2.7</v>
      </c>
      <c r="R43" s="147">
        <f>Vulnerability!W42</f>
        <v>0.3</v>
      </c>
      <c r="S43" s="147">
        <f>Vulnerability!Z42</f>
        <v>0.5</v>
      </c>
      <c r="T43" s="147">
        <f>Vulnerability!AC42</f>
        <v>2.9</v>
      </c>
      <c r="U43" s="147">
        <f>Vulnerability!AI42</f>
        <v>2.5</v>
      </c>
      <c r="V43" s="148">
        <f>Vulnerability!AJ42</f>
        <v>1.6</v>
      </c>
      <c r="W43" s="40">
        <f>Vulnerability!AK42</f>
        <v>2.2000000000000002</v>
      </c>
      <c r="X43" s="41">
        <f t="shared" si="9"/>
        <v>2.4</v>
      </c>
      <c r="Y43" s="163">
        <f>'Lack of Coping Capacity'!D42</f>
        <v>1.5</v>
      </c>
      <c r="Z43" s="146">
        <f>'Lack of Coping Capacity'!G42</f>
        <v>4.5</v>
      </c>
      <c r="AA43" s="40">
        <f>'Lack of Coping Capacity'!H42</f>
        <v>3</v>
      </c>
      <c r="AB43" s="146">
        <f>'Lack of Coping Capacity'!M42</f>
        <v>1.5</v>
      </c>
      <c r="AC43" s="146">
        <f>'Lack of Coping Capacity'!R42</f>
        <v>2.2000000000000002</v>
      </c>
      <c r="AD43" s="146">
        <f>'Lack of Coping Capacity'!W42</f>
        <v>3.5</v>
      </c>
      <c r="AE43" s="40">
        <f>'Lack of Coping Capacity'!X42</f>
        <v>2.4</v>
      </c>
      <c r="AF43" s="41">
        <f t="shared" si="10"/>
        <v>2.7</v>
      </c>
      <c r="AG43" s="155">
        <f t="shared" si="11"/>
        <v>2.9</v>
      </c>
      <c r="AH43" s="174" t="str">
        <f t="shared" si="7"/>
        <v>Low</v>
      </c>
      <c r="AI43" s="167">
        <f t="shared" si="12"/>
        <v>117</v>
      </c>
      <c r="AJ43" s="170" t="e">
        <f>VLOOKUP($B43,#REF!,8,FALSE)</f>
        <v>#REF!</v>
      </c>
      <c r="AK43" s="47" t="e">
        <f>#REF!</f>
        <v>#REF!</v>
      </c>
      <c r="AL43" s="168" t="e">
        <f t="shared" si="13"/>
        <v>#REF!</v>
      </c>
      <c r="AM43" s="47" t="str">
        <f t="shared" si="14"/>
        <v/>
      </c>
      <c r="AN43" s="169" t="e">
        <f>#REF!</f>
        <v>#REF!</v>
      </c>
      <c r="AO43" s="175"/>
    </row>
    <row r="44" spans="1:41" ht="15" thickBot="1" x14ac:dyDescent="0.4">
      <c r="A44" s="125" t="str">
        <f>'Indicator Data'!A46</f>
        <v>Côte d'Ivoire</v>
      </c>
      <c r="B44" s="43" t="str">
        <f>'Indicator Data'!B46</f>
        <v>CIV</v>
      </c>
      <c r="C44" s="153">
        <f>'Hazard &amp; Exposure'!AO43</f>
        <v>0.1</v>
      </c>
      <c r="D44" s="152">
        <f>'Hazard &amp; Exposure'!AP43</f>
        <v>5.6</v>
      </c>
      <c r="E44" s="152">
        <f>'Hazard &amp; Exposure'!AQ43</f>
        <v>4.5999999999999996</v>
      </c>
      <c r="F44" s="152">
        <f>'Hazard &amp; Exposure'!AR43</f>
        <v>0</v>
      </c>
      <c r="G44" s="152">
        <f>'Hazard &amp; Exposure'!AU43</f>
        <v>1</v>
      </c>
      <c r="H44" s="40">
        <f>'Hazard &amp; Exposure'!AV43</f>
        <v>2.6</v>
      </c>
      <c r="I44" s="152">
        <f>'Hazard &amp; Exposure'!AY43</f>
        <v>9.1</v>
      </c>
      <c r="J44" s="152">
        <f>'Hazard &amp; Exposure'!BB43</f>
        <v>0</v>
      </c>
      <c r="K44" s="40">
        <f>'Hazard &amp; Exposure'!BC43</f>
        <v>6.4</v>
      </c>
      <c r="L44" s="41">
        <f t="shared" si="8"/>
        <v>4.8</v>
      </c>
      <c r="M44" s="150">
        <f>Vulnerability!E43</f>
        <v>8</v>
      </c>
      <c r="N44" s="148">
        <f>Vulnerability!H43</f>
        <v>6.7</v>
      </c>
      <c r="O44" s="148">
        <f>Vulnerability!M43</f>
        <v>1</v>
      </c>
      <c r="P44" s="40">
        <f>Vulnerability!N43</f>
        <v>5.9</v>
      </c>
      <c r="Q44" s="148">
        <f>Vulnerability!S43</f>
        <v>3.6</v>
      </c>
      <c r="R44" s="147">
        <f>Vulnerability!W43</f>
        <v>4.7</v>
      </c>
      <c r="S44" s="147">
        <f>Vulnerability!Z43</f>
        <v>4.8</v>
      </c>
      <c r="T44" s="147">
        <f>Vulnerability!AC43</f>
        <v>0.1</v>
      </c>
      <c r="U44" s="147">
        <f>Vulnerability!AI43</f>
        <v>4.2</v>
      </c>
      <c r="V44" s="148">
        <f>Vulnerability!AJ43</f>
        <v>3.7</v>
      </c>
      <c r="W44" s="40">
        <f>Vulnerability!AK43</f>
        <v>3.7</v>
      </c>
      <c r="X44" s="41">
        <f t="shared" si="9"/>
        <v>4.9000000000000004</v>
      </c>
      <c r="Y44" s="163">
        <f>'Lack of Coping Capacity'!D43</f>
        <v>7.8</v>
      </c>
      <c r="Z44" s="146">
        <f>'Lack of Coping Capacity'!G43</f>
        <v>6.5</v>
      </c>
      <c r="AA44" s="40">
        <f>'Lack of Coping Capacity'!H43</f>
        <v>7.2</v>
      </c>
      <c r="AB44" s="146">
        <f>'Lack of Coping Capacity'!M43</f>
        <v>5.9</v>
      </c>
      <c r="AC44" s="146">
        <f>'Lack of Coping Capacity'!R43</f>
        <v>7.1</v>
      </c>
      <c r="AD44" s="146">
        <f>'Lack of Coping Capacity'!W43</f>
        <v>7.9</v>
      </c>
      <c r="AE44" s="40">
        <f>'Lack of Coping Capacity'!X43</f>
        <v>7</v>
      </c>
      <c r="AF44" s="41">
        <f t="shared" si="10"/>
        <v>7.1</v>
      </c>
      <c r="AG44" s="155">
        <f t="shared" si="11"/>
        <v>5.5</v>
      </c>
      <c r="AH44" s="174" t="str">
        <f t="shared" si="7"/>
        <v>High</v>
      </c>
      <c r="AI44" s="167">
        <f t="shared" si="12"/>
        <v>29</v>
      </c>
      <c r="AJ44" s="170" t="e">
        <f>VLOOKUP($B44,#REF!,8,FALSE)</f>
        <v>#REF!</v>
      </c>
      <c r="AK44" s="47" t="e">
        <f>#REF!</f>
        <v>#REF!</v>
      </c>
      <c r="AL44" s="168" t="e">
        <f t="shared" si="13"/>
        <v>#REF!</v>
      </c>
      <c r="AM44" s="47" t="str">
        <f t="shared" si="14"/>
        <v/>
      </c>
      <c r="AN44" s="169" t="e">
        <f>#REF!</f>
        <v>#REF!</v>
      </c>
      <c r="AO44" s="175"/>
    </row>
    <row r="45" spans="1:41" ht="15" thickBot="1" x14ac:dyDescent="0.4">
      <c r="A45" s="125" t="str">
        <f>'Indicator Data'!A47</f>
        <v>Croatia</v>
      </c>
      <c r="B45" s="43" t="str">
        <f>'Indicator Data'!B47</f>
        <v>HRV</v>
      </c>
      <c r="C45" s="153">
        <f>'Hazard &amp; Exposure'!AO44</f>
        <v>6</v>
      </c>
      <c r="D45" s="152">
        <f>'Hazard &amp; Exposure'!AP44</f>
        <v>6.5</v>
      </c>
      <c r="E45" s="152">
        <f>'Hazard &amp; Exposure'!AQ44</f>
        <v>7.7</v>
      </c>
      <c r="F45" s="152">
        <f>'Hazard &amp; Exposure'!AR44</f>
        <v>0</v>
      </c>
      <c r="G45" s="152">
        <f>'Hazard &amp; Exposure'!AU44</f>
        <v>3.3</v>
      </c>
      <c r="H45" s="40">
        <f>'Hazard &amp; Exposure'!AV44</f>
        <v>5.2</v>
      </c>
      <c r="I45" s="152">
        <f>'Hazard &amp; Exposure'!AY44</f>
        <v>0.2</v>
      </c>
      <c r="J45" s="152">
        <f>'Hazard &amp; Exposure'!BB44</f>
        <v>0</v>
      </c>
      <c r="K45" s="40">
        <f>'Hazard &amp; Exposure'!BC44</f>
        <v>0.1</v>
      </c>
      <c r="L45" s="41">
        <f t="shared" si="8"/>
        <v>3</v>
      </c>
      <c r="M45" s="150">
        <f>Vulnerability!E44</f>
        <v>1.8</v>
      </c>
      <c r="N45" s="148">
        <f>Vulnerability!H44</f>
        <v>1.8</v>
      </c>
      <c r="O45" s="148">
        <f>Vulnerability!M44</f>
        <v>0</v>
      </c>
      <c r="P45" s="40">
        <f>Vulnerability!N44</f>
        <v>1.4</v>
      </c>
      <c r="Q45" s="148">
        <f>Vulnerability!S44</f>
        <v>1</v>
      </c>
      <c r="R45" s="147">
        <f>Vulnerability!W44</f>
        <v>0.2</v>
      </c>
      <c r="S45" s="147">
        <f>Vulnerability!Z44</f>
        <v>0.4</v>
      </c>
      <c r="T45" s="147">
        <f>Vulnerability!AC44</f>
        <v>0.1</v>
      </c>
      <c r="U45" s="147">
        <f>Vulnerability!AI44</f>
        <v>1.7</v>
      </c>
      <c r="V45" s="148">
        <f>Vulnerability!AJ44</f>
        <v>0.6</v>
      </c>
      <c r="W45" s="40">
        <f>Vulnerability!AK44</f>
        <v>0.8</v>
      </c>
      <c r="X45" s="41">
        <f t="shared" si="9"/>
        <v>1.1000000000000001</v>
      </c>
      <c r="Y45" s="163">
        <f>'Lack of Coping Capacity'!D44</f>
        <v>4.4000000000000004</v>
      </c>
      <c r="Z45" s="146">
        <f>'Lack of Coping Capacity'!G44</f>
        <v>4.5</v>
      </c>
      <c r="AA45" s="40">
        <f>'Lack of Coping Capacity'!H44</f>
        <v>4.5</v>
      </c>
      <c r="AB45" s="146">
        <f>'Lack of Coping Capacity'!M44</f>
        <v>2</v>
      </c>
      <c r="AC45" s="146">
        <f>'Lack of Coping Capacity'!R44</f>
        <v>0.1</v>
      </c>
      <c r="AD45" s="146">
        <f>'Lack of Coping Capacity'!W44</f>
        <v>2.5</v>
      </c>
      <c r="AE45" s="40">
        <f>'Lack of Coping Capacity'!X44</f>
        <v>1.5</v>
      </c>
      <c r="AF45" s="41">
        <f t="shared" si="10"/>
        <v>3.1</v>
      </c>
      <c r="AG45" s="155">
        <f t="shared" si="11"/>
        <v>2.2000000000000002</v>
      </c>
      <c r="AH45" s="174" t="str">
        <f t="shared" si="7"/>
        <v>Low</v>
      </c>
      <c r="AI45" s="167">
        <f t="shared" si="12"/>
        <v>145</v>
      </c>
      <c r="AJ45" s="170" t="e">
        <f>VLOOKUP($B45,#REF!,8,FALSE)</f>
        <v>#REF!</v>
      </c>
      <c r="AK45" s="47" t="e">
        <f>#REF!</f>
        <v>#REF!</v>
      </c>
      <c r="AL45" s="168" t="e">
        <f t="shared" si="13"/>
        <v>#REF!</v>
      </c>
      <c r="AM45" s="47" t="str">
        <f t="shared" si="14"/>
        <v/>
      </c>
      <c r="AN45" s="169" t="e">
        <f>#REF!</f>
        <v>#REF!</v>
      </c>
      <c r="AO45" s="175"/>
    </row>
    <row r="46" spans="1:41" ht="15" thickBot="1" x14ac:dyDescent="0.4">
      <c r="A46" s="125" t="str">
        <f>'Indicator Data'!A48</f>
        <v>Cuba</v>
      </c>
      <c r="B46" s="43" t="str">
        <f>'Indicator Data'!B48</f>
        <v>CUB</v>
      </c>
      <c r="C46" s="153">
        <f>'Hazard &amp; Exposure'!AO45</f>
        <v>5.2</v>
      </c>
      <c r="D46" s="152">
        <f>'Hazard &amp; Exposure'!AP45</f>
        <v>3.6</v>
      </c>
      <c r="E46" s="152">
        <f>'Hazard &amp; Exposure'!AQ45</f>
        <v>5.7</v>
      </c>
      <c r="F46" s="152">
        <f>'Hazard &amp; Exposure'!AR45</f>
        <v>8</v>
      </c>
      <c r="G46" s="152">
        <f>'Hazard &amp; Exposure'!AU45</f>
        <v>5.0999999999999996</v>
      </c>
      <c r="H46" s="40">
        <f>'Hazard &amp; Exposure'!AV45</f>
        <v>5.7</v>
      </c>
      <c r="I46" s="152">
        <f>'Hazard &amp; Exposure'!AY45</f>
        <v>3.3</v>
      </c>
      <c r="J46" s="152">
        <f>'Hazard &amp; Exposure'!BB45</f>
        <v>0</v>
      </c>
      <c r="K46" s="40">
        <f>'Hazard &amp; Exposure'!BC45</f>
        <v>2.2999999999999998</v>
      </c>
      <c r="L46" s="41">
        <f t="shared" si="8"/>
        <v>4.2</v>
      </c>
      <c r="M46" s="150">
        <f>Vulnerability!E45</f>
        <v>2.7</v>
      </c>
      <c r="N46" s="148">
        <f>Vulnerability!H45</f>
        <v>4</v>
      </c>
      <c r="O46" s="148">
        <f>Vulnerability!M45</f>
        <v>4.5999999999999996</v>
      </c>
      <c r="P46" s="40">
        <f>Vulnerability!N45</f>
        <v>3.5</v>
      </c>
      <c r="Q46" s="148">
        <f>Vulnerability!S45</f>
        <v>0</v>
      </c>
      <c r="R46" s="147">
        <f>Vulnerability!W45</f>
        <v>0.5</v>
      </c>
      <c r="S46" s="147">
        <f>Vulnerability!Z45</f>
        <v>0.4</v>
      </c>
      <c r="T46" s="147">
        <f>Vulnerability!AC45</f>
        <v>10</v>
      </c>
      <c r="U46" s="147">
        <f>Vulnerability!AI45</f>
        <v>0.5</v>
      </c>
      <c r="V46" s="148">
        <f>Vulnerability!AJ45</f>
        <v>5.0999999999999996</v>
      </c>
      <c r="W46" s="40">
        <f>Vulnerability!AK45</f>
        <v>2.9</v>
      </c>
      <c r="X46" s="41">
        <f t="shared" si="9"/>
        <v>3.2</v>
      </c>
      <c r="Y46" s="163">
        <f>'Lack of Coping Capacity'!D45</f>
        <v>2.5</v>
      </c>
      <c r="Z46" s="146">
        <f>'Lack of Coping Capacity'!G45</f>
        <v>5.4</v>
      </c>
      <c r="AA46" s="40">
        <f>'Lack of Coping Capacity'!H45</f>
        <v>4</v>
      </c>
      <c r="AB46" s="146">
        <f>'Lack of Coping Capacity'!M45</f>
        <v>3.7</v>
      </c>
      <c r="AC46" s="146">
        <f>'Lack of Coping Capacity'!R45</f>
        <v>1.8</v>
      </c>
      <c r="AD46" s="146">
        <f>'Lack of Coping Capacity'!W45</f>
        <v>0.1</v>
      </c>
      <c r="AE46" s="40">
        <f>'Lack of Coping Capacity'!X45</f>
        <v>1.9</v>
      </c>
      <c r="AF46" s="41">
        <f t="shared" si="10"/>
        <v>3</v>
      </c>
      <c r="AG46" s="155">
        <f t="shared" si="11"/>
        <v>3.4</v>
      </c>
      <c r="AH46" s="174" t="str">
        <f t="shared" si="7"/>
        <v>Low</v>
      </c>
      <c r="AI46" s="167">
        <f t="shared" si="12"/>
        <v>103</v>
      </c>
      <c r="AJ46" s="170" t="e">
        <f>VLOOKUP($B46,#REF!,8,FALSE)</f>
        <v>#REF!</v>
      </c>
      <c r="AK46" s="47" t="e">
        <f>#REF!</f>
        <v>#REF!</v>
      </c>
      <c r="AL46" s="168" t="e">
        <f t="shared" si="13"/>
        <v>#REF!</v>
      </c>
      <c r="AM46" s="47" t="str">
        <f t="shared" si="14"/>
        <v/>
      </c>
      <c r="AN46" s="169" t="e">
        <f>#REF!</f>
        <v>#REF!</v>
      </c>
      <c r="AO46" s="175"/>
    </row>
    <row r="47" spans="1:41" ht="15" thickBot="1" x14ac:dyDescent="0.4">
      <c r="A47" s="125" t="str">
        <f>'Indicator Data'!A49</f>
        <v>Cyprus</v>
      </c>
      <c r="B47" s="43" t="str">
        <f>'Indicator Data'!B49</f>
        <v>CYP</v>
      </c>
      <c r="C47" s="153">
        <f>'Hazard &amp; Exposure'!AO46</f>
        <v>5</v>
      </c>
      <c r="D47" s="152">
        <f>'Hazard &amp; Exposure'!AP46</f>
        <v>0</v>
      </c>
      <c r="E47" s="152">
        <f>'Hazard &amp; Exposure'!AQ46</f>
        <v>6.4</v>
      </c>
      <c r="F47" s="152">
        <f>'Hazard &amp; Exposure'!AR46</f>
        <v>0</v>
      </c>
      <c r="G47" s="152">
        <f>'Hazard &amp; Exposure'!AU46</f>
        <v>3.1</v>
      </c>
      <c r="H47" s="40">
        <f>'Hazard &amp; Exposure'!AV46</f>
        <v>3.3</v>
      </c>
      <c r="I47" s="152">
        <f>'Hazard &amp; Exposure'!AY46</f>
        <v>0.1</v>
      </c>
      <c r="J47" s="152">
        <f>'Hazard &amp; Exposure'!BB46</f>
        <v>0</v>
      </c>
      <c r="K47" s="40">
        <f>'Hazard &amp; Exposure'!BC46</f>
        <v>0.1</v>
      </c>
      <c r="L47" s="41">
        <f t="shared" si="8"/>
        <v>1.8</v>
      </c>
      <c r="M47" s="150">
        <f>Vulnerability!E46</f>
        <v>1.2</v>
      </c>
      <c r="N47" s="148">
        <f>Vulnerability!H46</f>
        <v>1.7</v>
      </c>
      <c r="O47" s="148">
        <f>Vulnerability!M46</f>
        <v>0</v>
      </c>
      <c r="P47" s="40">
        <f>Vulnerability!N46</f>
        <v>1</v>
      </c>
      <c r="Q47" s="148">
        <f>Vulnerability!S46</f>
        <v>9</v>
      </c>
      <c r="R47" s="147">
        <f>Vulnerability!W46</f>
        <v>0.2</v>
      </c>
      <c r="S47" s="147">
        <f>Vulnerability!Z46</f>
        <v>0.2</v>
      </c>
      <c r="T47" s="147">
        <f>Vulnerability!AC46</f>
        <v>0</v>
      </c>
      <c r="U47" s="147">
        <f>Vulnerability!AI46</f>
        <v>2.6</v>
      </c>
      <c r="V47" s="148">
        <f>Vulnerability!AJ46</f>
        <v>0.8</v>
      </c>
      <c r="W47" s="40">
        <f>Vulnerability!AK46</f>
        <v>6.4</v>
      </c>
      <c r="X47" s="41">
        <f t="shared" si="9"/>
        <v>4.2</v>
      </c>
      <c r="Y47" s="163" t="str">
        <f>'Lack of Coping Capacity'!D46</f>
        <v>x</v>
      </c>
      <c r="Z47" s="146">
        <f>'Lack of Coping Capacity'!G46</f>
        <v>3.7</v>
      </c>
      <c r="AA47" s="40">
        <f>'Lack of Coping Capacity'!H46</f>
        <v>3.7</v>
      </c>
      <c r="AB47" s="146">
        <f>'Lack of Coping Capacity'!M46</f>
        <v>1.5</v>
      </c>
      <c r="AC47" s="146">
        <f>'Lack of Coping Capacity'!R46</f>
        <v>0</v>
      </c>
      <c r="AD47" s="146">
        <f>'Lack of Coping Capacity'!W46</f>
        <v>2.4</v>
      </c>
      <c r="AE47" s="40">
        <f>'Lack of Coping Capacity'!X46</f>
        <v>1.3</v>
      </c>
      <c r="AF47" s="41">
        <f t="shared" si="10"/>
        <v>2.6</v>
      </c>
      <c r="AG47" s="155">
        <f t="shared" si="11"/>
        <v>2.7</v>
      </c>
      <c r="AH47" s="174" t="str">
        <f t="shared" si="7"/>
        <v>Low</v>
      </c>
      <c r="AI47" s="167">
        <f t="shared" si="12"/>
        <v>127</v>
      </c>
      <c r="AJ47" s="170" t="e">
        <f>VLOOKUP($B47,#REF!,8,FALSE)</f>
        <v>#REF!</v>
      </c>
      <c r="AK47" s="47" t="e">
        <f>#REF!</f>
        <v>#REF!</v>
      </c>
      <c r="AL47" s="168" t="e">
        <f t="shared" si="13"/>
        <v>#REF!</v>
      </c>
      <c r="AM47" s="47" t="str">
        <f t="shared" si="14"/>
        <v/>
      </c>
      <c r="AN47" s="169" t="e">
        <f>#REF!</f>
        <v>#REF!</v>
      </c>
      <c r="AO47" s="175"/>
    </row>
    <row r="48" spans="1:41" ht="15" thickBot="1" x14ac:dyDescent="0.4">
      <c r="A48" s="125" t="str">
        <f>'Indicator Data'!A50</f>
        <v>Czech Republic</v>
      </c>
      <c r="B48" s="43" t="str">
        <f>'Indicator Data'!B50</f>
        <v>CZE</v>
      </c>
      <c r="C48" s="153">
        <f>'Hazard &amp; Exposure'!AO47</f>
        <v>2.2000000000000002</v>
      </c>
      <c r="D48" s="152">
        <f>'Hazard &amp; Exposure'!AP47</f>
        <v>5.3</v>
      </c>
      <c r="E48" s="152">
        <f>'Hazard &amp; Exposure'!AQ47</f>
        <v>0</v>
      </c>
      <c r="F48" s="152">
        <f>'Hazard &amp; Exposure'!AR47</f>
        <v>0</v>
      </c>
      <c r="G48" s="152">
        <f>'Hazard &amp; Exposure'!AU47</f>
        <v>1.5</v>
      </c>
      <c r="H48" s="40">
        <f>'Hazard &amp; Exposure'!AV47</f>
        <v>2</v>
      </c>
      <c r="I48" s="152">
        <f>'Hazard &amp; Exposure'!AY47</f>
        <v>0.1</v>
      </c>
      <c r="J48" s="152">
        <f>'Hazard &amp; Exposure'!BB47</f>
        <v>0</v>
      </c>
      <c r="K48" s="40">
        <f>'Hazard &amp; Exposure'!BC47</f>
        <v>0.1</v>
      </c>
      <c r="L48" s="41">
        <f t="shared" si="8"/>
        <v>1.1000000000000001</v>
      </c>
      <c r="M48" s="150">
        <f>Vulnerability!E47</f>
        <v>1</v>
      </c>
      <c r="N48" s="148">
        <f>Vulnerability!H47</f>
        <v>1</v>
      </c>
      <c r="O48" s="148">
        <f>Vulnerability!M47</f>
        <v>0</v>
      </c>
      <c r="P48" s="40">
        <f>Vulnerability!N47</f>
        <v>0.8</v>
      </c>
      <c r="Q48" s="148">
        <f>Vulnerability!S47</f>
        <v>2.2000000000000002</v>
      </c>
      <c r="R48" s="147">
        <f>Vulnerability!W47</f>
        <v>0.2</v>
      </c>
      <c r="S48" s="147">
        <f>Vulnerability!Z47</f>
        <v>0.3</v>
      </c>
      <c r="T48" s="147">
        <f>Vulnerability!AC47</f>
        <v>0</v>
      </c>
      <c r="U48" s="147">
        <f>Vulnerability!AI47</f>
        <v>1.7</v>
      </c>
      <c r="V48" s="148">
        <f>Vulnerability!AJ47</f>
        <v>0.6</v>
      </c>
      <c r="W48" s="40">
        <f>Vulnerability!AK47</f>
        <v>1.4</v>
      </c>
      <c r="X48" s="41">
        <f t="shared" si="9"/>
        <v>1.1000000000000001</v>
      </c>
      <c r="Y48" s="163">
        <f>'Lack of Coping Capacity'!D47</f>
        <v>2.5</v>
      </c>
      <c r="Z48" s="146">
        <f>'Lack of Coping Capacity'!G47</f>
        <v>3.6</v>
      </c>
      <c r="AA48" s="40">
        <f>'Lack of Coping Capacity'!H47</f>
        <v>3.1</v>
      </c>
      <c r="AB48" s="146">
        <f>'Lack of Coping Capacity'!M47</f>
        <v>2.2000000000000002</v>
      </c>
      <c r="AC48" s="146">
        <f>'Lack of Coping Capacity'!R47</f>
        <v>0</v>
      </c>
      <c r="AD48" s="146">
        <f>'Lack of Coping Capacity'!W47</f>
        <v>0.8</v>
      </c>
      <c r="AE48" s="40">
        <f>'Lack of Coping Capacity'!X47</f>
        <v>1</v>
      </c>
      <c r="AF48" s="41">
        <f t="shared" si="10"/>
        <v>2.1</v>
      </c>
      <c r="AG48" s="155">
        <f t="shared" si="11"/>
        <v>1.4</v>
      </c>
      <c r="AH48" s="174" t="str">
        <f t="shared" si="7"/>
        <v>Very Low</v>
      </c>
      <c r="AI48" s="167">
        <f t="shared" si="12"/>
        <v>173</v>
      </c>
      <c r="AJ48" s="170" t="e">
        <f>VLOOKUP($B48,#REF!,8,FALSE)</f>
        <v>#REF!</v>
      </c>
      <c r="AK48" s="47" t="e">
        <f>#REF!</f>
        <v>#REF!</v>
      </c>
      <c r="AL48" s="168" t="e">
        <f t="shared" si="13"/>
        <v>#REF!</v>
      </c>
      <c r="AM48" s="47" t="str">
        <f t="shared" si="14"/>
        <v/>
      </c>
      <c r="AN48" s="169" t="e">
        <f>#REF!</f>
        <v>#REF!</v>
      </c>
      <c r="AO48" s="175"/>
    </row>
    <row r="49" spans="1:41" ht="15" thickBot="1" x14ac:dyDescent="0.4">
      <c r="A49" s="125" t="str">
        <f>'Indicator Data'!A51</f>
        <v>Denmark</v>
      </c>
      <c r="B49" s="43" t="str">
        <f>'Indicator Data'!B51</f>
        <v>DNK</v>
      </c>
      <c r="C49" s="153">
        <f>'Hazard &amp; Exposure'!AO48</f>
        <v>0.1</v>
      </c>
      <c r="D49" s="152">
        <f>'Hazard &amp; Exposure'!AP48</f>
        <v>2.2999999999999998</v>
      </c>
      <c r="E49" s="152">
        <f>'Hazard &amp; Exposure'!AQ48</f>
        <v>0</v>
      </c>
      <c r="F49" s="152">
        <f>'Hazard &amp; Exposure'!AR48</f>
        <v>0</v>
      </c>
      <c r="G49" s="152">
        <f>'Hazard &amp; Exposure'!AU48</f>
        <v>2.2999999999999998</v>
      </c>
      <c r="H49" s="40">
        <f>'Hazard &amp; Exposure'!AV48</f>
        <v>1</v>
      </c>
      <c r="I49" s="152">
        <f>'Hazard &amp; Exposure'!AY48</f>
        <v>0</v>
      </c>
      <c r="J49" s="152">
        <f>'Hazard &amp; Exposure'!BB48</f>
        <v>0</v>
      </c>
      <c r="K49" s="40">
        <f>'Hazard &amp; Exposure'!BC48</f>
        <v>0</v>
      </c>
      <c r="L49" s="41">
        <f t="shared" si="8"/>
        <v>0.5</v>
      </c>
      <c r="M49" s="150">
        <f>Vulnerability!E48</f>
        <v>0.3</v>
      </c>
      <c r="N49" s="148">
        <f>Vulnerability!H48</f>
        <v>0.8</v>
      </c>
      <c r="O49" s="148">
        <f>Vulnerability!M48</f>
        <v>0</v>
      </c>
      <c r="P49" s="40">
        <f>Vulnerability!N48</f>
        <v>0.4</v>
      </c>
      <c r="Q49" s="148">
        <f>Vulnerability!S48</f>
        <v>5.0999999999999996</v>
      </c>
      <c r="R49" s="147">
        <f>Vulnerability!W48</f>
        <v>0.3</v>
      </c>
      <c r="S49" s="147">
        <f>Vulnerability!Z48</f>
        <v>0.3</v>
      </c>
      <c r="T49" s="147">
        <f>Vulnerability!AC48</f>
        <v>0</v>
      </c>
      <c r="U49" s="147">
        <f>Vulnerability!AI48</f>
        <v>1</v>
      </c>
      <c r="V49" s="148">
        <f>Vulnerability!AJ48</f>
        <v>0.4</v>
      </c>
      <c r="W49" s="40">
        <f>Vulnerability!AK48</f>
        <v>3.1</v>
      </c>
      <c r="X49" s="41">
        <f t="shared" si="9"/>
        <v>1.8</v>
      </c>
      <c r="Y49" s="163">
        <f>'Lack of Coping Capacity'!D48</f>
        <v>2.7</v>
      </c>
      <c r="Z49" s="146">
        <f>'Lack of Coping Capacity'!G48</f>
        <v>1.3</v>
      </c>
      <c r="AA49" s="40">
        <f>'Lack of Coping Capacity'!H48</f>
        <v>2</v>
      </c>
      <c r="AB49" s="146">
        <f>'Lack of Coping Capacity'!M48</f>
        <v>1.4</v>
      </c>
      <c r="AC49" s="146">
        <f>'Lack of Coping Capacity'!R48</f>
        <v>0</v>
      </c>
      <c r="AD49" s="146">
        <f>'Lack of Coping Capacity'!W48</f>
        <v>0.5</v>
      </c>
      <c r="AE49" s="40">
        <f>'Lack of Coping Capacity'!X48</f>
        <v>0.6</v>
      </c>
      <c r="AF49" s="41">
        <f t="shared" si="10"/>
        <v>1.3</v>
      </c>
      <c r="AG49" s="155">
        <f t="shared" si="11"/>
        <v>1.1000000000000001</v>
      </c>
      <c r="AH49" s="174" t="str">
        <f t="shared" si="7"/>
        <v>Very Low</v>
      </c>
      <c r="AI49" s="167">
        <f t="shared" si="12"/>
        <v>183</v>
      </c>
      <c r="AJ49" s="170" t="e">
        <f>VLOOKUP($B49,#REF!,8,FALSE)</f>
        <v>#REF!</v>
      </c>
      <c r="AK49" s="47" t="e">
        <f>#REF!</f>
        <v>#REF!</v>
      </c>
      <c r="AL49" s="168" t="e">
        <f t="shared" si="13"/>
        <v>#REF!</v>
      </c>
      <c r="AM49" s="47" t="str">
        <f t="shared" si="14"/>
        <v/>
      </c>
      <c r="AN49" s="169" t="e">
        <f>#REF!</f>
        <v>#REF!</v>
      </c>
      <c r="AO49" s="175"/>
    </row>
    <row r="50" spans="1:41" ht="15" thickBot="1" x14ac:dyDescent="0.4">
      <c r="A50" s="125" t="str">
        <f>'Indicator Data'!A52</f>
        <v>Djibouti</v>
      </c>
      <c r="B50" s="43" t="str">
        <f>'Indicator Data'!B52</f>
        <v>DJI</v>
      </c>
      <c r="C50" s="153">
        <f>'Hazard &amp; Exposure'!AO49</f>
        <v>5.3</v>
      </c>
      <c r="D50" s="152">
        <f>'Hazard &amp; Exposure'!AP49</f>
        <v>0.4</v>
      </c>
      <c r="E50" s="152">
        <f>'Hazard &amp; Exposure'!AQ49</f>
        <v>8.5</v>
      </c>
      <c r="F50" s="152">
        <f>'Hazard &amp; Exposure'!AR49</f>
        <v>0</v>
      </c>
      <c r="G50" s="152">
        <f>'Hazard &amp; Exposure'!AU49</f>
        <v>9.1999999999999993</v>
      </c>
      <c r="H50" s="40">
        <f>'Hazard &amp; Exposure'!AV49</f>
        <v>6</v>
      </c>
      <c r="I50" s="152">
        <f>'Hazard &amp; Exposure'!AY49</f>
        <v>2.2999999999999998</v>
      </c>
      <c r="J50" s="152">
        <f>'Hazard &amp; Exposure'!BB49</f>
        <v>0</v>
      </c>
      <c r="K50" s="40">
        <f>'Hazard &amp; Exposure'!BC49</f>
        <v>1.6</v>
      </c>
      <c r="L50" s="41">
        <f t="shared" si="8"/>
        <v>4.0999999999999996</v>
      </c>
      <c r="M50" s="150">
        <f>Vulnerability!E49</f>
        <v>7.3</v>
      </c>
      <c r="N50" s="148">
        <f>Vulnerability!H49</f>
        <v>4.8</v>
      </c>
      <c r="O50" s="148">
        <f>Vulnerability!M49</f>
        <v>4.3</v>
      </c>
      <c r="P50" s="40">
        <f>Vulnerability!N49</f>
        <v>5.9</v>
      </c>
      <c r="Q50" s="148">
        <f>Vulnerability!S49</f>
        <v>6.3</v>
      </c>
      <c r="R50" s="147">
        <f>Vulnerability!W49</f>
        <v>3.3</v>
      </c>
      <c r="S50" s="147">
        <f>Vulnerability!Z49</f>
        <v>5.7</v>
      </c>
      <c r="T50" s="147">
        <f>Vulnerability!AC49</f>
        <v>2.6</v>
      </c>
      <c r="U50" s="147">
        <f>Vulnerability!AI49</f>
        <v>3.5</v>
      </c>
      <c r="V50" s="148">
        <f>Vulnerability!AJ49</f>
        <v>3.9</v>
      </c>
      <c r="W50" s="40">
        <f>Vulnerability!AK49</f>
        <v>5.2</v>
      </c>
      <c r="X50" s="41">
        <f t="shared" si="9"/>
        <v>5.6</v>
      </c>
      <c r="Y50" s="163">
        <f>'Lack of Coping Capacity'!D49</f>
        <v>5.5</v>
      </c>
      <c r="Z50" s="146">
        <f>'Lack of Coping Capacity'!G49</f>
        <v>7</v>
      </c>
      <c r="AA50" s="40">
        <f>'Lack of Coping Capacity'!H49</f>
        <v>6.3</v>
      </c>
      <c r="AB50" s="146">
        <f>'Lack of Coping Capacity'!M49</f>
        <v>7.3</v>
      </c>
      <c r="AC50" s="146">
        <f>'Lack of Coping Capacity'!R49</f>
        <v>5.6</v>
      </c>
      <c r="AD50" s="146">
        <f>'Lack of Coping Capacity'!W49</f>
        <v>7</v>
      </c>
      <c r="AE50" s="40">
        <f>'Lack of Coping Capacity'!X49</f>
        <v>6.6</v>
      </c>
      <c r="AF50" s="41">
        <f t="shared" si="10"/>
        <v>6.5</v>
      </c>
      <c r="AG50" s="155">
        <f t="shared" si="11"/>
        <v>5.3</v>
      </c>
      <c r="AH50" s="174" t="str">
        <f t="shared" si="7"/>
        <v>High</v>
      </c>
      <c r="AI50" s="167">
        <f t="shared" si="12"/>
        <v>33</v>
      </c>
      <c r="AJ50" s="170" t="e">
        <f>VLOOKUP($B50,#REF!,8,FALSE)</f>
        <v>#REF!</v>
      </c>
      <c r="AK50" s="47" t="e">
        <f>#REF!</f>
        <v>#REF!</v>
      </c>
      <c r="AL50" s="168" t="e">
        <f t="shared" si="13"/>
        <v>#REF!</v>
      </c>
      <c r="AM50" s="47" t="str">
        <f t="shared" si="14"/>
        <v/>
      </c>
      <c r="AN50" s="169" t="e">
        <f>#REF!</f>
        <v>#REF!</v>
      </c>
      <c r="AO50" s="175"/>
    </row>
    <row r="51" spans="1:41" ht="15" thickBot="1" x14ac:dyDescent="0.4">
      <c r="A51" s="125" t="str">
        <f>'Indicator Data'!A53</f>
        <v>Dominica</v>
      </c>
      <c r="B51" s="43" t="str">
        <f>'Indicator Data'!B53</f>
        <v>DMA</v>
      </c>
      <c r="C51" s="153">
        <f>'Hazard &amp; Exposure'!AO50</f>
        <v>1.6</v>
      </c>
      <c r="D51" s="152">
        <f>'Hazard &amp; Exposure'!AP50</f>
        <v>0.1</v>
      </c>
      <c r="E51" s="152">
        <f>'Hazard &amp; Exposure'!AQ50</f>
        <v>8.5</v>
      </c>
      <c r="F51" s="152">
        <f>'Hazard &amp; Exposure'!AR50</f>
        <v>7.6</v>
      </c>
      <c r="G51" s="152">
        <f>'Hazard &amp; Exposure'!AU50</f>
        <v>0</v>
      </c>
      <c r="H51" s="40">
        <f>'Hazard &amp; Exposure'!AV50</f>
        <v>4.7</v>
      </c>
      <c r="I51" s="152">
        <f>'Hazard &amp; Exposure'!AY50</f>
        <v>0</v>
      </c>
      <c r="J51" s="152">
        <f>'Hazard &amp; Exposure'!BB50</f>
        <v>0</v>
      </c>
      <c r="K51" s="40">
        <f>'Hazard &amp; Exposure'!BC50</f>
        <v>0</v>
      </c>
      <c r="L51" s="41">
        <f t="shared" si="8"/>
        <v>2.7</v>
      </c>
      <c r="M51" s="150">
        <f>Vulnerability!E50</f>
        <v>3.6</v>
      </c>
      <c r="N51" s="148">
        <f>Vulnerability!H50</f>
        <v>4.8</v>
      </c>
      <c r="O51" s="148">
        <f>Vulnerability!M50</f>
        <v>5.4</v>
      </c>
      <c r="P51" s="40">
        <f>Vulnerability!N50</f>
        <v>4.4000000000000004</v>
      </c>
      <c r="Q51" s="148">
        <f>Vulnerability!S50</f>
        <v>0</v>
      </c>
      <c r="R51" s="147">
        <f>Vulnerability!W50</f>
        <v>0</v>
      </c>
      <c r="S51" s="147">
        <f>Vulnerability!Z50</f>
        <v>2.6</v>
      </c>
      <c r="T51" s="147">
        <f>Vulnerability!AC50</f>
        <v>10</v>
      </c>
      <c r="U51" s="147">
        <f>Vulnerability!AI50</f>
        <v>2.2000000000000002</v>
      </c>
      <c r="V51" s="148">
        <f>Vulnerability!AJ50</f>
        <v>5.6</v>
      </c>
      <c r="W51" s="40">
        <f>Vulnerability!AK50</f>
        <v>3.3</v>
      </c>
      <c r="X51" s="41">
        <f t="shared" si="9"/>
        <v>3.9</v>
      </c>
      <c r="Y51" s="163" t="str">
        <f>'Lack of Coping Capacity'!D50</f>
        <v>x</v>
      </c>
      <c r="Z51" s="146">
        <f>'Lack of Coping Capacity'!G50</f>
        <v>4.9000000000000004</v>
      </c>
      <c r="AA51" s="40">
        <f>'Lack of Coping Capacity'!H50</f>
        <v>4.9000000000000004</v>
      </c>
      <c r="AB51" s="146">
        <f>'Lack of Coping Capacity'!M50</f>
        <v>2.7</v>
      </c>
      <c r="AC51" s="146">
        <f>'Lack of Coping Capacity'!R50</f>
        <v>1.1000000000000001</v>
      </c>
      <c r="AD51" s="146">
        <f>'Lack of Coping Capacity'!W50</f>
        <v>6.5</v>
      </c>
      <c r="AE51" s="40">
        <f>'Lack of Coping Capacity'!X50</f>
        <v>3.4</v>
      </c>
      <c r="AF51" s="41">
        <f t="shared" si="10"/>
        <v>4.2</v>
      </c>
      <c r="AG51" s="155">
        <f t="shared" si="11"/>
        <v>3.5</v>
      </c>
      <c r="AH51" s="174" t="str">
        <f t="shared" si="7"/>
        <v>Medium</v>
      </c>
      <c r="AI51" s="167">
        <f t="shared" si="12"/>
        <v>98</v>
      </c>
      <c r="AJ51" s="170" t="e">
        <f>VLOOKUP($B51,#REF!,8,FALSE)</f>
        <v>#REF!</v>
      </c>
      <c r="AK51" s="47" t="e">
        <f>#REF!</f>
        <v>#REF!</v>
      </c>
      <c r="AL51" s="168" t="e">
        <f t="shared" si="13"/>
        <v>#REF!</v>
      </c>
      <c r="AM51" s="47" t="str">
        <f t="shared" si="14"/>
        <v/>
      </c>
      <c r="AN51" s="169" t="e">
        <f>#REF!</f>
        <v>#REF!</v>
      </c>
      <c r="AO51" s="175"/>
    </row>
    <row r="52" spans="1:41" ht="15" thickBot="1" x14ac:dyDescent="0.4">
      <c r="A52" s="125" t="str">
        <f>'Indicator Data'!A54</f>
        <v>Dominican Republic</v>
      </c>
      <c r="B52" s="43" t="str">
        <f>'Indicator Data'!B54</f>
        <v>DOM</v>
      </c>
      <c r="C52" s="153">
        <f>'Hazard &amp; Exposure'!AO51</f>
        <v>7.2</v>
      </c>
      <c r="D52" s="152">
        <f>'Hazard &amp; Exposure'!AP51</f>
        <v>4.5999999999999996</v>
      </c>
      <c r="E52" s="152">
        <f>'Hazard &amp; Exposure'!AQ51</f>
        <v>6.4</v>
      </c>
      <c r="F52" s="152">
        <f>'Hazard &amp; Exposure'!AR51</f>
        <v>7.9</v>
      </c>
      <c r="G52" s="152">
        <f>'Hazard &amp; Exposure'!AU51</f>
        <v>1</v>
      </c>
      <c r="H52" s="40">
        <f>'Hazard &amp; Exposure'!AV51</f>
        <v>5.9</v>
      </c>
      <c r="I52" s="152">
        <f>'Hazard &amp; Exposure'!AY51</f>
        <v>5.0999999999999996</v>
      </c>
      <c r="J52" s="152">
        <f>'Hazard &amp; Exposure'!BB51</f>
        <v>0</v>
      </c>
      <c r="K52" s="40">
        <f>'Hazard &amp; Exposure'!BC51</f>
        <v>3.6</v>
      </c>
      <c r="L52" s="41">
        <f t="shared" si="8"/>
        <v>4.9000000000000004</v>
      </c>
      <c r="M52" s="150">
        <f>Vulnerability!E51</f>
        <v>4.3</v>
      </c>
      <c r="N52" s="148">
        <f>Vulnerability!H51</f>
        <v>5.6</v>
      </c>
      <c r="O52" s="148">
        <f>Vulnerability!M51</f>
        <v>0.3</v>
      </c>
      <c r="P52" s="40">
        <f>Vulnerability!N51</f>
        <v>3.6</v>
      </c>
      <c r="Q52" s="148">
        <f>Vulnerability!S51</f>
        <v>0.8</v>
      </c>
      <c r="R52" s="147">
        <f>Vulnerability!W51</f>
        <v>0.9</v>
      </c>
      <c r="S52" s="147">
        <f>Vulnerability!Z51</f>
        <v>1.6</v>
      </c>
      <c r="T52" s="147">
        <f>Vulnerability!AC51</f>
        <v>4.4000000000000004</v>
      </c>
      <c r="U52" s="147">
        <f>Vulnerability!AI51</f>
        <v>3.8</v>
      </c>
      <c r="V52" s="148">
        <f>Vulnerability!AJ51</f>
        <v>2.8</v>
      </c>
      <c r="W52" s="40">
        <f>Vulnerability!AK51</f>
        <v>1.9</v>
      </c>
      <c r="X52" s="41">
        <f t="shared" si="9"/>
        <v>2.8</v>
      </c>
      <c r="Y52" s="163">
        <f>'Lack of Coping Capacity'!D51</f>
        <v>4.5999999999999996</v>
      </c>
      <c r="Z52" s="146">
        <f>'Lack of Coping Capacity'!G51</f>
        <v>6.4</v>
      </c>
      <c r="AA52" s="40">
        <f>'Lack of Coping Capacity'!H51</f>
        <v>5.5</v>
      </c>
      <c r="AB52" s="146">
        <f>'Lack of Coping Capacity'!M51</f>
        <v>2.9</v>
      </c>
      <c r="AC52" s="146">
        <f>'Lack of Coping Capacity'!R51</f>
        <v>3</v>
      </c>
      <c r="AD52" s="146">
        <f>'Lack of Coping Capacity'!W51</f>
        <v>4.4000000000000004</v>
      </c>
      <c r="AE52" s="40">
        <f>'Lack of Coping Capacity'!X51</f>
        <v>3.4</v>
      </c>
      <c r="AF52" s="41">
        <f t="shared" si="10"/>
        <v>4.5</v>
      </c>
      <c r="AG52" s="155">
        <f t="shared" si="11"/>
        <v>4</v>
      </c>
      <c r="AH52" s="174" t="str">
        <f t="shared" si="7"/>
        <v>Medium</v>
      </c>
      <c r="AI52" s="167">
        <f t="shared" si="12"/>
        <v>81</v>
      </c>
      <c r="AJ52" s="170" t="e">
        <f>VLOOKUP($B52,#REF!,8,FALSE)</f>
        <v>#REF!</v>
      </c>
      <c r="AK52" s="47" t="e">
        <f>#REF!</f>
        <v>#REF!</v>
      </c>
      <c r="AL52" s="168" t="e">
        <f t="shared" si="13"/>
        <v>#REF!</v>
      </c>
      <c r="AM52" s="47" t="str">
        <f t="shared" si="14"/>
        <v/>
      </c>
      <c r="AN52" s="169" t="e">
        <f>#REF!</f>
        <v>#REF!</v>
      </c>
      <c r="AO52" s="175"/>
    </row>
    <row r="53" spans="1:41" ht="15" thickBot="1" x14ac:dyDescent="0.4">
      <c r="A53" s="125" t="str">
        <f>'Indicator Data'!A55</f>
        <v>Ecuador</v>
      </c>
      <c r="B53" s="43" t="str">
        <f>'Indicator Data'!B55</f>
        <v>ECU</v>
      </c>
      <c r="C53" s="153">
        <f>'Hazard &amp; Exposure'!AO52</f>
        <v>9.4</v>
      </c>
      <c r="D53" s="152">
        <f>'Hazard &amp; Exposure'!AP52</f>
        <v>6.7</v>
      </c>
      <c r="E53" s="152">
        <f>'Hazard &amp; Exposure'!AQ52</f>
        <v>9.1999999999999993</v>
      </c>
      <c r="F53" s="152">
        <f>'Hazard &amp; Exposure'!AR52</f>
        <v>0</v>
      </c>
      <c r="G53" s="152">
        <f>'Hazard &amp; Exposure'!AU52</f>
        <v>2.8</v>
      </c>
      <c r="H53" s="40">
        <f>'Hazard &amp; Exposure'!AV52</f>
        <v>6.9</v>
      </c>
      <c r="I53" s="152">
        <f>'Hazard &amp; Exposure'!AY52</f>
        <v>0.7</v>
      </c>
      <c r="J53" s="152">
        <f>'Hazard &amp; Exposure'!BB52</f>
        <v>0</v>
      </c>
      <c r="K53" s="40">
        <f>'Hazard &amp; Exposure'!BC52</f>
        <v>0.5</v>
      </c>
      <c r="L53" s="41">
        <f t="shared" si="8"/>
        <v>4.4000000000000004</v>
      </c>
      <c r="M53" s="150">
        <f>Vulnerability!E52</f>
        <v>3.7</v>
      </c>
      <c r="N53" s="148">
        <f>Vulnerability!H52</f>
        <v>5.0999999999999996</v>
      </c>
      <c r="O53" s="148">
        <f>Vulnerability!M52</f>
        <v>0.3</v>
      </c>
      <c r="P53" s="40">
        <f>Vulnerability!N52</f>
        <v>3.2</v>
      </c>
      <c r="Q53" s="148">
        <f>Vulnerability!S52</f>
        <v>5.8</v>
      </c>
      <c r="R53" s="147">
        <f>Vulnerability!W52</f>
        <v>0.5</v>
      </c>
      <c r="S53" s="147">
        <f>Vulnerability!Z52</f>
        <v>1.3</v>
      </c>
      <c r="T53" s="147">
        <f>Vulnerability!AC52</f>
        <v>0.6</v>
      </c>
      <c r="U53" s="147">
        <f>Vulnerability!AI52</f>
        <v>3.6</v>
      </c>
      <c r="V53" s="148">
        <f>Vulnerability!AJ52</f>
        <v>1.6</v>
      </c>
      <c r="W53" s="40">
        <f>Vulnerability!AK52</f>
        <v>4</v>
      </c>
      <c r="X53" s="41">
        <f t="shared" si="9"/>
        <v>3.6</v>
      </c>
      <c r="Y53" s="163">
        <f>'Lack of Coping Capacity'!D52</f>
        <v>3</v>
      </c>
      <c r="Z53" s="146">
        <f>'Lack of Coping Capacity'!G52</f>
        <v>6.1</v>
      </c>
      <c r="AA53" s="40">
        <f>'Lack of Coping Capacity'!H52</f>
        <v>4.5999999999999996</v>
      </c>
      <c r="AB53" s="146">
        <f>'Lack of Coping Capacity'!M52</f>
        <v>2.9</v>
      </c>
      <c r="AC53" s="146">
        <f>'Lack of Coping Capacity'!R52</f>
        <v>4</v>
      </c>
      <c r="AD53" s="146">
        <f>'Lack of Coping Capacity'!W52</f>
        <v>4.5</v>
      </c>
      <c r="AE53" s="40">
        <f>'Lack of Coping Capacity'!X52</f>
        <v>3.8</v>
      </c>
      <c r="AF53" s="41">
        <f t="shared" si="10"/>
        <v>4.2</v>
      </c>
      <c r="AG53" s="155">
        <f t="shared" si="11"/>
        <v>4.0999999999999996</v>
      </c>
      <c r="AH53" s="174" t="str">
        <f t="shared" si="7"/>
        <v>Medium</v>
      </c>
      <c r="AI53" s="167">
        <f t="shared" si="12"/>
        <v>76</v>
      </c>
      <c r="AJ53" s="170" t="e">
        <f>VLOOKUP($B53,#REF!,8,FALSE)</f>
        <v>#REF!</v>
      </c>
      <c r="AK53" s="47" t="e">
        <f>#REF!</f>
        <v>#REF!</v>
      </c>
      <c r="AL53" s="168" t="e">
        <f t="shared" si="13"/>
        <v>#REF!</v>
      </c>
      <c r="AM53" s="47" t="str">
        <f t="shared" si="14"/>
        <v/>
      </c>
      <c r="AN53" s="169" t="e">
        <f>#REF!</f>
        <v>#REF!</v>
      </c>
      <c r="AO53" s="175"/>
    </row>
    <row r="54" spans="1:41" ht="15" thickBot="1" x14ac:dyDescent="0.4">
      <c r="A54" s="125" t="str">
        <f>'Indicator Data'!A56</f>
        <v>Egypt</v>
      </c>
      <c r="B54" s="43" t="str">
        <f>'Indicator Data'!B56</f>
        <v>EGY</v>
      </c>
      <c r="C54" s="153">
        <f>'Hazard &amp; Exposure'!AO53</f>
        <v>6</v>
      </c>
      <c r="D54" s="152">
        <f>'Hazard &amp; Exposure'!AP53</f>
        <v>8.1</v>
      </c>
      <c r="E54" s="152">
        <f>'Hazard &amp; Exposure'!AQ53</f>
        <v>7.2</v>
      </c>
      <c r="F54" s="152">
        <f>'Hazard &amp; Exposure'!AR53</f>
        <v>0</v>
      </c>
      <c r="G54" s="152">
        <f>'Hazard &amp; Exposure'!AU53</f>
        <v>3.1</v>
      </c>
      <c r="H54" s="40">
        <f>'Hazard &amp; Exposure'!AV53</f>
        <v>5.5</v>
      </c>
      <c r="I54" s="152">
        <f>'Hazard &amp; Exposure'!AY53</f>
        <v>9.3000000000000007</v>
      </c>
      <c r="J54" s="152">
        <f>'Hazard &amp; Exposure'!BB53</f>
        <v>9</v>
      </c>
      <c r="K54" s="40">
        <f>'Hazard &amp; Exposure'!BC53</f>
        <v>9</v>
      </c>
      <c r="L54" s="41">
        <f t="shared" si="8"/>
        <v>7.7</v>
      </c>
      <c r="M54" s="150">
        <f>Vulnerability!E53</f>
        <v>4.2</v>
      </c>
      <c r="N54" s="148">
        <f>Vulnerability!H53</f>
        <v>3.7</v>
      </c>
      <c r="O54" s="148">
        <f>Vulnerability!M53</f>
        <v>0.1</v>
      </c>
      <c r="P54" s="40">
        <f>Vulnerability!N53</f>
        <v>3.1</v>
      </c>
      <c r="Q54" s="148">
        <f>Vulnerability!S53</f>
        <v>6.4</v>
      </c>
      <c r="R54" s="147">
        <f>Vulnerability!W53</f>
        <v>0.2</v>
      </c>
      <c r="S54" s="147">
        <f>Vulnerability!Z53</f>
        <v>1.7</v>
      </c>
      <c r="T54" s="147">
        <f>Vulnerability!AC53</f>
        <v>0</v>
      </c>
      <c r="U54" s="147">
        <f>Vulnerability!AI53</f>
        <v>2.2000000000000002</v>
      </c>
      <c r="V54" s="148">
        <f>Vulnerability!AJ53</f>
        <v>1.1000000000000001</v>
      </c>
      <c r="W54" s="40">
        <f>Vulnerability!AK53</f>
        <v>4.2</v>
      </c>
      <c r="X54" s="41">
        <f t="shared" si="9"/>
        <v>3.7</v>
      </c>
      <c r="Y54" s="163">
        <f>'Lack of Coping Capacity'!D53</f>
        <v>4.2</v>
      </c>
      <c r="Z54" s="146">
        <f>'Lack of Coping Capacity'!G53</f>
        <v>6.4</v>
      </c>
      <c r="AA54" s="40">
        <f>'Lack of Coping Capacity'!H53</f>
        <v>5.3</v>
      </c>
      <c r="AB54" s="146">
        <f>'Lack of Coping Capacity'!M53</f>
        <v>3.5</v>
      </c>
      <c r="AC54" s="146">
        <f>'Lack of Coping Capacity'!R53</f>
        <v>3.3</v>
      </c>
      <c r="AD54" s="146">
        <f>'Lack of Coping Capacity'!W53</f>
        <v>3.3</v>
      </c>
      <c r="AE54" s="40">
        <f>'Lack of Coping Capacity'!X53</f>
        <v>3.4</v>
      </c>
      <c r="AF54" s="41">
        <f t="shared" si="10"/>
        <v>4.4000000000000004</v>
      </c>
      <c r="AG54" s="155">
        <f t="shared" si="11"/>
        <v>5</v>
      </c>
      <c r="AH54" s="174" t="str">
        <f t="shared" si="7"/>
        <v>High</v>
      </c>
      <c r="AI54" s="167">
        <f t="shared" si="12"/>
        <v>42</v>
      </c>
      <c r="AJ54" s="170" t="e">
        <f>VLOOKUP($B54,#REF!,8,FALSE)</f>
        <v>#REF!</v>
      </c>
      <c r="AK54" s="47" t="e">
        <f>#REF!</f>
        <v>#REF!</v>
      </c>
      <c r="AL54" s="168" t="e">
        <f t="shared" si="13"/>
        <v>#REF!</v>
      </c>
      <c r="AM54" s="47" t="str">
        <f t="shared" si="14"/>
        <v>YES</v>
      </c>
      <c r="AN54" s="169" t="e">
        <f>#REF!</f>
        <v>#REF!</v>
      </c>
      <c r="AO54" s="175"/>
    </row>
    <row r="55" spans="1:41" ht="15" thickBot="1" x14ac:dyDescent="0.4">
      <c r="A55" s="125" t="str">
        <f>'Indicator Data'!A57</f>
        <v>El Salvador</v>
      </c>
      <c r="B55" s="43" t="str">
        <f>'Indicator Data'!B57</f>
        <v>SLV</v>
      </c>
      <c r="C55" s="153">
        <f>'Hazard &amp; Exposure'!AO54</f>
        <v>8.6999999999999993</v>
      </c>
      <c r="D55" s="152">
        <f>'Hazard &amp; Exposure'!AP54</f>
        <v>3</v>
      </c>
      <c r="E55" s="152">
        <f>'Hazard &amp; Exposure'!AQ54</f>
        <v>8.1999999999999993</v>
      </c>
      <c r="F55" s="152">
        <f>'Hazard &amp; Exposure'!AR54</f>
        <v>3.7</v>
      </c>
      <c r="G55" s="152">
        <f>'Hazard &amp; Exposure'!AU54</f>
        <v>3.4</v>
      </c>
      <c r="H55" s="40">
        <f>'Hazard &amp; Exposure'!AV54</f>
        <v>6.1</v>
      </c>
      <c r="I55" s="152">
        <f>'Hazard &amp; Exposure'!AY54</f>
        <v>5.5</v>
      </c>
      <c r="J55" s="152">
        <f>'Hazard &amp; Exposure'!BB54</f>
        <v>0</v>
      </c>
      <c r="K55" s="40">
        <f>'Hazard &amp; Exposure'!BC54</f>
        <v>3.9</v>
      </c>
      <c r="L55" s="41">
        <f t="shared" si="8"/>
        <v>5.0999999999999996</v>
      </c>
      <c r="M55" s="150">
        <f>Vulnerability!E54</f>
        <v>4.2</v>
      </c>
      <c r="N55" s="148">
        <f>Vulnerability!H54</f>
        <v>4.5</v>
      </c>
      <c r="O55" s="148">
        <f>Vulnerability!M54</f>
        <v>0.6</v>
      </c>
      <c r="P55" s="40">
        <f>Vulnerability!N54</f>
        <v>3.4</v>
      </c>
      <c r="Q55" s="148">
        <f>Vulnerability!S54</f>
        <v>0</v>
      </c>
      <c r="R55" s="147">
        <f>Vulnerability!W54</f>
        <v>0.8</v>
      </c>
      <c r="S55" s="147">
        <f>Vulnerability!Z54</f>
        <v>1.3</v>
      </c>
      <c r="T55" s="147">
        <f>Vulnerability!AC54</f>
        <v>6.2</v>
      </c>
      <c r="U55" s="147">
        <f>Vulnerability!AI54</f>
        <v>3.5</v>
      </c>
      <c r="V55" s="148">
        <f>Vulnerability!AJ54</f>
        <v>3.3</v>
      </c>
      <c r="W55" s="40">
        <f>Vulnerability!AK54</f>
        <v>1.8</v>
      </c>
      <c r="X55" s="41">
        <f t="shared" si="9"/>
        <v>2.6</v>
      </c>
      <c r="Y55" s="163">
        <f>'Lack of Coping Capacity'!D54</f>
        <v>5.2</v>
      </c>
      <c r="Z55" s="146">
        <f>'Lack of Coping Capacity'!G54</f>
        <v>6.1</v>
      </c>
      <c r="AA55" s="40">
        <f>'Lack of Coping Capacity'!H54</f>
        <v>5.7</v>
      </c>
      <c r="AB55" s="146">
        <f>'Lack of Coping Capacity'!M54</f>
        <v>3.2</v>
      </c>
      <c r="AC55" s="146">
        <f>'Lack of Coping Capacity'!R54</f>
        <v>2.9</v>
      </c>
      <c r="AD55" s="146">
        <f>'Lack of Coping Capacity'!W54</f>
        <v>4.5999999999999996</v>
      </c>
      <c r="AE55" s="40">
        <f>'Lack of Coping Capacity'!X54</f>
        <v>3.6</v>
      </c>
      <c r="AF55" s="41">
        <f t="shared" si="10"/>
        <v>4.7</v>
      </c>
      <c r="AG55" s="155">
        <f t="shared" si="11"/>
        <v>4</v>
      </c>
      <c r="AH55" s="174" t="str">
        <f t="shared" si="7"/>
        <v>Medium</v>
      </c>
      <c r="AI55" s="167">
        <f t="shared" si="12"/>
        <v>81</v>
      </c>
      <c r="AJ55" s="170" t="e">
        <f>VLOOKUP($B55,#REF!,8,FALSE)</f>
        <v>#REF!</v>
      </c>
      <c r="AK55" s="47" t="e">
        <f>#REF!</f>
        <v>#REF!</v>
      </c>
      <c r="AL55" s="168" t="e">
        <f t="shared" si="13"/>
        <v>#REF!</v>
      </c>
      <c r="AM55" s="47" t="str">
        <f t="shared" si="14"/>
        <v/>
      </c>
      <c r="AN55" s="169" t="e">
        <f>#REF!</f>
        <v>#REF!</v>
      </c>
      <c r="AO55" s="175"/>
    </row>
    <row r="56" spans="1:41" ht="15" thickBot="1" x14ac:dyDescent="0.4">
      <c r="A56" s="125" t="str">
        <f>'Indicator Data'!A58</f>
        <v>Equatorial Guinea</v>
      </c>
      <c r="B56" s="43" t="str">
        <f>'Indicator Data'!B58</f>
        <v>GNQ</v>
      </c>
      <c r="C56" s="153">
        <f>'Hazard &amp; Exposure'!AO55</f>
        <v>0.1</v>
      </c>
      <c r="D56" s="152">
        <f>'Hazard &amp; Exposure'!AP55</f>
        <v>4.4000000000000004</v>
      </c>
      <c r="E56" s="152">
        <f>'Hazard &amp; Exposure'!AQ55</f>
        <v>0</v>
      </c>
      <c r="F56" s="152">
        <f>'Hazard &amp; Exposure'!AR55</f>
        <v>0</v>
      </c>
      <c r="G56" s="152">
        <f>'Hazard &amp; Exposure'!AU55</f>
        <v>3.6</v>
      </c>
      <c r="H56" s="40">
        <f>'Hazard &amp; Exposure'!AV55</f>
        <v>1.8</v>
      </c>
      <c r="I56" s="152">
        <f>'Hazard &amp; Exposure'!AY55</f>
        <v>4.3</v>
      </c>
      <c r="J56" s="152">
        <f>'Hazard &amp; Exposure'!BB55</f>
        <v>0</v>
      </c>
      <c r="K56" s="40">
        <f>'Hazard &amp; Exposure'!BC55</f>
        <v>3</v>
      </c>
      <c r="L56" s="41">
        <f t="shared" si="8"/>
        <v>2.4</v>
      </c>
      <c r="M56" s="150">
        <f>Vulnerability!E55</f>
        <v>5.5</v>
      </c>
      <c r="N56" s="148" t="str">
        <f>Vulnerability!H55</f>
        <v>x</v>
      </c>
      <c r="O56" s="148">
        <f>Vulnerability!M55</f>
        <v>0.1</v>
      </c>
      <c r="P56" s="40">
        <f>Vulnerability!N55</f>
        <v>3.7</v>
      </c>
      <c r="Q56" s="148">
        <f>Vulnerability!S55</f>
        <v>0</v>
      </c>
      <c r="R56" s="147">
        <f>Vulnerability!W55</f>
        <v>6.4</v>
      </c>
      <c r="S56" s="147">
        <f>Vulnerability!Z55</f>
        <v>4.0999999999999996</v>
      </c>
      <c r="T56" s="147">
        <f>Vulnerability!AC55</f>
        <v>0</v>
      </c>
      <c r="U56" s="147">
        <f>Vulnerability!AI55</f>
        <v>2</v>
      </c>
      <c r="V56" s="148">
        <f>Vulnerability!AJ55</f>
        <v>3.5</v>
      </c>
      <c r="W56" s="40">
        <f>Vulnerability!AK55</f>
        <v>1.9</v>
      </c>
      <c r="X56" s="41">
        <f t="shared" si="9"/>
        <v>2.8</v>
      </c>
      <c r="Y56" s="163" t="str">
        <f>'Lack of Coping Capacity'!D55</f>
        <v>x</v>
      </c>
      <c r="Z56" s="146">
        <f>'Lack of Coping Capacity'!G55</f>
        <v>8.1999999999999993</v>
      </c>
      <c r="AA56" s="40">
        <f>'Lack of Coping Capacity'!H55</f>
        <v>8.1999999999999993</v>
      </c>
      <c r="AB56" s="146">
        <f>'Lack of Coping Capacity'!M55</f>
        <v>4.7</v>
      </c>
      <c r="AC56" s="146">
        <f>'Lack of Coping Capacity'!R55</f>
        <v>7.2</v>
      </c>
      <c r="AD56" s="146">
        <f>'Lack of Coping Capacity'!W55</f>
        <v>7.1</v>
      </c>
      <c r="AE56" s="40">
        <f>'Lack of Coping Capacity'!X55</f>
        <v>6.3</v>
      </c>
      <c r="AF56" s="41">
        <f t="shared" si="10"/>
        <v>7.4</v>
      </c>
      <c r="AG56" s="155">
        <f t="shared" si="11"/>
        <v>3.7</v>
      </c>
      <c r="AH56" s="174" t="str">
        <f t="shared" si="7"/>
        <v>Medium</v>
      </c>
      <c r="AI56" s="167">
        <f t="shared" si="12"/>
        <v>94</v>
      </c>
      <c r="AJ56" s="170" t="e">
        <f>VLOOKUP($B56,#REF!,8,FALSE)</f>
        <v>#REF!</v>
      </c>
      <c r="AK56" s="47" t="e">
        <f>#REF!</f>
        <v>#REF!</v>
      </c>
      <c r="AL56" s="168" t="e">
        <f t="shared" si="13"/>
        <v>#REF!</v>
      </c>
      <c r="AM56" s="47" t="str">
        <f t="shared" si="14"/>
        <v/>
      </c>
      <c r="AN56" s="169" t="e">
        <f>#REF!</f>
        <v>#REF!</v>
      </c>
      <c r="AO56" s="175"/>
    </row>
    <row r="57" spans="1:41" ht="15" thickBot="1" x14ac:dyDescent="0.4">
      <c r="A57" s="125" t="str">
        <f>'Indicator Data'!A59</f>
        <v>Eritrea</v>
      </c>
      <c r="B57" s="43" t="str">
        <f>'Indicator Data'!B59</f>
        <v>ERI</v>
      </c>
      <c r="C57" s="153">
        <f>'Hazard &amp; Exposure'!AO56</f>
        <v>2.8</v>
      </c>
      <c r="D57" s="152">
        <f>'Hazard &amp; Exposure'!AP56</f>
        <v>3.1</v>
      </c>
      <c r="E57" s="152">
        <f>'Hazard &amp; Exposure'!AQ56</f>
        <v>0</v>
      </c>
      <c r="F57" s="152">
        <f>'Hazard &amp; Exposure'!AR56</f>
        <v>0</v>
      </c>
      <c r="G57" s="152">
        <f>'Hazard &amp; Exposure'!AU56</f>
        <v>8.3000000000000007</v>
      </c>
      <c r="H57" s="40">
        <f>'Hazard &amp; Exposure'!AV56</f>
        <v>3.7</v>
      </c>
      <c r="I57" s="152">
        <f>'Hazard &amp; Exposure'!AY56</f>
        <v>4.5999999999999996</v>
      </c>
      <c r="J57" s="152">
        <f>'Hazard &amp; Exposure'!BB56</f>
        <v>0</v>
      </c>
      <c r="K57" s="40">
        <f>'Hazard &amp; Exposure'!BC56</f>
        <v>3.2</v>
      </c>
      <c r="L57" s="41">
        <f t="shared" si="8"/>
        <v>3.5</v>
      </c>
      <c r="M57" s="150">
        <f>Vulnerability!E56</f>
        <v>7.8</v>
      </c>
      <c r="N57" s="148" t="str">
        <f>Vulnerability!H56</f>
        <v>x</v>
      </c>
      <c r="O57" s="148">
        <f>Vulnerability!M56</f>
        <v>0.2</v>
      </c>
      <c r="P57" s="40">
        <f>Vulnerability!N56</f>
        <v>5.3</v>
      </c>
      <c r="Q57" s="148">
        <f>Vulnerability!S56</f>
        <v>2</v>
      </c>
      <c r="R57" s="147">
        <f>Vulnerability!W56</f>
        <v>0.9</v>
      </c>
      <c r="S57" s="147">
        <f>Vulnerability!Z56</f>
        <v>6</v>
      </c>
      <c r="T57" s="147">
        <f>Vulnerability!AC56</f>
        <v>0</v>
      </c>
      <c r="U57" s="147">
        <f>Vulnerability!AI56</f>
        <v>7.4</v>
      </c>
      <c r="V57" s="148">
        <f>Vulnerability!AJ56</f>
        <v>4.3</v>
      </c>
      <c r="W57" s="40">
        <f>Vulnerability!AK56</f>
        <v>3.2</v>
      </c>
      <c r="X57" s="41">
        <f t="shared" si="9"/>
        <v>4.3</v>
      </c>
      <c r="Y57" s="163" t="str">
        <f>'Lack of Coping Capacity'!D56</f>
        <v>x</v>
      </c>
      <c r="Z57" s="146">
        <f>'Lack of Coping Capacity'!G56</f>
        <v>8.1</v>
      </c>
      <c r="AA57" s="40">
        <f>'Lack of Coping Capacity'!H56</f>
        <v>8.1</v>
      </c>
      <c r="AB57" s="146">
        <f>'Lack of Coping Capacity'!M56</f>
        <v>7.5</v>
      </c>
      <c r="AC57" s="146">
        <f>'Lack of Coping Capacity'!R56</f>
        <v>9.1</v>
      </c>
      <c r="AD57" s="146">
        <f>'Lack of Coping Capacity'!W56</f>
        <v>5.2</v>
      </c>
      <c r="AE57" s="40">
        <f>'Lack of Coping Capacity'!X56</f>
        <v>7.3</v>
      </c>
      <c r="AF57" s="41">
        <f t="shared" si="10"/>
        <v>7.7</v>
      </c>
      <c r="AG57" s="155">
        <f t="shared" si="11"/>
        <v>4.9000000000000004</v>
      </c>
      <c r="AH57" s="174" t="str">
        <f t="shared" si="7"/>
        <v>Medium</v>
      </c>
      <c r="AI57" s="167">
        <f t="shared" si="12"/>
        <v>50</v>
      </c>
      <c r="AJ57" s="170" t="e">
        <f>VLOOKUP($B57,#REF!,8,FALSE)</f>
        <v>#REF!</v>
      </c>
      <c r="AK57" s="47" t="e">
        <f>#REF!</f>
        <v>#REF!</v>
      </c>
      <c r="AL57" s="168" t="e">
        <f t="shared" si="13"/>
        <v>#REF!</v>
      </c>
      <c r="AM57" s="47" t="str">
        <f t="shared" si="14"/>
        <v/>
      </c>
      <c r="AN57" s="169" t="e">
        <f>#REF!</f>
        <v>#REF!</v>
      </c>
      <c r="AO57" s="175"/>
    </row>
    <row r="58" spans="1:41" ht="15" thickBot="1" x14ac:dyDescent="0.4">
      <c r="A58" s="125" t="str">
        <f>'Indicator Data'!A60</f>
        <v>Estonia</v>
      </c>
      <c r="B58" s="43" t="str">
        <f>'Indicator Data'!B60</f>
        <v>EST</v>
      </c>
      <c r="C58" s="153">
        <f>'Hazard &amp; Exposure'!AO57</f>
        <v>0.1</v>
      </c>
      <c r="D58" s="152">
        <f>'Hazard &amp; Exposure'!AP57</f>
        <v>3.6</v>
      </c>
      <c r="E58" s="152">
        <f>'Hazard &amp; Exposure'!AQ57</f>
        <v>0</v>
      </c>
      <c r="F58" s="152">
        <f>'Hazard &amp; Exposure'!AR57</f>
        <v>0</v>
      </c>
      <c r="G58" s="152">
        <f>'Hazard &amp; Exposure'!AU57</f>
        <v>0</v>
      </c>
      <c r="H58" s="40">
        <f>'Hazard &amp; Exposure'!AV57</f>
        <v>0.9</v>
      </c>
      <c r="I58" s="152">
        <f>'Hazard &amp; Exposure'!AY57</f>
        <v>0</v>
      </c>
      <c r="J58" s="152">
        <f>'Hazard &amp; Exposure'!BB57</f>
        <v>0</v>
      </c>
      <c r="K58" s="40">
        <f>'Hazard &amp; Exposure'!BC57</f>
        <v>0</v>
      </c>
      <c r="L58" s="41">
        <f t="shared" si="8"/>
        <v>0.5</v>
      </c>
      <c r="M58" s="150">
        <f>Vulnerability!E57</f>
        <v>1.2</v>
      </c>
      <c r="N58" s="148">
        <f>Vulnerability!H57</f>
        <v>1.8</v>
      </c>
      <c r="O58" s="148">
        <f>Vulnerability!M57</f>
        <v>0</v>
      </c>
      <c r="P58" s="40">
        <f>Vulnerability!N57</f>
        <v>1.1000000000000001</v>
      </c>
      <c r="Q58" s="148">
        <f>Vulnerability!S57</f>
        <v>1.2</v>
      </c>
      <c r="R58" s="147">
        <f>Vulnerability!W57</f>
        <v>1.5</v>
      </c>
      <c r="S58" s="147">
        <f>Vulnerability!Z57</f>
        <v>0.2</v>
      </c>
      <c r="T58" s="147">
        <f>Vulnerability!AC57</f>
        <v>0</v>
      </c>
      <c r="U58" s="147">
        <f>Vulnerability!AI57</f>
        <v>1.7</v>
      </c>
      <c r="V58" s="148">
        <f>Vulnerability!AJ57</f>
        <v>0.9</v>
      </c>
      <c r="W58" s="40">
        <f>Vulnerability!AK57</f>
        <v>1.1000000000000001</v>
      </c>
      <c r="X58" s="41">
        <f t="shared" si="9"/>
        <v>1.1000000000000001</v>
      </c>
      <c r="Y58" s="163" t="str">
        <f>'Lack of Coping Capacity'!D57</f>
        <v>x</v>
      </c>
      <c r="Z58" s="146">
        <f>'Lack of Coping Capacity'!G57</f>
        <v>2.8</v>
      </c>
      <c r="AA58" s="40">
        <f>'Lack of Coping Capacity'!H57</f>
        <v>2.8</v>
      </c>
      <c r="AB58" s="146">
        <f>'Lack of Coping Capacity'!M57</f>
        <v>1</v>
      </c>
      <c r="AC58" s="146">
        <f>'Lack of Coping Capacity'!R57</f>
        <v>0.1</v>
      </c>
      <c r="AD58" s="146">
        <f>'Lack of Coping Capacity'!W57</f>
        <v>1.8</v>
      </c>
      <c r="AE58" s="40">
        <f>'Lack of Coping Capacity'!X57</f>
        <v>1</v>
      </c>
      <c r="AF58" s="41">
        <f t="shared" si="10"/>
        <v>1.9</v>
      </c>
      <c r="AG58" s="155">
        <f t="shared" si="11"/>
        <v>1</v>
      </c>
      <c r="AH58" s="174" t="str">
        <f t="shared" si="7"/>
        <v>Very Low</v>
      </c>
      <c r="AI58" s="167">
        <f t="shared" si="12"/>
        <v>184</v>
      </c>
      <c r="AJ58" s="170" t="e">
        <f>VLOOKUP($B58,#REF!,8,FALSE)</f>
        <v>#REF!</v>
      </c>
      <c r="AK58" s="47" t="e">
        <f>#REF!</f>
        <v>#REF!</v>
      </c>
      <c r="AL58" s="168" t="e">
        <f t="shared" si="13"/>
        <v>#REF!</v>
      </c>
      <c r="AM58" s="47" t="str">
        <f t="shared" si="14"/>
        <v/>
      </c>
      <c r="AN58" s="169" t="e">
        <f>#REF!</f>
        <v>#REF!</v>
      </c>
      <c r="AO58" s="175"/>
    </row>
    <row r="59" spans="1:41" ht="15" thickBot="1" x14ac:dyDescent="0.4">
      <c r="A59" s="125" t="str">
        <f>'Indicator Data'!A61</f>
        <v>Eswatini</v>
      </c>
      <c r="B59" s="43" t="str">
        <f>'Indicator Data'!B61</f>
        <v>SWZ</v>
      </c>
      <c r="C59" s="153">
        <f>'Hazard &amp; Exposure'!AO58</f>
        <v>0.1</v>
      </c>
      <c r="D59" s="152">
        <f>'Hazard &amp; Exposure'!AP58</f>
        <v>4.2</v>
      </c>
      <c r="E59" s="152">
        <f>'Hazard &amp; Exposure'!AQ58</f>
        <v>0</v>
      </c>
      <c r="F59" s="152">
        <f>'Hazard &amp; Exposure'!AR58</f>
        <v>0.2</v>
      </c>
      <c r="G59" s="152">
        <f>'Hazard &amp; Exposure'!AU58</f>
        <v>5.3</v>
      </c>
      <c r="H59" s="40">
        <f>'Hazard &amp; Exposure'!AV58</f>
        <v>2.2999999999999998</v>
      </c>
      <c r="I59" s="152">
        <f>'Hazard &amp; Exposure'!AY58</f>
        <v>3.2</v>
      </c>
      <c r="J59" s="152">
        <f>'Hazard &amp; Exposure'!BB58</f>
        <v>0</v>
      </c>
      <c r="K59" s="40">
        <f>'Hazard &amp; Exposure'!BC58</f>
        <v>2.2000000000000002</v>
      </c>
      <c r="L59" s="41">
        <f t="shared" si="8"/>
        <v>2.2999999999999998</v>
      </c>
      <c r="M59" s="150">
        <f>Vulnerability!E58</f>
        <v>6.7</v>
      </c>
      <c r="N59" s="148">
        <f>Vulnerability!H58</f>
        <v>7.1</v>
      </c>
      <c r="O59" s="148">
        <f>Vulnerability!M58</f>
        <v>2.1</v>
      </c>
      <c r="P59" s="40">
        <f>Vulnerability!N58</f>
        <v>5.7</v>
      </c>
      <c r="Q59" s="148">
        <f>Vulnerability!S58</f>
        <v>1.4</v>
      </c>
      <c r="R59" s="147">
        <f>Vulnerability!W58</f>
        <v>5.8</v>
      </c>
      <c r="S59" s="147">
        <f>Vulnerability!Z58</f>
        <v>3.4</v>
      </c>
      <c r="T59" s="147">
        <f>Vulnerability!AC58</f>
        <v>9</v>
      </c>
      <c r="U59" s="147">
        <f>Vulnerability!AI58</f>
        <v>5.5</v>
      </c>
      <c r="V59" s="148">
        <f>Vulnerability!AJ58</f>
        <v>6.4</v>
      </c>
      <c r="W59" s="40">
        <f>Vulnerability!AK58</f>
        <v>4.3</v>
      </c>
      <c r="X59" s="41">
        <f t="shared" si="9"/>
        <v>5</v>
      </c>
      <c r="Y59" s="163">
        <f>'Lack of Coping Capacity'!D58</f>
        <v>4.4000000000000004</v>
      </c>
      <c r="Z59" s="146">
        <f>'Lack of Coping Capacity'!G58</f>
        <v>6.2</v>
      </c>
      <c r="AA59" s="40">
        <f>'Lack of Coping Capacity'!H58</f>
        <v>5.3</v>
      </c>
      <c r="AB59" s="146">
        <f>'Lack of Coping Capacity'!M58</f>
        <v>4.9000000000000004</v>
      </c>
      <c r="AC59" s="146">
        <f>'Lack of Coping Capacity'!R58</f>
        <v>5.3</v>
      </c>
      <c r="AD59" s="146">
        <f>'Lack of Coping Capacity'!W58</f>
        <v>5.5</v>
      </c>
      <c r="AE59" s="40">
        <f>'Lack of Coping Capacity'!X58</f>
        <v>5.2</v>
      </c>
      <c r="AF59" s="41">
        <f t="shared" si="10"/>
        <v>5.3</v>
      </c>
      <c r="AG59" s="155">
        <f t="shared" si="11"/>
        <v>3.9</v>
      </c>
      <c r="AH59" s="174" t="str">
        <f t="shared" si="7"/>
        <v>Medium</v>
      </c>
      <c r="AI59" s="167">
        <f t="shared" si="12"/>
        <v>85</v>
      </c>
      <c r="AJ59" s="170" t="e">
        <f>VLOOKUP($B59,#REF!,8,FALSE)</f>
        <v>#REF!</v>
      </c>
      <c r="AK59" s="47" t="e">
        <f>#REF!</f>
        <v>#REF!</v>
      </c>
      <c r="AL59" s="168" t="e">
        <f t="shared" si="13"/>
        <v>#REF!</v>
      </c>
      <c r="AM59" s="47" t="str">
        <f t="shared" si="14"/>
        <v/>
      </c>
      <c r="AN59" s="169" t="e">
        <f>#REF!</f>
        <v>#REF!</v>
      </c>
      <c r="AO59" s="175"/>
    </row>
    <row r="60" spans="1:41" ht="15" thickBot="1" x14ac:dyDescent="0.4">
      <c r="A60" s="125" t="str">
        <f>'Indicator Data'!A62</f>
        <v>Ethiopia</v>
      </c>
      <c r="B60" s="43" t="str">
        <f>'Indicator Data'!B62</f>
        <v>ETH</v>
      </c>
      <c r="C60" s="153">
        <f>'Hazard &amp; Exposure'!AO59</f>
        <v>5.5</v>
      </c>
      <c r="D60" s="152">
        <f>'Hazard &amp; Exposure'!AP59</f>
        <v>5.7</v>
      </c>
      <c r="E60" s="152">
        <f>'Hazard &amp; Exposure'!AQ59</f>
        <v>0</v>
      </c>
      <c r="F60" s="152">
        <f>'Hazard &amp; Exposure'!AR59</f>
        <v>0</v>
      </c>
      <c r="G60" s="152">
        <f>'Hazard &amp; Exposure'!AU59</f>
        <v>5.7</v>
      </c>
      <c r="H60" s="40">
        <f>'Hazard &amp; Exposure'!AV59</f>
        <v>3.8</v>
      </c>
      <c r="I60" s="152">
        <f>'Hazard &amp; Exposure'!AY59</f>
        <v>10</v>
      </c>
      <c r="J60" s="152">
        <f>'Hazard &amp; Exposure'!BB59</f>
        <v>9</v>
      </c>
      <c r="K60" s="40">
        <f>'Hazard &amp; Exposure'!BC59</f>
        <v>9</v>
      </c>
      <c r="L60" s="41">
        <f t="shared" si="8"/>
        <v>7.2</v>
      </c>
      <c r="M60" s="150">
        <f>Vulnerability!E59</f>
        <v>9.1</v>
      </c>
      <c r="N60" s="148">
        <f>Vulnerability!H59</f>
        <v>4.4000000000000004</v>
      </c>
      <c r="O60" s="148">
        <f>Vulnerability!M59</f>
        <v>2.2999999999999998</v>
      </c>
      <c r="P60" s="40">
        <f>Vulnerability!N59</f>
        <v>6.2</v>
      </c>
      <c r="Q60" s="148">
        <f>Vulnerability!S59</f>
        <v>8.5</v>
      </c>
      <c r="R60" s="147">
        <f>Vulnerability!W59</f>
        <v>3.1</v>
      </c>
      <c r="S60" s="147">
        <f>Vulnerability!Z59</f>
        <v>4.9000000000000004</v>
      </c>
      <c r="T60" s="147">
        <f>Vulnerability!AC59</f>
        <v>0.1</v>
      </c>
      <c r="U60" s="147">
        <f>Vulnerability!AI59</f>
        <v>6.7</v>
      </c>
      <c r="V60" s="148">
        <f>Vulnerability!AJ59</f>
        <v>4.0999999999999996</v>
      </c>
      <c r="W60" s="40">
        <f>Vulnerability!AK59</f>
        <v>6.8</v>
      </c>
      <c r="X60" s="41">
        <f t="shared" si="9"/>
        <v>6.5</v>
      </c>
      <c r="Y60" s="163">
        <f>'Lack of Coping Capacity'!D59</f>
        <v>2.9</v>
      </c>
      <c r="Z60" s="146">
        <f>'Lack of Coping Capacity'!G59</f>
        <v>6.5</v>
      </c>
      <c r="AA60" s="40">
        <f>'Lack of Coping Capacity'!H59</f>
        <v>4.7</v>
      </c>
      <c r="AB60" s="146">
        <f>'Lack of Coping Capacity'!M59</f>
        <v>7.6</v>
      </c>
      <c r="AC60" s="146">
        <f>'Lack of Coping Capacity'!R59</f>
        <v>8.6</v>
      </c>
      <c r="AD60" s="146">
        <f>'Lack of Coping Capacity'!W59</f>
        <v>8.1</v>
      </c>
      <c r="AE60" s="40">
        <f>'Lack of Coping Capacity'!X59</f>
        <v>8.1</v>
      </c>
      <c r="AF60" s="41">
        <f t="shared" si="10"/>
        <v>6.7</v>
      </c>
      <c r="AG60" s="155">
        <f t="shared" si="11"/>
        <v>6.8</v>
      </c>
      <c r="AH60" s="174" t="str">
        <f t="shared" si="7"/>
        <v>Very High</v>
      </c>
      <c r="AI60" s="167">
        <f t="shared" si="12"/>
        <v>10</v>
      </c>
      <c r="AJ60" s="170" t="e">
        <f>VLOOKUP($B60,#REF!,8,FALSE)</f>
        <v>#REF!</v>
      </c>
      <c r="AK60" s="47" t="e">
        <f>#REF!</f>
        <v>#REF!</v>
      </c>
      <c r="AL60" s="168" t="e">
        <f t="shared" si="13"/>
        <v>#REF!</v>
      </c>
      <c r="AM60" s="47" t="str">
        <f t="shared" si="14"/>
        <v>YES</v>
      </c>
      <c r="AN60" s="169" t="e">
        <f>#REF!</f>
        <v>#REF!</v>
      </c>
      <c r="AO60" s="175"/>
    </row>
    <row r="61" spans="1:41" ht="15" thickBot="1" x14ac:dyDescent="0.4">
      <c r="A61" s="125" t="str">
        <f>'Indicator Data'!A63</f>
        <v>Fiji</v>
      </c>
      <c r="B61" s="43" t="str">
        <f>'Indicator Data'!B63</f>
        <v>FJI</v>
      </c>
      <c r="C61" s="153">
        <f>'Hazard &amp; Exposure'!AO60</f>
        <v>3.2</v>
      </c>
      <c r="D61" s="152">
        <f>'Hazard &amp; Exposure'!AP60</f>
        <v>0.1</v>
      </c>
      <c r="E61" s="152">
        <f>'Hazard &amp; Exposure'!AQ60</f>
        <v>8.1</v>
      </c>
      <c r="F61" s="152">
        <f>'Hazard &amp; Exposure'!AR60</f>
        <v>3.3</v>
      </c>
      <c r="G61" s="152">
        <f>'Hazard &amp; Exposure'!AU60</f>
        <v>2.6</v>
      </c>
      <c r="H61" s="40">
        <f>'Hazard &amp; Exposure'!AV60</f>
        <v>4.0999999999999996</v>
      </c>
      <c r="I61" s="152">
        <f>'Hazard &amp; Exposure'!AY60</f>
        <v>0.1</v>
      </c>
      <c r="J61" s="152">
        <f>'Hazard &amp; Exposure'!BB60</f>
        <v>0</v>
      </c>
      <c r="K61" s="40">
        <f>'Hazard &amp; Exposure'!BC60</f>
        <v>0.1</v>
      </c>
      <c r="L61" s="41">
        <f t="shared" si="8"/>
        <v>2.2999999999999998</v>
      </c>
      <c r="M61" s="150">
        <f>Vulnerability!E60</f>
        <v>3.2</v>
      </c>
      <c r="N61" s="148">
        <f>Vulnerability!H60</f>
        <v>4.5999999999999996</v>
      </c>
      <c r="O61" s="148">
        <f>Vulnerability!M60</f>
        <v>3</v>
      </c>
      <c r="P61" s="40">
        <f>Vulnerability!N60</f>
        <v>3.5</v>
      </c>
      <c r="Q61" s="148">
        <f>Vulnerability!S60</f>
        <v>0</v>
      </c>
      <c r="R61" s="147">
        <f>Vulnerability!W60</f>
        <v>0.6</v>
      </c>
      <c r="S61" s="147">
        <f>Vulnerability!Z60</f>
        <v>1.9</v>
      </c>
      <c r="T61" s="147">
        <f>Vulnerability!AC60</f>
        <v>10</v>
      </c>
      <c r="U61" s="147">
        <f>Vulnerability!AI60</f>
        <v>2.7</v>
      </c>
      <c r="V61" s="148">
        <f>Vulnerability!AJ60</f>
        <v>5.6</v>
      </c>
      <c r="W61" s="40">
        <f>Vulnerability!AK60</f>
        <v>3.3</v>
      </c>
      <c r="X61" s="41">
        <f t="shared" si="9"/>
        <v>3.4</v>
      </c>
      <c r="Y61" s="163">
        <f>'Lack of Coping Capacity'!D60</f>
        <v>0.1</v>
      </c>
      <c r="Z61" s="146">
        <f>'Lack of Coping Capacity'!G60</f>
        <v>4.8</v>
      </c>
      <c r="AA61" s="40">
        <f>'Lack of Coping Capacity'!H60</f>
        <v>2.5</v>
      </c>
      <c r="AB61" s="146">
        <f>'Lack of Coping Capacity'!M60</f>
        <v>3.5</v>
      </c>
      <c r="AC61" s="146">
        <f>'Lack of Coping Capacity'!R60</f>
        <v>3.4</v>
      </c>
      <c r="AD61" s="146">
        <f>'Lack of Coping Capacity'!W60</f>
        <v>4.9000000000000004</v>
      </c>
      <c r="AE61" s="40">
        <f>'Lack of Coping Capacity'!X60</f>
        <v>3.9</v>
      </c>
      <c r="AF61" s="41">
        <f t="shared" si="10"/>
        <v>3.2</v>
      </c>
      <c r="AG61" s="155">
        <f t="shared" si="11"/>
        <v>2.9</v>
      </c>
      <c r="AH61" s="174" t="str">
        <f t="shared" si="7"/>
        <v>Low</v>
      </c>
      <c r="AI61" s="167">
        <f t="shared" si="12"/>
        <v>117</v>
      </c>
      <c r="AJ61" s="170" t="e">
        <f>VLOOKUP($B61,#REF!,8,FALSE)</f>
        <v>#REF!</v>
      </c>
      <c r="AK61" s="47" t="e">
        <f>#REF!</f>
        <v>#REF!</v>
      </c>
      <c r="AL61" s="168" t="e">
        <f t="shared" si="13"/>
        <v>#REF!</v>
      </c>
      <c r="AM61" s="47" t="str">
        <f t="shared" si="14"/>
        <v/>
      </c>
      <c r="AN61" s="169" t="e">
        <f>#REF!</f>
        <v>#REF!</v>
      </c>
      <c r="AO61" s="175"/>
    </row>
    <row r="62" spans="1:41" ht="15" thickBot="1" x14ac:dyDescent="0.4">
      <c r="A62" s="125" t="str">
        <f>'Indicator Data'!A64</f>
        <v>Finland</v>
      </c>
      <c r="B62" s="43" t="str">
        <f>'Indicator Data'!B64</f>
        <v>FIN</v>
      </c>
      <c r="C62" s="153">
        <f>'Hazard &amp; Exposure'!AO61</f>
        <v>0.1</v>
      </c>
      <c r="D62" s="152">
        <f>'Hazard &amp; Exposure'!AP61</f>
        <v>0.1</v>
      </c>
      <c r="E62" s="152">
        <f>'Hazard &amp; Exposure'!AQ61</f>
        <v>0</v>
      </c>
      <c r="F62" s="152">
        <f>'Hazard &amp; Exposure'!AR61</f>
        <v>0</v>
      </c>
      <c r="G62" s="152">
        <f>'Hazard &amp; Exposure'!AU61</f>
        <v>0</v>
      </c>
      <c r="H62" s="40">
        <f>'Hazard &amp; Exposure'!AV61</f>
        <v>0.1</v>
      </c>
      <c r="I62" s="152">
        <f>'Hazard &amp; Exposure'!AY61</f>
        <v>0</v>
      </c>
      <c r="J62" s="152">
        <f>'Hazard &amp; Exposure'!BB61</f>
        <v>0</v>
      </c>
      <c r="K62" s="40">
        <f>'Hazard &amp; Exposure'!BC61</f>
        <v>0</v>
      </c>
      <c r="L62" s="41">
        <f t="shared" si="8"/>
        <v>0.1</v>
      </c>
      <c r="M62" s="150">
        <f>Vulnerability!E61</f>
        <v>0.5</v>
      </c>
      <c r="N62" s="148">
        <f>Vulnerability!H61</f>
        <v>0.7</v>
      </c>
      <c r="O62" s="148">
        <f>Vulnerability!M61</f>
        <v>0</v>
      </c>
      <c r="P62" s="40">
        <f>Vulnerability!N61</f>
        <v>0.4</v>
      </c>
      <c r="Q62" s="148">
        <f>Vulnerability!S61</f>
        <v>4.5</v>
      </c>
      <c r="R62" s="147">
        <f>Vulnerability!W61</f>
        <v>0.1</v>
      </c>
      <c r="S62" s="147">
        <f>Vulnerability!Z61</f>
        <v>0.2</v>
      </c>
      <c r="T62" s="147">
        <f>Vulnerability!AC61</f>
        <v>0</v>
      </c>
      <c r="U62" s="147">
        <f>Vulnerability!AI61</f>
        <v>1.1000000000000001</v>
      </c>
      <c r="V62" s="148">
        <f>Vulnerability!AJ61</f>
        <v>0.4</v>
      </c>
      <c r="W62" s="40">
        <f>Vulnerability!AK61</f>
        <v>2.7</v>
      </c>
      <c r="X62" s="41">
        <f t="shared" si="9"/>
        <v>1.6</v>
      </c>
      <c r="Y62" s="163">
        <f>'Lack of Coping Capacity'!D61</f>
        <v>2.2000000000000002</v>
      </c>
      <c r="Z62" s="146">
        <f>'Lack of Coping Capacity'!G61</f>
        <v>1.3</v>
      </c>
      <c r="AA62" s="40">
        <f>'Lack of Coping Capacity'!H61</f>
        <v>1.8</v>
      </c>
      <c r="AB62" s="146">
        <f>'Lack of Coping Capacity'!M61</f>
        <v>1.5</v>
      </c>
      <c r="AC62" s="146">
        <f>'Lack of Coping Capacity'!R61</f>
        <v>0.6</v>
      </c>
      <c r="AD62" s="146">
        <f>'Lack of Coping Capacity'!W61</f>
        <v>1</v>
      </c>
      <c r="AE62" s="40">
        <f>'Lack of Coping Capacity'!X61</f>
        <v>1</v>
      </c>
      <c r="AF62" s="41">
        <f t="shared" si="10"/>
        <v>1.4</v>
      </c>
      <c r="AG62" s="155">
        <f t="shared" si="11"/>
        <v>0.6</v>
      </c>
      <c r="AH62" s="174" t="str">
        <f t="shared" si="7"/>
        <v>Very Low</v>
      </c>
      <c r="AI62" s="167">
        <f t="shared" si="12"/>
        <v>190</v>
      </c>
      <c r="AJ62" s="170" t="e">
        <f>VLOOKUP($B62,#REF!,8,FALSE)</f>
        <v>#REF!</v>
      </c>
      <c r="AK62" s="47" t="e">
        <f>#REF!</f>
        <v>#REF!</v>
      </c>
      <c r="AL62" s="168" t="e">
        <f t="shared" si="13"/>
        <v>#REF!</v>
      </c>
      <c r="AM62" s="47" t="str">
        <f t="shared" si="14"/>
        <v/>
      </c>
      <c r="AN62" s="169" t="e">
        <f>#REF!</f>
        <v>#REF!</v>
      </c>
      <c r="AO62" s="175"/>
    </row>
    <row r="63" spans="1:41" ht="15" thickBot="1" x14ac:dyDescent="0.4">
      <c r="A63" s="125" t="str">
        <f>'Indicator Data'!A65</f>
        <v>France</v>
      </c>
      <c r="B63" s="43" t="str">
        <f>'Indicator Data'!B65</f>
        <v>FRA</v>
      </c>
      <c r="C63" s="153">
        <f>'Hazard &amp; Exposure'!AO62</f>
        <v>3</v>
      </c>
      <c r="D63" s="152">
        <f>'Hazard &amp; Exposure'!AP62</f>
        <v>6.4</v>
      </c>
      <c r="E63" s="152">
        <f>'Hazard &amp; Exposure'!AQ62</f>
        <v>5.7</v>
      </c>
      <c r="F63" s="152">
        <f>'Hazard &amp; Exposure'!AR62</f>
        <v>0</v>
      </c>
      <c r="G63" s="152">
        <f>'Hazard &amp; Exposure'!AU62</f>
        <v>2.2999999999999998</v>
      </c>
      <c r="H63" s="40">
        <f>'Hazard &amp; Exposure'!AV62</f>
        <v>3.8</v>
      </c>
      <c r="I63" s="152">
        <f>'Hazard &amp; Exposure'!AY62</f>
        <v>0.8</v>
      </c>
      <c r="J63" s="152">
        <f>'Hazard &amp; Exposure'!BB62</f>
        <v>0</v>
      </c>
      <c r="K63" s="40">
        <f>'Hazard &amp; Exposure'!BC62</f>
        <v>0.6</v>
      </c>
      <c r="L63" s="41">
        <f t="shared" si="8"/>
        <v>2.2999999999999998</v>
      </c>
      <c r="M63" s="150">
        <f>Vulnerability!E62</f>
        <v>0.8</v>
      </c>
      <c r="N63" s="148">
        <f>Vulnerability!H62</f>
        <v>1.6</v>
      </c>
      <c r="O63" s="148">
        <f>Vulnerability!M62</f>
        <v>0</v>
      </c>
      <c r="P63" s="40">
        <f>Vulnerability!N62</f>
        <v>0.8</v>
      </c>
      <c r="Q63" s="148">
        <f>Vulnerability!S62</f>
        <v>6.7</v>
      </c>
      <c r="R63" s="147">
        <f>Vulnerability!W62</f>
        <v>0.5</v>
      </c>
      <c r="S63" s="147">
        <f>Vulnerability!Z62</f>
        <v>0.3</v>
      </c>
      <c r="T63" s="147">
        <f>Vulnerability!AC62</f>
        <v>0</v>
      </c>
      <c r="U63" s="147">
        <f>Vulnerability!AI62</f>
        <v>0.8</v>
      </c>
      <c r="V63" s="148">
        <f>Vulnerability!AJ62</f>
        <v>0.4</v>
      </c>
      <c r="W63" s="40">
        <f>Vulnerability!AK62</f>
        <v>4.2</v>
      </c>
      <c r="X63" s="41">
        <f t="shared" si="9"/>
        <v>2.7</v>
      </c>
      <c r="Y63" s="163">
        <f>'Lack of Coping Capacity'!D62</f>
        <v>2.9</v>
      </c>
      <c r="Z63" s="146">
        <f>'Lack of Coping Capacity'!G62</f>
        <v>2.6</v>
      </c>
      <c r="AA63" s="40">
        <f>'Lack of Coping Capacity'!H62</f>
        <v>2.8</v>
      </c>
      <c r="AB63" s="146">
        <f>'Lack of Coping Capacity'!M62</f>
        <v>2.1</v>
      </c>
      <c r="AC63" s="146">
        <f>'Lack of Coping Capacity'!R62</f>
        <v>0</v>
      </c>
      <c r="AD63" s="146">
        <f>'Lack of Coping Capacity'!W62</f>
        <v>1.1000000000000001</v>
      </c>
      <c r="AE63" s="40">
        <f>'Lack of Coping Capacity'!X62</f>
        <v>1.1000000000000001</v>
      </c>
      <c r="AF63" s="41">
        <f t="shared" si="10"/>
        <v>2</v>
      </c>
      <c r="AG63" s="155">
        <f t="shared" si="11"/>
        <v>2.2999999999999998</v>
      </c>
      <c r="AH63" s="174" t="str">
        <f t="shared" si="7"/>
        <v>Low</v>
      </c>
      <c r="AI63" s="167">
        <f t="shared" si="12"/>
        <v>141</v>
      </c>
      <c r="AJ63" s="170" t="e">
        <f>VLOOKUP($B63,#REF!,8,FALSE)</f>
        <v>#REF!</v>
      </c>
      <c r="AK63" s="47" t="e">
        <f>#REF!</f>
        <v>#REF!</v>
      </c>
      <c r="AL63" s="168" t="e">
        <f t="shared" si="13"/>
        <v>#REF!</v>
      </c>
      <c r="AM63" s="47" t="str">
        <f t="shared" si="14"/>
        <v/>
      </c>
      <c r="AN63" s="169" t="e">
        <f>#REF!</f>
        <v>#REF!</v>
      </c>
      <c r="AO63" s="175"/>
    </row>
    <row r="64" spans="1:41" ht="15" thickBot="1" x14ac:dyDescent="0.4">
      <c r="A64" s="125" t="str">
        <f>'Indicator Data'!A66</f>
        <v>Gabon</v>
      </c>
      <c r="B64" s="43" t="str">
        <f>'Indicator Data'!B66</f>
        <v>GAB</v>
      </c>
      <c r="C64" s="153">
        <f>'Hazard &amp; Exposure'!AO63</f>
        <v>1.7</v>
      </c>
      <c r="D64" s="152">
        <f>'Hazard &amp; Exposure'!AP63</f>
        <v>4.8</v>
      </c>
      <c r="E64" s="152">
        <f>'Hazard &amp; Exposure'!AQ63</f>
        <v>0</v>
      </c>
      <c r="F64" s="152">
        <f>'Hazard &amp; Exposure'!AR63</f>
        <v>0</v>
      </c>
      <c r="G64" s="152">
        <f>'Hazard &amp; Exposure'!AU63</f>
        <v>1.5</v>
      </c>
      <c r="H64" s="40">
        <f>'Hazard &amp; Exposure'!AV63</f>
        <v>1.8</v>
      </c>
      <c r="I64" s="152">
        <f>'Hazard &amp; Exposure'!AY63</f>
        <v>6</v>
      </c>
      <c r="J64" s="152">
        <f>'Hazard &amp; Exposure'!BB63</f>
        <v>0</v>
      </c>
      <c r="K64" s="40">
        <f>'Hazard &amp; Exposure'!BC63</f>
        <v>4.2</v>
      </c>
      <c r="L64" s="41">
        <f t="shared" si="8"/>
        <v>3.1</v>
      </c>
      <c r="M64" s="150">
        <f>Vulnerability!E63</f>
        <v>5.6</v>
      </c>
      <c r="N64" s="148">
        <f>Vulnerability!H63</f>
        <v>5.2</v>
      </c>
      <c r="O64" s="148">
        <f>Vulnerability!M63</f>
        <v>0.9</v>
      </c>
      <c r="P64" s="40">
        <f>Vulnerability!N63</f>
        <v>4.3</v>
      </c>
      <c r="Q64" s="148">
        <f>Vulnerability!S63</f>
        <v>1.3</v>
      </c>
      <c r="R64" s="147">
        <f>Vulnerability!W63</f>
        <v>7.5</v>
      </c>
      <c r="S64" s="147">
        <f>Vulnerability!Z63</f>
        <v>2.6</v>
      </c>
      <c r="T64" s="147">
        <f>Vulnerability!AC63</f>
        <v>0</v>
      </c>
      <c r="U64" s="147">
        <f>Vulnerability!AI63</f>
        <v>3.2</v>
      </c>
      <c r="V64" s="148">
        <f>Vulnerability!AJ63</f>
        <v>3.9</v>
      </c>
      <c r="W64" s="40">
        <f>Vulnerability!AK63</f>
        <v>2.7</v>
      </c>
      <c r="X64" s="41">
        <f t="shared" si="9"/>
        <v>3.5</v>
      </c>
      <c r="Y64" s="163">
        <f>'Lack of Coping Capacity'!D63</f>
        <v>6.7</v>
      </c>
      <c r="Z64" s="146">
        <f>'Lack of Coping Capacity'!G63</f>
        <v>6.9</v>
      </c>
      <c r="AA64" s="40">
        <f>'Lack of Coping Capacity'!H63</f>
        <v>6.8</v>
      </c>
      <c r="AB64" s="146">
        <f>'Lack of Coping Capacity'!M63</f>
        <v>3.1</v>
      </c>
      <c r="AC64" s="146">
        <f>'Lack of Coping Capacity'!R63</f>
        <v>5.9</v>
      </c>
      <c r="AD64" s="146">
        <f>'Lack of Coping Capacity'!W63</f>
        <v>7.5</v>
      </c>
      <c r="AE64" s="40">
        <f>'Lack of Coping Capacity'!X63</f>
        <v>5.5</v>
      </c>
      <c r="AF64" s="41">
        <f t="shared" si="10"/>
        <v>6.2</v>
      </c>
      <c r="AG64" s="155">
        <f t="shared" si="11"/>
        <v>4.0999999999999996</v>
      </c>
      <c r="AH64" s="174" t="str">
        <f t="shared" si="7"/>
        <v>Medium</v>
      </c>
      <c r="AI64" s="167">
        <f t="shared" si="12"/>
        <v>76</v>
      </c>
      <c r="AJ64" s="170" t="e">
        <f>VLOOKUP($B64,#REF!,8,FALSE)</f>
        <v>#REF!</v>
      </c>
      <c r="AK64" s="47" t="e">
        <f>#REF!</f>
        <v>#REF!</v>
      </c>
      <c r="AL64" s="168" t="e">
        <f t="shared" si="13"/>
        <v>#REF!</v>
      </c>
      <c r="AM64" s="47" t="str">
        <f t="shared" si="14"/>
        <v/>
      </c>
      <c r="AN64" s="169" t="e">
        <f>#REF!</f>
        <v>#REF!</v>
      </c>
      <c r="AO64" s="175"/>
    </row>
    <row r="65" spans="1:41" ht="15" thickBot="1" x14ac:dyDescent="0.4">
      <c r="A65" s="125" t="str">
        <f>'Indicator Data'!A67</f>
        <v>Gambia</v>
      </c>
      <c r="B65" s="43" t="str">
        <f>'Indicator Data'!B67</f>
        <v>GMB</v>
      </c>
      <c r="C65" s="153">
        <f>'Hazard &amp; Exposure'!AO64</f>
        <v>0.1</v>
      </c>
      <c r="D65" s="152">
        <f>'Hazard &amp; Exposure'!AP64</f>
        <v>3.5</v>
      </c>
      <c r="E65" s="152">
        <f>'Hazard &amp; Exposure'!AQ64</f>
        <v>3.6</v>
      </c>
      <c r="F65" s="152">
        <f>'Hazard &amp; Exposure'!AR64</f>
        <v>0</v>
      </c>
      <c r="G65" s="152">
        <f>'Hazard &amp; Exposure'!AU64</f>
        <v>3.3</v>
      </c>
      <c r="H65" s="40">
        <f>'Hazard &amp; Exposure'!AV64</f>
        <v>2.2000000000000002</v>
      </c>
      <c r="I65" s="152">
        <f>'Hazard &amp; Exposure'!AY64</f>
        <v>2.2999999999999998</v>
      </c>
      <c r="J65" s="152">
        <f>'Hazard &amp; Exposure'!BB64</f>
        <v>0</v>
      </c>
      <c r="K65" s="40">
        <f>'Hazard &amp; Exposure'!BC64</f>
        <v>1.6</v>
      </c>
      <c r="L65" s="41">
        <f t="shared" si="8"/>
        <v>1.9</v>
      </c>
      <c r="M65" s="150">
        <f>Vulnerability!E64</f>
        <v>8.4</v>
      </c>
      <c r="N65" s="148">
        <f>Vulnerability!H64</f>
        <v>8.3000000000000007</v>
      </c>
      <c r="O65" s="148">
        <f>Vulnerability!M64</f>
        <v>5.4</v>
      </c>
      <c r="P65" s="40">
        <f>Vulnerability!N64</f>
        <v>7.6</v>
      </c>
      <c r="Q65" s="148">
        <f>Vulnerability!S64</f>
        <v>3.8</v>
      </c>
      <c r="R65" s="147">
        <f>Vulnerability!W64</f>
        <v>4.5</v>
      </c>
      <c r="S65" s="147">
        <f>Vulnerability!Z64</f>
        <v>4.3</v>
      </c>
      <c r="T65" s="147">
        <f>Vulnerability!AC64</f>
        <v>0</v>
      </c>
      <c r="U65" s="147">
        <f>Vulnerability!AI64</f>
        <v>4</v>
      </c>
      <c r="V65" s="148">
        <f>Vulnerability!AJ64</f>
        <v>3.4</v>
      </c>
      <c r="W65" s="40">
        <f>Vulnerability!AK64</f>
        <v>3.6</v>
      </c>
      <c r="X65" s="41">
        <f t="shared" si="9"/>
        <v>6</v>
      </c>
      <c r="Y65" s="163">
        <f>'Lack of Coping Capacity'!D64</f>
        <v>3</v>
      </c>
      <c r="Z65" s="146">
        <f>'Lack of Coping Capacity'!G64</f>
        <v>6.3</v>
      </c>
      <c r="AA65" s="40">
        <f>'Lack of Coping Capacity'!H64</f>
        <v>4.7</v>
      </c>
      <c r="AB65" s="146">
        <f>'Lack of Coping Capacity'!M64</f>
        <v>6</v>
      </c>
      <c r="AC65" s="146">
        <f>'Lack of Coping Capacity'!R64</f>
        <v>4.2</v>
      </c>
      <c r="AD65" s="146">
        <f>'Lack of Coping Capacity'!W64</f>
        <v>7.5</v>
      </c>
      <c r="AE65" s="40">
        <f>'Lack of Coping Capacity'!X64</f>
        <v>5.9</v>
      </c>
      <c r="AF65" s="41">
        <f t="shared" si="10"/>
        <v>5.3</v>
      </c>
      <c r="AG65" s="155">
        <f t="shared" si="11"/>
        <v>3.9</v>
      </c>
      <c r="AH65" s="174" t="str">
        <f t="shared" si="7"/>
        <v>Medium</v>
      </c>
      <c r="AI65" s="167">
        <f t="shared" si="12"/>
        <v>85</v>
      </c>
      <c r="AJ65" s="170" t="e">
        <f>VLOOKUP($B65,#REF!,8,FALSE)</f>
        <v>#REF!</v>
      </c>
      <c r="AK65" s="47" t="e">
        <f>#REF!</f>
        <v>#REF!</v>
      </c>
      <c r="AL65" s="168" t="e">
        <f t="shared" si="13"/>
        <v>#REF!</v>
      </c>
      <c r="AM65" s="47" t="str">
        <f t="shared" si="14"/>
        <v/>
      </c>
      <c r="AN65" s="169" t="e">
        <f>#REF!</f>
        <v>#REF!</v>
      </c>
      <c r="AO65" s="175"/>
    </row>
    <row r="66" spans="1:41" ht="15" thickBot="1" x14ac:dyDescent="0.4">
      <c r="A66" s="125" t="str">
        <f>'Indicator Data'!A68</f>
        <v>Georgia</v>
      </c>
      <c r="B66" s="43" t="str">
        <f>'Indicator Data'!B68</f>
        <v>GEO</v>
      </c>
      <c r="C66" s="153">
        <f>'Hazard &amp; Exposure'!AO65</f>
        <v>7.8</v>
      </c>
      <c r="D66" s="152">
        <f>'Hazard &amp; Exposure'!AP65</f>
        <v>5.2</v>
      </c>
      <c r="E66" s="152">
        <f>'Hazard &amp; Exposure'!AQ65</f>
        <v>0</v>
      </c>
      <c r="F66" s="152">
        <f>'Hazard &amp; Exposure'!AR65</f>
        <v>0</v>
      </c>
      <c r="G66" s="152">
        <f>'Hazard &amp; Exposure'!AU65</f>
        <v>5.3</v>
      </c>
      <c r="H66" s="40">
        <f>'Hazard &amp; Exposure'!AV65</f>
        <v>4.4000000000000004</v>
      </c>
      <c r="I66" s="152">
        <f>'Hazard &amp; Exposure'!AY65</f>
        <v>4.5999999999999996</v>
      </c>
      <c r="J66" s="152">
        <f>'Hazard &amp; Exposure'!BB65</f>
        <v>0</v>
      </c>
      <c r="K66" s="40">
        <f>'Hazard &amp; Exposure'!BC65</f>
        <v>3.2</v>
      </c>
      <c r="L66" s="41">
        <f t="shared" si="8"/>
        <v>3.8</v>
      </c>
      <c r="M66" s="150">
        <f>Vulnerability!E65</f>
        <v>2.6</v>
      </c>
      <c r="N66" s="148">
        <f>Vulnerability!H65</f>
        <v>3.8</v>
      </c>
      <c r="O66" s="148">
        <f>Vulnerability!M65</f>
        <v>2.1</v>
      </c>
      <c r="P66" s="40">
        <f>Vulnerability!N65</f>
        <v>2.8</v>
      </c>
      <c r="Q66" s="148">
        <f>Vulnerability!S65</f>
        <v>8.8000000000000007</v>
      </c>
      <c r="R66" s="147">
        <f>Vulnerability!W65</f>
        <v>0.9</v>
      </c>
      <c r="S66" s="147">
        <f>Vulnerability!Z65</f>
        <v>0.5</v>
      </c>
      <c r="T66" s="147">
        <f>Vulnerability!AC65</f>
        <v>0</v>
      </c>
      <c r="U66" s="147">
        <f>Vulnerability!AI65</f>
        <v>2.5</v>
      </c>
      <c r="V66" s="148">
        <f>Vulnerability!AJ65</f>
        <v>1</v>
      </c>
      <c r="W66" s="40">
        <f>Vulnerability!AK65</f>
        <v>6.3</v>
      </c>
      <c r="X66" s="41">
        <f t="shared" si="9"/>
        <v>4.8</v>
      </c>
      <c r="Y66" s="163">
        <f>'Lack of Coping Capacity'!D65</f>
        <v>4.7</v>
      </c>
      <c r="Z66" s="146">
        <f>'Lack of Coping Capacity'!G65</f>
        <v>4.0999999999999996</v>
      </c>
      <c r="AA66" s="40">
        <f>'Lack of Coping Capacity'!H65</f>
        <v>4.4000000000000004</v>
      </c>
      <c r="AB66" s="146">
        <f>'Lack of Coping Capacity'!M65</f>
        <v>2</v>
      </c>
      <c r="AC66" s="146">
        <f>'Lack of Coping Capacity'!R65</f>
        <v>1.1000000000000001</v>
      </c>
      <c r="AD66" s="146">
        <f>'Lack of Coping Capacity'!W65</f>
        <v>2.2999999999999998</v>
      </c>
      <c r="AE66" s="40">
        <f>'Lack of Coping Capacity'!X65</f>
        <v>1.8</v>
      </c>
      <c r="AF66" s="41">
        <f t="shared" si="10"/>
        <v>3.2</v>
      </c>
      <c r="AG66" s="155">
        <f t="shared" si="11"/>
        <v>3.9</v>
      </c>
      <c r="AH66" s="174" t="str">
        <f t="shared" si="7"/>
        <v>Medium</v>
      </c>
      <c r="AI66" s="167">
        <f t="shared" si="12"/>
        <v>85</v>
      </c>
      <c r="AJ66" s="170" t="e">
        <f>VLOOKUP($B66,#REF!,8,FALSE)</f>
        <v>#REF!</v>
      </c>
      <c r="AK66" s="47" t="e">
        <f>#REF!</f>
        <v>#REF!</v>
      </c>
      <c r="AL66" s="168" t="e">
        <f t="shared" si="13"/>
        <v>#REF!</v>
      </c>
      <c r="AM66" s="47" t="str">
        <f t="shared" si="14"/>
        <v/>
      </c>
      <c r="AN66" s="169" t="e">
        <f>#REF!</f>
        <v>#REF!</v>
      </c>
      <c r="AO66" s="175"/>
    </row>
    <row r="67" spans="1:41" ht="15" thickBot="1" x14ac:dyDescent="0.4">
      <c r="A67" s="125" t="str">
        <f>'Indicator Data'!A69</f>
        <v>Germany</v>
      </c>
      <c r="B67" s="43" t="str">
        <f>'Indicator Data'!B69</f>
        <v>DEU</v>
      </c>
      <c r="C67" s="153">
        <f>'Hazard &amp; Exposure'!AO66</f>
        <v>2.7</v>
      </c>
      <c r="D67" s="152">
        <f>'Hazard &amp; Exposure'!AP66</f>
        <v>6.1</v>
      </c>
      <c r="E67" s="152">
        <f>'Hazard &amp; Exposure'!AQ66</f>
        <v>0</v>
      </c>
      <c r="F67" s="152">
        <f>'Hazard &amp; Exposure'!AR66</f>
        <v>0</v>
      </c>
      <c r="G67" s="152">
        <f>'Hazard &amp; Exposure'!AU66</f>
        <v>0.5</v>
      </c>
      <c r="H67" s="40">
        <f>'Hazard &amp; Exposure'!AV66</f>
        <v>2.2000000000000002</v>
      </c>
      <c r="I67" s="152">
        <f>'Hazard &amp; Exposure'!AY66</f>
        <v>0.8</v>
      </c>
      <c r="J67" s="152">
        <f>'Hazard &amp; Exposure'!BB66</f>
        <v>0</v>
      </c>
      <c r="K67" s="40">
        <f>'Hazard &amp; Exposure'!BC66</f>
        <v>0.6</v>
      </c>
      <c r="L67" s="41">
        <f t="shared" si="8"/>
        <v>1.4</v>
      </c>
      <c r="M67" s="150">
        <f>Vulnerability!E66</f>
        <v>0.2</v>
      </c>
      <c r="N67" s="148">
        <f>Vulnerability!H66</f>
        <v>1.2</v>
      </c>
      <c r="O67" s="148">
        <f>Vulnerability!M66</f>
        <v>0</v>
      </c>
      <c r="P67" s="40">
        <f>Vulnerability!N66</f>
        <v>0.4</v>
      </c>
      <c r="Q67" s="148">
        <f>Vulnerability!S66</f>
        <v>8</v>
      </c>
      <c r="R67" s="147">
        <f>Vulnerability!W66</f>
        <v>0.1</v>
      </c>
      <c r="S67" s="147">
        <f>Vulnerability!Z66</f>
        <v>0.3</v>
      </c>
      <c r="T67" s="147">
        <f>Vulnerability!AC66</f>
        <v>0</v>
      </c>
      <c r="U67" s="147">
        <f>Vulnerability!AI66</f>
        <v>1</v>
      </c>
      <c r="V67" s="148">
        <f>Vulnerability!AJ66</f>
        <v>0.4</v>
      </c>
      <c r="W67" s="40">
        <f>Vulnerability!AK66</f>
        <v>5.3</v>
      </c>
      <c r="X67" s="41">
        <f t="shared" si="9"/>
        <v>3.2</v>
      </c>
      <c r="Y67" s="163">
        <f>'Lack of Coping Capacity'!D66</f>
        <v>2.7</v>
      </c>
      <c r="Z67" s="146">
        <f>'Lack of Coping Capacity'!G66</f>
        <v>1.8</v>
      </c>
      <c r="AA67" s="40">
        <f>'Lack of Coping Capacity'!H66</f>
        <v>2.2999999999999998</v>
      </c>
      <c r="AB67" s="146">
        <f>'Lack of Coping Capacity'!M66</f>
        <v>1.8</v>
      </c>
      <c r="AC67" s="146">
        <f>'Lack of Coping Capacity'!R66</f>
        <v>0</v>
      </c>
      <c r="AD67" s="146">
        <f>'Lack of Coping Capacity'!W66</f>
        <v>0.2</v>
      </c>
      <c r="AE67" s="40">
        <f>'Lack of Coping Capacity'!X66</f>
        <v>0.7</v>
      </c>
      <c r="AF67" s="41">
        <f t="shared" si="10"/>
        <v>1.5</v>
      </c>
      <c r="AG67" s="155">
        <f t="shared" si="11"/>
        <v>1.9</v>
      </c>
      <c r="AH67" s="174" t="str">
        <f t="shared" si="7"/>
        <v>Very Low</v>
      </c>
      <c r="AI67" s="167">
        <f t="shared" si="12"/>
        <v>152</v>
      </c>
      <c r="AJ67" s="170" t="e">
        <f>VLOOKUP($B67,#REF!,8,FALSE)</f>
        <v>#REF!</v>
      </c>
      <c r="AK67" s="47" t="e">
        <f>#REF!</f>
        <v>#REF!</v>
      </c>
      <c r="AL67" s="168" t="e">
        <f t="shared" si="13"/>
        <v>#REF!</v>
      </c>
      <c r="AM67" s="47" t="str">
        <f t="shared" si="14"/>
        <v/>
      </c>
      <c r="AN67" s="169" t="e">
        <f>#REF!</f>
        <v>#REF!</v>
      </c>
      <c r="AO67" s="175"/>
    </row>
    <row r="68" spans="1:41" ht="15" thickBot="1" x14ac:dyDescent="0.4">
      <c r="A68" s="125" t="str">
        <f>'Indicator Data'!A70</f>
        <v>Ghana</v>
      </c>
      <c r="B68" s="43" t="str">
        <f>'Indicator Data'!B70</f>
        <v>GHA</v>
      </c>
      <c r="C68" s="153">
        <f>'Hazard &amp; Exposure'!AO67</f>
        <v>0.1</v>
      </c>
      <c r="D68" s="152">
        <f>'Hazard &amp; Exposure'!AP67</f>
        <v>4.9000000000000004</v>
      </c>
      <c r="E68" s="152">
        <f>'Hazard &amp; Exposure'!AQ67</f>
        <v>5.2</v>
      </c>
      <c r="F68" s="152">
        <f>'Hazard &amp; Exposure'!AR67</f>
        <v>0</v>
      </c>
      <c r="G68" s="152">
        <f>'Hazard &amp; Exposure'!AU67</f>
        <v>1</v>
      </c>
      <c r="H68" s="40">
        <f>'Hazard &amp; Exposure'!AV67</f>
        <v>2.6</v>
      </c>
      <c r="I68" s="152">
        <f>'Hazard &amp; Exposure'!AY67</f>
        <v>2</v>
      </c>
      <c r="J68" s="152">
        <f>'Hazard &amp; Exposure'!BB67</f>
        <v>0</v>
      </c>
      <c r="K68" s="40">
        <f>'Hazard &amp; Exposure'!BC67</f>
        <v>1.4</v>
      </c>
      <c r="L68" s="41">
        <f t="shared" ref="L68:L99" si="15">ROUND((10-GEOMEAN(((10-H68)/10*9+1),((10-K68)/10*9+1)))/9*10,1)</f>
        <v>2</v>
      </c>
      <c r="M68" s="150">
        <f>Vulnerability!E67</f>
        <v>6.9</v>
      </c>
      <c r="N68" s="148">
        <f>Vulnerability!H67</f>
        <v>5.8</v>
      </c>
      <c r="O68" s="148">
        <f>Vulnerability!M67</f>
        <v>1.2</v>
      </c>
      <c r="P68" s="40">
        <f>Vulnerability!N67</f>
        <v>5.2</v>
      </c>
      <c r="Q68" s="148">
        <f>Vulnerability!S67</f>
        <v>3.1</v>
      </c>
      <c r="R68" s="147">
        <f>Vulnerability!W67</f>
        <v>3.9</v>
      </c>
      <c r="S68" s="147">
        <f>Vulnerability!Z67</f>
        <v>3.1</v>
      </c>
      <c r="T68" s="147">
        <f>Vulnerability!AC67</f>
        <v>2.1</v>
      </c>
      <c r="U68" s="147">
        <f>Vulnerability!AI67</f>
        <v>3</v>
      </c>
      <c r="V68" s="148">
        <f>Vulnerability!AJ67</f>
        <v>3.1</v>
      </c>
      <c r="W68" s="40">
        <f>Vulnerability!AK67</f>
        <v>3.1</v>
      </c>
      <c r="X68" s="41">
        <f t="shared" ref="X68:X99" si="16">ROUND((10-GEOMEAN(((10-P68)/10*9+1),((10-W68)/10*9+1)))/9*10,1)</f>
        <v>4.2</v>
      </c>
      <c r="Y68" s="163">
        <f>'Lack of Coping Capacity'!D67</f>
        <v>3.4</v>
      </c>
      <c r="Z68" s="146">
        <f>'Lack of Coping Capacity'!G67</f>
        <v>5.6</v>
      </c>
      <c r="AA68" s="40">
        <f>'Lack of Coping Capacity'!H67</f>
        <v>4.5</v>
      </c>
      <c r="AB68" s="146">
        <f>'Lack of Coping Capacity'!M67</f>
        <v>4.0999999999999996</v>
      </c>
      <c r="AC68" s="146">
        <f>'Lack of Coping Capacity'!R67</f>
        <v>6.7</v>
      </c>
      <c r="AD68" s="146">
        <f>'Lack of Coping Capacity'!W67</f>
        <v>5.9</v>
      </c>
      <c r="AE68" s="40">
        <f>'Lack of Coping Capacity'!X67</f>
        <v>5.6</v>
      </c>
      <c r="AF68" s="41">
        <f t="shared" ref="AF68:AF99" si="17">ROUND((10-GEOMEAN(((10-AA68)/10*9+1),((10-AE68)/10*9+1)))/9*10,1)</f>
        <v>5.0999999999999996</v>
      </c>
      <c r="AG68" s="155">
        <f t="shared" ref="AG68:AG99" si="18">ROUND(L68^(1/3)*X68^(1/3)*AF68^(1/3),1)</f>
        <v>3.5</v>
      </c>
      <c r="AH68" s="174" t="str">
        <f t="shared" si="7"/>
        <v>Medium</v>
      </c>
      <c r="AI68" s="167">
        <f t="shared" ref="AI68:AI99" si="19">_xlfn.RANK.EQ(AG68,AG$4:AG$194)</f>
        <v>98</v>
      </c>
      <c r="AJ68" s="170" t="e">
        <f>VLOOKUP($B68,#REF!,8,FALSE)</f>
        <v>#REF!</v>
      </c>
      <c r="AK68" s="47" t="e">
        <f>#REF!</f>
        <v>#REF!</v>
      </c>
      <c r="AL68" s="168" t="e">
        <f t="shared" ref="AL68:AL99" si="20">AK68/51</f>
        <v>#REF!</v>
      </c>
      <c r="AM68" s="47" t="str">
        <f t="shared" ref="AM68:AM99" si="21">IF(J68&gt;=7,"YES","")</f>
        <v/>
      </c>
      <c r="AN68" s="169" t="e">
        <f>#REF!</f>
        <v>#REF!</v>
      </c>
      <c r="AO68" s="175"/>
    </row>
    <row r="69" spans="1:41" ht="15" thickBot="1" x14ac:dyDescent="0.4">
      <c r="A69" s="125" t="str">
        <f>'Indicator Data'!A71</f>
        <v>Greece</v>
      </c>
      <c r="B69" s="43" t="str">
        <f>'Indicator Data'!B71</f>
        <v>GRC</v>
      </c>
      <c r="C69" s="153">
        <f>'Hazard &amp; Exposure'!AO68</f>
        <v>6.1</v>
      </c>
      <c r="D69" s="152">
        <f>'Hazard &amp; Exposure'!AP68</f>
        <v>3.1</v>
      </c>
      <c r="E69" s="152">
        <f>'Hazard &amp; Exposure'!AQ68</f>
        <v>8.6999999999999993</v>
      </c>
      <c r="F69" s="152">
        <f>'Hazard &amp; Exposure'!AR68</f>
        <v>0</v>
      </c>
      <c r="G69" s="152">
        <f>'Hazard &amp; Exposure'!AU68</f>
        <v>2.2999999999999998</v>
      </c>
      <c r="H69" s="40">
        <f>'Hazard &amp; Exposure'!AV68</f>
        <v>4.9000000000000004</v>
      </c>
      <c r="I69" s="152">
        <f>'Hazard &amp; Exposure'!AY68</f>
        <v>2.7</v>
      </c>
      <c r="J69" s="152">
        <f>'Hazard &amp; Exposure'!BB68</f>
        <v>0</v>
      </c>
      <c r="K69" s="40">
        <f>'Hazard &amp; Exposure'!BC68</f>
        <v>1.9</v>
      </c>
      <c r="L69" s="41">
        <f t="shared" si="15"/>
        <v>3.5</v>
      </c>
      <c r="M69" s="150">
        <f>Vulnerability!E68</f>
        <v>1.2</v>
      </c>
      <c r="N69" s="148">
        <f>Vulnerability!H68</f>
        <v>2.2999999999999998</v>
      </c>
      <c r="O69" s="148">
        <f>Vulnerability!M68</f>
        <v>1.1000000000000001</v>
      </c>
      <c r="P69" s="40">
        <f>Vulnerability!N68</f>
        <v>1.5</v>
      </c>
      <c r="Q69" s="148">
        <f>Vulnerability!S68</f>
        <v>5.3</v>
      </c>
      <c r="R69" s="147">
        <f>Vulnerability!W68</f>
        <v>0.4</v>
      </c>
      <c r="S69" s="147">
        <f>Vulnerability!Z68</f>
        <v>0.4</v>
      </c>
      <c r="T69" s="147">
        <f>Vulnerability!AC68</f>
        <v>0</v>
      </c>
      <c r="U69" s="147">
        <f>Vulnerability!AI68</f>
        <v>1.5</v>
      </c>
      <c r="V69" s="148">
        <f>Vulnerability!AJ68</f>
        <v>0.6</v>
      </c>
      <c r="W69" s="40">
        <f>Vulnerability!AK68</f>
        <v>3.3</v>
      </c>
      <c r="X69" s="41">
        <f t="shared" si="16"/>
        <v>2.4</v>
      </c>
      <c r="Y69" s="163">
        <f>'Lack of Coping Capacity'!D68</f>
        <v>2.2999999999999998</v>
      </c>
      <c r="Z69" s="146">
        <f>'Lack of Coping Capacity'!G68</f>
        <v>5</v>
      </c>
      <c r="AA69" s="40">
        <f>'Lack of Coping Capacity'!H68</f>
        <v>3.7</v>
      </c>
      <c r="AB69" s="146">
        <f>'Lack of Coping Capacity'!M68</f>
        <v>2.2000000000000002</v>
      </c>
      <c r="AC69" s="146">
        <f>'Lack of Coping Capacity'!R68</f>
        <v>0</v>
      </c>
      <c r="AD69" s="146">
        <f>'Lack of Coping Capacity'!W68</f>
        <v>0.8</v>
      </c>
      <c r="AE69" s="40">
        <f>'Lack of Coping Capacity'!X68</f>
        <v>1</v>
      </c>
      <c r="AF69" s="41">
        <f t="shared" si="17"/>
        <v>2.5</v>
      </c>
      <c r="AG69" s="155">
        <f t="shared" si="18"/>
        <v>2.8</v>
      </c>
      <c r="AH69" s="174" t="str">
        <f t="shared" ref="AH69:AH132" si="22">IF(AG69&gt;=6.5,"Very High",IF(AG69&gt;=5,"High",IF(AG69&gt;=3.5,"Medium",IF(AG69&gt;=2,"Low","Very Low"))))</f>
        <v>Low</v>
      </c>
      <c r="AI69" s="167">
        <f t="shared" si="19"/>
        <v>123</v>
      </c>
      <c r="AJ69" s="170" t="e">
        <f>VLOOKUP($B69,#REF!,8,FALSE)</f>
        <v>#REF!</v>
      </c>
      <c r="AK69" s="47" t="e">
        <f>#REF!</f>
        <v>#REF!</v>
      </c>
      <c r="AL69" s="168" t="e">
        <f t="shared" si="20"/>
        <v>#REF!</v>
      </c>
      <c r="AM69" s="47" t="str">
        <f t="shared" si="21"/>
        <v/>
      </c>
      <c r="AN69" s="169" t="e">
        <f>#REF!</f>
        <v>#REF!</v>
      </c>
      <c r="AO69" s="175"/>
    </row>
    <row r="70" spans="1:41" ht="15" thickBot="1" x14ac:dyDescent="0.4">
      <c r="A70" s="125" t="str">
        <f>'Indicator Data'!A72</f>
        <v>Grenada</v>
      </c>
      <c r="B70" s="43" t="str">
        <f>'Indicator Data'!B72</f>
        <v>GRD</v>
      </c>
      <c r="C70" s="153">
        <f>'Hazard &amp; Exposure'!AO69</f>
        <v>0.5</v>
      </c>
      <c r="D70" s="152">
        <f>'Hazard &amp; Exposure'!AP69</f>
        <v>0.1</v>
      </c>
      <c r="E70" s="152">
        <f>'Hazard &amp; Exposure'!AQ69</f>
        <v>0</v>
      </c>
      <c r="F70" s="152">
        <f>'Hazard &amp; Exposure'!AR69</f>
        <v>1.8</v>
      </c>
      <c r="G70" s="152">
        <f>'Hazard &amp; Exposure'!AU69</f>
        <v>0.5</v>
      </c>
      <c r="H70" s="40">
        <f>'Hazard &amp; Exposure'!AV69</f>
        <v>0.6</v>
      </c>
      <c r="I70" s="152">
        <f>'Hazard &amp; Exposure'!AY69</f>
        <v>0</v>
      </c>
      <c r="J70" s="152">
        <f>'Hazard &amp; Exposure'!BB69</f>
        <v>0</v>
      </c>
      <c r="K70" s="40">
        <f>'Hazard &amp; Exposure'!BC69</f>
        <v>0</v>
      </c>
      <c r="L70" s="41">
        <f t="shared" si="15"/>
        <v>0.3</v>
      </c>
      <c r="M70" s="150">
        <f>Vulnerability!E69</f>
        <v>2.7</v>
      </c>
      <c r="N70" s="148">
        <f>Vulnerability!H69</f>
        <v>3</v>
      </c>
      <c r="O70" s="148">
        <f>Vulnerability!M69</f>
        <v>0.8</v>
      </c>
      <c r="P70" s="40">
        <f>Vulnerability!N69</f>
        <v>2.2999999999999998</v>
      </c>
      <c r="Q70" s="148">
        <f>Vulnerability!S69</f>
        <v>0</v>
      </c>
      <c r="R70" s="147">
        <f>Vulnerability!W69</f>
        <v>0.1</v>
      </c>
      <c r="S70" s="147">
        <f>Vulnerability!Z69</f>
        <v>1.3</v>
      </c>
      <c r="T70" s="147">
        <f>Vulnerability!AC69</f>
        <v>0</v>
      </c>
      <c r="U70" s="147">
        <f>Vulnerability!AI69</f>
        <v>5.4</v>
      </c>
      <c r="V70" s="148">
        <f>Vulnerability!AJ69</f>
        <v>2</v>
      </c>
      <c r="W70" s="40">
        <f>Vulnerability!AK69</f>
        <v>1</v>
      </c>
      <c r="X70" s="41">
        <f t="shared" si="16"/>
        <v>1.7</v>
      </c>
      <c r="Y70" s="163">
        <f>'Lack of Coping Capacity'!D69</f>
        <v>4.7</v>
      </c>
      <c r="Z70" s="146">
        <f>'Lack of Coping Capacity'!G69</f>
        <v>5.0999999999999996</v>
      </c>
      <c r="AA70" s="40">
        <f>'Lack of Coping Capacity'!H69</f>
        <v>4.9000000000000004</v>
      </c>
      <c r="AB70" s="146">
        <f>'Lack of Coping Capacity'!M69</f>
        <v>3.3</v>
      </c>
      <c r="AC70" s="146">
        <f>'Lack of Coping Capacity'!R69</f>
        <v>0.3</v>
      </c>
      <c r="AD70" s="146">
        <f>'Lack of Coping Capacity'!W69</f>
        <v>3.9</v>
      </c>
      <c r="AE70" s="40">
        <f>'Lack of Coping Capacity'!X69</f>
        <v>2.5</v>
      </c>
      <c r="AF70" s="41">
        <f t="shared" si="17"/>
        <v>3.8</v>
      </c>
      <c r="AG70" s="155">
        <f t="shared" si="18"/>
        <v>1.2</v>
      </c>
      <c r="AH70" s="174" t="str">
        <f t="shared" si="22"/>
        <v>Very Low</v>
      </c>
      <c r="AI70" s="167">
        <f t="shared" si="19"/>
        <v>181</v>
      </c>
      <c r="AJ70" s="170" t="e">
        <f>VLOOKUP($B70,#REF!,8,FALSE)</f>
        <v>#REF!</v>
      </c>
      <c r="AK70" s="47" t="e">
        <f>#REF!</f>
        <v>#REF!</v>
      </c>
      <c r="AL70" s="168" t="e">
        <f t="shared" si="20"/>
        <v>#REF!</v>
      </c>
      <c r="AM70" s="47" t="str">
        <f t="shared" si="21"/>
        <v/>
      </c>
      <c r="AN70" s="169" t="e">
        <f>#REF!</f>
        <v>#REF!</v>
      </c>
      <c r="AO70" s="175"/>
    </row>
    <row r="71" spans="1:41" ht="15" thickBot="1" x14ac:dyDescent="0.4">
      <c r="A71" s="125" t="str">
        <f>'Indicator Data'!A73</f>
        <v>Guatemala</v>
      </c>
      <c r="B71" s="43" t="str">
        <f>'Indicator Data'!B73</f>
        <v>GTM</v>
      </c>
      <c r="C71" s="153">
        <f>'Hazard &amp; Exposure'!AO70</f>
        <v>9.6999999999999993</v>
      </c>
      <c r="D71" s="152">
        <f>'Hazard &amp; Exposure'!AP70</f>
        <v>5.0999999999999996</v>
      </c>
      <c r="E71" s="152">
        <f>'Hazard &amp; Exposure'!AQ70</f>
        <v>7.4</v>
      </c>
      <c r="F71" s="152">
        <f>'Hazard &amp; Exposure'!AR70</f>
        <v>4.5</v>
      </c>
      <c r="G71" s="152">
        <f>'Hazard &amp; Exposure'!AU70</f>
        <v>3.6</v>
      </c>
      <c r="H71" s="40">
        <f>'Hazard &amp; Exposure'!AV70</f>
        <v>6.8</v>
      </c>
      <c r="I71" s="152">
        <f>'Hazard &amp; Exposure'!AY70</f>
        <v>6.9</v>
      </c>
      <c r="J71" s="152">
        <f>'Hazard &amp; Exposure'!BB70</f>
        <v>0</v>
      </c>
      <c r="K71" s="40">
        <f>'Hazard &amp; Exposure'!BC70</f>
        <v>4.8</v>
      </c>
      <c r="L71" s="41">
        <f t="shared" si="15"/>
        <v>5.9</v>
      </c>
      <c r="M71" s="150">
        <f>Vulnerability!E70</f>
        <v>6.5</v>
      </c>
      <c r="N71" s="148">
        <f>Vulnerability!H70</f>
        <v>6.3</v>
      </c>
      <c r="O71" s="148">
        <f>Vulnerability!M70</f>
        <v>0.5</v>
      </c>
      <c r="P71" s="40">
        <f>Vulnerability!N70</f>
        <v>5</v>
      </c>
      <c r="Q71" s="148">
        <f>Vulnerability!S70</f>
        <v>7.1</v>
      </c>
      <c r="R71" s="147">
        <f>Vulnerability!W70</f>
        <v>0.5</v>
      </c>
      <c r="S71" s="147">
        <f>Vulnerability!Z70</f>
        <v>2.5</v>
      </c>
      <c r="T71" s="147">
        <f>Vulnerability!AC70</f>
        <v>10</v>
      </c>
      <c r="U71" s="147">
        <f>Vulnerability!AI70</f>
        <v>4.7</v>
      </c>
      <c r="V71" s="148">
        <f>Vulnerability!AJ70</f>
        <v>6.1</v>
      </c>
      <c r="W71" s="40">
        <f>Vulnerability!AK70</f>
        <v>6.6</v>
      </c>
      <c r="X71" s="41">
        <f t="shared" si="16"/>
        <v>5.9</v>
      </c>
      <c r="Y71" s="163">
        <f>'Lack of Coping Capacity'!D70</f>
        <v>5.5</v>
      </c>
      <c r="Z71" s="146">
        <f>'Lack of Coping Capacity'!G70</f>
        <v>6.8</v>
      </c>
      <c r="AA71" s="40">
        <f>'Lack of Coping Capacity'!H70</f>
        <v>6.2</v>
      </c>
      <c r="AB71" s="146">
        <f>'Lack of Coping Capacity'!M70</f>
        <v>4</v>
      </c>
      <c r="AC71" s="146">
        <f>'Lack of Coping Capacity'!R70</f>
        <v>4.5</v>
      </c>
      <c r="AD71" s="146">
        <f>'Lack of Coping Capacity'!W70</f>
        <v>5.2</v>
      </c>
      <c r="AE71" s="40">
        <f>'Lack of Coping Capacity'!X70</f>
        <v>4.5999999999999996</v>
      </c>
      <c r="AF71" s="41">
        <f t="shared" si="17"/>
        <v>5.5</v>
      </c>
      <c r="AG71" s="155">
        <f t="shared" si="18"/>
        <v>5.8</v>
      </c>
      <c r="AH71" s="174" t="str">
        <f t="shared" si="22"/>
        <v>High</v>
      </c>
      <c r="AI71" s="167">
        <f t="shared" si="19"/>
        <v>25</v>
      </c>
      <c r="AJ71" s="170" t="e">
        <f>VLOOKUP($B71,#REF!,8,FALSE)</f>
        <v>#REF!</v>
      </c>
      <c r="AK71" s="47" t="e">
        <f>#REF!</f>
        <v>#REF!</v>
      </c>
      <c r="AL71" s="168" t="e">
        <f t="shared" si="20"/>
        <v>#REF!</v>
      </c>
      <c r="AM71" s="47" t="str">
        <f t="shared" si="21"/>
        <v/>
      </c>
      <c r="AN71" s="169" t="e">
        <f>#REF!</f>
        <v>#REF!</v>
      </c>
      <c r="AO71" s="175"/>
    </row>
    <row r="72" spans="1:41" ht="15" thickBot="1" x14ac:dyDescent="0.4">
      <c r="A72" s="125" t="str">
        <f>'Indicator Data'!A74</f>
        <v>Guinea</v>
      </c>
      <c r="B72" s="43" t="str">
        <f>'Indicator Data'!B74</f>
        <v>GIN</v>
      </c>
      <c r="C72" s="153">
        <f>'Hazard &amp; Exposure'!AO71</f>
        <v>0.1</v>
      </c>
      <c r="D72" s="152">
        <f>'Hazard &amp; Exposure'!AP71</f>
        <v>5.2</v>
      </c>
      <c r="E72" s="152">
        <f>'Hazard &amp; Exposure'!AQ71</f>
        <v>5.2</v>
      </c>
      <c r="F72" s="152">
        <f>'Hazard &amp; Exposure'!AR71</f>
        <v>0</v>
      </c>
      <c r="G72" s="152">
        <f>'Hazard &amp; Exposure'!AU71</f>
        <v>0.8</v>
      </c>
      <c r="H72" s="40">
        <f>'Hazard &amp; Exposure'!AV71</f>
        <v>2.6</v>
      </c>
      <c r="I72" s="152">
        <f>'Hazard &amp; Exposure'!AY71</f>
        <v>5.9</v>
      </c>
      <c r="J72" s="152">
        <f>'Hazard &amp; Exposure'!BB71</f>
        <v>0</v>
      </c>
      <c r="K72" s="40">
        <f>'Hazard &amp; Exposure'!BC71</f>
        <v>4.0999999999999996</v>
      </c>
      <c r="L72" s="41">
        <f t="shared" si="15"/>
        <v>3.4</v>
      </c>
      <c r="M72" s="150">
        <f>Vulnerability!E71</f>
        <v>8.6999999999999993</v>
      </c>
      <c r="N72" s="148">
        <f>Vulnerability!H71</f>
        <v>2.2000000000000002</v>
      </c>
      <c r="O72" s="148">
        <f>Vulnerability!M71</f>
        <v>1.8</v>
      </c>
      <c r="P72" s="40">
        <f>Vulnerability!N71</f>
        <v>5.4</v>
      </c>
      <c r="Q72" s="148">
        <f>Vulnerability!S71</f>
        <v>2.2999999999999998</v>
      </c>
      <c r="R72" s="147">
        <f>Vulnerability!W71</f>
        <v>5</v>
      </c>
      <c r="S72" s="147">
        <f>Vulnerability!Z71</f>
        <v>5.4</v>
      </c>
      <c r="T72" s="147">
        <f>Vulnerability!AC71</f>
        <v>0</v>
      </c>
      <c r="U72" s="147">
        <f>Vulnerability!AI71</f>
        <v>5.8</v>
      </c>
      <c r="V72" s="148">
        <f>Vulnerability!AJ71</f>
        <v>4.4000000000000004</v>
      </c>
      <c r="W72" s="40">
        <f>Vulnerability!AK71</f>
        <v>3.4</v>
      </c>
      <c r="X72" s="41">
        <f t="shared" si="16"/>
        <v>4.5</v>
      </c>
      <c r="Y72" s="163">
        <f>'Lack of Coping Capacity'!D71</f>
        <v>5</v>
      </c>
      <c r="Z72" s="146">
        <f>'Lack of Coping Capacity'!G71</f>
        <v>7.2</v>
      </c>
      <c r="AA72" s="40">
        <f>'Lack of Coping Capacity'!H71</f>
        <v>6.1</v>
      </c>
      <c r="AB72" s="146">
        <f>'Lack of Coping Capacity'!M71</f>
        <v>7.9</v>
      </c>
      <c r="AC72" s="146">
        <f>'Lack of Coping Capacity'!R71</f>
        <v>7.4</v>
      </c>
      <c r="AD72" s="146">
        <f>'Lack of Coping Capacity'!W71</f>
        <v>9.3000000000000007</v>
      </c>
      <c r="AE72" s="40">
        <f>'Lack of Coping Capacity'!X71</f>
        <v>8.1999999999999993</v>
      </c>
      <c r="AF72" s="41">
        <f t="shared" si="17"/>
        <v>7.3</v>
      </c>
      <c r="AG72" s="155">
        <f t="shared" si="18"/>
        <v>4.8</v>
      </c>
      <c r="AH72" s="174" t="str">
        <f t="shared" si="22"/>
        <v>Medium</v>
      </c>
      <c r="AI72" s="167">
        <f t="shared" si="19"/>
        <v>54</v>
      </c>
      <c r="AJ72" s="170" t="e">
        <f>VLOOKUP($B72,#REF!,8,FALSE)</f>
        <v>#REF!</v>
      </c>
      <c r="AK72" s="47" t="e">
        <f>#REF!</f>
        <v>#REF!</v>
      </c>
      <c r="AL72" s="168" t="e">
        <f t="shared" si="20"/>
        <v>#REF!</v>
      </c>
      <c r="AM72" s="47" t="str">
        <f t="shared" si="21"/>
        <v/>
      </c>
      <c r="AN72" s="169" t="e">
        <f>#REF!</f>
        <v>#REF!</v>
      </c>
      <c r="AO72" s="175"/>
    </row>
    <row r="73" spans="1:41" ht="15" thickBot="1" x14ac:dyDescent="0.4">
      <c r="A73" s="125" t="str">
        <f>'Indicator Data'!A75</f>
        <v>Guinea-Bissau</v>
      </c>
      <c r="B73" s="43" t="str">
        <f>'Indicator Data'!B75</f>
        <v>GNB</v>
      </c>
      <c r="C73" s="153">
        <f>'Hazard &amp; Exposure'!AO72</f>
        <v>0.1</v>
      </c>
      <c r="D73" s="152">
        <f>'Hazard &amp; Exposure'!AP72</f>
        <v>3.3</v>
      </c>
      <c r="E73" s="152">
        <f>'Hazard &amp; Exposure'!AQ72</f>
        <v>1.5</v>
      </c>
      <c r="F73" s="152">
        <f>'Hazard &amp; Exposure'!AR72</f>
        <v>0</v>
      </c>
      <c r="G73" s="152">
        <f>'Hazard &amp; Exposure'!AU72</f>
        <v>2.1</v>
      </c>
      <c r="H73" s="40">
        <f>'Hazard &amp; Exposure'!AV72</f>
        <v>1.5</v>
      </c>
      <c r="I73" s="152">
        <f>'Hazard &amp; Exposure'!AY72</f>
        <v>2.2000000000000002</v>
      </c>
      <c r="J73" s="152">
        <f>'Hazard &amp; Exposure'!BB72</f>
        <v>0</v>
      </c>
      <c r="K73" s="40">
        <f>'Hazard &amp; Exposure'!BC72</f>
        <v>1.5</v>
      </c>
      <c r="L73" s="41">
        <f t="shared" si="15"/>
        <v>1.5</v>
      </c>
      <c r="M73" s="150">
        <f>Vulnerability!E72</f>
        <v>7.6</v>
      </c>
      <c r="N73" s="148">
        <f>Vulnerability!H72</f>
        <v>6.4</v>
      </c>
      <c r="O73" s="148">
        <f>Vulnerability!M72</f>
        <v>3.7</v>
      </c>
      <c r="P73" s="40">
        <f>Vulnerability!N72</f>
        <v>6.3</v>
      </c>
      <c r="Q73" s="148">
        <f>Vulnerability!S72</f>
        <v>4.3</v>
      </c>
      <c r="R73" s="147">
        <f>Vulnerability!W72</f>
        <v>7</v>
      </c>
      <c r="S73" s="147">
        <f>Vulnerability!Z72</f>
        <v>5.2</v>
      </c>
      <c r="T73" s="147">
        <f>Vulnerability!AC72</f>
        <v>0.6</v>
      </c>
      <c r="U73" s="147">
        <f>Vulnerability!AI72</f>
        <v>7.3</v>
      </c>
      <c r="V73" s="148">
        <f>Vulnerability!AJ72</f>
        <v>5.5</v>
      </c>
      <c r="W73" s="40">
        <f>Vulnerability!AK72</f>
        <v>4.9000000000000004</v>
      </c>
      <c r="X73" s="41">
        <f t="shared" si="16"/>
        <v>5.6</v>
      </c>
      <c r="Y73" s="163">
        <f>'Lack of Coping Capacity'!D72</f>
        <v>7.8</v>
      </c>
      <c r="Z73" s="146">
        <f>'Lack of Coping Capacity'!G72</f>
        <v>8.5</v>
      </c>
      <c r="AA73" s="40">
        <f>'Lack of Coping Capacity'!H72</f>
        <v>8.1999999999999993</v>
      </c>
      <c r="AB73" s="146">
        <f>'Lack of Coping Capacity'!M72</f>
        <v>8</v>
      </c>
      <c r="AC73" s="146">
        <f>'Lack of Coping Capacity'!R72</f>
        <v>7.3</v>
      </c>
      <c r="AD73" s="146">
        <f>'Lack of Coping Capacity'!W72</f>
        <v>7.6</v>
      </c>
      <c r="AE73" s="40">
        <f>'Lack of Coping Capacity'!X72</f>
        <v>7.6</v>
      </c>
      <c r="AF73" s="41">
        <f t="shared" si="17"/>
        <v>7.9</v>
      </c>
      <c r="AG73" s="155">
        <f t="shared" si="18"/>
        <v>4</v>
      </c>
      <c r="AH73" s="174" t="str">
        <f t="shared" si="22"/>
        <v>Medium</v>
      </c>
      <c r="AI73" s="167">
        <f t="shared" si="19"/>
        <v>81</v>
      </c>
      <c r="AJ73" s="170" t="e">
        <f>VLOOKUP($B73,#REF!,8,FALSE)</f>
        <v>#REF!</v>
      </c>
      <c r="AK73" s="47" t="e">
        <f>#REF!</f>
        <v>#REF!</v>
      </c>
      <c r="AL73" s="168" t="e">
        <f t="shared" si="20"/>
        <v>#REF!</v>
      </c>
      <c r="AM73" s="47" t="str">
        <f t="shared" si="21"/>
        <v/>
      </c>
      <c r="AN73" s="169" t="e">
        <f>#REF!</f>
        <v>#REF!</v>
      </c>
      <c r="AO73" s="175"/>
    </row>
    <row r="74" spans="1:41" ht="15" thickBot="1" x14ac:dyDescent="0.4">
      <c r="A74" s="125" t="str">
        <f>'Indicator Data'!A76</f>
        <v>Guyana</v>
      </c>
      <c r="B74" s="43" t="str">
        <f>'Indicator Data'!B76</f>
        <v>GUY</v>
      </c>
      <c r="C74" s="153">
        <f>'Hazard &amp; Exposure'!AO73</f>
        <v>0.1</v>
      </c>
      <c r="D74" s="152">
        <f>'Hazard &amp; Exposure'!AP73</f>
        <v>5</v>
      </c>
      <c r="E74" s="152">
        <f>'Hazard &amp; Exposure'!AQ73</f>
        <v>6.7</v>
      </c>
      <c r="F74" s="152">
        <f>'Hazard &amp; Exposure'!AR73</f>
        <v>0</v>
      </c>
      <c r="G74" s="152">
        <f>'Hazard &amp; Exposure'!AU73</f>
        <v>4.4000000000000004</v>
      </c>
      <c r="H74" s="40">
        <f>'Hazard &amp; Exposure'!AV73</f>
        <v>3.7</v>
      </c>
      <c r="I74" s="152">
        <f>'Hazard &amp; Exposure'!AY73</f>
        <v>0.9</v>
      </c>
      <c r="J74" s="152">
        <f>'Hazard &amp; Exposure'!BB73</f>
        <v>0</v>
      </c>
      <c r="K74" s="40">
        <f>'Hazard &amp; Exposure'!BC73</f>
        <v>0.6</v>
      </c>
      <c r="L74" s="41">
        <f t="shared" si="15"/>
        <v>2.2999999999999998</v>
      </c>
      <c r="M74" s="150">
        <f>Vulnerability!E73</f>
        <v>5.0999999999999996</v>
      </c>
      <c r="N74" s="148">
        <f>Vulnerability!H73</f>
        <v>4.5999999999999996</v>
      </c>
      <c r="O74" s="148">
        <f>Vulnerability!M73</f>
        <v>0.9</v>
      </c>
      <c r="P74" s="40">
        <f>Vulnerability!N73</f>
        <v>3.9</v>
      </c>
      <c r="Q74" s="148">
        <f>Vulnerability!S73</f>
        <v>0</v>
      </c>
      <c r="R74" s="147">
        <f>Vulnerability!W73</f>
        <v>2.2999999999999998</v>
      </c>
      <c r="S74" s="147">
        <f>Vulnerability!Z73</f>
        <v>2.2000000000000002</v>
      </c>
      <c r="T74" s="147">
        <f>Vulnerability!AC73</f>
        <v>0.2</v>
      </c>
      <c r="U74" s="147">
        <f>Vulnerability!AI73</f>
        <v>2.8</v>
      </c>
      <c r="V74" s="148">
        <f>Vulnerability!AJ73</f>
        <v>1.9</v>
      </c>
      <c r="W74" s="40">
        <f>Vulnerability!AK73</f>
        <v>1</v>
      </c>
      <c r="X74" s="41">
        <f t="shared" si="16"/>
        <v>2.6</v>
      </c>
      <c r="Y74" s="163" t="str">
        <f>'Lack of Coping Capacity'!D73</f>
        <v>x</v>
      </c>
      <c r="Z74" s="146">
        <f>'Lack of Coping Capacity'!G73</f>
        <v>6</v>
      </c>
      <c r="AA74" s="40">
        <f>'Lack of Coping Capacity'!H73</f>
        <v>6</v>
      </c>
      <c r="AB74" s="146">
        <f>'Lack of Coping Capacity'!M73</f>
        <v>4.4000000000000004</v>
      </c>
      <c r="AC74" s="146">
        <f>'Lack of Coping Capacity'!R73</f>
        <v>4</v>
      </c>
      <c r="AD74" s="146">
        <f>'Lack of Coping Capacity'!W73</f>
        <v>5.3</v>
      </c>
      <c r="AE74" s="40">
        <f>'Lack of Coping Capacity'!X73</f>
        <v>4.5999999999999996</v>
      </c>
      <c r="AF74" s="41">
        <f t="shared" si="17"/>
        <v>5.3</v>
      </c>
      <c r="AG74" s="155">
        <f t="shared" si="18"/>
        <v>3.2</v>
      </c>
      <c r="AH74" s="174" t="str">
        <f t="shared" si="22"/>
        <v>Low</v>
      </c>
      <c r="AI74" s="167">
        <f t="shared" si="19"/>
        <v>109</v>
      </c>
      <c r="AJ74" s="170" t="e">
        <f>VLOOKUP($B74,#REF!,8,FALSE)</f>
        <v>#REF!</v>
      </c>
      <c r="AK74" s="47" t="e">
        <f>#REF!</f>
        <v>#REF!</v>
      </c>
      <c r="AL74" s="168" t="e">
        <f t="shared" si="20"/>
        <v>#REF!</v>
      </c>
      <c r="AM74" s="47" t="str">
        <f t="shared" si="21"/>
        <v/>
      </c>
      <c r="AN74" s="169" t="e">
        <f>#REF!</f>
        <v>#REF!</v>
      </c>
      <c r="AO74" s="175"/>
    </row>
    <row r="75" spans="1:41" ht="15" thickBot="1" x14ac:dyDescent="0.4">
      <c r="A75" s="125" t="str">
        <f>'Indicator Data'!A77</f>
        <v>Haiti</v>
      </c>
      <c r="B75" s="43" t="str">
        <f>'Indicator Data'!B77</f>
        <v>HTI</v>
      </c>
      <c r="C75" s="153">
        <f>'Hazard &amp; Exposure'!AO74</f>
        <v>5.7</v>
      </c>
      <c r="D75" s="152">
        <f>'Hazard &amp; Exposure'!AP74</f>
        <v>4.3</v>
      </c>
      <c r="E75" s="152">
        <f>'Hazard &amp; Exposure'!AQ74</f>
        <v>6.3</v>
      </c>
      <c r="F75" s="152">
        <f>'Hazard &amp; Exposure'!AR74</f>
        <v>7.2</v>
      </c>
      <c r="G75" s="152">
        <f>'Hazard &amp; Exposure'!AU74</f>
        <v>4</v>
      </c>
      <c r="H75" s="40">
        <f>'Hazard &amp; Exposure'!AV74</f>
        <v>5.6</v>
      </c>
      <c r="I75" s="152">
        <f>'Hazard &amp; Exposure'!AY74</f>
        <v>7.5</v>
      </c>
      <c r="J75" s="152">
        <f>'Hazard &amp; Exposure'!BB74</f>
        <v>0</v>
      </c>
      <c r="K75" s="40">
        <f>'Hazard &amp; Exposure'!BC74</f>
        <v>5.3</v>
      </c>
      <c r="L75" s="41">
        <f t="shared" si="15"/>
        <v>5.5</v>
      </c>
      <c r="M75" s="150">
        <f>Vulnerability!E74</f>
        <v>8</v>
      </c>
      <c r="N75" s="148">
        <f>Vulnerability!H74</f>
        <v>8.5</v>
      </c>
      <c r="O75" s="148">
        <f>Vulnerability!M74</f>
        <v>5.3</v>
      </c>
      <c r="P75" s="40">
        <f>Vulnerability!N74</f>
        <v>7.5</v>
      </c>
      <c r="Q75" s="148">
        <f>Vulnerability!S74</f>
        <v>5.0999999999999996</v>
      </c>
      <c r="R75" s="147">
        <f>Vulnerability!W74</f>
        <v>2.6</v>
      </c>
      <c r="S75" s="147">
        <f>Vulnerability!Z74</f>
        <v>4.0999999999999996</v>
      </c>
      <c r="T75" s="147">
        <f>Vulnerability!AC74</f>
        <v>10</v>
      </c>
      <c r="U75" s="147">
        <f>Vulnerability!AI74</f>
        <v>8.5</v>
      </c>
      <c r="V75" s="148">
        <f>Vulnerability!AJ74</f>
        <v>7.5</v>
      </c>
      <c r="W75" s="40">
        <f>Vulnerability!AK74</f>
        <v>6.5</v>
      </c>
      <c r="X75" s="41">
        <f t="shared" si="16"/>
        <v>7</v>
      </c>
      <c r="Y75" s="163">
        <f>'Lack of Coping Capacity'!D74</f>
        <v>6.7</v>
      </c>
      <c r="Z75" s="146">
        <f>'Lack of Coping Capacity'!G74</f>
        <v>8.6</v>
      </c>
      <c r="AA75" s="40">
        <f>'Lack of Coping Capacity'!H74</f>
        <v>7.7</v>
      </c>
      <c r="AB75" s="146">
        <f>'Lack of Coping Capacity'!M74</f>
        <v>7.3</v>
      </c>
      <c r="AC75" s="146">
        <f>'Lack of Coping Capacity'!R74</f>
        <v>6.1</v>
      </c>
      <c r="AD75" s="146">
        <f>'Lack of Coping Capacity'!W74</f>
        <v>8.3000000000000007</v>
      </c>
      <c r="AE75" s="40">
        <f>'Lack of Coping Capacity'!X74</f>
        <v>7.2</v>
      </c>
      <c r="AF75" s="41">
        <f t="shared" si="17"/>
        <v>7.5</v>
      </c>
      <c r="AG75" s="155">
        <f t="shared" si="18"/>
        <v>6.6</v>
      </c>
      <c r="AH75" s="174" t="str">
        <f t="shared" si="22"/>
        <v>Very High</v>
      </c>
      <c r="AI75" s="167">
        <f t="shared" si="19"/>
        <v>13</v>
      </c>
      <c r="AJ75" s="170" t="e">
        <f>VLOOKUP($B75,#REF!,8,FALSE)</f>
        <v>#REF!</v>
      </c>
      <c r="AK75" s="47" t="e">
        <f>#REF!</f>
        <v>#REF!</v>
      </c>
      <c r="AL75" s="168" t="e">
        <f t="shared" si="20"/>
        <v>#REF!</v>
      </c>
      <c r="AM75" s="47" t="str">
        <f t="shared" si="21"/>
        <v/>
      </c>
      <c r="AN75" s="169" t="e">
        <f>#REF!</f>
        <v>#REF!</v>
      </c>
      <c r="AO75" s="175"/>
    </row>
    <row r="76" spans="1:41" ht="15" thickBot="1" x14ac:dyDescent="0.4">
      <c r="A76" s="125" t="str">
        <f>'Indicator Data'!A78</f>
        <v>Honduras</v>
      </c>
      <c r="B76" s="43" t="str">
        <f>'Indicator Data'!B78</f>
        <v>HND</v>
      </c>
      <c r="C76" s="153">
        <f>'Hazard &amp; Exposure'!AO75</f>
        <v>6.6</v>
      </c>
      <c r="D76" s="152">
        <f>'Hazard &amp; Exposure'!AP75</f>
        <v>5.0999999999999996</v>
      </c>
      <c r="E76" s="152">
        <f>'Hazard &amp; Exposure'!AQ75</f>
        <v>7</v>
      </c>
      <c r="F76" s="152">
        <f>'Hazard &amp; Exposure'!AR75</f>
        <v>4.3</v>
      </c>
      <c r="G76" s="152">
        <f>'Hazard &amp; Exposure'!AU75</f>
        <v>4.4000000000000004</v>
      </c>
      <c r="H76" s="40">
        <f>'Hazard &amp; Exposure'!AV75</f>
        <v>5.6</v>
      </c>
      <c r="I76" s="152">
        <f>'Hazard &amp; Exposure'!AY75</f>
        <v>5.4</v>
      </c>
      <c r="J76" s="152">
        <f>'Hazard &amp; Exposure'!BB75</f>
        <v>0</v>
      </c>
      <c r="K76" s="40">
        <f>'Hazard &amp; Exposure'!BC75</f>
        <v>3.8</v>
      </c>
      <c r="L76" s="41">
        <f t="shared" si="15"/>
        <v>4.8</v>
      </c>
      <c r="M76" s="150">
        <f>Vulnerability!E75</f>
        <v>6.4</v>
      </c>
      <c r="N76" s="148">
        <f>Vulnerability!H75</f>
        <v>6.2</v>
      </c>
      <c r="O76" s="148">
        <f>Vulnerability!M75</f>
        <v>1.2</v>
      </c>
      <c r="P76" s="40">
        <f>Vulnerability!N75</f>
        <v>5.0999999999999996</v>
      </c>
      <c r="Q76" s="148">
        <f>Vulnerability!S75</f>
        <v>7.2</v>
      </c>
      <c r="R76" s="147">
        <f>Vulnerability!W75</f>
        <v>0.5</v>
      </c>
      <c r="S76" s="147">
        <f>Vulnerability!Z75</f>
        <v>1.5</v>
      </c>
      <c r="T76" s="147">
        <f>Vulnerability!AC75</f>
        <v>5.4</v>
      </c>
      <c r="U76" s="147">
        <f>Vulnerability!AI75</f>
        <v>3.9</v>
      </c>
      <c r="V76" s="148">
        <f>Vulnerability!AJ75</f>
        <v>3.1</v>
      </c>
      <c r="W76" s="40">
        <f>Vulnerability!AK75</f>
        <v>5.5</v>
      </c>
      <c r="X76" s="41">
        <f t="shared" si="16"/>
        <v>5.3</v>
      </c>
      <c r="Y76" s="163">
        <f>'Lack of Coping Capacity'!D75</f>
        <v>5.2</v>
      </c>
      <c r="Z76" s="146">
        <f>'Lack of Coping Capacity'!G75</f>
        <v>6.6</v>
      </c>
      <c r="AA76" s="40">
        <f>'Lack of Coping Capacity'!H75</f>
        <v>5.9</v>
      </c>
      <c r="AB76" s="146">
        <f>'Lack of Coping Capacity'!M75</f>
        <v>4</v>
      </c>
      <c r="AC76" s="146">
        <f>'Lack of Coping Capacity'!R75</f>
        <v>4.0999999999999996</v>
      </c>
      <c r="AD76" s="146">
        <f>'Lack of Coping Capacity'!W75</f>
        <v>3.6</v>
      </c>
      <c r="AE76" s="40">
        <f>'Lack of Coping Capacity'!X75</f>
        <v>3.9</v>
      </c>
      <c r="AF76" s="41">
        <f t="shared" si="17"/>
        <v>5</v>
      </c>
      <c r="AG76" s="155">
        <f t="shared" si="18"/>
        <v>5</v>
      </c>
      <c r="AH76" s="174" t="str">
        <f t="shared" si="22"/>
        <v>High</v>
      </c>
      <c r="AI76" s="167">
        <f t="shared" si="19"/>
        <v>42</v>
      </c>
      <c r="AJ76" s="170" t="e">
        <f>VLOOKUP($B76,#REF!,8,FALSE)</f>
        <v>#REF!</v>
      </c>
      <c r="AK76" s="47" t="e">
        <f>#REF!</f>
        <v>#REF!</v>
      </c>
      <c r="AL76" s="168" t="e">
        <f t="shared" si="20"/>
        <v>#REF!</v>
      </c>
      <c r="AM76" s="47" t="str">
        <f t="shared" si="21"/>
        <v/>
      </c>
      <c r="AN76" s="169" t="e">
        <f>#REF!</f>
        <v>#REF!</v>
      </c>
      <c r="AO76" s="175"/>
    </row>
    <row r="77" spans="1:41" ht="15" thickBot="1" x14ac:dyDescent="0.4">
      <c r="A77" s="125" t="str">
        <f>'Indicator Data'!A79</f>
        <v>Hungary</v>
      </c>
      <c r="B77" s="43" t="str">
        <f>'Indicator Data'!B79</f>
        <v>HUN</v>
      </c>
      <c r="C77" s="153">
        <f>'Hazard &amp; Exposure'!AO76</f>
        <v>3.8</v>
      </c>
      <c r="D77" s="152">
        <f>'Hazard &amp; Exposure'!AP76</f>
        <v>7.5</v>
      </c>
      <c r="E77" s="152">
        <f>'Hazard &amp; Exposure'!AQ76</f>
        <v>0</v>
      </c>
      <c r="F77" s="152">
        <f>'Hazard &amp; Exposure'!AR76</f>
        <v>0</v>
      </c>
      <c r="G77" s="152">
        <f>'Hazard &amp; Exposure'!AU76</f>
        <v>3.8</v>
      </c>
      <c r="H77" s="40">
        <f>'Hazard &amp; Exposure'!AV76</f>
        <v>3.6</v>
      </c>
      <c r="I77" s="152">
        <f>'Hazard &amp; Exposure'!AY76</f>
        <v>0.1</v>
      </c>
      <c r="J77" s="152">
        <f>'Hazard &amp; Exposure'!BB76</f>
        <v>0</v>
      </c>
      <c r="K77" s="40">
        <f>'Hazard &amp; Exposure'!BC76</f>
        <v>0.1</v>
      </c>
      <c r="L77" s="41">
        <f t="shared" si="15"/>
        <v>2</v>
      </c>
      <c r="M77" s="150">
        <f>Vulnerability!E76</f>
        <v>1.7</v>
      </c>
      <c r="N77" s="148">
        <f>Vulnerability!H76</f>
        <v>2.4</v>
      </c>
      <c r="O77" s="148">
        <f>Vulnerability!M76</f>
        <v>0</v>
      </c>
      <c r="P77" s="40">
        <f>Vulnerability!N76</f>
        <v>1.5</v>
      </c>
      <c r="Q77" s="148">
        <f>Vulnerability!S76</f>
        <v>2.7</v>
      </c>
      <c r="R77" s="147">
        <f>Vulnerability!W76</f>
        <v>0.1</v>
      </c>
      <c r="S77" s="147">
        <f>Vulnerability!Z76</f>
        <v>0.3</v>
      </c>
      <c r="T77" s="147">
        <f>Vulnerability!AC76</f>
        <v>0</v>
      </c>
      <c r="U77" s="147">
        <f>Vulnerability!AI76</f>
        <v>1.9</v>
      </c>
      <c r="V77" s="148">
        <f>Vulnerability!AJ76</f>
        <v>0.6</v>
      </c>
      <c r="W77" s="40">
        <f>Vulnerability!AK76</f>
        <v>1.7</v>
      </c>
      <c r="X77" s="41">
        <f t="shared" si="16"/>
        <v>1.6</v>
      </c>
      <c r="Y77" s="163">
        <f>'Lack of Coping Capacity'!D76</f>
        <v>1.4</v>
      </c>
      <c r="Z77" s="146">
        <f>'Lack of Coping Capacity'!G76</f>
        <v>4.7</v>
      </c>
      <c r="AA77" s="40">
        <f>'Lack of Coping Capacity'!H76</f>
        <v>3.1</v>
      </c>
      <c r="AB77" s="146">
        <f>'Lack of Coping Capacity'!M76</f>
        <v>1.6</v>
      </c>
      <c r="AC77" s="146">
        <f>'Lack of Coping Capacity'!R76</f>
        <v>0.1</v>
      </c>
      <c r="AD77" s="146">
        <f>'Lack of Coping Capacity'!W76</f>
        <v>1.6</v>
      </c>
      <c r="AE77" s="40">
        <f>'Lack of Coping Capacity'!X76</f>
        <v>1.1000000000000001</v>
      </c>
      <c r="AF77" s="41">
        <f t="shared" si="17"/>
        <v>2.2000000000000002</v>
      </c>
      <c r="AG77" s="155">
        <f t="shared" si="18"/>
        <v>1.9</v>
      </c>
      <c r="AH77" s="174" t="str">
        <f t="shared" si="22"/>
        <v>Very Low</v>
      </c>
      <c r="AI77" s="167">
        <f t="shared" si="19"/>
        <v>152</v>
      </c>
      <c r="AJ77" s="170" t="e">
        <f>VLOOKUP($B77,#REF!,8,FALSE)</f>
        <v>#REF!</v>
      </c>
      <c r="AK77" s="47" t="e">
        <f>#REF!</f>
        <v>#REF!</v>
      </c>
      <c r="AL77" s="168" t="e">
        <f t="shared" si="20"/>
        <v>#REF!</v>
      </c>
      <c r="AM77" s="47" t="str">
        <f t="shared" si="21"/>
        <v/>
      </c>
      <c r="AN77" s="169" t="e">
        <f>#REF!</f>
        <v>#REF!</v>
      </c>
      <c r="AO77" s="175"/>
    </row>
    <row r="78" spans="1:41" ht="15" thickBot="1" x14ac:dyDescent="0.4">
      <c r="A78" s="125" t="str">
        <f>'Indicator Data'!A80</f>
        <v>Iceland</v>
      </c>
      <c r="B78" s="43" t="str">
        <f>'Indicator Data'!B80</f>
        <v>ISL</v>
      </c>
      <c r="C78" s="153">
        <f>'Hazard &amp; Exposure'!AO77</f>
        <v>6</v>
      </c>
      <c r="D78" s="152">
        <f>'Hazard &amp; Exposure'!AP77</f>
        <v>0.1</v>
      </c>
      <c r="E78" s="152">
        <f>'Hazard &amp; Exposure'!AQ77</f>
        <v>0</v>
      </c>
      <c r="F78" s="152">
        <f>'Hazard &amp; Exposure'!AR77</f>
        <v>0</v>
      </c>
      <c r="G78" s="152">
        <f>'Hazard &amp; Exposure'!AU77</f>
        <v>0</v>
      </c>
      <c r="H78" s="40">
        <f>'Hazard &amp; Exposure'!AV77</f>
        <v>1.6</v>
      </c>
      <c r="I78" s="152">
        <f>'Hazard &amp; Exposure'!AY77</f>
        <v>0</v>
      </c>
      <c r="J78" s="152">
        <f>'Hazard &amp; Exposure'!BB77</f>
        <v>0</v>
      </c>
      <c r="K78" s="40">
        <f>'Hazard &amp; Exposure'!BC77</f>
        <v>0</v>
      </c>
      <c r="L78" s="41">
        <f t="shared" si="15"/>
        <v>0.8</v>
      </c>
      <c r="M78" s="150">
        <f>Vulnerability!E77</f>
        <v>0.2</v>
      </c>
      <c r="N78" s="148">
        <f>Vulnerability!H77</f>
        <v>0.7</v>
      </c>
      <c r="O78" s="148">
        <f>Vulnerability!M77</f>
        <v>0</v>
      </c>
      <c r="P78" s="40">
        <f>Vulnerability!N77</f>
        <v>0.3</v>
      </c>
      <c r="Q78" s="148">
        <f>Vulnerability!S77</f>
        <v>1.7</v>
      </c>
      <c r="R78" s="147">
        <f>Vulnerability!W77</f>
        <v>0.1</v>
      </c>
      <c r="S78" s="147">
        <f>Vulnerability!Z77</f>
        <v>0.2</v>
      </c>
      <c r="T78" s="147">
        <f>Vulnerability!AC77</f>
        <v>0</v>
      </c>
      <c r="U78" s="147">
        <f>Vulnerability!AI77</f>
        <v>1.2</v>
      </c>
      <c r="V78" s="148">
        <f>Vulnerability!AJ77</f>
        <v>0.4</v>
      </c>
      <c r="W78" s="40">
        <f>Vulnerability!AK77</f>
        <v>1.1000000000000001</v>
      </c>
      <c r="X78" s="41">
        <f t="shared" si="16"/>
        <v>0.7</v>
      </c>
      <c r="Y78" s="163" t="str">
        <f>'Lack of Coping Capacity'!D77</f>
        <v>x</v>
      </c>
      <c r="Z78" s="146">
        <f>'Lack of Coping Capacity'!G77</f>
        <v>2.2999999999999998</v>
      </c>
      <c r="AA78" s="40">
        <f>'Lack of Coping Capacity'!H77</f>
        <v>2.2999999999999998</v>
      </c>
      <c r="AB78" s="146">
        <f>'Lack of Coping Capacity'!M77</f>
        <v>1.5</v>
      </c>
      <c r="AC78" s="146">
        <f>'Lack of Coping Capacity'!R77</f>
        <v>2.6</v>
      </c>
      <c r="AD78" s="146">
        <f>'Lack of Coping Capacity'!W77</f>
        <v>0.6</v>
      </c>
      <c r="AE78" s="40">
        <f>'Lack of Coping Capacity'!X77</f>
        <v>1.6</v>
      </c>
      <c r="AF78" s="41">
        <f t="shared" si="17"/>
        <v>2</v>
      </c>
      <c r="AG78" s="155">
        <f t="shared" si="18"/>
        <v>1</v>
      </c>
      <c r="AH78" s="174" t="str">
        <f t="shared" si="22"/>
        <v>Very Low</v>
      </c>
      <c r="AI78" s="167">
        <f t="shared" si="19"/>
        <v>184</v>
      </c>
      <c r="AJ78" s="170" t="e">
        <f>VLOOKUP($B78,#REF!,8,FALSE)</f>
        <v>#REF!</v>
      </c>
      <c r="AK78" s="47" t="e">
        <f>#REF!</f>
        <v>#REF!</v>
      </c>
      <c r="AL78" s="168" t="e">
        <f t="shared" si="20"/>
        <v>#REF!</v>
      </c>
      <c r="AM78" s="47" t="str">
        <f t="shared" si="21"/>
        <v/>
      </c>
      <c r="AN78" s="169" t="e">
        <f>#REF!</f>
        <v>#REF!</v>
      </c>
      <c r="AO78" s="175"/>
    </row>
    <row r="79" spans="1:41" ht="15" thickBot="1" x14ac:dyDescent="0.4">
      <c r="A79" s="125" t="str">
        <f>'Indicator Data'!A81</f>
        <v>India</v>
      </c>
      <c r="B79" s="43" t="str">
        <f>'Indicator Data'!B81</f>
        <v>IND</v>
      </c>
      <c r="C79" s="153">
        <f>'Hazard &amp; Exposure'!AO78</f>
        <v>7.9</v>
      </c>
      <c r="D79" s="152">
        <f>'Hazard &amp; Exposure'!AP78</f>
        <v>8.4</v>
      </c>
      <c r="E79" s="152">
        <f>'Hazard &amp; Exposure'!AQ78</f>
        <v>8.1</v>
      </c>
      <c r="F79" s="152">
        <f>'Hazard &amp; Exposure'!AR78</f>
        <v>7.2</v>
      </c>
      <c r="G79" s="152">
        <f>'Hazard &amp; Exposure'!AU78</f>
        <v>6.1</v>
      </c>
      <c r="H79" s="40">
        <f>'Hazard &amp; Exposure'!AV78</f>
        <v>7.6</v>
      </c>
      <c r="I79" s="152">
        <f>'Hazard &amp; Exposure'!AY78</f>
        <v>9.5</v>
      </c>
      <c r="J79" s="152">
        <f>'Hazard &amp; Exposure'!BB78</f>
        <v>7</v>
      </c>
      <c r="K79" s="40">
        <f>'Hazard &amp; Exposure'!BC78</f>
        <v>7</v>
      </c>
      <c r="L79" s="41">
        <f t="shared" si="15"/>
        <v>7.3</v>
      </c>
      <c r="M79" s="150">
        <f>Vulnerability!E78</f>
        <v>6.5</v>
      </c>
      <c r="N79" s="148">
        <f>Vulnerability!H78</f>
        <v>4.5999999999999996</v>
      </c>
      <c r="O79" s="148">
        <f>Vulnerability!M78</f>
        <v>0.1</v>
      </c>
      <c r="P79" s="40">
        <f>Vulnerability!N78</f>
        <v>4.4000000000000004</v>
      </c>
      <c r="Q79" s="148">
        <f>Vulnerability!S78</f>
        <v>6.5</v>
      </c>
      <c r="R79" s="147">
        <f>Vulnerability!W78</f>
        <v>1.5</v>
      </c>
      <c r="S79" s="147">
        <f>Vulnerability!Z78</f>
        <v>6.4</v>
      </c>
      <c r="T79" s="147">
        <f>Vulnerability!AC78</f>
        <v>2.7</v>
      </c>
      <c r="U79" s="147">
        <f>Vulnerability!AI78</f>
        <v>4.3</v>
      </c>
      <c r="V79" s="148">
        <f>Vulnerability!AJ78</f>
        <v>4</v>
      </c>
      <c r="W79" s="40">
        <f>Vulnerability!AK78</f>
        <v>5.4</v>
      </c>
      <c r="X79" s="41">
        <f t="shared" si="16"/>
        <v>4.9000000000000004</v>
      </c>
      <c r="Y79" s="163">
        <f>'Lack of Coping Capacity'!D78</f>
        <v>1.8</v>
      </c>
      <c r="Z79" s="146">
        <f>'Lack of Coping Capacity'!G78</f>
        <v>5.4</v>
      </c>
      <c r="AA79" s="40">
        <f>'Lack of Coping Capacity'!H78</f>
        <v>3.6</v>
      </c>
      <c r="AB79" s="146">
        <f>'Lack of Coping Capacity'!M78</f>
        <v>4.9000000000000004</v>
      </c>
      <c r="AC79" s="146">
        <f>'Lack of Coping Capacity'!R78</f>
        <v>5.2</v>
      </c>
      <c r="AD79" s="146">
        <f>'Lack of Coping Capacity'!W78</f>
        <v>5.6</v>
      </c>
      <c r="AE79" s="40">
        <f>'Lack of Coping Capacity'!X78</f>
        <v>5.2</v>
      </c>
      <c r="AF79" s="41">
        <f t="shared" si="17"/>
        <v>4.4000000000000004</v>
      </c>
      <c r="AG79" s="155">
        <f t="shared" si="18"/>
        <v>5.4</v>
      </c>
      <c r="AH79" s="174" t="str">
        <f t="shared" si="22"/>
        <v>High</v>
      </c>
      <c r="AI79" s="167">
        <f t="shared" si="19"/>
        <v>32</v>
      </c>
      <c r="AJ79" s="170" t="e">
        <f>VLOOKUP($B79,#REF!,8,FALSE)</f>
        <v>#REF!</v>
      </c>
      <c r="AK79" s="47" t="e">
        <f>#REF!</f>
        <v>#REF!</v>
      </c>
      <c r="AL79" s="168" t="e">
        <f t="shared" si="20"/>
        <v>#REF!</v>
      </c>
      <c r="AM79" s="47" t="str">
        <f t="shared" si="21"/>
        <v>YES</v>
      </c>
      <c r="AN79" s="169" t="e">
        <f>#REF!</f>
        <v>#REF!</v>
      </c>
      <c r="AO79" s="175"/>
    </row>
    <row r="80" spans="1:41" ht="15" thickBot="1" x14ac:dyDescent="0.4">
      <c r="A80" s="125" t="str">
        <f>'Indicator Data'!A82</f>
        <v>Indonesia</v>
      </c>
      <c r="B80" s="43" t="str">
        <f>'Indicator Data'!B82</f>
        <v>IDN</v>
      </c>
      <c r="C80" s="153">
        <f>'Hazard &amp; Exposure'!AO79</f>
        <v>8.5</v>
      </c>
      <c r="D80" s="152">
        <f>'Hazard &amp; Exposure'!AP79</f>
        <v>8.1</v>
      </c>
      <c r="E80" s="152">
        <f>'Hazard &amp; Exposure'!AQ79</f>
        <v>9.6999999999999993</v>
      </c>
      <c r="F80" s="152">
        <f>'Hazard &amp; Exposure'!AR79</f>
        <v>6.1</v>
      </c>
      <c r="G80" s="152">
        <f>'Hazard &amp; Exposure'!AU79</f>
        <v>3.6</v>
      </c>
      <c r="H80" s="40">
        <f>'Hazard &amp; Exposure'!AV79</f>
        <v>7.8</v>
      </c>
      <c r="I80" s="152">
        <f>'Hazard &amp; Exposure'!AY79</f>
        <v>9.6</v>
      </c>
      <c r="J80" s="152">
        <f>'Hazard &amp; Exposure'!BB79</f>
        <v>0</v>
      </c>
      <c r="K80" s="40">
        <f>'Hazard &amp; Exposure'!BC79</f>
        <v>6.7</v>
      </c>
      <c r="L80" s="41">
        <f t="shared" si="15"/>
        <v>7.3</v>
      </c>
      <c r="M80" s="150">
        <f>Vulnerability!E79</f>
        <v>4.5</v>
      </c>
      <c r="N80" s="148">
        <f>Vulnerability!H79</f>
        <v>4.3</v>
      </c>
      <c r="O80" s="148">
        <f>Vulnerability!M79</f>
        <v>0</v>
      </c>
      <c r="P80" s="40">
        <f>Vulnerability!N79</f>
        <v>3.3</v>
      </c>
      <c r="Q80" s="148">
        <f>Vulnerability!S79</f>
        <v>3.3</v>
      </c>
      <c r="R80" s="147">
        <f>Vulnerability!W79</f>
        <v>2.5</v>
      </c>
      <c r="S80" s="147">
        <f>Vulnerability!Z79</f>
        <v>3.2</v>
      </c>
      <c r="T80" s="147">
        <f>Vulnerability!AC79</f>
        <v>0.5</v>
      </c>
      <c r="U80" s="147">
        <f>Vulnerability!AI79</f>
        <v>3.6</v>
      </c>
      <c r="V80" s="148">
        <f>Vulnerability!AJ79</f>
        <v>2.5</v>
      </c>
      <c r="W80" s="40">
        <f>Vulnerability!AK79</f>
        <v>2.9</v>
      </c>
      <c r="X80" s="41">
        <f t="shared" si="16"/>
        <v>3.1</v>
      </c>
      <c r="Y80" s="163">
        <f>'Lack of Coping Capacity'!D79</f>
        <v>3.3</v>
      </c>
      <c r="Z80" s="146">
        <f>'Lack of Coping Capacity'!G79</f>
        <v>5.6</v>
      </c>
      <c r="AA80" s="40">
        <f>'Lack of Coping Capacity'!H79</f>
        <v>4.5</v>
      </c>
      <c r="AB80" s="146">
        <f>'Lack of Coping Capacity'!M79</f>
        <v>2.8</v>
      </c>
      <c r="AC80" s="146">
        <f>'Lack of Coping Capacity'!R79</f>
        <v>5.3</v>
      </c>
      <c r="AD80" s="146">
        <f>'Lack of Coping Capacity'!W79</f>
        <v>6.5</v>
      </c>
      <c r="AE80" s="40">
        <f>'Lack of Coping Capacity'!X79</f>
        <v>4.9000000000000004</v>
      </c>
      <c r="AF80" s="41">
        <f t="shared" si="17"/>
        <v>4.7</v>
      </c>
      <c r="AG80" s="155">
        <f t="shared" si="18"/>
        <v>4.7</v>
      </c>
      <c r="AH80" s="174" t="str">
        <f t="shared" si="22"/>
        <v>Medium</v>
      </c>
      <c r="AI80" s="167">
        <f t="shared" si="19"/>
        <v>57</v>
      </c>
      <c r="AJ80" s="170" t="e">
        <f>VLOOKUP($B80,#REF!,8,FALSE)</f>
        <v>#REF!</v>
      </c>
      <c r="AK80" s="47" t="e">
        <f>#REF!</f>
        <v>#REF!</v>
      </c>
      <c r="AL80" s="168" t="e">
        <f t="shared" si="20"/>
        <v>#REF!</v>
      </c>
      <c r="AM80" s="47" t="str">
        <f t="shared" si="21"/>
        <v/>
      </c>
      <c r="AN80" s="169" t="e">
        <f>#REF!</f>
        <v>#REF!</v>
      </c>
      <c r="AO80" s="175"/>
    </row>
    <row r="81" spans="1:41" ht="15" thickBot="1" x14ac:dyDescent="0.4">
      <c r="A81" s="125" t="str">
        <f>'Indicator Data'!A83</f>
        <v>Iran</v>
      </c>
      <c r="B81" s="43" t="str">
        <f>'Indicator Data'!B83</f>
        <v>IRN</v>
      </c>
      <c r="C81" s="153">
        <f>'Hazard &amp; Exposure'!AO80</f>
        <v>10</v>
      </c>
      <c r="D81" s="152">
        <f>'Hazard &amp; Exposure'!AP80</f>
        <v>6.4</v>
      </c>
      <c r="E81" s="152">
        <f>'Hazard &amp; Exposure'!AQ80</f>
        <v>6.9</v>
      </c>
      <c r="F81" s="152">
        <f>'Hazard &amp; Exposure'!AR80</f>
        <v>1.8</v>
      </c>
      <c r="G81" s="152">
        <f>'Hazard &amp; Exposure'!AU80</f>
        <v>5.4</v>
      </c>
      <c r="H81" s="40">
        <f>'Hazard &amp; Exposure'!AV80</f>
        <v>7</v>
      </c>
      <c r="I81" s="152">
        <f>'Hazard &amp; Exposure'!AY80</f>
        <v>8.6999999999999993</v>
      </c>
      <c r="J81" s="152">
        <f>'Hazard &amp; Exposure'!BB80</f>
        <v>0</v>
      </c>
      <c r="K81" s="40">
        <f>'Hazard &amp; Exposure'!BC80</f>
        <v>6.1</v>
      </c>
      <c r="L81" s="41">
        <f t="shared" si="15"/>
        <v>6.6</v>
      </c>
      <c r="M81" s="150">
        <f>Vulnerability!E80</f>
        <v>2.2999999999999998</v>
      </c>
      <c r="N81" s="148">
        <f>Vulnerability!H80</f>
        <v>4.5999999999999996</v>
      </c>
      <c r="O81" s="148">
        <f>Vulnerability!M80</f>
        <v>0.1</v>
      </c>
      <c r="P81" s="40">
        <f>Vulnerability!N80</f>
        <v>2.2999999999999998</v>
      </c>
      <c r="Q81" s="148">
        <f>Vulnerability!S80</f>
        <v>8</v>
      </c>
      <c r="R81" s="147">
        <f>Vulnerability!W80</f>
        <v>0.2</v>
      </c>
      <c r="S81" s="147">
        <f>Vulnerability!Z80</f>
        <v>1.1000000000000001</v>
      </c>
      <c r="T81" s="147">
        <f>Vulnerability!AC80</f>
        <v>0.2</v>
      </c>
      <c r="U81" s="147">
        <f>Vulnerability!AI80</f>
        <v>2.5</v>
      </c>
      <c r="V81" s="148">
        <f>Vulnerability!AJ80</f>
        <v>1</v>
      </c>
      <c r="W81" s="40">
        <f>Vulnerability!AK80</f>
        <v>5.5</v>
      </c>
      <c r="X81" s="41">
        <f t="shared" si="16"/>
        <v>4.0999999999999996</v>
      </c>
      <c r="Y81" s="163">
        <f>'Lack of Coping Capacity'!D80</f>
        <v>4.4000000000000004</v>
      </c>
      <c r="Z81" s="146">
        <f>'Lack of Coping Capacity'!G80</f>
        <v>6.3</v>
      </c>
      <c r="AA81" s="40">
        <f>'Lack of Coping Capacity'!H80</f>
        <v>5.4</v>
      </c>
      <c r="AB81" s="146">
        <f>'Lack of Coping Capacity'!M80</f>
        <v>3.1</v>
      </c>
      <c r="AC81" s="146">
        <f>'Lack of Coping Capacity'!R80</f>
        <v>3.7</v>
      </c>
      <c r="AD81" s="146">
        <f>'Lack of Coping Capacity'!W80</f>
        <v>3.5</v>
      </c>
      <c r="AE81" s="40">
        <f>'Lack of Coping Capacity'!X80</f>
        <v>3.4</v>
      </c>
      <c r="AF81" s="41">
        <f t="shared" si="17"/>
        <v>4.5</v>
      </c>
      <c r="AG81" s="155">
        <f t="shared" si="18"/>
        <v>5</v>
      </c>
      <c r="AH81" s="174" t="str">
        <f t="shared" si="22"/>
        <v>High</v>
      </c>
      <c r="AI81" s="167">
        <f t="shared" si="19"/>
        <v>42</v>
      </c>
      <c r="AJ81" s="170" t="e">
        <f>VLOOKUP($B81,#REF!,8,FALSE)</f>
        <v>#REF!</v>
      </c>
      <c r="AK81" s="47" t="e">
        <f>#REF!</f>
        <v>#REF!</v>
      </c>
      <c r="AL81" s="168" t="e">
        <f t="shared" si="20"/>
        <v>#REF!</v>
      </c>
      <c r="AM81" s="47" t="str">
        <f t="shared" si="21"/>
        <v/>
      </c>
      <c r="AN81" s="169" t="e">
        <f>#REF!</f>
        <v>#REF!</v>
      </c>
      <c r="AO81" s="175"/>
    </row>
    <row r="82" spans="1:41" ht="15" thickBot="1" x14ac:dyDescent="0.4">
      <c r="A82" s="125" t="str">
        <f>'Indicator Data'!A84</f>
        <v>Iraq</v>
      </c>
      <c r="B82" s="43" t="str">
        <f>'Indicator Data'!B84</f>
        <v>IRQ</v>
      </c>
      <c r="C82" s="153">
        <f>'Hazard &amp; Exposure'!AO81</f>
        <v>7</v>
      </c>
      <c r="D82" s="152">
        <f>'Hazard &amp; Exposure'!AP81</f>
        <v>9.5</v>
      </c>
      <c r="E82" s="152">
        <f>'Hazard &amp; Exposure'!AQ81</f>
        <v>0</v>
      </c>
      <c r="F82" s="152">
        <f>'Hazard &amp; Exposure'!AR81</f>
        <v>0</v>
      </c>
      <c r="G82" s="152">
        <f>'Hazard &amp; Exposure'!AU81</f>
        <v>3.3</v>
      </c>
      <c r="H82" s="40">
        <f>'Hazard &amp; Exposure'!AV81</f>
        <v>5.3</v>
      </c>
      <c r="I82" s="152">
        <f>'Hazard &amp; Exposure'!AY81</f>
        <v>10</v>
      </c>
      <c r="J82" s="152">
        <f>'Hazard &amp; Exposure'!BB81</f>
        <v>10</v>
      </c>
      <c r="K82" s="40">
        <f>'Hazard &amp; Exposure'!BC81</f>
        <v>10</v>
      </c>
      <c r="L82" s="41">
        <f t="shared" si="15"/>
        <v>8.6</v>
      </c>
      <c r="M82" s="150">
        <f>Vulnerability!E81</f>
        <v>5.4</v>
      </c>
      <c r="N82" s="148">
        <f>Vulnerability!H81</f>
        <v>3.9</v>
      </c>
      <c r="O82" s="148">
        <f>Vulnerability!M81</f>
        <v>2.2999999999999998</v>
      </c>
      <c r="P82" s="40">
        <f>Vulnerability!N81</f>
        <v>4.3</v>
      </c>
      <c r="Q82" s="148">
        <f>Vulnerability!S81</f>
        <v>9.4</v>
      </c>
      <c r="R82" s="147">
        <f>Vulnerability!W81</f>
        <v>0.8</v>
      </c>
      <c r="S82" s="147">
        <f>Vulnerability!Z81</f>
        <v>2.1</v>
      </c>
      <c r="T82" s="147">
        <f>Vulnerability!AC81</f>
        <v>0.1</v>
      </c>
      <c r="U82" s="147">
        <f>Vulnerability!AI81</f>
        <v>6</v>
      </c>
      <c r="V82" s="148">
        <f>Vulnerability!AJ81</f>
        <v>2.6</v>
      </c>
      <c r="W82" s="40">
        <f>Vulnerability!AK81</f>
        <v>7.3</v>
      </c>
      <c r="X82" s="41">
        <f t="shared" si="16"/>
        <v>6</v>
      </c>
      <c r="Y82" s="163">
        <f>'Lack of Coping Capacity'!D81</f>
        <v>8.4</v>
      </c>
      <c r="Z82" s="146">
        <f>'Lack of Coping Capacity'!G81</f>
        <v>7.9</v>
      </c>
      <c r="AA82" s="40">
        <f>'Lack of Coping Capacity'!H81</f>
        <v>8.1999999999999993</v>
      </c>
      <c r="AB82" s="146">
        <f>'Lack of Coping Capacity'!M81</f>
        <v>4.5</v>
      </c>
      <c r="AC82" s="146">
        <f>'Lack of Coping Capacity'!R81</f>
        <v>4.4000000000000004</v>
      </c>
      <c r="AD82" s="146">
        <f>'Lack of Coping Capacity'!W81</f>
        <v>6.2</v>
      </c>
      <c r="AE82" s="40">
        <f>'Lack of Coping Capacity'!X81</f>
        <v>5</v>
      </c>
      <c r="AF82" s="41">
        <f t="shared" si="17"/>
        <v>6.9</v>
      </c>
      <c r="AG82" s="155">
        <f t="shared" si="18"/>
        <v>7.1</v>
      </c>
      <c r="AH82" s="174" t="str">
        <f t="shared" si="22"/>
        <v>Very High</v>
      </c>
      <c r="AI82" s="167">
        <f t="shared" si="19"/>
        <v>8</v>
      </c>
      <c r="AJ82" s="170" t="e">
        <f>VLOOKUP($B82,#REF!,8,FALSE)</f>
        <v>#REF!</v>
      </c>
      <c r="AK82" s="47" t="e">
        <f>#REF!</f>
        <v>#REF!</v>
      </c>
      <c r="AL82" s="168" t="e">
        <f t="shared" si="20"/>
        <v>#REF!</v>
      </c>
      <c r="AM82" s="47" t="str">
        <f t="shared" si="21"/>
        <v>YES</v>
      </c>
      <c r="AN82" s="169" t="e">
        <f>#REF!</f>
        <v>#REF!</v>
      </c>
      <c r="AO82" s="175"/>
    </row>
    <row r="83" spans="1:41" ht="15" thickBot="1" x14ac:dyDescent="0.4">
      <c r="A83" s="125" t="str">
        <f>'Indicator Data'!A85</f>
        <v>Ireland</v>
      </c>
      <c r="B83" s="43" t="str">
        <f>'Indicator Data'!B85</f>
        <v>IRL</v>
      </c>
      <c r="C83" s="153">
        <f>'Hazard &amp; Exposure'!AO82</f>
        <v>0.1</v>
      </c>
      <c r="D83" s="152">
        <f>'Hazard &amp; Exposure'!AP82</f>
        <v>3.9</v>
      </c>
      <c r="E83" s="152">
        <f>'Hazard &amp; Exposure'!AQ82</f>
        <v>5.8</v>
      </c>
      <c r="F83" s="152">
        <f>'Hazard &amp; Exposure'!AR82</f>
        <v>0</v>
      </c>
      <c r="G83" s="152">
        <f>'Hazard &amp; Exposure'!AU82</f>
        <v>0.5</v>
      </c>
      <c r="H83" s="40">
        <f>'Hazard &amp; Exposure'!AV82</f>
        <v>2.4</v>
      </c>
      <c r="I83" s="152">
        <f>'Hazard &amp; Exposure'!AY82</f>
        <v>0</v>
      </c>
      <c r="J83" s="152">
        <f>'Hazard &amp; Exposure'!BB82</f>
        <v>0</v>
      </c>
      <c r="K83" s="40">
        <f>'Hazard &amp; Exposure'!BC82</f>
        <v>0</v>
      </c>
      <c r="L83" s="41">
        <f t="shared" si="15"/>
        <v>1.3</v>
      </c>
      <c r="M83" s="150">
        <f>Vulnerability!E82</f>
        <v>0.2</v>
      </c>
      <c r="N83" s="148">
        <f>Vulnerability!H82</f>
        <v>1.7</v>
      </c>
      <c r="O83" s="148">
        <f>Vulnerability!M82</f>
        <v>0</v>
      </c>
      <c r="P83" s="40">
        <f>Vulnerability!N82</f>
        <v>0.5</v>
      </c>
      <c r="Q83" s="148">
        <f>Vulnerability!S82</f>
        <v>3.1</v>
      </c>
      <c r="R83" s="147">
        <f>Vulnerability!W82</f>
        <v>0.3</v>
      </c>
      <c r="S83" s="147">
        <f>Vulnerability!Z82</f>
        <v>0.3</v>
      </c>
      <c r="T83" s="147">
        <f>Vulnerability!AC82</f>
        <v>0</v>
      </c>
      <c r="U83" s="147">
        <f>Vulnerability!AI82</f>
        <v>0.4</v>
      </c>
      <c r="V83" s="148">
        <f>Vulnerability!AJ82</f>
        <v>0.3</v>
      </c>
      <c r="W83" s="40">
        <f>Vulnerability!AK82</f>
        <v>1.8</v>
      </c>
      <c r="X83" s="41">
        <f t="shared" si="16"/>
        <v>1.2</v>
      </c>
      <c r="Y83" s="163" t="str">
        <f>'Lack of Coping Capacity'!D82</f>
        <v>x</v>
      </c>
      <c r="Z83" s="146">
        <f>'Lack of Coping Capacity'!G82</f>
        <v>2.6</v>
      </c>
      <c r="AA83" s="40">
        <f>'Lack of Coping Capacity'!H82</f>
        <v>2.6</v>
      </c>
      <c r="AB83" s="146">
        <f>'Lack of Coping Capacity'!M82</f>
        <v>2.1</v>
      </c>
      <c r="AC83" s="146">
        <f>'Lack of Coping Capacity'!R82</f>
        <v>0.5</v>
      </c>
      <c r="AD83" s="146">
        <f>'Lack of Coping Capacity'!W82</f>
        <v>1.1000000000000001</v>
      </c>
      <c r="AE83" s="40">
        <f>'Lack of Coping Capacity'!X82</f>
        <v>1.2</v>
      </c>
      <c r="AF83" s="41">
        <f t="shared" si="17"/>
        <v>1.9</v>
      </c>
      <c r="AG83" s="155">
        <f t="shared" si="18"/>
        <v>1.4</v>
      </c>
      <c r="AH83" s="174" t="str">
        <f t="shared" si="22"/>
        <v>Very Low</v>
      </c>
      <c r="AI83" s="167">
        <f t="shared" si="19"/>
        <v>173</v>
      </c>
      <c r="AJ83" s="170" t="e">
        <f>VLOOKUP($B83,#REF!,8,FALSE)</f>
        <v>#REF!</v>
      </c>
      <c r="AK83" s="47" t="e">
        <f>#REF!</f>
        <v>#REF!</v>
      </c>
      <c r="AL83" s="168" t="e">
        <f t="shared" si="20"/>
        <v>#REF!</v>
      </c>
      <c r="AM83" s="47" t="str">
        <f t="shared" si="21"/>
        <v/>
      </c>
      <c r="AN83" s="169" t="e">
        <f>#REF!</f>
        <v>#REF!</v>
      </c>
      <c r="AO83" s="175"/>
    </row>
    <row r="84" spans="1:41" ht="15" thickBot="1" x14ac:dyDescent="0.4">
      <c r="A84" s="125" t="str">
        <f>'Indicator Data'!A86</f>
        <v>Israel</v>
      </c>
      <c r="B84" s="43" t="str">
        <f>'Indicator Data'!B86</f>
        <v>ISR</v>
      </c>
      <c r="C84" s="153">
        <f>'Hazard &amp; Exposure'!AO83</f>
        <v>6.6</v>
      </c>
      <c r="D84" s="152">
        <f>'Hazard &amp; Exposure'!AP83</f>
        <v>2.2999999999999998</v>
      </c>
      <c r="E84" s="152">
        <f>'Hazard &amp; Exposure'!AQ83</f>
        <v>6.2</v>
      </c>
      <c r="F84" s="152">
        <f>'Hazard &amp; Exposure'!AR83</f>
        <v>0</v>
      </c>
      <c r="G84" s="152">
        <f>'Hazard &amp; Exposure'!AU83</f>
        <v>5.3</v>
      </c>
      <c r="H84" s="40">
        <f>'Hazard &amp; Exposure'!AV83</f>
        <v>4.5</v>
      </c>
      <c r="I84" s="152">
        <f>'Hazard &amp; Exposure'!AY83</f>
        <v>6.6</v>
      </c>
      <c r="J84" s="152">
        <f>'Hazard &amp; Exposure'!BB83</f>
        <v>0</v>
      </c>
      <c r="K84" s="40">
        <f>'Hazard &amp; Exposure'!BC83</f>
        <v>4.5999999999999996</v>
      </c>
      <c r="L84" s="41">
        <f t="shared" si="15"/>
        <v>4.5999999999999996</v>
      </c>
      <c r="M84" s="150">
        <f>Vulnerability!E83</f>
        <v>0.7</v>
      </c>
      <c r="N84" s="148">
        <f>Vulnerability!H83</f>
        <v>2.9</v>
      </c>
      <c r="O84" s="148">
        <f>Vulnerability!M83</f>
        <v>0</v>
      </c>
      <c r="P84" s="40">
        <f>Vulnerability!N83</f>
        <v>1.1000000000000001</v>
      </c>
      <c r="Q84" s="148">
        <f>Vulnerability!S83</f>
        <v>4</v>
      </c>
      <c r="R84" s="147">
        <f>Vulnerability!W83</f>
        <v>0.1</v>
      </c>
      <c r="S84" s="147">
        <f>Vulnerability!Z83</f>
        <v>0.3</v>
      </c>
      <c r="T84" s="147">
        <f>Vulnerability!AC83</f>
        <v>0.2</v>
      </c>
      <c r="U84" s="147">
        <f>Vulnerability!AI83</f>
        <v>0.5</v>
      </c>
      <c r="V84" s="148">
        <f>Vulnerability!AJ83</f>
        <v>0.3</v>
      </c>
      <c r="W84" s="40">
        <f>Vulnerability!AK83</f>
        <v>2.2999999999999998</v>
      </c>
      <c r="X84" s="41">
        <f t="shared" si="16"/>
        <v>1.7</v>
      </c>
      <c r="Y84" s="163" t="str">
        <f>'Lack of Coping Capacity'!D83</f>
        <v>x</v>
      </c>
      <c r="Z84" s="146">
        <f>'Lack of Coping Capacity'!G83</f>
        <v>3.1</v>
      </c>
      <c r="AA84" s="40">
        <f>'Lack of Coping Capacity'!H83</f>
        <v>3.1</v>
      </c>
      <c r="AB84" s="146">
        <f>'Lack of Coping Capacity'!M83</f>
        <v>1.8</v>
      </c>
      <c r="AC84" s="146">
        <f>'Lack of Coping Capacity'!R83</f>
        <v>0</v>
      </c>
      <c r="AD84" s="146">
        <f>'Lack of Coping Capacity'!W83</f>
        <v>0.7</v>
      </c>
      <c r="AE84" s="40">
        <f>'Lack of Coping Capacity'!X83</f>
        <v>0.8</v>
      </c>
      <c r="AF84" s="41">
        <f t="shared" si="17"/>
        <v>2</v>
      </c>
      <c r="AG84" s="155">
        <f t="shared" si="18"/>
        <v>2.5</v>
      </c>
      <c r="AH84" s="174" t="str">
        <f t="shared" si="22"/>
        <v>Low</v>
      </c>
      <c r="AI84" s="167">
        <f t="shared" si="19"/>
        <v>133</v>
      </c>
      <c r="AJ84" s="170" t="e">
        <f>VLOOKUP($B84,#REF!,8,FALSE)</f>
        <v>#REF!</v>
      </c>
      <c r="AK84" s="47" t="e">
        <f>#REF!</f>
        <v>#REF!</v>
      </c>
      <c r="AL84" s="168" t="e">
        <f t="shared" si="20"/>
        <v>#REF!</v>
      </c>
      <c r="AM84" s="47" t="str">
        <f t="shared" si="21"/>
        <v/>
      </c>
      <c r="AN84" s="169" t="e">
        <f>#REF!</f>
        <v>#REF!</v>
      </c>
      <c r="AO84" s="175"/>
    </row>
    <row r="85" spans="1:41" ht="15" thickBot="1" x14ac:dyDescent="0.4">
      <c r="A85" s="125" t="str">
        <f>'Indicator Data'!A87</f>
        <v>Italy</v>
      </c>
      <c r="B85" s="43" t="str">
        <f>'Indicator Data'!B87</f>
        <v>ITA</v>
      </c>
      <c r="C85" s="153">
        <f>'Hazard &amp; Exposure'!AO84</f>
        <v>6.1</v>
      </c>
      <c r="D85" s="152">
        <f>'Hazard &amp; Exposure'!AP84</f>
        <v>5.4</v>
      </c>
      <c r="E85" s="152">
        <f>'Hazard &amp; Exposure'!AQ84</f>
        <v>7.4</v>
      </c>
      <c r="F85" s="152">
        <f>'Hazard &amp; Exposure'!AR84</f>
        <v>0</v>
      </c>
      <c r="G85" s="152">
        <f>'Hazard &amp; Exposure'!AU84</f>
        <v>2.8</v>
      </c>
      <c r="H85" s="40">
        <f>'Hazard &amp; Exposure'!AV84</f>
        <v>4.8</v>
      </c>
      <c r="I85" s="152">
        <f>'Hazard &amp; Exposure'!AY84</f>
        <v>0.7</v>
      </c>
      <c r="J85" s="152">
        <f>'Hazard &amp; Exposure'!BB84</f>
        <v>0</v>
      </c>
      <c r="K85" s="40">
        <f>'Hazard &amp; Exposure'!BC84</f>
        <v>0.5</v>
      </c>
      <c r="L85" s="41">
        <f t="shared" si="15"/>
        <v>2.9</v>
      </c>
      <c r="M85" s="150">
        <f>Vulnerability!E84</f>
        <v>1.1000000000000001</v>
      </c>
      <c r="N85" s="148">
        <f>Vulnerability!H84</f>
        <v>1.9</v>
      </c>
      <c r="O85" s="148">
        <f>Vulnerability!M84</f>
        <v>0</v>
      </c>
      <c r="P85" s="40">
        <f>Vulnerability!N84</f>
        <v>1</v>
      </c>
      <c r="Q85" s="148">
        <f>Vulnerability!S84</f>
        <v>5.9</v>
      </c>
      <c r="R85" s="147">
        <f>Vulnerability!W84</f>
        <v>0.4</v>
      </c>
      <c r="S85" s="147">
        <f>Vulnerability!Z84</f>
        <v>0.3</v>
      </c>
      <c r="T85" s="147">
        <f>Vulnerability!AC84</f>
        <v>0</v>
      </c>
      <c r="U85" s="147">
        <f>Vulnerability!AI84</f>
        <v>0.8</v>
      </c>
      <c r="V85" s="148">
        <f>Vulnerability!AJ84</f>
        <v>0.4</v>
      </c>
      <c r="W85" s="40">
        <f>Vulnerability!AK84</f>
        <v>3.6</v>
      </c>
      <c r="X85" s="41">
        <f t="shared" si="16"/>
        <v>2.4</v>
      </c>
      <c r="Y85" s="163">
        <f>'Lack of Coping Capacity'!D84</f>
        <v>2.4</v>
      </c>
      <c r="Z85" s="146">
        <f>'Lack of Coping Capacity'!G84</f>
        <v>4.4000000000000004</v>
      </c>
      <c r="AA85" s="40">
        <f>'Lack of Coping Capacity'!H84</f>
        <v>3.4</v>
      </c>
      <c r="AB85" s="146">
        <f>'Lack of Coping Capacity'!M84</f>
        <v>1.8</v>
      </c>
      <c r="AC85" s="146">
        <f>'Lack of Coping Capacity'!R84</f>
        <v>0</v>
      </c>
      <c r="AD85" s="146">
        <f>'Lack of Coping Capacity'!W84</f>
        <v>0.5</v>
      </c>
      <c r="AE85" s="40">
        <f>'Lack of Coping Capacity'!X84</f>
        <v>0.8</v>
      </c>
      <c r="AF85" s="41">
        <f t="shared" si="17"/>
        <v>2.2000000000000002</v>
      </c>
      <c r="AG85" s="155">
        <f t="shared" si="18"/>
        <v>2.5</v>
      </c>
      <c r="AH85" s="174" t="str">
        <f t="shared" si="22"/>
        <v>Low</v>
      </c>
      <c r="AI85" s="167">
        <f t="shared" si="19"/>
        <v>133</v>
      </c>
      <c r="AJ85" s="170" t="e">
        <f>VLOOKUP($B85,#REF!,8,FALSE)</f>
        <v>#REF!</v>
      </c>
      <c r="AK85" s="47" t="e">
        <f>#REF!</f>
        <v>#REF!</v>
      </c>
      <c r="AL85" s="168" t="e">
        <f t="shared" si="20"/>
        <v>#REF!</v>
      </c>
      <c r="AM85" s="47" t="str">
        <f t="shared" si="21"/>
        <v/>
      </c>
      <c r="AN85" s="169" t="e">
        <f>#REF!</f>
        <v>#REF!</v>
      </c>
      <c r="AO85" s="175"/>
    </row>
    <row r="86" spans="1:41" ht="15" thickBot="1" x14ac:dyDescent="0.4">
      <c r="A86" s="125" t="str">
        <f>'Indicator Data'!A88</f>
        <v>Jamaica</v>
      </c>
      <c r="B86" s="43" t="str">
        <f>'Indicator Data'!B88</f>
        <v>JAM</v>
      </c>
      <c r="C86" s="153">
        <f>'Hazard &amp; Exposure'!AO85</f>
        <v>3.9</v>
      </c>
      <c r="D86" s="152">
        <f>'Hazard &amp; Exposure'!AP85</f>
        <v>3.1</v>
      </c>
      <c r="E86" s="152">
        <f>'Hazard &amp; Exposure'!AQ85</f>
        <v>0</v>
      </c>
      <c r="F86" s="152">
        <f>'Hazard &amp; Exposure'!AR85</f>
        <v>7.2</v>
      </c>
      <c r="G86" s="152">
        <f>'Hazard &amp; Exposure'!AU85</f>
        <v>2.5</v>
      </c>
      <c r="H86" s="40">
        <f>'Hazard &amp; Exposure'!AV85</f>
        <v>3.7</v>
      </c>
      <c r="I86" s="152">
        <f>'Hazard &amp; Exposure'!AY85</f>
        <v>1.6</v>
      </c>
      <c r="J86" s="152">
        <f>'Hazard &amp; Exposure'!BB85</f>
        <v>0</v>
      </c>
      <c r="K86" s="40">
        <f>'Hazard &amp; Exposure'!BC85</f>
        <v>1.1000000000000001</v>
      </c>
      <c r="L86" s="41">
        <f t="shared" si="15"/>
        <v>2.5</v>
      </c>
      <c r="M86" s="150">
        <f>Vulnerability!E85</f>
        <v>3.7</v>
      </c>
      <c r="N86" s="148">
        <f>Vulnerability!H85</f>
        <v>5.5</v>
      </c>
      <c r="O86" s="148">
        <f>Vulnerability!M85</f>
        <v>0.3</v>
      </c>
      <c r="P86" s="40">
        <f>Vulnerability!N85</f>
        <v>3.3</v>
      </c>
      <c r="Q86" s="148">
        <f>Vulnerability!S85</f>
        <v>0</v>
      </c>
      <c r="R86" s="147">
        <f>Vulnerability!W85</f>
        <v>1.8</v>
      </c>
      <c r="S86" s="147">
        <f>Vulnerability!Z85</f>
        <v>0.9</v>
      </c>
      <c r="T86" s="147">
        <f>Vulnerability!AC85</f>
        <v>1.2</v>
      </c>
      <c r="U86" s="147">
        <f>Vulnerability!AI85</f>
        <v>3.4</v>
      </c>
      <c r="V86" s="148">
        <f>Vulnerability!AJ85</f>
        <v>1.9</v>
      </c>
      <c r="W86" s="40">
        <f>Vulnerability!AK85</f>
        <v>1</v>
      </c>
      <c r="X86" s="41">
        <f t="shared" si="16"/>
        <v>2.2000000000000002</v>
      </c>
      <c r="Y86" s="163">
        <f>'Lack of Coping Capacity'!D85</f>
        <v>3.3</v>
      </c>
      <c r="Z86" s="146">
        <f>'Lack of Coping Capacity'!G85</f>
        <v>4.8</v>
      </c>
      <c r="AA86" s="40">
        <f>'Lack of Coping Capacity'!H85</f>
        <v>4.0999999999999996</v>
      </c>
      <c r="AB86" s="146">
        <f>'Lack of Coping Capacity'!M85</f>
        <v>3.1</v>
      </c>
      <c r="AC86" s="146">
        <f>'Lack of Coping Capacity'!R85</f>
        <v>1.9</v>
      </c>
      <c r="AD86" s="146">
        <f>'Lack of Coping Capacity'!W85</f>
        <v>4.8</v>
      </c>
      <c r="AE86" s="40">
        <f>'Lack of Coping Capacity'!X85</f>
        <v>3.3</v>
      </c>
      <c r="AF86" s="41">
        <f t="shared" si="17"/>
        <v>3.7</v>
      </c>
      <c r="AG86" s="155">
        <f t="shared" si="18"/>
        <v>2.7</v>
      </c>
      <c r="AH86" s="174" t="str">
        <f t="shared" si="22"/>
        <v>Low</v>
      </c>
      <c r="AI86" s="167">
        <f t="shared" si="19"/>
        <v>127</v>
      </c>
      <c r="AJ86" s="170" t="e">
        <f>VLOOKUP($B86,#REF!,8,FALSE)</f>
        <v>#REF!</v>
      </c>
      <c r="AK86" s="47" t="e">
        <f>#REF!</f>
        <v>#REF!</v>
      </c>
      <c r="AL86" s="168" t="e">
        <f t="shared" si="20"/>
        <v>#REF!</v>
      </c>
      <c r="AM86" s="47" t="str">
        <f t="shared" si="21"/>
        <v/>
      </c>
      <c r="AN86" s="169" t="e">
        <f>#REF!</f>
        <v>#REF!</v>
      </c>
      <c r="AO86" s="175"/>
    </row>
    <row r="87" spans="1:41" ht="15" thickBot="1" x14ac:dyDescent="0.4">
      <c r="A87" s="125" t="str">
        <f>'Indicator Data'!A89</f>
        <v>Japan</v>
      </c>
      <c r="B87" s="43" t="str">
        <f>'Indicator Data'!B89</f>
        <v>JPN</v>
      </c>
      <c r="C87" s="153">
        <f>'Hazard &amp; Exposure'!AO86</f>
        <v>9.5</v>
      </c>
      <c r="D87" s="152">
        <f>'Hazard &amp; Exposure'!AP86</f>
        <v>3.9</v>
      </c>
      <c r="E87" s="152">
        <f>'Hazard &amp; Exposure'!AQ86</f>
        <v>10</v>
      </c>
      <c r="F87" s="152">
        <f>'Hazard &amp; Exposure'!AR86</f>
        <v>10</v>
      </c>
      <c r="G87" s="152">
        <f>'Hazard &amp; Exposure'!AU86</f>
        <v>0.5</v>
      </c>
      <c r="H87" s="40">
        <f>'Hazard &amp; Exposure'!AV86</f>
        <v>8.4</v>
      </c>
      <c r="I87" s="152">
        <f>'Hazard &amp; Exposure'!AY86</f>
        <v>1.2</v>
      </c>
      <c r="J87" s="152">
        <f>'Hazard &amp; Exposure'!BB86</f>
        <v>0</v>
      </c>
      <c r="K87" s="40">
        <f>'Hazard &amp; Exposure'!BC86</f>
        <v>0.8</v>
      </c>
      <c r="L87" s="41">
        <f t="shared" si="15"/>
        <v>5.8</v>
      </c>
      <c r="M87" s="150">
        <f>Vulnerability!E86</f>
        <v>0.6</v>
      </c>
      <c r="N87" s="148">
        <f>Vulnerability!H86</f>
        <v>1.6</v>
      </c>
      <c r="O87" s="148">
        <f>Vulnerability!M86</f>
        <v>0</v>
      </c>
      <c r="P87" s="40">
        <f>Vulnerability!N86</f>
        <v>0.7</v>
      </c>
      <c r="Q87" s="148">
        <f>Vulnerability!S86</f>
        <v>0.5</v>
      </c>
      <c r="R87" s="147">
        <f>Vulnerability!W86</f>
        <v>0.3</v>
      </c>
      <c r="S87" s="147">
        <f>Vulnerability!Z86</f>
        <v>0.5</v>
      </c>
      <c r="T87" s="147">
        <f>Vulnerability!AC86</f>
        <v>1.4</v>
      </c>
      <c r="U87" s="147">
        <f>Vulnerability!AI86</f>
        <v>2.2000000000000002</v>
      </c>
      <c r="V87" s="148">
        <f>Vulnerability!AJ86</f>
        <v>1.1000000000000001</v>
      </c>
      <c r="W87" s="40">
        <f>Vulnerability!AK86</f>
        <v>0.8</v>
      </c>
      <c r="X87" s="41">
        <f t="shared" si="16"/>
        <v>0.8</v>
      </c>
      <c r="Y87" s="163">
        <f>'Lack of Coping Capacity'!D86</f>
        <v>1.9</v>
      </c>
      <c r="Z87" s="146">
        <f>'Lack of Coping Capacity'!G86</f>
        <v>2.2999999999999998</v>
      </c>
      <c r="AA87" s="40">
        <f>'Lack of Coping Capacity'!H86</f>
        <v>2.1</v>
      </c>
      <c r="AB87" s="146">
        <f>'Lack of Coping Capacity'!M86</f>
        <v>1.4</v>
      </c>
      <c r="AC87" s="146">
        <f>'Lack of Coping Capacity'!R86</f>
        <v>0</v>
      </c>
      <c r="AD87" s="146">
        <f>'Lack of Coping Capacity'!W86</f>
        <v>1.3</v>
      </c>
      <c r="AE87" s="40">
        <f>'Lack of Coping Capacity'!X86</f>
        <v>0.9</v>
      </c>
      <c r="AF87" s="41">
        <f t="shared" si="17"/>
        <v>1.5</v>
      </c>
      <c r="AG87" s="155">
        <f t="shared" si="18"/>
        <v>1.9</v>
      </c>
      <c r="AH87" s="174" t="str">
        <f t="shared" si="22"/>
        <v>Very Low</v>
      </c>
      <c r="AI87" s="167">
        <f t="shared" si="19"/>
        <v>152</v>
      </c>
      <c r="AJ87" s="170" t="e">
        <f>VLOOKUP($B87,#REF!,8,FALSE)</f>
        <v>#REF!</v>
      </c>
      <c r="AK87" s="47" t="e">
        <f>#REF!</f>
        <v>#REF!</v>
      </c>
      <c r="AL87" s="168" t="e">
        <f t="shared" si="20"/>
        <v>#REF!</v>
      </c>
      <c r="AM87" s="47" t="str">
        <f t="shared" si="21"/>
        <v/>
      </c>
      <c r="AN87" s="169" t="e">
        <f>#REF!</f>
        <v>#REF!</v>
      </c>
      <c r="AO87" s="175"/>
    </row>
    <row r="88" spans="1:41" ht="15" thickBot="1" x14ac:dyDescent="0.4">
      <c r="A88" s="125" t="str">
        <f>'Indicator Data'!A90</f>
        <v>Jordan</v>
      </c>
      <c r="B88" s="43" t="str">
        <f>'Indicator Data'!B90</f>
        <v>JOR</v>
      </c>
      <c r="C88" s="153">
        <f>'Hazard &amp; Exposure'!AO87</f>
        <v>6.6</v>
      </c>
      <c r="D88" s="152">
        <f>'Hazard &amp; Exposure'!AP87</f>
        <v>2.6</v>
      </c>
      <c r="E88" s="152">
        <f>'Hazard &amp; Exposure'!AQ87</f>
        <v>0</v>
      </c>
      <c r="F88" s="152">
        <f>'Hazard &amp; Exposure'!AR87</f>
        <v>0</v>
      </c>
      <c r="G88" s="152">
        <f>'Hazard &amp; Exposure'!AU87</f>
        <v>6.8</v>
      </c>
      <c r="H88" s="40">
        <f>'Hazard &amp; Exposure'!AV87</f>
        <v>3.8</v>
      </c>
      <c r="I88" s="152">
        <f>'Hazard &amp; Exposure'!AY87</f>
        <v>4</v>
      </c>
      <c r="J88" s="152">
        <f>'Hazard &amp; Exposure'!BB87</f>
        <v>0</v>
      </c>
      <c r="K88" s="40">
        <f>'Hazard &amp; Exposure'!BC87</f>
        <v>2.8</v>
      </c>
      <c r="L88" s="41">
        <f t="shared" si="15"/>
        <v>3.3</v>
      </c>
      <c r="M88" s="150">
        <f>Vulnerability!E87</f>
        <v>2.8</v>
      </c>
      <c r="N88" s="148">
        <f>Vulnerability!H87</f>
        <v>4.2</v>
      </c>
      <c r="O88" s="148">
        <f>Vulnerability!M87</f>
        <v>7.5</v>
      </c>
      <c r="P88" s="40">
        <f>Vulnerability!N87</f>
        <v>4.3</v>
      </c>
      <c r="Q88" s="148">
        <f>Vulnerability!S87</f>
        <v>10</v>
      </c>
      <c r="R88" s="147">
        <f>Vulnerability!W87</f>
        <v>0.2</v>
      </c>
      <c r="S88" s="147">
        <f>Vulnerability!Z87</f>
        <v>1</v>
      </c>
      <c r="T88" s="147">
        <f>Vulnerability!AC87</f>
        <v>0</v>
      </c>
      <c r="U88" s="147">
        <f>Vulnerability!AI87</f>
        <v>2</v>
      </c>
      <c r="V88" s="148">
        <f>Vulnerability!AJ87</f>
        <v>0.8</v>
      </c>
      <c r="W88" s="40">
        <f>Vulnerability!AK87</f>
        <v>7.7</v>
      </c>
      <c r="X88" s="41">
        <f t="shared" si="16"/>
        <v>6.3</v>
      </c>
      <c r="Y88" s="163">
        <f>'Lack of Coping Capacity'!D87</f>
        <v>6.1</v>
      </c>
      <c r="Z88" s="146">
        <f>'Lack of Coping Capacity'!G87</f>
        <v>5</v>
      </c>
      <c r="AA88" s="40">
        <f>'Lack of Coping Capacity'!H87</f>
        <v>5.6</v>
      </c>
      <c r="AB88" s="146">
        <f>'Lack of Coping Capacity'!M87</f>
        <v>1.1000000000000001</v>
      </c>
      <c r="AC88" s="146">
        <f>'Lack of Coping Capacity'!R87</f>
        <v>2.5</v>
      </c>
      <c r="AD88" s="146">
        <f>'Lack of Coping Capacity'!W87</f>
        <v>3.5</v>
      </c>
      <c r="AE88" s="40">
        <f>'Lack of Coping Capacity'!X87</f>
        <v>2.4</v>
      </c>
      <c r="AF88" s="41">
        <f t="shared" si="17"/>
        <v>4.2</v>
      </c>
      <c r="AG88" s="155">
        <f t="shared" si="18"/>
        <v>4.4000000000000004</v>
      </c>
      <c r="AH88" s="174" t="str">
        <f t="shared" si="22"/>
        <v>Medium</v>
      </c>
      <c r="AI88" s="167">
        <f t="shared" si="19"/>
        <v>65</v>
      </c>
      <c r="AJ88" s="170" t="e">
        <f>VLOOKUP($B88,#REF!,8,FALSE)</f>
        <v>#REF!</v>
      </c>
      <c r="AK88" s="47" t="e">
        <f>#REF!</f>
        <v>#REF!</v>
      </c>
      <c r="AL88" s="168" t="e">
        <f t="shared" si="20"/>
        <v>#REF!</v>
      </c>
      <c r="AM88" s="47" t="str">
        <f t="shared" si="21"/>
        <v/>
      </c>
      <c r="AN88" s="169" t="e">
        <f>#REF!</f>
        <v>#REF!</v>
      </c>
      <c r="AO88" s="175"/>
    </row>
    <row r="89" spans="1:41" ht="15" thickBot="1" x14ac:dyDescent="0.4">
      <c r="A89" s="125" t="str">
        <f>'Indicator Data'!A91</f>
        <v>Kazakhstan</v>
      </c>
      <c r="B89" s="43" t="str">
        <f>'Indicator Data'!B91</f>
        <v>KAZ</v>
      </c>
      <c r="C89" s="153">
        <f>'Hazard &amp; Exposure'!AO88</f>
        <v>7.5</v>
      </c>
      <c r="D89" s="152">
        <f>'Hazard &amp; Exposure'!AP88</f>
        <v>6</v>
      </c>
      <c r="E89" s="152">
        <f>'Hazard &amp; Exposure'!AQ88</f>
        <v>0</v>
      </c>
      <c r="F89" s="152">
        <f>'Hazard &amp; Exposure'!AR88</f>
        <v>0</v>
      </c>
      <c r="G89" s="152">
        <f>'Hazard &amp; Exposure'!AU88</f>
        <v>5</v>
      </c>
      <c r="H89" s="40">
        <f>'Hazard &amp; Exposure'!AV88</f>
        <v>4.4000000000000004</v>
      </c>
      <c r="I89" s="152">
        <f>'Hazard &amp; Exposure'!AY88</f>
        <v>0.6</v>
      </c>
      <c r="J89" s="152">
        <f>'Hazard &amp; Exposure'!BB88</f>
        <v>0</v>
      </c>
      <c r="K89" s="40">
        <f>'Hazard &amp; Exposure'!BC88</f>
        <v>0.4</v>
      </c>
      <c r="L89" s="41">
        <f t="shared" si="15"/>
        <v>2.6</v>
      </c>
      <c r="M89" s="150">
        <f>Vulnerability!E88</f>
        <v>1.6</v>
      </c>
      <c r="N89" s="148">
        <f>Vulnerability!H88</f>
        <v>1.5</v>
      </c>
      <c r="O89" s="148">
        <f>Vulnerability!M88</f>
        <v>0</v>
      </c>
      <c r="P89" s="40">
        <f>Vulnerability!N88</f>
        <v>1.2</v>
      </c>
      <c r="Q89" s="148">
        <f>Vulnerability!S88</f>
        <v>0</v>
      </c>
      <c r="R89" s="147">
        <f>Vulnerability!W88</f>
        <v>0.8</v>
      </c>
      <c r="S89" s="147">
        <f>Vulnerability!Z88</f>
        <v>0.8</v>
      </c>
      <c r="T89" s="147">
        <f>Vulnerability!AC88</f>
        <v>0</v>
      </c>
      <c r="U89" s="147">
        <f>Vulnerability!AI88</f>
        <v>0.9</v>
      </c>
      <c r="V89" s="148">
        <f>Vulnerability!AJ88</f>
        <v>0.6</v>
      </c>
      <c r="W89" s="40">
        <f>Vulnerability!AK88</f>
        <v>0.3</v>
      </c>
      <c r="X89" s="41">
        <f t="shared" si="16"/>
        <v>0.8</v>
      </c>
      <c r="Y89" s="163">
        <f>'Lack of Coping Capacity'!D88</f>
        <v>3.8</v>
      </c>
      <c r="Z89" s="146">
        <f>'Lack of Coping Capacity'!G88</f>
        <v>6</v>
      </c>
      <c r="AA89" s="40">
        <f>'Lack of Coping Capacity'!H88</f>
        <v>4.9000000000000004</v>
      </c>
      <c r="AB89" s="146">
        <f>'Lack of Coping Capacity'!M88</f>
        <v>1.3</v>
      </c>
      <c r="AC89" s="146">
        <f>'Lack of Coping Capacity'!R88</f>
        <v>3.7</v>
      </c>
      <c r="AD89" s="146">
        <f>'Lack of Coping Capacity'!W88</f>
        <v>2.1</v>
      </c>
      <c r="AE89" s="40">
        <f>'Lack of Coping Capacity'!X88</f>
        <v>2.4</v>
      </c>
      <c r="AF89" s="41">
        <f t="shared" si="17"/>
        <v>3.8</v>
      </c>
      <c r="AG89" s="155">
        <f t="shared" si="18"/>
        <v>2</v>
      </c>
      <c r="AH89" s="174" t="str">
        <f t="shared" si="22"/>
        <v>Low</v>
      </c>
      <c r="AI89" s="167">
        <f t="shared" si="19"/>
        <v>149</v>
      </c>
      <c r="AJ89" s="170" t="e">
        <f>VLOOKUP($B89,#REF!,8,FALSE)</f>
        <v>#REF!</v>
      </c>
      <c r="AK89" s="47" t="e">
        <f>#REF!</f>
        <v>#REF!</v>
      </c>
      <c r="AL89" s="168" t="e">
        <f t="shared" si="20"/>
        <v>#REF!</v>
      </c>
      <c r="AM89" s="47" t="str">
        <f t="shared" si="21"/>
        <v/>
      </c>
      <c r="AN89" s="169" t="e">
        <f>#REF!</f>
        <v>#REF!</v>
      </c>
      <c r="AO89" s="175"/>
    </row>
    <row r="90" spans="1:41" ht="15" thickBot="1" x14ac:dyDescent="0.4">
      <c r="A90" s="125" t="str">
        <f>'Indicator Data'!A92</f>
        <v>Kenya</v>
      </c>
      <c r="B90" s="43" t="str">
        <f>'Indicator Data'!B92</f>
        <v>KEN</v>
      </c>
      <c r="C90" s="153">
        <f>'Hazard &amp; Exposure'!AO89</f>
        <v>4.2</v>
      </c>
      <c r="D90" s="152">
        <f>'Hazard &amp; Exposure'!AP89</f>
        <v>5.6</v>
      </c>
      <c r="E90" s="152">
        <f>'Hazard &amp; Exposure'!AQ89</f>
        <v>6</v>
      </c>
      <c r="F90" s="152">
        <f>'Hazard &amp; Exposure'!AR89</f>
        <v>0</v>
      </c>
      <c r="G90" s="152">
        <f>'Hazard &amp; Exposure'!AU89</f>
        <v>7</v>
      </c>
      <c r="H90" s="40">
        <f>'Hazard &amp; Exposure'!AV89</f>
        <v>4.9000000000000004</v>
      </c>
      <c r="I90" s="152">
        <f>'Hazard &amp; Exposure'!AY89</f>
        <v>9.3000000000000007</v>
      </c>
      <c r="J90" s="152">
        <f>'Hazard &amp; Exposure'!BB89</f>
        <v>0</v>
      </c>
      <c r="K90" s="40">
        <f>'Hazard &amp; Exposure'!BC89</f>
        <v>6.5</v>
      </c>
      <c r="L90" s="41">
        <f t="shared" si="15"/>
        <v>5.8</v>
      </c>
      <c r="M90" s="150">
        <f>Vulnerability!E89</f>
        <v>7.1</v>
      </c>
      <c r="N90" s="148">
        <f>Vulnerability!H89</f>
        <v>6.6</v>
      </c>
      <c r="O90" s="148">
        <f>Vulnerability!M89</f>
        <v>1.8</v>
      </c>
      <c r="P90" s="40">
        <f>Vulnerability!N89</f>
        <v>5.7</v>
      </c>
      <c r="Q90" s="148">
        <f>Vulnerability!S89</f>
        <v>7.6</v>
      </c>
      <c r="R90" s="147">
        <f>Vulnerability!W89</f>
        <v>6.7</v>
      </c>
      <c r="S90" s="147">
        <f>Vulnerability!Z89</f>
        <v>3</v>
      </c>
      <c r="T90" s="147">
        <f>Vulnerability!AC89</f>
        <v>1.1000000000000001</v>
      </c>
      <c r="U90" s="147">
        <f>Vulnerability!AI89</f>
        <v>5.2</v>
      </c>
      <c r="V90" s="148">
        <f>Vulnerability!AJ89</f>
        <v>4.3</v>
      </c>
      <c r="W90" s="40">
        <f>Vulnerability!AK89</f>
        <v>6.2</v>
      </c>
      <c r="X90" s="41">
        <f t="shared" si="16"/>
        <v>6</v>
      </c>
      <c r="Y90" s="163">
        <f>'Lack of Coping Capacity'!D89</f>
        <v>3.9</v>
      </c>
      <c r="Z90" s="146">
        <f>'Lack of Coping Capacity'!G89</f>
        <v>6.5</v>
      </c>
      <c r="AA90" s="40">
        <f>'Lack of Coping Capacity'!H89</f>
        <v>5.2</v>
      </c>
      <c r="AB90" s="146">
        <f>'Lack of Coping Capacity'!M89</f>
        <v>5.6</v>
      </c>
      <c r="AC90" s="146">
        <f>'Lack of Coping Capacity'!R89</f>
        <v>8.1</v>
      </c>
      <c r="AD90" s="146">
        <f>'Lack of Coping Capacity'!W89</f>
        <v>6.9</v>
      </c>
      <c r="AE90" s="40">
        <f>'Lack of Coping Capacity'!X89</f>
        <v>6.9</v>
      </c>
      <c r="AF90" s="41">
        <f t="shared" si="17"/>
        <v>6.1</v>
      </c>
      <c r="AG90" s="155">
        <f t="shared" si="18"/>
        <v>6</v>
      </c>
      <c r="AH90" s="174" t="str">
        <f t="shared" si="22"/>
        <v>High</v>
      </c>
      <c r="AI90" s="167">
        <f t="shared" si="19"/>
        <v>21</v>
      </c>
      <c r="AJ90" s="170" t="e">
        <f>VLOOKUP($B90,#REF!,8,FALSE)</f>
        <v>#REF!</v>
      </c>
      <c r="AK90" s="47" t="e">
        <f>#REF!</f>
        <v>#REF!</v>
      </c>
      <c r="AL90" s="168" t="e">
        <f t="shared" si="20"/>
        <v>#REF!</v>
      </c>
      <c r="AM90" s="47" t="str">
        <f t="shared" si="21"/>
        <v/>
      </c>
      <c r="AN90" s="169" t="e">
        <f>#REF!</f>
        <v>#REF!</v>
      </c>
      <c r="AO90" s="175"/>
    </row>
    <row r="91" spans="1:41" ht="15" thickBot="1" x14ac:dyDescent="0.4">
      <c r="A91" s="125" t="str">
        <f>'Indicator Data'!A93</f>
        <v>Kiribati</v>
      </c>
      <c r="B91" s="43" t="str">
        <f>'Indicator Data'!B93</f>
        <v>KIR</v>
      </c>
      <c r="C91" s="153">
        <f>'Hazard &amp; Exposure'!AO90</f>
        <v>0.1</v>
      </c>
      <c r="D91" s="152">
        <f>'Hazard &amp; Exposure'!AP90</f>
        <v>0.1</v>
      </c>
      <c r="E91" s="152">
        <f>'Hazard &amp; Exposure'!AQ90</f>
        <v>8.6999999999999993</v>
      </c>
      <c r="F91" s="152">
        <f>'Hazard &amp; Exposure'!AR90</f>
        <v>0</v>
      </c>
      <c r="G91" s="152">
        <f>'Hazard &amp; Exposure'!AU90</f>
        <v>4</v>
      </c>
      <c r="H91" s="40">
        <f>'Hazard &amp; Exposure'!AV90</f>
        <v>3.7</v>
      </c>
      <c r="I91" s="152">
        <f>'Hazard &amp; Exposure'!AY90</f>
        <v>0</v>
      </c>
      <c r="J91" s="152">
        <f>'Hazard &amp; Exposure'!BB90</f>
        <v>0</v>
      </c>
      <c r="K91" s="40">
        <f>'Hazard &amp; Exposure'!BC90</f>
        <v>0</v>
      </c>
      <c r="L91" s="41">
        <f t="shared" si="15"/>
        <v>2</v>
      </c>
      <c r="M91" s="150">
        <f>Vulnerability!E90</f>
        <v>5.2</v>
      </c>
      <c r="N91" s="148">
        <f>Vulnerability!H90</f>
        <v>3.2</v>
      </c>
      <c r="O91" s="148">
        <f>Vulnerability!M90</f>
        <v>10</v>
      </c>
      <c r="P91" s="40">
        <f>Vulnerability!N90</f>
        <v>5.9</v>
      </c>
      <c r="Q91" s="148">
        <f>Vulnerability!S90</f>
        <v>0</v>
      </c>
      <c r="R91" s="147">
        <f>Vulnerability!W90</f>
        <v>7.5</v>
      </c>
      <c r="S91" s="147">
        <f>Vulnerability!Z90</f>
        <v>3.8</v>
      </c>
      <c r="T91" s="147">
        <f>Vulnerability!AC90</f>
        <v>0</v>
      </c>
      <c r="U91" s="147">
        <f>Vulnerability!AI90</f>
        <v>0.8</v>
      </c>
      <c r="V91" s="148">
        <f>Vulnerability!AJ90</f>
        <v>3.7</v>
      </c>
      <c r="W91" s="40">
        <f>Vulnerability!AK90</f>
        <v>2</v>
      </c>
      <c r="X91" s="41">
        <f t="shared" si="16"/>
        <v>4.2</v>
      </c>
      <c r="Y91" s="163" t="str">
        <f>'Lack of Coping Capacity'!D90</f>
        <v>x</v>
      </c>
      <c r="Z91" s="146">
        <f>'Lack of Coping Capacity'!G90</f>
        <v>5.5</v>
      </c>
      <c r="AA91" s="40">
        <f>'Lack of Coping Capacity'!H90</f>
        <v>5.5</v>
      </c>
      <c r="AB91" s="146">
        <f>'Lack of Coping Capacity'!M90</f>
        <v>5.9</v>
      </c>
      <c r="AC91" s="146">
        <f>'Lack of Coping Capacity'!R90</f>
        <v>4.7</v>
      </c>
      <c r="AD91" s="146">
        <f>'Lack of Coping Capacity'!W90</f>
        <v>6.1</v>
      </c>
      <c r="AE91" s="40">
        <f>'Lack of Coping Capacity'!X90</f>
        <v>5.6</v>
      </c>
      <c r="AF91" s="41">
        <f t="shared" si="17"/>
        <v>5.6</v>
      </c>
      <c r="AG91" s="155">
        <f t="shared" si="18"/>
        <v>3.6</v>
      </c>
      <c r="AH91" s="174" t="str">
        <f t="shared" si="22"/>
        <v>Medium</v>
      </c>
      <c r="AI91" s="167">
        <f t="shared" si="19"/>
        <v>96</v>
      </c>
      <c r="AJ91" s="170" t="e">
        <f>VLOOKUP($B91,#REF!,8,FALSE)</f>
        <v>#REF!</v>
      </c>
      <c r="AK91" s="47" t="e">
        <f>#REF!</f>
        <v>#REF!</v>
      </c>
      <c r="AL91" s="168" t="e">
        <f t="shared" si="20"/>
        <v>#REF!</v>
      </c>
      <c r="AM91" s="47" t="str">
        <f t="shared" si="21"/>
        <v/>
      </c>
      <c r="AN91" s="169" t="e">
        <f>#REF!</f>
        <v>#REF!</v>
      </c>
      <c r="AO91" s="175"/>
    </row>
    <row r="92" spans="1:41" ht="15" thickBot="1" x14ac:dyDescent="0.4">
      <c r="A92" s="125" t="str">
        <f>'Indicator Data'!A94</f>
        <v>Korea DPR</v>
      </c>
      <c r="B92" s="43" t="str">
        <f>'Indicator Data'!B94</f>
        <v>PRK</v>
      </c>
      <c r="C92" s="153">
        <f>'Hazard &amp; Exposure'!AO91</f>
        <v>1</v>
      </c>
      <c r="D92" s="152">
        <f>'Hazard &amp; Exposure'!AP91</f>
        <v>7.4</v>
      </c>
      <c r="E92" s="152">
        <f>'Hazard &amp; Exposure'!AQ91</f>
        <v>4.5999999999999996</v>
      </c>
      <c r="F92" s="152">
        <f>'Hazard &amp; Exposure'!AR91</f>
        <v>6.5</v>
      </c>
      <c r="G92" s="152">
        <f>'Hazard &amp; Exposure'!AU91</f>
        <v>2.9</v>
      </c>
      <c r="H92" s="40">
        <f>'Hazard &amp; Exposure'!AV91</f>
        <v>4.9000000000000004</v>
      </c>
      <c r="I92" s="152">
        <f>'Hazard &amp; Exposure'!AY91</f>
        <v>6.4</v>
      </c>
      <c r="J92" s="152">
        <f>'Hazard &amp; Exposure'!BB91</f>
        <v>0</v>
      </c>
      <c r="K92" s="40">
        <f>'Hazard &amp; Exposure'!BC91</f>
        <v>4.5</v>
      </c>
      <c r="L92" s="41">
        <f t="shared" si="15"/>
        <v>4.7</v>
      </c>
      <c r="M92" s="150">
        <f>Vulnerability!E91</f>
        <v>7.5</v>
      </c>
      <c r="N92" s="148">
        <f>Vulnerability!H91</f>
        <v>6.1</v>
      </c>
      <c r="O92" s="148">
        <f>Vulnerability!M91</f>
        <v>0.1</v>
      </c>
      <c r="P92" s="40">
        <f>Vulnerability!N91</f>
        <v>5.3</v>
      </c>
      <c r="Q92" s="148">
        <f>Vulnerability!S91</f>
        <v>0</v>
      </c>
      <c r="R92" s="147">
        <f>Vulnerability!W91</f>
        <v>4.7</v>
      </c>
      <c r="S92" s="147">
        <f>Vulnerability!Z91</f>
        <v>2.5</v>
      </c>
      <c r="T92" s="147">
        <f>Vulnerability!AC91</f>
        <v>3.2</v>
      </c>
      <c r="U92" s="147">
        <f>Vulnerability!AI91</f>
        <v>9.1999999999999993</v>
      </c>
      <c r="V92" s="148">
        <f>Vulnerability!AJ91</f>
        <v>5.7</v>
      </c>
      <c r="W92" s="40">
        <f>Vulnerability!AK91</f>
        <v>3.4</v>
      </c>
      <c r="X92" s="41">
        <f t="shared" si="16"/>
        <v>4.4000000000000004</v>
      </c>
      <c r="Y92" s="163" t="str">
        <f>'Lack of Coping Capacity'!D91</f>
        <v>x</v>
      </c>
      <c r="Z92" s="146">
        <f>'Lack of Coping Capacity'!G91</f>
        <v>8.5</v>
      </c>
      <c r="AA92" s="40">
        <f>'Lack of Coping Capacity'!H91</f>
        <v>8.5</v>
      </c>
      <c r="AB92" s="146">
        <f>'Lack of Coping Capacity'!M91</f>
        <v>5.2</v>
      </c>
      <c r="AC92" s="146">
        <f>'Lack of Coping Capacity'!R91</f>
        <v>3.1</v>
      </c>
      <c r="AD92" s="146">
        <f>'Lack of Coping Capacity'!W91</f>
        <v>0.5</v>
      </c>
      <c r="AE92" s="40">
        <f>'Lack of Coping Capacity'!X91</f>
        <v>2.9</v>
      </c>
      <c r="AF92" s="41">
        <f t="shared" si="17"/>
        <v>6.5</v>
      </c>
      <c r="AG92" s="155">
        <f t="shared" si="18"/>
        <v>5.0999999999999996</v>
      </c>
      <c r="AH92" s="174" t="str">
        <f t="shared" si="22"/>
        <v>High</v>
      </c>
      <c r="AI92" s="167">
        <f t="shared" si="19"/>
        <v>39</v>
      </c>
      <c r="AJ92" s="170" t="e">
        <f>VLOOKUP($B92,#REF!,8,FALSE)</f>
        <v>#REF!</v>
      </c>
      <c r="AK92" s="47" t="e">
        <f>#REF!</f>
        <v>#REF!</v>
      </c>
      <c r="AL92" s="168" t="e">
        <f t="shared" si="20"/>
        <v>#REF!</v>
      </c>
      <c r="AM92" s="47" t="str">
        <f t="shared" si="21"/>
        <v/>
      </c>
      <c r="AN92" s="169" t="e">
        <f>#REF!</f>
        <v>#REF!</v>
      </c>
      <c r="AO92" s="175"/>
    </row>
    <row r="93" spans="1:41" ht="15" thickBot="1" x14ac:dyDescent="0.4">
      <c r="A93" s="125" t="str">
        <f>'Indicator Data'!A95</f>
        <v>Korea Republic of</v>
      </c>
      <c r="B93" s="43" t="str">
        <f>'Indicator Data'!B95</f>
        <v>KOR</v>
      </c>
      <c r="C93" s="153">
        <f>'Hazard &amp; Exposure'!AO92</f>
        <v>0.1</v>
      </c>
      <c r="D93" s="152">
        <f>'Hazard &amp; Exposure'!AP92</f>
        <v>4.7</v>
      </c>
      <c r="E93" s="152">
        <f>'Hazard &amp; Exposure'!AQ92</f>
        <v>7.6</v>
      </c>
      <c r="F93" s="152">
        <f>'Hazard &amp; Exposure'!AR92</f>
        <v>8.5</v>
      </c>
      <c r="G93" s="152">
        <f>'Hazard &amp; Exposure'!AU92</f>
        <v>0.3</v>
      </c>
      <c r="H93" s="40">
        <f>'Hazard &amp; Exposure'!AV92</f>
        <v>5.2</v>
      </c>
      <c r="I93" s="152">
        <f>'Hazard &amp; Exposure'!AY92</f>
        <v>2.4</v>
      </c>
      <c r="J93" s="152">
        <f>'Hazard &amp; Exposure'!BB92</f>
        <v>0</v>
      </c>
      <c r="K93" s="40">
        <f>'Hazard &amp; Exposure'!BC92</f>
        <v>1.7</v>
      </c>
      <c r="L93" s="41">
        <f t="shared" si="15"/>
        <v>3.7</v>
      </c>
      <c r="M93" s="150">
        <f>Vulnerability!E92</f>
        <v>0.7</v>
      </c>
      <c r="N93" s="148">
        <f>Vulnerability!H92</f>
        <v>0.8</v>
      </c>
      <c r="O93" s="148">
        <f>Vulnerability!M92</f>
        <v>0</v>
      </c>
      <c r="P93" s="40">
        <f>Vulnerability!N92</f>
        <v>0.6</v>
      </c>
      <c r="Q93" s="148">
        <f>Vulnerability!S92</f>
        <v>0.7</v>
      </c>
      <c r="R93" s="147">
        <f>Vulnerability!W92</f>
        <v>0.7</v>
      </c>
      <c r="S93" s="147">
        <f>Vulnerability!Z92</f>
        <v>0.2</v>
      </c>
      <c r="T93" s="147">
        <f>Vulnerability!AC92</f>
        <v>0</v>
      </c>
      <c r="U93" s="147">
        <f>Vulnerability!AI92</f>
        <v>1.2</v>
      </c>
      <c r="V93" s="148">
        <f>Vulnerability!AJ92</f>
        <v>0.5</v>
      </c>
      <c r="W93" s="40">
        <f>Vulnerability!AK92</f>
        <v>0.6</v>
      </c>
      <c r="X93" s="41">
        <f t="shared" si="16"/>
        <v>0.6</v>
      </c>
      <c r="Y93" s="163">
        <f>'Lack of Coping Capacity'!D92</f>
        <v>1.5</v>
      </c>
      <c r="Z93" s="146">
        <f>'Lack of Coping Capacity'!G92</f>
        <v>3.6</v>
      </c>
      <c r="AA93" s="40">
        <f>'Lack of Coping Capacity'!H92</f>
        <v>2.6</v>
      </c>
      <c r="AB93" s="146">
        <f>'Lack of Coping Capacity'!M92</f>
        <v>1.3</v>
      </c>
      <c r="AC93" s="146">
        <f>'Lack of Coping Capacity'!R92</f>
        <v>0.2</v>
      </c>
      <c r="AD93" s="146">
        <f>'Lack of Coping Capacity'!W92</f>
        <v>1.5</v>
      </c>
      <c r="AE93" s="40">
        <f>'Lack of Coping Capacity'!X92</f>
        <v>1</v>
      </c>
      <c r="AF93" s="41">
        <f t="shared" si="17"/>
        <v>1.8</v>
      </c>
      <c r="AG93" s="155">
        <f t="shared" si="18"/>
        <v>1.6</v>
      </c>
      <c r="AH93" s="174" t="str">
        <f t="shared" si="22"/>
        <v>Very Low</v>
      </c>
      <c r="AI93" s="167">
        <f t="shared" si="19"/>
        <v>168</v>
      </c>
      <c r="AJ93" s="170" t="e">
        <f>VLOOKUP($B93,#REF!,8,FALSE)</f>
        <v>#REF!</v>
      </c>
      <c r="AK93" s="47" t="e">
        <f>#REF!</f>
        <v>#REF!</v>
      </c>
      <c r="AL93" s="168" t="e">
        <f t="shared" si="20"/>
        <v>#REF!</v>
      </c>
      <c r="AM93" s="47" t="str">
        <f t="shared" si="21"/>
        <v/>
      </c>
      <c r="AN93" s="169" t="e">
        <f>#REF!</f>
        <v>#REF!</v>
      </c>
      <c r="AO93" s="175"/>
    </row>
    <row r="94" spans="1:41" ht="15" thickBot="1" x14ac:dyDescent="0.4">
      <c r="A94" s="125" t="str">
        <f>'Indicator Data'!A96</f>
        <v>Kuwait</v>
      </c>
      <c r="B94" s="43" t="str">
        <f>'Indicator Data'!B96</f>
        <v>KWT</v>
      </c>
      <c r="C94" s="153">
        <f>'Hazard &amp; Exposure'!AO93</f>
        <v>5.6</v>
      </c>
      <c r="D94" s="152">
        <f>'Hazard &amp; Exposure'!AP93</f>
        <v>1.3</v>
      </c>
      <c r="E94" s="152">
        <f>'Hazard &amp; Exposure'!AQ93</f>
        <v>0</v>
      </c>
      <c r="F94" s="152">
        <f>'Hazard &amp; Exposure'!AR93</f>
        <v>0</v>
      </c>
      <c r="G94" s="152">
        <f>'Hazard &amp; Exposure'!AU93</f>
        <v>3.1</v>
      </c>
      <c r="H94" s="40">
        <f>'Hazard &amp; Exposure'!AV93</f>
        <v>2.2999999999999998</v>
      </c>
      <c r="I94" s="152">
        <f>'Hazard &amp; Exposure'!AY93</f>
        <v>0.6</v>
      </c>
      <c r="J94" s="152">
        <f>'Hazard &amp; Exposure'!BB93</f>
        <v>0</v>
      </c>
      <c r="K94" s="40">
        <f>'Hazard &amp; Exposure'!BC93</f>
        <v>0.4</v>
      </c>
      <c r="L94" s="41">
        <f t="shared" si="15"/>
        <v>1.4</v>
      </c>
      <c r="M94" s="150">
        <f>Vulnerability!E93</f>
        <v>2.2999999999999998</v>
      </c>
      <c r="N94" s="148">
        <f>Vulnerability!H93</f>
        <v>3.6</v>
      </c>
      <c r="O94" s="148">
        <f>Vulnerability!M93</f>
        <v>0</v>
      </c>
      <c r="P94" s="40">
        <f>Vulnerability!N93</f>
        <v>2.1</v>
      </c>
      <c r="Q94" s="148">
        <f>Vulnerability!S93</f>
        <v>1</v>
      </c>
      <c r="R94" s="147">
        <f>Vulnerability!W93</f>
        <v>0.4</v>
      </c>
      <c r="S94" s="147">
        <f>Vulnerability!Z93</f>
        <v>0.7</v>
      </c>
      <c r="T94" s="147">
        <f>Vulnerability!AC93</f>
        <v>0</v>
      </c>
      <c r="U94" s="147">
        <f>Vulnerability!AI93</f>
        <v>1</v>
      </c>
      <c r="V94" s="148">
        <f>Vulnerability!AJ93</f>
        <v>0.5</v>
      </c>
      <c r="W94" s="40">
        <f>Vulnerability!AK93</f>
        <v>0.8</v>
      </c>
      <c r="X94" s="41">
        <f t="shared" si="16"/>
        <v>1.5</v>
      </c>
      <c r="Y94" s="163" t="str">
        <f>'Lack of Coping Capacity'!D93</f>
        <v>x</v>
      </c>
      <c r="Z94" s="146">
        <f>'Lack of Coping Capacity'!G93</f>
        <v>5.6</v>
      </c>
      <c r="AA94" s="40">
        <f>'Lack of Coping Capacity'!H93</f>
        <v>5.6</v>
      </c>
      <c r="AB94" s="146">
        <f>'Lack of Coping Capacity'!M93</f>
        <v>1.5</v>
      </c>
      <c r="AC94" s="146">
        <f>'Lack of Coping Capacity'!R93</f>
        <v>1.7</v>
      </c>
      <c r="AD94" s="146">
        <f>'Lack of Coping Capacity'!W93</f>
        <v>0.8</v>
      </c>
      <c r="AE94" s="40">
        <f>'Lack of Coping Capacity'!X93</f>
        <v>1.3</v>
      </c>
      <c r="AF94" s="41">
        <f t="shared" si="17"/>
        <v>3.8</v>
      </c>
      <c r="AG94" s="155">
        <f t="shared" si="18"/>
        <v>2</v>
      </c>
      <c r="AH94" s="174" t="str">
        <f t="shared" si="22"/>
        <v>Low</v>
      </c>
      <c r="AI94" s="167">
        <f t="shared" si="19"/>
        <v>149</v>
      </c>
      <c r="AJ94" s="170" t="e">
        <f>VLOOKUP($B94,#REF!,8,FALSE)</f>
        <v>#REF!</v>
      </c>
      <c r="AK94" s="47" t="e">
        <f>#REF!</f>
        <v>#REF!</v>
      </c>
      <c r="AL94" s="168" t="e">
        <f t="shared" si="20"/>
        <v>#REF!</v>
      </c>
      <c r="AM94" s="47" t="str">
        <f t="shared" si="21"/>
        <v/>
      </c>
      <c r="AN94" s="169" t="e">
        <f>#REF!</f>
        <v>#REF!</v>
      </c>
      <c r="AO94" s="175"/>
    </row>
    <row r="95" spans="1:41" ht="15" thickBot="1" x14ac:dyDescent="0.4">
      <c r="A95" s="125" t="str">
        <f>'Indicator Data'!A97</f>
        <v>Kyrgyzstan</v>
      </c>
      <c r="B95" s="43" t="str">
        <f>'Indicator Data'!B97</f>
        <v>KGZ</v>
      </c>
      <c r="C95" s="153">
        <f>'Hazard &amp; Exposure'!AO94</f>
        <v>9.6999999999999993</v>
      </c>
      <c r="D95" s="152">
        <f>'Hazard &amp; Exposure'!AP94</f>
        <v>5.6</v>
      </c>
      <c r="E95" s="152">
        <f>'Hazard &amp; Exposure'!AQ94</f>
        <v>0</v>
      </c>
      <c r="F95" s="152">
        <f>'Hazard &amp; Exposure'!AR94</f>
        <v>0</v>
      </c>
      <c r="G95" s="152">
        <f>'Hazard &amp; Exposure'!AU94</f>
        <v>6.7</v>
      </c>
      <c r="H95" s="40">
        <f>'Hazard &amp; Exposure'!AV94</f>
        <v>5.8</v>
      </c>
      <c r="I95" s="152">
        <f>'Hazard &amp; Exposure'!AY94</f>
        <v>6.7</v>
      </c>
      <c r="J95" s="152">
        <f>'Hazard &amp; Exposure'!BB94</f>
        <v>0</v>
      </c>
      <c r="K95" s="40">
        <f>'Hazard &amp; Exposure'!BC94</f>
        <v>4.7</v>
      </c>
      <c r="L95" s="41">
        <f t="shared" si="15"/>
        <v>5.3</v>
      </c>
      <c r="M95" s="150">
        <f>Vulnerability!E94</f>
        <v>3.8</v>
      </c>
      <c r="N95" s="148">
        <f>Vulnerability!H94</f>
        <v>2.8</v>
      </c>
      <c r="O95" s="148">
        <f>Vulnerability!M94</f>
        <v>2.6</v>
      </c>
      <c r="P95" s="40">
        <f>Vulnerability!N94</f>
        <v>3.3</v>
      </c>
      <c r="Q95" s="148">
        <f>Vulnerability!S94</f>
        <v>0.8</v>
      </c>
      <c r="R95" s="147">
        <f>Vulnerability!W94</f>
        <v>1</v>
      </c>
      <c r="S95" s="147">
        <f>Vulnerability!Z94</f>
        <v>1.1000000000000001</v>
      </c>
      <c r="T95" s="147">
        <f>Vulnerability!AC94</f>
        <v>0</v>
      </c>
      <c r="U95" s="147">
        <f>Vulnerability!AI94</f>
        <v>2.2999999999999998</v>
      </c>
      <c r="V95" s="148">
        <f>Vulnerability!AJ94</f>
        <v>1.1000000000000001</v>
      </c>
      <c r="W95" s="40">
        <f>Vulnerability!AK94</f>
        <v>1</v>
      </c>
      <c r="X95" s="41">
        <f t="shared" si="16"/>
        <v>2.2000000000000002</v>
      </c>
      <c r="Y95" s="163">
        <f>'Lack of Coping Capacity'!D94</f>
        <v>3.7</v>
      </c>
      <c r="Z95" s="146">
        <f>'Lack of Coping Capacity'!G94</f>
        <v>6.8</v>
      </c>
      <c r="AA95" s="40">
        <f>'Lack of Coping Capacity'!H94</f>
        <v>5.3</v>
      </c>
      <c r="AB95" s="146">
        <f>'Lack of Coping Capacity'!M94</f>
        <v>2.6</v>
      </c>
      <c r="AC95" s="146">
        <f>'Lack of Coping Capacity'!R94</f>
        <v>3.6</v>
      </c>
      <c r="AD95" s="146">
        <f>'Lack of Coping Capacity'!W94</f>
        <v>4</v>
      </c>
      <c r="AE95" s="40">
        <f>'Lack of Coping Capacity'!X94</f>
        <v>3.4</v>
      </c>
      <c r="AF95" s="41">
        <f t="shared" si="17"/>
        <v>4.4000000000000004</v>
      </c>
      <c r="AG95" s="155">
        <f t="shared" si="18"/>
        <v>3.7</v>
      </c>
      <c r="AH95" s="174" t="str">
        <f t="shared" si="22"/>
        <v>Medium</v>
      </c>
      <c r="AI95" s="167">
        <f t="shared" si="19"/>
        <v>94</v>
      </c>
      <c r="AJ95" s="170" t="e">
        <f>VLOOKUP($B95,#REF!,8,FALSE)</f>
        <v>#REF!</v>
      </c>
      <c r="AK95" s="47" t="e">
        <f>#REF!</f>
        <v>#REF!</v>
      </c>
      <c r="AL95" s="168" t="e">
        <f t="shared" si="20"/>
        <v>#REF!</v>
      </c>
      <c r="AM95" s="47" t="str">
        <f t="shared" si="21"/>
        <v/>
      </c>
      <c r="AN95" s="169" t="e">
        <f>#REF!</f>
        <v>#REF!</v>
      </c>
      <c r="AO95" s="175"/>
    </row>
    <row r="96" spans="1:41" ht="15" thickBot="1" x14ac:dyDescent="0.4">
      <c r="A96" s="125" t="str">
        <f>'Indicator Data'!A98</f>
        <v>Lao PDR</v>
      </c>
      <c r="B96" s="43" t="str">
        <f>'Indicator Data'!B98</f>
        <v>LAO</v>
      </c>
      <c r="C96" s="153">
        <f>'Hazard &amp; Exposure'!AO95</f>
        <v>4</v>
      </c>
      <c r="D96" s="152">
        <f>'Hazard &amp; Exposure'!AP95</f>
        <v>9.1</v>
      </c>
      <c r="E96" s="152">
        <f>'Hazard &amp; Exposure'!AQ95</f>
        <v>0</v>
      </c>
      <c r="F96" s="152">
        <f>'Hazard &amp; Exposure'!AR95</f>
        <v>3.5</v>
      </c>
      <c r="G96" s="152">
        <f>'Hazard &amp; Exposure'!AU95</f>
        <v>2.5</v>
      </c>
      <c r="H96" s="40">
        <f>'Hazard &amp; Exposure'!AV95</f>
        <v>4.8</v>
      </c>
      <c r="I96" s="152">
        <f>'Hazard &amp; Exposure'!AY95</f>
        <v>3.8</v>
      </c>
      <c r="J96" s="152">
        <f>'Hazard &amp; Exposure'!BB95</f>
        <v>0</v>
      </c>
      <c r="K96" s="40">
        <f>'Hazard &amp; Exposure'!BC95</f>
        <v>2.7</v>
      </c>
      <c r="L96" s="41">
        <f t="shared" si="15"/>
        <v>3.8</v>
      </c>
      <c r="M96" s="150">
        <f>Vulnerability!E95</f>
        <v>7.2</v>
      </c>
      <c r="N96" s="148">
        <f>Vulnerability!H95</f>
        <v>4.7</v>
      </c>
      <c r="O96" s="148">
        <f>Vulnerability!M95</f>
        <v>1.8</v>
      </c>
      <c r="P96" s="40">
        <f>Vulnerability!N95</f>
        <v>5.2</v>
      </c>
      <c r="Q96" s="148">
        <f>Vulnerability!S95</f>
        <v>0</v>
      </c>
      <c r="R96" s="147">
        <f>Vulnerability!W95</f>
        <v>1.5</v>
      </c>
      <c r="S96" s="147">
        <f>Vulnerability!Z95</f>
        <v>5.4</v>
      </c>
      <c r="T96" s="147">
        <f>Vulnerability!AC95</f>
        <v>10</v>
      </c>
      <c r="U96" s="147">
        <f>Vulnerability!AI95</f>
        <v>5.7</v>
      </c>
      <c r="V96" s="148">
        <f>Vulnerability!AJ95</f>
        <v>6.8</v>
      </c>
      <c r="W96" s="40">
        <f>Vulnerability!AK95</f>
        <v>4.2</v>
      </c>
      <c r="X96" s="41">
        <f t="shared" si="16"/>
        <v>4.7</v>
      </c>
      <c r="Y96" s="163">
        <f>'Lack of Coping Capacity'!D95</f>
        <v>6.1</v>
      </c>
      <c r="Z96" s="146">
        <f>'Lack of Coping Capacity'!G95</f>
        <v>6.4</v>
      </c>
      <c r="AA96" s="40">
        <f>'Lack of Coping Capacity'!H95</f>
        <v>6.3</v>
      </c>
      <c r="AB96" s="146">
        <f>'Lack of Coping Capacity'!M95</f>
        <v>5.0999999999999996</v>
      </c>
      <c r="AC96" s="146">
        <f>'Lack of Coping Capacity'!R95</f>
        <v>5.7</v>
      </c>
      <c r="AD96" s="146">
        <f>'Lack of Coping Capacity'!W95</f>
        <v>6.4</v>
      </c>
      <c r="AE96" s="40">
        <f>'Lack of Coping Capacity'!X95</f>
        <v>5.7</v>
      </c>
      <c r="AF96" s="41">
        <f t="shared" si="17"/>
        <v>6</v>
      </c>
      <c r="AG96" s="155">
        <f t="shared" si="18"/>
        <v>4.7</v>
      </c>
      <c r="AH96" s="174" t="str">
        <f t="shared" si="22"/>
        <v>Medium</v>
      </c>
      <c r="AI96" s="167">
        <f t="shared" si="19"/>
        <v>57</v>
      </c>
      <c r="AJ96" s="170" t="e">
        <f>VLOOKUP($B96,#REF!,8,FALSE)</f>
        <v>#REF!</v>
      </c>
      <c r="AK96" s="47" t="e">
        <f>#REF!</f>
        <v>#REF!</v>
      </c>
      <c r="AL96" s="168" t="e">
        <f t="shared" si="20"/>
        <v>#REF!</v>
      </c>
      <c r="AM96" s="47" t="str">
        <f t="shared" si="21"/>
        <v/>
      </c>
      <c r="AN96" s="169" t="e">
        <f>#REF!</f>
        <v>#REF!</v>
      </c>
      <c r="AO96" s="175"/>
    </row>
    <row r="97" spans="1:41" ht="15" thickBot="1" x14ac:dyDescent="0.4">
      <c r="A97" s="125" t="str">
        <f>'Indicator Data'!A99</f>
        <v>Latvia</v>
      </c>
      <c r="B97" s="43" t="str">
        <f>'Indicator Data'!B99</f>
        <v>LVA</v>
      </c>
      <c r="C97" s="153">
        <f>'Hazard &amp; Exposure'!AO96</f>
        <v>0.1</v>
      </c>
      <c r="D97" s="152">
        <f>'Hazard &amp; Exposure'!AP96</f>
        <v>6.6</v>
      </c>
      <c r="E97" s="152">
        <f>'Hazard &amp; Exposure'!AQ96</f>
        <v>0</v>
      </c>
      <c r="F97" s="152">
        <f>'Hazard &amp; Exposure'!AR96</f>
        <v>0</v>
      </c>
      <c r="G97" s="152">
        <f>'Hazard &amp; Exposure'!AU96</f>
        <v>2</v>
      </c>
      <c r="H97" s="40">
        <f>'Hazard &amp; Exposure'!AV96</f>
        <v>2.2000000000000002</v>
      </c>
      <c r="I97" s="152">
        <f>'Hazard &amp; Exposure'!AY96</f>
        <v>0.1</v>
      </c>
      <c r="J97" s="152">
        <f>'Hazard &amp; Exposure'!BB96</f>
        <v>0</v>
      </c>
      <c r="K97" s="40">
        <f>'Hazard &amp; Exposure'!BC96</f>
        <v>0.1</v>
      </c>
      <c r="L97" s="41">
        <f t="shared" si="15"/>
        <v>1.2</v>
      </c>
      <c r="M97" s="150">
        <f>Vulnerability!E96</f>
        <v>1.6</v>
      </c>
      <c r="N97" s="148">
        <f>Vulnerability!H96</f>
        <v>2.6</v>
      </c>
      <c r="O97" s="148">
        <f>Vulnerability!M96</f>
        <v>0</v>
      </c>
      <c r="P97" s="40">
        <f>Vulnerability!N96</f>
        <v>1.5</v>
      </c>
      <c r="Q97" s="148">
        <f>Vulnerability!S96</f>
        <v>1.2</v>
      </c>
      <c r="R97" s="147">
        <f>Vulnerability!W96</f>
        <v>1</v>
      </c>
      <c r="S97" s="147">
        <f>Vulnerability!Z96</f>
        <v>0.3</v>
      </c>
      <c r="T97" s="147">
        <f>Vulnerability!AC96</f>
        <v>0</v>
      </c>
      <c r="U97" s="147">
        <f>Vulnerability!AI96</f>
        <v>1.6</v>
      </c>
      <c r="V97" s="148">
        <f>Vulnerability!AJ96</f>
        <v>0.7</v>
      </c>
      <c r="W97" s="40">
        <f>Vulnerability!AK96</f>
        <v>1</v>
      </c>
      <c r="X97" s="41">
        <f t="shared" si="16"/>
        <v>1.3</v>
      </c>
      <c r="Y97" s="163" t="str">
        <f>'Lack of Coping Capacity'!D96</f>
        <v>x</v>
      </c>
      <c r="Z97" s="146">
        <f>'Lack of Coping Capacity'!G96</f>
        <v>3.7</v>
      </c>
      <c r="AA97" s="40">
        <f>'Lack of Coping Capacity'!H96</f>
        <v>3.7</v>
      </c>
      <c r="AB97" s="146">
        <f>'Lack of Coping Capacity'!M96</f>
        <v>1.4</v>
      </c>
      <c r="AC97" s="146">
        <f>'Lack of Coping Capacity'!R96</f>
        <v>0.8</v>
      </c>
      <c r="AD97" s="146">
        <f>'Lack of Coping Capacity'!W96</f>
        <v>1.9</v>
      </c>
      <c r="AE97" s="40">
        <f>'Lack of Coping Capacity'!X96</f>
        <v>1.4</v>
      </c>
      <c r="AF97" s="41">
        <f t="shared" si="17"/>
        <v>2.6</v>
      </c>
      <c r="AG97" s="155">
        <f t="shared" si="18"/>
        <v>1.6</v>
      </c>
      <c r="AH97" s="174" t="str">
        <f t="shared" si="22"/>
        <v>Very Low</v>
      </c>
      <c r="AI97" s="167">
        <f t="shared" si="19"/>
        <v>168</v>
      </c>
      <c r="AJ97" s="170" t="e">
        <f>VLOOKUP($B97,#REF!,8,FALSE)</f>
        <v>#REF!</v>
      </c>
      <c r="AK97" s="47" t="e">
        <f>#REF!</f>
        <v>#REF!</v>
      </c>
      <c r="AL97" s="168" t="e">
        <f t="shared" si="20"/>
        <v>#REF!</v>
      </c>
      <c r="AM97" s="47" t="str">
        <f t="shared" si="21"/>
        <v/>
      </c>
      <c r="AN97" s="169" t="e">
        <f>#REF!</f>
        <v>#REF!</v>
      </c>
      <c r="AO97" s="175"/>
    </row>
    <row r="98" spans="1:41" ht="15" thickBot="1" x14ac:dyDescent="0.4">
      <c r="A98" s="125" t="str">
        <f>'Indicator Data'!A100</f>
        <v>Lebanon</v>
      </c>
      <c r="B98" s="43" t="str">
        <f>'Indicator Data'!B100</f>
        <v>LBN</v>
      </c>
      <c r="C98" s="153">
        <f>'Hazard &amp; Exposure'!AO97</f>
        <v>6.5</v>
      </c>
      <c r="D98" s="152">
        <f>'Hazard &amp; Exposure'!AP97</f>
        <v>1.2</v>
      </c>
      <c r="E98" s="152">
        <f>'Hazard &amp; Exposure'!AQ97</f>
        <v>7.2</v>
      </c>
      <c r="F98" s="152">
        <f>'Hazard &amp; Exposure'!AR97</f>
        <v>0</v>
      </c>
      <c r="G98" s="152">
        <f>'Hazard &amp; Exposure'!AU97</f>
        <v>2.6</v>
      </c>
      <c r="H98" s="40">
        <f>'Hazard &amp; Exposure'!AV97</f>
        <v>4.0999999999999996</v>
      </c>
      <c r="I98" s="152">
        <f>'Hazard &amp; Exposure'!AY97</f>
        <v>7.7</v>
      </c>
      <c r="J98" s="152">
        <f>'Hazard &amp; Exposure'!BB97</f>
        <v>0</v>
      </c>
      <c r="K98" s="40">
        <f>'Hazard &amp; Exposure'!BC97</f>
        <v>5.4</v>
      </c>
      <c r="L98" s="41">
        <f t="shared" si="15"/>
        <v>4.8</v>
      </c>
      <c r="M98" s="150">
        <f>Vulnerability!E97</f>
        <v>3</v>
      </c>
      <c r="N98" s="148">
        <f>Vulnerability!H97</f>
        <v>5.0999999999999996</v>
      </c>
      <c r="O98" s="148">
        <f>Vulnerability!M97</f>
        <v>5.8</v>
      </c>
      <c r="P98" s="40">
        <f>Vulnerability!N97</f>
        <v>4.2</v>
      </c>
      <c r="Q98" s="148">
        <f>Vulnerability!S97</f>
        <v>10</v>
      </c>
      <c r="R98" s="147">
        <f>Vulnerability!W97</f>
        <v>0.2</v>
      </c>
      <c r="S98" s="147">
        <f>Vulnerability!Z97</f>
        <v>0.6</v>
      </c>
      <c r="T98" s="147">
        <f>Vulnerability!AC97</f>
        <v>0</v>
      </c>
      <c r="U98" s="147">
        <f>Vulnerability!AI97</f>
        <v>1.7</v>
      </c>
      <c r="V98" s="148">
        <f>Vulnerability!AJ97</f>
        <v>0.6</v>
      </c>
      <c r="W98" s="40">
        <f>Vulnerability!AK97</f>
        <v>7.7</v>
      </c>
      <c r="X98" s="41">
        <f t="shared" si="16"/>
        <v>6.3</v>
      </c>
      <c r="Y98" s="163">
        <f>'Lack of Coping Capacity'!D97</f>
        <v>4.7</v>
      </c>
      <c r="Z98" s="146">
        <f>'Lack of Coping Capacity'!G97</f>
        <v>6.6</v>
      </c>
      <c r="AA98" s="40">
        <f>'Lack of Coping Capacity'!H97</f>
        <v>5.7</v>
      </c>
      <c r="AB98" s="146">
        <f>'Lack of Coping Capacity'!M97</f>
        <v>2.2999999999999998</v>
      </c>
      <c r="AC98" s="146">
        <f>'Lack of Coping Capacity'!R97</f>
        <v>0.8</v>
      </c>
      <c r="AD98" s="146">
        <f>'Lack of Coping Capacity'!W97</f>
        <v>3.4</v>
      </c>
      <c r="AE98" s="40">
        <f>'Lack of Coping Capacity'!X97</f>
        <v>2.2000000000000002</v>
      </c>
      <c r="AF98" s="41">
        <f t="shared" si="17"/>
        <v>4.2</v>
      </c>
      <c r="AG98" s="155">
        <f t="shared" si="18"/>
        <v>5</v>
      </c>
      <c r="AH98" s="174" t="str">
        <f t="shared" si="22"/>
        <v>High</v>
      </c>
      <c r="AI98" s="167">
        <f t="shared" si="19"/>
        <v>42</v>
      </c>
      <c r="AJ98" s="170" t="e">
        <f>VLOOKUP($B98,#REF!,8,FALSE)</f>
        <v>#REF!</v>
      </c>
      <c r="AK98" s="47" t="e">
        <f>#REF!</f>
        <v>#REF!</v>
      </c>
      <c r="AL98" s="168" t="e">
        <f t="shared" si="20"/>
        <v>#REF!</v>
      </c>
      <c r="AM98" s="47" t="str">
        <f t="shared" si="21"/>
        <v/>
      </c>
      <c r="AN98" s="169" t="e">
        <f>#REF!</f>
        <v>#REF!</v>
      </c>
      <c r="AO98" s="175"/>
    </row>
    <row r="99" spans="1:41" ht="15" thickBot="1" x14ac:dyDescent="0.4">
      <c r="A99" s="125" t="str">
        <f>'Indicator Data'!A101</f>
        <v>Lesotho</v>
      </c>
      <c r="B99" s="43" t="str">
        <f>'Indicator Data'!B101</f>
        <v>LSO</v>
      </c>
      <c r="C99" s="153">
        <f>'Hazard &amp; Exposure'!AO98</f>
        <v>0.1</v>
      </c>
      <c r="D99" s="152">
        <f>'Hazard &amp; Exposure'!AP98</f>
        <v>3</v>
      </c>
      <c r="E99" s="152">
        <f>'Hazard &amp; Exposure'!AQ98</f>
        <v>0</v>
      </c>
      <c r="F99" s="152">
        <f>'Hazard &amp; Exposure'!AR98</f>
        <v>0</v>
      </c>
      <c r="G99" s="152">
        <f>'Hazard &amp; Exposure'!AU98</f>
        <v>5.3</v>
      </c>
      <c r="H99" s="40">
        <f>'Hazard &amp; Exposure'!AV98</f>
        <v>2</v>
      </c>
      <c r="I99" s="152">
        <f>'Hazard &amp; Exposure'!AY98</f>
        <v>3</v>
      </c>
      <c r="J99" s="152">
        <f>'Hazard &amp; Exposure'!BB98</f>
        <v>0</v>
      </c>
      <c r="K99" s="40">
        <f>'Hazard &amp; Exposure'!BC98</f>
        <v>2.1</v>
      </c>
      <c r="L99" s="41">
        <f t="shared" si="15"/>
        <v>2.1</v>
      </c>
      <c r="M99" s="150">
        <f>Vulnerability!E98</f>
        <v>7.8</v>
      </c>
      <c r="N99" s="148">
        <f>Vulnerability!H98</f>
        <v>7.3</v>
      </c>
      <c r="O99" s="148">
        <f>Vulnerability!M98</f>
        <v>2.4</v>
      </c>
      <c r="P99" s="40">
        <f>Vulnerability!N98</f>
        <v>6.3</v>
      </c>
      <c r="Q99" s="148">
        <f>Vulnerability!S98</f>
        <v>0</v>
      </c>
      <c r="R99" s="147">
        <f>Vulnerability!W98</f>
        <v>10</v>
      </c>
      <c r="S99" s="147">
        <f>Vulnerability!Z98</f>
        <v>4.5</v>
      </c>
      <c r="T99" s="147">
        <f>Vulnerability!AC98</f>
        <v>10</v>
      </c>
      <c r="U99" s="147">
        <f>Vulnerability!AI98</f>
        <v>4</v>
      </c>
      <c r="V99" s="148">
        <f>Vulnerability!AJ98</f>
        <v>8.4</v>
      </c>
      <c r="W99" s="40">
        <f>Vulnerability!AK98</f>
        <v>5.6</v>
      </c>
      <c r="X99" s="41">
        <f t="shared" si="16"/>
        <v>6</v>
      </c>
      <c r="Y99" s="163">
        <f>'Lack of Coping Capacity'!D98</f>
        <v>8.4</v>
      </c>
      <c r="Z99" s="146">
        <f>'Lack of Coping Capacity'!G98</f>
        <v>6.3</v>
      </c>
      <c r="AA99" s="40">
        <f>'Lack of Coping Capacity'!H98</f>
        <v>7.4</v>
      </c>
      <c r="AB99" s="146">
        <f>'Lack of Coping Capacity'!M98</f>
        <v>5.8</v>
      </c>
      <c r="AC99" s="146">
        <f>'Lack of Coping Capacity'!R98</f>
        <v>6.5</v>
      </c>
      <c r="AD99" s="146">
        <f>'Lack of Coping Capacity'!W98</f>
        <v>5.7</v>
      </c>
      <c r="AE99" s="40">
        <f>'Lack of Coping Capacity'!X98</f>
        <v>6</v>
      </c>
      <c r="AF99" s="41">
        <f t="shared" si="17"/>
        <v>6.8</v>
      </c>
      <c r="AG99" s="155">
        <f t="shared" si="18"/>
        <v>4.4000000000000004</v>
      </c>
      <c r="AH99" s="174" t="str">
        <f t="shared" si="22"/>
        <v>Medium</v>
      </c>
      <c r="AI99" s="167">
        <f t="shared" si="19"/>
        <v>65</v>
      </c>
      <c r="AJ99" s="170" t="e">
        <f>VLOOKUP($B99,#REF!,8,FALSE)</f>
        <v>#REF!</v>
      </c>
      <c r="AK99" s="47" t="e">
        <f>#REF!</f>
        <v>#REF!</v>
      </c>
      <c r="AL99" s="168" t="e">
        <f t="shared" si="20"/>
        <v>#REF!</v>
      </c>
      <c r="AM99" s="47" t="str">
        <f t="shared" si="21"/>
        <v/>
      </c>
      <c r="AN99" s="169" t="e">
        <f>#REF!</f>
        <v>#REF!</v>
      </c>
      <c r="AO99" s="175"/>
    </row>
    <row r="100" spans="1:41" ht="15" thickBot="1" x14ac:dyDescent="0.4">
      <c r="A100" s="125" t="str">
        <f>'Indicator Data'!A102</f>
        <v>Liberia</v>
      </c>
      <c r="B100" s="43" t="str">
        <f>'Indicator Data'!B102</f>
        <v>LBR</v>
      </c>
      <c r="C100" s="153">
        <f>'Hazard &amp; Exposure'!AO99</f>
        <v>0.1</v>
      </c>
      <c r="D100" s="152">
        <f>'Hazard &amp; Exposure'!AP99</f>
        <v>6.2</v>
      </c>
      <c r="E100" s="152">
        <f>'Hazard &amp; Exposure'!AQ99</f>
        <v>5.5</v>
      </c>
      <c r="F100" s="152">
        <f>'Hazard &amp; Exposure'!AR99</f>
        <v>0</v>
      </c>
      <c r="G100" s="152">
        <f>'Hazard &amp; Exposure'!AU99</f>
        <v>0.5</v>
      </c>
      <c r="H100" s="40">
        <f>'Hazard &amp; Exposure'!AV99</f>
        <v>3</v>
      </c>
      <c r="I100" s="152">
        <f>'Hazard &amp; Exposure'!AY99</f>
        <v>3</v>
      </c>
      <c r="J100" s="152">
        <f>'Hazard &amp; Exposure'!BB99</f>
        <v>0</v>
      </c>
      <c r="K100" s="40">
        <f>'Hazard &amp; Exposure'!BC99</f>
        <v>2.1</v>
      </c>
      <c r="L100" s="41">
        <f t="shared" ref="L100:L131" si="23">ROUND((10-GEOMEAN(((10-H100)/10*9+1),((10-K100)/10*9+1)))/9*10,1)</f>
        <v>2.6</v>
      </c>
      <c r="M100" s="150">
        <f>Vulnerability!E99</f>
        <v>8.8000000000000007</v>
      </c>
      <c r="N100" s="148">
        <f>Vulnerability!H99</f>
        <v>5.8</v>
      </c>
      <c r="O100" s="148">
        <f>Vulnerability!M99</f>
        <v>7</v>
      </c>
      <c r="P100" s="40">
        <f>Vulnerability!N99</f>
        <v>7.6</v>
      </c>
      <c r="Q100" s="148">
        <f>Vulnerability!S99</f>
        <v>3.5</v>
      </c>
      <c r="R100" s="147">
        <f>Vulnerability!W99</f>
        <v>4.9000000000000004</v>
      </c>
      <c r="S100" s="147">
        <f>Vulnerability!Z99</f>
        <v>4.5999999999999996</v>
      </c>
      <c r="T100" s="147">
        <f>Vulnerability!AC99</f>
        <v>0.1</v>
      </c>
      <c r="U100" s="147">
        <f>Vulnerability!AI99</f>
        <v>8.6</v>
      </c>
      <c r="V100" s="148">
        <f>Vulnerability!AJ99</f>
        <v>5.3</v>
      </c>
      <c r="W100" s="40">
        <f>Vulnerability!AK99</f>
        <v>4.5</v>
      </c>
      <c r="X100" s="41">
        <f t="shared" ref="X100:X131" si="24">ROUND((10-GEOMEAN(((10-P100)/10*9+1),((10-W100)/10*9+1)))/9*10,1)</f>
        <v>6.3</v>
      </c>
      <c r="Y100" s="163" t="str">
        <f>'Lack of Coping Capacity'!D99</f>
        <v>x</v>
      </c>
      <c r="Z100" s="146">
        <f>'Lack of Coping Capacity'!G99</f>
        <v>7.3</v>
      </c>
      <c r="AA100" s="40">
        <f>'Lack of Coping Capacity'!H99</f>
        <v>7.3</v>
      </c>
      <c r="AB100" s="146">
        <f>'Lack of Coping Capacity'!M99</f>
        <v>8</v>
      </c>
      <c r="AC100" s="146">
        <f>'Lack of Coping Capacity'!R99</f>
        <v>7.8</v>
      </c>
      <c r="AD100" s="146">
        <f>'Lack of Coping Capacity'!W99</f>
        <v>7.7</v>
      </c>
      <c r="AE100" s="40">
        <f>'Lack of Coping Capacity'!X99</f>
        <v>7.8</v>
      </c>
      <c r="AF100" s="41">
        <f t="shared" ref="AF100:AF131" si="25">ROUND((10-GEOMEAN(((10-AA100)/10*9+1),((10-AE100)/10*9+1)))/9*10,1)</f>
        <v>7.6</v>
      </c>
      <c r="AG100" s="155">
        <f t="shared" ref="AG100:AG131" si="26">ROUND(L100^(1/3)*X100^(1/3)*AF100^(1/3),1)</f>
        <v>5</v>
      </c>
      <c r="AH100" s="174" t="str">
        <f t="shared" si="22"/>
        <v>High</v>
      </c>
      <c r="AI100" s="167">
        <f t="shared" ref="AI100:AI131" si="27">_xlfn.RANK.EQ(AG100,AG$4:AG$194)</f>
        <v>42</v>
      </c>
      <c r="AJ100" s="170" t="e">
        <f>VLOOKUP($B100,#REF!,8,FALSE)</f>
        <v>#REF!</v>
      </c>
      <c r="AK100" s="47" t="e">
        <f>#REF!</f>
        <v>#REF!</v>
      </c>
      <c r="AL100" s="168" t="e">
        <f t="shared" ref="AL100:AL131" si="28">AK100/51</f>
        <v>#REF!</v>
      </c>
      <c r="AM100" s="47" t="str">
        <f t="shared" ref="AM100:AM131" si="29">IF(J100&gt;=7,"YES","")</f>
        <v/>
      </c>
      <c r="AN100" s="169" t="e">
        <f>#REF!</f>
        <v>#REF!</v>
      </c>
      <c r="AO100" s="175"/>
    </row>
    <row r="101" spans="1:41" ht="15" thickBot="1" x14ac:dyDescent="0.4">
      <c r="A101" s="125" t="str">
        <f>'Indicator Data'!A103</f>
        <v>Libya</v>
      </c>
      <c r="B101" s="43" t="str">
        <f>'Indicator Data'!B103</f>
        <v>LBY</v>
      </c>
      <c r="C101" s="153">
        <f>'Hazard &amp; Exposure'!AO100</f>
        <v>5.4</v>
      </c>
      <c r="D101" s="152">
        <f>'Hazard &amp; Exposure'!AP100</f>
        <v>2.6</v>
      </c>
      <c r="E101" s="152">
        <f>'Hazard &amp; Exposure'!AQ100</f>
        <v>7.3</v>
      </c>
      <c r="F101" s="152">
        <f>'Hazard &amp; Exposure'!AR100</f>
        <v>0</v>
      </c>
      <c r="G101" s="152">
        <f>'Hazard &amp; Exposure'!AU100</f>
        <v>5</v>
      </c>
      <c r="H101" s="40">
        <f>'Hazard &amp; Exposure'!AV100</f>
        <v>4.5</v>
      </c>
      <c r="I101" s="152">
        <f>'Hazard &amp; Exposure'!AY100</f>
        <v>9.9</v>
      </c>
      <c r="J101" s="152">
        <f>'Hazard &amp; Exposure'!BB100</f>
        <v>10</v>
      </c>
      <c r="K101" s="40">
        <f>'Hazard &amp; Exposure'!BC100</f>
        <v>10</v>
      </c>
      <c r="L101" s="41">
        <f t="shared" si="23"/>
        <v>8.4</v>
      </c>
      <c r="M101" s="150">
        <f>Vulnerability!E100</f>
        <v>3.2</v>
      </c>
      <c r="N101" s="148">
        <f>Vulnerability!H100</f>
        <v>2.2999999999999998</v>
      </c>
      <c r="O101" s="148">
        <f>Vulnerability!M100</f>
        <v>1.5</v>
      </c>
      <c r="P101" s="40">
        <f>Vulnerability!N100</f>
        <v>2.6</v>
      </c>
      <c r="Q101" s="148">
        <f>Vulnerability!S100</f>
        <v>7.6</v>
      </c>
      <c r="R101" s="147">
        <f>Vulnerability!W100</f>
        <v>0.7</v>
      </c>
      <c r="S101" s="147">
        <f>Vulnerability!Z100</f>
        <v>1.1000000000000001</v>
      </c>
      <c r="T101" s="147">
        <f>Vulnerability!AC100</f>
        <v>0</v>
      </c>
      <c r="U101" s="147">
        <f>Vulnerability!AI100</f>
        <v>1.2</v>
      </c>
      <c r="V101" s="148">
        <f>Vulnerability!AJ100</f>
        <v>0.8</v>
      </c>
      <c r="W101" s="40">
        <f>Vulnerability!AK100</f>
        <v>5.0999999999999996</v>
      </c>
      <c r="X101" s="41">
        <f t="shared" si="24"/>
        <v>4</v>
      </c>
      <c r="Y101" s="163" t="str">
        <f>'Lack of Coping Capacity'!D100</f>
        <v>x</v>
      </c>
      <c r="Z101" s="146">
        <f>'Lack of Coping Capacity'!G100</f>
        <v>8.4</v>
      </c>
      <c r="AA101" s="40">
        <f>'Lack of Coping Capacity'!H100</f>
        <v>8.4</v>
      </c>
      <c r="AB101" s="146">
        <f>'Lack of Coping Capacity'!M100</f>
        <v>3.5</v>
      </c>
      <c r="AC101" s="146">
        <f>'Lack of Coping Capacity'!R100</f>
        <v>5.0999999999999996</v>
      </c>
      <c r="AD101" s="146">
        <f>'Lack of Coping Capacity'!W100</f>
        <v>3.7</v>
      </c>
      <c r="AE101" s="40">
        <f>'Lack of Coping Capacity'!X100</f>
        <v>4.0999999999999996</v>
      </c>
      <c r="AF101" s="41">
        <f t="shared" si="25"/>
        <v>6.8</v>
      </c>
      <c r="AG101" s="155">
        <f t="shared" si="26"/>
        <v>6.1</v>
      </c>
      <c r="AH101" s="174" t="str">
        <f t="shared" si="22"/>
        <v>High</v>
      </c>
      <c r="AI101" s="167">
        <f t="shared" si="27"/>
        <v>19</v>
      </c>
      <c r="AJ101" s="170" t="e">
        <f>VLOOKUP($B101,#REF!,8,FALSE)</f>
        <v>#REF!</v>
      </c>
      <c r="AK101" s="47" t="e">
        <f>#REF!</f>
        <v>#REF!</v>
      </c>
      <c r="AL101" s="168" t="e">
        <f t="shared" si="28"/>
        <v>#REF!</v>
      </c>
      <c r="AM101" s="47" t="str">
        <f t="shared" si="29"/>
        <v>YES</v>
      </c>
      <c r="AN101" s="169" t="e">
        <f>#REF!</f>
        <v>#REF!</v>
      </c>
      <c r="AO101" s="175"/>
    </row>
    <row r="102" spans="1:41" ht="15" thickBot="1" x14ac:dyDescent="0.4">
      <c r="A102" s="125" t="str">
        <f>'Indicator Data'!A104</f>
        <v>Liechtenstein</v>
      </c>
      <c r="B102" s="43" t="str">
        <f>'Indicator Data'!B104</f>
        <v>LIE</v>
      </c>
      <c r="C102" s="153">
        <f>'Hazard &amp; Exposure'!AO101</f>
        <v>5.2</v>
      </c>
      <c r="D102" s="152">
        <f>'Hazard &amp; Exposure'!AP101</f>
        <v>0.1</v>
      </c>
      <c r="E102" s="152">
        <f>'Hazard &amp; Exposure'!AQ101</f>
        <v>0</v>
      </c>
      <c r="F102" s="152">
        <f>'Hazard &amp; Exposure'!AR101</f>
        <v>0</v>
      </c>
      <c r="G102" s="152">
        <f>'Hazard &amp; Exposure'!AU101</f>
        <v>0</v>
      </c>
      <c r="H102" s="40">
        <f>'Hazard &amp; Exposure'!AV101</f>
        <v>1.3</v>
      </c>
      <c r="I102" s="152">
        <f>'Hazard &amp; Exposure'!AY101</f>
        <v>0</v>
      </c>
      <c r="J102" s="152">
        <f>'Hazard &amp; Exposure'!BB101</f>
        <v>0</v>
      </c>
      <c r="K102" s="40">
        <f>'Hazard &amp; Exposure'!BC101</f>
        <v>0</v>
      </c>
      <c r="L102" s="41">
        <f t="shared" si="23"/>
        <v>0.7</v>
      </c>
      <c r="M102" s="150">
        <f>Vulnerability!E101</f>
        <v>0.5</v>
      </c>
      <c r="N102" s="148" t="str">
        <f>Vulnerability!H101</f>
        <v>x</v>
      </c>
      <c r="O102" s="148">
        <f>Vulnerability!M101</f>
        <v>0</v>
      </c>
      <c r="P102" s="40">
        <f>Vulnerability!N101</f>
        <v>0.3</v>
      </c>
      <c r="Q102" s="148">
        <f>Vulnerability!S101</f>
        <v>2.2999999999999998</v>
      </c>
      <c r="R102" s="147" t="str">
        <f>Vulnerability!W101</f>
        <v>x</v>
      </c>
      <c r="S102" s="147" t="str">
        <f>Vulnerability!Z101</f>
        <v>x</v>
      </c>
      <c r="T102" s="147">
        <f>Vulnerability!AC101</f>
        <v>0</v>
      </c>
      <c r="U102" s="147">
        <f>Vulnerability!AI101</f>
        <v>0</v>
      </c>
      <c r="V102" s="148">
        <f>Vulnerability!AJ101</f>
        <v>0</v>
      </c>
      <c r="W102" s="40">
        <f>Vulnerability!AK101</f>
        <v>1.2</v>
      </c>
      <c r="X102" s="41">
        <f t="shared" si="24"/>
        <v>0.8</v>
      </c>
      <c r="Y102" s="163" t="str">
        <f>'Lack of Coping Capacity'!D101</f>
        <v>x</v>
      </c>
      <c r="Z102" s="146">
        <f>'Lack of Coping Capacity'!G101</f>
        <v>1.5</v>
      </c>
      <c r="AA102" s="40">
        <f>'Lack of Coping Capacity'!H101</f>
        <v>1.5</v>
      </c>
      <c r="AB102" s="146">
        <f>'Lack of Coping Capacity'!M101</f>
        <v>1.5</v>
      </c>
      <c r="AC102" s="146">
        <f>'Lack of Coping Capacity'!R101</f>
        <v>0</v>
      </c>
      <c r="AD102" s="146" t="str">
        <f>'Lack of Coping Capacity'!W101</f>
        <v>x</v>
      </c>
      <c r="AE102" s="40">
        <f>'Lack of Coping Capacity'!X101</f>
        <v>0.8</v>
      </c>
      <c r="AF102" s="41">
        <f t="shared" si="25"/>
        <v>1.2</v>
      </c>
      <c r="AG102" s="155">
        <f t="shared" si="26"/>
        <v>0.9</v>
      </c>
      <c r="AH102" s="174" t="str">
        <f t="shared" si="22"/>
        <v>Very Low</v>
      </c>
      <c r="AI102" s="167">
        <f t="shared" si="27"/>
        <v>186</v>
      </c>
      <c r="AJ102" s="170" t="e">
        <f>VLOOKUP($B102,#REF!,8,FALSE)</f>
        <v>#REF!</v>
      </c>
      <c r="AK102" s="47" t="e">
        <f>#REF!</f>
        <v>#REF!</v>
      </c>
      <c r="AL102" s="168" t="e">
        <f t="shared" si="28"/>
        <v>#REF!</v>
      </c>
      <c r="AM102" s="47" t="str">
        <f t="shared" si="29"/>
        <v/>
      </c>
      <c r="AN102" s="169" t="e">
        <f>#REF!</f>
        <v>#REF!</v>
      </c>
      <c r="AO102" s="175"/>
    </row>
    <row r="103" spans="1:41" ht="15" thickBot="1" x14ac:dyDescent="0.4">
      <c r="A103" s="125" t="str">
        <f>'Indicator Data'!A105</f>
        <v>Lithuania</v>
      </c>
      <c r="B103" s="43" t="str">
        <f>'Indicator Data'!B105</f>
        <v>LTU</v>
      </c>
      <c r="C103" s="153">
        <f>'Hazard &amp; Exposure'!AO102</f>
        <v>0.1</v>
      </c>
      <c r="D103" s="152">
        <f>'Hazard &amp; Exposure'!AP102</f>
        <v>4.7</v>
      </c>
      <c r="E103" s="152">
        <f>'Hazard &amp; Exposure'!AQ102</f>
        <v>0</v>
      </c>
      <c r="F103" s="152">
        <f>'Hazard &amp; Exposure'!AR102</f>
        <v>0</v>
      </c>
      <c r="G103" s="152">
        <f>'Hazard &amp; Exposure'!AU102</f>
        <v>3.1</v>
      </c>
      <c r="H103" s="40">
        <f>'Hazard &amp; Exposure'!AV102</f>
        <v>1.8</v>
      </c>
      <c r="I103" s="152">
        <f>'Hazard &amp; Exposure'!AY102</f>
        <v>0</v>
      </c>
      <c r="J103" s="152">
        <f>'Hazard &amp; Exposure'!BB102</f>
        <v>0</v>
      </c>
      <c r="K103" s="40">
        <f>'Hazard &amp; Exposure'!BC102</f>
        <v>0</v>
      </c>
      <c r="L103" s="41">
        <f t="shared" si="23"/>
        <v>0.9</v>
      </c>
      <c r="M103" s="150">
        <f>Vulnerability!E102</f>
        <v>1.4</v>
      </c>
      <c r="N103" s="148">
        <f>Vulnerability!H102</f>
        <v>2.1</v>
      </c>
      <c r="O103" s="148">
        <f>Vulnerability!M102</f>
        <v>0</v>
      </c>
      <c r="P103" s="40">
        <f>Vulnerability!N102</f>
        <v>1.2</v>
      </c>
      <c r="Q103" s="148">
        <f>Vulnerability!S102</f>
        <v>1.8</v>
      </c>
      <c r="R103" s="147">
        <f>Vulnerability!W102</f>
        <v>0.7</v>
      </c>
      <c r="S103" s="147">
        <f>Vulnerability!Z102</f>
        <v>0.3</v>
      </c>
      <c r="T103" s="147">
        <f>Vulnerability!AC102</f>
        <v>0</v>
      </c>
      <c r="U103" s="147">
        <f>Vulnerability!AI102</f>
        <v>1.3</v>
      </c>
      <c r="V103" s="148">
        <f>Vulnerability!AJ102</f>
        <v>0.6</v>
      </c>
      <c r="W103" s="40">
        <f>Vulnerability!AK102</f>
        <v>1.2</v>
      </c>
      <c r="X103" s="41">
        <f t="shared" si="24"/>
        <v>1.2</v>
      </c>
      <c r="Y103" s="163" t="str">
        <f>'Lack of Coping Capacity'!D102</f>
        <v>x</v>
      </c>
      <c r="Z103" s="146">
        <f>'Lack of Coping Capacity'!G102</f>
        <v>3.6</v>
      </c>
      <c r="AA103" s="40">
        <f>'Lack of Coping Capacity'!H102</f>
        <v>3.6</v>
      </c>
      <c r="AB103" s="146">
        <f>'Lack of Coping Capacity'!M102</f>
        <v>1.4</v>
      </c>
      <c r="AC103" s="146">
        <f>'Lack of Coping Capacity'!R102</f>
        <v>0.5</v>
      </c>
      <c r="AD103" s="146">
        <f>'Lack of Coping Capacity'!W102</f>
        <v>1.3</v>
      </c>
      <c r="AE103" s="40">
        <f>'Lack of Coping Capacity'!X102</f>
        <v>1.1000000000000001</v>
      </c>
      <c r="AF103" s="41">
        <f t="shared" si="25"/>
        <v>2.4</v>
      </c>
      <c r="AG103" s="155">
        <f t="shared" si="26"/>
        <v>1.4</v>
      </c>
      <c r="AH103" s="174" t="str">
        <f t="shared" si="22"/>
        <v>Very Low</v>
      </c>
      <c r="AI103" s="167">
        <f t="shared" si="27"/>
        <v>173</v>
      </c>
      <c r="AJ103" s="170" t="e">
        <f>VLOOKUP($B103,#REF!,8,FALSE)</f>
        <v>#REF!</v>
      </c>
      <c r="AK103" s="47" t="e">
        <f>#REF!</f>
        <v>#REF!</v>
      </c>
      <c r="AL103" s="168" t="e">
        <f t="shared" si="28"/>
        <v>#REF!</v>
      </c>
      <c r="AM103" s="47" t="str">
        <f t="shared" si="29"/>
        <v/>
      </c>
      <c r="AN103" s="169" t="e">
        <f>#REF!</f>
        <v>#REF!</v>
      </c>
      <c r="AO103" s="175"/>
    </row>
    <row r="104" spans="1:41" ht="15" thickBot="1" x14ac:dyDescent="0.4">
      <c r="A104" s="125" t="str">
        <f>'Indicator Data'!A106</f>
        <v>Luxembourg</v>
      </c>
      <c r="B104" s="43" t="str">
        <f>'Indicator Data'!B106</f>
        <v>LUX</v>
      </c>
      <c r="C104" s="153">
        <f>'Hazard &amp; Exposure'!AO103</f>
        <v>0.1</v>
      </c>
      <c r="D104" s="152">
        <f>'Hazard &amp; Exposure'!AP103</f>
        <v>2</v>
      </c>
      <c r="E104" s="152">
        <f>'Hazard &amp; Exposure'!AQ103</f>
        <v>0</v>
      </c>
      <c r="F104" s="152">
        <f>'Hazard &amp; Exposure'!AR103</f>
        <v>0</v>
      </c>
      <c r="G104" s="152">
        <f>'Hazard &amp; Exposure'!AU103</f>
        <v>0</v>
      </c>
      <c r="H104" s="40">
        <f>'Hazard &amp; Exposure'!AV103</f>
        <v>0.5</v>
      </c>
      <c r="I104" s="152">
        <f>'Hazard &amp; Exposure'!AY103</f>
        <v>0</v>
      </c>
      <c r="J104" s="152">
        <f>'Hazard &amp; Exposure'!BB103</f>
        <v>0</v>
      </c>
      <c r="K104" s="40">
        <f>'Hazard &amp; Exposure'!BC103</f>
        <v>0</v>
      </c>
      <c r="L104" s="41">
        <f t="shared" si="23"/>
        <v>0.3</v>
      </c>
      <c r="M104" s="150">
        <f>Vulnerability!E103</f>
        <v>0.7</v>
      </c>
      <c r="N104" s="148">
        <f>Vulnerability!H103</f>
        <v>1.7</v>
      </c>
      <c r="O104" s="148">
        <f>Vulnerability!M103</f>
        <v>0</v>
      </c>
      <c r="P104" s="40">
        <f>Vulnerability!N103</f>
        <v>0.8</v>
      </c>
      <c r="Q104" s="148">
        <f>Vulnerability!S103</f>
        <v>2.7</v>
      </c>
      <c r="R104" s="147">
        <f>Vulnerability!W103</f>
        <v>0.1</v>
      </c>
      <c r="S104" s="147">
        <f>Vulnerability!Z103</f>
        <v>0.2</v>
      </c>
      <c r="T104" s="147">
        <f>Vulnerability!AC103</f>
        <v>0</v>
      </c>
      <c r="U104" s="147">
        <f>Vulnerability!AI103</f>
        <v>0.9</v>
      </c>
      <c r="V104" s="148">
        <f>Vulnerability!AJ103</f>
        <v>0.3</v>
      </c>
      <c r="W104" s="40">
        <f>Vulnerability!AK103</f>
        <v>1.6</v>
      </c>
      <c r="X104" s="41">
        <f t="shared" si="24"/>
        <v>1.2</v>
      </c>
      <c r="Y104" s="163" t="str">
        <f>'Lack of Coping Capacity'!D103</f>
        <v>x</v>
      </c>
      <c r="Z104" s="146">
        <f>'Lack of Coping Capacity'!G103</f>
        <v>1.8</v>
      </c>
      <c r="AA104" s="40">
        <f>'Lack of Coping Capacity'!H103</f>
        <v>1.8</v>
      </c>
      <c r="AB104" s="146">
        <f>'Lack of Coping Capacity'!M103</f>
        <v>1</v>
      </c>
      <c r="AC104" s="146">
        <f>'Lack of Coping Capacity'!R103</f>
        <v>0.1</v>
      </c>
      <c r="AD104" s="146">
        <f>'Lack of Coping Capacity'!W103</f>
        <v>0.7</v>
      </c>
      <c r="AE104" s="40">
        <f>'Lack of Coping Capacity'!X103</f>
        <v>0.6</v>
      </c>
      <c r="AF104" s="41">
        <f t="shared" si="25"/>
        <v>1.2</v>
      </c>
      <c r="AG104" s="155">
        <f t="shared" si="26"/>
        <v>0.8</v>
      </c>
      <c r="AH104" s="174" t="str">
        <f t="shared" si="22"/>
        <v>Very Low</v>
      </c>
      <c r="AI104" s="167">
        <f t="shared" si="27"/>
        <v>188</v>
      </c>
      <c r="AJ104" s="170" t="e">
        <f>VLOOKUP($B104,#REF!,8,FALSE)</f>
        <v>#REF!</v>
      </c>
      <c r="AK104" s="47" t="e">
        <f>#REF!</f>
        <v>#REF!</v>
      </c>
      <c r="AL104" s="168" t="e">
        <f t="shared" si="28"/>
        <v>#REF!</v>
      </c>
      <c r="AM104" s="47" t="str">
        <f t="shared" si="29"/>
        <v/>
      </c>
      <c r="AN104" s="169" t="e">
        <f>#REF!</f>
        <v>#REF!</v>
      </c>
      <c r="AO104" s="175"/>
    </row>
    <row r="105" spans="1:41" ht="15" thickBot="1" x14ac:dyDescent="0.4">
      <c r="A105" s="125" t="str">
        <f>'Indicator Data'!A107</f>
        <v>Madagascar</v>
      </c>
      <c r="B105" s="43" t="str">
        <f>'Indicator Data'!B107</f>
        <v>MDG</v>
      </c>
      <c r="C105" s="153">
        <f>'Hazard &amp; Exposure'!AO104</f>
        <v>0.1</v>
      </c>
      <c r="D105" s="152">
        <f>'Hazard &amp; Exposure'!AP104</f>
        <v>7.3</v>
      </c>
      <c r="E105" s="152">
        <f>'Hazard &amp; Exposure'!AQ104</f>
        <v>7.8</v>
      </c>
      <c r="F105" s="152">
        <f>'Hazard &amp; Exposure'!AR104</f>
        <v>7.5</v>
      </c>
      <c r="G105" s="152">
        <f>'Hazard &amp; Exposure'!AU104</f>
        <v>4.3</v>
      </c>
      <c r="H105" s="40">
        <f>'Hazard &amp; Exposure'!AV104</f>
        <v>6</v>
      </c>
      <c r="I105" s="152">
        <f>'Hazard &amp; Exposure'!AY104</f>
        <v>1</v>
      </c>
      <c r="J105" s="152">
        <f>'Hazard &amp; Exposure'!BB104</f>
        <v>0</v>
      </c>
      <c r="K105" s="40">
        <f>'Hazard &amp; Exposure'!BC104</f>
        <v>0.7</v>
      </c>
      <c r="L105" s="41">
        <f t="shared" si="23"/>
        <v>3.8</v>
      </c>
      <c r="M105" s="150">
        <f>Vulnerability!E104</f>
        <v>8.6</v>
      </c>
      <c r="N105" s="148">
        <f>Vulnerability!H104</f>
        <v>3.9</v>
      </c>
      <c r="O105" s="148">
        <f>Vulnerability!M104</f>
        <v>2.6</v>
      </c>
      <c r="P105" s="40">
        <f>Vulnerability!N104</f>
        <v>5.9</v>
      </c>
      <c r="Q105" s="148">
        <f>Vulnerability!S104</f>
        <v>0</v>
      </c>
      <c r="R105" s="147">
        <f>Vulnerability!W104</f>
        <v>2.7</v>
      </c>
      <c r="S105" s="147">
        <f>Vulnerability!Z104</f>
        <v>3.4</v>
      </c>
      <c r="T105" s="147">
        <f>Vulnerability!AC104</f>
        <v>7.7</v>
      </c>
      <c r="U105" s="147">
        <f>Vulnerability!AI104</f>
        <v>7.9</v>
      </c>
      <c r="V105" s="148">
        <f>Vulnerability!AJ104</f>
        <v>5.9</v>
      </c>
      <c r="W105" s="40">
        <f>Vulnerability!AK104</f>
        <v>3.5</v>
      </c>
      <c r="X105" s="41">
        <f t="shared" si="24"/>
        <v>4.8</v>
      </c>
      <c r="Y105" s="163">
        <f>'Lack of Coping Capacity'!D104</f>
        <v>4.7</v>
      </c>
      <c r="Z105" s="146">
        <f>'Lack of Coping Capacity'!G104</f>
        <v>7.4</v>
      </c>
      <c r="AA105" s="40">
        <f>'Lack of Coping Capacity'!H104</f>
        <v>6.1</v>
      </c>
      <c r="AB105" s="146">
        <f>'Lack of Coping Capacity'!M104</f>
        <v>7.9</v>
      </c>
      <c r="AC105" s="146">
        <f>'Lack of Coping Capacity'!R104</f>
        <v>9.6</v>
      </c>
      <c r="AD105" s="146">
        <f>'Lack of Coping Capacity'!W104</f>
        <v>8.4</v>
      </c>
      <c r="AE105" s="40">
        <f>'Lack of Coping Capacity'!X104</f>
        <v>8.6</v>
      </c>
      <c r="AF105" s="41">
        <f t="shared" si="25"/>
        <v>7.6</v>
      </c>
      <c r="AG105" s="155">
        <f t="shared" si="26"/>
        <v>5.2</v>
      </c>
      <c r="AH105" s="174" t="str">
        <f t="shared" si="22"/>
        <v>High</v>
      </c>
      <c r="AI105" s="167">
        <f t="shared" si="27"/>
        <v>36</v>
      </c>
      <c r="AJ105" s="170" t="e">
        <f>VLOOKUP($B105,#REF!,8,FALSE)</f>
        <v>#REF!</v>
      </c>
      <c r="AK105" s="47" t="e">
        <f>#REF!</f>
        <v>#REF!</v>
      </c>
      <c r="AL105" s="168" t="e">
        <f t="shared" si="28"/>
        <v>#REF!</v>
      </c>
      <c r="AM105" s="47" t="str">
        <f t="shared" si="29"/>
        <v/>
      </c>
      <c r="AN105" s="169" t="e">
        <f>#REF!</f>
        <v>#REF!</v>
      </c>
      <c r="AO105" s="175"/>
    </row>
    <row r="106" spans="1:41" ht="15" thickBot="1" x14ac:dyDescent="0.4">
      <c r="A106" s="125" t="str">
        <f>'Indicator Data'!A108</f>
        <v>Malawi</v>
      </c>
      <c r="B106" s="43" t="str">
        <f>'Indicator Data'!B108</f>
        <v>MWI</v>
      </c>
      <c r="C106" s="153">
        <f>'Hazard &amp; Exposure'!AO105</f>
        <v>4.0999999999999996</v>
      </c>
      <c r="D106" s="152">
        <f>'Hazard &amp; Exposure'!AP105</f>
        <v>5.3</v>
      </c>
      <c r="E106" s="152">
        <f>'Hazard &amp; Exposure'!AQ105</f>
        <v>0</v>
      </c>
      <c r="F106" s="152">
        <f>'Hazard &amp; Exposure'!AR105</f>
        <v>0.7</v>
      </c>
      <c r="G106" s="152">
        <f>'Hazard &amp; Exposure'!AU105</f>
        <v>6.1</v>
      </c>
      <c r="H106" s="40">
        <f>'Hazard &amp; Exposure'!AV105</f>
        <v>3.6</v>
      </c>
      <c r="I106" s="152">
        <f>'Hazard &amp; Exposure'!AY105</f>
        <v>1.5</v>
      </c>
      <c r="J106" s="152">
        <f>'Hazard &amp; Exposure'!BB105</f>
        <v>0</v>
      </c>
      <c r="K106" s="40">
        <f>'Hazard &amp; Exposure'!BC105</f>
        <v>1.1000000000000001</v>
      </c>
      <c r="L106" s="41">
        <f t="shared" si="23"/>
        <v>2.4</v>
      </c>
      <c r="M106" s="150">
        <f>Vulnerability!E105</f>
        <v>8.1</v>
      </c>
      <c r="N106" s="148">
        <f>Vulnerability!H105</f>
        <v>6.8</v>
      </c>
      <c r="O106" s="148">
        <f>Vulnerability!M105</f>
        <v>5.9</v>
      </c>
      <c r="P106" s="40">
        <f>Vulnerability!N105</f>
        <v>7.2</v>
      </c>
      <c r="Q106" s="148">
        <f>Vulnerability!S105</f>
        <v>4.2</v>
      </c>
      <c r="R106" s="147">
        <f>Vulnerability!W105</f>
        <v>5.9</v>
      </c>
      <c r="S106" s="147">
        <f>Vulnerability!Z105</f>
        <v>4</v>
      </c>
      <c r="T106" s="147">
        <f>Vulnerability!AC105</f>
        <v>0.2</v>
      </c>
      <c r="U106" s="147">
        <f>Vulnerability!AI105</f>
        <v>7</v>
      </c>
      <c r="V106" s="148">
        <f>Vulnerability!AJ105</f>
        <v>4.7</v>
      </c>
      <c r="W106" s="40">
        <f>Vulnerability!AK105</f>
        <v>4.5</v>
      </c>
      <c r="X106" s="41">
        <f t="shared" si="24"/>
        <v>6</v>
      </c>
      <c r="Y106" s="163">
        <f>'Lack of Coping Capacity'!D105</f>
        <v>4</v>
      </c>
      <c r="Z106" s="146">
        <f>'Lack of Coping Capacity'!G105</f>
        <v>6.6</v>
      </c>
      <c r="AA106" s="40">
        <f>'Lack of Coping Capacity'!H105</f>
        <v>5.3</v>
      </c>
      <c r="AB106" s="146">
        <f>'Lack of Coping Capacity'!M105</f>
        <v>8.1</v>
      </c>
      <c r="AC106" s="146">
        <f>'Lack of Coping Capacity'!R105</f>
        <v>5.6</v>
      </c>
      <c r="AD106" s="146">
        <f>'Lack of Coping Capacity'!W105</f>
        <v>7.7</v>
      </c>
      <c r="AE106" s="40">
        <f>'Lack of Coping Capacity'!X105</f>
        <v>7.1</v>
      </c>
      <c r="AF106" s="41">
        <f t="shared" si="25"/>
        <v>6.3</v>
      </c>
      <c r="AG106" s="155">
        <f t="shared" si="26"/>
        <v>4.5</v>
      </c>
      <c r="AH106" s="174" t="str">
        <f t="shared" si="22"/>
        <v>Medium</v>
      </c>
      <c r="AI106" s="167">
        <f t="shared" si="27"/>
        <v>62</v>
      </c>
      <c r="AJ106" s="170" t="e">
        <f>VLOOKUP($B106,#REF!,8,FALSE)</f>
        <v>#REF!</v>
      </c>
      <c r="AK106" s="47" t="e">
        <f>#REF!</f>
        <v>#REF!</v>
      </c>
      <c r="AL106" s="168" t="e">
        <f t="shared" si="28"/>
        <v>#REF!</v>
      </c>
      <c r="AM106" s="47" t="str">
        <f t="shared" si="29"/>
        <v/>
      </c>
      <c r="AN106" s="169" t="e">
        <f>#REF!</f>
        <v>#REF!</v>
      </c>
      <c r="AO106" s="175"/>
    </row>
    <row r="107" spans="1:41" ht="15" thickBot="1" x14ac:dyDescent="0.4">
      <c r="A107" s="125" t="str">
        <f>'Indicator Data'!A109</f>
        <v>Malaysia</v>
      </c>
      <c r="B107" s="43" t="str">
        <f>'Indicator Data'!B109</f>
        <v>MYS</v>
      </c>
      <c r="C107" s="153">
        <f>'Hazard &amp; Exposure'!AO106</f>
        <v>4.0999999999999996</v>
      </c>
      <c r="D107" s="152">
        <f>'Hazard &amp; Exposure'!AP106</f>
        <v>6.6</v>
      </c>
      <c r="E107" s="152">
        <f>'Hazard &amp; Exposure'!AQ106</f>
        <v>7.1</v>
      </c>
      <c r="F107" s="152">
        <f>'Hazard &amp; Exposure'!AR106</f>
        <v>2.9</v>
      </c>
      <c r="G107" s="152">
        <f>'Hazard &amp; Exposure'!AU106</f>
        <v>3.3</v>
      </c>
      <c r="H107" s="40">
        <f>'Hazard &amp; Exposure'!AV106</f>
        <v>5.0999999999999996</v>
      </c>
      <c r="I107" s="152">
        <f>'Hazard &amp; Exposure'!AY106</f>
        <v>3.3</v>
      </c>
      <c r="J107" s="152">
        <f>'Hazard &amp; Exposure'!BB106</f>
        <v>0</v>
      </c>
      <c r="K107" s="40">
        <f>'Hazard &amp; Exposure'!BC106</f>
        <v>2.2999999999999998</v>
      </c>
      <c r="L107" s="41">
        <f t="shared" si="23"/>
        <v>3.8</v>
      </c>
      <c r="M107" s="150">
        <f>Vulnerability!E106</f>
        <v>2.2999999999999998</v>
      </c>
      <c r="N107" s="148">
        <f>Vulnerability!H106</f>
        <v>4.5999999999999996</v>
      </c>
      <c r="O107" s="148">
        <f>Vulnerability!M106</f>
        <v>0</v>
      </c>
      <c r="P107" s="40">
        <f>Vulnerability!N106</f>
        <v>2.2999999999999998</v>
      </c>
      <c r="Q107" s="148">
        <f>Vulnerability!S106</f>
        <v>5.6</v>
      </c>
      <c r="R107" s="147">
        <f>Vulnerability!W106</f>
        <v>0.9</v>
      </c>
      <c r="S107" s="147">
        <f>Vulnerability!Z106</f>
        <v>1.8</v>
      </c>
      <c r="T107" s="147">
        <f>Vulnerability!AC106</f>
        <v>0.1</v>
      </c>
      <c r="U107" s="147">
        <f>Vulnerability!AI106</f>
        <v>1.7</v>
      </c>
      <c r="V107" s="148">
        <f>Vulnerability!AJ106</f>
        <v>1.1000000000000001</v>
      </c>
      <c r="W107" s="40">
        <f>Vulnerability!AK106</f>
        <v>3.7</v>
      </c>
      <c r="X107" s="41">
        <f t="shared" si="24"/>
        <v>3</v>
      </c>
      <c r="Y107" s="163">
        <f>'Lack of Coping Capacity'!D106</f>
        <v>2.6</v>
      </c>
      <c r="Z107" s="146">
        <f>'Lack of Coping Capacity'!G106</f>
        <v>4.3</v>
      </c>
      <c r="AA107" s="40">
        <f>'Lack of Coping Capacity'!H106</f>
        <v>3.5</v>
      </c>
      <c r="AB107" s="146">
        <f>'Lack of Coping Capacity'!M106</f>
        <v>1.6</v>
      </c>
      <c r="AC107" s="146">
        <f>'Lack of Coping Capacity'!R106</f>
        <v>2.9</v>
      </c>
      <c r="AD107" s="146">
        <f>'Lack of Coping Capacity'!W106</f>
        <v>3.9</v>
      </c>
      <c r="AE107" s="40">
        <f>'Lack of Coping Capacity'!X106</f>
        <v>2.8</v>
      </c>
      <c r="AF107" s="41">
        <f t="shared" si="25"/>
        <v>3.2</v>
      </c>
      <c r="AG107" s="155">
        <f t="shared" si="26"/>
        <v>3.3</v>
      </c>
      <c r="AH107" s="174" t="str">
        <f t="shared" si="22"/>
        <v>Low</v>
      </c>
      <c r="AI107" s="167">
        <f t="shared" si="27"/>
        <v>107</v>
      </c>
      <c r="AJ107" s="170" t="e">
        <f>VLOOKUP($B107,#REF!,8,FALSE)</f>
        <v>#REF!</v>
      </c>
      <c r="AK107" s="47" t="e">
        <f>#REF!</f>
        <v>#REF!</v>
      </c>
      <c r="AL107" s="168" t="e">
        <f t="shared" si="28"/>
        <v>#REF!</v>
      </c>
      <c r="AM107" s="47" t="str">
        <f t="shared" si="29"/>
        <v/>
      </c>
      <c r="AN107" s="169" t="e">
        <f>#REF!</f>
        <v>#REF!</v>
      </c>
      <c r="AO107" s="175"/>
    </row>
    <row r="108" spans="1:41" ht="15" thickBot="1" x14ac:dyDescent="0.4">
      <c r="A108" s="125" t="str">
        <f>'Indicator Data'!A110</f>
        <v>Maldives</v>
      </c>
      <c r="B108" s="43" t="str">
        <f>'Indicator Data'!B110</f>
        <v>MDV</v>
      </c>
      <c r="C108" s="153">
        <f>'Hazard &amp; Exposure'!AO107</f>
        <v>0.1</v>
      </c>
      <c r="D108" s="152">
        <f>'Hazard &amp; Exposure'!AP107</f>
        <v>0.1</v>
      </c>
      <c r="E108" s="152">
        <f>'Hazard &amp; Exposure'!AQ107</f>
        <v>9</v>
      </c>
      <c r="F108" s="152">
        <f>'Hazard &amp; Exposure'!AR107</f>
        <v>0</v>
      </c>
      <c r="G108" s="152">
        <f>'Hazard &amp; Exposure'!AU107</f>
        <v>0</v>
      </c>
      <c r="H108" s="40">
        <f>'Hazard &amp; Exposure'!AV107</f>
        <v>3.2</v>
      </c>
      <c r="I108" s="152">
        <f>'Hazard &amp; Exposure'!AY107</f>
        <v>0.1</v>
      </c>
      <c r="J108" s="152">
        <f>'Hazard &amp; Exposure'!BB107</f>
        <v>0</v>
      </c>
      <c r="K108" s="40">
        <f>'Hazard &amp; Exposure'!BC107</f>
        <v>0.1</v>
      </c>
      <c r="L108" s="41">
        <f t="shared" si="23"/>
        <v>1.8</v>
      </c>
      <c r="M108" s="150">
        <f>Vulnerability!E107</f>
        <v>3.4</v>
      </c>
      <c r="N108" s="148">
        <f>Vulnerability!H107</f>
        <v>3.8</v>
      </c>
      <c r="O108" s="148">
        <f>Vulnerability!M107</f>
        <v>0.8</v>
      </c>
      <c r="P108" s="40">
        <f>Vulnerability!N107</f>
        <v>2.9</v>
      </c>
      <c r="Q108" s="148">
        <f>Vulnerability!S107</f>
        <v>0</v>
      </c>
      <c r="R108" s="147">
        <f>Vulnerability!W107</f>
        <v>0.5</v>
      </c>
      <c r="S108" s="147">
        <f>Vulnerability!Z107</f>
        <v>2.2999999999999998</v>
      </c>
      <c r="T108" s="147">
        <f>Vulnerability!AC107</f>
        <v>0</v>
      </c>
      <c r="U108" s="147">
        <f>Vulnerability!AI107</f>
        <v>3</v>
      </c>
      <c r="V108" s="148">
        <f>Vulnerability!AJ107</f>
        <v>1.5</v>
      </c>
      <c r="W108" s="40">
        <f>Vulnerability!AK107</f>
        <v>0.8</v>
      </c>
      <c r="X108" s="41">
        <f t="shared" si="24"/>
        <v>1.9</v>
      </c>
      <c r="Y108" s="163">
        <f>'Lack of Coping Capacity'!D107</f>
        <v>5.8</v>
      </c>
      <c r="Z108" s="146">
        <f>'Lack of Coping Capacity'!G107</f>
        <v>6.4</v>
      </c>
      <c r="AA108" s="40">
        <f>'Lack of Coping Capacity'!H107</f>
        <v>6.1</v>
      </c>
      <c r="AB108" s="146">
        <f>'Lack of Coping Capacity'!M107</f>
        <v>1.1000000000000001</v>
      </c>
      <c r="AC108" s="146">
        <f>'Lack of Coping Capacity'!R107</f>
        <v>0.2</v>
      </c>
      <c r="AD108" s="146">
        <f>'Lack of Coping Capacity'!W107</f>
        <v>3.1</v>
      </c>
      <c r="AE108" s="40">
        <f>'Lack of Coping Capacity'!X107</f>
        <v>1.5</v>
      </c>
      <c r="AF108" s="41">
        <f t="shared" si="25"/>
        <v>4.2</v>
      </c>
      <c r="AG108" s="155">
        <f t="shared" si="26"/>
        <v>2.4</v>
      </c>
      <c r="AH108" s="174" t="str">
        <f t="shared" si="22"/>
        <v>Low</v>
      </c>
      <c r="AI108" s="167">
        <f t="shared" si="27"/>
        <v>137</v>
      </c>
      <c r="AJ108" s="170" t="e">
        <f>VLOOKUP($B108,#REF!,8,FALSE)</f>
        <v>#REF!</v>
      </c>
      <c r="AK108" s="47" t="e">
        <f>#REF!</f>
        <v>#REF!</v>
      </c>
      <c r="AL108" s="168" t="e">
        <f t="shared" si="28"/>
        <v>#REF!</v>
      </c>
      <c r="AM108" s="47" t="str">
        <f t="shared" si="29"/>
        <v/>
      </c>
      <c r="AN108" s="169" t="e">
        <f>#REF!</f>
        <v>#REF!</v>
      </c>
      <c r="AO108" s="175"/>
    </row>
    <row r="109" spans="1:41" ht="15" thickBot="1" x14ac:dyDescent="0.4">
      <c r="A109" s="125" t="str">
        <f>'Indicator Data'!A111</f>
        <v>Mali</v>
      </c>
      <c r="B109" s="43" t="str">
        <f>'Indicator Data'!B111</f>
        <v>MLI</v>
      </c>
      <c r="C109" s="153">
        <f>'Hazard &amp; Exposure'!AO108</f>
        <v>0.1</v>
      </c>
      <c r="D109" s="152">
        <f>'Hazard &amp; Exposure'!AP108</f>
        <v>7</v>
      </c>
      <c r="E109" s="152">
        <f>'Hazard &amp; Exposure'!AQ108</f>
        <v>0</v>
      </c>
      <c r="F109" s="152">
        <f>'Hazard &amp; Exposure'!AR108</f>
        <v>0</v>
      </c>
      <c r="G109" s="152">
        <f>'Hazard &amp; Exposure'!AU108</f>
        <v>5.0999999999999996</v>
      </c>
      <c r="H109" s="40">
        <f>'Hazard &amp; Exposure'!AV108</f>
        <v>3.1</v>
      </c>
      <c r="I109" s="152">
        <f>'Hazard &amp; Exposure'!AY108</f>
        <v>9.8000000000000007</v>
      </c>
      <c r="J109" s="152">
        <f>'Hazard &amp; Exposure'!BB108</f>
        <v>8</v>
      </c>
      <c r="K109" s="40">
        <f>'Hazard &amp; Exposure'!BC108</f>
        <v>8</v>
      </c>
      <c r="L109" s="41">
        <f t="shared" si="23"/>
        <v>6.1</v>
      </c>
      <c r="M109" s="150">
        <f>Vulnerability!E108</f>
        <v>9.1999999999999993</v>
      </c>
      <c r="N109" s="148">
        <f>Vulnerability!H108</f>
        <v>5.5</v>
      </c>
      <c r="O109" s="148">
        <f>Vulnerability!M108</f>
        <v>4</v>
      </c>
      <c r="P109" s="40">
        <f>Vulnerability!N108</f>
        <v>7</v>
      </c>
      <c r="Q109" s="148">
        <f>Vulnerability!S108</f>
        <v>5.6</v>
      </c>
      <c r="R109" s="147">
        <f>Vulnerability!W108</f>
        <v>3.6</v>
      </c>
      <c r="S109" s="147">
        <f>Vulnerability!Z108</f>
        <v>7.2</v>
      </c>
      <c r="T109" s="147">
        <f>Vulnerability!AC108</f>
        <v>0.1</v>
      </c>
      <c r="U109" s="147">
        <f>Vulnerability!AI108</f>
        <v>2.4</v>
      </c>
      <c r="V109" s="148">
        <f>Vulnerability!AJ108</f>
        <v>3.8</v>
      </c>
      <c r="W109" s="40">
        <f>Vulnerability!AK108</f>
        <v>4.8</v>
      </c>
      <c r="X109" s="41">
        <f t="shared" si="24"/>
        <v>6</v>
      </c>
      <c r="Y109" s="163">
        <f>'Lack of Coping Capacity'!D108</f>
        <v>4.9000000000000004</v>
      </c>
      <c r="Z109" s="146">
        <f>'Lack of Coping Capacity'!G108</f>
        <v>6.9</v>
      </c>
      <c r="AA109" s="40">
        <f>'Lack of Coping Capacity'!H108</f>
        <v>5.9</v>
      </c>
      <c r="AB109" s="146">
        <f>'Lack of Coping Capacity'!M108</f>
        <v>7.3</v>
      </c>
      <c r="AC109" s="146">
        <f>'Lack of Coping Capacity'!R108</f>
        <v>7.4</v>
      </c>
      <c r="AD109" s="146">
        <f>'Lack of Coping Capacity'!W108</f>
        <v>9</v>
      </c>
      <c r="AE109" s="40">
        <f>'Lack of Coping Capacity'!X108</f>
        <v>7.9</v>
      </c>
      <c r="AF109" s="41">
        <f t="shared" si="25"/>
        <v>7</v>
      </c>
      <c r="AG109" s="155">
        <f t="shared" si="26"/>
        <v>6.4</v>
      </c>
      <c r="AH109" s="174" t="str">
        <f t="shared" si="22"/>
        <v>High</v>
      </c>
      <c r="AI109" s="167">
        <f t="shared" si="27"/>
        <v>15</v>
      </c>
      <c r="AJ109" s="170" t="e">
        <f>VLOOKUP($B109,#REF!,8,FALSE)</f>
        <v>#REF!</v>
      </c>
      <c r="AK109" s="47" t="e">
        <f>#REF!</f>
        <v>#REF!</v>
      </c>
      <c r="AL109" s="168" t="e">
        <f t="shared" si="28"/>
        <v>#REF!</v>
      </c>
      <c r="AM109" s="47" t="str">
        <f t="shared" si="29"/>
        <v>YES</v>
      </c>
      <c r="AN109" s="169" t="e">
        <f>#REF!</f>
        <v>#REF!</v>
      </c>
      <c r="AO109" s="175"/>
    </row>
    <row r="110" spans="1:41" s="3" customFormat="1" ht="15" thickBot="1" x14ac:dyDescent="0.4">
      <c r="A110" s="125" t="str">
        <f>'Indicator Data'!A112</f>
        <v>Malta</v>
      </c>
      <c r="B110" s="43" t="str">
        <f>'Indicator Data'!B112</f>
        <v>MLT</v>
      </c>
      <c r="C110" s="153">
        <f>'Hazard &amp; Exposure'!AO109</f>
        <v>0.1</v>
      </c>
      <c r="D110" s="152">
        <f>'Hazard &amp; Exposure'!AP109</f>
        <v>0.1</v>
      </c>
      <c r="E110" s="152">
        <f>'Hazard &amp; Exposure'!AQ109</f>
        <v>7.7</v>
      </c>
      <c r="F110" s="152">
        <f>'Hazard &amp; Exposure'!AR109</f>
        <v>0</v>
      </c>
      <c r="G110" s="152">
        <f>'Hazard &amp; Exposure'!AU109</f>
        <v>0</v>
      </c>
      <c r="H110" s="40">
        <f>'Hazard &amp; Exposure'!AV109</f>
        <v>2.4</v>
      </c>
      <c r="I110" s="152">
        <f>'Hazard &amp; Exposure'!AY109</f>
        <v>0</v>
      </c>
      <c r="J110" s="152">
        <f>'Hazard &amp; Exposure'!BB109</f>
        <v>0</v>
      </c>
      <c r="K110" s="40">
        <f>'Hazard &amp; Exposure'!BC109</f>
        <v>0</v>
      </c>
      <c r="L110" s="41">
        <f t="shared" si="23"/>
        <v>1.3</v>
      </c>
      <c r="M110" s="150">
        <f>Vulnerability!E109</f>
        <v>1.1000000000000001</v>
      </c>
      <c r="N110" s="148">
        <f>Vulnerability!H109</f>
        <v>2.9</v>
      </c>
      <c r="O110" s="148">
        <f>Vulnerability!M109</f>
        <v>0</v>
      </c>
      <c r="P110" s="40">
        <f>Vulnerability!N109</f>
        <v>1.3</v>
      </c>
      <c r="Q110" s="148">
        <f>Vulnerability!S109</f>
        <v>4.8</v>
      </c>
      <c r="R110" s="147">
        <f>Vulnerability!W109</f>
        <v>0.2</v>
      </c>
      <c r="S110" s="147">
        <f>Vulnerability!Z109</f>
        <v>0.5</v>
      </c>
      <c r="T110" s="147">
        <f>Vulnerability!AC109</f>
        <v>0</v>
      </c>
      <c r="U110" s="147">
        <f>Vulnerability!AI109</f>
        <v>1.5</v>
      </c>
      <c r="V110" s="148">
        <f>Vulnerability!AJ109</f>
        <v>0.6</v>
      </c>
      <c r="W110" s="40">
        <f>Vulnerability!AK109</f>
        <v>3</v>
      </c>
      <c r="X110" s="41">
        <f t="shared" si="24"/>
        <v>2.2000000000000002</v>
      </c>
      <c r="Y110" s="163" t="str">
        <f>'Lack of Coping Capacity'!D109</f>
        <v>x</v>
      </c>
      <c r="Z110" s="146">
        <f>'Lack of Coping Capacity'!G109</f>
        <v>3.8</v>
      </c>
      <c r="AA110" s="40">
        <f>'Lack of Coping Capacity'!H109</f>
        <v>3.8</v>
      </c>
      <c r="AB110" s="146">
        <f>'Lack of Coping Capacity'!M109</f>
        <v>1.9</v>
      </c>
      <c r="AC110" s="146">
        <f>'Lack of Coping Capacity'!R109</f>
        <v>0</v>
      </c>
      <c r="AD110" s="146">
        <f>'Lack of Coping Capacity'!W109</f>
        <v>0.6</v>
      </c>
      <c r="AE110" s="40">
        <f>'Lack of Coping Capacity'!X109</f>
        <v>0.8</v>
      </c>
      <c r="AF110" s="41">
        <f t="shared" si="25"/>
        <v>2.4</v>
      </c>
      <c r="AG110" s="155">
        <f t="shared" si="26"/>
        <v>1.9</v>
      </c>
      <c r="AH110" s="174" t="str">
        <f t="shared" si="22"/>
        <v>Very Low</v>
      </c>
      <c r="AI110" s="167">
        <f t="shared" si="27"/>
        <v>152</v>
      </c>
      <c r="AJ110" s="170" t="e">
        <f>VLOOKUP($B110,#REF!,8,FALSE)</f>
        <v>#REF!</v>
      </c>
      <c r="AK110" s="47" t="e">
        <f>#REF!</f>
        <v>#REF!</v>
      </c>
      <c r="AL110" s="168" t="e">
        <f t="shared" si="28"/>
        <v>#REF!</v>
      </c>
      <c r="AM110" s="47" t="str">
        <f t="shared" si="29"/>
        <v/>
      </c>
      <c r="AN110" s="169" t="e">
        <f>#REF!</f>
        <v>#REF!</v>
      </c>
      <c r="AO110" s="175"/>
    </row>
    <row r="111" spans="1:41" ht="15" thickBot="1" x14ac:dyDescent="0.4">
      <c r="A111" s="125" t="str">
        <f>'Indicator Data'!A113</f>
        <v>Marshall Islands</v>
      </c>
      <c r="B111" s="43" t="str">
        <f>'Indicator Data'!B113</f>
        <v>MHL</v>
      </c>
      <c r="C111" s="153">
        <f>'Hazard &amp; Exposure'!AO110</f>
        <v>0.1</v>
      </c>
      <c r="D111" s="152">
        <f>'Hazard &amp; Exposure'!AP110</f>
        <v>0.1</v>
      </c>
      <c r="E111" s="152">
        <f>'Hazard &amp; Exposure'!AQ110</f>
        <v>8.6</v>
      </c>
      <c r="F111" s="152">
        <f>'Hazard &amp; Exposure'!AR110</f>
        <v>0.4</v>
      </c>
      <c r="G111" s="152">
        <f>'Hazard &amp; Exposure'!AU110</f>
        <v>3.6</v>
      </c>
      <c r="H111" s="40">
        <f>'Hazard &amp; Exposure'!AV110</f>
        <v>3.6</v>
      </c>
      <c r="I111" s="152">
        <f>'Hazard &amp; Exposure'!AY110</f>
        <v>0</v>
      </c>
      <c r="J111" s="152">
        <f>'Hazard &amp; Exposure'!BB110</f>
        <v>0</v>
      </c>
      <c r="K111" s="40">
        <f>'Hazard &amp; Exposure'!BC110</f>
        <v>0</v>
      </c>
      <c r="L111" s="41">
        <f t="shared" si="23"/>
        <v>2</v>
      </c>
      <c r="M111" s="150">
        <f>Vulnerability!E110</f>
        <v>3.7</v>
      </c>
      <c r="N111" s="148" t="str">
        <f>Vulnerability!H110</f>
        <v>x</v>
      </c>
      <c r="O111" s="148">
        <f>Vulnerability!M110</f>
        <v>10</v>
      </c>
      <c r="P111" s="40">
        <f>Vulnerability!N110</f>
        <v>5.8</v>
      </c>
      <c r="Q111" s="148">
        <f>Vulnerability!S110</f>
        <v>0</v>
      </c>
      <c r="R111" s="147">
        <f>Vulnerability!W110</f>
        <v>8.6999999999999993</v>
      </c>
      <c r="S111" s="147">
        <f>Vulnerability!Z110</f>
        <v>2.8</v>
      </c>
      <c r="T111" s="147">
        <f>Vulnerability!AC110</f>
        <v>9.9</v>
      </c>
      <c r="U111" s="147">
        <f>Vulnerability!AI110</f>
        <v>5</v>
      </c>
      <c r="V111" s="148">
        <f>Vulnerability!AJ110</f>
        <v>7.6</v>
      </c>
      <c r="W111" s="40">
        <f>Vulnerability!AK110</f>
        <v>4.9000000000000004</v>
      </c>
      <c r="X111" s="41">
        <f t="shared" si="24"/>
        <v>5.4</v>
      </c>
      <c r="Y111" s="163">
        <f>'Lack of Coping Capacity'!D110</f>
        <v>7.3</v>
      </c>
      <c r="Z111" s="146">
        <f>'Lack of Coping Capacity'!G110</f>
        <v>8.1</v>
      </c>
      <c r="AA111" s="40">
        <f>'Lack of Coping Capacity'!H110</f>
        <v>7.7</v>
      </c>
      <c r="AB111" s="146">
        <f>'Lack of Coping Capacity'!M110</f>
        <v>4.2</v>
      </c>
      <c r="AC111" s="146">
        <f>'Lack of Coping Capacity'!R110</f>
        <v>1.2</v>
      </c>
      <c r="AD111" s="146">
        <f>'Lack of Coping Capacity'!W110</f>
        <v>6.7</v>
      </c>
      <c r="AE111" s="40">
        <f>'Lack of Coping Capacity'!X110</f>
        <v>4</v>
      </c>
      <c r="AF111" s="41">
        <f t="shared" si="25"/>
        <v>6.2</v>
      </c>
      <c r="AG111" s="155">
        <f t="shared" si="26"/>
        <v>4.0999999999999996</v>
      </c>
      <c r="AH111" s="174" t="str">
        <f t="shared" si="22"/>
        <v>Medium</v>
      </c>
      <c r="AI111" s="167">
        <f t="shared" si="27"/>
        <v>76</v>
      </c>
      <c r="AJ111" s="170" t="e">
        <f>VLOOKUP($B111,#REF!,8,FALSE)</f>
        <v>#REF!</v>
      </c>
      <c r="AK111" s="47" t="e">
        <f>#REF!</f>
        <v>#REF!</v>
      </c>
      <c r="AL111" s="168" t="e">
        <f t="shared" si="28"/>
        <v>#REF!</v>
      </c>
      <c r="AM111" s="47" t="str">
        <f t="shared" si="29"/>
        <v/>
      </c>
      <c r="AN111" s="169" t="e">
        <f>#REF!</f>
        <v>#REF!</v>
      </c>
      <c r="AO111" s="175"/>
    </row>
    <row r="112" spans="1:41" ht="15" thickBot="1" x14ac:dyDescent="0.4">
      <c r="A112" s="125" t="str">
        <f>'Indicator Data'!A114</f>
        <v>Mauritania</v>
      </c>
      <c r="B112" s="43" t="str">
        <f>'Indicator Data'!B114</f>
        <v>MRT</v>
      </c>
      <c r="C112" s="153">
        <f>'Hazard &amp; Exposure'!AO111</f>
        <v>0.1</v>
      </c>
      <c r="D112" s="152">
        <f>'Hazard &amp; Exposure'!AP111</f>
        <v>8.5</v>
      </c>
      <c r="E112" s="152">
        <f>'Hazard &amp; Exposure'!AQ111</f>
        <v>4.7</v>
      </c>
      <c r="F112" s="152">
        <f>'Hazard &amp; Exposure'!AR111</f>
        <v>0</v>
      </c>
      <c r="G112" s="152">
        <f>'Hazard &amp; Exposure'!AU111</f>
        <v>8.6999999999999993</v>
      </c>
      <c r="H112" s="40">
        <f>'Hazard &amp; Exposure'!AV111</f>
        <v>5.6</v>
      </c>
      <c r="I112" s="152">
        <f>'Hazard &amp; Exposure'!AY111</f>
        <v>5.0999999999999996</v>
      </c>
      <c r="J112" s="152">
        <f>'Hazard &amp; Exposure'!BB111</f>
        <v>0</v>
      </c>
      <c r="K112" s="40">
        <f>'Hazard &amp; Exposure'!BC111</f>
        <v>3.6</v>
      </c>
      <c r="L112" s="41">
        <f t="shared" si="23"/>
        <v>4.7</v>
      </c>
      <c r="M112" s="150">
        <f>Vulnerability!E111</f>
        <v>8</v>
      </c>
      <c r="N112" s="148">
        <f>Vulnerability!H111</f>
        <v>5.0999999999999996</v>
      </c>
      <c r="O112" s="148">
        <f>Vulnerability!M111</f>
        <v>2.5</v>
      </c>
      <c r="P112" s="40">
        <f>Vulnerability!N111</f>
        <v>5.9</v>
      </c>
      <c r="Q112" s="148">
        <f>Vulnerability!S111</f>
        <v>6.5</v>
      </c>
      <c r="R112" s="147">
        <f>Vulnerability!W111</f>
        <v>2.8</v>
      </c>
      <c r="S112" s="147">
        <f>Vulnerability!Z111</f>
        <v>5.2</v>
      </c>
      <c r="T112" s="147">
        <f>Vulnerability!AC111</f>
        <v>10</v>
      </c>
      <c r="U112" s="147">
        <f>Vulnerability!AI111</f>
        <v>3.6</v>
      </c>
      <c r="V112" s="148">
        <f>Vulnerability!AJ111</f>
        <v>6.6</v>
      </c>
      <c r="W112" s="40">
        <f>Vulnerability!AK111</f>
        <v>6.6</v>
      </c>
      <c r="X112" s="41">
        <f t="shared" si="24"/>
        <v>6.3</v>
      </c>
      <c r="Y112" s="163">
        <f>'Lack of Coping Capacity'!D111</f>
        <v>4.8</v>
      </c>
      <c r="Z112" s="146">
        <f>'Lack of Coping Capacity'!G111</f>
        <v>6.9</v>
      </c>
      <c r="AA112" s="40">
        <f>'Lack of Coping Capacity'!H111</f>
        <v>5.9</v>
      </c>
      <c r="AB112" s="146">
        <f>'Lack of Coping Capacity'!M111</f>
        <v>7</v>
      </c>
      <c r="AC112" s="146">
        <f>'Lack of Coping Capacity'!R111</f>
        <v>8.4</v>
      </c>
      <c r="AD112" s="146">
        <f>'Lack of Coping Capacity'!W111</f>
        <v>7.9</v>
      </c>
      <c r="AE112" s="40">
        <f>'Lack of Coping Capacity'!X111</f>
        <v>7.8</v>
      </c>
      <c r="AF112" s="41">
        <f t="shared" si="25"/>
        <v>7</v>
      </c>
      <c r="AG112" s="155">
        <f t="shared" si="26"/>
        <v>5.9</v>
      </c>
      <c r="AH112" s="174" t="str">
        <f t="shared" si="22"/>
        <v>High</v>
      </c>
      <c r="AI112" s="167">
        <f t="shared" si="27"/>
        <v>23</v>
      </c>
      <c r="AJ112" s="170" t="e">
        <f>VLOOKUP($B112,#REF!,8,FALSE)</f>
        <v>#REF!</v>
      </c>
      <c r="AK112" s="47" t="e">
        <f>#REF!</f>
        <v>#REF!</v>
      </c>
      <c r="AL112" s="168" t="e">
        <f t="shared" si="28"/>
        <v>#REF!</v>
      </c>
      <c r="AM112" s="47" t="str">
        <f t="shared" si="29"/>
        <v/>
      </c>
      <c r="AN112" s="169" t="e">
        <f>#REF!</f>
        <v>#REF!</v>
      </c>
      <c r="AO112" s="175"/>
    </row>
    <row r="113" spans="1:41" ht="15" thickBot="1" x14ac:dyDescent="0.4">
      <c r="A113" s="125" t="str">
        <f>'Indicator Data'!A115</f>
        <v>Mauritius</v>
      </c>
      <c r="B113" s="43" t="str">
        <f>'Indicator Data'!B115</f>
        <v>MUS</v>
      </c>
      <c r="C113" s="153">
        <f>'Hazard &amp; Exposure'!AO112</f>
        <v>0.1</v>
      </c>
      <c r="D113" s="152">
        <f>'Hazard &amp; Exposure'!AP112</f>
        <v>0.1</v>
      </c>
      <c r="E113" s="152">
        <f>'Hazard &amp; Exposure'!AQ112</f>
        <v>6.8</v>
      </c>
      <c r="F113" s="152">
        <f>'Hazard &amp; Exposure'!AR112</f>
        <v>7</v>
      </c>
      <c r="G113" s="152">
        <f>'Hazard &amp; Exposure'!AU112</f>
        <v>1.3</v>
      </c>
      <c r="H113" s="40">
        <f>'Hazard &amp; Exposure'!AV112</f>
        <v>3.8</v>
      </c>
      <c r="I113" s="152">
        <f>'Hazard &amp; Exposure'!AY112</f>
        <v>0.1</v>
      </c>
      <c r="J113" s="152">
        <f>'Hazard &amp; Exposure'!BB112</f>
        <v>0</v>
      </c>
      <c r="K113" s="40">
        <f>'Hazard &amp; Exposure'!BC112</f>
        <v>0.1</v>
      </c>
      <c r="L113" s="41">
        <f t="shared" si="23"/>
        <v>2.1</v>
      </c>
      <c r="M113" s="150">
        <f>Vulnerability!E112</f>
        <v>2.5</v>
      </c>
      <c r="N113" s="148">
        <f>Vulnerability!H112</f>
        <v>3.9</v>
      </c>
      <c r="O113" s="148">
        <f>Vulnerability!M112</f>
        <v>0.2</v>
      </c>
      <c r="P113" s="40">
        <f>Vulnerability!N112</f>
        <v>2.2999999999999998</v>
      </c>
      <c r="Q113" s="148">
        <f>Vulnerability!S112</f>
        <v>0</v>
      </c>
      <c r="R113" s="147">
        <f>Vulnerability!W112</f>
        <v>1</v>
      </c>
      <c r="S113" s="147">
        <f>Vulnerability!Z112</f>
        <v>1</v>
      </c>
      <c r="T113" s="147">
        <f>Vulnerability!AC112</f>
        <v>2.4</v>
      </c>
      <c r="U113" s="147">
        <f>Vulnerability!AI112</f>
        <v>2.6</v>
      </c>
      <c r="V113" s="148">
        <f>Vulnerability!AJ112</f>
        <v>1.8</v>
      </c>
      <c r="W113" s="40">
        <f>Vulnerability!AK112</f>
        <v>0.9</v>
      </c>
      <c r="X113" s="41">
        <f t="shared" si="24"/>
        <v>1.6</v>
      </c>
      <c r="Y113" s="163">
        <f>'Lack of Coping Capacity'!D112</f>
        <v>3.3</v>
      </c>
      <c r="Z113" s="146">
        <f>'Lack of Coping Capacity'!G112</f>
        <v>4.0999999999999996</v>
      </c>
      <c r="AA113" s="40">
        <f>'Lack of Coping Capacity'!H112</f>
        <v>3.7</v>
      </c>
      <c r="AB113" s="146">
        <f>'Lack of Coping Capacity'!M112</f>
        <v>2.5</v>
      </c>
      <c r="AC113" s="146">
        <f>'Lack of Coping Capacity'!R112</f>
        <v>0.3</v>
      </c>
      <c r="AD113" s="146">
        <f>'Lack of Coping Capacity'!W112</f>
        <v>3.2</v>
      </c>
      <c r="AE113" s="40">
        <f>'Lack of Coping Capacity'!X112</f>
        <v>2</v>
      </c>
      <c r="AF113" s="41">
        <f t="shared" si="25"/>
        <v>2.9</v>
      </c>
      <c r="AG113" s="155">
        <f t="shared" si="26"/>
        <v>2.1</v>
      </c>
      <c r="AH113" s="174" t="str">
        <f t="shared" si="22"/>
        <v>Low</v>
      </c>
      <c r="AI113" s="167">
        <f t="shared" si="27"/>
        <v>146</v>
      </c>
      <c r="AJ113" s="170" t="e">
        <f>VLOOKUP($B113,#REF!,8,FALSE)</f>
        <v>#REF!</v>
      </c>
      <c r="AK113" s="47" t="e">
        <f>#REF!</f>
        <v>#REF!</v>
      </c>
      <c r="AL113" s="168" t="e">
        <f t="shared" si="28"/>
        <v>#REF!</v>
      </c>
      <c r="AM113" s="47" t="str">
        <f t="shared" si="29"/>
        <v/>
      </c>
      <c r="AN113" s="169" t="e">
        <f>#REF!</f>
        <v>#REF!</v>
      </c>
      <c r="AO113" s="175"/>
    </row>
    <row r="114" spans="1:41" s="3" customFormat="1" ht="15" thickBot="1" x14ac:dyDescent="0.4">
      <c r="A114" s="125" t="str">
        <f>'Indicator Data'!A116</f>
        <v>Mexico</v>
      </c>
      <c r="B114" s="43" t="str">
        <f>'Indicator Data'!B116</f>
        <v>MEX</v>
      </c>
      <c r="C114" s="153">
        <f>'Hazard &amp; Exposure'!AO113</f>
        <v>8.5</v>
      </c>
      <c r="D114" s="152">
        <f>'Hazard &amp; Exposure'!AP113</f>
        <v>7.2</v>
      </c>
      <c r="E114" s="152">
        <f>'Hazard &amp; Exposure'!AQ113</f>
        <v>6.6</v>
      </c>
      <c r="F114" s="152">
        <f>'Hazard &amp; Exposure'!AR113</f>
        <v>7.7</v>
      </c>
      <c r="G114" s="152">
        <f>'Hazard &amp; Exposure'!AU113</f>
        <v>3.9</v>
      </c>
      <c r="H114" s="40">
        <f>'Hazard &amp; Exposure'!AV113</f>
        <v>7</v>
      </c>
      <c r="I114" s="152">
        <f>'Hazard &amp; Exposure'!AY113</f>
        <v>9.9</v>
      </c>
      <c r="J114" s="152">
        <f>'Hazard &amp; Exposure'!BB113</f>
        <v>9</v>
      </c>
      <c r="K114" s="40">
        <f>'Hazard &amp; Exposure'!BC113</f>
        <v>9</v>
      </c>
      <c r="L114" s="41">
        <f t="shared" si="23"/>
        <v>8.1999999999999993</v>
      </c>
      <c r="M114" s="150">
        <f>Vulnerability!E113</f>
        <v>4.0999999999999996</v>
      </c>
      <c r="N114" s="148">
        <f>Vulnerability!H113</f>
        <v>4.5999999999999996</v>
      </c>
      <c r="O114" s="148">
        <f>Vulnerability!M113</f>
        <v>0.1</v>
      </c>
      <c r="P114" s="40">
        <f>Vulnerability!N113</f>
        <v>3.2</v>
      </c>
      <c r="Q114" s="148">
        <f>Vulnerability!S113</f>
        <v>6.2</v>
      </c>
      <c r="R114" s="147">
        <f>Vulnerability!W113</f>
        <v>0.3</v>
      </c>
      <c r="S114" s="147">
        <f>Vulnerability!Z113</f>
        <v>0.8</v>
      </c>
      <c r="T114" s="147">
        <f>Vulnerability!AC113</f>
        <v>0.6</v>
      </c>
      <c r="U114" s="147">
        <f>Vulnerability!AI113</f>
        <v>1.9</v>
      </c>
      <c r="V114" s="148">
        <f>Vulnerability!AJ113</f>
        <v>0.9</v>
      </c>
      <c r="W114" s="40">
        <f>Vulnerability!AK113</f>
        <v>4</v>
      </c>
      <c r="X114" s="41">
        <f t="shared" si="24"/>
        <v>3.6</v>
      </c>
      <c r="Y114" s="163">
        <f>'Lack of Coping Capacity'!D113</f>
        <v>5.0999999999999996</v>
      </c>
      <c r="Z114" s="146">
        <f>'Lack of Coping Capacity'!G113</f>
        <v>6.2</v>
      </c>
      <c r="AA114" s="40">
        <f>'Lack of Coping Capacity'!H113</f>
        <v>5.7</v>
      </c>
      <c r="AB114" s="146">
        <f>'Lack of Coping Capacity'!M113</f>
        <v>2.8</v>
      </c>
      <c r="AC114" s="146">
        <f>'Lack of Coping Capacity'!R113</f>
        <v>3.5</v>
      </c>
      <c r="AD114" s="146">
        <f>'Lack of Coping Capacity'!W113</f>
        <v>3.2</v>
      </c>
      <c r="AE114" s="40">
        <f>'Lack of Coping Capacity'!X113</f>
        <v>3.2</v>
      </c>
      <c r="AF114" s="41">
        <f t="shared" si="25"/>
        <v>4.5999999999999996</v>
      </c>
      <c r="AG114" s="155">
        <f t="shared" si="26"/>
        <v>5.0999999999999996</v>
      </c>
      <c r="AH114" s="174" t="str">
        <f t="shared" si="22"/>
        <v>High</v>
      </c>
      <c r="AI114" s="167">
        <f t="shared" si="27"/>
        <v>39</v>
      </c>
      <c r="AJ114" s="170" t="e">
        <f>VLOOKUP($B114,#REF!,8,FALSE)</f>
        <v>#REF!</v>
      </c>
      <c r="AK114" s="47" t="e">
        <f>#REF!</f>
        <v>#REF!</v>
      </c>
      <c r="AL114" s="168" t="e">
        <f t="shared" si="28"/>
        <v>#REF!</v>
      </c>
      <c r="AM114" s="47" t="str">
        <f t="shared" si="29"/>
        <v>YES</v>
      </c>
      <c r="AN114" s="169" t="e">
        <f>#REF!</f>
        <v>#REF!</v>
      </c>
      <c r="AO114" s="175"/>
    </row>
    <row r="115" spans="1:41" ht="15" thickBot="1" x14ac:dyDescent="0.4">
      <c r="A115" s="125" t="str">
        <f>'Indicator Data'!A117</f>
        <v>Micronesia</v>
      </c>
      <c r="B115" s="43" t="str">
        <f>'Indicator Data'!B117</f>
        <v>FSM</v>
      </c>
      <c r="C115" s="153">
        <f>'Hazard &amp; Exposure'!AO114</f>
        <v>0.8</v>
      </c>
      <c r="D115" s="152">
        <f>'Hazard &amp; Exposure'!AP114</f>
        <v>0.1</v>
      </c>
      <c r="E115" s="152">
        <f>'Hazard &amp; Exposure'!AQ114</f>
        <v>8.6</v>
      </c>
      <c r="F115" s="152">
        <f>'Hazard &amp; Exposure'!AR114</f>
        <v>3.8</v>
      </c>
      <c r="G115" s="152">
        <f>'Hazard &amp; Exposure'!AU114</f>
        <v>5.4</v>
      </c>
      <c r="H115" s="40">
        <f>'Hazard &amp; Exposure'!AV114</f>
        <v>4.5999999999999996</v>
      </c>
      <c r="I115" s="152">
        <f>'Hazard &amp; Exposure'!AY114</f>
        <v>0</v>
      </c>
      <c r="J115" s="152">
        <f>'Hazard &amp; Exposure'!BB114</f>
        <v>0</v>
      </c>
      <c r="K115" s="40">
        <f>'Hazard &amp; Exposure'!BC114</f>
        <v>0</v>
      </c>
      <c r="L115" s="41">
        <f t="shared" si="23"/>
        <v>2.6</v>
      </c>
      <c r="M115" s="150">
        <f>Vulnerability!E114</f>
        <v>5</v>
      </c>
      <c r="N115" s="148" t="str">
        <f>Vulnerability!H114</f>
        <v>x</v>
      </c>
      <c r="O115" s="148">
        <f>Vulnerability!M114</f>
        <v>10</v>
      </c>
      <c r="P115" s="40">
        <f>Vulnerability!N114</f>
        <v>6.7</v>
      </c>
      <c r="Q115" s="148">
        <f>Vulnerability!S114</f>
        <v>0</v>
      </c>
      <c r="R115" s="147">
        <f>Vulnerability!W114</f>
        <v>3</v>
      </c>
      <c r="S115" s="147">
        <f>Vulnerability!Z114</f>
        <v>2.5</v>
      </c>
      <c r="T115" s="147">
        <f>Vulnerability!AC114</f>
        <v>10</v>
      </c>
      <c r="U115" s="147">
        <f>Vulnerability!AI114</f>
        <v>5</v>
      </c>
      <c r="V115" s="148">
        <f>Vulnerability!AJ114</f>
        <v>6.4</v>
      </c>
      <c r="W115" s="40">
        <f>Vulnerability!AK114</f>
        <v>3.9</v>
      </c>
      <c r="X115" s="41">
        <f t="shared" si="24"/>
        <v>5.5</v>
      </c>
      <c r="Y115" s="163">
        <f>'Lack of Coping Capacity'!D114</f>
        <v>6</v>
      </c>
      <c r="Z115" s="146">
        <f>'Lack of Coping Capacity'!G114</f>
        <v>4.8</v>
      </c>
      <c r="AA115" s="40">
        <f>'Lack of Coping Capacity'!H114</f>
        <v>5.4</v>
      </c>
      <c r="AB115" s="146">
        <f>'Lack of Coping Capacity'!M114</f>
        <v>6.1</v>
      </c>
      <c r="AC115" s="146">
        <f>'Lack of Coping Capacity'!R114</f>
        <v>3.9</v>
      </c>
      <c r="AD115" s="146">
        <f>'Lack of Coping Capacity'!W114</f>
        <v>6.3</v>
      </c>
      <c r="AE115" s="40">
        <f>'Lack of Coping Capacity'!X114</f>
        <v>5.4</v>
      </c>
      <c r="AF115" s="41">
        <f t="shared" si="25"/>
        <v>5.4</v>
      </c>
      <c r="AG115" s="155">
        <f t="shared" si="26"/>
        <v>4.3</v>
      </c>
      <c r="AH115" s="174" t="str">
        <f t="shared" si="22"/>
        <v>Medium</v>
      </c>
      <c r="AI115" s="167">
        <f t="shared" si="27"/>
        <v>70</v>
      </c>
      <c r="AJ115" s="170" t="e">
        <f>VLOOKUP($B115,#REF!,8,FALSE)</f>
        <v>#REF!</v>
      </c>
      <c r="AK115" s="47" t="e">
        <f>#REF!</f>
        <v>#REF!</v>
      </c>
      <c r="AL115" s="168" t="e">
        <f t="shared" si="28"/>
        <v>#REF!</v>
      </c>
      <c r="AM115" s="47" t="str">
        <f t="shared" si="29"/>
        <v/>
      </c>
      <c r="AN115" s="169" t="e">
        <f>#REF!</f>
        <v>#REF!</v>
      </c>
      <c r="AO115" s="175"/>
    </row>
    <row r="116" spans="1:41" ht="15" thickBot="1" x14ac:dyDescent="0.4">
      <c r="A116" s="125" t="str">
        <f>'Indicator Data'!A118</f>
        <v>Moldova Republic of</v>
      </c>
      <c r="B116" s="43" t="str">
        <f>'Indicator Data'!B118</f>
        <v>MDA</v>
      </c>
      <c r="C116" s="153">
        <f>'Hazard &amp; Exposure'!AO115</f>
        <v>5.0999999999999996</v>
      </c>
      <c r="D116" s="152">
        <f>'Hazard &amp; Exposure'!AP115</f>
        <v>5.6</v>
      </c>
      <c r="E116" s="152">
        <f>'Hazard &amp; Exposure'!AQ115</f>
        <v>0</v>
      </c>
      <c r="F116" s="152">
        <f>'Hazard &amp; Exposure'!AR115</f>
        <v>0</v>
      </c>
      <c r="G116" s="152">
        <f>'Hazard &amp; Exposure'!AU115</f>
        <v>5.5</v>
      </c>
      <c r="H116" s="40">
        <f>'Hazard &amp; Exposure'!AV115</f>
        <v>3.7</v>
      </c>
      <c r="I116" s="152">
        <f>'Hazard &amp; Exposure'!AY115</f>
        <v>2.5</v>
      </c>
      <c r="J116" s="152">
        <f>'Hazard &amp; Exposure'!BB115</f>
        <v>0</v>
      </c>
      <c r="K116" s="40">
        <f>'Hazard &amp; Exposure'!BC115</f>
        <v>1.8</v>
      </c>
      <c r="L116" s="41">
        <f t="shared" si="23"/>
        <v>2.8</v>
      </c>
      <c r="M116" s="150">
        <f>Vulnerability!E115</f>
        <v>3.1</v>
      </c>
      <c r="N116" s="148">
        <f>Vulnerability!H115</f>
        <v>1.7</v>
      </c>
      <c r="O116" s="148">
        <f>Vulnerability!M115</f>
        <v>1.5</v>
      </c>
      <c r="P116" s="40">
        <f>Vulnerability!N115</f>
        <v>2.4</v>
      </c>
      <c r="Q116" s="148">
        <f>Vulnerability!S115</f>
        <v>1</v>
      </c>
      <c r="R116" s="147">
        <f>Vulnerability!W115</f>
        <v>1.5</v>
      </c>
      <c r="S116" s="147">
        <f>Vulnerability!Z115</f>
        <v>0.9</v>
      </c>
      <c r="T116" s="147">
        <f>Vulnerability!AC115</f>
        <v>0</v>
      </c>
      <c r="U116" s="147">
        <f>Vulnerability!AI115</f>
        <v>3.7</v>
      </c>
      <c r="V116" s="148">
        <f>Vulnerability!AJ115</f>
        <v>1.6</v>
      </c>
      <c r="W116" s="40">
        <f>Vulnerability!AK115</f>
        <v>1.3</v>
      </c>
      <c r="X116" s="41">
        <f t="shared" si="24"/>
        <v>1.9</v>
      </c>
      <c r="Y116" s="163">
        <f>'Lack of Coping Capacity'!D115</f>
        <v>6.2</v>
      </c>
      <c r="Z116" s="146">
        <f>'Lack of Coping Capacity'!G115</f>
        <v>6.4</v>
      </c>
      <c r="AA116" s="40">
        <f>'Lack of Coping Capacity'!H115</f>
        <v>6.3</v>
      </c>
      <c r="AB116" s="146">
        <f>'Lack of Coping Capacity'!M115</f>
        <v>1.9</v>
      </c>
      <c r="AC116" s="146">
        <f>'Lack of Coping Capacity'!R115</f>
        <v>1.6</v>
      </c>
      <c r="AD116" s="146">
        <f>'Lack of Coping Capacity'!W115</f>
        <v>3.2</v>
      </c>
      <c r="AE116" s="40">
        <f>'Lack of Coping Capacity'!X115</f>
        <v>2.2000000000000002</v>
      </c>
      <c r="AF116" s="41">
        <f t="shared" si="25"/>
        <v>4.5999999999999996</v>
      </c>
      <c r="AG116" s="155">
        <f t="shared" si="26"/>
        <v>2.9</v>
      </c>
      <c r="AH116" s="174" t="str">
        <f t="shared" si="22"/>
        <v>Low</v>
      </c>
      <c r="AI116" s="167">
        <f t="shared" si="27"/>
        <v>117</v>
      </c>
      <c r="AJ116" s="170" t="e">
        <f>VLOOKUP($B116,#REF!,8,FALSE)</f>
        <v>#REF!</v>
      </c>
      <c r="AK116" s="47" t="e">
        <f>#REF!</f>
        <v>#REF!</v>
      </c>
      <c r="AL116" s="168" t="e">
        <f t="shared" si="28"/>
        <v>#REF!</v>
      </c>
      <c r="AM116" s="47" t="str">
        <f t="shared" si="29"/>
        <v/>
      </c>
      <c r="AN116" s="169" t="e">
        <f>#REF!</f>
        <v>#REF!</v>
      </c>
      <c r="AO116" s="175"/>
    </row>
    <row r="117" spans="1:41" ht="15" thickBot="1" x14ac:dyDescent="0.4">
      <c r="A117" s="125" t="str">
        <f>'Indicator Data'!A119</f>
        <v>Mongolia</v>
      </c>
      <c r="B117" s="43" t="str">
        <f>'Indicator Data'!B119</f>
        <v>MNG</v>
      </c>
      <c r="C117" s="153">
        <f>'Hazard &amp; Exposure'!AO116</f>
        <v>3.9</v>
      </c>
      <c r="D117" s="152">
        <f>'Hazard &amp; Exposure'!AP116</f>
        <v>4.4000000000000004</v>
      </c>
      <c r="E117" s="152">
        <f>'Hazard &amp; Exposure'!AQ116</f>
        <v>0</v>
      </c>
      <c r="F117" s="152">
        <f>'Hazard &amp; Exposure'!AR116</f>
        <v>0</v>
      </c>
      <c r="G117" s="152">
        <f>'Hazard &amp; Exposure'!AU116</f>
        <v>5.7</v>
      </c>
      <c r="H117" s="40">
        <f>'Hazard &amp; Exposure'!AV116</f>
        <v>3.1</v>
      </c>
      <c r="I117" s="152">
        <f>'Hazard &amp; Exposure'!AY116</f>
        <v>0.3</v>
      </c>
      <c r="J117" s="152">
        <f>'Hazard &amp; Exposure'!BB116</f>
        <v>0</v>
      </c>
      <c r="K117" s="40">
        <f>'Hazard &amp; Exposure'!BC116</f>
        <v>0.2</v>
      </c>
      <c r="L117" s="41">
        <f t="shared" si="23"/>
        <v>1.8</v>
      </c>
      <c r="M117" s="150">
        <f>Vulnerability!E116</f>
        <v>4.9000000000000004</v>
      </c>
      <c r="N117" s="148">
        <f>Vulnerability!H116</f>
        <v>2.9</v>
      </c>
      <c r="O117" s="148">
        <f>Vulnerability!M116</f>
        <v>5.5</v>
      </c>
      <c r="P117" s="40">
        <f>Vulnerability!N116</f>
        <v>4.5999999999999996</v>
      </c>
      <c r="Q117" s="148">
        <f>Vulnerability!S116</f>
        <v>0</v>
      </c>
      <c r="R117" s="147">
        <f>Vulnerability!W116</f>
        <v>4</v>
      </c>
      <c r="S117" s="147">
        <f>Vulnerability!Z116</f>
        <v>0.9</v>
      </c>
      <c r="T117" s="147">
        <f>Vulnerability!AC116</f>
        <v>10</v>
      </c>
      <c r="U117" s="147">
        <f>Vulnerability!AI116</f>
        <v>5.3</v>
      </c>
      <c r="V117" s="148">
        <f>Vulnerability!AJ116</f>
        <v>6.5</v>
      </c>
      <c r="W117" s="40">
        <f>Vulnerability!AK116</f>
        <v>4</v>
      </c>
      <c r="X117" s="41">
        <f t="shared" si="24"/>
        <v>4.3</v>
      </c>
      <c r="Y117" s="163">
        <f>'Lack of Coping Capacity'!D116</f>
        <v>5.0999999999999996</v>
      </c>
      <c r="Z117" s="146">
        <f>'Lack of Coping Capacity'!G116</f>
        <v>5.9</v>
      </c>
      <c r="AA117" s="40">
        <f>'Lack of Coping Capacity'!H116</f>
        <v>5.5</v>
      </c>
      <c r="AB117" s="146">
        <f>'Lack of Coping Capacity'!M116</f>
        <v>3.6</v>
      </c>
      <c r="AC117" s="146">
        <f>'Lack of Coping Capacity'!R116</f>
        <v>7.1</v>
      </c>
      <c r="AD117" s="146">
        <f>'Lack of Coping Capacity'!W116</f>
        <v>3</v>
      </c>
      <c r="AE117" s="40">
        <f>'Lack of Coping Capacity'!X116</f>
        <v>4.5999999999999996</v>
      </c>
      <c r="AF117" s="41">
        <f t="shared" si="25"/>
        <v>5.0999999999999996</v>
      </c>
      <c r="AG117" s="155">
        <f t="shared" si="26"/>
        <v>3.4</v>
      </c>
      <c r="AH117" s="174" t="str">
        <f t="shared" si="22"/>
        <v>Low</v>
      </c>
      <c r="AI117" s="167">
        <f t="shared" si="27"/>
        <v>103</v>
      </c>
      <c r="AJ117" s="170" t="e">
        <f>VLOOKUP($B117,#REF!,8,FALSE)</f>
        <v>#REF!</v>
      </c>
      <c r="AK117" s="47" t="e">
        <f>#REF!</f>
        <v>#REF!</v>
      </c>
      <c r="AL117" s="168" t="e">
        <f t="shared" si="28"/>
        <v>#REF!</v>
      </c>
      <c r="AM117" s="47" t="str">
        <f t="shared" si="29"/>
        <v/>
      </c>
      <c r="AN117" s="169" t="e">
        <f>#REF!</f>
        <v>#REF!</v>
      </c>
      <c r="AO117" s="175"/>
    </row>
    <row r="118" spans="1:41" ht="15" thickBot="1" x14ac:dyDescent="0.4">
      <c r="A118" s="125" t="str">
        <f>'Indicator Data'!A120</f>
        <v>Montenegro</v>
      </c>
      <c r="B118" s="43" t="str">
        <f>'Indicator Data'!B120</f>
        <v>MNE</v>
      </c>
      <c r="C118" s="153">
        <f>'Hazard &amp; Exposure'!AO117</f>
        <v>4.3</v>
      </c>
      <c r="D118" s="152">
        <f>'Hazard &amp; Exposure'!AP117</f>
        <v>4.4000000000000004</v>
      </c>
      <c r="E118" s="152">
        <f>'Hazard &amp; Exposure'!AQ117</f>
        <v>7.7</v>
      </c>
      <c r="F118" s="152">
        <f>'Hazard &amp; Exposure'!AR117</f>
        <v>0</v>
      </c>
      <c r="G118" s="152">
        <f>'Hazard &amp; Exposure'!AU117</f>
        <v>2</v>
      </c>
      <c r="H118" s="40">
        <f>'Hazard &amp; Exposure'!AV117</f>
        <v>4.2</v>
      </c>
      <c r="I118" s="152">
        <f>'Hazard &amp; Exposure'!AY117</f>
        <v>0.1</v>
      </c>
      <c r="J118" s="152">
        <f>'Hazard &amp; Exposure'!BB117</f>
        <v>0</v>
      </c>
      <c r="K118" s="40">
        <f>'Hazard &amp; Exposure'!BC117</f>
        <v>0.1</v>
      </c>
      <c r="L118" s="41">
        <f t="shared" si="23"/>
        <v>2.4</v>
      </c>
      <c r="M118" s="150">
        <f>Vulnerability!E117</f>
        <v>1.6</v>
      </c>
      <c r="N118" s="148">
        <f>Vulnerability!H117</f>
        <v>1.8</v>
      </c>
      <c r="O118" s="148">
        <f>Vulnerability!M117</f>
        <v>1.2</v>
      </c>
      <c r="P118" s="40">
        <f>Vulnerability!N117</f>
        <v>1.6</v>
      </c>
      <c r="Q118" s="148">
        <f>Vulnerability!S117</f>
        <v>1.7</v>
      </c>
      <c r="R118" s="147">
        <f>Vulnerability!W117</f>
        <v>0.3</v>
      </c>
      <c r="S118" s="147">
        <f>Vulnerability!Z117</f>
        <v>0.3</v>
      </c>
      <c r="T118" s="147">
        <f>Vulnerability!AC117</f>
        <v>0</v>
      </c>
      <c r="U118" s="147">
        <f>Vulnerability!AI117</f>
        <v>1.7</v>
      </c>
      <c r="V118" s="148">
        <f>Vulnerability!AJ117</f>
        <v>0.6</v>
      </c>
      <c r="W118" s="40">
        <f>Vulnerability!AK117</f>
        <v>1.2</v>
      </c>
      <c r="X118" s="41">
        <f t="shared" si="24"/>
        <v>1.4</v>
      </c>
      <c r="Y118" s="163">
        <f>'Lack of Coping Capacity'!D117</f>
        <v>4</v>
      </c>
      <c r="Z118" s="146">
        <f>'Lack of Coping Capacity'!G117</f>
        <v>5.0999999999999996</v>
      </c>
      <c r="AA118" s="40">
        <f>'Lack of Coping Capacity'!H117</f>
        <v>4.5999999999999996</v>
      </c>
      <c r="AB118" s="146">
        <f>'Lack of Coping Capacity'!M117</f>
        <v>1.3</v>
      </c>
      <c r="AC118" s="146">
        <f>'Lack of Coping Capacity'!R117</f>
        <v>0.8</v>
      </c>
      <c r="AD118" s="146">
        <f>'Lack of Coping Capacity'!W117</f>
        <v>5.3</v>
      </c>
      <c r="AE118" s="40">
        <f>'Lack of Coping Capacity'!X117</f>
        <v>2.5</v>
      </c>
      <c r="AF118" s="41">
        <f t="shared" si="25"/>
        <v>3.6</v>
      </c>
      <c r="AG118" s="155">
        <f t="shared" si="26"/>
        <v>2.2999999999999998</v>
      </c>
      <c r="AH118" s="174" t="str">
        <f t="shared" si="22"/>
        <v>Low</v>
      </c>
      <c r="AI118" s="167">
        <f t="shared" si="27"/>
        <v>141</v>
      </c>
      <c r="AJ118" s="170" t="e">
        <f>VLOOKUP($B118,#REF!,8,FALSE)</f>
        <v>#REF!</v>
      </c>
      <c r="AK118" s="47" t="e">
        <f>#REF!</f>
        <v>#REF!</v>
      </c>
      <c r="AL118" s="168" t="e">
        <f t="shared" si="28"/>
        <v>#REF!</v>
      </c>
      <c r="AM118" s="47" t="str">
        <f t="shared" si="29"/>
        <v/>
      </c>
      <c r="AN118" s="169" t="e">
        <f>#REF!</f>
        <v>#REF!</v>
      </c>
      <c r="AO118" s="175"/>
    </row>
    <row r="119" spans="1:41" ht="15" thickBot="1" x14ac:dyDescent="0.4">
      <c r="A119" s="125" t="str">
        <f>'Indicator Data'!A121</f>
        <v>Morocco</v>
      </c>
      <c r="B119" s="43" t="str">
        <f>'Indicator Data'!B121</f>
        <v>MAR</v>
      </c>
      <c r="C119" s="153">
        <f>'Hazard &amp; Exposure'!AO118</f>
        <v>3.3</v>
      </c>
      <c r="D119" s="152">
        <f>'Hazard &amp; Exposure'!AP118</f>
        <v>5.8</v>
      </c>
      <c r="E119" s="152">
        <f>'Hazard &amp; Exposure'!AQ118</f>
        <v>6.7</v>
      </c>
      <c r="F119" s="152">
        <f>'Hazard &amp; Exposure'!AR118</f>
        <v>0</v>
      </c>
      <c r="G119" s="152">
        <f>'Hazard &amp; Exposure'!AU118</f>
        <v>6.2</v>
      </c>
      <c r="H119" s="40">
        <f>'Hazard &amp; Exposure'!AV118</f>
        <v>4.8</v>
      </c>
      <c r="I119" s="152">
        <f>'Hazard &amp; Exposure'!AY118</f>
        <v>5.7</v>
      </c>
      <c r="J119" s="152">
        <f>'Hazard &amp; Exposure'!BB118</f>
        <v>0</v>
      </c>
      <c r="K119" s="40">
        <f>'Hazard &amp; Exposure'!BC118</f>
        <v>4</v>
      </c>
      <c r="L119" s="41">
        <f t="shared" si="23"/>
        <v>4.4000000000000004</v>
      </c>
      <c r="M119" s="150">
        <f>Vulnerability!E118</f>
        <v>5.7</v>
      </c>
      <c r="N119" s="148">
        <f>Vulnerability!H118</f>
        <v>5.2</v>
      </c>
      <c r="O119" s="148">
        <f>Vulnerability!M118</f>
        <v>1.1000000000000001</v>
      </c>
      <c r="P119" s="40">
        <f>Vulnerability!N118</f>
        <v>4.4000000000000004</v>
      </c>
      <c r="Q119" s="148">
        <f>Vulnerability!S118</f>
        <v>2.2000000000000002</v>
      </c>
      <c r="R119" s="147">
        <f>Vulnerability!W118</f>
        <v>1</v>
      </c>
      <c r="S119" s="147">
        <f>Vulnerability!Z118</f>
        <v>1.3</v>
      </c>
      <c r="T119" s="147">
        <f>Vulnerability!AC118</f>
        <v>3</v>
      </c>
      <c r="U119" s="147">
        <f>Vulnerability!AI118</f>
        <v>1.8</v>
      </c>
      <c r="V119" s="148">
        <f>Vulnerability!AJ118</f>
        <v>1.8</v>
      </c>
      <c r="W119" s="40">
        <f>Vulnerability!AK118</f>
        <v>2</v>
      </c>
      <c r="X119" s="41">
        <f t="shared" si="24"/>
        <v>3.3</v>
      </c>
      <c r="Y119" s="163">
        <f>'Lack of Coping Capacity'!D118</f>
        <v>5.6</v>
      </c>
      <c r="Z119" s="146">
        <f>'Lack of Coping Capacity'!G118</f>
        <v>5.5</v>
      </c>
      <c r="AA119" s="40">
        <f>'Lack of Coping Capacity'!H118</f>
        <v>5.6</v>
      </c>
      <c r="AB119" s="146">
        <f>'Lack of Coping Capacity'!M118</f>
        <v>3.4</v>
      </c>
      <c r="AC119" s="146">
        <f>'Lack of Coping Capacity'!R118</f>
        <v>4.2</v>
      </c>
      <c r="AD119" s="146">
        <f>'Lack of Coping Capacity'!W118</f>
        <v>4.5999999999999996</v>
      </c>
      <c r="AE119" s="40">
        <f>'Lack of Coping Capacity'!X118</f>
        <v>4.0999999999999996</v>
      </c>
      <c r="AF119" s="41">
        <f t="shared" si="25"/>
        <v>4.9000000000000004</v>
      </c>
      <c r="AG119" s="155">
        <f t="shared" si="26"/>
        <v>4.0999999999999996</v>
      </c>
      <c r="AH119" s="174" t="str">
        <f t="shared" si="22"/>
        <v>Medium</v>
      </c>
      <c r="AI119" s="167">
        <f t="shared" si="27"/>
        <v>76</v>
      </c>
      <c r="AJ119" s="170" t="e">
        <f>VLOOKUP($B119,#REF!,8,FALSE)</f>
        <v>#REF!</v>
      </c>
      <c r="AK119" s="47" t="e">
        <f>#REF!</f>
        <v>#REF!</v>
      </c>
      <c r="AL119" s="168" t="e">
        <f t="shared" si="28"/>
        <v>#REF!</v>
      </c>
      <c r="AM119" s="47" t="str">
        <f t="shared" si="29"/>
        <v/>
      </c>
      <c r="AN119" s="169" t="e">
        <f>#REF!</f>
        <v>#REF!</v>
      </c>
      <c r="AO119" s="175"/>
    </row>
    <row r="120" spans="1:41" ht="15" thickBot="1" x14ac:dyDescent="0.4">
      <c r="A120" s="125" t="str">
        <f>'Indicator Data'!A122</f>
        <v>Mozambique</v>
      </c>
      <c r="B120" s="43" t="str">
        <f>'Indicator Data'!B122</f>
        <v>MOZ</v>
      </c>
      <c r="C120" s="153">
        <f>'Hazard &amp; Exposure'!AO119</f>
        <v>2.8</v>
      </c>
      <c r="D120" s="152">
        <f>'Hazard &amp; Exposure'!AP119</f>
        <v>6.3</v>
      </c>
      <c r="E120" s="152">
        <f>'Hazard &amp; Exposure'!AQ119</f>
        <v>6</v>
      </c>
      <c r="F120" s="152">
        <f>'Hazard &amp; Exposure'!AR119</f>
        <v>5.2</v>
      </c>
      <c r="G120" s="152">
        <f>'Hazard &amp; Exposure'!AU119</f>
        <v>7.6</v>
      </c>
      <c r="H120" s="40">
        <f>'Hazard &amp; Exposure'!AV119</f>
        <v>5.8</v>
      </c>
      <c r="I120" s="152">
        <f>'Hazard &amp; Exposure'!AY119</f>
        <v>6.9</v>
      </c>
      <c r="J120" s="152">
        <f>'Hazard &amp; Exposure'!BB119</f>
        <v>0</v>
      </c>
      <c r="K120" s="40">
        <f>'Hazard &amp; Exposure'!BC119</f>
        <v>4.8</v>
      </c>
      <c r="L120" s="41">
        <f t="shared" si="23"/>
        <v>5.3</v>
      </c>
      <c r="M120" s="150">
        <f>Vulnerability!E119</f>
        <v>8.9</v>
      </c>
      <c r="N120" s="148">
        <f>Vulnerability!H119</f>
        <v>6.3</v>
      </c>
      <c r="O120" s="148">
        <f>Vulnerability!M119</f>
        <v>5.7</v>
      </c>
      <c r="P120" s="40">
        <f>Vulnerability!N119</f>
        <v>7.5</v>
      </c>
      <c r="Q120" s="148">
        <f>Vulnerability!S119</f>
        <v>3.7</v>
      </c>
      <c r="R120" s="147">
        <f>Vulnerability!W119</f>
        <v>8.6</v>
      </c>
      <c r="S120" s="147">
        <f>Vulnerability!Z119</f>
        <v>4.5999999999999996</v>
      </c>
      <c r="T120" s="147">
        <f>Vulnerability!AC119</f>
        <v>3.6</v>
      </c>
      <c r="U120" s="147">
        <f>Vulnerability!AI119</f>
        <v>6.7</v>
      </c>
      <c r="V120" s="148">
        <f>Vulnerability!AJ119</f>
        <v>6.3</v>
      </c>
      <c r="W120" s="40">
        <f>Vulnerability!AK119</f>
        <v>5.0999999999999996</v>
      </c>
      <c r="X120" s="41">
        <f t="shared" si="24"/>
        <v>6.5</v>
      </c>
      <c r="Y120" s="163">
        <f>'Lack of Coping Capacity'!D119</f>
        <v>2.1</v>
      </c>
      <c r="Z120" s="146">
        <f>'Lack of Coping Capacity'!G119</f>
        <v>7.3</v>
      </c>
      <c r="AA120" s="40">
        <f>'Lack of Coping Capacity'!H119</f>
        <v>4.7</v>
      </c>
      <c r="AB120" s="146">
        <f>'Lack of Coping Capacity'!M119</f>
        <v>7.5</v>
      </c>
      <c r="AC120" s="146">
        <f>'Lack of Coping Capacity'!R119</f>
        <v>9.4</v>
      </c>
      <c r="AD120" s="146">
        <f>'Lack of Coping Capacity'!W119</f>
        <v>7.2</v>
      </c>
      <c r="AE120" s="40">
        <f>'Lack of Coping Capacity'!X119</f>
        <v>8</v>
      </c>
      <c r="AF120" s="41">
        <f t="shared" si="25"/>
        <v>6.6</v>
      </c>
      <c r="AG120" s="155">
        <f t="shared" si="26"/>
        <v>6.1</v>
      </c>
      <c r="AH120" s="174" t="str">
        <f t="shared" si="22"/>
        <v>High</v>
      </c>
      <c r="AI120" s="167">
        <f t="shared" si="27"/>
        <v>19</v>
      </c>
      <c r="AJ120" s="170" t="e">
        <f>VLOOKUP($B120,#REF!,8,FALSE)</f>
        <v>#REF!</v>
      </c>
      <c r="AK120" s="47" t="e">
        <f>#REF!</f>
        <v>#REF!</v>
      </c>
      <c r="AL120" s="168" t="e">
        <f t="shared" si="28"/>
        <v>#REF!</v>
      </c>
      <c r="AM120" s="47" t="str">
        <f t="shared" si="29"/>
        <v/>
      </c>
      <c r="AN120" s="169" t="e">
        <f>#REF!</f>
        <v>#REF!</v>
      </c>
      <c r="AO120" s="175"/>
    </row>
    <row r="121" spans="1:41" ht="15" thickBot="1" x14ac:dyDescent="0.4">
      <c r="A121" s="125" t="str">
        <f>'Indicator Data'!A123</f>
        <v>Myanmar</v>
      </c>
      <c r="B121" s="43" t="str">
        <f>'Indicator Data'!B123</f>
        <v>MMR</v>
      </c>
      <c r="C121" s="153">
        <f>'Hazard &amp; Exposure'!AO120</f>
        <v>9.4</v>
      </c>
      <c r="D121" s="152">
        <f>'Hazard &amp; Exposure'!AP120</f>
        <v>9.9</v>
      </c>
      <c r="E121" s="152">
        <f>'Hazard &amp; Exposure'!AQ120</f>
        <v>8.9</v>
      </c>
      <c r="F121" s="152">
        <f>'Hazard &amp; Exposure'!AR120</f>
        <v>5.6</v>
      </c>
      <c r="G121" s="152">
        <f>'Hazard &amp; Exposure'!AU120</f>
        <v>1</v>
      </c>
      <c r="H121" s="40">
        <f>'Hazard &amp; Exposure'!AV120</f>
        <v>8.1</v>
      </c>
      <c r="I121" s="152">
        <f>'Hazard &amp; Exposure'!AY120</f>
        <v>9.1999999999999993</v>
      </c>
      <c r="J121" s="152">
        <f>'Hazard &amp; Exposure'!BB120</f>
        <v>7</v>
      </c>
      <c r="K121" s="40">
        <f>'Hazard &amp; Exposure'!BC120</f>
        <v>7</v>
      </c>
      <c r="L121" s="41">
        <f t="shared" si="23"/>
        <v>7.6</v>
      </c>
      <c r="M121" s="150">
        <f>Vulnerability!E120</f>
        <v>7.2</v>
      </c>
      <c r="N121" s="148">
        <f>Vulnerability!H120</f>
        <v>6.1</v>
      </c>
      <c r="O121" s="148">
        <f>Vulnerability!M120</f>
        <v>1.3</v>
      </c>
      <c r="P121" s="40">
        <f>Vulnerability!N120</f>
        <v>5.5</v>
      </c>
      <c r="Q121" s="148">
        <f>Vulnerability!S120</f>
        <v>6.4</v>
      </c>
      <c r="R121" s="147">
        <f>Vulnerability!W120</f>
        <v>3</v>
      </c>
      <c r="S121" s="147">
        <f>Vulnerability!Z120</f>
        <v>4</v>
      </c>
      <c r="T121" s="147">
        <f>Vulnerability!AC120</f>
        <v>0.8</v>
      </c>
      <c r="U121" s="147">
        <f>Vulnerability!AI120</f>
        <v>5.5</v>
      </c>
      <c r="V121" s="148">
        <f>Vulnerability!AJ120</f>
        <v>3.5</v>
      </c>
      <c r="W121" s="40">
        <f>Vulnerability!AK120</f>
        <v>5.0999999999999996</v>
      </c>
      <c r="X121" s="41">
        <f t="shared" si="24"/>
        <v>5.3</v>
      </c>
      <c r="Y121" s="163">
        <f>'Lack of Coping Capacity'!D120</f>
        <v>7.1</v>
      </c>
      <c r="Z121" s="146">
        <f>'Lack of Coping Capacity'!G120</f>
        <v>7.1</v>
      </c>
      <c r="AA121" s="40">
        <f>'Lack of Coping Capacity'!H120</f>
        <v>7.1</v>
      </c>
      <c r="AB121" s="146">
        <f>'Lack of Coping Capacity'!M120</f>
        <v>5.6</v>
      </c>
      <c r="AC121" s="146">
        <f>'Lack of Coping Capacity'!R120</f>
        <v>5.2</v>
      </c>
      <c r="AD121" s="146">
        <f>'Lack of Coping Capacity'!W120</f>
        <v>6</v>
      </c>
      <c r="AE121" s="40">
        <f>'Lack of Coping Capacity'!X120</f>
        <v>5.6</v>
      </c>
      <c r="AF121" s="41">
        <f t="shared" si="25"/>
        <v>6.4</v>
      </c>
      <c r="AG121" s="155">
        <f t="shared" si="26"/>
        <v>6.4</v>
      </c>
      <c r="AH121" s="174" t="str">
        <f t="shared" si="22"/>
        <v>High</v>
      </c>
      <c r="AI121" s="167">
        <f t="shared" si="27"/>
        <v>15</v>
      </c>
      <c r="AJ121" s="170" t="e">
        <f>VLOOKUP($B121,#REF!,8,FALSE)</f>
        <v>#REF!</v>
      </c>
      <c r="AK121" s="47" t="e">
        <f>#REF!</f>
        <v>#REF!</v>
      </c>
      <c r="AL121" s="168" t="e">
        <f t="shared" si="28"/>
        <v>#REF!</v>
      </c>
      <c r="AM121" s="47" t="str">
        <f t="shared" si="29"/>
        <v>YES</v>
      </c>
      <c r="AN121" s="169" t="e">
        <f>#REF!</f>
        <v>#REF!</v>
      </c>
      <c r="AO121" s="175"/>
    </row>
    <row r="122" spans="1:41" ht="15" thickBot="1" x14ac:dyDescent="0.4">
      <c r="A122" s="125" t="str">
        <f>'Indicator Data'!A124</f>
        <v>Namibia</v>
      </c>
      <c r="B122" s="43" t="str">
        <f>'Indicator Data'!B124</f>
        <v>NAM</v>
      </c>
      <c r="C122" s="153">
        <f>'Hazard &amp; Exposure'!AO121</f>
        <v>0.1</v>
      </c>
      <c r="D122" s="152">
        <f>'Hazard &amp; Exposure'!AP121</f>
        <v>6.7</v>
      </c>
      <c r="E122" s="152">
        <f>'Hazard &amp; Exposure'!AQ121</f>
        <v>0</v>
      </c>
      <c r="F122" s="152">
        <f>'Hazard &amp; Exposure'!AR121</f>
        <v>0</v>
      </c>
      <c r="G122" s="152">
        <f>'Hazard &amp; Exposure'!AU121</f>
        <v>8.6</v>
      </c>
      <c r="H122" s="40">
        <f>'Hazard &amp; Exposure'!AV121</f>
        <v>4.3</v>
      </c>
      <c r="I122" s="152">
        <f>'Hazard &amp; Exposure'!AY121</f>
        <v>0.6</v>
      </c>
      <c r="J122" s="152">
        <f>'Hazard &amp; Exposure'!BB121</f>
        <v>0</v>
      </c>
      <c r="K122" s="40">
        <f>'Hazard &amp; Exposure'!BC121</f>
        <v>0.4</v>
      </c>
      <c r="L122" s="41">
        <f t="shared" si="23"/>
        <v>2.6</v>
      </c>
      <c r="M122" s="150">
        <f>Vulnerability!E121</f>
        <v>7.1</v>
      </c>
      <c r="N122" s="148">
        <f>Vulnerability!H121</f>
        <v>7.7</v>
      </c>
      <c r="O122" s="148">
        <f>Vulnerability!M121</f>
        <v>1.5</v>
      </c>
      <c r="P122" s="40">
        <f>Vulnerability!N121</f>
        <v>5.9</v>
      </c>
      <c r="Q122" s="148">
        <f>Vulnerability!S121</f>
        <v>2.1</v>
      </c>
      <c r="R122" s="147">
        <f>Vulnerability!W121</f>
        <v>5.9</v>
      </c>
      <c r="S122" s="147">
        <f>Vulnerability!Z121</f>
        <v>3.2</v>
      </c>
      <c r="T122" s="147">
        <f>Vulnerability!AC121</f>
        <v>0</v>
      </c>
      <c r="U122" s="147">
        <f>Vulnerability!AI121</f>
        <v>6</v>
      </c>
      <c r="V122" s="148">
        <f>Vulnerability!AJ121</f>
        <v>4.2</v>
      </c>
      <c r="W122" s="40">
        <f>Vulnerability!AK121</f>
        <v>3.2</v>
      </c>
      <c r="X122" s="41">
        <f t="shared" si="24"/>
        <v>4.7</v>
      </c>
      <c r="Y122" s="163">
        <f>'Lack of Coping Capacity'!D121</f>
        <v>4.3</v>
      </c>
      <c r="Z122" s="146">
        <f>'Lack of Coping Capacity'!G121</f>
        <v>4.7</v>
      </c>
      <c r="AA122" s="40">
        <f>'Lack of Coping Capacity'!H121</f>
        <v>4.5</v>
      </c>
      <c r="AB122" s="146">
        <f>'Lack of Coping Capacity'!M121</f>
        <v>4.5999999999999996</v>
      </c>
      <c r="AC122" s="146">
        <f>'Lack of Coping Capacity'!R121</f>
        <v>6.2</v>
      </c>
      <c r="AD122" s="146">
        <f>'Lack of Coping Capacity'!W121</f>
        <v>6</v>
      </c>
      <c r="AE122" s="40">
        <f>'Lack of Coping Capacity'!X121</f>
        <v>5.6</v>
      </c>
      <c r="AF122" s="41">
        <f t="shared" si="25"/>
        <v>5.0999999999999996</v>
      </c>
      <c r="AG122" s="155">
        <f t="shared" si="26"/>
        <v>4</v>
      </c>
      <c r="AH122" s="174" t="str">
        <f t="shared" si="22"/>
        <v>Medium</v>
      </c>
      <c r="AI122" s="167">
        <f t="shared" si="27"/>
        <v>81</v>
      </c>
      <c r="AJ122" s="170" t="e">
        <f>VLOOKUP($B122,#REF!,8,FALSE)</f>
        <v>#REF!</v>
      </c>
      <c r="AK122" s="47" t="e">
        <f>#REF!</f>
        <v>#REF!</v>
      </c>
      <c r="AL122" s="168" t="e">
        <f t="shared" si="28"/>
        <v>#REF!</v>
      </c>
      <c r="AM122" s="47" t="str">
        <f t="shared" si="29"/>
        <v/>
      </c>
      <c r="AN122" s="169" t="e">
        <f>#REF!</f>
        <v>#REF!</v>
      </c>
      <c r="AO122" s="175"/>
    </row>
    <row r="123" spans="1:41" ht="15" thickBot="1" x14ac:dyDescent="0.4">
      <c r="A123" s="125" t="str">
        <f>'Indicator Data'!A125</f>
        <v>Nauru</v>
      </c>
      <c r="B123" s="43" t="str">
        <f>'Indicator Data'!B125</f>
        <v>NRU</v>
      </c>
      <c r="C123" s="153">
        <f>'Hazard &amp; Exposure'!AO122</f>
        <v>0.1</v>
      </c>
      <c r="D123" s="152">
        <f>'Hazard &amp; Exposure'!AP122</f>
        <v>0.1</v>
      </c>
      <c r="E123" s="152">
        <f>'Hazard &amp; Exposure'!AQ122</f>
        <v>8.1999999999999993</v>
      </c>
      <c r="F123" s="152">
        <f>'Hazard &amp; Exposure'!AR122</f>
        <v>0</v>
      </c>
      <c r="G123" s="152">
        <f>'Hazard &amp; Exposure'!AU122</f>
        <v>0</v>
      </c>
      <c r="H123" s="40">
        <f>'Hazard &amp; Exposure'!AV122</f>
        <v>2.6</v>
      </c>
      <c r="I123" s="152">
        <f>'Hazard &amp; Exposure'!AY122</f>
        <v>0</v>
      </c>
      <c r="J123" s="152">
        <f>'Hazard &amp; Exposure'!BB122</f>
        <v>0</v>
      </c>
      <c r="K123" s="40">
        <f>'Hazard &amp; Exposure'!BC122</f>
        <v>0</v>
      </c>
      <c r="L123" s="41">
        <f t="shared" si="23"/>
        <v>1.4</v>
      </c>
      <c r="M123" s="150">
        <f>Vulnerability!E122</f>
        <v>3.5</v>
      </c>
      <c r="N123" s="148" t="str">
        <f>Vulnerability!H122</f>
        <v>x</v>
      </c>
      <c r="O123" s="148">
        <f>Vulnerability!M122</f>
        <v>10</v>
      </c>
      <c r="P123" s="40">
        <f>Vulnerability!N122</f>
        <v>5.7</v>
      </c>
      <c r="Q123" s="148">
        <f>Vulnerability!S122</f>
        <v>4.2</v>
      </c>
      <c r="R123" s="147">
        <f>Vulnerability!W122</f>
        <v>1.7</v>
      </c>
      <c r="S123" s="147">
        <f>Vulnerability!Z122</f>
        <v>1.8</v>
      </c>
      <c r="T123" s="147">
        <f>Vulnerability!AC122</f>
        <v>0</v>
      </c>
      <c r="U123" s="147">
        <f>Vulnerability!AI122</f>
        <v>5</v>
      </c>
      <c r="V123" s="148">
        <f>Vulnerability!AJ122</f>
        <v>2.2999999999999998</v>
      </c>
      <c r="W123" s="40">
        <f>Vulnerability!AK122</f>
        <v>3.3</v>
      </c>
      <c r="X123" s="41">
        <f t="shared" si="24"/>
        <v>4.5999999999999996</v>
      </c>
      <c r="Y123" s="163">
        <f>'Lack of Coping Capacity'!D122</f>
        <v>8.1</v>
      </c>
      <c r="Z123" s="146">
        <f>'Lack of Coping Capacity'!G122</f>
        <v>5.9</v>
      </c>
      <c r="AA123" s="40">
        <f>'Lack of Coping Capacity'!H122</f>
        <v>7</v>
      </c>
      <c r="AB123" s="146">
        <f>'Lack of Coping Capacity'!M122</f>
        <v>3.3</v>
      </c>
      <c r="AC123" s="146">
        <f>'Lack of Coping Capacity'!R122</f>
        <v>1.5</v>
      </c>
      <c r="AD123" s="146">
        <f>'Lack of Coping Capacity'!W122</f>
        <v>5.3</v>
      </c>
      <c r="AE123" s="40">
        <f>'Lack of Coping Capacity'!X122</f>
        <v>3.4</v>
      </c>
      <c r="AF123" s="41">
        <f t="shared" si="25"/>
        <v>5.5</v>
      </c>
      <c r="AG123" s="155">
        <f t="shared" si="26"/>
        <v>3.3</v>
      </c>
      <c r="AH123" s="174" t="str">
        <f t="shared" si="22"/>
        <v>Low</v>
      </c>
      <c r="AI123" s="167">
        <f t="shared" si="27"/>
        <v>107</v>
      </c>
      <c r="AJ123" s="170" t="e">
        <f>VLOOKUP($B123,#REF!,8,FALSE)</f>
        <v>#REF!</v>
      </c>
      <c r="AK123" s="47" t="e">
        <f>#REF!</f>
        <v>#REF!</v>
      </c>
      <c r="AL123" s="168" t="e">
        <f t="shared" si="28"/>
        <v>#REF!</v>
      </c>
      <c r="AM123" s="47" t="str">
        <f t="shared" si="29"/>
        <v/>
      </c>
      <c r="AN123" s="169" t="e">
        <f>#REF!</f>
        <v>#REF!</v>
      </c>
      <c r="AO123" s="175"/>
    </row>
    <row r="124" spans="1:41" ht="15" thickBot="1" x14ac:dyDescent="0.4">
      <c r="A124" s="125" t="str">
        <f>'Indicator Data'!A126</f>
        <v>Nepal</v>
      </c>
      <c r="B124" s="43" t="str">
        <f>'Indicator Data'!B126</f>
        <v>NPL</v>
      </c>
      <c r="C124" s="153">
        <f>'Hazard &amp; Exposure'!AO123</f>
        <v>9.9</v>
      </c>
      <c r="D124" s="152">
        <f>'Hazard &amp; Exposure'!AP123</f>
        <v>6.8</v>
      </c>
      <c r="E124" s="152">
        <f>'Hazard &amp; Exposure'!AQ123</f>
        <v>0</v>
      </c>
      <c r="F124" s="152">
        <f>'Hazard &amp; Exposure'!AR123</f>
        <v>0.2</v>
      </c>
      <c r="G124" s="152">
        <f>'Hazard &amp; Exposure'!AU123</f>
        <v>2.9</v>
      </c>
      <c r="H124" s="40">
        <f>'Hazard &amp; Exposure'!AV123</f>
        <v>5.6</v>
      </c>
      <c r="I124" s="152">
        <f>'Hazard &amp; Exposure'!AY123</f>
        <v>8.3000000000000007</v>
      </c>
      <c r="J124" s="152">
        <f>'Hazard &amp; Exposure'!BB123</f>
        <v>0</v>
      </c>
      <c r="K124" s="40">
        <f>'Hazard &amp; Exposure'!BC123</f>
        <v>5.8</v>
      </c>
      <c r="L124" s="41">
        <f t="shared" si="23"/>
        <v>5.7</v>
      </c>
      <c r="M124" s="150">
        <f>Vulnerability!E123</f>
        <v>7.1</v>
      </c>
      <c r="N124" s="148">
        <f>Vulnerability!H123</f>
        <v>4.2</v>
      </c>
      <c r="O124" s="148">
        <f>Vulnerability!M123</f>
        <v>2.1</v>
      </c>
      <c r="P124" s="40">
        <f>Vulnerability!N123</f>
        <v>5.0999999999999996</v>
      </c>
      <c r="Q124" s="148">
        <f>Vulnerability!S123</f>
        <v>3.7</v>
      </c>
      <c r="R124" s="147">
        <f>Vulnerability!W123</f>
        <v>1.1000000000000001</v>
      </c>
      <c r="S124" s="147">
        <f>Vulnerability!Z123</f>
        <v>4.3</v>
      </c>
      <c r="T124" s="147">
        <f>Vulnerability!AC123</f>
        <v>2.9</v>
      </c>
      <c r="U124" s="147">
        <f>Vulnerability!AI123</f>
        <v>4.5</v>
      </c>
      <c r="V124" s="148">
        <f>Vulnerability!AJ123</f>
        <v>3.3</v>
      </c>
      <c r="W124" s="40">
        <f>Vulnerability!AK123</f>
        <v>3.5</v>
      </c>
      <c r="X124" s="41">
        <f t="shared" si="24"/>
        <v>4.3</v>
      </c>
      <c r="Y124" s="163">
        <f>'Lack of Coping Capacity'!D123</f>
        <v>5.4</v>
      </c>
      <c r="Z124" s="146">
        <f>'Lack of Coping Capacity'!G123</f>
        <v>6.9</v>
      </c>
      <c r="AA124" s="40">
        <f>'Lack of Coping Capacity'!H123</f>
        <v>6.2</v>
      </c>
      <c r="AB124" s="146">
        <f>'Lack of Coping Capacity'!M123</f>
        <v>5</v>
      </c>
      <c r="AC124" s="146">
        <f>'Lack of Coping Capacity'!R123</f>
        <v>5.4</v>
      </c>
      <c r="AD124" s="146">
        <f>'Lack of Coping Capacity'!W123</f>
        <v>5</v>
      </c>
      <c r="AE124" s="40">
        <f>'Lack of Coping Capacity'!X123</f>
        <v>5.0999999999999996</v>
      </c>
      <c r="AF124" s="41">
        <f t="shared" si="25"/>
        <v>5.7</v>
      </c>
      <c r="AG124" s="155">
        <f t="shared" si="26"/>
        <v>5.2</v>
      </c>
      <c r="AH124" s="174" t="str">
        <f t="shared" si="22"/>
        <v>High</v>
      </c>
      <c r="AI124" s="167">
        <f t="shared" si="27"/>
        <v>36</v>
      </c>
      <c r="AJ124" s="170" t="e">
        <f>VLOOKUP($B124,#REF!,8,FALSE)</f>
        <v>#REF!</v>
      </c>
      <c r="AK124" s="47" t="e">
        <f>#REF!</f>
        <v>#REF!</v>
      </c>
      <c r="AL124" s="168" t="e">
        <f t="shared" si="28"/>
        <v>#REF!</v>
      </c>
      <c r="AM124" s="47" t="str">
        <f t="shared" si="29"/>
        <v/>
      </c>
      <c r="AN124" s="169" t="e">
        <f>#REF!</f>
        <v>#REF!</v>
      </c>
      <c r="AO124" s="175"/>
    </row>
    <row r="125" spans="1:41" ht="15" thickBot="1" x14ac:dyDescent="0.4">
      <c r="A125" s="125" t="str">
        <f>'Indicator Data'!A127</f>
        <v>Netherlands</v>
      </c>
      <c r="B125" s="43" t="str">
        <f>'Indicator Data'!B127</f>
        <v>NLD</v>
      </c>
      <c r="C125" s="153">
        <f>'Hazard &amp; Exposure'!AO124</f>
        <v>1.8</v>
      </c>
      <c r="D125" s="152">
        <f>'Hazard &amp; Exposure'!AP124</f>
        <v>5.8</v>
      </c>
      <c r="E125" s="152">
        <f>'Hazard &amp; Exposure'!AQ124</f>
        <v>0</v>
      </c>
      <c r="F125" s="152">
        <f>'Hazard &amp; Exposure'!AR124</f>
        <v>0</v>
      </c>
      <c r="G125" s="152">
        <f>'Hazard &amp; Exposure'!AU124</f>
        <v>0.5</v>
      </c>
      <c r="H125" s="40">
        <f>'Hazard &amp; Exposure'!AV124</f>
        <v>1.9</v>
      </c>
      <c r="I125" s="152">
        <f>'Hazard &amp; Exposure'!AY124</f>
        <v>0</v>
      </c>
      <c r="J125" s="152">
        <f>'Hazard &amp; Exposure'!BB124</f>
        <v>0</v>
      </c>
      <c r="K125" s="40">
        <f>'Hazard &amp; Exposure'!BC124</f>
        <v>0</v>
      </c>
      <c r="L125" s="41">
        <f t="shared" si="23"/>
        <v>1</v>
      </c>
      <c r="M125" s="150">
        <f>Vulnerability!E124</f>
        <v>0.3</v>
      </c>
      <c r="N125" s="148">
        <f>Vulnerability!H124</f>
        <v>0.7</v>
      </c>
      <c r="O125" s="148">
        <f>Vulnerability!M124</f>
        <v>0</v>
      </c>
      <c r="P125" s="40">
        <f>Vulnerability!N124</f>
        <v>0.3</v>
      </c>
      <c r="Q125" s="148">
        <f>Vulnerability!S124</f>
        <v>5.9</v>
      </c>
      <c r="R125" s="147">
        <f>Vulnerability!W124</f>
        <v>0.3</v>
      </c>
      <c r="S125" s="147">
        <f>Vulnerability!Z124</f>
        <v>0.3</v>
      </c>
      <c r="T125" s="147">
        <f>Vulnerability!AC124</f>
        <v>0</v>
      </c>
      <c r="U125" s="147">
        <f>Vulnerability!AI124</f>
        <v>1.4</v>
      </c>
      <c r="V125" s="148">
        <f>Vulnerability!AJ124</f>
        <v>0.5</v>
      </c>
      <c r="W125" s="40">
        <f>Vulnerability!AK124</f>
        <v>3.7</v>
      </c>
      <c r="X125" s="41">
        <f t="shared" si="24"/>
        <v>2.2000000000000002</v>
      </c>
      <c r="Y125" s="163">
        <f>'Lack of Coping Capacity'!D124</f>
        <v>1.7</v>
      </c>
      <c r="Z125" s="146">
        <f>'Lack of Coping Capacity'!G124</f>
        <v>1.6</v>
      </c>
      <c r="AA125" s="40">
        <f>'Lack of Coping Capacity'!H124</f>
        <v>1.7</v>
      </c>
      <c r="AB125" s="146">
        <f>'Lack of Coping Capacity'!M124</f>
        <v>1.5</v>
      </c>
      <c r="AC125" s="146">
        <f>'Lack of Coping Capacity'!R124</f>
        <v>0.1</v>
      </c>
      <c r="AD125" s="146">
        <f>'Lack of Coping Capacity'!W124</f>
        <v>1.1000000000000001</v>
      </c>
      <c r="AE125" s="40">
        <f>'Lack of Coping Capacity'!X124</f>
        <v>0.9</v>
      </c>
      <c r="AF125" s="41">
        <f t="shared" si="25"/>
        <v>1.3</v>
      </c>
      <c r="AG125" s="155">
        <f t="shared" si="26"/>
        <v>1.4</v>
      </c>
      <c r="AH125" s="174" t="str">
        <f t="shared" si="22"/>
        <v>Very Low</v>
      </c>
      <c r="AI125" s="167">
        <f t="shared" si="27"/>
        <v>173</v>
      </c>
      <c r="AJ125" s="170" t="e">
        <f>VLOOKUP($B125,#REF!,8,FALSE)</f>
        <v>#REF!</v>
      </c>
      <c r="AK125" s="47" t="e">
        <f>#REF!</f>
        <v>#REF!</v>
      </c>
      <c r="AL125" s="168" t="e">
        <f t="shared" si="28"/>
        <v>#REF!</v>
      </c>
      <c r="AM125" s="47" t="str">
        <f t="shared" si="29"/>
        <v/>
      </c>
      <c r="AN125" s="169" t="e">
        <f>#REF!</f>
        <v>#REF!</v>
      </c>
      <c r="AO125" s="175"/>
    </row>
    <row r="126" spans="1:41" ht="15" thickBot="1" x14ac:dyDescent="0.4">
      <c r="A126" s="125" t="str">
        <f>'Indicator Data'!A128</f>
        <v>New Zealand</v>
      </c>
      <c r="B126" s="43" t="str">
        <f>'Indicator Data'!B128</f>
        <v>NZL</v>
      </c>
      <c r="C126" s="153">
        <f>'Hazard &amp; Exposure'!AO125</f>
        <v>8.3000000000000007</v>
      </c>
      <c r="D126" s="152">
        <f>'Hazard &amp; Exposure'!AP125</f>
        <v>3.8</v>
      </c>
      <c r="E126" s="152">
        <f>'Hazard &amp; Exposure'!AQ125</f>
        <v>7.1</v>
      </c>
      <c r="F126" s="152">
        <f>'Hazard &amp; Exposure'!AR125</f>
        <v>2.9</v>
      </c>
      <c r="G126" s="152">
        <f>'Hazard &amp; Exposure'!AU125</f>
        <v>1.5</v>
      </c>
      <c r="H126" s="40">
        <f>'Hazard &amp; Exposure'!AV125</f>
        <v>5.3</v>
      </c>
      <c r="I126" s="152">
        <f>'Hazard &amp; Exposure'!AY125</f>
        <v>0</v>
      </c>
      <c r="J126" s="152">
        <f>'Hazard &amp; Exposure'!BB125</f>
        <v>0</v>
      </c>
      <c r="K126" s="40">
        <f>'Hazard &amp; Exposure'!BC125</f>
        <v>0</v>
      </c>
      <c r="L126" s="41">
        <f t="shared" si="23"/>
        <v>3.1</v>
      </c>
      <c r="M126" s="150">
        <f>Vulnerability!E125</f>
        <v>0.5</v>
      </c>
      <c r="N126" s="148">
        <f>Vulnerability!H125</f>
        <v>1.8</v>
      </c>
      <c r="O126" s="148">
        <f>Vulnerability!M125</f>
        <v>0</v>
      </c>
      <c r="P126" s="40">
        <f>Vulnerability!N125</f>
        <v>0.7</v>
      </c>
      <c r="Q126" s="148">
        <f>Vulnerability!S125</f>
        <v>1.5</v>
      </c>
      <c r="R126" s="147">
        <f>Vulnerability!W125</f>
        <v>0.2</v>
      </c>
      <c r="S126" s="147">
        <f>Vulnerability!Z125</f>
        <v>0.4</v>
      </c>
      <c r="T126" s="147">
        <f>Vulnerability!AC125</f>
        <v>0</v>
      </c>
      <c r="U126" s="147">
        <f>Vulnerability!AI125</f>
        <v>1.7</v>
      </c>
      <c r="V126" s="148">
        <f>Vulnerability!AJ125</f>
        <v>0.6</v>
      </c>
      <c r="W126" s="40">
        <f>Vulnerability!AK125</f>
        <v>1.1000000000000001</v>
      </c>
      <c r="X126" s="41">
        <f t="shared" si="24"/>
        <v>0.9</v>
      </c>
      <c r="Y126" s="163">
        <f>'Lack of Coping Capacity'!D125</f>
        <v>2.6</v>
      </c>
      <c r="Z126" s="146">
        <f>'Lack of Coping Capacity'!G125</f>
        <v>1.4</v>
      </c>
      <c r="AA126" s="40">
        <f>'Lack of Coping Capacity'!H125</f>
        <v>2</v>
      </c>
      <c r="AB126" s="146">
        <f>'Lack of Coping Capacity'!M125</f>
        <v>1.7</v>
      </c>
      <c r="AC126" s="146">
        <f>'Lack of Coping Capacity'!R125</f>
        <v>3</v>
      </c>
      <c r="AD126" s="146">
        <f>'Lack of Coping Capacity'!W125</f>
        <v>1.2</v>
      </c>
      <c r="AE126" s="40">
        <f>'Lack of Coping Capacity'!X125</f>
        <v>2</v>
      </c>
      <c r="AF126" s="41">
        <f t="shared" si="25"/>
        <v>2</v>
      </c>
      <c r="AG126" s="155">
        <f t="shared" si="26"/>
        <v>1.8</v>
      </c>
      <c r="AH126" s="174" t="str">
        <f t="shared" si="22"/>
        <v>Very Low</v>
      </c>
      <c r="AI126" s="167">
        <f t="shared" si="27"/>
        <v>160</v>
      </c>
      <c r="AJ126" s="170" t="e">
        <f>VLOOKUP($B126,#REF!,8,FALSE)</f>
        <v>#REF!</v>
      </c>
      <c r="AK126" s="47" t="e">
        <f>#REF!</f>
        <v>#REF!</v>
      </c>
      <c r="AL126" s="168" t="e">
        <f t="shared" si="28"/>
        <v>#REF!</v>
      </c>
      <c r="AM126" s="47" t="str">
        <f t="shared" si="29"/>
        <v/>
      </c>
      <c r="AN126" s="169" t="e">
        <f>#REF!</f>
        <v>#REF!</v>
      </c>
      <c r="AO126" s="175"/>
    </row>
    <row r="127" spans="1:41" ht="15" thickBot="1" x14ac:dyDescent="0.4">
      <c r="A127" s="125" t="str">
        <f>'Indicator Data'!A129</f>
        <v>Nicaragua</v>
      </c>
      <c r="B127" s="43" t="str">
        <f>'Indicator Data'!B129</f>
        <v>NIC</v>
      </c>
      <c r="C127" s="153">
        <f>'Hazard &amp; Exposure'!AO126</f>
        <v>9.1999999999999993</v>
      </c>
      <c r="D127" s="152">
        <f>'Hazard &amp; Exposure'!AP126</f>
        <v>5.2</v>
      </c>
      <c r="E127" s="152">
        <f>'Hazard &amp; Exposure'!AQ126</f>
        <v>8.1</v>
      </c>
      <c r="F127" s="152">
        <f>'Hazard &amp; Exposure'!AR126</f>
        <v>3.6</v>
      </c>
      <c r="G127" s="152">
        <f>'Hazard &amp; Exposure'!AU126</f>
        <v>3.9</v>
      </c>
      <c r="H127" s="40">
        <f>'Hazard &amp; Exposure'!AV126</f>
        <v>6.6</v>
      </c>
      <c r="I127" s="152">
        <f>'Hazard &amp; Exposure'!AY126</f>
        <v>5</v>
      </c>
      <c r="J127" s="152">
        <f>'Hazard &amp; Exposure'!BB126</f>
        <v>8</v>
      </c>
      <c r="K127" s="40">
        <f>'Hazard &amp; Exposure'!BC126</f>
        <v>8</v>
      </c>
      <c r="L127" s="41">
        <f t="shared" si="23"/>
        <v>7.4</v>
      </c>
      <c r="M127" s="150">
        <f>Vulnerability!E126</f>
        <v>6</v>
      </c>
      <c r="N127" s="148">
        <f>Vulnerability!H126</f>
        <v>5.8</v>
      </c>
      <c r="O127" s="148">
        <f>Vulnerability!M126</f>
        <v>2</v>
      </c>
      <c r="P127" s="40">
        <f>Vulnerability!N126</f>
        <v>5</v>
      </c>
      <c r="Q127" s="148">
        <f>Vulnerability!S126</f>
        <v>0.8</v>
      </c>
      <c r="R127" s="147">
        <f>Vulnerability!W126</f>
        <v>0.4</v>
      </c>
      <c r="S127" s="147">
        <f>Vulnerability!Z126</f>
        <v>1.3</v>
      </c>
      <c r="T127" s="147">
        <f>Vulnerability!AC126</f>
        <v>5.5</v>
      </c>
      <c r="U127" s="147">
        <f>Vulnerability!AI126</f>
        <v>4.0999999999999996</v>
      </c>
      <c r="V127" s="148">
        <f>Vulnerability!AJ126</f>
        <v>3.1</v>
      </c>
      <c r="W127" s="40">
        <f>Vulnerability!AK126</f>
        <v>2</v>
      </c>
      <c r="X127" s="41">
        <f t="shared" si="24"/>
        <v>3.6</v>
      </c>
      <c r="Y127" s="163">
        <f>'Lack of Coping Capacity'!D126</f>
        <v>4.7</v>
      </c>
      <c r="Z127" s="146">
        <f>'Lack of Coping Capacity'!G126</f>
        <v>6.9</v>
      </c>
      <c r="AA127" s="40">
        <f>'Lack of Coping Capacity'!H126</f>
        <v>5.8</v>
      </c>
      <c r="AB127" s="146">
        <f>'Lack of Coping Capacity'!M126</f>
        <v>4.2</v>
      </c>
      <c r="AC127" s="146">
        <f>'Lack of Coping Capacity'!R126</f>
        <v>4.9000000000000004</v>
      </c>
      <c r="AD127" s="146">
        <f>'Lack of Coping Capacity'!W126</f>
        <v>4.5999999999999996</v>
      </c>
      <c r="AE127" s="40">
        <f>'Lack of Coping Capacity'!X126</f>
        <v>4.5999999999999996</v>
      </c>
      <c r="AF127" s="41">
        <f t="shared" si="25"/>
        <v>5.2</v>
      </c>
      <c r="AG127" s="155">
        <f t="shared" si="26"/>
        <v>5.2</v>
      </c>
      <c r="AH127" s="174" t="str">
        <f t="shared" si="22"/>
        <v>High</v>
      </c>
      <c r="AI127" s="167">
        <f t="shared" si="27"/>
        <v>36</v>
      </c>
      <c r="AJ127" s="170" t="e">
        <f>VLOOKUP($B127,#REF!,8,FALSE)</f>
        <v>#REF!</v>
      </c>
      <c r="AK127" s="47" t="e">
        <f>#REF!</f>
        <v>#REF!</v>
      </c>
      <c r="AL127" s="168" t="e">
        <f t="shared" si="28"/>
        <v>#REF!</v>
      </c>
      <c r="AM127" s="47" t="str">
        <f t="shared" si="29"/>
        <v>YES</v>
      </c>
      <c r="AN127" s="169" t="e">
        <f>#REF!</f>
        <v>#REF!</v>
      </c>
      <c r="AO127" s="175"/>
    </row>
    <row r="128" spans="1:41" ht="15" thickBot="1" x14ac:dyDescent="0.4">
      <c r="A128" s="125" t="str">
        <f>'Indicator Data'!A130</f>
        <v>Niger</v>
      </c>
      <c r="B128" s="43" t="str">
        <f>'Indicator Data'!B130</f>
        <v>NER</v>
      </c>
      <c r="C128" s="153">
        <f>'Hazard &amp; Exposure'!AO127</f>
        <v>0.1</v>
      </c>
      <c r="D128" s="152">
        <f>'Hazard &amp; Exposure'!AP127</f>
        <v>7.4</v>
      </c>
      <c r="E128" s="152">
        <f>'Hazard &amp; Exposure'!AQ127</f>
        <v>0</v>
      </c>
      <c r="F128" s="152">
        <f>'Hazard &amp; Exposure'!AR127</f>
        <v>0</v>
      </c>
      <c r="G128" s="152">
        <f>'Hazard &amp; Exposure'!AU127</f>
        <v>6.6</v>
      </c>
      <c r="H128" s="40">
        <f>'Hazard &amp; Exposure'!AV127</f>
        <v>3.7</v>
      </c>
      <c r="I128" s="152">
        <f>'Hazard &amp; Exposure'!AY127</f>
        <v>9.6999999999999993</v>
      </c>
      <c r="J128" s="152">
        <f>'Hazard &amp; Exposure'!BB127</f>
        <v>0</v>
      </c>
      <c r="K128" s="40">
        <f>'Hazard &amp; Exposure'!BC127</f>
        <v>6.8</v>
      </c>
      <c r="L128" s="41">
        <f t="shared" si="23"/>
        <v>5.5</v>
      </c>
      <c r="M128" s="150">
        <f>Vulnerability!E127</f>
        <v>9.6999999999999993</v>
      </c>
      <c r="N128" s="148">
        <f>Vulnerability!H127</f>
        <v>5.5</v>
      </c>
      <c r="O128" s="148">
        <f>Vulnerability!M127</f>
        <v>5.7</v>
      </c>
      <c r="P128" s="40">
        <f>Vulnerability!N127</f>
        <v>7.7</v>
      </c>
      <c r="Q128" s="148">
        <f>Vulnerability!S127</f>
        <v>7.3</v>
      </c>
      <c r="R128" s="147">
        <f>Vulnerability!W127</f>
        <v>4.0999999999999996</v>
      </c>
      <c r="S128" s="147">
        <f>Vulnerability!Z127</f>
        <v>6.8</v>
      </c>
      <c r="T128" s="147">
        <f>Vulnerability!AC127</f>
        <v>3.9</v>
      </c>
      <c r="U128" s="147">
        <f>Vulnerability!AI127</f>
        <v>4.0999999999999996</v>
      </c>
      <c r="V128" s="148">
        <f>Vulnerability!AJ127</f>
        <v>4.9000000000000004</v>
      </c>
      <c r="W128" s="40">
        <f>Vulnerability!AK127</f>
        <v>6.2</v>
      </c>
      <c r="X128" s="41">
        <f t="shared" si="24"/>
        <v>7</v>
      </c>
      <c r="Y128" s="163">
        <f>'Lack of Coping Capacity'!D127</f>
        <v>5.3</v>
      </c>
      <c r="Z128" s="146">
        <f>'Lack of Coping Capacity'!G127</f>
        <v>6.5</v>
      </c>
      <c r="AA128" s="40">
        <f>'Lack of Coping Capacity'!H127</f>
        <v>5.9</v>
      </c>
      <c r="AB128" s="146">
        <f>'Lack of Coping Capacity'!M127</f>
        <v>9</v>
      </c>
      <c r="AC128" s="146">
        <f>'Lack of Coping Capacity'!R127</f>
        <v>9.3000000000000007</v>
      </c>
      <c r="AD128" s="146">
        <f>'Lack of Coping Capacity'!W127</f>
        <v>7.9</v>
      </c>
      <c r="AE128" s="40">
        <f>'Lack of Coping Capacity'!X127</f>
        <v>8.6999999999999993</v>
      </c>
      <c r="AF128" s="41">
        <f t="shared" si="25"/>
        <v>7.6</v>
      </c>
      <c r="AG128" s="155">
        <f t="shared" si="26"/>
        <v>6.6</v>
      </c>
      <c r="AH128" s="174" t="str">
        <f t="shared" si="22"/>
        <v>Very High</v>
      </c>
      <c r="AI128" s="167">
        <f t="shared" si="27"/>
        <v>13</v>
      </c>
      <c r="AJ128" s="170" t="e">
        <f>VLOOKUP($B128,#REF!,8,FALSE)</f>
        <v>#REF!</v>
      </c>
      <c r="AK128" s="47" t="e">
        <f>#REF!</f>
        <v>#REF!</v>
      </c>
      <c r="AL128" s="168" t="e">
        <f t="shared" si="28"/>
        <v>#REF!</v>
      </c>
      <c r="AM128" s="47" t="str">
        <f t="shared" si="29"/>
        <v/>
      </c>
      <c r="AN128" s="169" t="e">
        <f>#REF!</f>
        <v>#REF!</v>
      </c>
      <c r="AO128" s="175"/>
    </row>
    <row r="129" spans="1:41" ht="15" thickBot="1" x14ac:dyDescent="0.4">
      <c r="A129" s="125" t="str">
        <f>'Indicator Data'!A131</f>
        <v>Nigeria</v>
      </c>
      <c r="B129" s="43" t="str">
        <f>'Indicator Data'!B131</f>
        <v>NGA</v>
      </c>
      <c r="C129" s="153">
        <f>'Hazard &amp; Exposure'!AO128</f>
        <v>0.1</v>
      </c>
      <c r="D129" s="152">
        <f>'Hazard &amp; Exposure'!AP128</f>
        <v>8</v>
      </c>
      <c r="E129" s="152">
        <f>'Hazard &amp; Exposure'!AQ128</f>
        <v>0</v>
      </c>
      <c r="F129" s="152">
        <f>'Hazard &amp; Exposure'!AR128</f>
        <v>0</v>
      </c>
      <c r="G129" s="152">
        <f>'Hazard &amp; Exposure'!AU128</f>
        <v>0.5</v>
      </c>
      <c r="H129" s="40">
        <f>'Hazard &amp; Exposure'!AV128</f>
        <v>2.6</v>
      </c>
      <c r="I129" s="152">
        <f>'Hazard &amp; Exposure'!AY128</f>
        <v>10</v>
      </c>
      <c r="J129" s="152">
        <f>'Hazard &amp; Exposure'!BB128</f>
        <v>10</v>
      </c>
      <c r="K129" s="40">
        <f>'Hazard &amp; Exposure'!BC128</f>
        <v>10</v>
      </c>
      <c r="L129" s="41">
        <f t="shared" si="23"/>
        <v>8</v>
      </c>
      <c r="M129" s="150">
        <f>Vulnerability!E128</f>
        <v>8</v>
      </c>
      <c r="N129" s="148">
        <f>Vulnerability!H128</f>
        <v>4.5</v>
      </c>
      <c r="O129" s="148">
        <f>Vulnerability!M128</f>
        <v>0.6</v>
      </c>
      <c r="P129" s="40">
        <f>Vulnerability!N128</f>
        <v>5.3</v>
      </c>
      <c r="Q129" s="148">
        <f>Vulnerability!S128</f>
        <v>7.6</v>
      </c>
      <c r="R129" s="147">
        <f>Vulnerability!W128</f>
        <v>6.2</v>
      </c>
      <c r="S129" s="147">
        <f>Vulnerability!Z128</f>
        <v>7.4</v>
      </c>
      <c r="T129" s="147">
        <f>Vulnerability!AC128</f>
        <v>2.1</v>
      </c>
      <c r="U129" s="147">
        <f>Vulnerability!AI128</f>
        <v>3.3</v>
      </c>
      <c r="V129" s="148">
        <f>Vulnerability!AJ128</f>
        <v>5.0999999999999996</v>
      </c>
      <c r="W129" s="40">
        <f>Vulnerability!AK128</f>
        <v>6.5</v>
      </c>
      <c r="X129" s="41">
        <f t="shared" si="24"/>
        <v>5.9</v>
      </c>
      <c r="Y129" s="163">
        <f>'Lack of Coping Capacity'!D128</f>
        <v>2.8</v>
      </c>
      <c r="Z129" s="146">
        <f>'Lack of Coping Capacity'!G128</f>
        <v>7.1</v>
      </c>
      <c r="AA129" s="40">
        <f>'Lack of Coping Capacity'!H128</f>
        <v>5</v>
      </c>
      <c r="AB129" s="146">
        <f>'Lack of Coping Capacity'!M128</f>
        <v>6.2</v>
      </c>
      <c r="AC129" s="146">
        <f>'Lack of Coping Capacity'!R128</f>
        <v>7.7</v>
      </c>
      <c r="AD129" s="146">
        <f>'Lack of Coping Capacity'!W128</f>
        <v>9.4</v>
      </c>
      <c r="AE129" s="40">
        <f>'Lack of Coping Capacity'!X128</f>
        <v>7.8</v>
      </c>
      <c r="AF129" s="41">
        <f t="shared" si="25"/>
        <v>6.6</v>
      </c>
      <c r="AG129" s="155">
        <f t="shared" si="26"/>
        <v>6.8</v>
      </c>
      <c r="AH129" s="174" t="str">
        <f t="shared" si="22"/>
        <v>Very High</v>
      </c>
      <c r="AI129" s="167">
        <f t="shared" si="27"/>
        <v>10</v>
      </c>
      <c r="AJ129" s="170" t="e">
        <f>VLOOKUP($B129,#REF!,8,FALSE)</f>
        <v>#REF!</v>
      </c>
      <c r="AK129" s="47" t="e">
        <f>#REF!</f>
        <v>#REF!</v>
      </c>
      <c r="AL129" s="168" t="e">
        <f t="shared" si="28"/>
        <v>#REF!</v>
      </c>
      <c r="AM129" s="47" t="str">
        <f t="shared" si="29"/>
        <v>YES</v>
      </c>
      <c r="AN129" s="169" t="e">
        <f>#REF!</f>
        <v>#REF!</v>
      </c>
      <c r="AO129" s="175"/>
    </row>
    <row r="130" spans="1:41" ht="15" thickBot="1" x14ac:dyDescent="0.4">
      <c r="A130" s="125" t="str">
        <f>'Indicator Data'!A132</f>
        <v>North Macedonia</v>
      </c>
      <c r="B130" s="43" t="str">
        <f>'Indicator Data'!B132</f>
        <v>MKD</v>
      </c>
      <c r="C130" s="153">
        <f>'Hazard &amp; Exposure'!AO129</f>
        <v>6.6</v>
      </c>
      <c r="D130" s="152">
        <f>'Hazard &amp; Exposure'!AP129</f>
        <v>4.2</v>
      </c>
      <c r="E130" s="152">
        <f>'Hazard &amp; Exposure'!AQ129</f>
        <v>0</v>
      </c>
      <c r="F130" s="152">
        <f>'Hazard &amp; Exposure'!AR129</f>
        <v>0</v>
      </c>
      <c r="G130" s="152">
        <f>'Hazard &amp; Exposure'!AU129</f>
        <v>3.3</v>
      </c>
      <c r="H130" s="40">
        <f>'Hazard &amp; Exposure'!AV129</f>
        <v>3.2</v>
      </c>
      <c r="I130" s="152">
        <f>'Hazard &amp; Exposure'!AY129</f>
        <v>2.5</v>
      </c>
      <c r="J130" s="152">
        <f>'Hazard &amp; Exposure'!BB129</f>
        <v>0</v>
      </c>
      <c r="K130" s="40">
        <f>'Hazard &amp; Exposure'!BC129</f>
        <v>1.8</v>
      </c>
      <c r="L130" s="41">
        <f t="shared" si="23"/>
        <v>2.5</v>
      </c>
      <c r="M130" s="150">
        <f>Vulnerability!E129</f>
        <v>3</v>
      </c>
      <c r="N130" s="148">
        <f>Vulnerability!H129</f>
        <v>3.4</v>
      </c>
      <c r="O130" s="148">
        <f>Vulnerability!M129</f>
        <v>1</v>
      </c>
      <c r="P130" s="40">
        <f>Vulnerability!N129</f>
        <v>2.6</v>
      </c>
      <c r="Q130" s="148">
        <f>Vulnerability!S129</f>
        <v>1.2</v>
      </c>
      <c r="R130" s="147">
        <f>Vulnerability!W129</f>
        <v>0.2</v>
      </c>
      <c r="S130" s="147">
        <f>Vulnerability!Z129</f>
        <v>0.7</v>
      </c>
      <c r="T130" s="147">
        <f>Vulnerability!AC129</f>
        <v>0.5</v>
      </c>
      <c r="U130" s="147">
        <f>Vulnerability!AI129</f>
        <v>2.9</v>
      </c>
      <c r="V130" s="148">
        <f>Vulnerability!AJ129</f>
        <v>1.1000000000000001</v>
      </c>
      <c r="W130" s="40">
        <f>Vulnerability!AK129</f>
        <v>1.2</v>
      </c>
      <c r="X130" s="41">
        <f t="shared" si="24"/>
        <v>1.9</v>
      </c>
      <c r="Y130" s="163">
        <f>'Lack of Coping Capacity'!D129</f>
        <v>3.8</v>
      </c>
      <c r="Z130" s="146">
        <f>'Lack of Coping Capacity'!G129</f>
        <v>5.5</v>
      </c>
      <c r="AA130" s="40">
        <f>'Lack of Coping Capacity'!H129</f>
        <v>4.7</v>
      </c>
      <c r="AB130" s="146">
        <f>'Lack of Coping Capacity'!M129</f>
        <v>2.1</v>
      </c>
      <c r="AC130" s="146">
        <f>'Lack of Coping Capacity'!R129</f>
        <v>1.9</v>
      </c>
      <c r="AD130" s="146">
        <f>'Lack of Coping Capacity'!W129</f>
        <v>3.7</v>
      </c>
      <c r="AE130" s="40">
        <f>'Lack of Coping Capacity'!X129</f>
        <v>2.6</v>
      </c>
      <c r="AF130" s="41">
        <f t="shared" si="25"/>
        <v>3.7</v>
      </c>
      <c r="AG130" s="155">
        <f t="shared" si="26"/>
        <v>2.6</v>
      </c>
      <c r="AH130" s="174" t="str">
        <f t="shared" si="22"/>
        <v>Low</v>
      </c>
      <c r="AI130" s="167">
        <f t="shared" si="27"/>
        <v>132</v>
      </c>
      <c r="AJ130" s="170" t="e">
        <f>VLOOKUP($B130,#REF!,8,FALSE)</f>
        <v>#REF!</v>
      </c>
      <c r="AK130" s="47" t="e">
        <f>#REF!</f>
        <v>#REF!</v>
      </c>
      <c r="AL130" s="168" t="e">
        <f t="shared" si="28"/>
        <v>#REF!</v>
      </c>
      <c r="AM130" s="47" t="str">
        <f t="shared" si="29"/>
        <v/>
      </c>
      <c r="AN130" s="169" t="e">
        <f>#REF!</f>
        <v>#REF!</v>
      </c>
      <c r="AO130" s="175"/>
    </row>
    <row r="131" spans="1:41" ht="15" thickBot="1" x14ac:dyDescent="0.4">
      <c r="A131" s="125" t="str">
        <f>'Indicator Data'!A133</f>
        <v>Norway</v>
      </c>
      <c r="B131" s="43" t="str">
        <f>'Indicator Data'!B133</f>
        <v>NOR</v>
      </c>
      <c r="C131" s="153">
        <f>'Hazard &amp; Exposure'!AO130</f>
        <v>0.9</v>
      </c>
      <c r="D131" s="152">
        <f>'Hazard &amp; Exposure'!AP130</f>
        <v>0.1</v>
      </c>
      <c r="E131" s="152">
        <f>'Hazard &amp; Exposure'!AQ130</f>
        <v>0</v>
      </c>
      <c r="F131" s="152">
        <f>'Hazard &amp; Exposure'!AR130</f>
        <v>0</v>
      </c>
      <c r="G131" s="152">
        <f>'Hazard &amp; Exposure'!AU130</f>
        <v>0</v>
      </c>
      <c r="H131" s="40">
        <f>'Hazard &amp; Exposure'!AV130</f>
        <v>0.2</v>
      </c>
      <c r="I131" s="152">
        <f>'Hazard &amp; Exposure'!AY130</f>
        <v>0</v>
      </c>
      <c r="J131" s="152">
        <f>'Hazard &amp; Exposure'!BB130</f>
        <v>0</v>
      </c>
      <c r="K131" s="40">
        <f>'Hazard &amp; Exposure'!BC130</f>
        <v>0</v>
      </c>
      <c r="L131" s="41">
        <f t="shared" si="23"/>
        <v>0.1</v>
      </c>
      <c r="M131" s="150">
        <f>Vulnerability!E130</f>
        <v>0</v>
      </c>
      <c r="N131" s="148">
        <f>Vulnerability!H130</f>
        <v>0.4</v>
      </c>
      <c r="O131" s="148">
        <f>Vulnerability!M130</f>
        <v>0</v>
      </c>
      <c r="P131" s="40">
        <f>Vulnerability!N130</f>
        <v>0.1</v>
      </c>
      <c r="Q131" s="148">
        <f>Vulnerability!S130</f>
        <v>5.9</v>
      </c>
      <c r="R131" s="147">
        <f>Vulnerability!W130</f>
        <v>0.3</v>
      </c>
      <c r="S131" s="147">
        <f>Vulnerability!Z130</f>
        <v>0.2</v>
      </c>
      <c r="T131" s="147">
        <f>Vulnerability!AC130</f>
        <v>0</v>
      </c>
      <c r="U131" s="147">
        <f>Vulnerability!AI130</f>
        <v>1.2</v>
      </c>
      <c r="V131" s="148">
        <f>Vulnerability!AJ130</f>
        <v>0.4</v>
      </c>
      <c r="W131" s="40">
        <f>Vulnerability!AK130</f>
        <v>3.6</v>
      </c>
      <c r="X131" s="41">
        <f t="shared" si="24"/>
        <v>2</v>
      </c>
      <c r="Y131" s="163">
        <f>'Lack of Coping Capacity'!D130</f>
        <v>2.2999999999999998</v>
      </c>
      <c r="Z131" s="146">
        <f>'Lack of Coping Capacity'!G130</f>
        <v>1.3</v>
      </c>
      <c r="AA131" s="40">
        <f>'Lack of Coping Capacity'!H130</f>
        <v>1.8</v>
      </c>
      <c r="AB131" s="146">
        <f>'Lack of Coping Capacity'!M130</f>
        <v>1.6</v>
      </c>
      <c r="AC131" s="146">
        <f>'Lack of Coping Capacity'!R130</f>
        <v>1.9</v>
      </c>
      <c r="AD131" s="146">
        <f>'Lack of Coping Capacity'!W130</f>
        <v>0.2</v>
      </c>
      <c r="AE131" s="40">
        <f>'Lack of Coping Capacity'!X130</f>
        <v>1.2</v>
      </c>
      <c r="AF131" s="41">
        <f t="shared" si="25"/>
        <v>1.5</v>
      </c>
      <c r="AG131" s="155">
        <f t="shared" si="26"/>
        <v>0.7</v>
      </c>
      <c r="AH131" s="174" t="str">
        <f t="shared" si="22"/>
        <v>Very Low</v>
      </c>
      <c r="AI131" s="167">
        <f t="shared" si="27"/>
        <v>189</v>
      </c>
      <c r="AJ131" s="170" t="e">
        <f>VLOOKUP($B131,#REF!,8,FALSE)</f>
        <v>#REF!</v>
      </c>
      <c r="AK131" s="47" t="e">
        <f>#REF!</f>
        <v>#REF!</v>
      </c>
      <c r="AL131" s="168" t="e">
        <f t="shared" si="28"/>
        <v>#REF!</v>
      </c>
      <c r="AM131" s="47" t="str">
        <f t="shared" si="29"/>
        <v/>
      </c>
      <c r="AN131" s="169" t="e">
        <f>#REF!</f>
        <v>#REF!</v>
      </c>
      <c r="AO131" s="175"/>
    </row>
    <row r="132" spans="1:41" ht="15" thickBot="1" x14ac:dyDescent="0.4">
      <c r="A132" s="125" t="str">
        <f>'Indicator Data'!A134</f>
        <v>Oman</v>
      </c>
      <c r="B132" s="43" t="str">
        <f>'Indicator Data'!B134</f>
        <v>OMN</v>
      </c>
      <c r="C132" s="153">
        <f>'Hazard &amp; Exposure'!AO131</f>
        <v>6.2</v>
      </c>
      <c r="D132" s="152">
        <f>'Hazard &amp; Exposure'!AP131</f>
        <v>3.7</v>
      </c>
      <c r="E132" s="152">
        <f>'Hazard &amp; Exposure'!AQ131</f>
        <v>9.1999999999999993</v>
      </c>
      <c r="F132" s="152">
        <f>'Hazard &amp; Exposure'!AR131</f>
        <v>3.2</v>
      </c>
      <c r="G132" s="152">
        <f>'Hazard &amp; Exposure'!AU131</f>
        <v>5</v>
      </c>
      <c r="H132" s="40">
        <f>'Hazard &amp; Exposure'!AV131</f>
        <v>6</v>
      </c>
      <c r="I132" s="152">
        <f>'Hazard &amp; Exposure'!AY131</f>
        <v>0.2</v>
      </c>
      <c r="J132" s="152">
        <f>'Hazard &amp; Exposure'!BB131</f>
        <v>0</v>
      </c>
      <c r="K132" s="40">
        <f>'Hazard &amp; Exposure'!BC131</f>
        <v>0.1</v>
      </c>
      <c r="L132" s="41">
        <f t="shared" ref="L132:L163" si="30">ROUND((10-GEOMEAN(((10-H132)/10*9+1),((10-K132)/10*9+1)))/9*10,1)</f>
        <v>3.6</v>
      </c>
      <c r="M132" s="150">
        <f>Vulnerability!E131</f>
        <v>2</v>
      </c>
      <c r="N132" s="148">
        <f>Vulnerability!H131</f>
        <v>3.5</v>
      </c>
      <c r="O132" s="148">
        <f>Vulnerability!M131</f>
        <v>0</v>
      </c>
      <c r="P132" s="40">
        <f>Vulnerability!N131</f>
        <v>1.9</v>
      </c>
      <c r="Q132" s="148">
        <f>Vulnerability!S131</f>
        <v>0.8</v>
      </c>
      <c r="R132" s="147">
        <f>Vulnerability!W131</f>
        <v>0.3</v>
      </c>
      <c r="S132" s="147">
        <f>Vulnerability!Z131</f>
        <v>1.4</v>
      </c>
      <c r="T132" s="147">
        <f>Vulnerability!AC131</f>
        <v>0</v>
      </c>
      <c r="U132" s="147">
        <f>Vulnerability!AI131</f>
        <v>2.2999999999999998</v>
      </c>
      <c r="V132" s="148">
        <f>Vulnerability!AJ131</f>
        <v>1</v>
      </c>
      <c r="W132" s="40">
        <f>Vulnerability!AK131</f>
        <v>0.9</v>
      </c>
      <c r="X132" s="41">
        <f t="shared" ref="X132:X163" si="31">ROUND((10-GEOMEAN(((10-P132)/10*9+1),((10-W132)/10*9+1)))/9*10,1)</f>
        <v>1.4</v>
      </c>
      <c r="Y132" s="163" t="str">
        <f>'Lack of Coping Capacity'!D131</f>
        <v>x</v>
      </c>
      <c r="Z132" s="146">
        <f>'Lack of Coping Capacity'!G131</f>
        <v>4.7</v>
      </c>
      <c r="AA132" s="40">
        <f>'Lack of Coping Capacity'!H131</f>
        <v>4.7</v>
      </c>
      <c r="AB132" s="146">
        <f>'Lack of Coping Capacity'!M131</f>
        <v>1.5</v>
      </c>
      <c r="AC132" s="146">
        <f>'Lack of Coping Capacity'!R131</f>
        <v>3.5</v>
      </c>
      <c r="AD132" s="146">
        <f>'Lack of Coping Capacity'!W131</f>
        <v>2.5</v>
      </c>
      <c r="AE132" s="40">
        <f>'Lack of Coping Capacity'!X131</f>
        <v>2.5</v>
      </c>
      <c r="AF132" s="41">
        <f t="shared" ref="AF132:AF163" si="32">ROUND((10-GEOMEAN(((10-AA132)/10*9+1),((10-AE132)/10*9+1)))/9*10,1)</f>
        <v>3.7</v>
      </c>
      <c r="AG132" s="155">
        <f t="shared" ref="AG132:AG163" si="33">ROUND(L132^(1/3)*X132^(1/3)*AF132^(1/3),1)</f>
        <v>2.7</v>
      </c>
      <c r="AH132" s="174" t="str">
        <f t="shared" si="22"/>
        <v>Low</v>
      </c>
      <c r="AI132" s="167">
        <f t="shared" ref="AI132:AI163" si="34">_xlfn.RANK.EQ(AG132,AG$4:AG$194)</f>
        <v>127</v>
      </c>
      <c r="AJ132" s="170" t="e">
        <f>VLOOKUP($B132,#REF!,8,FALSE)</f>
        <v>#REF!</v>
      </c>
      <c r="AK132" s="47" t="e">
        <f>#REF!</f>
        <v>#REF!</v>
      </c>
      <c r="AL132" s="168" t="e">
        <f t="shared" ref="AL132:AL163" si="35">AK132/51</f>
        <v>#REF!</v>
      </c>
      <c r="AM132" s="47" t="str">
        <f t="shared" ref="AM132:AM163" si="36">IF(J132&gt;=7,"YES","")</f>
        <v/>
      </c>
      <c r="AN132" s="169" t="e">
        <f>#REF!</f>
        <v>#REF!</v>
      </c>
      <c r="AO132" s="175"/>
    </row>
    <row r="133" spans="1:41" ht="15" thickBot="1" x14ac:dyDescent="0.4">
      <c r="A133" s="125" t="str">
        <f>'Indicator Data'!A135</f>
        <v>Pakistan</v>
      </c>
      <c r="B133" s="43" t="str">
        <f>'Indicator Data'!B135</f>
        <v>PAK</v>
      </c>
      <c r="C133" s="153">
        <f>'Hazard &amp; Exposure'!AO132</f>
        <v>9.1</v>
      </c>
      <c r="D133" s="152">
        <f>'Hazard &amp; Exposure'!AP132</f>
        <v>8.9</v>
      </c>
      <c r="E133" s="152">
        <f>'Hazard &amp; Exposure'!AQ132</f>
        <v>6.7</v>
      </c>
      <c r="F133" s="152">
        <f>'Hazard &amp; Exposure'!AR132</f>
        <v>3.8</v>
      </c>
      <c r="G133" s="152">
        <f>'Hazard &amp; Exposure'!AU132</f>
        <v>5.0999999999999996</v>
      </c>
      <c r="H133" s="40">
        <f>'Hazard &amp; Exposure'!AV132</f>
        <v>7.2</v>
      </c>
      <c r="I133" s="152">
        <f>'Hazard &amp; Exposure'!AY132</f>
        <v>9.6999999999999993</v>
      </c>
      <c r="J133" s="152">
        <f>'Hazard &amp; Exposure'!BB132</f>
        <v>8</v>
      </c>
      <c r="K133" s="40">
        <f>'Hazard &amp; Exposure'!BC132</f>
        <v>8</v>
      </c>
      <c r="L133" s="41">
        <f t="shared" si="30"/>
        <v>7.6</v>
      </c>
      <c r="M133" s="150">
        <f>Vulnerability!E132</f>
        <v>7.7</v>
      </c>
      <c r="N133" s="148">
        <f>Vulnerability!H132</f>
        <v>4.2</v>
      </c>
      <c r="O133" s="148">
        <f>Vulnerability!M132</f>
        <v>0.4</v>
      </c>
      <c r="P133" s="40">
        <f>Vulnerability!N132</f>
        <v>5</v>
      </c>
      <c r="Q133" s="148">
        <f>Vulnerability!S132</f>
        <v>7.7</v>
      </c>
      <c r="R133" s="147">
        <f>Vulnerability!W132</f>
        <v>1.8</v>
      </c>
      <c r="S133" s="147">
        <f>Vulnerability!Z132</f>
        <v>6.4</v>
      </c>
      <c r="T133" s="147">
        <f>Vulnerability!AC132</f>
        <v>0</v>
      </c>
      <c r="U133" s="147">
        <f>Vulnerability!AI132</f>
        <v>5.7</v>
      </c>
      <c r="V133" s="148">
        <f>Vulnerability!AJ132</f>
        <v>3.9</v>
      </c>
      <c r="W133" s="40">
        <f>Vulnerability!AK132</f>
        <v>6.2</v>
      </c>
      <c r="X133" s="41">
        <f t="shared" si="31"/>
        <v>5.6</v>
      </c>
      <c r="Y133" s="163">
        <f>'Lack of Coping Capacity'!D132</f>
        <v>4</v>
      </c>
      <c r="Z133" s="146">
        <f>'Lack of Coping Capacity'!G132</f>
        <v>6.5</v>
      </c>
      <c r="AA133" s="40">
        <f>'Lack of Coping Capacity'!H132</f>
        <v>5.3</v>
      </c>
      <c r="AB133" s="146">
        <f>'Lack of Coping Capacity'!M132</f>
        <v>5.7</v>
      </c>
      <c r="AC133" s="146">
        <f>'Lack of Coping Capacity'!R132</f>
        <v>4.9000000000000004</v>
      </c>
      <c r="AD133" s="146">
        <f>'Lack of Coping Capacity'!W132</f>
        <v>6.4</v>
      </c>
      <c r="AE133" s="40">
        <f>'Lack of Coping Capacity'!X132</f>
        <v>5.7</v>
      </c>
      <c r="AF133" s="41">
        <f t="shared" si="32"/>
        <v>5.5</v>
      </c>
      <c r="AG133" s="155">
        <f t="shared" si="33"/>
        <v>6.2</v>
      </c>
      <c r="AH133" s="174" t="str">
        <f t="shared" ref="AH133:AH194" si="37">IF(AG133&gt;=6.5,"Very High",IF(AG133&gt;=5,"High",IF(AG133&gt;=3.5,"Medium",IF(AG133&gt;=2,"Low","Very Low"))))</f>
        <v>High</v>
      </c>
      <c r="AI133" s="167">
        <f t="shared" si="34"/>
        <v>17</v>
      </c>
      <c r="AJ133" s="170" t="e">
        <f>VLOOKUP($B133,#REF!,8,FALSE)</f>
        <v>#REF!</v>
      </c>
      <c r="AK133" s="47" t="e">
        <f>#REF!</f>
        <v>#REF!</v>
      </c>
      <c r="AL133" s="168" t="e">
        <f t="shared" si="35"/>
        <v>#REF!</v>
      </c>
      <c r="AM133" s="47" t="str">
        <f t="shared" si="36"/>
        <v>YES</v>
      </c>
      <c r="AN133" s="169" t="e">
        <f>#REF!</f>
        <v>#REF!</v>
      </c>
      <c r="AO133" s="175"/>
    </row>
    <row r="134" spans="1:41" ht="15" thickBot="1" x14ac:dyDescent="0.4">
      <c r="A134" s="125" t="str">
        <f>'Indicator Data'!A136</f>
        <v>Palau</v>
      </c>
      <c r="B134" s="43" t="str">
        <f>'Indicator Data'!B136</f>
        <v>PLW</v>
      </c>
      <c r="C134" s="153">
        <f>'Hazard &amp; Exposure'!AO133</f>
        <v>0.3</v>
      </c>
      <c r="D134" s="152">
        <f>'Hazard &amp; Exposure'!AP133</f>
        <v>0.1</v>
      </c>
      <c r="E134" s="152">
        <f>'Hazard &amp; Exposure'!AQ133</f>
        <v>7.7</v>
      </c>
      <c r="F134" s="152">
        <f>'Hazard &amp; Exposure'!AR133</f>
        <v>4.9000000000000004</v>
      </c>
      <c r="G134" s="152">
        <f>'Hazard &amp; Exposure'!AU133</f>
        <v>0</v>
      </c>
      <c r="H134" s="40">
        <f>'Hazard &amp; Exposure'!AV133</f>
        <v>3.4</v>
      </c>
      <c r="I134" s="152">
        <f>'Hazard &amp; Exposure'!AY133</f>
        <v>0</v>
      </c>
      <c r="J134" s="152">
        <f>'Hazard &amp; Exposure'!BB133</f>
        <v>0</v>
      </c>
      <c r="K134" s="40">
        <f>'Hazard &amp; Exposure'!BC133</f>
        <v>0</v>
      </c>
      <c r="L134" s="41">
        <f t="shared" si="30"/>
        <v>1.9</v>
      </c>
      <c r="M134" s="150">
        <f>Vulnerability!E133</f>
        <v>2.2999999999999998</v>
      </c>
      <c r="N134" s="148" t="str">
        <f>Vulnerability!H133</f>
        <v>x</v>
      </c>
      <c r="O134" s="148">
        <f>Vulnerability!M133</f>
        <v>7.6</v>
      </c>
      <c r="P134" s="40">
        <f>Vulnerability!N133</f>
        <v>4.0999999999999996</v>
      </c>
      <c r="Q134" s="148">
        <f>Vulnerability!S133</f>
        <v>0</v>
      </c>
      <c r="R134" s="147">
        <f>Vulnerability!W133</f>
        <v>1.9</v>
      </c>
      <c r="S134" s="147">
        <f>Vulnerability!Z133</f>
        <v>0.9</v>
      </c>
      <c r="T134" s="147">
        <f>Vulnerability!AC133</f>
        <v>0</v>
      </c>
      <c r="U134" s="147">
        <f>Vulnerability!AI133</f>
        <v>5</v>
      </c>
      <c r="V134" s="148">
        <f>Vulnerability!AJ133</f>
        <v>2.2000000000000002</v>
      </c>
      <c r="W134" s="40">
        <f>Vulnerability!AK133</f>
        <v>1.2</v>
      </c>
      <c r="X134" s="41">
        <f t="shared" si="31"/>
        <v>2.8</v>
      </c>
      <c r="Y134" s="163">
        <f>'Lack of Coping Capacity'!D133</f>
        <v>5.9</v>
      </c>
      <c r="Z134" s="146">
        <f>'Lack of Coping Capacity'!G133</f>
        <v>5.5</v>
      </c>
      <c r="AA134" s="40">
        <f>'Lack of Coping Capacity'!H133</f>
        <v>5.7</v>
      </c>
      <c r="AB134" s="146">
        <f>'Lack of Coping Capacity'!M133</f>
        <v>1.6</v>
      </c>
      <c r="AC134" s="146">
        <f>'Lack of Coping Capacity'!R133</f>
        <v>1.6</v>
      </c>
      <c r="AD134" s="146">
        <f>'Lack of Coping Capacity'!W133</f>
        <v>4</v>
      </c>
      <c r="AE134" s="40">
        <f>'Lack of Coping Capacity'!X133</f>
        <v>2.4</v>
      </c>
      <c r="AF134" s="41">
        <f t="shared" si="32"/>
        <v>4.2</v>
      </c>
      <c r="AG134" s="155">
        <f t="shared" si="33"/>
        <v>2.8</v>
      </c>
      <c r="AH134" s="174" t="str">
        <f t="shared" si="37"/>
        <v>Low</v>
      </c>
      <c r="AI134" s="167">
        <f t="shared" si="34"/>
        <v>123</v>
      </c>
      <c r="AJ134" s="170" t="e">
        <f>VLOOKUP($B134,#REF!,8,FALSE)</f>
        <v>#REF!</v>
      </c>
      <c r="AK134" s="47" t="e">
        <f>#REF!</f>
        <v>#REF!</v>
      </c>
      <c r="AL134" s="168" t="e">
        <f t="shared" si="35"/>
        <v>#REF!</v>
      </c>
      <c r="AM134" s="47" t="str">
        <f t="shared" si="36"/>
        <v/>
      </c>
      <c r="AN134" s="169" t="e">
        <f>#REF!</f>
        <v>#REF!</v>
      </c>
      <c r="AO134" s="175"/>
    </row>
    <row r="135" spans="1:41" ht="15" thickBot="1" x14ac:dyDescent="0.4">
      <c r="A135" s="125" t="str">
        <f>'Indicator Data'!A137</f>
        <v>Palestine</v>
      </c>
      <c r="B135" s="43" t="str">
        <f>'Indicator Data'!B137</f>
        <v>PSE</v>
      </c>
      <c r="C135" s="153">
        <f>'Hazard &amp; Exposure'!AO134</f>
        <v>5.3</v>
      </c>
      <c r="D135" s="152">
        <f>'Hazard &amp; Exposure'!AP134</f>
        <v>1.8</v>
      </c>
      <c r="E135" s="152">
        <f>'Hazard &amp; Exposure'!AQ134</f>
        <v>5.6</v>
      </c>
      <c r="F135" s="152">
        <f>'Hazard &amp; Exposure'!AR134</f>
        <v>0</v>
      </c>
      <c r="G135" s="152">
        <f>'Hazard &amp; Exposure'!AU134</f>
        <v>0</v>
      </c>
      <c r="H135" s="40">
        <f>'Hazard &amp; Exposure'!AV134</f>
        <v>2.9</v>
      </c>
      <c r="I135" s="152">
        <f>'Hazard &amp; Exposure'!AY134</f>
        <v>5.4</v>
      </c>
      <c r="J135" s="152">
        <f>'Hazard &amp; Exposure'!BB134</f>
        <v>7</v>
      </c>
      <c r="K135" s="40">
        <f>'Hazard &amp; Exposure'!BC134</f>
        <v>7</v>
      </c>
      <c r="L135" s="41">
        <f t="shared" si="30"/>
        <v>5.3</v>
      </c>
      <c r="M135" s="150">
        <f>Vulnerability!E134</f>
        <v>3.4</v>
      </c>
      <c r="N135" s="148">
        <f>Vulnerability!H134</f>
        <v>2.4</v>
      </c>
      <c r="O135" s="148">
        <f>Vulnerability!M134</f>
        <v>9.3000000000000007</v>
      </c>
      <c r="P135" s="40">
        <f>Vulnerability!N134</f>
        <v>4.5999999999999996</v>
      </c>
      <c r="Q135" s="148">
        <f>Vulnerability!S134</f>
        <v>10</v>
      </c>
      <c r="R135" s="147">
        <f>Vulnerability!W134</f>
        <v>0</v>
      </c>
      <c r="S135" s="147">
        <f>Vulnerability!Z134</f>
        <v>1</v>
      </c>
      <c r="T135" s="147">
        <f>Vulnerability!AC134</f>
        <v>0</v>
      </c>
      <c r="U135" s="147">
        <f>Vulnerability!AI134</f>
        <v>2.7</v>
      </c>
      <c r="V135" s="148">
        <f>Vulnerability!AJ134</f>
        <v>1</v>
      </c>
      <c r="W135" s="40">
        <f>Vulnerability!AK134</f>
        <v>7.8</v>
      </c>
      <c r="X135" s="41">
        <f t="shared" si="31"/>
        <v>6.5</v>
      </c>
      <c r="Y135" s="163">
        <f>'Lack of Coping Capacity'!D134</f>
        <v>5.8</v>
      </c>
      <c r="Z135" s="146">
        <f>'Lack of Coping Capacity'!G134</f>
        <v>5.8</v>
      </c>
      <c r="AA135" s="40">
        <f>'Lack of Coping Capacity'!H134</f>
        <v>5.8</v>
      </c>
      <c r="AB135" s="146">
        <f>'Lack of Coping Capacity'!M134</f>
        <v>2.7</v>
      </c>
      <c r="AC135" s="146">
        <f>'Lack of Coping Capacity'!R134</f>
        <v>3.1</v>
      </c>
      <c r="AD135" s="146">
        <f>'Lack of Coping Capacity'!W134</f>
        <v>1.9</v>
      </c>
      <c r="AE135" s="40">
        <f>'Lack of Coping Capacity'!X134</f>
        <v>2.6</v>
      </c>
      <c r="AF135" s="41">
        <f t="shared" si="32"/>
        <v>4.4000000000000004</v>
      </c>
      <c r="AG135" s="155">
        <f t="shared" si="33"/>
        <v>5.3</v>
      </c>
      <c r="AH135" s="174" t="str">
        <f t="shared" si="37"/>
        <v>High</v>
      </c>
      <c r="AI135" s="167">
        <f t="shared" si="34"/>
        <v>33</v>
      </c>
      <c r="AJ135" s="170" t="e">
        <f>VLOOKUP($B135,#REF!,8,FALSE)</f>
        <v>#REF!</v>
      </c>
      <c r="AK135" s="47" t="e">
        <f>#REF!</f>
        <v>#REF!</v>
      </c>
      <c r="AL135" s="168" t="e">
        <f t="shared" si="35"/>
        <v>#REF!</v>
      </c>
      <c r="AM135" s="47" t="str">
        <f t="shared" si="36"/>
        <v>YES</v>
      </c>
      <c r="AN135" s="169" t="e">
        <f>#REF!</f>
        <v>#REF!</v>
      </c>
      <c r="AO135" s="175"/>
    </row>
    <row r="136" spans="1:41" ht="15" thickBot="1" x14ac:dyDescent="0.4">
      <c r="A136" s="125" t="str">
        <f>'Indicator Data'!A138</f>
        <v>Panama</v>
      </c>
      <c r="B136" s="43" t="str">
        <f>'Indicator Data'!B138</f>
        <v>PAN</v>
      </c>
      <c r="C136" s="153">
        <f>'Hazard &amp; Exposure'!AO135</f>
        <v>6.3</v>
      </c>
      <c r="D136" s="152">
        <f>'Hazard &amp; Exposure'!AP135</f>
        <v>3</v>
      </c>
      <c r="E136" s="152">
        <f>'Hazard &amp; Exposure'!AQ135</f>
        <v>9.1</v>
      </c>
      <c r="F136" s="152">
        <f>'Hazard &amp; Exposure'!AR135</f>
        <v>2.4</v>
      </c>
      <c r="G136" s="152">
        <f>'Hazard &amp; Exposure'!AU135</f>
        <v>1</v>
      </c>
      <c r="H136" s="40">
        <f>'Hazard &amp; Exposure'!AV135</f>
        <v>5.3</v>
      </c>
      <c r="I136" s="152">
        <f>'Hazard &amp; Exposure'!AY135</f>
        <v>0.2</v>
      </c>
      <c r="J136" s="152">
        <f>'Hazard &amp; Exposure'!BB135</f>
        <v>0</v>
      </c>
      <c r="K136" s="40">
        <f>'Hazard &amp; Exposure'!BC135</f>
        <v>0.1</v>
      </c>
      <c r="L136" s="41">
        <f t="shared" si="30"/>
        <v>3.1</v>
      </c>
      <c r="M136" s="150">
        <f>Vulnerability!E135</f>
        <v>2.5</v>
      </c>
      <c r="N136" s="148">
        <f>Vulnerability!H135</f>
        <v>6.3</v>
      </c>
      <c r="O136" s="148">
        <f>Vulnerability!M135</f>
        <v>0.1</v>
      </c>
      <c r="P136" s="40">
        <f>Vulnerability!N135</f>
        <v>2.9</v>
      </c>
      <c r="Q136" s="148">
        <f>Vulnerability!S135</f>
        <v>2.1</v>
      </c>
      <c r="R136" s="147">
        <f>Vulnerability!W135</f>
        <v>0.9</v>
      </c>
      <c r="S136" s="147">
        <f>Vulnerability!Z135</f>
        <v>1.1000000000000001</v>
      </c>
      <c r="T136" s="147">
        <f>Vulnerability!AC135</f>
        <v>0.2</v>
      </c>
      <c r="U136" s="147">
        <f>Vulnerability!AI135</f>
        <v>2.5</v>
      </c>
      <c r="V136" s="148">
        <f>Vulnerability!AJ135</f>
        <v>1.2</v>
      </c>
      <c r="W136" s="40">
        <f>Vulnerability!AK135</f>
        <v>1.7</v>
      </c>
      <c r="X136" s="41">
        <f t="shared" si="31"/>
        <v>2.2999999999999998</v>
      </c>
      <c r="Y136" s="163">
        <f>'Lack of Coping Capacity'!D135</f>
        <v>4.3</v>
      </c>
      <c r="Z136" s="146">
        <f>'Lack of Coping Capacity'!G135</f>
        <v>5.7</v>
      </c>
      <c r="AA136" s="40">
        <f>'Lack of Coping Capacity'!H135</f>
        <v>5</v>
      </c>
      <c r="AB136" s="146">
        <f>'Lack of Coping Capacity'!M135</f>
        <v>2</v>
      </c>
      <c r="AC136" s="146">
        <f>'Lack of Coping Capacity'!R135</f>
        <v>4.0999999999999996</v>
      </c>
      <c r="AD136" s="146">
        <f>'Lack of Coping Capacity'!W135</f>
        <v>3</v>
      </c>
      <c r="AE136" s="40">
        <f>'Lack of Coping Capacity'!X135</f>
        <v>3</v>
      </c>
      <c r="AF136" s="41">
        <f t="shared" si="32"/>
        <v>4.0999999999999996</v>
      </c>
      <c r="AG136" s="155">
        <f t="shared" si="33"/>
        <v>3.1</v>
      </c>
      <c r="AH136" s="174" t="str">
        <f t="shared" si="37"/>
        <v>Low</v>
      </c>
      <c r="AI136" s="167">
        <f t="shared" si="34"/>
        <v>114</v>
      </c>
      <c r="AJ136" s="170" t="e">
        <f>VLOOKUP($B136,#REF!,8,FALSE)</f>
        <v>#REF!</v>
      </c>
      <c r="AK136" s="47" t="e">
        <f>#REF!</f>
        <v>#REF!</v>
      </c>
      <c r="AL136" s="168" t="e">
        <f t="shared" si="35"/>
        <v>#REF!</v>
      </c>
      <c r="AM136" s="47" t="str">
        <f t="shared" si="36"/>
        <v/>
      </c>
      <c r="AN136" s="169" t="e">
        <f>#REF!</f>
        <v>#REF!</v>
      </c>
      <c r="AO136" s="175"/>
    </row>
    <row r="137" spans="1:41" ht="15" thickBot="1" x14ac:dyDescent="0.4">
      <c r="A137" s="125" t="str">
        <f>'Indicator Data'!A139</f>
        <v>Papua New Guinea</v>
      </c>
      <c r="B137" s="43" t="str">
        <f>'Indicator Data'!B139</f>
        <v>PNG</v>
      </c>
      <c r="C137" s="153">
        <f>'Hazard &amp; Exposure'!AO136</f>
        <v>7.1</v>
      </c>
      <c r="D137" s="152">
        <f>'Hazard &amp; Exposure'!AP136</f>
        <v>5.0999999999999996</v>
      </c>
      <c r="E137" s="152">
        <f>'Hazard &amp; Exposure'!AQ136</f>
        <v>8.6</v>
      </c>
      <c r="F137" s="152">
        <f>'Hazard &amp; Exposure'!AR136</f>
        <v>2.6</v>
      </c>
      <c r="G137" s="152">
        <f>'Hazard &amp; Exposure'!AU136</f>
        <v>2.6</v>
      </c>
      <c r="H137" s="40">
        <f>'Hazard &amp; Exposure'!AV136</f>
        <v>5.8</v>
      </c>
      <c r="I137" s="152">
        <f>'Hazard &amp; Exposure'!AY136</f>
        <v>4.5999999999999996</v>
      </c>
      <c r="J137" s="152">
        <f>'Hazard &amp; Exposure'!BB136</f>
        <v>0</v>
      </c>
      <c r="K137" s="40">
        <f>'Hazard &amp; Exposure'!BC136</f>
        <v>3.2</v>
      </c>
      <c r="L137" s="41">
        <f t="shared" si="30"/>
        <v>4.5999999999999996</v>
      </c>
      <c r="M137" s="150">
        <f>Vulnerability!E136</f>
        <v>6.2</v>
      </c>
      <c r="N137" s="148">
        <f>Vulnerability!H136</f>
        <v>7.3</v>
      </c>
      <c r="O137" s="148">
        <f>Vulnerability!M136</f>
        <v>2</v>
      </c>
      <c r="P137" s="40">
        <f>Vulnerability!N136</f>
        <v>5.4</v>
      </c>
      <c r="Q137" s="148">
        <f>Vulnerability!S136</f>
        <v>4.3</v>
      </c>
      <c r="R137" s="147">
        <f>Vulnerability!W136</f>
        <v>4.3</v>
      </c>
      <c r="S137" s="147">
        <f>Vulnerability!Z136</f>
        <v>5.2</v>
      </c>
      <c r="T137" s="147">
        <f>Vulnerability!AC136</f>
        <v>6.6</v>
      </c>
      <c r="U137" s="147">
        <f>Vulnerability!AI136</f>
        <v>4.8</v>
      </c>
      <c r="V137" s="148">
        <f>Vulnerability!AJ136</f>
        <v>5.3</v>
      </c>
      <c r="W137" s="40">
        <f>Vulnerability!AK136</f>
        <v>4.8</v>
      </c>
      <c r="X137" s="41">
        <f t="shared" si="31"/>
        <v>5.0999999999999996</v>
      </c>
      <c r="Y137" s="163">
        <f>'Lack of Coping Capacity'!D136</f>
        <v>6.7</v>
      </c>
      <c r="Z137" s="146">
        <f>'Lack of Coping Capacity'!G136</f>
        <v>6.8</v>
      </c>
      <c r="AA137" s="40">
        <f>'Lack of Coping Capacity'!H136</f>
        <v>6.8</v>
      </c>
      <c r="AB137" s="146">
        <f>'Lack of Coping Capacity'!M136</f>
        <v>7.8</v>
      </c>
      <c r="AC137" s="146">
        <f>'Lack of Coping Capacity'!R136</f>
        <v>9.6</v>
      </c>
      <c r="AD137" s="146">
        <f>'Lack of Coping Capacity'!W136</f>
        <v>7.9</v>
      </c>
      <c r="AE137" s="40">
        <f>'Lack of Coping Capacity'!X136</f>
        <v>8.4</v>
      </c>
      <c r="AF137" s="41">
        <f t="shared" si="32"/>
        <v>7.7</v>
      </c>
      <c r="AG137" s="155">
        <f t="shared" si="33"/>
        <v>5.7</v>
      </c>
      <c r="AH137" s="174" t="str">
        <f t="shared" si="37"/>
        <v>High</v>
      </c>
      <c r="AI137" s="167">
        <f t="shared" si="34"/>
        <v>26</v>
      </c>
      <c r="AJ137" s="170" t="e">
        <f>VLOOKUP($B137,#REF!,8,FALSE)</f>
        <v>#REF!</v>
      </c>
      <c r="AK137" s="47" t="e">
        <f>#REF!</f>
        <v>#REF!</v>
      </c>
      <c r="AL137" s="168" t="e">
        <f t="shared" si="35"/>
        <v>#REF!</v>
      </c>
      <c r="AM137" s="47" t="str">
        <f t="shared" si="36"/>
        <v/>
      </c>
      <c r="AN137" s="169" t="e">
        <f>#REF!</f>
        <v>#REF!</v>
      </c>
      <c r="AO137" s="175"/>
    </row>
    <row r="138" spans="1:41" ht="15" thickBot="1" x14ac:dyDescent="0.4">
      <c r="A138" s="125" t="str">
        <f>'Indicator Data'!A140</f>
        <v>Paraguay</v>
      </c>
      <c r="B138" s="43" t="str">
        <f>'Indicator Data'!B140</f>
        <v>PRY</v>
      </c>
      <c r="C138" s="153">
        <f>'Hazard &amp; Exposure'!AO137</f>
        <v>0.1</v>
      </c>
      <c r="D138" s="152">
        <f>'Hazard &amp; Exposure'!AP137</f>
        <v>4.8</v>
      </c>
      <c r="E138" s="152">
        <f>'Hazard &amp; Exposure'!AQ137</f>
        <v>0</v>
      </c>
      <c r="F138" s="152">
        <f>'Hazard &amp; Exposure'!AR137</f>
        <v>0</v>
      </c>
      <c r="G138" s="152">
        <f>'Hazard &amp; Exposure'!AU137</f>
        <v>3.6</v>
      </c>
      <c r="H138" s="40">
        <f>'Hazard &amp; Exposure'!AV137</f>
        <v>2</v>
      </c>
      <c r="I138" s="152">
        <f>'Hazard &amp; Exposure'!AY137</f>
        <v>3.2</v>
      </c>
      <c r="J138" s="152">
        <f>'Hazard &amp; Exposure'!BB137</f>
        <v>0</v>
      </c>
      <c r="K138" s="40">
        <f>'Hazard &amp; Exposure'!BC137</f>
        <v>2.2000000000000002</v>
      </c>
      <c r="L138" s="41">
        <f t="shared" si="30"/>
        <v>2.1</v>
      </c>
      <c r="M138" s="150">
        <f>Vulnerability!E137</f>
        <v>4.3</v>
      </c>
      <c r="N138" s="148">
        <f>Vulnerability!H137</f>
        <v>6</v>
      </c>
      <c r="O138" s="148">
        <f>Vulnerability!M137</f>
        <v>0.2</v>
      </c>
      <c r="P138" s="40">
        <f>Vulnerability!N137</f>
        <v>3.7</v>
      </c>
      <c r="Q138" s="148">
        <f>Vulnerability!S137</f>
        <v>0</v>
      </c>
      <c r="R138" s="147">
        <f>Vulnerability!W137</f>
        <v>0.6</v>
      </c>
      <c r="S138" s="147">
        <f>Vulnerability!Z137</f>
        <v>1</v>
      </c>
      <c r="T138" s="147">
        <f>Vulnerability!AC137</f>
        <v>0.5</v>
      </c>
      <c r="U138" s="147">
        <f>Vulnerability!AI137</f>
        <v>3.9</v>
      </c>
      <c r="V138" s="148">
        <f>Vulnerability!AJ137</f>
        <v>1.6</v>
      </c>
      <c r="W138" s="40">
        <f>Vulnerability!AK137</f>
        <v>0.8</v>
      </c>
      <c r="X138" s="41">
        <f t="shared" si="31"/>
        <v>2.4</v>
      </c>
      <c r="Y138" s="163">
        <f>'Lack of Coping Capacity'!D137</f>
        <v>3.7</v>
      </c>
      <c r="Z138" s="146">
        <f>'Lack of Coping Capacity'!G137</f>
        <v>6.9</v>
      </c>
      <c r="AA138" s="40">
        <f>'Lack of Coping Capacity'!H137</f>
        <v>5.3</v>
      </c>
      <c r="AB138" s="146">
        <f>'Lack of Coping Capacity'!M137</f>
        <v>2.8</v>
      </c>
      <c r="AC138" s="146">
        <f>'Lack of Coping Capacity'!R137</f>
        <v>3.3</v>
      </c>
      <c r="AD138" s="146">
        <f>'Lack of Coping Capacity'!W137</f>
        <v>4.5</v>
      </c>
      <c r="AE138" s="40">
        <f>'Lack of Coping Capacity'!X137</f>
        <v>3.5</v>
      </c>
      <c r="AF138" s="41">
        <f t="shared" si="32"/>
        <v>4.5</v>
      </c>
      <c r="AG138" s="155">
        <f t="shared" si="33"/>
        <v>2.8</v>
      </c>
      <c r="AH138" s="174" t="str">
        <f t="shared" si="37"/>
        <v>Low</v>
      </c>
      <c r="AI138" s="167">
        <f t="shared" si="34"/>
        <v>123</v>
      </c>
      <c r="AJ138" s="170" t="e">
        <f>VLOOKUP($B138,#REF!,8,FALSE)</f>
        <v>#REF!</v>
      </c>
      <c r="AK138" s="47" t="e">
        <f>#REF!</f>
        <v>#REF!</v>
      </c>
      <c r="AL138" s="168" t="e">
        <f t="shared" si="35"/>
        <v>#REF!</v>
      </c>
      <c r="AM138" s="47" t="str">
        <f t="shared" si="36"/>
        <v/>
      </c>
      <c r="AN138" s="169" t="e">
        <f>#REF!</f>
        <v>#REF!</v>
      </c>
      <c r="AO138" s="175"/>
    </row>
    <row r="139" spans="1:41" ht="15" thickBot="1" x14ac:dyDescent="0.4">
      <c r="A139" s="125" t="str">
        <f>'Indicator Data'!A141</f>
        <v>Peru</v>
      </c>
      <c r="B139" s="43" t="str">
        <f>'Indicator Data'!B141</f>
        <v>PER</v>
      </c>
      <c r="C139" s="153">
        <f>'Hazard &amp; Exposure'!AO138</f>
        <v>9.1</v>
      </c>
      <c r="D139" s="152">
        <f>'Hazard &amp; Exposure'!AP138</f>
        <v>6.4</v>
      </c>
      <c r="E139" s="152">
        <f>'Hazard &amp; Exposure'!AQ138</f>
        <v>9.3000000000000007</v>
      </c>
      <c r="F139" s="152">
        <f>'Hazard &amp; Exposure'!AR138</f>
        <v>0</v>
      </c>
      <c r="G139" s="152">
        <f>'Hazard &amp; Exposure'!AU138</f>
        <v>4.8</v>
      </c>
      <c r="H139" s="40">
        <f>'Hazard &amp; Exposure'!AV138</f>
        <v>7</v>
      </c>
      <c r="I139" s="152">
        <f>'Hazard &amp; Exposure'!AY138</f>
        <v>3</v>
      </c>
      <c r="J139" s="152">
        <f>'Hazard &amp; Exposure'!BB138</f>
        <v>0</v>
      </c>
      <c r="K139" s="40">
        <f>'Hazard &amp; Exposure'!BC138</f>
        <v>2.1</v>
      </c>
      <c r="L139" s="41">
        <f t="shared" si="30"/>
        <v>5</v>
      </c>
      <c r="M139" s="150">
        <f>Vulnerability!E138</f>
        <v>4.8</v>
      </c>
      <c r="N139" s="148">
        <f>Vulnerability!H138</f>
        <v>4.8</v>
      </c>
      <c r="O139" s="148">
        <f>Vulnerability!M138</f>
        <v>0.1</v>
      </c>
      <c r="P139" s="40">
        <f>Vulnerability!N138</f>
        <v>3.6</v>
      </c>
      <c r="Q139" s="148">
        <f>Vulnerability!S138</f>
        <v>4.9000000000000004</v>
      </c>
      <c r="R139" s="147">
        <f>Vulnerability!W138</f>
        <v>0.9</v>
      </c>
      <c r="S139" s="147">
        <f>Vulnerability!Z138</f>
        <v>1</v>
      </c>
      <c r="T139" s="147">
        <f>Vulnerability!AC138</f>
        <v>3.4</v>
      </c>
      <c r="U139" s="147">
        <f>Vulnerability!AI138</f>
        <v>2.6</v>
      </c>
      <c r="V139" s="148">
        <f>Vulnerability!AJ138</f>
        <v>2</v>
      </c>
      <c r="W139" s="40">
        <f>Vulnerability!AK138</f>
        <v>3.6</v>
      </c>
      <c r="X139" s="41">
        <f t="shared" si="31"/>
        <v>3.6</v>
      </c>
      <c r="Y139" s="163">
        <f>'Lack of Coping Capacity'!D138</f>
        <v>3.6</v>
      </c>
      <c r="Z139" s="146">
        <f>'Lack of Coping Capacity'!G138</f>
        <v>5.9</v>
      </c>
      <c r="AA139" s="40">
        <f>'Lack of Coping Capacity'!H138</f>
        <v>4.8</v>
      </c>
      <c r="AB139" s="146">
        <f>'Lack of Coping Capacity'!M138</f>
        <v>2.9</v>
      </c>
      <c r="AC139" s="146">
        <f>'Lack of Coping Capacity'!R138</f>
        <v>4.9000000000000004</v>
      </c>
      <c r="AD139" s="146">
        <f>'Lack of Coping Capacity'!W138</f>
        <v>5</v>
      </c>
      <c r="AE139" s="40">
        <f>'Lack of Coping Capacity'!X138</f>
        <v>4.3</v>
      </c>
      <c r="AF139" s="41">
        <f t="shared" si="32"/>
        <v>4.5999999999999996</v>
      </c>
      <c r="AG139" s="155">
        <f t="shared" si="33"/>
        <v>4.4000000000000004</v>
      </c>
      <c r="AH139" s="174" t="str">
        <f t="shared" si="37"/>
        <v>Medium</v>
      </c>
      <c r="AI139" s="167">
        <f t="shared" si="34"/>
        <v>65</v>
      </c>
      <c r="AJ139" s="170" t="e">
        <f>VLOOKUP($B139,#REF!,8,FALSE)</f>
        <v>#REF!</v>
      </c>
      <c r="AK139" s="47" t="e">
        <f>#REF!</f>
        <v>#REF!</v>
      </c>
      <c r="AL139" s="168" t="e">
        <f t="shared" si="35"/>
        <v>#REF!</v>
      </c>
      <c r="AM139" s="47" t="str">
        <f t="shared" si="36"/>
        <v/>
      </c>
      <c r="AN139" s="169" t="e">
        <f>#REF!</f>
        <v>#REF!</v>
      </c>
      <c r="AO139" s="175"/>
    </row>
    <row r="140" spans="1:41" ht="15" thickBot="1" x14ac:dyDescent="0.4">
      <c r="A140" s="125" t="str">
        <f>'Indicator Data'!A142</f>
        <v>Philippines</v>
      </c>
      <c r="B140" s="43" t="str">
        <f>'Indicator Data'!B142</f>
        <v>PHL</v>
      </c>
      <c r="C140" s="153">
        <f>'Hazard &amp; Exposure'!AO139</f>
        <v>9.5</v>
      </c>
      <c r="D140" s="152">
        <f>'Hazard &amp; Exposure'!AP139</f>
        <v>7.2</v>
      </c>
      <c r="E140" s="152">
        <f>'Hazard &amp; Exposure'!AQ139</f>
        <v>9.3000000000000007</v>
      </c>
      <c r="F140" s="152">
        <f>'Hazard &amp; Exposure'!AR139</f>
        <v>9.6</v>
      </c>
      <c r="G140" s="152">
        <f>'Hazard &amp; Exposure'!AU139</f>
        <v>4</v>
      </c>
      <c r="H140" s="40">
        <f>'Hazard &amp; Exposure'!AV139</f>
        <v>8.5</v>
      </c>
      <c r="I140" s="152">
        <f>'Hazard &amp; Exposure'!AY139</f>
        <v>8.8000000000000007</v>
      </c>
      <c r="J140" s="152">
        <f>'Hazard &amp; Exposure'!BB139</f>
        <v>7</v>
      </c>
      <c r="K140" s="40">
        <f>'Hazard &amp; Exposure'!BC139</f>
        <v>7</v>
      </c>
      <c r="L140" s="41">
        <f t="shared" si="30"/>
        <v>7.8</v>
      </c>
      <c r="M140" s="150">
        <f>Vulnerability!E139</f>
        <v>4.8</v>
      </c>
      <c r="N140" s="148">
        <f>Vulnerability!H139</f>
        <v>5.0999999999999996</v>
      </c>
      <c r="O140" s="148">
        <f>Vulnerability!M139</f>
        <v>0.1</v>
      </c>
      <c r="P140" s="40">
        <f>Vulnerability!N139</f>
        <v>3.7</v>
      </c>
      <c r="Q140" s="148">
        <f>Vulnerability!S139</f>
        <v>6.2</v>
      </c>
      <c r="R140" s="147">
        <f>Vulnerability!W139</f>
        <v>3.4</v>
      </c>
      <c r="S140" s="147">
        <f>Vulnerability!Z139</f>
        <v>3.4</v>
      </c>
      <c r="T140" s="147">
        <f>Vulnerability!AC139</f>
        <v>10</v>
      </c>
      <c r="U140" s="147">
        <f>Vulnerability!AI139</f>
        <v>4.3</v>
      </c>
      <c r="V140" s="148">
        <f>Vulnerability!AJ139</f>
        <v>6.5</v>
      </c>
      <c r="W140" s="40">
        <f>Vulnerability!AK139</f>
        <v>6.4</v>
      </c>
      <c r="X140" s="41">
        <f t="shared" si="31"/>
        <v>5.2</v>
      </c>
      <c r="Y140" s="163">
        <f>'Lack of Coping Capacity'!D139</f>
        <v>3.5</v>
      </c>
      <c r="Z140" s="146">
        <f>'Lack of Coping Capacity'!G139</f>
        <v>5.8</v>
      </c>
      <c r="AA140" s="40">
        <f>'Lack of Coping Capacity'!H139</f>
        <v>4.7</v>
      </c>
      <c r="AB140" s="146">
        <f>'Lack of Coping Capacity'!M139</f>
        <v>2.7</v>
      </c>
      <c r="AC140" s="146">
        <f>'Lack of Coping Capacity'!R139</f>
        <v>3.2</v>
      </c>
      <c r="AD140" s="146">
        <f>'Lack of Coping Capacity'!W139</f>
        <v>4.3</v>
      </c>
      <c r="AE140" s="40">
        <f>'Lack of Coping Capacity'!X139</f>
        <v>3.4</v>
      </c>
      <c r="AF140" s="41">
        <f t="shared" si="32"/>
        <v>4.0999999999999996</v>
      </c>
      <c r="AG140" s="155">
        <f t="shared" si="33"/>
        <v>5.5</v>
      </c>
      <c r="AH140" s="174" t="str">
        <f t="shared" si="37"/>
        <v>High</v>
      </c>
      <c r="AI140" s="167">
        <f t="shared" si="34"/>
        <v>29</v>
      </c>
      <c r="AJ140" s="170" t="e">
        <f>VLOOKUP($B140,#REF!,8,FALSE)</f>
        <v>#REF!</v>
      </c>
      <c r="AK140" s="47" t="e">
        <f>#REF!</f>
        <v>#REF!</v>
      </c>
      <c r="AL140" s="168" t="e">
        <f t="shared" si="35"/>
        <v>#REF!</v>
      </c>
      <c r="AM140" s="47" t="str">
        <f t="shared" si="36"/>
        <v>YES</v>
      </c>
      <c r="AN140" s="169" t="e">
        <f>#REF!</f>
        <v>#REF!</v>
      </c>
      <c r="AO140" s="175"/>
    </row>
    <row r="141" spans="1:41" ht="15" thickBot="1" x14ac:dyDescent="0.4">
      <c r="A141" s="125" t="str">
        <f>'Indicator Data'!A143</f>
        <v>Poland</v>
      </c>
      <c r="B141" s="43" t="str">
        <f>'Indicator Data'!B143</f>
        <v>POL</v>
      </c>
      <c r="C141" s="153">
        <f>'Hazard &amp; Exposure'!AO140</f>
        <v>2.2000000000000002</v>
      </c>
      <c r="D141" s="152">
        <f>'Hazard &amp; Exposure'!AP140</f>
        <v>6.2</v>
      </c>
      <c r="E141" s="152">
        <f>'Hazard &amp; Exposure'!AQ140</f>
        <v>0</v>
      </c>
      <c r="F141" s="152">
        <f>'Hazard &amp; Exposure'!AR140</f>
        <v>0</v>
      </c>
      <c r="G141" s="152">
        <f>'Hazard &amp; Exposure'!AU140</f>
        <v>1.5</v>
      </c>
      <c r="H141" s="40">
        <f>'Hazard &amp; Exposure'!AV140</f>
        <v>2.2999999999999998</v>
      </c>
      <c r="I141" s="152">
        <f>'Hazard &amp; Exposure'!AY140</f>
        <v>0.1</v>
      </c>
      <c r="J141" s="152">
        <f>'Hazard &amp; Exposure'!BB140</f>
        <v>0</v>
      </c>
      <c r="K141" s="40">
        <f>'Hazard &amp; Exposure'!BC140</f>
        <v>0.1</v>
      </c>
      <c r="L141" s="41">
        <f t="shared" si="30"/>
        <v>1.3</v>
      </c>
      <c r="M141" s="150">
        <f>Vulnerability!E140</f>
        <v>1.3</v>
      </c>
      <c r="N141" s="148">
        <f>Vulnerability!H140</f>
        <v>1.8</v>
      </c>
      <c r="O141" s="148">
        <f>Vulnerability!M140</f>
        <v>0</v>
      </c>
      <c r="P141" s="40">
        <f>Vulnerability!N140</f>
        <v>1.1000000000000001</v>
      </c>
      <c r="Q141" s="148">
        <f>Vulnerability!S140</f>
        <v>3</v>
      </c>
      <c r="R141" s="147">
        <f>Vulnerability!W140</f>
        <v>0.3</v>
      </c>
      <c r="S141" s="147">
        <f>Vulnerability!Z140</f>
        <v>0.4</v>
      </c>
      <c r="T141" s="147">
        <f>Vulnerability!AC140</f>
        <v>0</v>
      </c>
      <c r="U141" s="147">
        <f>Vulnerability!AI140</f>
        <v>1.2</v>
      </c>
      <c r="V141" s="148">
        <f>Vulnerability!AJ140</f>
        <v>0.5</v>
      </c>
      <c r="W141" s="40">
        <f>Vulnerability!AK140</f>
        <v>1.8</v>
      </c>
      <c r="X141" s="41">
        <f t="shared" si="31"/>
        <v>1.5</v>
      </c>
      <c r="Y141" s="163">
        <f>'Lack of Coping Capacity'!D140</f>
        <v>4.3</v>
      </c>
      <c r="Z141" s="146">
        <f>'Lack of Coping Capacity'!G140</f>
        <v>3.9</v>
      </c>
      <c r="AA141" s="40">
        <f>'Lack of Coping Capacity'!H140</f>
        <v>4.0999999999999996</v>
      </c>
      <c r="AB141" s="146">
        <f>'Lack of Coping Capacity'!M140</f>
        <v>1.4</v>
      </c>
      <c r="AC141" s="146">
        <f>'Lack of Coping Capacity'!R140</f>
        <v>0.2</v>
      </c>
      <c r="AD141" s="146">
        <f>'Lack of Coping Capacity'!W140</f>
        <v>2.4</v>
      </c>
      <c r="AE141" s="40">
        <f>'Lack of Coping Capacity'!X140</f>
        <v>1.3</v>
      </c>
      <c r="AF141" s="41">
        <f t="shared" si="32"/>
        <v>2.8</v>
      </c>
      <c r="AG141" s="155">
        <f t="shared" si="33"/>
        <v>1.8</v>
      </c>
      <c r="AH141" s="174" t="str">
        <f t="shared" si="37"/>
        <v>Very Low</v>
      </c>
      <c r="AI141" s="167">
        <f t="shared" si="34"/>
        <v>160</v>
      </c>
      <c r="AJ141" s="170" t="e">
        <f>VLOOKUP($B141,#REF!,8,FALSE)</f>
        <v>#REF!</v>
      </c>
      <c r="AK141" s="47" t="e">
        <f>#REF!</f>
        <v>#REF!</v>
      </c>
      <c r="AL141" s="168" t="e">
        <f t="shared" si="35"/>
        <v>#REF!</v>
      </c>
      <c r="AM141" s="47" t="str">
        <f t="shared" si="36"/>
        <v/>
      </c>
      <c r="AN141" s="169" t="e">
        <f>#REF!</f>
        <v>#REF!</v>
      </c>
      <c r="AO141" s="175"/>
    </row>
    <row r="142" spans="1:41" ht="15" thickBot="1" x14ac:dyDescent="0.4">
      <c r="A142" s="125" t="str">
        <f>'Indicator Data'!A144</f>
        <v>Portugal</v>
      </c>
      <c r="B142" s="43" t="str">
        <f>'Indicator Data'!B144</f>
        <v>PRT</v>
      </c>
      <c r="C142" s="153">
        <f>'Hazard &amp; Exposure'!AO141</f>
        <v>5.5</v>
      </c>
      <c r="D142" s="152">
        <f>'Hazard &amp; Exposure'!AP141</f>
        <v>3.7</v>
      </c>
      <c r="E142" s="152">
        <f>'Hazard &amp; Exposure'!AQ141</f>
        <v>6.2</v>
      </c>
      <c r="F142" s="152">
        <f>'Hazard &amp; Exposure'!AR141</f>
        <v>0.3</v>
      </c>
      <c r="G142" s="152">
        <f>'Hazard &amp; Exposure'!AU141</f>
        <v>2.5</v>
      </c>
      <c r="H142" s="40">
        <f>'Hazard &amp; Exposure'!AV141</f>
        <v>3.9</v>
      </c>
      <c r="I142" s="152">
        <f>'Hazard &amp; Exposure'!AY141</f>
        <v>0</v>
      </c>
      <c r="J142" s="152">
        <f>'Hazard &amp; Exposure'!BB141</f>
        <v>0</v>
      </c>
      <c r="K142" s="40">
        <f>'Hazard &amp; Exposure'!BC141</f>
        <v>0</v>
      </c>
      <c r="L142" s="41">
        <f t="shared" si="30"/>
        <v>2.2000000000000002</v>
      </c>
      <c r="M142" s="150">
        <f>Vulnerability!E141</f>
        <v>1.6</v>
      </c>
      <c r="N142" s="148">
        <f>Vulnerability!H141</f>
        <v>2</v>
      </c>
      <c r="O142" s="148">
        <f>Vulnerability!M141</f>
        <v>0</v>
      </c>
      <c r="P142" s="40">
        <f>Vulnerability!N141</f>
        <v>1.3</v>
      </c>
      <c r="Q142" s="148">
        <f>Vulnerability!S141</f>
        <v>1.5</v>
      </c>
      <c r="R142" s="147">
        <f>Vulnerability!W141</f>
        <v>0.4</v>
      </c>
      <c r="S142" s="147">
        <f>Vulnerability!Z141</f>
        <v>0.3</v>
      </c>
      <c r="T142" s="147">
        <f>Vulnerability!AC141</f>
        <v>0</v>
      </c>
      <c r="U142" s="147">
        <f>Vulnerability!AI141</f>
        <v>1.2</v>
      </c>
      <c r="V142" s="148">
        <f>Vulnerability!AJ141</f>
        <v>0.5</v>
      </c>
      <c r="W142" s="40">
        <f>Vulnerability!AK141</f>
        <v>1</v>
      </c>
      <c r="X142" s="41">
        <f t="shared" si="31"/>
        <v>1.2</v>
      </c>
      <c r="Y142" s="163">
        <f>'Lack of Coping Capacity'!D141</f>
        <v>2.6</v>
      </c>
      <c r="Z142" s="146">
        <f>'Lack of Coping Capacity'!G141</f>
        <v>3</v>
      </c>
      <c r="AA142" s="40">
        <f>'Lack of Coping Capacity'!H141</f>
        <v>2.8</v>
      </c>
      <c r="AB142" s="146">
        <f>'Lack of Coping Capacity'!M141</f>
        <v>2.2000000000000002</v>
      </c>
      <c r="AC142" s="146">
        <f>'Lack of Coping Capacity'!R141</f>
        <v>0</v>
      </c>
      <c r="AD142" s="146">
        <f>'Lack of Coping Capacity'!W141</f>
        <v>0.4</v>
      </c>
      <c r="AE142" s="40">
        <f>'Lack of Coping Capacity'!X141</f>
        <v>0.9</v>
      </c>
      <c r="AF142" s="41">
        <f t="shared" si="32"/>
        <v>1.9</v>
      </c>
      <c r="AG142" s="155">
        <f t="shared" si="33"/>
        <v>1.7</v>
      </c>
      <c r="AH142" s="174" t="str">
        <f t="shared" si="37"/>
        <v>Very Low</v>
      </c>
      <c r="AI142" s="167">
        <f t="shared" si="34"/>
        <v>163</v>
      </c>
      <c r="AJ142" s="170" t="e">
        <f>VLOOKUP($B142,#REF!,8,FALSE)</f>
        <v>#REF!</v>
      </c>
      <c r="AK142" s="47" t="e">
        <f>#REF!</f>
        <v>#REF!</v>
      </c>
      <c r="AL142" s="168" t="e">
        <f t="shared" si="35"/>
        <v>#REF!</v>
      </c>
      <c r="AM142" s="47" t="str">
        <f t="shared" si="36"/>
        <v/>
      </c>
      <c r="AN142" s="169" t="e">
        <f>#REF!</f>
        <v>#REF!</v>
      </c>
      <c r="AO142" s="175"/>
    </row>
    <row r="143" spans="1:41" ht="15" thickBot="1" x14ac:dyDescent="0.4">
      <c r="A143" s="125" t="str">
        <f>'Indicator Data'!A145</f>
        <v>Qatar</v>
      </c>
      <c r="B143" s="43" t="str">
        <f>'Indicator Data'!B145</f>
        <v>QAT</v>
      </c>
      <c r="C143" s="153">
        <f>'Hazard &amp; Exposure'!AO142</f>
        <v>1.1000000000000001</v>
      </c>
      <c r="D143" s="152">
        <f>'Hazard &amp; Exposure'!AP142</f>
        <v>0</v>
      </c>
      <c r="E143" s="152">
        <f>'Hazard &amp; Exposure'!AQ142</f>
        <v>1.6</v>
      </c>
      <c r="F143" s="152">
        <f>'Hazard &amp; Exposure'!AR142</f>
        <v>0</v>
      </c>
      <c r="G143" s="152">
        <f>'Hazard &amp; Exposure'!AU142</f>
        <v>3.1</v>
      </c>
      <c r="H143" s="40">
        <f>'Hazard &amp; Exposure'!AV142</f>
        <v>1.2</v>
      </c>
      <c r="I143" s="152">
        <f>'Hazard &amp; Exposure'!AY142</f>
        <v>0.1</v>
      </c>
      <c r="J143" s="152">
        <f>'Hazard &amp; Exposure'!BB142</f>
        <v>0</v>
      </c>
      <c r="K143" s="40">
        <f>'Hazard &amp; Exposure'!BC142</f>
        <v>0.1</v>
      </c>
      <c r="L143" s="41">
        <f t="shared" si="30"/>
        <v>0.7</v>
      </c>
      <c r="M143" s="150">
        <f>Vulnerability!E142</f>
        <v>1.4</v>
      </c>
      <c r="N143" s="148">
        <f>Vulnerability!H142</f>
        <v>2.7</v>
      </c>
      <c r="O143" s="148">
        <f>Vulnerability!M142</f>
        <v>0</v>
      </c>
      <c r="P143" s="40">
        <f>Vulnerability!N142</f>
        <v>1.4</v>
      </c>
      <c r="Q143" s="148">
        <f>Vulnerability!S142</f>
        <v>0.9</v>
      </c>
      <c r="R143" s="147">
        <f>Vulnerability!W142</f>
        <v>0.4</v>
      </c>
      <c r="S143" s="147">
        <f>Vulnerability!Z142</f>
        <v>0.6</v>
      </c>
      <c r="T143" s="147">
        <f>Vulnerability!AC142</f>
        <v>0.1</v>
      </c>
      <c r="U143" s="147">
        <f>Vulnerability!AI142</f>
        <v>0.9</v>
      </c>
      <c r="V143" s="148">
        <f>Vulnerability!AJ142</f>
        <v>0.5</v>
      </c>
      <c r="W143" s="40">
        <f>Vulnerability!AK142</f>
        <v>0.7</v>
      </c>
      <c r="X143" s="41">
        <f t="shared" si="31"/>
        <v>1.1000000000000001</v>
      </c>
      <c r="Y143" s="163">
        <f>'Lack of Coping Capacity'!D142</f>
        <v>4.7</v>
      </c>
      <c r="Z143" s="146">
        <f>'Lack of Coping Capacity'!G142</f>
        <v>3.7</v>
      </c>
      <c r="AA143" s="40">
        <f>'Lack of Coping Capacity'!H142</f>
        <v>4.2</v>
      </c>
      <c r="AB143" s="146">
        <f>'Lack of Coping Capacity'!M142</f>
        <v>1</v>
      </c>
      <c r="AC143" s="146">
        <f>'Lack of Coping Capacity'!R142</f>
        <v>0.2</v>
      </c>
      <c r="AD143" s="146">
        <f>'Lack of Coping Capacity'!W142</f>
        <v>0</v>
      </c>
      <c r="AE143" s="40">
        <f>'Lack of Coping Capacity'!X142</f>
        <v>0.4</v>
      </c>
      <c r="AF143" s="41">
        <f t="shared" si="32"/>
        <v>2.5</v>
      </c>
      <c r="AG143" s="155">
        <f t="shared" si="33"/>
        <v>1.2</v>
      </c>
      <c r="AH143" s="174" t="str">
        <f t="shared" si="37"/>
        <v>Very Low</v>
      </c>
      <c r="AI143" s="167">
        <f t="shared" si="34"/>
        <v>181</v>
      </c>
      <c r="AJ143" s="170" t="e">
        <f>VLOOKUP($B143,#REF!,8,FALSE)</f>
        <v>#REF!</v>
      </c>
      <c r="AK143" s="47" t="e">
        <f>#REF!</f>
        <v>#REF!</v>
      </c>
      <c r="AL143" s="168" t="e">
        <f t="shared" si="35"/>
        <v>#REF!</v>
      </c>
      <c r="AM143" s="47" t="str">
        <f t="shared" si="36"/>
        <v/>
      </c>
      <c r="AN143" s="169" t="e">
        <f>#REF!</f>
        <v>#REF!</v>
      </c>
      <c r="AO143" s="175"/>
    </row>
    <row r="144" spans="1:41" ht="15" thickBot="1" x14ac:dyDescent="0.4">
      <c r="A144" s="125" t="str">
        <f>'Indicator Data'!A146</f>
        <v>Romania</v>
      </c>
      <c r="B144" s="43" t="str">
        <f>'Indicator Data'!B146</f>
        <v>ROU</v>
      </c>
      <c r="C144" s="153">
        <f>'Hazard &amp; Exposure'!AO143</f>
        <v>8.1999999999999993</v>
      </c>
      <c r="D144" s="152">
        <f>'Hazard &amp; Exposure'!AP143</f>
        <v>7</v>
      </c>
      <c r="E144" s="152">
        <f>'Hazard &amp; Exposure'!AQ143</f>
        <v>0</v>
      </c>
      <c r="F144" s="152">
        <f>'Hazard &amp; Exposure'!AR143</f>
        <v>0</v>
      </c>
      <c r="G144" s="152">
        <f>'Hazard &amp; Exposure'!AU143</f>
        <v>2.8</v>
      </c>
      <c r="H144" s="40">
        <f>'Hazard &amp; Exposure'!AV143</f>
        <v>4.5</v>
      </c>
      <c r="I144" s="152">
        <f>'Hazard &amp; Exposure'!AY143</f>
        <v>4</v>
      </c>
      <c r="J144" s="152">
        <f>'Hazard &amp; Exposure'!BB143</f>
        <v>0</v>
      </c>
      <c r="K144" s="40">
        <f>'Hazard &amp; Exposure'!BC143</f>
        <v>2.8</v>
      </c>
      <c r="L144" s="41">
        <f t="shared" si="30"/>
        <v>3.7</v>
      </c>
      <c r="M144" s="150">
        <f>Vulnerability!E143</f>
        <v>2.1</v>
      </c>
      <c r="N144" s="148">
        <f>Vulnerability!H143</f>
        <v>2.5</v>
      </c>
      <c r="O144" s="148">
        <f>Vulnerability!M143</f>
        <v>0</v>
      </c>
      <c r="P144" s="40">
        <f>Vulnerability!N143</f>
        <v>1.7</v>
      </c>
      <c r="Q144" s="148">
        <f>Vulnerability!S143</f>
        <v>2.1</v>
      </c>
      <c r="R144" s="147">
        <f>Vulnerability!W143</f>
        <v>0.8</v>
      </c>
      <c r="S144" s="147">
        <f>Vulnerability!Z143</f>
        <v>0.6</v>
      </c>
      <c r="T144" s="147">
        <f>Vulnerability!AC143</f>
        <v>0</v>
      </c>
      <c r="U144" s="147">
        <f>Vulnerability!AI143</f>
        <v>1.6</v>
      </c>
      <c r="V144" s="148">
        <f>Vulnerability!AJ143</f>
        <v>0.8</v>
      </c>
      <c r="W144" s="40">
        <f>Vulnerability!AK143</f>
        <v>1.5</v>
      </c>
      <c r="X144" s="41">
        <f t="shared" si="31"/>
        <v>1.6</v>
      </c>
      <c r="Y144" s="163">
        <f>'Lack of Coping Capacity'!D143</f>
        <v>3.8</v>
      </c>
      <c r="Z144" s="146">
        <f>'Lack of Coping Capacity'!G143</f>
        <v>5.3</v>
      </c>
      <c r="AA144" s="40">
        <f>'Lack of Coping Capacity'!H143</f>
        <v>4.5999999999999996</v>
      </c>
      <c r="AB144" s="146">
        <f>'Lack of Coping Capacity'!M143</f>
        <v>2.2999999999999998</v>
      </c>
      <c r="AC144" s="146">
        <f>'Lack of Coping Capacity'!R143</f>
        <v>1.2</v>
      </c>
      <c r="AD144" s="146">
        <f>'Lack of Coping Capacity'!W143</f>
        <v>3.5</v>
      </c>
      <c r="AE144" s="40">
        <f>'Lack of Coping Capacity'!X143</f>
        <v>2.2999999999999998</v>
      </c>
      <c r="AF144" s="41">
        <f t="shared" si="32"/>
        <v>3.5</v>
      </c>
      <c r="AG144" s="155">
        <f t="shared" si="33"/>
        <v>2.7</v>
      </c>
      <c r="AH144" s="174" t="str">
        <f t="shared" si="37"/>
        <v>Low</v>
      </c>
      <c r="AI144" s="167">
        <f t="shared" si="34"/>
        <v>127</v>
      </c>
      <c r="AJ144" s="170" t="e">
        <f>VLOOKUP($B144,#REF!,8,FALSE)</f>
        <v>#REF!</v>
      </c>
      <c r="AK144" s="47" t="e">
        <f>#REF!</f>
        <v>#REF!</v>
      </c>
      <c r="AL144" s="168" t="e">
        <f t="shared" si="35"/>
        <v>#REF!</v>
      </c>
      <c r="AM144" s="47" t="str">
        <f t="shared" si="36"/>
        <v/>
      </c>
      <c r="AN144" s="169" t="e">
        <f>#REF!</f>
        <v>#REF!</v>
      </c>
      <c r="AO144" s="175"/>
    </row>
    <row r="145" spans="1:41" s="1" customFormat="1" ht="15" thickBot="1" x14ac:dyDescent="0.4">
      <c r="A145" s="125" t="str">
        <f>'Indicator Data'!A147</f>
        <v>Russian Federation</v>
      </c>
      <c r="B145" s="43" t="str">
        <f>'Indicator Data'!B147</f>
        <v>RUS</v>
      </c>
      <c r="C145" s="153">
        <f>'Hazard &amp; Exposure'!AO144</f>
        <v>7.1</v>
      </c>
      <c r="D145" s="152">
        <f>'Hazard &amp; Exposure'!AP144</f>
        <v>8.4</v>
      </c>
      <c r="E145" s="152">
        <f>'Hazard &amp; Exposure'!AQ144</f>
        <v>5.5</v>
      </c>
      <c r="F145" s="152">
        <f>'Hazard &amp; Exposure'!AR144</f>
        <v>3.8</v>
      </c>
      <c r="G145" s="152">
        <f>'Hazard &amp; Exposure'!AU144</f>
        <v>5.4</v>
      </c>
      <c r="H145" s="40">
        <f>'Hazard &amp; Exposure'!AV144</f>
        <v>6.3</v>
      </c>
      <c r="I145" s="152">
        <f>'Hazard &amp; Exposure'!AY144</f>
        <v>9.6999999999999993</v>
      </c>
      <c r="J145" s="152">
        <f>'Hazard &amp; Exposure'!BB144</f>
        <v>0</v>
      </c>
      <c r="K145" s="40">
        <f>'Hazard &amp; Exposure'!BC144</f>
        <v>6.8</v>
      </c>
      <c r="L145" s="41">
        <f t="shared" si="30"/>
        <v>6.6</v>
      </c>
      <c r="M145" s="150">
        <f>Vulnerability!E144</f>
        <v>2.1</v>
      </c>
      <c r="N145" s="148">
        <f>Vulnerability!H144</f>
        <v>3.8</v>
      </c>
      <c r="O145" s="148">
        <f>Vulnerability!M144</f>
        <v>0</v>
      </c>
      <c r="P145" s="40">
        <f>Vulnerability!N144</f>
        <v>2</v>
      </c>
      <c r="Q145" s="148">
        <f>Vulnerability!S144</f>
        <v>5.0999999999999996</v>
      </c>
      <c r="R145" s="147">
        <f>Vulnerability!W144</f>
        <v>1.1000000000000001</v>
      </c>
      <c r="S145" s="147">
        <f>Vulnerability!Z144</f>
        <v>0.6</v>
      </c>
      <c r="T145" s="147">
        <f>Vulnerability!AC144</f>
        <v>0</v>
      </c>
      <c r="U145" s="147">
        <f>Vulnerability!AI144</f>
        <v>1.8</v>
      </c>
      <c r="V145" s="148">
        <f>Vulnerability!AJ144</f>
        <v>0.9</v>
      </c>
      <c r="W145" s="40">
        <f>Vulnerability!AK144</f>
        <v>3.3</v>
      </c>
      <c r="X145" s="41">
        <f t="shared" si="31"/>
        <v>2.7</v>
      </c>
      <c r="Y145" s="163" t="str">
        <f>'Lack of Coping Capacity'!D144</f>
        <v>x</v>
      </c>
      <c r="Z145" s="146">
        <f>'Lack of Coping Capacity'!G144</f>
        <v>6.2</v>
      </c>
      <c r="AA145" s="40">
        <f>'Lack of Coping Capacity'!H144</f>
        <v>6.2</v>
      </c>
      <c r="AB145" s="146">
        <f>'Lack of Coping Capacity'!M144</f>
        <v>1.2</v>
      </c>
      <c r="AC145" s="146">
        <f>'Lack of Coping Capacity'!R144</f>
        <v>4.2</v>
      </c>
      <c r="AD145" s="146">
        <f>'Lack of Coping Capacity'!W144</f>
        <v>1.5</v>
      </c>
      <c r="AE145" s="40">
        <f>'Lack of Coping Capacity'!X144</f>
        <v>2.2999999999999998</v>
      </c>
      <c r="AF145" s="41">
        <f t="shared" si="32"/>
        <v>4.5</v>
      </c>
      <c r="AG145" s="155">
        <f t="shared" si="33"/>
        <v>4.3</v>
      </c>
      <c r="AH145" s="174" t="str">
        <f t="shared" si="37"/>
        <v>Medium</v>
      </c>
      <c r="AI145" s="167">
        <f t="shared" si="34"/>
        <v>70</v>
      </c>
      <c r="AJ145" s="170" t="e">
        <f>VLOOKUP($B145,#REF!,8,FALSE)</f>
        <v>#REF!</v>
      </c>
      <c r="AK145" s="47" t="e">
        <f>#REF!</f>
        <v>#REF!</v>
      </c>
      <c r="AL145" s="168" t="e">
        <f t="shared" si="35"/>
        <v>#REF!</v>
      </c>
      <c r="AM145" s="47" t="str">
        <f t="shared" si="36"/>
        <v/>
      </c>
      <c r="AN145" s="169" t="e">
        <f>#REF!</f>
        <v>#REF!</v>
      </c>
      <c r="AO145" s="175"/>
    </row>
    <row r="146" spans="1:41" ht="15" thickBot="1" x14ac:dyDescent="0.4">
      <c r="A146" s="125" t="str">
        <f>'Indicator Data'!A148</f>
        <v>Rwanda</v>
      </c>
      <c r="B146" s="43" t="str">
        <f>'Indicator Data'!B148</f>
        <v>RWA</v>
      </c>
      <c r="C146" s="153">
        <f>'Hazard &amp; Exposure'!AO145</f>
        <v>3.9</v>
      </c>
      <c r="D146" s="152">
        <f>'Hazard &amp; Exposure'!AP145</f>
        <v>4.4000000000000004</v>
      </c>
      <c r="E146" s="152">
        <f>'Hazard &amp; Exposure'!AQ145</f>
        <v>0</v>
      </c>
      <c r="F146" s="152">
        <f>'Hazard &amp; Exposure'!AR145</f>
        <v>0</v>
      </c>
      <c r="G146" s="152">
        <f>'Hazard &amp; Exposure'!AU145</f>
        <v>5.2</v>
      </c>
      <c r="H146" s="40">
        <f>'Hazard &amp; Exposure'!AV145</f>
        <v>3</v>
      </c>
      <c r="I146" s="152">
        <f>'Hazard &amp; Exposure'!AY145</f>
        <v>4.3</v>
      </c>
      <c r="J146" s="152">
        <f>'Hazard &amp; Exposure'!BB145</f>
        <v>0</v>
      </c>
      <c r="K146" s="40">
        <f>'Hazard &amp; Exposure'!BC145</f>
        <v>3</v>
      </c>
      <c r="L146" s="41">
        <f t="shared" si="30"/>
        <v>3</v>
      </c>
      <c r="M146" s="150">
        <f>Vulnerability!E145</f>
        <v>8</v>
      </c>
      <c r="N146" s="148">
        <f>Vulnerability!H145</f>
        <v>5.9</v>
      </c>
      <c r="O146" s="148">
        <f>Vulnerability!M145</f>
        <v>5.4</v>
      </c>
      <c r="P146" s="40">
        <f>Vulnerability!N145</f>
        <v>6.8</v>
      </c>
      <c r="Q146" s="148">
        <f>Vulnerability!S145</f>
        <v>6.6</v>
      </c>
      <c r="R146" s="147">
        <f>Vulnerability!W145</f>
        <v>3.3</v>
      </c>
      <c r="S146" s="147">
        <f>Vulnerability!Z145</f>
        <v>2.8</v>
      </c>
      <c r="T146" s="147">
        <f>Vulnerability!AC145</f>
        <v>0.3</v>
      </c>
      <c r="U146" s="147">
        <f>Vulnerability!AI145</f>
        <v>8.4</v>
      </c>
      <c r="V146" s="148">
        <f>Vulnerability!AJ145</f>
        <v>4.5</v>
      </c>
      <c r="W146" s="40">
        <f>Vulnerability!AK145</f>
        <v>5.7</v>
      </c>
      <c r="X146" s="41">
        <f t="shared" si="31"/>
        <v>6.3</v>
      </c>
      <c r="Y146" s="163">
        <f>'Lack of Coping Capacity'!D145</f>
        <v>3</v>
      </c>
      <c r="Z146" s="146">
        <f>'Lack of Coping Capacity'!G145</f>
        <v>4.5</v>
      </c>
      <c r="AA146" s="40">
        <f>'Lack of Coping Capacity'!H145</f>
        <v>3.8</v>
      </c>
      <c r="AB146" s="146">
        <f>'Lack of Coping Capacity'!M145</f>
        <v>6.8</v>
      </c>
      <c r="AC146" s="146">
        <f>'Lack of Coping Capacity'!R145</f>
        <v>5.3</v>
      </c>
      <c r="AD146" s="146">
        <f>'Lack of Coping Capacity'!W145</f>
        <v>6</v>
      </c>
      <c r="AE146" s="40">
        <f>'Lack of Coping Capacity'!X145</f>
        <v>6</v>
      </c>
      <c r="AF146" s="41">
        <f t="shared" si="32"/>
        <v>5</v>
      </c>
      <c r="AG146" s="155">
        <f t="shared" si="33"/>
        <v>4.5999999999999996</v>
      </c>
      <c r="AH146" s="174" t="str">
        <f t="shared" si="37"/>
        <v>Medium</v>
      </c>
      <c r="AI146" s="167">
        <f t="shared" si="34"/>
        <v>59</v>
      </c>
      <c r="AJ146" s="170" t="e">
        <f>VLOOKUP($B146,#REF!,8,FALSE)</f>
        <v>#REF!</v>
      </c>
      <c r="AK146" s="47" t="e">
        <f>#REF!</f>
        <v>#REF!</v>
      </c>
      <c r="AL146" s="168" t="e">
        <f t="shared" si="35"/>
        <v>#REF!</v>
      </c>
      <c r="AM146" s="47" t="str">
        <f t="shared" si="36"/>
        <v/>
      </c>
      <c r="AN146" s="169" t="e">
        <f>#REF!</f>
        <v>#REF!</v>
      </c>
      <c r="AO146" s="175"/>
    </row>
    <row r="147" spans="1:41" ht="15" thickBot="1" x14ac:dyDescent="0.4">
      <c r="A147" s="125" t="str">
        <f>'Indicator Data'!A149</f>
        <v>Saint Kitts and Nevis</v>
      </c>
      <c r="B147" s="43" t="str">
        <f>'Indicator Data'!B149</f>
        <v>KNA</v>
      </c>
      <c r="C147" s="153">
        <f>'Hazard &amp; Exposure'!AO146</f>
        <v>0.1</v>
      </c>
      <c r="D147" s="152">
        <f>'Hazard &amp; Exposure'!AP146</f>
        <v>0.1</v>
      </c>
      <c r="E147" s="152">
        <f>'Hazard &amp; Exposure'!AQ146</f>
        <v>0</v>
      </c>
      <c r="F147" s="152">
        <f>'Hazard &amp; Exposure'!AR146</f>
        <v>6.9</v>
      </c>
      <c r="G147" s="152">
        <f>'Hazard &amp; Exposure'!AU146</f>
        <v>0</v>
      </c>
      <c r="H147" s="40">
        <f>'Hazard &amp; Exposure'!AV146</f>
        <v>2</v>
      </c>
      <c r="I147" s="152">
        <f>'Hazard &amp; Exposure'!AY146</f>
        <v>0</v>
      </c>
      <c r="J147" s="152">
        <f>'Hazard &amp; Exposure'!BB146</f>
        <v>0</v>
      </c>
      <c r="K147" s="40">
        <f>'Hazard &amp; Exposure'!BC146</f>
        <v>0</v>
      </c>
      <c r="L147" s="41">
        <f t="shared" si="30"/>
        <v>1</v>
      </c>
      <c r="M147" s="150">
        <f>Vulnerability!E146</f>
        <v>2.6</v>
      </c>
      <c r="N147" s="148">
        <f>Vulnerability!H146</f>
        <v>3.3</v>
      </c>
      <c r="O147" s="148">
        <f>Vulnerability!M146</f>
        <v>0.3</v>
      </c>
      <c r="P147" s="40">
        <f>Vulnerability!N146</f>
        <v>2.2000000000000002</v>
      </c>
      <c r="Q147" s="148">
        <f>Vulnerability!S146</f>
        <v>0</v>
      </c>
      <c r="R147" s="147">
        <f>Vulnerability!W146</f>
        <v>0</v>
      </c>
      <c r="S147" s="147">
        <f>Vulnerability!Z146</f>
        <v>1.1000000000000001</v>
      </c>
      <c r="T147" s="147">
        <f>Vulnerability!AC146</f>
        <v>0</v>
      </c>
      <c r="U147" s="147">
        <f>Vulnerability!AI146</f>
        <v>3</v>
      </c>
      <c r="V147" s="148">
        <f>Vulnerability!AJ146</f>
        <v>1.1000000000000001</v>
      </c>
      <c r="W147" s="40">
        <f>Vulnerability!AK146</f>
        <v>0.6</v>
      </c>
      <c r="X147" s="41">
        <f t="shared" si="31"/>
        <v>1.4</v>
      </c>
      <c r="Y147" s="163">
        <f>'Lack of Coping Capacity'!D146</f>
        <v>4</v>
      </c>
      <c r="Z147" s="146">
        <f>'Lack of Coping Capacity'!G146</f>
        <v>3.9</v>
      </c>
      <c r="AA147" s="40">
        <f>'Lack of Coping Capacity'!H146</f>
        <v>4</v>
      </c>
      <c r="AB147" s="146">
        <f>'Lack of Coping Capacity'!M146</f>
        <v>1.8</v>
      </c>
      <c r="AC147" s="146">
        <f>'Lack of Coping Capacity'!R146</f>
        <v>0.6</v>
      </c>
      <c r="AD147" s="146">
        <f>'Lack of Coping Capacity'!W146</f>
        <v>3.4</v>
      </c>
      <c r="AE147" s="40">
        <f>'Lack of Coping Capacity'!X146</f>
        <v>1.9</v>
      </c>
      <c r="AF147" s="41">
        <f t="shared" si="32"/>
        <v>3</v>
      </c>
      <c r="AG147" s="155">
        <f t="shared" si="33"/>
        <v>1.6</v>
      </c>
      <c r="AH147" s="174" t="str">
        <f t="shared" si="37"/>
        <v>Very Low</v>
      </c>
      <c r="AI147" s="167">
        <f t="shared" si="34"/>
        <v>168</v>
      </c>
      <c r="AJ147" s="170" t="e">
        <f>VLOOKUP($B147,#REF!,8,FALSE)</f>
        <v>#REF!</v>
      </c>
      <c r="AK147" s="47" t="e">
        <f>#REF!</f>
        <v>#REF!</v>
      </c>
      <c r="AL147" s="168" t="e">
        <f t="shared" si="35"/>
        <v>#REF!</v>
      </c>
      <c r="AM147" s="47" t="str">
        <f t="shared" si="36"/>
        <v/>
      </c>
      <c r="AN147" s="169" t="e">
        <f>#REF!</f>
        <v>#REF!</v>
      </c>
      <c r="AO147" s="175"/>
    </row>
    <row r="148" spans="1:41" ht="15" thickBot="1" x14ac:dyDescent="0.4">
      <c r="A148" s="125" t="str">
        <f>'Indicator Data'!A150</f>
        <v>Saint Lucia</v>
      </c>
      <c r="B148" s="43" t="str">
        <f>'Indicator Data'!B150</f>
        <v>LCA</v>
      </c>
      <c r="C148" s="153">
        <f>'Hazard &amp; Exposure'!AO147</f>
        <v>3.4</v>
      </c>
      <c r="D148" s="152">
        <f>'Hazard &amp; Exposure'!AP147</f>
        <v>0.1</v>
      </c>
      <c r="E148" s="152">
        <f>'Hazard &amp; Exposure'!AQ147</f>
        <v>0</v>
      </c>
      <c r="F148" s="152">
        <f>'Hazard &amp; Exposure'!AR147</f>
        <v>4.7</v>
      </c>
      <c r="G148" s="152">
        <f>'Hazard &amp; Exposure'!AU147</f>
        <v>0.5</v>
      </c>
      <c r="H148" s="40">
        <f>'Hazard &amp; Exposure'!AV147</f>
        <v>2</v>
      </c>
      <c r="I148" s="152">
        <f>'Hazard &amp; Exposure'!AY147</f>
        <v>0</v>
      </c>
      <c r="J148" s="152">
        <f>'Hazard &amp; Exposure'!BB147</f>
        <v>0</v>
      </c>
      <c r="K148" s="40">
        <f>'Hazard &amp; Exposure'!BC147</f>
        <v>0</v>
      </c>
      <c r="L148" s="41">
        <f t="shared" si="30"/>
        <v>1</v>
      </c>
      <c r="M148" s="150">
        <f>Vulnerability!E147</f>
        <v>2.4</v>
      </c>
      <c r="N148" s="148">
        <f>Vulnerability!H147</f>
        <v>4.4000000000000004</v>
      </c>
      <c r="O148" s="148">
        <f>Vulnerability!M147</f>
        <v>0.9</v>
      </c>
      <c r="P148" s="40">
        <f>Vulnerability!N147</f>
        <v>2.5</v>
      </c>
      <c r="Q148" s="148">
        <f>Vulnerability!S147</f>
        <v>0</v>
      </c>
      <c r="R148" s="147">
        <f>Vulnerability!W147</f>
        <v>0.1</v>
      </c>
      <c r="S148" s="147">
        <f>Vulnerability!Z147</f>
        <v>1</v>
      </c>
      <c r="T148" s="147">
        <f>Vulnerability!AC147</f>
        <v>0.2</v>
      </c>
      <c r="U148" s="147">
        <f>Vulnerability!AI147</f>
        <v>4.4000000000000004</v>
      </c>
      <c r="V148" s="148">
        <f>Vulnerability!AJ147</f>
        <v>1.6</v>
      </c>
      <c r="W148" s="40">
        <f>Vulnerability!AK147</f>
        <v>0.8</v>
      </c>
      <c r="X148" s="41">
        <f t="shared" si="31"/>
        <v>1.7</v>
      </c>
      <c r="Y148" s="163">
        <f>'Lack of Coping Capacity'!D147</f>
        <v>5.2</v>
      </c>
      <c r="Z148" s="146">
        <f>'Lack of Coping Capacity'!G147</f>
        <v>4.5</v>
      </c>
      <c r="AA148" s="40">
        <f>'Lack of Coping Capacity'!H147</f>
        <v>4.9000000000000004</v>
      </c>
      <c r="AB148" s="146">
        <f>'Lack of Coping Capacity'!M147</f>
        <v>3.6</v>
      </c>
      <c r="AC148" s="146">
        <f>'Lack of Coping Capacity'!R147</f>
        <v>0.6</v>
      </c>
      <c r="AD148" s="146">
        <f>'Lack of Coping Capacity'!W147</f>
        <v>4.5999999999999996</v>
      </c>
      <c r="AE148" s="40">
        <f>'Lack of Coping Capacity'!X147</f>
        <v>2.9</v>
      </c>
      <c r="AF148" s="41">
        <f t="shared" si="32"/>
        <v>4</v>
      </c>
      <c r="AG148" s="155">
        <f t="shared" si="33"/>
        <v>1.9</v>
      </c>
      <c r="AH148" s="174" t="str">
        <f t="shared" si="37"/>
        <v>Very Low</v>
      </c>
      <c r="AI148" s="167">
        <f t="shared" si="34"/>
        <v>152</v>
      </c>
      <c r="AJ148" s="170" t="e">
        <f>VLOOKUP($B148,#REF!,8,FALSE)</f>
        <v>#REF!</v>
      </c>
      <c r="AK148" s="47" t="e">
        <f>#REF!</f>
        <v>#REF!</v>
      </c>
      <c r="AL148" s="168" t="e">
        <f t="shared" si="35"/>
        <v>#REF!</v>
      </c>
      <c r="AM148" s="47" t="str">
        <f t="shared" si="36"/>
        <v/>
      </c>
      <c r="AN148" s="169" t="e">
        <f>#REF!</f>
        <v>#REF!</v>
      </c>
      <c r="AO148" s="175"/>
    </row>
    <row r="149" spans="1:41" ht="15" thickBot="1" x14ac:dyDescent="0.4">
      <c r="A149" s="125" t="str">
        <f>'Indicator Data'!A151</f>
        <v>Saint Vincent and the Grenadines</v>
      </c>
      <c r="B149" s="43" t="str">
        <f>'Indicator Data'!B151</f>
        <v>VCT</v>
      </c>
      <c r="C149" s="153">
        <f>'Hazard &amp; Exposure'!AO148</f>
        <v>0.3</v>
      </c>
      <c r="D149" s="152">
        <f>'Hazard &amp; Exposure'!AP148</f>
        <v>0.1</v>
      </c>
      <c r="E149" s="152">
        <f>'Hazard &amp; Exposure'!AQ148</f>
        <v>0</v>
      </c>
      <c r="F149" s="152">
        <f>'Hazard &amp; Exposure'!AR148</f>
        <v>4.3</v>
      </c>
      <c r="G149" s="152">
        <f>'Hazard &amp; Exposure'!AU148</f>
        <v>0.5</v>
      </c>
      <c r="H149" s="40">
        <f>'Hazard &amp; Exposure'!AV148</f>
        <v>1.2</v>
      </c>
      <c r="I149" s="152">
        <f>'Hazard &amp; Exposure'!AY148</f>
        <v>0</v>
      </c>
      <c r="J149" s="152">
        <f>'Hazard &amp; Exposure'!BB148</f>
        <v>0</v>
      </c>
      <c r="K149" s="40">
        <f>'Hazard &amp; Exposure'!BC148</f>
        <v>0</v>
      </c>
      <c r="L149" s="41">
        <f t="shared" si="30"/>
        <v>0.6</v>
      </c>
      <c r="M149" s="150">
        <f>Vulnerability!E148</f>
        <v>3.5</v>
      </c>
      <c r="N149" s="148">
        <f>Vulnerability!H148</f>
        <v>3.8</v>
      </c>
      <c r="O149" s="148">
        <f>Vulnerability!M148</f>
        <v>1</v>
      </c>
      <c r="P149" s="40">
        <f>Vulnerability!N148</f>
        <v>3</v>
      </c>
      <c r="Q149" s="148">
        <f>Vulnerability!S148</f>
        <v>0</v>
      </c>
      <c r="R149" s="147">
        <f>Vulnerability!W148</f>
        <v>0</v>
      </c>
      <c r="S149" s="147">
        <f>Vulnerability!Z148</f>
        <v>1.2</v>
      </c>
      <c r="T149" s="147">
        <f>Vulnerability!AC148</f>
        <v>5.7</v>
      </c>
      <c r="U149" s="147">
        <f>Vulnerability!AI148</f>
        <v>2.2999999999999998</v>
      </c>
      <c r="V149" s="148">
        <f>Vulnerability!AJ148</f>
        <v>2.6</v>
      </c>
      <c r="W149" s="40">
        <f>Vulnerability!AK148</f>
        <v>1.4</v>
      </c>
      <c r="X149" s="41">
        <f t="shared" si="31"/>
        <v>2.2000000000000002</v>
      </c>
      <c r="Y149" s="163" t="str">
        <f>'Lack of Coping Capacity'!D148</f>
        <v>x</v>
      </c>
      <c r="Z149" s="146">
        <f>'Lack of Coping Capacity'!G148</f>
        <v>4.4000000000000004</v>
      </c>
      <c r="AA149" s="40">
        <f>'Lack of Coping Capacity'!H148</f>
        <v>4.4000000000000004</v>
      </c>
      <c r="AB149" s="146">
        <f>'Lack of Coping Capacity'!M148</f>
        <v>3.1</v>
      </c>
      <c r="AC149" s="146">
        <f>'Lack of Coping Capacity'!R148</f>
        <v>1.2</v>
      </c>
      <c r="AD149" s="146">
        <f>'Lack of Coping Capacity'!W148</f>
        <v>4.2</v>
      </c>
      <c r="AE149" s="40">
        <f>'Lack of Coping Capacity'!X148</f>
        <v>2.8</v>
      </c>
      <c r="AF149" s="41">
        <f t="shared" si="32"/>
        <v>3.6</v>
      </c>
      <c r="AG149" s="155">
        <f t="shared" si="33"/>
        <v>1.7</v>
      </c>
      <c r="AH149" s="174" t="str">
        <f t="shared" si="37"/>
        <v>Very Low</v>
      </c>
      <c r="AI149" s="167">
        <f t="shared" si="34"/>
        <v>163</v>
      </c>
      <c r="AJ149" s="170" t="e">
        <f>VLOOKUP($B149,#REF!,8,FALSE)</f>
        <v>#REF!</v>
      </c>
      <c r="AK149" s="47" t="e">
        <f>#REF!</f>
        <v>#REF!</v>
      </c>
      <c r="AL149" s="168" t="e">
        <f t="shared" si="35"/>
        <v>#REF!</v>
      </c>
      <c r="AM149" s="47" t="str">
        <f t="shared" si="36"/>
        <v/>
      </c>
      <c r="AN149" s="169" t="e">
        <f>#REF!</f>
        <v>#REF!</v>
      </c>
      <c r="AO149" s="175"/>
    </row>
    <row r="150" spans="1:41" ht="15" thickBot="1" x14ac:dyDescent="0.4">
      <c r="A150" s="125" t="str">
        <f>'Indicator Data'!A152</f>
        <v>Samoa</v>
      </c>
      <c r="B150" s="43" t="str">
        <f>'Indicator Data'!B152</f>
        <v>WSM</v>
      </c>
      <c r="C150" s="153">
        <f>'Hazard &amp; Exposure'!AO149</f>
        <v>0.1</v>
      </c>
      <c r="D150" s="152">
        <f>'Hazard &amp; Exposure'!AP149</f>
        <v>0.1</v>
      </c>
      <c r="E150" s="152">
        <f>'Hazard &amp; Exposure'!AQ149</f>
        <v>6.9</v>
      </c>
      <c r="F150" s="152">
        <f>'Hazard &amp; Exposure'!AR149</f>
        <v>4.4000000000000004</v>
      </c>
      <c r="G150" s="152">
        <f>'Hazard &amp; Exposure'!AU149</f>
        <v>0.5</v>
      </c>
      <c r="H150" s="40">
        <f>'Hazard &amp; Exposure'!AV149</f>
        <v>2.9</v>
      </c>
      <c r="I150" s="152">
        <f>'Hazard &amp; Exposure'!AY149</f>
        <v>0</v>
      </c>
      <c r="J150" s="152">
        <f>'Hazard &amp; Exposure'!BB149</f>
        <v>0</v>
      </c>
      <c r="K150" s="40">
        <f>'Hazard &amp; Exposure'!BC149</f>
        <v>0</v>
      </c>
      <c r="L150" s="41">
        <f t="shared" si="30"/>
        <v>1.6</v>
      </c>
      <c r="M150" s="150">
        <f>Vulnerability!E149</f>
        <v>3.6</v>
      </c>
      <c r="N150" s="148">
        <f>Vulnerability!H149</f>
        <v>4.7</v>
      </c>
      <c r="O150" s="148">
        <f>Vulnerability!M149</f>
        <v>10</v>
      </c>
      <c r="P150" s="40">
        <f>Vulnerability!N149</f>
        <v>5.5</v>
      </c>
      <c r="Q150" s="148">
        <f>Vulnerability!S149</f>
        <v>0</v>
      </c>
      <c r="R150" s="147">
        <f>Vulnerability!W149</f>
        <v>0.3</v>
      </c>
      <c r="S150" s="147">
        <f>Vulnerability!Z149</f>
        <v>1</v>
      </c>
      <c r="T150" s="147">
        <f>Vulnerability!AC149</f>
        <v>0</v>
      </c>
      <c r="U150" s="147">
        <f>Vulnerability!AI149</f>
        <v>1.4</v>
      </c>
      <c r="V150" s="148">
        <f>Vulnerability!AJ149</f>
        <v>0.7</v>
      </c>
      <c r="W150" s="40">
        <f>Vulnerability!AK149</f>
        <v>0.4</v>
      </c>
      <c r="X150" s="41">
        <f t="shared" si="31"/>
        <v>3.4</v>
      </c>
      <c r="Y150" s="163">
        <f>'Lack of Coping Capacity'!D149</f>
        <v>4.5999999999999996</v>
      </c>
      <c r="Z150" s="146">
        <f>'Lack of Coping Capacity'!G149</f>
        <v>3.8</v>
      </c>
      <c r="AA150" s="40">
        <f>'Lack of Coping Capacity'!H149</f>
        <v>4.2</v>
      </c>
      <c r="AB150" s="146">
        <f>'Lack of Coping Capacity'!M149</f>
        <v>3.5</v>
      </c>
      <c r="AC150" s="146">
        <f>'Lack of Coping Capacity'!R149</f>
        <v>1.8</v>
      </c>
      <c r="AD150" s="146">
        <f>'Lack of Coping Capacity'!W149</f>
        <v>7.1</v>
      </c>
      <c r="AE150" s="40">
        <f>'Lack of Coping Capacity'!X149</f>
        <v>4.0999999999999996</v>
      </c>
      <c r="AF150" s="41">
        <f t="shared" si="32"/>
        <v>4.2</v>
      </c>
      <c r="AG150" s="155">
        <f t="shared" si="33"/>
        <v>2.8</v>
      </c>
      <c r="AH150" s="174" t="str">
        <f t="shared" si="37"/>
        <v>Low</v>
      </c>
      <c r="AI150" s="167">
        <f t="shared" si="34"/>
        <v>123</v>
      </c>
      <c r="AJ150" s="170" t="e">
        <f>VLOOKUP($B150,#REF!,8,FALSE)</f>
        <v>#REF!</v>
      </c>
      <c r="AK150" s="47" t="e">
        <f>#REF!</f>
        <v>#REF!</v>
      </c>
      <c r="AL150" s="168" t="e">
        <f t="shared" si="35"/>
        <v>#REF!</v>
      </c>
      <c r="AM150" s="47" t="str">
        <f t="shared" si="36"/>
        <v/>
      </c>
      <c r="AN150" s="169" t="e">
        <f>#REF!</f>
        <v>#REF!</v>
      </c>
      <c r="AO150" s="175"/>
    </row>
    <row r="151" spans="1:41" ht="15" thickBot="1" x14ac:dyDescent="0.4">
      <c r="A151" s="125" t="str">
        <f>'Indicator Data'!A153</f>
        <v>Sao Tome and Principe</v>
      </c>
      <c r="B151" s="43" t="str">
        <f>'Indicator Data'!B153</f>
        <v>STP</v>
      </c>
      <c r="C151" s="153">
        <f>'Hazard &amp; Exposure'!AO150</f>
        <v>0.1</v>
      </c>
      <c r="D151" s="152">
        <f>'Hazard &amp; Exposure'!AP150</f>
        <v>0.1</v>
      </c>
      <c r="E151" s="152">
        <f>'Hazard &amp; Exposure'!AQ150</f>
        <v>0</v>
      </c>
      <c r="F151" s="152">
        <f>'Hazard &amp; Exposure'!AR150</f>
        <v>0</v>
      </c>
      <c r="G151" s="152">
        <f>'Hazard &amp; Exposure'!AU150</f>
        <v>0</v>
      </c>
      <c r="H151" s="40">
        <f>'Hazard &amp; Exposure'!AV150</f>
        <v>0.1</v>
      </c>
      <c r="I151" s="152">
        <f>'Hazard &amp; Exposure'!AY150</f>
        <v>0</v>
      </c>
      <c r="J151" s="152">
        <f>'Hazard &amp; Exposure'!BB150</f>
        <v>0</v>
      </c>
      <c r="K151" s="40">
        <f>'Hazard &amp; Exposure'!BC150</f>
        <v>0</v>
      </c>
      <c r="L151" s="41">
        <f t="shared" si="30"/>
        <v>0.1</v>
      </c>
      <c r="M151" s="150">
        <f>Vulnerability!E150</f>
        <v>7.5</v>
      </c>
      <c r="N151" s="148">
        <f>Vulnerability!H150</f>
        <v>4.4000000000000004</v>
      </c>
      <c r="O151" s="148">
        <f>Vulnerability!M150</f>
        <v>5</v>
      </c>
      <c r="P151" s="40">
        <f>Vulnerability!N150</f>
        <v>6.1</v>
      </c>
      <c r="Q151" s="148">
        <f>Vulnerability!S150</f>
        <v>0</v>
      </c>
      <c r="R151" s="147">
        <f>Vulnerability!W150</f>
        <v>2.4</v>
      </c>
      <c r="S151" s="147">
        <f>Vulnerability!Z150</f>
        <v>2.9</v>
      </c>
      <c r="T151" s="147">
        <f>Vulnerability!AC150</f>
        <v>0</v>
      </c>
      <c r="U151" s="147">
        <f>Vulnerability!AI150</f>
        <v>5.7</v>
      </c>
      <c r="V151" s="148">
        <f>Vulnerability!AJ150</f>
        <v>3</v>
      </c>
      <c r="W151" s="40">
        <f>Vulnerability!AK150</f>
        <v>1.6</v>
      </c>
      <c r="X151" s="41">
        <f t="shared" si="31"/>
        <v>4.2</v>
      </c>
      <c r="Y151" s="163" t="str">
        <f>'Lack of Coping Capacity'!D150</f>
        <v>x</v>
      </c>
      <c r="Z151" s="146">
        <f>'Lack of Coping Capacity'!G150</f>
        <v>6</v>
      </c>
      <c r="AA151" s="40">
        <f>'Lack of Coping Capacity'!H150</f>
        <v>6</v>
      </c>
      <c r="AB151" s="146">
        <f>'Lack of Coping Capacity'!M150</f>
        <v>4.5999999999999996</v>
      </c>
      <c r="AC151" s="146">
        <f>'Lack of Coping Capacity'!R150</f>
        <v>3.8</v>
      </c>
      <c r="AD151" s="146">
        <f>'Lack of Coping Capacity'!W150</f>
        <v>4.4000000000000004</v>
      </c>
      <c r="AE151" s="40">
        <f>'Lack of Coping Capacity'!X150</f>
        <v>4.3</v>
      </c>
      <c r="AF151" s="41">
        <f t="shared" si="32"/>
        <v>5.2</v>
      </c>
      <c r="AG151" s="155">
        <f t="shared" si="33"/>
        <v>1.3</v>
      </c>
      <c r="AH151" s="174" t="str">
        <f t="shared" si="37"/>
        <v>Very Low</v>
      </c>
      <c r="AI151" s="167">
        <f t="shared" si="34"/>
        <v>179</v>
      </c>
      <c r="AJ151" s="170" t="e">
        <f>VLOOKUP($B151,#REF!,8,FALSE)</f>
        <v>#REF!</v>
      </c>
      <c r="AK151" s="47" t="e">
        <f>#REF!</f>
        <v>#REF!</v>
      </c>
      <c r="AL151" s="168" t="e">
        <f t="shared" si="35"/>
        <v>#REF!</v>
      </c>
      <c r="AM151" s="47" t="str">
        <f t="shared" si="36"/>
        <v/>
      </c>
      <c r="AN151" s="169" t="e">
        <f>#REF!</f>
        <v>#REF!</v>
      </c>
      <c r="AO151" s="175"/>
    </row>
    <row r="152" spans="1:41" ht="15" thickBot="1" x14ac:dyDescent="0.4">
      <c r="A152" s="125" t="str">
        <f>'Indicator Data'!A154</f>
        <v>Saudi Arabia</v>
      </c>
      <c r="B152" s="43" t="str">
        <f>'Indicator Data'!B154</f>
        <v>SAU</v>
      </c>
      <c r="C152" s="153">
        <f>'Hazard &amp; Exposure'!AO151</f>
        <v>2.8</v>
      </c>
      <c r="D152" s="152">
        <f>'Hazard &amp; Exposure'!AP151</f>
        <v>3.7</v>
      </c>
      <c r="E152" s="152">
        <f>'Hazard &amp; Exposure'!AQ151</f>
        <v>0</v>
      </c>
      <c r="F152" s="152">
        <f>'Hazard &amp; Exposure'!AR151</f>
        <v>0</v>
      </c>
      <c r="G152" s="152">
        <f>'Hazard &amp; Exposure'!AU151</f>
        <v>4.0999999999999996</v>
      </c>
      <c r="H152" s="40">
        <f>'Hazard &amp; Exposure'!AV151</f>
        <v>2.2999999999999998</v>
      </c>
      <c r="I152" s="152">
        <f>'Hazard &amp; Exposure'!AY151</f>
        <v>6.5</v>
      </c>
      <c r="J152" s="152">
        <f>'Hazard &amp; Exposure'!BB151</f>
        <v>0</v>
      </c>
      <c r="K152" s="40">
        <f>'Hazard &amp; Exposure'!BC151</f>
        <v>4.5999999999999996</v>
      </c>
      <c r="L152" s="41">
        <f t="shared" si="30"/>
        <v>3.5</v>
      </c>
      <c r="M152" s="150">
        <f>Vulnerability!E151</f>
        <v>1.5</v>
      </c>
      <c r="N152" s="148">
        <f>Vulnerability!H151</f>
        <v>3.1</v>
      </c>
      <c r="O152" s="148">
        <f>Vulnerability!M151</f>
        <v>0</v>
      </c>
      <c r="P152" s="40">
        <f>Vulnerability!N151</f>
        <v>1.5</v>
      </c>
      <c r="Q152" s="148">
        <f>Vulnerability!S151</f>
        <v>4</v>
      </c>
      <c r="R152" s="147">
        <f>Vulnerability!W151</f>
        <v>0.1</v>
      </c>
      <c r="S152" s="147">
        <f>Vulnerability!Z151</f>
        <v>0.6</v>
      </c>
      <c r="T152" s="147">
        <f>Vulnerability!AC151</f>
        <v>0</v>
      </c>
      <c r="U152" s="147">
        <f>Vulnerability!AI151</f>
        <v>1.2</v>
      </c>
      <c r="V152" s="148">
        <f>Vulnerability!AJ151</f>
        <v>0.5</v>
      </c>
      <c r="W152" s="40">
        <f>Vulnerability!AK151</f>
        <v>2.4</v>
      </c>
      <c r="X152" s="41">
        <f t="shared" si="31"/>
        <v>2</v>
      </c>
      <c r="Y152" s="163" t="str">
        <f>'Lack of Coping Capacity'!D151</f>
        <v>x</v>
      </c>
      <c r="Z152" s="146">
        <f>'Lack of Coping Capacity'!G151</f>
        <v>4.8</v>
      </c>
      <c r="AA152" s="40">
        <f>'Lack of Coping Capacity'!H151</f>
        <v>4.8</v>
      </c>
      <c r="AB152" s="146">
        <f>'Lack of Coping Capacity'!M151</f>
        <v>1.5</v>
      </c>
      <c r="AC152" s="146">
        <f>'Lack of Coping Capacity'!R151</f>
        <v>3.4</v>
      </c>
      <c r="AD152" s="146">
        <f>'Lack of Coping Capacity'!W151</f>
        <v>1.2</v>
      </c>
      <c r="AE152" s="40">
        <f>'Lack of Coping Capacity'!X151</f>
        <v>2</v>
      </c>
      <c r="AF152" s="41">
        <f t="shared" si="32"/>
        <v>3.5</v>
      </c>
      <c r="AG152" s="155">
        <f t="shared" si="33"/>
        <v>2.9</v>
      </c>
      <c r="AH152" s="174" t="str">
        <f t="shared" si="37"/>
        <v>Low</v>
      </c>
      <c r="AI152" s="167">
        <f t="shared" si="34"/>
        <v>117</v>
      </c>
      <c r="AJ152" s="170" t="e">
        <f>VLOOKUP($B152,#REF!,8,FALSE)</f>
        <v>#REF!</v>
      </c>
      <c r="AK152" s="47" t="e">
        <f>#REF!</f>
        <v>#REF!</v>
      </c>
      <c r="AL152" s="168" t="e">
        <f t="shared" si="35"/>
        <v>#REF!</v>
      </c>
      <c r="AM152" s="47" t="str">
        <f t="shared" si="36"/>
        <v/>
      </c>
      <c r="AN152" s="169" t="e">
        <f>#REF!</f>
        <v>#REF!</v>
      </c>
      <c r="AO152" s="175"/>
    </row>
    <row r="153" spans="1:41" ht="15" thickBot="1" x14ac:dyDescent="0.4">
      <c r="A153" s="125" t="str">
        <f>'Indicator Data'!A155</f>
        <v>Senegal</v>
      </c>
      <c r="B153" s="43" t="str">
        <f>'Indicator Data'!B155</f>
        <v>SEN</v>
      </c>
      <c r="C153" s="153">
        <f>'Hazard &amp; Exposure'!AO152</f>
        <v>0.1</v>
      </c>
      <c r="D153" s="152">
        <f>'Hazard &amp; Exposure'!AP152</f>
        <v>4.8</v>
      </c>
      <c r="E153" s="152">
        <f>'Hazard &amp; Exposure'!AQ152</f>
        <v>6.4</v>
      </c>
      <c r="F153" s="152">
        <f>'Hazard &amp; Exposure'!AR152</f>
        <v>0</v>
      </c>
      <c r="G153" s="152">
        <f>'Hazard &amp; Exposure'!AU152</f>
        <v>7.5</v>
      </c>
      <c r="H153" s="40">
        <f>'Hazard &amp; Exposure'!AV152</f>
        <v>4.4000000000000004</v>
      </c>
      <c r="I153" s="152">
        <f>'Hazard &amp; Exposure'!AY152</f>
        <v>5.0999999999999996</v>
      </c>
      <c r="J153" s="152">
        <f>'Hazard &amp; Exposure'!BB152</f>
        <v>0</v>
      </c>
      <c r="K153" s="40">
        <f>'Hazard &amp; Exposure'!BC152</f>
        <v>3.6</v>
      </c>
      <c r="L153" s="41">
        <f t="shared" si="30"/>
        <v>4</v>
      </c>
      <c r="M153" s="150">
        <f>Vulnerability!E152</f>
        <v>8.1999999999999993</v>
      </c>
      <c r="N153" s="148">
        <f>Vulnerability!H152</f>
        <v>5.4</v>
      </c>
      <c r="O153" s="148">
        <f>Vulnerability!M152</f>
        <v>2.1</v>
      </c>
      <c r="P153" s="40">
        <f>Vulnerability!N152</f>
        <v>6</v>
      </c>
      <c r="Q153" s="148">
        <f>Vulnerability!S152</f>
        <v>4.5999999999999996</v>
      </c>
      <c r="R153" s="147">
        <f>Vulnerability!W152</f>
        <v>2.6</v>
      </c>
      <c r="S153" s="147">
        <f>Vulnerability!Z152</f>
        <v>3.3</v>
      </c>
      <c r="T153" s="147">
        <f>Vulnerability!AC152</f>
        <v>0</v>
      </c>
      <c r="U153" s="147">
        <f>Vulnerability!AI152</f>
        <v>4.9000000000000004</v>
      </c>
      <c r="V153" s="148">
        <f>Vulnerability!AJ152</f>
        <v>2.9</v>
      </c>
      <c r="W153" s="40">
        <f>Vulnerability!AK152</f>
        <v>3.8</v>
      </c>
      <c r="X153" s="41">
        <f t="shared" si="31"/>
        <v>5</v>
      </c>
      <c r="Y153" s="163">
        <f>'Lack of Coping Capacity'!D152</f>
        <v>4.7</v>
      </c>
      <c r="Z153" s="146">
        <f>'Lack of Coping Capacity'!G152</f>
        <v>5.6</v>
      </c>
      <c r="AA153" s="40">
        <f>'Lack of Coping Capacity'!H152</f>
        <v>5.2</v>
      </c>
      <c r="AB153" s="146">
        <f>'Lack of Coping Capacity'!M152</f>
        <v>6.1</v>
      </c>
      <c r="AC153" s="146">
        <f>'Lack of Coping Capacity'!R152</f>
        <v>6.3</v>
      </c>
      <c r="AD153" s="146">
        <f>'Lack of Coping Capacity'!W152</f>
        <v>6.4</v>
      </c>
      <c r="AE153" s="40">
        <f>'Lack of Coping Capacity'!X152</f>
        <v>6.3</v>
      </c>
      <c r="AF153" s="41">
        <f t="shared" si="32"/>
        <v>5.8</v>
      </c>
      <c r="AG153" s="155">
        <f t="shared" si="33"/>
        <v>4.9000000000000004</v>
      </c>
      <c r="AH153" s="174" t="str">
        <f t="shared" si="37"/>
        <v>Medium</v>
      </c>
      <c r="AI153" s="167">
        <f t="shared" si="34"/>
        <v>50</v>
      </c>
      <c r="AJ153" s="170" t="e">
        <f>VLOOKUP($B153,#REF!,8,FALSE)</f>
        <v>#REF!</v>
      </c>
      <c r="AK153" s="47" t="e">
        <f>#REF!</f>
        <v>#REF!</v>
      </c>
      <c r="AL153" s="168" t="e">
        <f t="shared" si="35"/>
        <v>#REF!</v>
      </c>
      <c r="AM153" s="47" t="str">
        <f t="shared" si="36"/>
        <v/>
      </c>
      <c r="AN153" s="169" t="e">
        <f>#REF!</f>
        <v>#REF!</v>
      </c>
      <c r="AO153" s="175"/>
    </row>
    <row r="154" spans="1:41" ht="15" thickBot="1" x14ac:dyDescent="0.4">
      <c r="A154" s="125" t="str">
        <f>'Indicator Data'!A156</f>
        <v>Serbia</v>
      </c>
      <c r="B154" s="43" t="str">
        <f>'Indicator Data'!B156</f>
        <v>SRB</v>
      </c>
      <c r="C154" s="153">
        <f>'Hazard &amp; Exposure'!AO153</f>
        <v>6.6</v>
      </c>
      <c r="D154" s="152">
        <f>'Hazard &amp; Exposure'!AP153</f>
        <v>9</v>
      </c>
      <c r="E154" s="152">
        <f>'Hazard &amp; Exposure'!AQ153</f>
        <v>0</v>
      </c>
      <c r="F154" s="152">
        <f>'Hazard &amp; Exposure'!AR153</f>
        <v>0</v>
      </c>
      <c r="G154" s="152">
        <f>'Hazard &amp; Exposure'!AU153</f>
        <v>2.6</v>
      </c>
      <c r="H154" s="40">
        <f>'Hazard &amp; Exposure'!AV153</f>
        <v>4.8</v>
      </c>
      <c r="I154" s="152">
        <f>'Hazard &amp; Exposure'!AY153</f>
        <v>2.7</v>
      </c>
      <c r="J154" s="152">
        <f>'Hazard &amp; Exposure'!BB153</f>
        <v>0</v>
      </c>
      <c r="K154" s="40">
        <f>'Hazard &amp; Exposure'!BC153</f>
        <v>1.9</v>
      </c>
      <c r="L154" s="41">
        <f t="shared" si="30"/>
        <v>3.5</v>
      </c>
      <c r="M154" s="150">
        <f>Vulnerability!E153</f>
        <v>1.7</v>
      </c>
      <c r="N154" s="148">
        <f>Vulnerability!H153</f>
        <v>1.8</v>
      </c>
      <c r="O154" s="148">
        <f>Vulnerability!M153</f>
        <v>2.1</v>
      </c>
      <c r="P154" s="40">
        <f>Vulnerability!N153</f>
        <v>1.8</v>
      </c>
      <c r="Q154" s="148">
        <f>Vulnerability!S153</f>
        <v>4.8</v>
      </c>
      <c r="R154" s="147">
        <f>Vulnerability!W153</f>
        <v>0.3</v>
      </c>
      <c r="S154" s="147">
        <f>Vulnerability!Z153</f>
        <v>0.4</v>
      </c>
      <c r="T154" s="147">
        <f>Vulnerability!AC153</f>
        <v>0</v>
      </c>
      <c r="U154" s="147">
        <f>Vulnerability!AI153</f>
        <v>3</v>
      </c>
      <c r="V154" s="148">
        <f>Vulnerability!AJ153</f>
        <v>1</v>
      </c>
      <c r="W154" s="40">
        <f>Vulnerability!AK153</f>
        <v>3.1</v>
      </c>
      <c r="X154" s="41">
        <f t="shared" si="31"/>
        <v>2.5</v>
      </c>
      <c r="Y154" s="163">
        <f>'Lack of Coping Capacity'!D153</f>
        <v>4.9000000000000004</v>
      </c>
      <c r="Z154" s="146">
        <f>'Lack of Coping Capacity'!G153</f>
        <v>5.4</v>
      </c>
      <c r="AA154" s="40">
        <f>'Lack of Coping Capacity'!H153</f>
        <v>5.2</v>
      </c>
      <c r="AB154" s="146">
        <f>'Lack of Coping Capacity'!M153</f>
        <v>1.9</v>
      </c>
      <c r="AC154" s="146">
        <f>'Lack of Coping Capacity'!R153</f>
        <v>1</v>
      </c>
      <c r="AD154" s="146">
        <f>'Lack of Coping Capacity'!W153</f>
        <v>3.5</v>
      </c>
      <c r="AE154" s="40">
        <f>'Lack of Coping Capacity'!X153</f>
        <v>2.1</v>
      </c>
      <c r="AF154" s="41">
        <f t="shared" si="32"/>
        <v>3.8</v>
      </c>
      <c r="AG154" s="155">
        <f t="shared" si="33"/>
        <v>3.2</v>
      </c>
      <c r="AH154" s="174" t="str">
        <f t="shared" si="37"/>
        <v>Low</v>
      </c>
      <c r="AI154" s="167">
        <f t="shared" si="34"/>
        <v>109</v>
      </c>
      <c r="AJ154" s="170" t="e">
        <f>VLOOKUP($B154,#REF!,8,FALSE)</f>
        <v>#REF!</v>
      </c>
      <c r="AK154" s="47" t="e">
        <f>#REF!</f>
        <v>#REF!</v>
      </c>
      <c r="AL154" s="168" t="e">
        <f t="shared" si="35"/>
        <v>#REF!</v>
      </c>
      <c r="AM154" s="47" t="str">
        <f t="shared" si="36"/>
        <v/>
      </c>
      <c r="AN154" s="169" t="e">
        <f>#REF!</f>
        <v>#REF!</v>
      </c>
      <c r="AO154" s="175"/>
    </row>
    <row r="155" spans="1:41" ht="15" thickBot="1" x14ac:dyDescent="0.4">
      <c r="A155" s="125" t="str">
        <f>'Indicator Data'!A157</f>
        <v>Seychelles</v>
      </c>
      <c r="B155" s="43" t="str">
        <f>'Indicator Data'!B157</f>
        <v>SYC</v>
      </c>
      <c r="C155" s="153">
        <f>'Hazard &amp; Exposure'!AO154</f>
        <v>0.1</v>
      </c>
      <c r="D155" s="152">
        <f>'Hazard &amp; Exposure'!AP154</f>
        <v>0.1</v>
      </c>
      <c r="E155" s="152">
        <f>'Hazard &amp; Exposure'!AQ154</f>
        <v>8.6</v>
      </c>
      <c r="F155" s="152">
        <f>'Hazard &amp; Exposure'!AR154</f>
        <v>0</v>
      </c>
      <c r="G155" s="152">
        <f>'Hazard &amp; Exposure'!AU154</f>
        <v>0</v>
      </c>
      <c r="H155" s="40">
        <f>'Hazard &amp; Exposure'!AV154</f>
        <v>2.9</v>
      </c>
      <c r="I155" s="152">
        <f>'Hazard &amp; Exposure'!AY154</f>
        <v>0</v>
      </c>
      <c r="J155" s="152">
        <f>'Hazard &amp; Exposure'!BB154</f>
        <v>0</v>
      </c>
      <c r="K155" s="40">
        <f>'Hazard &amp; Exposure'!BC154</f>
        <v>0</v>
      </c>
      <c r="L155" s="41">
        <f t="shared" si="30"/>
        <v>1.6</v>
      </c>
      <c r="M155" s="150">
        <f>Vulnerability!E154</f>
        <v>2.4</v>
      </c>
      <c r="N155" s="148">
        <f>Vulnerability!H154</f>
        <v>4.4000000000000004</v>
      </c>
      <c r="O155" s="148">
        <f>Vulnerability!M154</f>
        <v>0.5</v>
      </c>
      <c r="P155" s="40">
        <f>Vulnerability!N154</f>
        <v>2.4</v>
      </c>
      <c r="Q155" s="148">
        <f>Vulnerability!S154</f>
        <v>0</v>
      </c>
      <c r="R155" s="147">
        <f>Vulnerability!W154</f>
        <v>0.3</v>
      </c>
      <c r="S155" s="147">
        <f>Vulnerability!Z154</f>
        <v>1</v>
      </c>
      <c r="T155" s="147">
        <f>Vulnerability!AC154</f>
        <v>0.1</v>
      </c>
      <c r="U155" s="147">
        <f>Vulnerability!AI154</f>
        <v>4.2</v>
      </c>
      <c r="V155" s="148">
        <f>Vulnerability!AJ154</f>
        <v>1.6</v>
      </c>
      <c r="W155" s="40">
        <f>Vulnerability!AK154</f>
        <v>0.8</v>
      </c>
      <c r="X155" s="41">
        <f t="shared" si="31"/>
        <v>1.6</v>
      </c>
      <c r="Y155" s="163">
        <f>'Lack of Coping Capacity'!D154</f>
        <v>4.3</v>
      </c>
      <c r="Z155" s="146">
        <f>'Lack of Coping Capacity'!G154</f>
        <v>3.8</v>
      </c>
      <c r="AA155" s="40">
        <f>'Lack of Coping Capacity'!H154</f>
        <v>4.0999999999999996</v>
      </c>
      <c r="AB155" s="146">
        <f>'Lack of Coping Capacity'!M154</f>
        <v>1.9</v>
      </c>
      <c r="AC155" s="146">
        <f>'Lack of Coping Capacity'!R154</f>
        <v>1</v>
      </c>
      <c r="AD155" s="146">
        <f>'Lack of Coping Capacity'!W154</f>
        <v>4.8</v>
      </c>
      <c r="AE155" s="40">
        <f>'Lack of Coping Capacity'!X154</f>
        <v>2.6</v>
      </c>
      <c r="AF155" s="41">
        <f t="shared" si="32"/>
        <v>3.4</v>
      </c>
      <c r="AG155" s="155">
        <f t="shared" si="33"/>
        <v>2.1</v>
      </c>
      <c r="AH155" s="174" t="str">
        <f t="shared" si="37"/>
        <v>Low</v>
      </c>
      <c r="AI155" s="167">
        <f t="shared" si="34"/>
        <v>146</v>
      </c>
      <c r="AJ155" s="170" t="e">
        <f>VLOOKUP($B155,#REF!,8,FALSE)</f>
        <v>#REF!</v>
      </c>
      <c r="AK155" s="47" t="e">
        <f>#REF!</f>
        <v>#REF!</v>
      </c>
      <c r="AL155" s="168" t="e">
        <f t="shared" si="35"/>
        <v>#REF!</v>
      </c>
      <c r="AM155" s="47" t="str">
        <f t="shared" si="36"/>
        <v/>
      </c>
      <c r="AN155" s="169" t="e">
        <f>#REF!</f>
        <v>#REF!</v>
      </c>
      <c r="AO155" s="175"/>
    </row>
    <row r="156" spans="1:41" ht="15" thickBot="1" x14ac:dyDescent="0.4">
      <c r="A156" s="125" t="str">
        <f>'Indicator Data'!A158</f>
        <v>Sierra Leone</v>
      </c>
      <c r="B156" s="43" t="str">
        <f>'Indicator Data'!B158</f>
        <v>SLE</v>
      </c>
      <c r="C156" s="153">
        <f>'Hazard &amp; Exposure'!AO155</f>
        <v>0.1</v>
      </c>
      <c r="D156" s="152">
        <f>'Hazard &amp; Exposure'!AP155</f>
        <v>4.5999999999999996</v>
      </c>
      <c r="E156" s="152">
        <f>'Hazard &amp; Exposure'!AQ155</f>
        <v>5.8</v>
      </c>
      <c r="F156" s="152">
        <f>'Hazard &amp; Exposure'!AR155</f>
        <v>0</v>
      </c>
      <c r="G156" s="152">
        <f>'Hazard &amp; Exposure'!AU155</f>
        <v>1</v>
      </c>
      <c r="H156" s="40">
        <f>'Hazard &amp; Exposure'!AV155</f>
        <v>2.7</v>
      </c>
      <c r="I156" s="152">
        <f>'Hazard &amp; Exposure'!AY155</f>
        <v>5.4</v>
      </c>
      <c r="J156" s="152">
        <f>'Hazard &amp; Exposure'!BB155</f>
        <v>0</v>
      </c>
      <c r="K156" s="40">
        <f>'Hazard &amp; Exposure'!BC155</f>
        <v>3.8</v>
      </c>
      <c r="L156" s="41">
        <f t="shared" si="30"/>
        <v>3.3</v>
      </c>
      <c r="M156" s="150">
        <f>Vulnerability!E155</f>
        <v>9.1</v>
      </c>
      <c r="N156" s="148">
        <f>Vulnerability!H155</f>
        <v>5.4</v>
      </c>
      <c r="O156" s="148">
        <f>Vulnerability!M155</f>
        <v>5.7</v>
      </c>
      <c r="P156" s="40">
        <f>Vulnerability!N155</f>
        <v>7.3</v>
      </c>
      <c r="Q156" s="148">
        <f>Vulnerability!S155</f>
        <v>0.9</v>
      </c>
      <c r="R156" s="147">
        <f>Vulnerability!W155</f>
        <v>6</v>
      </c>
      <c r="S156" s="147">
        <f>Vulnerability!Z155</f>
        <v>6.3</v>
      </c>
      <c r="T156" s="147">
        <f>Vulnerability!AC155</f>
        <v>0.1</v>
      </c>
      <c r="U156" s="147">
        <f>Vulnerability!AI155</f>
        <v>6.7</v>
      </c>
      <c r="V156" s="148">
        <f>Vulnerability!AJ155</f>
        <v>5.2</v>
      </c>
      <c r="W156" s="40">
        <f>Vulnerability!AK155</f>
        <v>3.3</v>
      </c>
      <c r="X156" s="41">
        <f t="shared" si="31"/>
        <v>5.7</v>
      </c>
      <c r="Y156" s="163">
        <f>'Lack of Coping Capacity'!D155</f>
        <v>3.5</v>
      </c>
      <c r="Z156" s="146">
        <f>'Lack of Coping Capacity'!G155</f>
        <v>7.2</v>
      </c>
      <c r="AA156" s="40">
        <f>'Lack of Coping Capacity'!H155</f>
        <v>5.4</v>
      </c>
      <c r="AB156" s="146">
        <f>'Lack of Coping Capacity'!M155</f>
        <v>7.6</v>
      </c>
      <c r="AC156" s="146">
        <f>'Lack of Coping Capacity'!R155</f>
        <v>8.4</v>
      </c>
      <c r="AD156" s="146">
        <f>'Lack of Coping Capacity'!W155</f>
        <v>8.5</v>
      </c>
      <c r="AE156" s="40">
        <f>'Lack of Coping Capacity'!X155</f>
        <v>8.1999999999999993</v>
      </c>
      <c r="AF156" s="41">
        <f t="shared" si="32"/>
        <v>7</v>
      </c>
      <c r="AG156" s="155">
        <f t="shared" si="33"/>
        <v>5.0999999999999996</v>
      </c>
      <c r="AH156" s="174" t="str">
        <f t="shared" si="37"/>
        <v>High</v>
      </c>
      <c r="AI156" s="167">
        <f t="shared" si="34"/>
        <v>39</v>
      </c>
      <c r="AJ156" s="170" t="e">
        <f>VLOOKUP($B156,#REF!,8,FALSE)</f>
        <v>#REF!</v>
      </c>
      <c r="AK156" s="47" t="e">
        <f>#REF!</f>
        <v>#REF!</v>
      </c>
      <c r="AL156" s="168" t="e">
        <f t="shared" si="35"/>
        <v>#REF!</v>
      </c>
      <c r="AM156" s="47" t="str">
        <f t="shared" si="36"/>
        <v/>
      </c>
      <c r="AN156" s="169" t="e">
        <f>#REF!</f>
        <v>#REF!</v>
      </c>
      <c r="AO156" s="175"/>
    </row>
    <row r="157" spans="1:41" ht="15" thickBot="1" x14ac:dyDescent="0.4">
      <c r="A157" s="125" t="str">
        <f>'Indicator Data'!A159</f>
        <v>Singapore</v>
      </c>
      <c r="B157" s="43" t="str">
        <f>'Indicator Data'!B159</f>
        <v>SGP</v>
      </c>
      <c r="C157" s="153">
        <f>'Hazard &amp; Exposure'!AO156</f>
        <v>0.1</v>
      </c>
      <c r="D157" s="152">
        <f>'Hazard &amp; Exposure'!AP156</f>
        <v>0.1</v>
      </c>
      <c r="E157" s="152">
        <f>'Hazard &amp; Exposure'!AQ156</f>
        <v>0</v>
      </c>
      <c r="F157" s="152">
        <f>'Hazard &amp; Exposure'!AR156</f>
        <v>0</v>
      </c>
      <c r="G157" s="152">
        <f>'Hazard &amp; Exposure'!AU156</f>
        <v>0</v>
      </c>
      <c r="H157" s="40">
        <f>'Hazard &amp; Exposure'!AV156</f>
        <v>0.1</v>
      </c>
      <c r="I157" s="152">
        <f>'Hazard &amp; Exposure'!AY156</f>
        <v>0.1</v>
      </c>
      <c r="J157" s="152">
        <f>'Hazard &amp; Exposure'!BB156</f>
        <v>0</v>
      </c>
      <c r="K157" s="40">
        <f>'Hazard &amp; Exposure'!BC156</f>
        <v>0.1</v>
      </c>
      <c r="L157" s="41">
        <f t="shared" si="30"/>
        <v>0.1</v>
      </c>
      <c r="M157" s="150">
        <f>Vulnerability!E156</f>
        <v>0.3</v>
      </c>
      <c r="N157" s="148">
        <f>Vulnerability!H156</f>
        <v>0.9</v>
      </c>
      <c r="O157" s="148">
        <f>Vulnerability!M156</f>
        <v>0</v>
      </c>
      <c r="P157" s="40">
        <f>Vulnerability!N156</f>
        <v>0.4</v>
      </c>
      <c r="Q157" s="148">
        <f>Vulnerability!S156</f>
        <v>0</v>
      </c>
      <c r="R157" s="147">
        <f>Vulnerability!W156</f>
        <v>0.6</v>
      </c>
      <c r="S157" s="147">
        <f>Vulnerability!Z156</f>
        <v>0.2</v>
      </c>
      <c r="T157" s="147">
        <f>Vulnerability!AC156</f>
        <v>0.1</v>
      </c>
      <c r="U157" s="147">
        <f>Vulnerability!AI156</f>
        <v>1.2</v>
      </c>
      <c r="V157" s="148">
        <f>Vulnerability!AJ156</f>
        <v>0.5</v>
      </c>
      <c r="W157" s="40">
        <f>Vulnerability!AK156</f>
        <v>0.3</v>
      </c>
      <c r="X157" s="41">
        <f t="shared" si="31"/>
        <v>0.4</v>
      </c>
      <c r="Y157" s="163">
        <f>'Lack of Coping Capacity'!D156</f>
        <v>1.2</v>
      </c>
      <c r="Z157" s="146">
        <f>'Lack of Coping Capacity'!G156</f>
        <v>1.1000000000000001</v>
      </c>
      <c r="AA157" s="40">
        <f>'Lack of Coping Capacity'!H156</f>
        <v>1.2</v>
      </c>
      <c r="AB157" s="146">
        <f>'Lack of Coping Capacity'!M156</f>
        <v>1.3</v>
      </c>
      <c r="AC157" s="146">
        <f>'Lack of Coping Capacity'!R156</f>
        <v>0</v>
      </c>
      <c r="AD157" s="146">
        <f>'Lack of Coping Capacity'!W156</f>
        <v>1.4</v>
      </c>
      <c r="AE157" s="40">
        <f>'Lack of Coping Capacity'!X156</f>
        <v>0.9</v>
      </c>
      <c r="AF157" s="41">
        <f t="shared" si="32"/>
        <v>1.1000000000000001</v>
      </c>
      <c r="AG157" s="155">
        <f t="shared" si="33"/>
        <v>0.4</v>
      </c>
      <c r="AH157" s="174" t="str">
        <f t="shared" si="37"/>
        <v>Very Low</v>
      </c>
      <c r="AI157" s="167">
        <f t="shared" si="34"/>
        <v>191</v>
      </c>
      <c r="AJ157" s="170" t="e">
        <f>VLOOKUP($B157,#REF!,8,FALSE)</f>
        <v>#REF!</v>
      </c>
      <c r="AK157" s="47" t="e">
        <f>#REF!</f>
        <v>#REF!</v>
      </c>
      <c r="AL157" s="168" t="e">
        <f t="shared" si="35"/>
        <v>#REF!</v>
      </c>
      <c r="AM157" s="47" t="str">
        <f t="shared" si="36"/>
        <v/>
      </c>
      <c r="AN157" s="169" t="e">
        <f>#REF!</f>
        <v>#REF!</v>
      </c>
      <c r="AO157" s="175"/>
    </row>
    <row r="158" spans="1:41" ht="15" thickBot="1" x14ac:dyDescent="0.4">
      <c r="A158" s="125" t="str">
        <f>'Indicator Data'!A160</f>
        <v>Slovakia</v>
      </c>
      <c r="B158" s="43" t="str">
        <f>'Indicator Data'!B160</f>
        <v>SVK</v>
      </c>
      <c r="C158" s="153">
        <f>'Hazard &amp; Exposure'!AO157</f>
        <v>5.0999999999999996</v>
      </c>
      <c r="D158" s="152">
        <f>'Hazard &amp; Exposure'!AP157</f>
        <v>6.7</v>
      </c>
      <c r="E158" s="152">
        <f>'Hazard &amp; Exposure'!AQ157</f>
        <v>0</v>
      </c>
      <c r="F158" s="152">
        <f>'Hazard &amp; Exposure'!AR157</f>
        <v>0</v>
      </c>
      <c r="G158" s="152">
        <f>'Hazard &amp; Exposure'!AU157</f>
        <v>2</v>
      </c>
      <c r="H158" s="40">
        <f>'Hazard &amp; Exposure'!AV157</f>
        <v>3.3</v>
      </c>
      <c r="I158" s="152">
        <f>'Hazard &amp; Exposure'!AY157</f>
        <v>0.1</v>
      </c>
      <c r="J158" s="152">
        <f>'Hazard &amp; Exposure'!BB157</f>
        <v>0</v>
      </c>
      <c r="K158" s="40">
        <f>'Hazard &amp; Exposure'!BC157</f>
        <v>0.1</v>
      </c>
      <c r="L158" s="41">
        <f t="shared" si="30"/>
        <v>1.8</v>
      </c>
      <c r="M158" s="150">
        <f>Vulnerability!E157</f>
        <v>1.5</v>
      </c>
      <c r="N158" s="148">
        <f>Vulnerability!H157</f>
        <v>1.4</v>
      </c>
      <c r="O158" s="148">
        <f>Vulnerability!M157</f>
        <v>0</v>
      </c>
      <c r="P158" s="40">
        <f>Vulnerability!N157</f>
        <v>1.1000000000000001</v>
      </c>
      <c r="Q158" s="148">
        <f>Vulnerability!S157</f>
        <v>1.1000000000000001</v>
      </c>
      <c r="R158" s="147">
        <f>Vulnerability!W157</f>
        <v>0.2</v>
      </c>
      <c r="S158" s="147">
        <f>Vulnerability!Z157</f>
        <v>0.4</v>
      </c>
      <c r="T158" s="147">
        <f>Vulnerability!AC157</f>
        <v>0</v>
      </c>
      <c r="U158" s="147">
        <f>Vulnerability!AI157</f>
        <v>2.2000000000000002</v>
      </c>
      <c r="V158" s="148">
        <f>Vulnerability!AJ157</f>
        <v>0.7</v>
      </c>
      <c r="W158" s="40">
        <f>Vulnerability!AK157</f>
        <v>0.9</v>
      </c>
      <c r="X158" s="41">
        <f t="shared" si="31"/>
        <v>1</v>
      </c>
      <c r="Y158" s="163">
        <f>'Lack of Coping Capacity'!D157</f>
        <v>3.4</v>
      </c>
      <c r="Z158" s="146">
        <f>'Lack of Coping Capacity'!G157</f>
        <v>4.2</v>
      </c>
      <c r="AA158" s="40">
        <f>'Lack of Coping Capacity'!H157</f>
        <v>3.8</v>
      </c>
      <c r="AB158" s="146">
        <f>'Lack of Coping Capacity'!M157</f>
        <v>1.9</v>
      </c>
      <c r="AC158" s="146">
        <f>'Lack of Coping Capacity'!R157</f>
        <v>0</v>
      </c>
      <c r="AD158" s="146">
        <f>'Lack of Coping Capacity'!W157</f>
        <v>1.5</v>
      </c>
      <c r="AE158" s="40">
        <f>'Lack of Coping Capacity'!X157</f>
        <v>1.1000000000000001</v>
      </c>
      <c r="AF158" s="41">
        <f t="shared" si="32"/>
        <v>2.6</v>
      </c>
      <c r="AG158" s="155">
        <f t="shared" si="33"/>
        <v>1.7</v>
      </c>
      <c r="AH158" s="174" t="str">
        <f t="shared" si="37"/>
        <v>Very Low</v>
      </c>
      <c r="AI158" s="167">
        <f t="shared" si="34"/>
        <v>163</v>
      </c>
      <c r="AJ158" s="170" t="e">
        <f>VLOOKUP($B158,#REF!,8,FALSE)</f>
        <v>#REF!</v>
      </c>
      <c r="AK158" s="47" t="e">
        <f>#REF!</f>
        <v>#REF!</v>
      </c>
      <c r="AL158" s="168" t="e">
        <f t="shared" si="35"/>
        <v>#REF!</v>
      </c>
      <c r="AM158" s="47" t="str">
        <f t="shared" si="36"/>
        <v/>
      </c>
      <c r="AN158" s="169" t="e">
        <f>#REF!</f>
        <v>#REF!</v>
      </c>
      <c r="AO158" s="175"/>
    </row>
    <row r="159" spans="1:41" ht="15" thickBot="1" x14ac:dyDescent="0.4">
      <c r="A159" s="125" t="str">
        <f>'Indicator Data'!A161</f>
        <v>Slovenia</v>
      </c>
      <c r="B159" s="43" t="str">
        <f>'Indicator Data'!B161</f>
        <v>SVN</v>
      </c>
      <c r="C159" s="153">
        <f>'Hazard &amp; Exposure'!AO158</f>
        <v>6.4</v>
      </c>
      <c r="D159" s="152">
        <f>'Hazard &amp; Exposure'!AP158</f>
        <v>4</v>
      </c>
      <c r="E159" s="152">
        <f>'Hazard &amp; Exposure'!AQ158</f>
        <v>5.7</v>
      </c>
      <c r="F159" s="152">
        <f>'Hazard &amp; Exposure'!AR158</f>
        <v>0</v>
      </c>
      <c r="G159" s="152">
        <f>'Hazard &amp; Exposure'!AU158</f>
        <v>1.5</v>
      </c>
      <c r="H159" s="40">
        <f>'Hazard &amp; Exposure'!AV158</f>
        <v>3.9</v>
      </c>
      <c r="I159" s="152">
        <f>'Hazard &amp; Exposure'!AY158</f>
        <v>0</v>
      </c>
      <c r="J159" s="152">
        <f>'Hazard &amp; Exposure'!BB158</f>
        <v>0</v>
      </c>
      <c r="K159" s="40">
        <f>'Hazard &amp; Exposure'!BC158</f>
        <v>0</v>
      </c>
      <c r="L159" s="41">
        <f t="shared" si="30"/>
        <v>2.2000000000000002</v>
      </c>
      <c r="M159" s="150">
        <f>Vulnerability!E158</f>
        <v>0.8</v>
      </c>
      <c r="N159" s="148">
        <f>Vulnerability!H158</f>
        <v>0.4</v>
      </c>
      <c r="O159" s="148">
        <f>Vulnerability!M158</f>
        <v>0</v>
      </c>
      <c r="P159" s="40">
        <f>Vulnerability!N158</f>
        <v>0.5</v>
      </c>
      <c r="Q159" s="148">
        <f>Vulnerability!S158</f>
        <v>1.2</v>
      </c>
      <c r="R159" s="147">
        <f>Vulnerability!W158</f>
        <v>0.2</v>
      </c>
      <c r="S159" s="147">
        <f>Vulnerability!Z158</f>
        <v>0.2</v>
      </c>
      <c r="T159" s="147">
        <f>Vulnerability!AC158</f>
        <v>0</v>
      </c>
      <c r="U159" s="147">
        <f>Vulnerability!AI158</f>
        <v>1.7</v>
      </c>
      <c r="V159" s="148">
        <f>Vulnerability!AJ158</f>
        <v>0.5</v>
      </c>
      <c r="W159" s="40">
        <f>Vulnerability!AK158</f>
        <v>0.9</v>
      </c>
      <c r="X159" s="41">
        <f t="shared" si="31"/>
        <v>0.7</v>
      </c>
      <c r="Y159" s="163">
        <f>'Lack of Coping Capacity'!D158</f>
        <v>0.9</v>
      </c>
      <c r="Z159" s="146">
        <f>'Lack of Coping Capacity'!G158</f>
        <v>3.4</v>
      </c>
      <c r="AA159" s="40">
        <f>'Lack of Coping Capacity'!H158</f>
        <v>2.2000000000000002</v>
      </c>
      <c r="AB159" s="146">
        <f>'Lack of Coping Capacity'!M158</f>
        <v>1.8</v>
      </c>
      <c r="AC159" s="146">
        <f>'Lack of Coping Capacity'!R158</f>
        <v>0.1</v>
      </c>
      <c r="AD159" s="146">
        <f>'Lack of Coping Capacity'!W158</f>
        <v>1.6</v>
      </c>
      <c r="AE159" s="40">
        <f>'Lack of Coping Capacity'!X158</f>
        <v>1.2</v>
      </c>
      <c r="AF159" s="41">
        <f t="shared" si="32"/>
        <v>1.7</v>
      </c>
      <c r="AG159" s="155">
        <f t="shared" si="33"/>
        <v>1.4</v>
      </c>
      <c r="AH159" s="174" t="str">
        <f t="shared" si="37"/>
        <v>Very Low</v>
      </c>
      <c r="AI159" s="167">
        <f t="shared" si="34"/>
        <v>173</v>
      </c>
      <c r="AJ159" s="170" t="e">
        <f>VLOOKUP($B159,#REF!,8,FALSE)</f>
        <v>#REF!</v>
      </c>
      <c r="AK159" s="47" t="e">
        <f>#REF!</f>
        <v>#REF!</v>
      </c>
      <c r="AL159" s="168" t="e">
        <f t="shared" si="35"/>
        <v>#REF!</v>
      </c>
      <c r="AM159" s="47" t="str">
        <f t="shared" si="36"/>
        <v/>
      </c>
      <c r="AN159" s="169" t="e">
        <f>#REF!</f>
        <v>#REF!</v>
      </c>
      <c r="AO159" s="175"/>
    </row>
    <row r="160" spans="1:41" ht="15" thickBot="1" x14ac:dyDescent="0.4">
      <c r="A160" s="125" t="str">
        <f>'Indicator Data'!A162</f>
        <v>Solomon Islands</v>
      </c>
      <c r="B160" s="43" t="str">
        <f>'Indicator Data'!B162</f>
        <v>SLB</v>
      </c>
      <c r="C160" s="153">
        <f>'Hazard &amp; Exposure'!AO159</f>
        <v>7.8</v>
      </c>
      <c r="D160" s="152">
        <f>'Hazard &amp; Exposure'!AP159</f>
        <v>0.1</v>
      </c>
      <c r="E160" s="152">
        <f>'Hazard &amp; Exposure'!AQ159</f>
        <v>8.8000000000000007</v>
      </c>
      <c r="F160" s="152">
        <f>'Hazard &amp; Exposure'!AR159</f>
        <v>4.5</v>
      </c>
      <c r="G160" s="152">
        <f>'Hazard &amp; Exposure'!AU159</f>
        <v>3.4</v>
      </c>
      <c r="H160" s="40">
        <f>'Hazard &amp; Exposure'!AV159</f>
        <v>5.8</v>
      </c>
      <c r="I160" s="152">
        <f>'Hazard &amp; Exposure'!AY159</f>
        <v>1.5</v>
      </c>
      <c r="J160" s="152">
        <f>'Hazard &amp; Exposure'!BB159</f>
        <v>0</v>
      </c>
      <c r="K160" s="40">
        <f>'Hazard &amp; Exposure'!BC159</f>
        <v>1.1000000000000001</v>
      </c>
      <c r="L160" s="41">
        <f t="shared" si="30"/>
        <v>3.8</v>
      </c>
      <c r="M160" s="150">
        <f>Vulnerability!E159</f>
        <v>6.2</v>
      </c>
      <c r="N160" s="148">
        <f>Vulnerability!H159</f>
        <v>5.3</v>
      </c>
      <c r="O160" s="148">
        <f>Vulnerability!M159</f>
        <v>10</v>
      </c>
      <c r="P160" s="40">
        <f>Vulnerability!N159</f>
        <v>6.9</v>
      </c>
      <c r="Q160" s="148">
        <f>Vulnerability!S159</f>
        <v>0</v>
      </c>
      <c r="R160" s="147">
        <f>Vulnerability!W159</f>
        <v>1</v>
      </c>
      <c r="S160" s="147">
        <f>Vulnerability!Z159</f>
        <v>2.1</v>
      </c>
      <c r="T160" s="147">
        <f>Vulnerability!AC159</f>
        <v>0.6</v>
      </c>
      <c r="U160" s="147">
        <f>Vulnerability!AI159</f>
        <v>4.0999999999999996</v>
      </c>
      <c r="V160" s="148">
        <f>Vulnerability!AJ159</f>
        <v>2.1</v>
      </c>
      <c r="W160" s="40">
        <f>Vulnerability!AK159</f>
        <v>1.1000000000000001</v>
      </c>
      <c r="X160" s="41">
        <f t="shared" si="31"/>
        <v>4.5999999999999996</v>
      </c>
      <c r="Y160" s="163">
        <f>'Lack of Coping Capacity'!D159</f>
        <v>6.6</v>
      </c>
      <c r="Z160" s="146">
        <f>'Lack of Coping Capacity'!G159</f>
        <v>6.3</v>
      </c>
      <c r="AA160" s="40">
        <f>'Lack of Coping Capacity'!H159</f>
        <v>6.5</v>
      </c>
      <c r="AB160" s="146">
        <f>'Lack of Coping Capacity'!M159</f>
        <v>6.9</v>
      </c>
      <c r="AC160" s="146">
        <f>'Lack of Coping Capacity'!R159</f>
        <v>7.1</v>
      </c>
      <c r="AD160" s="146">
        <f>'Lack of Coping Capacity'!W159</f>
        <v>6</v>
      </c>
      <c r="AE160" s="40">
        <f>'Lack of Coping Capacity'!X159</f>
        <v>6.7</v>
      </c>
      <c r="AF160" s="41">
        <f t="shared" si="32"/>
        <v>6.6</v>
      </c>
      <c r="AG160" s="155">
        <f t="shared" si="33"/>
        <v>4.9000000000000004</v>
      </c>
      <c r="AH160" s="174" t="str">
        <f t="shared" si="37"/>
        <v>Medium</v>
      </c>
      <c r="AI160" s="167">
        <f t="shared" si="34"/>
        <v>50</v>
      </c>
      <c r="AJ160" s="170" t="e">
        <f>VLOOKUP($B160,#REF!,8,FALSE)</f>
        <v>#REF!</v>
      </c>
      <c r="AK160" s="47" t="e">
        <f>#REF!</f>
        <v>#REF!</v>
      </c>
      <c r="AL160" s="168" t="e">
        <f t="shared" si="35"/>
        <v>#REF!</v>
      </c>
      <c r="AM160" s="47" t="str">
        <f t="shared" si="36"/>
        <v/>
      </c>
      <c r="AN160" s="169" t="e">
        <f>#REF!</f>
        <v>#REF!</v>
      </c>
      <c r="AO160" s="175"/>
    </row>
    <row r="161" spans="1:41" ht="15" thickBot="1" x14ac:dyDescent="0.4">
      <c r="A161" s="125" t="str">
        <f>'Indicator Data'!A163</f>
        <v>Somalia</v>
      </c>
      <c r="B161" s="43" t="str">
        <f>'Indicator Data'!B163</f>
        <v>SOM</v>
      </c>
      <c r="C161" s="153">
        <f>'Hazard &amp; Exposure'!AO160</f>
        <v>1.5</v>
      </c>
      <c r="D161" s="152">
        <f>'Hazard &amp; Exposure'!AP160</f>
        <v>7.5</v>
      </c>
      <c r="E161" s="152">
        <f>'Hazard &amp; Exposure'!AQ160</f>
        <v>8.1</v>
      </c>
      <c r="F161" s="152">
        <f>'Hazard &amp; Exposure'!AR160</f>
        <v>1</v>
      </c>
      <c r="G161" s="152">
        <f>'Hazard &amp; Exposure'!AU160</f>
        <v>10</v>
      </c>
      <c r="H161" s="40">
        <f>'Hazard &amp; Exposure'!AV160</f>
        <v>7</v>
      </c>
      <c r="I161" s="152">
        <f>'Hazard &amp; Exposure'!AY160</f>
        <v>10</v>
      </c>
      <c r="J161" s="152">
        <f>'Hazard &amp; Exposure'!BB160</f>
        <v>10</v>
      </c>
      <c r="K161" s="40">
        <f>'Hazard &amp; Exposure'!BC160</f>
        <v>10</v>
      </c>
      <c r="L161" s="41">
        <f t="shared" si="30"/>
        <v>9</v>
      </c>
      <c r="M161" s="150">
        <f>Vulnerability!E160</f>
        <v>10</v>
      </c>
      <c r="N161" s="148">
        <f>Vulnerability!H160</f>
        <v>10</v>
      </c>
      <c r="O161" s="148">
        <f>Vulnerability!M160</f>
        <v>8.1999999999999993</v>
      </c>
      <c r="P161" s="40">
        <f>Vulnerability!N160</f>
        <v>9.6</v>
      </c>
      <c r="Q161" s="148">
        <f>Vulnerability!S160</f>
        <v>10</v>
      </c>
      <c r="R161" s="147">
        <f>Vulnerability!W160</f>
        <v>2.8</v>
      </c>
      <c r="S161" s="147">
        <f>Vulnerability!Z160</f>
        <v>7.5</v>
      </c>
      <c r="T161" s="147">
        <f>Vulnerability!AC160</f>
        <v>6.4</v>
      </c>
      <c r="U161" s="147">
        <f>Vulnerability!AI160</f>
        <v>8.1</v>
      </c>
      <c r="V161" s="148">
        <f>Vulnerability!AJ160</f>
        <v>6.6</v>
      </c>
      <c r="W161" s="40">
        <f>Vulnerability!AK160</f>
        <v>8.9</v>
      </c>
      <c r="X161" s="41">
        <f t="shared" si="31"/>
        <v>9.3000000000000007</v>
      </c>
      <c r="Y161" s="163" t="str">
        <f>'Lack of Coping Capacity'!D160</f>
        <v>x</v>
      </c>
      <c r="Z161" s="146">
        <f>'Lack of Coping Capacity'!G160</f>
        <v>9.1999999999999993</v>
      </c>
      <c r="AA161" s="40">
        <f>'Lack of Coping Capacity'!H160</f>
        <v>9.1999999999999993</v>
      </c>
      <c r="AB161" s="146">
        <f>'Lack of Coping Capacity'!M160</f>
        <v>8</v>
      </c>
      <c r="AC161" s="146">
        <f>'Lack of Coping Capacity'!R160</f>
        <v>8.5</v>
      </c>
      <c r="AD161" s="146">
        <f>'Lack of Coping Capacity'!W160</f>
        <v>9.3000000000000007</v>
      </c>
      <c r="AE161" s="40">
        <f>'Lack of Coping Capacity'!X160</f>
        <v>8.6</v>
      </c>
      <c r="AF161" s="41">
        <f t="shared" si="32"/>
        <v>8.9</v>
      </c>
      <c r="AG161" s="155">
        <f t="shared" si="33"/>
        <v>9.1</v>
      </c>
      <c r="AH161" s="174" t="str">
        <f t="shared" si="37"/>
        <v>Very High</v>
      </c>
      <c r="AI161" s="167">
        <f t="shared" si="34"/>
        <v>1</v>
      </c>
      <c r="AJ161" s="170" t="e">
        <f>VLOOKUP($B161,#REF!,8,FALSE)</f>
        <v>#REF!</v>
      </c>
      <c r="AK161" s="47" t="e">
        <f>#REF!</f>
        <v>#REF!</v>
      </c>
      <c r="AL161" s="168" t="e">
        <f t="shared" si="35"/>
        <v>#REF!</v>
      </c>
      <c r="AM161" s="47" t="str">
        <f t="shared" si="36"/>
        <v>YES</v>
      </c>
      <c r="AN161" s="169" t="e">
        <f>#REF!</f>
        <v>#REF!</v>
      </c>
      <c r="AO161" s="175"/>
    </row>
    <row r="162" spans="1:41" ht="15" thickBot="1" x14ac:dyDescent="0.4">
      <c r="A162" s="125" t="str">
        <f>'Indicator Data'!A164</f>
        <v>South Africa</v>
      </c>
      <c r="B162" s="43" t="str">
        <f>'Indicator Data'!B164</f>
        <v>ZAF</v>
      </c>
      <c r="C162" s="153">
        <f>'Hazard &amp; Exposure'!AO161</f>
        <v>0.5</v>
      </c>
      <c r="D162" s="152">
        <f>'Hazard &amp; Exposure'!AP161</f>
        <v>5</v>
      </c>
      <c r="E162" s="152">
        <f>'Hazard &amp; Exposure'!AQ161</f>
        <v>4.9000000000000004</v>
      </c>
      <c r="F162" s="152">
        <f>'Hazard &amp; Exposure'!AR161</f>
        <v>0.4</v>
      </c>
      <c r="G162" s="152">
        <f>'Hazard &amp; Exposure'!AU161</f>
        <v>8.6</v>
      </c>
      <c r="H162" s="40">
        <f>'Hazard &amp; Exposure'!AV161</f>
        <v>4.7</v>
      </c>
      <c r="I162" s="152">
        <f>'Hazard &amp; Exposure'!AY161</f>
        <v>9.4</v>
      </c>
      <c r="J162" s="152">
        <f>'Hazard &amp; Exposure'!BB161</f>
        <v>0</v>
      </c>
      <c r="K162" s="40">
        <f>'Hazard &amp; Exposure'!BC161</f>
        <v>6.6</v>
      </c>
      <c r="L162" s="41">
        <f t="shared" si="30"/>
        <v>5.7</v>
      </c>
      <c r="M162" s="150">
        <f>Vulnerability!E161</f>
        <v>4.5</v>
      </c>
      <c r="N162" s="148">
        <f>Vulnerability!H161</f>
        <v>7.4</v>
      </c>
      <c r="O162" s="148">
        <f>Vulnerability!M161</f>
        <v>0.4</v>
      </c>
      <c r="P162" s="40">
        <f>Vulnerability!N161</f>
        <v>4.2</v>
      </c>
      <c r="Q162" s="148">
        <f>Vulnerability!S161</f>
        <v>5.0999999999999996</v>
      </c>
      <c r="R162" s="147">
        <f>Vulnerability!W161</f>
        <v>6.7</v>
      </c>
      <c r="S162" s="147">
        <f>Vulnerability!Z161</f>
        <v>2.1</v>
      </c>
      <c r="T162" s="147">
        <f>Vulnerability!AC161</f>
        <v>0</v>
      </c>
      <c r="U162" s="147">
        <f>Vulnerability!AI161</f>
        <v>2</v>
      </c>
      <c r="V162" s="148">
        <f>Vulnerability!AJ161</f>
        <v>3.1</v>
      </c>
      <c r="W162" s="40">
        <f>Vulnerability!AK161</f>
        <v>4.2</v>
      </c>
      <c r="X162" s="41">
        <f t="shared" si="31"/>
        <v>4.2</v>
      </c>
      <c r="Y162" s="163">
        <f>'Lack of Coping Capacity'!D161</f>
        <v>3.9</v>
      </c>
      <c r="Z162" s="146">
        <f>'Lack of Coping Capacity'!G161</f>
        <v>5.0999999999999996</v>
      </c>
      <c r="AA162" s="40">
        <f>'Lack of Coping Capacity'!H161</f>
        <v>4.5</v>
      </c>
      <c r="AB162" s="146">
        <f>'Lack of Coping Capacity'!M161</f>
        <v>2.6</v>
      </c>
      <c r="AC162" s="146">
        <f>'Lack of Coping Capacity'!R161</f>
        <v>4.2</v>
      </c>
      <c r="AD162" s="146">
        <f>'Lack of Coping Capacity'!W161</f>
        <v>6.5</v>
      </c>
      <c r="AE162" s="40">
        <f>'Lack of Coping Capacity'!X161</f>
        <v>4.4000000000000004</v>
      </c>
      <c r="AF162" s="41">
        <f t="shared" si="32"/>
        <v>4.5</v>
      </c>
      <c r="AG162" s="155">
        <f t="shared" si="33"/>
        <v>4.8</v>
      </c>
      <c r="AH162" s="174" t="str">
        <f t="shared" si="37"/>
        <v>Medium</v>
      </c>
      <c r="AI162" s="167">
        <f t="shared" si="34"/>
        <v>54</v>
      </c>
      <c r="AJ162" s="170" t="e">
        <f>VLOOKUP($B162,#REF!,8,FALSE)</f>
        <v>#REF!</v>
      </c>
      <c r="AK162" s="47" t="e">
        <f>#REF!</f>
        <v>#REF!</v>
      </c>
      <c r="AL162" s="168" t="e">
        <f t="shared" si="35"/>
        <v>#REF!</v>
      </c>
      <c r="AM162" s="47" t="str">
        <f t="shared" si="36"/>
        <v/>
      </c>
      <c r="AN162" s="169" t="e">
        <f>#REF!</f>
        <v>#REF!</v>
      </c>
      <c r="AO162" s="175"/>
    </row>
    <row r="163" spans="1:41" ht="15" thickBot="1" x14ac:dyDescent="0.4">
      <c r="A163" s="125" t="str">
        <f>'Indicator Data'!A165</f>
        <v>South Sudan</v>
      </c>
      <c r="B163" s="43" t="str">
        <f>'Indicator Data'!B165</f>
        <v>SSD</v>
      </c>
      <c r="C163" s="153">
        <f>'Hazard &amp; Exposure'!AO162</f>
        <v>2.9</v>
      </c>
      <c r="D163" s="152">
        <f>'Hazard &amp; Exposure'!AP162</f>
        <v>7.2</v>
      </c>
      <c r="E163" s="152">
        <f>'Hazard &amp; Exposure'!AQ162</f>
        <v>0</v>
      </c>
      <c r="F163" s="152">
        <f>'Hazard &amp; Exposure'!AR162</f>
        <v>0</v>
      </c>
      <c r="G163" s="152">
        <f>'Hazard &amp; Exposure'!AU162</f>
        <v>3.8</v>
      </c>
      <c r="H163" s="40">
        <f>'Hazard &amp; Exposure'!AV162</f>
        <v>3.3</v>
      </c>
      <c r="I163" s="152">
        <f>'Hazard &amp; Exposure'!AY162</f>
        <v>10</v>
      </c>
      <c r="J163" s="152">
        <f>'Hazard &amp; Exposure'!BB162</f>
        <v>8</v>
      </c>
      <c r="K163" s="40">
        <f>'Hazard &amp; Exposure'!BC162</f>
        <v>8</v>
      </c>
      <c r="L163" s="41">
        <f t="shared" si="30"/>
        <v>6.2</v>
      </c>
      <c r="M163" s="150">
        <f>Vulnerability!E162</f>
        <v>9.4</v>
      </c>
      <c r="N163" s="148" t="str">
        <f>Vulnerability!H162</f>
        <v>x</v>
      </c>
      <c r="O163" s="148">
        <f>Vulnerability!M162</f>
        <v>9.5</v>
      </c>
      <c r="P163" s="40">
        <f>Vulnerability!N162</f>
        <v>9.4</v>
      </c>
      <c r="Q163" s="148">
        <f>Vulnerability!S162</f>
        <v>10</v>
      </c>
      <c r="R163" s="147">
        <f>Vulnerability!W162</f>
        <v>4.2</v>
      </c>
      <c r="S163" s="147">
        <f>Vulnerability!Z162</f>
        <v>6.8</v>
      </c>
      <c r="T163" s="147">
        <f>Vulnerability!AC162</f>
        <v>7.2</v>
      </c>
      <c r="U163" s="147">
        <f>Vulnerability!AI162</f>
        <v>8.4</v>
      </c>
      <c r="V163" s="148">
        <f>Vulnerability!AJ162</f>
        <v>6.9</v>
      </c>
      <c r="W163" s="40">
        <f>Vulnerability!AK162</f>
        <v>8.9</v>
      </c>
      <c r="X163" s="41">
        <f t="shared" si="31"/>
        <v>9.1999999999999993</v>
      </c>
      <c r="Y163" s="163" t="str">
        <f>'Lack of Coping Capacity'!D162</f>
        <v>x</v>
      </c>
      <c r="Z163" s="146">
        <f>'Lack of Coping Capacity'!G162</f>
        <v>9.4</v>
      </c>
      <c r="AA163" s="40">
        <f>'Lack of Coping Capacity'!H162</f>
        <v>9.4</v>
      </c>
      <c r="AB163" s="146">
        <f>'Lack of Coping Capacity'!M162</f>
        <v>9.4</v>
      </c>
      <c r="AC163" s="146">
        <f>'Lack of Coping Capacity'!R162</f>
        <v>9.3000000000000007</v>
      </c>
      <c r="AD163" s="146">
        <f>'Lack of Coping Capacity'!W162</f>
        <v>9.6</v>
      </c>
      <c r="AE163" s="40">
        <f>'Lack of Coping Capacity'!X162</f>
        <v>9.4</v>
      </c>
      <c r="AF163" s="41">
        <f t="shared" si="32"/>
        <v>9.4</v>
      </c>
      <c r="AG163" s="155">
        <f t="shared" si="33"/>
        <v>8.1</v>
      </c>
      <c r="AH163" s="174" t="str">
        <f t="shared" si="37"/>
        <v>Very High</v>
      </c>
      <c r="AI163" s="167">
        <f t="shared" si="34"/>
        <v>3</v>
      </c>
      <c r="AJ163" s="170" t="e">
        <f>VLOOKUP($B163,#REF!,8,FALSE)</f>
        <v>#REF!</v>
      </c>
      <c r="AK163" s="47" t="e">
        <f>#REF!</f>
        <v>#REF!</v>
      </c>
      <c r="AL163" s="168" t="e">
        <f t="shared" si="35"/>
        <v>#REF!</v>
      </c>
      <c r="AM163" s="47" t="str">
        <f t="shared" si="36"/>
        <v>YES</v>
      </c>
      <c r="AN163" s="169" t="e">
        <f>#REF!</f>
        <v>#REF!</v>
      </c>
      <c r="AO163" s="175"/>
    </row>
    <row r="164" spans="1:41" ht="15" thickBot="1" x14ac:dyDescent="0.4">
      <c r="A164" s="125" t="str">
        <f>'Indicator Data'!A166</f>
        <v>Spain</v>
      </c>
      <c r="B164" s="43" t="str">
        <f>'Indicator Data'!B166</f>
        <v>ESP</v>
      </c>
      <c r="C164" s="153">
        <f>'Hazard &amp; Exposure'!AO163</f>
        <v>4.3</v>
      </c>
      <c r="D164" s="152">
        <f>'Hazard &amp; Exposure'!AP163</f>
        <v>5.4</v>
      </c>
      <c r="E164" s="152">
        <f>'Hazard &amp; Exposure'!AQ163</f>
        <v>7</v>
      </c>
      <c r="F164" s="152">
        <f>'Hazard &amp; Exposure'!AR163</f>
        <v>0</v>
      </c>
      <c r="G164" s="152">
        <f>'Hazard &amp; Exposure'!AU163</f>
        <v>4.5</v>
      </c>
      <c r="H164" s="40">
        <f>'Hazard &amp; Exposure'!AV163</f>
        <v>4.5999999999999996</v>
      </c>
      <c r="I164" s="152">
        <f>'Hazard &amp; Exposure'!AY163</f>
        <v>1.4</v>
      </c>
      <c r="J164" s="152">
        <f>'Hazard &amp; Exposure'!BB163</f>
        <v>0</v>
      </c>
      <c r="K164" s="40">
        <f>'Hazard &amp; Exposure'!BC163</f>
        <v>1</v>
      </c>
      <c r="L164" s="41">
        <f t="shared" ref="L164:L194" si="38">ROUND((10-GEOMEAN(((10-H164)/10*9+1),((10-K164)/10*9+1)))/9*10,1)</f>
        <v>3</v>
      </c>
      <c r="M164" s="150">
        <f>Vulnerability!E163</f>
        <v>0.9</v>
      </c>
      <c r="N164" s="148">
        <f>Vulnerability!H163</f>
        <v>1.9</v>
      </c>
      <c r="O164" s="148">
        <f>Vulnerability!M163</f>
        <v>0</v>
      </c>
      <c r="P164" s="40">
        <f>Vulnerability!N163</f>
        <v>0.9</v>
      </c>
      <c r="Q164" s="148">
        <f>Vulnerability!S163</f>
        <v>3.4</v>
      </c>
      <c r="R164" s="147">
        <f>Vulnerability!W163</f>
        <v>0.5</v>
      </c>
      <c r="S164" s="147">
        <f>Vulnerability!Z163</f>
        <v>0.2</v>
      </c>
      <c r="T164" s="147">
        <f>Vulnerability!AC163</f>
        <v>0</v>
      </c>
      <c r="U164" s="147">
        <f>Vulnerability!AI163</f>
        <v>1.6</v>
      </c>
      <c r="V164" s="148">
        <f>Vulnerability!AJ163</f>
        <v>0.6</v>
      </c>
      <c r="W164" s="40">
        <f>Vulnerability!AK163</f>
        <v>2.1</v>
      </c>
      <c r="X164" s="41">
        <f t="shared" ref="X164:X194" si="39">ROUND((10-GEOMEAN(((10-P164)/10*9+1),((10-W164)/10*9+1)))/9*10,1)</f>
        <v>1.5</v>
      </c>
      <c r="Y164" s="163">
        <f>'Lack of Coping Capacity'!D163</f>
        <v>2.2000000000000002</v>
      </c>
      <c r="Z164" s="146">
        <f>'Lack of Coping Capacity'!G163</f>
        <v>3.6</v>
      </c>
      <c r="AA164" s="40">
        <f>'Lack of Coping Capacity'!H163</f>
        <v>2.9</v>
      </c>
      <c r="AB164" s="146">
        <f>'Lack of Coping Capacity'!M163</f>
        <v>1.7</v>
      </c>
      <c r="AC164" s="146">
        <f>'Lack of Coping Capacity'!R163</f>
        <v>0</v>
      </c>
      <c r="AD164" s="146">
        <f>'Lack of Coping Capacity'!W163</f>
        <v>0.2</v>
      </c>
      <c r="AE164" s="40">
        <f>'Lack of Coping Capacity'!X163</f>
        <v>0.6</v>
      </c>
      <c r="AF164" s="41">
        <f t="shared" ref="AF164:AF194" si="40">ROUND((10-GEOMEAN(((10-AA164)/10*9+1),((10-AE164)/10*9+1)))/9*10,1)</f>
        <v>1.8</v>
      </c>
      <c r="AG164" s="155">
        <f t="shared" ref="AG164:AG194" si="41">ROUND(L164^(1/3)*X164^(1/3)*AF164^(1/3),1)</f>
        <v>2</v>
      </c>
      <c r="AH164" s="174" t="str">
        <f t="shared" si="37"/>
        <v>Low</v>
      </c>
      <c r="AI164" s="167">
        <f t="shared" ref="AI164:AI194" si="42">_xlfn.RANK.EQ(AG164,AG$4:AG$194)</f>
        <v>149</v>
      </c>
      <c r="AJ164" s="170" t="e">
        <f>VLOOKUP($B164,#REF!,8,FALSE)</f>
        <v>#REF!</v>
      </c>
      <c r="AK164" s="47" t="e">
        <f>#REF!</f>
        <v>#REF!</v>
      </c>
      <c r="AL164" s="168" t="e">
        <f t="shared" ref="AL164:AL194" si="43">AK164/51</f>
        <v>#REF!</v>
      </c>
      <c r="AM164" s="47" t="str">
        <f t="shared" ref="AM164:AM194" si="44">IF(J164&gt;=7,"YES","")</f>
        <v/>
      </c>
      <c r="AN164" s="169" t="e">
        <f>#REF!</f>
        <v>#REF!</v>
      </c>
      <c r="AO164" s="175"/>
    </row>
    <row r="165" spans="1:41" ht="15" thickBot="1" x14ac:dyDescent="0.4">
      <c r="A165" s="125" t="str">
        <f>'Indicator Data'!A167</f>
        <v>Sri Lanka</v>
      </c>
      <c r="B165" s="43" t="str">
        <f>'Indicator Data'!B167</f>
        <v>LKA</v>
      </c>
      <c r="C165" s="153">
        <f>'Hazard &amp; Exposure'!AO164</f>
        <v>0.1</v>
      </c>
      <c r="D165" s="152">
        <f>'Hazard &amp; Exposure'!AP164</f>
        <v>6.1</v>
      </c>
      <c r="E165" s="152">
        <f>'Hazard &amp; Exposure'!AQ164</f>
        <v>8.5</v>
      </c>
      <c r="F165" s="152">
        <f>'Hazard &amp; Exposure'!AR164</f>
        <v>3.6</v>
      </c>
      <c r="G165" s="152">
        <f>'Hazard &amp; Exposure'!AU164</f>
        <v>3.6</v>
      </c>
      <c r="H165" s="40">
        <f>'Hazard &amp; Exposure'!AV164</f>
        <v>5.0999999999999996</v>
      </c>
      <c r="I165" s="152">
        <f>'Hazard &amp; Exposure'!AY164</f>
        <v>4.0999999999999996</v>
      </c>
      <c r="J165" s="152">
        <f>'Hazard &amp; Exposure'!BB164</f>
        <v>0</v>
      </c>
      <c r="K165" s="40">
        <f>'Hazard &amp; Exposure'!BC164</f>
        <v>2.9</v>
      </c>
      <c r="L165" s="41">
        <f t="shared" si="38"/>
        <v>4.0999999999999996</v>
      </c>
      <c r="M165" s="150">
        <f>Vulnerability!E164</f>
        <v>2.8</v>
      </c>
      <c r="N165" s="148">
        <f>Vulnerability!H164</f>
        <v>4.2</v>
      </c>
      <c r="O165" s="148">
        <f>Vulnerability!M164</f>
        <v>0.2</v>
      </c>
      <c r="P165" s="40">
        <f>Vulnerability!N164</f>
        <v>2.5</v>
      </c>
      <c r="Q165" s="148">
        <f>Vulnerability!S164</f>
        <v>4.7</v>
      </c>
      <c r="R165" s="147">
        <f>Vulnerability!W164</f>
        <v>0.5</v>
      </c>
      <c r="S165" s="147">
        <f>Vulnerability!Z164</f>
        <v>2.7</v>
      </c>
      <c r="T165" s="147">
        <f>Vulnerability!AC164</f>
        <v>5.3</v>
      </c>
      <c r="U165" s="147">
        <f>Vulnerability!AI164</f>
        <v>5.5</v>
      </c>
      <c r="V165" s="148">
        <f>Vulnerability!AJ164</f>
        <v>3.8</v>
      </c>
      <c r="W165" s="40">
        <f>Vulnerability!AK164</f>
        <v>4.3</v>
      </c>
      <c r="X165" s="41">
        <f t="shared" si="39"/>
        <v>3.5</v>
      </c>
      <c r="Y165" s="163">
        <f>'Lack of Coping Capacity'!D164</f>
        <v>3.6</v>
      </c>
      <c r="Z165" s="146">
        <f>'Lack of Coping Capacity'!G164</f>
        <v>5.8</v>
      </c>
      <c r="AA165" s="40">
        <f>'Lack of Coping Capacity'!H164</f>
        <v>4.7</v>
      </c>
      <c r="AB165" s="146">
        <f>'Lack of Coping Capacity'!M164</f>
        <v>3.3</v>
      </c>
      <c r="AC165" s="146">
        <f>'Lack of Coping Capacity'!R164</f>
        <v>2.4</v>
      </c>
      <c r="AD165" s="146">
        <f>'Lack of Coping Capacity'!W164</f>
        <v>4.4000000000000004</v>
      </c>
      <c r="AE165" s="40">
        <f>'Lack of Coping Capacity'!X164</f>
        <v>3.4</v>
      </c>
      <c r="AF165" s="41">
        <f t="shared" si="40"/>
        <v>4.0999999999999996</v>
      </c>
      <c r="AG165" s="155">
        <f t="shared" si="41"/>
        <v>3.9</v>
      </c>
      <c r="AH165" s="174" t="str">
        <f t="shared" si="37"/>
        <v>Medium</v>
      </c>
      <c r="AI165" s="167">
        <f t="shared" si="42"/>
        <v>85</v>
      </c>
      <c r="AJ165" s="170" t="e">
        <f>VLOOKUP($B165,#REF!,8,FALSE)</f>
        <v>#REF!</v>
      </c>
      <c r="AK165" s="47" t="e">
        <f>#REF!</f>
        <v>#REF!</v>
      </c>
      <c r="AL165" s="168" t="e">
        <f t="shared" si="43"/>
        <v>#REF!</v>
      </c>
      <c r="AM165" s="47" t="str">
        <f t="shared" si="44"/>
        <v/>
      </c>
      <c r="AN165" s="169" t="e">
        <f>#REF!</f>
        <v>#REF!</v>
      </c>
      <c r="AO165" s="175"/>
    </row>
    <row r="166" spans="1:41" ht="15" thickBot="1" x14ac:dyDescent="0.4">
      <c r="A166" s="125" t="str">
        <f>'Indicator Data'!A168</f>
        <v>Sudan</v>
      </c>
      <c r="B166" s="43" t="str">
        <f>'Indicator Data'!B168</f>
        <v>SDN</v>
      </c>
      <c r="C166" s="153">
        <f>'Hazard &amp; Exposure'!AO165</f>
        <v>0.1</v>
      </c>
      <c r="D166" s="152">
        <f>'Hazard &amp; Exposure'!AP165</f>
        <v>8</v>
      </c>
      <c r="E166" s="152">
        <f>'Hazard &amp; Exposure'!AQ165</f>
        <v>0</v>
      </c>
      <c r="F166" s="152">
        <f>'Hazard &amp; Exposure'!AR165</f>
        <v>0</v>
      </c>
      <c r="G166" s="152">
        <f>'Hazard &amp; Exposure'!AU165</f>
        <v>7</v>
      </c>
      <c r="H166" s="40">
        <f>'Hazard &amp; Exposure'!AV165</f>
        <v>4.0999999999999996</v>
      </c>
      <c r="I166" s="152">
        <f>'Hazard &amp; Exposure'!AY165</f>
        <v>10</v>
      </c>
      <c r="J166" s="152">
        <f>'Hazard &amp; Exposure'!BB165</f>
        <v>9</v>
      </c>
      <c r="K166" s="40">
        <f>'Hazard &amp; Exposure'!BC165</f>
        <v>9</v>
      </c>
      <c r="L166" s="41">
        <f t="shared" si="38"/>
        <v>7.3</v>
      </c>
      <c r="M166" s="150">
        <f>Vulnerability!E165</f>
        <v>8.1999999999999993</v>
      </c>
      <c r="N166" s="148">
        <f>Vulnerability!H165</f>
        <v>5.0999999999999996</v>
      </c>
      <c r="O166" s="148">
        <f>Vulnerability!M165</f>
        <v>0.8</v>
      </c>
      <c r="P166" s="40">
        <f>Vulnerability!N165</f>
        <v>5.6</v>
      </c>
      <c r="Q166" s="148">
        <f>Vulnerability!S165</f>
        <v>9.6</v>
      </c>
      <c r="R166" s="147">
        <f>Vulnerability!W165</f>
        <v>1</v>
      </c>
      <c r="S166" s="147">
        <f>Vulnerability!Z165</f>
        <v>6.1</v>
      </c>
      <c r="T166" s="147">
        <f>Vulnerability!AC165</f>
        <v>0.5</v>
      </c>
      <c r="U166" s="147">
        <f>Vulnerability!AI165</f>
        <v>6.5</v>
      </c>
      <c r="V166" s="148">
        <f>Vulnerability!AJ165</f>
        <v>4.0999999999999996</v>
      </c>
      <c r="W166" s="40">
        <f>Vulnerability!AK165</f>
        <v>7.9</v>
      </c>
      <c r="X166" s="41">
        <f t="shared" si="39"/>
        <v>6.9</v>
      </c>
      <c r="Y166" s="163">
        <f>'Lack of Coping Capacity'!D165</f>
        <v>4.9000000000000004</v>
      </c>
      <c r="Z166" s="146">
        <f>'Lack of Coping Capacity'!G165</f>
        <v>8.1</v>
      </c>
      <c r="AA166" s="40">
        <f>'Lack of Coping Capacity'!H165</f>
        <v>6.5</v>
      </c>
      <c r="AB166" s="146">
        <f>'Lack of Coping Capacity'!M165</f>
        <v>6.8</v>
      </c>
      <c r="AC166" s="146">
        <f>'Lack of Coping Capacity'!R165</f>
        <v>9.1</v>
      </c>
      <c r="AD166" s="146">
        <f>'Lack of Coping Capacity'!W165</f>
        <v>6.1</v>
      </c>
      <c r="AE166" s="40">
        <f>'Lack of Coping Capacity'!X165</f>
        <v>7.3</v>
      </c>
      <c r="AF166" s="41">
        <f t="shared" si="40"/>
        <v>6.9</v>
      </c>
      <c r="AG166" s="155">
        <f t="shared" si="41"/>
        <v>7</v>
      </c>
      <c r="AH166" s="174" t="str">
        <f t="shared" si="37"/>
        <v>Very High</v>
      </c>
      <c r="AI166" s="167">
        <f t="shared" si="42"/>
        <v>9</v>
      </c>
      <c r="AJ166" s="170" t="e">
        <f>VLOOKUP($B166,#REF!,8,FALSE)</f>
        <v>#REF!</v>
      </c>
      <c r="AK166" s="47" t="e">
        <f>#REF!</f>
        <v>#REF!</v>
      </c>
      <c r="AL166" s="168" t="e">
        <f t="shared" si="43"/>
        <v>#REF!</v>
      </c>
      <c r="AM166" s="47" t="str">
        <f t="shared" si="44"/>
        <v>YES</v>
      </c>
      <c r="AN166" s="169" t="e">
        <f>#REF!</f>
        <v>#REF!</v>
      </c>
      <c r="AO166" s="175"/>
    </row>
    <row r="167" spans="1:41" ht="15" thickBot="1" x14ac:dyDescent="0.4">
      <c r="A167" s="125" t="str">
        <f>'Indicator Data'!A169</f>
        <v>Suriname</v>
      </c>
      <c r="B167" s="43" t="str">
        <f>'Indicator Data'!B169</f>
        <v>SUR</v>
      </c>
      <c r="C167" s="153">
        <f>'Hazard &amp; Exposure'!AO166</f>
        <v>0.1</v>
      </c>
      <c r="D167" s="152">
        <f>'Hazard &amp; Exposure'!AP166</f>
        <v>8.6</v>
      </c>
      <c r="E167" s="152">
        <f>'Hazard &amp; Exposure'!AQ166</f>
        <v>3.2</v>
      </c>
      <c r="F167" s="152">
        <f>'Hazard &amp; Exposure'!AR166</f>
        <v>0</v>
      </c>
      <c r="G167" s="152">
        <f>'Hazard &amp; Exposure'!AU166</f>
        <v>1.5</v>
      </c>
      <c r="H167" s="40">
        <f>'Hazard &amp; Exposure'!AV166</f>
        <v>3.6</v>
      </c>
      <c r="I167" s="152">
        <f>'Hazard &amp; Exposure'!AY166</f>
        <v>0.1</v>
      </c>
      <c r="J167" s="152">
        <f>'Hazard &amp; Exposure'!BB166</f>
        <v>0</v>
      </c>
      <c r="K167" s="40">
        <f>'Hazard &amp; Exposure'!BC166</f>
        <v>0.1</v>
      </c>
      <c r="L167" s="41">
        <f t="shared" si="38"/>
        <v>2</v>
      </c>
      <c r="M167" s="150">
        <f>Vulnerability!E166</f>
        <v>4.5999999999999996</v>
      </c>
      <c r="N167" s="148">
        <f>Vulnerability!H166</f>
        <v>5.9</v>
      </c>
      <c r="O167" s="148">
        <f>Vulnerability!M166</f>
        <v>0.5</v>
      </c>
      <c r="P167" s="40">
        <f>Vulnerability!N166</f>
        <v>3.9</v>
      </c>
      <c r="Q167" s="148">
        <f>Vulnerability!S166</f>
        <v>0.9</v>
      </c>
      <c r="R167" s="147">
        <f>Vulnerability!W166</f>
        <v>1.1000000000000001</v>
      </c>
      <c r="S167" s="147">
        <f>Vulnerability!Z166</f>
        <v>1.4</v>
      </c>
      <c r="T167" s="147">
        <f>Vulnerability!AC166</f>
        <v>0</v>
      </c>
      <c r="U167" s="147">
        <f>Vulnerability!AI166</f>
        <v>3.7</v>
      </c>
      <c r="V167" s="148">
        <f>Vulnerability!AJ166</f>
        <v>1.7</v>
      </c>
      <c r="W167" s="40">
        <f>Vulnerability!AK166</f>
        <v>1.3</v>
      </c>
      <c r="X167" s="41">
        <f t="shared" si="39"/>
        <v>2.7</v>
      </c>
      <c r="Y167" s="163" t="str">
        <f>'Lack of Coping Capacity'!D166</f>
        <v>x</v>
      </c>
      <c r="Z167" s="146">
        <f>'Lack of Coping Capacity'!G166</f>
        <v>6</v>
      </c>
      <c r="AA167" s="40">
        <f>'Lack of Coping Capacity'!H166</f>
        <v>6</v>
      </c>
      <c r="AB167" s="146">
        <f>'Lack of Coping Capacity'!M166</f>
        <v>2.7</v>
      </c>
      <c r="AC167" s="146">
        <f>'Lack of Coping Capacity'!R166</f>
        <v>4.3</v>
      </c>
      <c r="AD167" s="146">
        <f>'Lack of Coping Capacity'!W166</f>
        <v>4.0999999999999996</v>
      </c>
      <c r="AE167" s="40">
        <f>'Lack of Coping Capacity'!X166</f>
        <v>3.7</v>
      </c>
      <c r="AF167" s="41">
        <f t="shared" si="40"/>
        <v>5</v>
      </c>
      <c r="AG167" s="155">
        <f t="shared" si="41"/>
        <v>3</v>
      </c>
      <c r="AH167" s="174" t="str">
        <f t="shared" si="37"/>
        <v>Low</v>
      </c>
      <c r="AI167" s="167">
        <f t="shared" si="42"/>
        <v>115</v>
      </c>
      <c r="AJ167" s="170" t="e">
        <f>VLOOKUP($B167,#REF!,8,FALSE)</f>
        <v>#REF!</v>
      </c>
      <c r="AK167" s="47" t="e">
        <f>#REF!</f>
        <v>#REF!</v>
      </c>
      <c r="AL167" s="168" t="e">
        <f t="shared" si="43"/>
        <v>#REF!</v>
      </c>
      <c r="AM167" s="47" t="str">
        <f t="shared" si="44"/>
        <v/>
      </c>
      <c r="AN167" s="169" t="e">
        <f>#REF!</f>
        <v>#REF!</v>
      </c>
      <c r="AO167" s="175"/>
    </row>
    <row r="168" spans="1:41" ht="15" thickBot="1" x14ac:dyDescent="0.4">
      <c r="A168" s="125" t="str">
        <f>'Indicator Data'!A170</f>
        <v>Sweden</v>
      </c>
      <c r="B168" s="43" t="str">
        <f>'Indicator Data'!B170</f>
        <v>SWE</v>
      </c>
      <c r="C168" s="153">
        <f>'Hazard &amp; Exposure'!AO167</f>
        <v>0.1</v>
      </c>
      <c r="D168" s="152">
        <f>'Hazard &amp; Exposure'!AP167</f>
        <v>3.2</v>
      </c>
      <c r="E168" s="152">
        <f>'Hazard &amp; Exposure'!AQ167</f>
        <v>0</v>
      </c>
      <c r="F168" s="152">
        <f>'Hazard &amp; Exposure'!AR167</f>
        <v>0</v>
      </c>
      <c r="G168" s="152">
        <f>'Hazard &amp; Exposure'!AU167</f>
        <v>1.5</v>
      </c>
      <c r="H168" s="40">
        <f>'Hazard &amp; Exposure'!AV167</f>
        <v>1</v>
      </c>
      <c r="I168" s="152">
        <f>'Hazard &amp; Exposure'!AY167</f>
        <v>0.1</v>
      </c>
      <c r="J168" s="152">
        <f>'Hazard &amp; Exposure'!BB167</f>
        <v>0</v>
      </c>
      <c r="K168" s="40">
        <f>'Hazard &amp; Exposure'!BC167</f>
        <v>0.1</v>
      </c>
      <c r="L168" s="41">
        <f t="shared" si="38"/>
        <v>0.6</v>
      </c>
      <c r="M168" s="150">
        <f>Vulnerability!E167</f>
        <v>0.3</v>
      </c>
      <c r="N168" s="148">
        <f>Vulnerability!H167</f>
        <v>0.6</v>
      </c>
      <c r="O168" s="148">
        <f>Vulnerability!M167</f>
        <v>0</v>
      </c>
      <c r="P168" s="40">
        <f>Vulnerability!N167</f>
        <v>0.3</v>
      </c>
      <c r="Q168" s="148">
        <f>Vulnerability!S167</f>
        <v>7.5</v>
      </c>
      <c r="R168" s="147">
        <f>Vulnerability!W167</f>
        <v>0.3</v>
      </c>
      <c r="S168" s="147">
        <f>Vulnerability!Z167</f>
        <v>0.2</v>
      </c>
      <c r="T168" s="147">
        <f>Vulnerability!AC167</f>
        <v>0</v>
      </c>
      <c r="U168" s="147">
        <f>Vulnerability!AI167</f>
        <v>1.4</v>
      </c>
      <c r="V168" s="148">
        <f>Vulnerability!AJ167</f>
        <v>0.5</v>
      </c>
      <c r="W168" s="40">
        <f>Vulnerability!AK167</f>
        <v>4.9000000000000004</v>
      </c>
      <c r="X168" s="41">
        <f t="shared" si="39"/>
        <v>2.9</v>
      </c>
      <c r="Y168" s="163">
        <f>'Lack of Coping Capacity'!D167</f>
        <v>2.5</v>
      </c>
      <c r="Z168" s="146">
        <f>'Lack of Coping Capacity'!G167</f>
        <v>1.4</v>
      </c>
      <c r="AA168" s="40">
        <f>'Lack of Coping Capacity'!H167</f>
        <v>2</v>
      </c>
      <c r="AB168" s="146">
        <f>'Lack of Coping Capacity'!M167</f>
        <v>1.6</v>
      </c>
      <c r="AC168" s="146">
        <f>'Lack of Coping Capacity'!R167</f>
        <v>0.9</v>
      </c>
      <c r="AD168" s="146">
        <f>'Lack of Coping Capacity'!W167</f>
        <v>0.2</v>
      </c>
      <c r="AE168" s="40">
        <f>'Lack of Coping Capacity'!X167</f>
        <v>0.9</v>
      </c>
      <c r="AF168" s="41">
        <f t="shared" si="40"/>
        <v>1.5</v>
      </c>
      <c r="AG168" s="155">
        <f t="shared" si="41"/>
        <v>1.4</v>
      </c>
      <c r="AH168" s="174" t="str">
        <f t="shared" si="37"/>
        <v>Very Low</v>
      </c>
      <c r="AI168" s="167">
        <f t="shared" si="42"/>
        <v>173</v>
      </c>
      <c r="AJ168" s="170" t="e">
        <f>VLOOKUP($B168,#REF!,8,FALSE)</f>
        <v>#REF!</v>
      </c>
      <c r="AK168" s="47" t="e">
        <f>#REF!</f>
        <v>#REF!</v>
      </c>
      <c r="AL168" s="168" t="e">
        <f t="shared" si="43"/>
        <v>#REF!</v>
      </c>
      <c r="AM168" s="47" t="str">
        <f t="shared" si="44"/>
        <v/>
      </c>
      <c r="AN168" s="169" t="e">
        <f>#REF!</f>
        <v>#REF!</v>
      </c>
      <c r="AO168" s="175"/>
    </row>
    <row r="169" spans="1:41" ht="15" thickBot="1" x14ac:dyDescent="0.4">
      <c r="A169" s="125" t="str">
        <f>'Indicator Data'!A171</f>
        <v>Switzerland</v>
      </c>
      <c r="B169" s="43" t="str">
        <f>'Indicator Data'!B171</f>
        <v>CHE</v>
      </c>
      <c r="C169" s="153">
        <f>'Hazard &amp; Exposure'!AO168</f>
        <v>3.3</v>
      </c>
      <c r="D169" s="152">
        <f>'Hazard &amp; Exposure'!AP168</f>
        <v>4.3</v>
      </c>
      <c r="E169" s="152">
        <f>'Hazard &amp; Exposure'!AQ168</f>
        <v>0</v>
      </c>
      <c r="F169" s="152">
        <f>'Hazard &amp; Exposure'!AR168</f>
        <v>0</v>
      </c>
      <c r="G169" s="152">
        <f>'Hazard &amp; Exposure'!AU168</f>
        <v>0.5</v>
      </c>
      <c r="H169" s="40">
        <f>'Hazard &amp; Exposure'!AV168</f>
        <v>1.8</v>
      </c>
      <c r="I169" s="152">
        <f>'Hazard &amp; Exposure'!AY168</f>
        <v>0.1</v>
      </c>
      <c r="J169" s="152">
        <f>'Hazard &amp; Exposure'!BB168</f>
        <v>0</v>
      </c>
      <c r="K169" s="40">
        <f>'Hazard &amp; Exposure'!BC168</f>
        <v>0.1</v>
      </c>
      <c r="L169" s="41">
        <f t="shared" si="38"/>
        <v>1</v>
      </c>
      <c r="M169" s="150">
        <f>Vulnerability!E168</f>
        <v>0.1</v>
      </c>
      <c r="N169" s="148">
        <f>Vulnerability!H168</f>
        <v>1.1000000000000001</v>
      </c>
      <c r="O169" s="148">
        <f>Vulnerability!M168</f>
        <v>0</v>
      </c>
      <c r="P169" s="40">
        <f>Vulnerability!N168</f>
        <v>0.3</v>
      </c>
      <c r="Q169" s="148">
        <f>Vulnerability!S168</f>
        <v>6.2</v>
      </c>
      <c r="R169" s="147">
        <f>Vulnerability!W168</f>
        <v>0.4</v>
      </c>
      <c r="S169" s="147">
        <f>Vulnerability!Z168</f>
        <v>0.3</v>
      </c>
      <c r="T169" s="147">
        <f>Vulnerability!AC168</f>
        <v>0</v>
      </c>
      <c r="U169" s="147">
        <f>Vulnerability!AI168</f>
        <v>1.2</v>
      </c>
      <c r="V169" s="148">
        <f>Vulnerability!AJ168</f>
        <v>0.5</v>
      </c>
      <c r="W169" s="40">
        <f>Vulnerability!AK168</f>
        <v>3.9</v>
      </c>
      <c r="X169" s="41">
        <f t="shared" si="39"/>
        <v>2.2999999999999998</v>
      </c>
      <c r="Y169" s="163">
        <f>'Lack of Coping Capacity'!D168</f>
        <v>0.9</v>
      </c>
      <c r="Z169" s="146">
        <f>'Lack of Coping Capacity'!G168</f>
        <v>1.2</v>
      </c>
      <c r="AA169" s="40">
        <f>'Lack of Coping Capacity'!H168</f>
        <v>1.1000000000000001</v>
      </c>
      <c r="AB169" s="146">
        <f>'Lack of Coping Capacity'!M168</f>
        <v>1.5</v>
      </c>
      <c r="AC169" s="146">
        <f>'Lack of Coping Capacity'!R168</f>
        <v>0</v>
      </c>
      <c r="AD169" s="146">
        <f>'Lack of Coping Capacity'!W168</f>
        <v>0.3</v>
      </c>
      <c r="AE169" s="40">
        <f>'Lack of Coping Capacity'!X168</f>
        <v>0.6</v>
      </c>
      <c r="AF169" s="41">
        <f t="shared" si="40"/>
        <v>0.9</v>
      </c>
      <c r="AG169" s="155">
        <f t="shared" si="41"/>
        <v>1.3</v>
      </c>
      <c r="AH169" s="174" t="str">
        <f t="shared" si="37"/>
        <v>Very Low</v>
      </c>
      <c r="AI169" s="167">
        <f t="shared" si="42"/>
        <v>179</v>
      </c>
      <c r="AJ169" s="170" t="e">
        <f>VLOOKUP($B169,#REF!,8,FALSE)</f>
        <v>#REF!</v>
      </c>
      <c r="AK169" s="47" t="e">
        <f>#REF!</f>
        <v>#REF!</v>
      </c>
      <c r="AL169" s="168" t="e">
        <f t="shared" si="43"/>
        <v>#REF!</v>
      </c>
      <c r="AM169" s="47" t="str">
        <f t="shared" si="44"/>
        <v/>
      </c>
      <c r="AN169" s="169" t="e">
        <f>#REF!</f>
        <v>#REF!</v>
      </c>
      <c r="AO169" s="175"/>
    </row>
    <row r="170" spans="1:41" ht="15" thickBot="1" x14ac:dyDescent="0.4">
      <c r="A170" s="125" t="str">
        <f>'Indicator Data'!A172</f>
        <v>Syria</v>
      </c>
      <c r="B170" s="43" t="str">
        <f>'Indicator Data'!B172</f>
        <v>SYR</v>
      </c>
      <c r="C170" s="153">
        <f>'Hazard &amp; Exposure'!AO169</f>
        <v>6.3</v>
      </c>
      <c r="D170" s="152">
        <f>'Hazard &amp; Exposure'!AP169</f>
        <v>5.2</v>
      </c>
      <c r="E170" s="152">
        <f>'Hazard &amp; Exposure'!AQ169</f>
        <v>5.6</v>
      </c>
      <c r="F170" s="152">
        <f>'Hazard &amp; Exposure'!AR169</f>
        <v>0</v>
      </c>
      <c r="G170" s="152">
        <f>'Hazard &amp; Exposure'!AU169</f>
        <v>7.2</v>
      </c>
      <c r="H170" s="40">
        <f>'Hazard &amp; Exposure'!AV169</f>
        <v>5.3</v>
      </c>
      <c r="I170" s="152">
        <f>'Hazard &amp; Exposure'!AY169</f>
        <v>10</v>
      </c>
      <c r="J170" s="152">
        <f>'Hazard &amp; Exposure'!BB169</f>
        <v>10</v>
      </c>
      <c r="K170" s="40">
        <f>'Hazard &amp; Exposure'!BC169</f>
        <v>10</v>
      </c>
      <c r="L170" s="41">
        <f t="shared" si="38"/>
        <v>8.6</v>
      </c>
      <c r="M170" s="150">
        <f>Vulnerability!E169</f>
        <v>5.9</v>
      </c>
      <c r="N170" s="148">
        <f>Vulnerability!H169</f>
        <v>7.3</v>
      </c>
      <c r="O170" s="148">
        <f>Vulnerability!M169</f>
        <v>10</v>
      </c>
      <c r="P170" s="40">
        <f>Vulnerability!N169</f>
        <v>7.3</v>
      </c>
      <c r="Q170" s="148">
        <f>Vulnerability!S169</f>
        <v>10</v>
      </c>
      <c r="R170" s="147">
        <f>Vulnerability!W169</f>
        <v>0.3</v>
      </c>
      <c r="S170" s="147">
        <f>Vulnerability!Z169</f>
        <v>1.8</v>
      </c>
      <c r="T170" s="147">
        <f>Vulnerability!AC169</f>
        <v>0</v>
      </c>
      <c r="U170" s="147">
        <f>Vulnerability!AI169</f>
        <v>5.8</v>
      </c>
      <c r="V170" s="148">
        <f>Vulnerability!AJ169</f>
        <v>2.2999999999999998</v>
      </c>
      <c r="W170" s="40">
        <f>Vulnerability!AK169</f>
        <v>8</v>
      </c>
      <c r="X170" s="41">
        <f t="shared" si="39"/>
        <v>7.7</v>
      </c>
      <c r="Y170" s="163">
        <f>'Lack of Coping Capacity'!D169</f>
        <v>4.5999999999999996</v>
      </c>
      <c r="Z170" s="146">
        <f>'Lack of Coping Capacity'!G169</f>
        <v>8.6999999999999993</v>
      </c>
      <c r="AA170" s="40">
        <f>'Lack of Coping Capacity'!H169</f>
        <v>6.7</v>
      </c>
      <c r="AB170" s="146">
        <f>'Lack of Coping Capacity'!M169</f>
        <v>4.3</v>
      </c>
      <c r="AC170" s="146">
        <f>'Lack of Coping Capacity'!R169</f>
        <v>3</v>
      </c>
      <c r="AD170" s="146">
        <f>'Lack of Coping Capacity'!W169</f>
        <v>6.3</v>
      </c>
      <c r="AE170" s="40">
        <f>'Lack of Coping Capacity'!X169</f>
        <v>4.5</v>
      </c>
      <c r="AF170" s="41">
        <f t="shared" si="40"/>
        <v>5.7</v>
      </c>
      <c r="AG170" s="155">
        <f t="shared" si="41"/>
        <v>7.2</v>
      </c>
      <c r="AH170" s="174" t="str">
        <f t="shared" si="37"/>
        <v>Very High</v>
      </c>
      <c r="AI170" s="167">
        <f t="shared" si="42"/>
        <v>6</v>
      </c>
      <c r="AJ170" s="170" t="e">
        <f>VLOOKUP($B170,#REF!,8,FALSE)</f>
        <v>#REF!</v>
      </c>
      <c r="AK170" s="47" t="e">
        <f>#REF!</f>
        <v>#REF!</v>
      </c>
      <c r="AL170" s="168" t="e">
        <f t="shared" si="43"/>
        <v>#REF!</v>
      </c>
      <c r="AM170" s="47" t="str">
        <f t="shared" si="44"/>
        <v>YES</v>
      </c>
      <c r="AN170" s="169" t="e">
        <f>#REF!</f>
        <v>#REF!</v>
      </c>
      <c r="AO170" s="175"/>
    </row>
    <row r="171" spans="1:41" ht="15" thickBot="1" x14ac:dyDescent="0.4">
      <c r="A171" s="125" t="str">
        <f>'Indicator Data'!A173</f>
        <v>Tajikistan</v>
      </c>
      <c r="B171" s="43" t="str">
        <f>'Indicator Data'!B173</f>
        <v>TJK</v>
      </c>
      <c r="C171" s="153">
        <f>'Hazard &amp; Exposure'!AO170</f>
        <v>9.6999999999999993</v>
      </c>
      <c r="D171" s="152">
        <f>'Hazard &amp; Exposure'!AP170</f>
        <v>5.4</v>
      </c>
      <c r="E171" s="152">
        <f>'Hazard &amp; Exposure'!AQ170</f>
        <v>0</v>
      </c>
      <c r="F171" s="152">
        <f>'Hazard &amp; Exposure'!AR170</f>
        <v>0</v>
      </c>
      <c r="G171" s="152">
        <f>'Hazard &amp; Exposure'!AU170</f>
        <v>7.6</v>
      </c>
      <c r="H171" s="40">
        <f>'Hazard &amp; Exposure'!AV170</f>
        <v>6</v>
      </c>
      <c r="I171" s="152">
        <f>'Hazard &amp; Exposure'!AY170</f>
        <v>6.5</v>
      </c>
      <c r="J171" s="152">
        <f>'Hazard &amp; Exposure'!BB170</f>
        <v>0</v>
      </c>
      <c r="K171" s="40">
        <f>'Hazard &amp; Exposure'!BC170</f>
        <v>4.5999999999999996</v>
      </c>
      <c r="L171" s="41">
        <f t="shared" si="38"/>
        <v>5.3</v>
      </c>
      <c r="M171" s="150">
        <f>Vulnerability!E170</f>
        <v>5.0999999999999996</v>
      </c>
      <c r="N171" s="148">
        <f>Vulnerability!H170</f>
        <v>2.8</v>
      </c>
      <c r="O171" s="148">
        <f>Vulnerability!M170</f>
        <v>1.5</v>
      </c>
      <c r="P171" s="40">
        <f>Vulnerability!N170</f>
        <v>3.6</v>
      </c>
      <c r="Q171" s="148">
        <f>Vulnerability!S170</f>
        <v>1.9</v>
      </c>
      <c r="R171" s="147">
        <f>Vulnerability!W170</f>
        <v>0.7</v>
      </c>
      <c r="S171" s="147">
        <f>Vulnerability!Z170</f>
        <v>2.8</v>
      </c>
      <c r="T171" s="147">
        <f>Vulnerability!AC170</f>
        <v>0.1</v>
      </c>
      <c r="U171" s="147">
        <f>Vulnerability!AI170</f>
        <v>7.8</v>
      </c>
      <c r="V171" s="148">
        <f>Vulnerability!AJ170</f>
        <v>3.6</v>
      </c>
      <c r="W171" s="40">
        <f>Vulnerability!AK170</f>
        <v>2.8</v>
      </c>
      <c r="X171" s="41">
        <f t="shared" si="39"/>
        <v>3.2</v>
      </c>
      <c r="Y171" s="163">
        <f>'Lack of Coping Capacity'!D170</f>
        <v>4.5999999999999996</v>
      </c>
      <c r="Z171" s="146">
        <f>'Lack of Coping Capacity'!G170</f>
        <v>7.4</v>
      </c>
      <c r="AA171" s="40">
        <f>'Lack of Coping Capacity'!H170</f>
        <v>6</v>
      </c>
      <c r="AB171" s="146">
        <f>'Lack of Coping Capacity'!M170</f>
        <v>3.2</v>
      </c>
      <c r="AC171" s="146">
        <f>'Lack of Coping Capacity'!R170</f>
        <v>5</v>
      </c>
      <c r="AD171" s="146">
        <f>'Lack of Coping Capacity'!W170</f>
        <v>3.9</v>
      </c>
      <c r="AE171" s="40">
        <f>'Lack of Coping Capacity'!X170</f>
        <v>4</v>
      </c>
      <c r="AF171" s="41">
        <f t="shared" si="40"/>
        <v>5.0999999999999996</v>
      </c>
      <c r="AG171" s="155">
        <f t="shared" si="41"/>
        <v>4.4000000000000004</v>
      </c>
      <c r="AH171" s="174" t="str">
        <f t="shared" si="37"/>
        <v>Medium</v>
      </c>
      <c r="AI171" s="167">
        <f t="shared" si="42"/>
        <v>65</v>
      </c>
      <c r="AJ171" s="170" t="e">
        <f>VLOOKUP($B171,#REF!,8,FALSE)</f>
        <v>#REF!</v>
      </c>
      <c r="AK171" s="47" t="e">
        <f>#REF!</f>
        <v>#REF!</v>
      </c>
      <c r="AL171" s="168" t="e">
        <f t="shared" si="43"/>
        <v>#REF!</v>
      </c>
      <c r="AM171" s="47" t="str">
        <f t="shared" si="44"/>
        <v/>
      </c>
      <c r="AN171" s="169" t="e">
        <f>#REF!</f>
        <v>#REF!</v>
      </c>
      <c r="AO171" s="175"/>
    </row>
    <row r="172" spans="1:41" ht="15" thickBot="1" x14ac:dyDescent="0.4">
      <c r="A172" s="125" t="str">
        <f>'Indicator Data'!A174</f>
        <v>Tanzania</v>
      </c>
      <c r="B172" s="43" t="str">
        <f>'Indicator Data'!B174</f>
        <v>TZA</v>
      </c>
      <c r="C172" s="153">
        <f>'Hazard &amp; Exposure'!AO171</f>
        <v>4.7</v>
      </c>
      <c r="D172" s="152">
        <f>'Hazard &amp; Exposure'!AP171</f>
        <v>5.8</v>
      </c>
      <c r="E172" s="152">
        <f>'Hazard &amp; Exposure'!AQ171</f>
        <v>5.9</v>
      </c>
      <c r="F172" s="152">
        <f>'Hazard &amp; Exposure'!AR171</f>
        <v>0.8</v>
      </c>
      <c r="G172" s="152">
        <f>'Hazard &amp; Exposure'!AU171</f>
        <v>5.0999999999999996</v>
      </c>
      <c r="H172" s="40">
        <f>'Hazard &amp; Exposure'!AV171</f>
        <v>4.7</v>
      </c>
      <c r="I172" s="152">
        <f>'Hazard &amp; Exposure'!AY171</f>
        <v>6.8</v>
      </c>
      <c r="J172" s="152">
        <f>'Hazard &amp; Exposure'!BB171</f>
        <v>0</v>
      </c>
      <c r="K172" s="40">
        <f>'Hazard &amp; Exposure'!BC171</f>
        <v>4.8</v>
      </c>
      <c r="L172" s="41">
        <f t="shared" si="38"/>
        <v>4.8</v>
      </c>
      <c r="M172" s="150">
        <f>Vulnerability!E171</f>
        <v>7.9</v>
      </c>
      <c r="N172" s="148">
        <f>Vulnerability!H171</f>
        <v>5.2</v>
      </c>
      <c r="O172" s="148">
        <f>Vulnerability!M171</f>
        <v>2.2000000000000002</v>
      </c>
      <c r="P172" s="40">
        <f>Vulnerability!N171</f>
        <v>5.8</v>
      </c>
      <c r="Q172" s="148">
        <f>Vulnerability!S171</f>
        <v>6.4</v>
      </c>
      <c r="R172" s="147">
        <f>Vulnerability!W171</f>
        <v>6.2</v>
      </c>
      <c r="S172" s="147">
        <f>Vulnerability!Z171</f>
        <v>3.6</v>
      </c>
      <c r="T172" s="147">
        <f>Vulnerability!AC171</f>
        <v>0.1</v>
      </c>
      <c r="U172" s="147">
        <f>Vulnerability!AI171</f>
        <v>7.8</v>
      </c>
      <c r="V172" s="148">
        <f>Vulnerability!AJ171</f>
        <v>5.0999999999999996</v>
      </c>
      <c r="W172" s="40">
        <f>Vulnerability!AK171</f>
        <v>5.8</v>
      </c>
      <c r="X172" s="41">
        <f t="shared" si="39"/>
        <v>5.8</v>
      </c>
      <c r="Y172" s="163">
        <f>'Lack of Coping Capacity'!D171</f>
        <v>3.5</v>
      </c>
      <c r="Z172" s="146">
        <f>'Lack of Coping Capacity'!G171</f>
        <v>6.4</v>
      </c>
      <c r="AA172" s="40">
        <f>'Lack of Coping Capacity'!H171</f>
        <v>5</v>
      </c>
      <c r="AB172" s="146">
        <f>'Lack of Coping Capacity'!M171</f>
        <v>6.4</v>
      </c>
      <c r="AC172" s="146">
        <f>'Lack of Coping Capacity'!R171</f>
        <v>9.1999999999999993</v>
      </c>
      <c r="AD172" s="146">
        <f>'Lack of Coping Capacity'!W171</f>
        <v>6</v>
      </c>
      <c r="AE172" s="40">
        <f>'Lack of Coping Capacity'!X171</f>
        <v>7.2</v>
      </c>
      <c r="AF172" s="41">
        <f t="shared" si="40"/>
        <v>6.2</v>
      </c>
      <c r="AG172" s="155">
        <f t="shared" si="41"/>
        <v>5.6</v>
      </c>
      <c r="AH172" s="174" t="str">
        <f t="shared" si="37"/>
        <v>High</v>
      </c>
      <c r="AI172" s="167">
        <f t="shared" si="42"/>
        <v>28</v>
      </c>
      <c r="AJ172" s="170" t="e">
        <f>VLOOKUP($B172,#REF!,8,FALSE)</f>
        <v>#REF!</v>
      </c>
      <c r="AK172" s="47" t="e">
        <f>#REF!</f>
        <v>#REF!</v>
      </c>
      <c r="AL172" s="168" t="e">
        <f t="shared" si="43"/>
        <v>#REF!</v>
      </c>
      <c r="AM172" s="47" t="str">
        <f t="shared" si="44"/>
        <v/>
      </c>
      <c r="AN172" s="169" t="e">
        <f>#REF!</f>
        <v>#REF!</v>
      </c>
      <c r="AO172" s="175"/>
    </row>
    <row r="173" spans="1:41" ht="15" thickBot="1" x14ac:dyDescent="0.4">
      <c r="A173" s="125" t="str">
        <f>'Indicator Data'!A175</f>
        <v>Thailand</v>
      </c>
      <c r="B173" s="43" t="str">
        <f>'Indicator Data'!B175</f>
        <v>THA</v>
      </c>
      <c r="C173" s="153">
        <f>'Hazard &amp; Exposure'!AO172</f>
        <v>3.4</v>
      </c>
      <c r="D173" s="152">
        <f>'Hazard &amp; Exposure'!AP172</f>
        <v>8.8000000000000007</v>
      </c>
      <c r="E173" s="152">
        <f>'Hazard &amp; Exposure'!AQ172</f>
        <v>7.2</v>
      </c>
      <c r="F173" s="152">
        <f>'Hazard &amp; Exposure'!AR172</f>
        <v>4.9000000000000004</v>
      </c>
      <c r="G173" s="152">
        <f>'Hazard &amp; Exposure'!AU172</f>
        <v>5.6</v>
      </c>
      <c r="H173" s="40">
        <f>'Hazard &amp; Exposure'!AV172</f>
        <v>6.4</v>
      </c>
      <c r="I173" s="152">
        <f>'Hazard &amp; Exposure'!AY172</f>
        <v>7</v>
      </c>
      <c r="J173" s="152">
        <f>'Hazard &amp; Exposure'!BB172</f>
        <v>0</v>
      </c>
      <c r="K173" s="40">
        <f>'Hazard &amp; Exposure'!BC172</f>
        <v>4.9000000000000004</v>
      </c>
      <c r="L173" s="41">
        <f t="shared" si="38"/>
        <v>5.7</v>
      </c>
      <c r="M173" s="150">
        <f>Vulnerability!E172</f>
        <v>2.4</v>
      </c>
      <c r="N173" s="148">
        <f>Vulnerability!H172</f>
        <v>4.4000000000000004</v>
      </c>
      <c r="O173" s="148">
        <f>Vulnerability!M172</f>
        <v>0.1</v>
      </c>
      <c r="P173" s="40">
        <f>Vulnerability!N172</f>
        <v>2.2999999999999998</v>
      </c>
      <c r="Q173" s="148">
        <f>Vulnerability!S172</f>
        <v>5.5</v>
      </c>
      <c r="R173" s="147">
        <f>Vulnerability!W172</f>
        <v>1.7</v>
      </c>
      <c r="S173" s="147">
        <f>Vulnerability!Z172</f>
        <v>1.1000000000000001</v>
      </c>
      <c r="T173" s="147">
        <f>Vulnerability!AC172</f>
        <v>4.0999999999999996</v>
      </c>
      <c r="U173" s="147">
        <f>Vulnerability!AI172</f>
        <v>3.3</v>
      </c>
      <c r="V173" s="148">
        <f>Vulnerability!AJ172</f>
        <v>2.6</v>
      </c>
      <c r="W173" s="40">
        <f>Vulnerability!AK172</f>
        <v>4.2</v>
      </c>
      <c r="X173" s="41">
        <f t="shared" si="39"/>
        <v>3.3</v>
      </c>
      <c r="Y173" s="163">
        <f>'Lack of Coping Capacity'!D172</f>
        <v>4.7</v>
      </c>
      <c r="Z173" s="146">
        <f>'Lack of Coping Capacity'!G172</f>
        <v>5.3</v>
      </c>
      <c r="AA173" s="40">
        <f>'Lack of Coping Capacity'!H172</f>
        <v>5</v>
      </c>
      <c r="AB173" s="146">
        <f>'Lack of Coping Capacity'!M172</f>
        <v>2</v>
      </c>
      <c r="AC173" s="146">
        <f>'Lack of Coping Capacity'!R172</f>
        <v>2.2999999999999998</v>
      </c>
      <c r="AD173" s="146">
        <f>'Lack of Coping Capacity'!W172</f>
        <v>4.3</v>
      </c>
      <c r="AE173" s="40">
        <f>'Lack of Coping Capacity'!X172</f>
        <v>2.9</v>
      </c>
      <c r="AF173" s="41">
        <f t="shared" si="40"/>
        <v>4</v>
      </c>
      <c r="AG173" s="155">
        <f t="shared" si="41"/>
        <v>4.2</v>
      </c>
      <c r="AH173" s="174" t="str">
        <f t="shared" si="37"/>
        <v>Medium</v>
      </c>
      <c r="AI173" s="167">
        <f t="shared" si="42"/>
        <v>73</v>
      </c>
      <c r="AJ173" s="170" t="e">
        <f>VLOOKUP($B173,#REF!,8,FALSE)</f>
        <v>#REF!</v>
      </c>
      <c r="AK173" s="47" t="e">
        <f>#REF!</f>
        <v>#REF!</v>
      </c>
      <c r="AL173" s="168" t="e">
        <f t="shared" si="43"/>
        <v>#REF!</v>
      </c>
      <c r="AM173" s="47" t="str">
        <f t="shared" si="44"/>
        <v/>
      </c>
      <c r="AN173" s="169" t="e">
        <f>#REF!</f>
        <v>#REF!</v>
      </c>
      <c r="AO173" s="175"/>
    </row>
    <row r="174" spans="1:41" s="3" customFormat="1" ht="15" thickBot="1" x14ac:dyDescent="0.4">
      <c r="A174" s="125" t="str">
        <f>'Indicator Data'!A176</f>
        <v>Timor-Leste</v>
      </c>
      <c r="B174" s="43" t="str">
        <f>'Indicator Data'!B176</f>
        <v>TLS</v>
      </c>
      <c r="C174" s="153">
        <f>'Hazard &amp; Exposure'!AO173</f>
        <v>5.8</v>
      </c>
      <c r="D174" s="152">
        <f>'Hazard &amp; Exposure'!AP173</f>
        <v>1.7</v>
      </c>
      <c r="E174" s="152">
        <f>'Hazard &amp; Exposure'!AQ173</f>
        <v>6</v>
      </c>
      <c r="F174" s="152">
        <f>'Hazard &amp; Exposure'!AR173</f>
        <v>3.7</v>
      </c>
      <c r="G174" s="152">
        <f>'Hazard &amp; Exposure'!AU173</f>
        <v>1.6</v>
      </c>
      <c r="H174" s="40">
        <f>'Hazard &amp; Exposure'!AV173</f>
        <v>4</v>
      </c>
      <c r="I174" s="152">
        <f>'Hazard &amp; Exposure'!AY173</f>
        <v>3</v>
      </c>
      <c r="J174" s="152">
        <f>'Hazard &amp; Exposure'!BB173</f>
        <v>0</v>
      </c>
      <c r="K174" s="40">
        <f>'Hazard &amp; Exposure'!BC173</f>
        <v>2.1</v>
      </c>
      <c r="L174" s="41">
        <f t="shared" si="38"/>
        <v>3.1</v>
      </c>
      <c r="M174" s="150">
        <f>Vulnerability!E173</f>
        <v>7.2</v>
      </c>
      <c r="N174" s="148">
        <f>Vulnerability!H173</f>
        <v>1.6</v>
      </c>
      <c r="O174" s="148">
        <f>Vulnerability!M173</f>
        <v>5.6</v>
      </c>
      <c r="P174" s="40">
        <f>Vulnerability!N173</f>
        <v>5.4</v>
      </c>
      <c r="Q174" s="148">
        <f>Vulnerability!S173</f>
        <v>0</v>
      </c>
      <c r="R174" s="147">
        <f>Vulnerability!W173</f>
        <v>5.2</v>
      </c>
      <c r="S174" s="147">
        <f>Vulnerability!Z173</f>
        <v>6.9</v>
      </c>
      <c r="T174" s="147">
        <f>Vulnerability!AC173</f>
        <v>2.2999999999999998</v>
      </c>
      <c r="U174" s="147">
        <f>Vulnerability!AI173</f>
        <v>6.9</v>
      </c>
      <c r="V174" s="148">
        <f>Vulnerability!AJ173</f>
        <v>5.6</v>
      </c>
      <c r="W174" s="40">
        <f>Vulnerability!AK173</f>
        <v>3.3</v>
      </c>
      <c r="X174" s="41">
        <f t="shared" si="39"/>
        <v>4.4000000000000004</v>
      </c>
      <c r="Y174" s="163">
        <f>'Lack of Coping Capacity'!D173</f>
        <v>6.3</v>
      </c>
      <c r="Z174" s="146">
        <f>'Lack of Coping Capacity'!G173</f>
        <v>6.8</v>
      </c>
      <c r="AA174" s="40">
        <f>'Lack of Coping Capacity'!H173</f>
        <v>6.6</v>
      </c>
      <c r="AB174" s="146">
        <f>'Lack of Coping Capacity'!M173</f>
        <v>5.4</v>
      </c>
      <c r="AC174" s="146">
        <f>'Lack of Coping Capacity'!R173</f>
        <v>6.8</v>
      </c>
      <c r="AD174" s="146">
        <f>'Lack of Coping Capacity'!W173</f>
        <v>7.3</v>
      </c>
      <c r="AE174" s="40">
        <f>'Lack of Coping Capacity'!X173</f>
        <v>6.5</v>
      </c>
      <c r="AF174" s="41">
        <f t="shared" si="40"/>
        <v>6.6</v>
      </c>
      <c r="AG174" s="155">
        <f t="shared" si="41"/>
        <v>4.5</v>
      </c>
      <c r="AH174" s="174" t="str">
        <f t="shared" si="37"/>
        <v>Medium</v>
      </c>
      <c r="AI174" s="167">
        <f t="shared" si="42"/>
        <v>62</v>
      </c>
      <c r="AJ174" s="170" t="e">
        <f>VLOOKUP($B174,#REF!,8,FALSE)</f>
        <v>#REF!</v>
      </c>
      <c r="AK174" s="47" t="e">
        <f>#REF!</f>
        <v>#REF!</v>
      </c>
      <c r="AL174" s="168" t="e">
        <f t="shared" si="43"/>
        <v>#REF!</v>
      </c>
      <c r="AM174" s="47" t="str">
        <f t="shared" si="44"/>
        <v/>
      </c>
      <c r="AN174" s="169" t="e">
        <f>#REF!</f>
        <v>#REF!</v>
      </c>
      <c r="AO174" s="175"/>
    </row>
    <row r="175" spans="1:41" ht="15" thickBot="1" x14ac:dyDescent="0.4">
      <c r="A175" s="125" t="str">
        <f>'Indicator Data'!A177</f>
        <v>Togo</v>
      </c>
      <c r="B175" s="43" t="str">
        <f>'Indicator Data'!B177</f>
        <v>TGO</v>
      </c>
      <c r="C175" s="153">
        <f>'Hazard &amp; Exposure'!AO174</f>
        <v>0.1</v>
      </c>
      <c r="D175" s="152">
        <f>'Hazard &amp; Exposure'!AP174</f>
        <v>4.3</v>
      </c>
      <c r="E175" s="152">
        <f>'Hazard &amp; Exposure'!AQ174</f>
        <v>0</v>
      </c>
      <c r="F175" s="152">
        <f>'Hazard &amp; Exposure'!AR174</f>
        <v>0</v>
      </c>
      <c r="G175" s="152">
        <f>'Hazard &amp; Exposure'!AU174</f>
        <v>2.6</v>
      </c>
      <c r="H175" s="40">
        <f>'Hazard &amp; Exposure'!AV174</f>
        <v>1.6</v>
      </c>
      <c r="I175" s="152">
        <f>'Hazard &amp; Exposure'!AY174</f>
        <v>3</v>
      </c>
      <c r="J175" s="152">
        <f>'Hazard &amp; Exposure'!BB174</f>
        <v>0</v>
      </c>
      <c r="K175" s="40">
        <f>'Hazard &amp; Exposure'!BC174</f>
        <v>2.1</v>
      </c>
      <c r="L175" s="41">
        <f t="shared" si="38"/>
        <v>1.9</v>
      </c>
      <c r="M175" s="150">
        <f>Vulnerability!E174</f>
        <v>8</v>
      </c>
      <c r="N175" s="148">
        <f>Vulnerability!H174</f>
        <v>6.5</v>
      </c>
      <c r="O175" s="148">
        <f>Vulnerability!M174</f>
        <v>2.6</v>
      </c>
      <c r="P175" s="40">
        <f>Vulnerability!N174</f>
        <v>6.3</v>
      </c>
      <c r="Q175" s="148">
        <f>Vulnerability!S174</f>
        <v>3.6</v>
      </c>
      <c r="R175" s="147">
        <f>Vulnerability!W174</f>
        <v>3.9</v>
      </c>
      <c r="S175" s="147">
        <f>Vulnerability!Z174</f>
        <v>4.5999999999999996</v>
      </c>
      <c r="T175" s="147">
        <f>Vulnerability!AC174</f>
        <v>0</v>
      </c>
      <c r="U175" s="147">
        <f>Vulnerability!AI174</f>
        <v>4.3</v>
      </c>
      <c r="V175" s="148">
        <f>Vulnerability!AJ174</f>
        <v>3.4</v>
      </c>
      <c r="W175" s="40">
        <f>Vulnerability!AK174</f>
        <v>3.5</v>
      </c>
      <c r="X175" s="41">
        <f t="shared" si="39"/>
        <v>5.0999999999999996</v>
      </c>
      <c r="Y175" s="163">
        <f>'Lack of Coping Capacity'!D174</f>
        <v>9.1999999999999993</v>
      </c>
      <c r="Z175" s="146">
        <f>'Lack of Coping Capacity'!G174</f>
        <v>7.2</v>
      </c>
      <c r="AA175" s="40">
        <f>'Lack of Coping Capacity'!H174</f>
        <v>8.1999999999999993</v>
      </c>
      <c r="AB175" s="146">
        <f>'Lack of Coping Capacity'!M174</f>
        <v>6.7</v>
      </c>
      <c r="AC175" s="146">
        <f>'Lack of Coping Capacity'!R174</f>
        <v>8.3000000000000007</v>
      </c>
      <c r="AD175" s="146">
        <f>'Lack of Coping Capacity'!W174</f>
        <v>6.5</v>
      </c>
      <c r="AE175" s="40">
        <f>'Lack of Coping Capacity'!X174</f>
        <v>7.2</v>
      </c>
      <c r="AF175" s="41">
        <f t="shared" si="40"/>
        <v>7.7</v>
      </c>
      <c r="AG175" s="155">
        <f t="shared" si="41"/>
        <v>4.2</v>
      </c>
      <c r="AH175" s="174" t="str">
        <f t="shared" si="37"/>
        <v>Medium</v>
      </c>
      <c r="AI175" s="167">
        <f t="shared" si="42"/>
        <v>73</v>
      </c>
      <c r="AJ175" s="170" t="e">
        <f>VLOOKUP($B175,#REF!,8,FALSE)</f>
        <v>#REF!</v>
      </c>
      <c r="AK175" s="47" t="e">
        <f>#REF!</f>
        <v>#REF!</v>
      </c>
      <c r="AL175" s="168" t="e">
        <f t="shared" si="43"/>
        <v>#REF!</v>
      </c>
      <c r="AM175" s="47" t="str">
        <f t="shared" si="44"/>
        <v/>
      </c>
      <c r="AN175" s="169" t="e">
        <f>#REF!</f>
        <v>#REF!</v>
      </c>
      <c r="AO175" s="175"/>
    </row>
    <row r="176" spans="1:41" ht="15" thickBot="1" x14ac:dyDescent="0.4">
      <c r="A176" s="125" t="str">
        <f>'Indicator Data'!A178</f>
        <v>Tonga</v>
      </c>
      <c r="B176" s="43" t="str">
        <f>'Indicator Data'!B178</f>
        <v>TON</v>
      </c>
      <c r="C176" s="153">
        <f>'Hazard &amp; Exposure'!AO175</f>
        <v>0.1</v>
      </c>
      <c r="D176" s="152">
        <f>'Hazard &amp; Exposure'!AP175</f>
        <v>0.1</v>
      </c>
      <c r="E176" s="152">
        <f>'Hazard &amp; Exposure'!AQ175</f>
        <v>8</v>
      </c>
      <c r="F176" s="152">
        <f>'Hazard &amp; Exposure'!AR175</f>
        <v>6.2</v>
      </c>
      <c r="G176" s="152">
        <f>'Hazard &amp; Exposure'!AU175</f>
        <v>0.5</v>
      </c>
      <c r="H176" s="40">
        <f>'Hazard &amp; Exposure'!AV175</f>
        <v>3.9</v>
      </c>
      <c r="I176" s="152">
        <f>'Hazard &amp; Exposure'!AY175</f>
        <v>0</v>
      </c>
      <c r="J176" s="152">
        <f>'Hazard &amp; Exposure'!BB175</f>
        <v>0</v>
      </c>
      <c r="K176" s="40">
        <f>'Hazard &amp; Exposure'!BC175</f>
        <v>0</v>
      </c>
      <c r="L176" s="41">
        <f t="shared" si="38"/>
        <v>2.2000000000000002</v>
      </c>
      <c r="M176" s="150">
        <f>Vulnerability!E175</f>
        <v>3.4</v>
      </c>
      <c r="N176" s="148">
        <f>Vulnerability!H175</f>
        <v>4.4000000000000004</v>
      </c>
      <c r="O176" s="148">
        <f>Vulnerability!M175</f>
        <v>10</v>
      </c>
      <c r="P176" s="40">
        <f>Vulnerability!N175</f>
        <v>5.3</v>
      </c>
      <c r="Q176" s="148">
        <f>Vulnerability!S175</f>
        <v>0</v>
      </c>
      <c r="R176" s="147">
        <f>Vulnerability!W175</f>
        <v>0.2</v>
      </c>
      <c r="S176" s="147">
        <f>Vulnerability!Z175</f>
        <v>0.8</v>
      </c>
      <c r="T176" s="147">
        <f>Vulnerability!AC175</f>
        <v>10</v>
      </c>
      <c r="U176" s="147">
        <f>Vulnerability!AI175</f>
        <v>4.4000000000000004</v>
      </c>
      <c r="V176" s="148">
        <f>Vulnerability!AJ175</f>
        <v>5.7</v>
      </c>
      <c r="W176" s="40">
        <f>Vulnerability!AK175</f>
        <v>3.4</v>
      </c>
      <c r="X176" s="41">
        <f t="shared" si="39"/>
        <v>4.4000000000000004</v>
      </c>
      <c r="Y176" s="163">
        <f>'Lack of Coping Capacity'!D175</f>
        <v>5.8</v>
      </c>
      <c r="Z176" s="146">
        <f>'Lack of Coping Capacity'!G175</f>
        <v>5.4</v>
      </c>
      <c r="AA176" s="40">
        <f>'Lack of Coping Capacity'!H175</f>
        <v>5.6</v>
      </c>
      <c r="AB176" s="146">
        <f>'Lack of Coping Capacity'!M175</f>
        <v>3.2</v>
      </c>
      <c r="AC176" s="146">
        <f>'Lack of Coping Capacity'!R175</f>
        <v>0.4</v>
      </c>
      <c r="AD176" s="146">
        <f>'Lack of Coping Capacity'!W175</f>
        <v>5.7</v>
      </c>
      <c r="AE176" s="40">
        <f>'Lack of Coping Capacity'!X175</f>
        <v>3.1</v>
      </c>
      <c r="AF176" s="41">
        <f t="shared" si="40"/>
        <v>4.5</v>
      </c>
      <c r="AG176" s="155">
        <f t="shared" si="41"/>
        <v>3.5</v>
      </c>
      <c r="AH176" s="174" t="str">
        <f t="shared" si="37"/>
        <v>Medium</v>
      </c>
      <c r="AI176" s="167">
        <f t="shared" si="42"/>
        <v>98</v>
      </c>
      <c r="AJ176" s="170" t="e">
        <f>VLOOKUP($B176,#REF!,8,FALSE)</f>
        <v>#REF!</v>
      </c>
      <c r="AK176" s="47" t="e">
        <f>#REF!</f>
        <v>#REF!</v>
      </c>
      <c r="AL176" s="168" t="e">
        <f t="shared" si="43"/>
        <v>#REF!</v>
      </c>
      <c r="AM176" s="47" t="str">
        <f t="shared" si="44"/>
        <v/>
      </c>
      <c r="AN176" s="169" t="e">
        <f>#REF!</f>
        <v>#REF!</v>
      </c>
      <c r="AO176" s="175"/>
    </row>
    <row r="177" spans="1:41" ht="15" thickBot="1" x14ac:dyDescent="0.4">
      <c r="A177" s="125" t="str">
        <f>'Indicator Data'!A179</f>
        <v>Trinidad and Tobago</v>
      </c>
      <c r="B177" s="43" t="str">
        <f>'Indicator Data'!B179</f>
        <v>TTO</v>
      </c>
      <c r="C177" s="153">
        <f>'Hazard &amp; Exposure'!AO176</f>
        <v>4</v>
      </c>
      <c r="D177" s="152">
        <f>'Hazard &amp; Exposure'!AP176</f>
        <v>0.3</v>
      </c>
      <c r="E177" s="152">
        <f>'Hazard &amp; Exposure'!AQ176</f>
        <v>0</v>
      </c>
      <c r="F177" s="152">
        <f>'Hazard &amp; Exposure'!AR176</f>
        <v>2.4</v>
      </c>
      <c r="G177" s="152">
        <f>'Hazard &amp; Exposure'!AU176</f>
        <v>2.2999999999999998</v>
      </c>
      <c r="H177" s="40">
        <f>'Hazard &amp; Exposure'!AV176</f>
        <v>1.9</v>
      </c>
      <c r="I177" s="152">
        <f>'Hazard &amp; Exposure'!AY176</f>
        <v>1.1000000000000001</v>
      </c>
      <c r="J177" s="152">
        <f>'Hazard &amp; Exposure'!BB176</f>
        <v>0</v>
      </c>
      <c r="K177" s="40">
        <f>'Hazard &amp; Exposure'!BC176</f>
        <v>0.8</v>
      </c>
      <c r="L177" s="41">
        <f t="shared" si="38"/>
        <v>1.4</v>
      </c>
      <c r="M177" s="150">
        <f>Vulnerability!E176</f>
        <v>2.6</v>
      </c>
      <c r="N177" s="148">
        <f>Vulnerability!H176</f>
        <v>3.9</v>
      </c>
      <c r="O177" s="148">
        <f>Vulnerability!M176</f>
        <v>0</v>
      </c>
      <c r="P177" s="40">
        <f>Vulnerability!N176</f>
        <v>2.2999999999999998</v>
      </c>
      <c r="Q177" s="148">
        <f>Vulnerability!S176</f>
        <v>1.1000000000000001</v>
      </c>
      <c r="R177" s="147">
        <f>Vulnerability!W176</f>
        <v>1.4</v>
      </c>
      <c r="S177" s="147">
        <f>Vulnerability!Z176</f>
        <v>2</v>
      </c>
      <c r="T177" s="147">
        <f>Vulnerability!AC176</f>
        <v>10</v>
      </c>
      <c r="U177" s="147">
        <f>Vulnerability!AI176</f>
        <v>2.4</v>
      </c>
      <c r="V177" s="148">
        <f>Vulnerability!AJ176</f>
        <v>5.7</v>
      </c>
      <c r="W177" s="40">
        <f>Vulnerability!AK176</f>
        <v>3.8</v>
      </c>
      <c r="X177" s="41">
        <f t="shared" si="39"/>
        <v>3.1</v>
      </c>
      <c r="Y177" s="163">
        <f>'Lack of Coping Capacity'!D176</f>
        <v>4.4000000000000004</v>
      </c>
      <c r="Z177" s="146">
        <f>'Lack of Coping Capacity'!G176</f>
        <v>5.2</v>
      </c>
      <c r="AA177" s="40">
        <f>'Lack of Coping Capacity'!H176</f>
        <v>4.8</v>
      </c>
      <c r="AB177" s="146">
        <f>'Lack of Coping Capacity'!M176</f>
        <v>1.2</v>
      </c>
      <c r="AC177" s="146">
        <f>'Lack of Coping Capacity'!R176</f>
        <v>0.6</v>
      </c>
      <c r="AD177" s="146">
        <f>'Lack of Coping Capacity'!W176</f>
        <v>3</v>
      </c>
      <c r="AE177" s="40">
        <f>'Lack of Coping Capacity'!X176</f>
        <v>1.6</v>
      </c>
      <c r="AF177" s="41">
        <f t="shared" si="40"/>
        <v>3.4</v>
      </c>
      <c r="AG177" s="155">
        <f t="shared" si="41"/>
        <v>2.5</v>
      </c>
      <c r="AH177" s="174" t="str">
        <f t="shared" si="37"/>
        <v>Low</v>
      </c>
      <c r="AI177" s="167">
        <f t="shared" si="42"/>
        <v>133</v>
      </c>
      <c r="AJ177" s="170" t="e">
        <f>VLOOKUP($B177,#REF!,8,FALSE)</f>
        <v>#REF!</v>
      </c>
      <c r="AK177" s="47" t="e">
        <f>#REF!</f>
        <v>#REF!</v>
      </c>
      <c r="AL177" s="168" t="e">
        <f t="shared" si="43"/>
        <v>#REF!</v>
      </c>
      <c r="AM177" s="47" t="str">
        <f t="shared" si="44"/>
        <v/>
      </c>
      <c r="AN177" s="169" t="e">
        <f>#REF!</f>
        <v>#REF!</v>
      </c>
      <c r="AO177" s="175"/>
    </row>
    <row r="178" spans="1:41" ht="15" thickBot="1" x14ac:dyDescent="0.4">
      <c r="A178" s="125" t="str">
        <f>'Indicator Data'!A180</f>
        <v>Tunisia</v>
      </c>
      <c r="B178" s="43" t="str">
        <f>'Indicator Data'!B180</f>
        <v>TUN</v>
      </c>
      <c r="C178" s="153">
        <f>'Hazard &amp; Exposure'!AO177</f>
        <v>4.0999999999999996</v>
      </c>
      <c r="D178" s="152">
        <f>'Hazard &amp; Exposure'!AP177</f>
        <v>3.8</v>
      </c>
      <c r="E178" s="152">
        <f>'Hazard &amp; Exposure'!AQ177</f>
        <v>7.5</v>
      </c>
      <c r="F178" s="152">
        <f>'Hazard &amp; Exposure'!AR177</f>
        <v>0</v>
      </c>
      <c r="G178" s="152">
        <f>'Hazard &amp; Exposure'!AU177</f>
        <v>5.3</v>
      </c>
      <c r="H178" s="40">
        <f>'Hazard &amp; Exposure'!AV177</f>
        <v>4.5999999999999996</v>
      </c>
      <c r="I178" s="152">
        <f>'Hazard &amp; Exposure'!AY177</f>
        <v>3.8</v>
      </c>
      <c r="J178" s="152">
        <f>'Hazard &amp; Exposure'!BB177</f>
        <v>0</v>
      </c>
      <c r="K178" s="40">
        <f>'Hazard &amp; Exposure'!BC177</f>
        <v>2.7</v>
      </c>
      <c r="L178" s="41">
        <f t="shared" si="38"/>
        <v>3.7</v>
      </c>
      <c r="M178" s="150">
        <f>Vulnerability!E177</f>
        <v>3.1</v>
      </c>
      <c r="N178" s="148">
        <f>Vulnerability!H177</f>
        <v>3.4</v>
      </c>
      <c r="O178" s="148">
        <f>Vulnerability!M177</f>
        <v>1.3</v>
      </c>
      <c r="P178" s="40">
        <f>Vulnerability!N177</f>
        <v>2.7</v>
      </c>
      <c r="Q178" s="148">
        <f>Vulnerability!S177</f>
        <v>0.9</v>
      </c>
      <c r="R178" s="147">
        <f>Vulnerability!W177</f>
        <v>0.4</v>
      </c>
      <c r="S178" s="147">
        <f>Vulnerability!Z177</f>
        <v>0.8</v>
      </c>
      <c r="T178" s="147">
        <f>Vulnerability!AC177</f>
        <v>0.3</v>
      </c>
      <c r="U178" s="147">
        <f>Vulnerability!AI177</f>
        <v>1.4</v>
      </c>
      <c r="V178" s="148">
        <f>Vulnerability!AJ177</f>
        <v>0.7</v>
      </c>
      <c r="W178" s="40">
        <f>Vulnerability!AK177</f>
        <v>0.8</v>
      </c>
      <c r="X178" s="41">
        <f t="shared" si="39"/>
        <v>1.8</v>
      </c>
      <c r="Y178" s="163">
        <f>'Lack of Coping Capacity'!D177</f>
        <v>6.4</v>
      </c>
      <c r="Z178" s="146">
        <f>'Lack of Coping Capacity'!G177</f>
        <v>5.4</v>
      </c>
      <c r="AA178" s="40">
        <f>'Lack of Coping Capacity'!H177</f>
        <v>5.9</v>
      </c>
      <c r="AB178" s="146">
        <f>'Lack of Coping Capacity'!M177</f>
        <v>3.2</v>
      </c>
      <c r="AC178" s="146">
        <f>'Lack of Coping Capacity'!R177</f>
        <v>2.6</v>
      </c>
      <c r="AD178" s="146">
        <f>'Lack of Coping Capacity'!W177</f>
        <v>3.9</v>
      </c>
      <c r="AE178" s="40">
        <f>'Lack of Coping Capacity'!X177</f>
        <v>3.2</v>
      </c>
      <c r="AF178" s="41">
        <f t="shared" si="40"/>
        <v>4.7</v>
      </c>
      <c r="AG178" s="155">
        <f t="shared" si="41"/>
        <v>3.2</v>
      </c>
      <c r="AH178" s="174" t="str">
        <f t="shared" si="37"/>
        <v>Low</v>
      </c>
      <c r="AI178" s="167">
        <f t="shared" si="42"/>
        <v>109</v>
      </c>
      <c r="AJ178" s="170" t="e">
        <f>VLOOKUP($B178,#REF!,8,FALSE)</f>
        <v>#REF!</v>
      </c>
      <c r="AK178" s="47" t="e">
        <f>#REF!</f>
        <v>#REF!</v>
      </c>
      <c r="AL178" s="168" t="e">
        <f t="shared" si="43"/>
        <v>#REF!</v>
      </c>
      <c r="AM178" s="47" t="str">
        <f t="shared" si="44"/>
        <v/>
      </c>
      <c r="AN178" s="169" t="e">
        <f>#REF!</f>
        <v>#REF!</v>
      </c>
      <c r="AO178" s="175"/>
    </row>
    <row r="179" spans="1:41" ht="15" thickBot="1" x14ac:dyDescent="0.4">
      <c r="A179" s="125" t="str">
        <f>'Indicator Data'!A181</f>
        <v>Turkey</v>
      </c>
      <c r="B179" s="43" t="str">
        <f>'Indicator Data'!B181</f>
        <v>TUR</v>
      </c>
      <c r="C179" s="153">
        <f>'Hazard &amp; Exposure'!AO178</f>
        <v>9.3000000000000007</v>
      </c>
      <c r="D179" s="152">
        <f>'Hazard &amp; Exposure'!AP178</f>
        <v>5.7</v>
      </c>
      <c r="E179" s="152">
        <f>'Hazard &amp; Exposure'!AQ178</f>
        <v>7</v>
      </c>
      <c r="F179" s="152">
        <f>'Hazard &amp; Exposure'!AR178</f>
        <v>0</v>
      </c>
      <c r="G179" s="152">
        <f>'Hazard &amp; Exposure'!AU178</f>
        <v>2.6</v>
      </c>
      <c r="H179" s="40">
        <f>'Hazard &amp; Exposure'!AV178</f>
        <v>5.9</v>
      </c>
      <c r="I179" s="152">
        <f>'Hazard &amp; Exposure'!AY178</f>
        <v>9.6</v>
      </c>
      <c r="J179" s="152">
        <f>'Hazard &amp; Exposure'!BB178</f>
        <v>9</v>
      </c>
      <c r="K179" s="40">
        <f>'Hazard &amp; Exposure'!BC178</f>
        <v>9</v>
      </c>
      <c r="L179" s="41">
        <f t="shared" si="38"/>
        <v>7.8</v>
      </c>
      <c r="M179" s="150">
        <f>Vulnerability!E178</f>
        <v>2.4</v>
      </c>
      <c r="N179" s="148">
        <f>Vulnerability!H178</f>
        <v>4.2</v>
      </c>
      <c r="O179" s="148">
        <f>Vulnerability!M178</f>
        <v>0.6</v>
      </c>
      <c r="P179" s="40">
        <f>Vulnerability!N178</f>
        <v>2.4</v>
      </c>
      <c r="Q179" s="148">
        <f>Vulnerability!S178</f>
        <v>9.4</v>
      </c>
      <c r="R179" s="147">
        <f>Vulnerability!W178</f>
        <v>0.2</v>
      </c>
      <c r="S179" s="147">
        <f>Vulnerability!Z178</f>
        <v>0.7</v>
      </c>
      <c r="T179" s="147">
        <f>Vulnerability!AC178</f>
        <v>0</v>
      </c>
      <c r="U179" s="147">
        <f>Vulnerability!AI178</f>
        <v>1.3</v>
      </c>
      <c r="V179" s="148">
        <f>Vulnerability!AJ178</f>
        <v>0.6</v>
      </c>
      <c r="W179" s="40">
        <f>Vulnerability!AK178</f>
        <v>6.9</v>
      </c>
      <c r="X179" s="41">
        <f t="shared" si="39"/>
        <v>5.0999999999999996</v>
      </c>
      <c r="Y179" s="163">
        <f>'Lack of Coping Capacity'!D178</f>
        <v>2.1</v>
      </c>
      <c r="Z179" s="146">
        <f>'Lack of Coping Capacity'!G178</f>
        <v>5.4</v>
      </c>
      <c r="AA179" s="40">
        <f>'Lack of Coping Capacity'!H178</f>
        <v>3.8</v>
      </c>
      <c r="AB179" s="146">
        <f>'Lack of Coping Capacity'!M178</f>
        <v>2.6</v>
      </c>
      <c r="AC179" s="146">
        <f>'Lack of Coping Capacity'!R178</f>
        <v>1.8</v>
      </c>
      <c r="AD179" s="146">
        <f>'Lack of Coping Capacity'!W178</f>
        <v>3.4</v>
      </c>
      <c r="AE179" s="40">
        <f>'Lack of Coping Capacity'!X178</f>
        <v>2.6</v>
      </c>
      <c r="AF179" s="41">
        <f t="shared" si="40"/>
        <v>3.2</v>
      </c>
      <c r="AG179" s="155">
        <f t="shared" si="41"/>
        <v>5</v>
      </c>
      <c r="AH179" s="174" t="str">
        <f t="shared" si="37"/>
        <v>High</v>
      </c>
      <c r="AI179" s="167">
        <f t="shared" si="42"/>
        <v>42</v>
      </c>
      <c r="AJ179" s="170" t="e">
        <f>VLOOKUP($B179,#REF!,8,FALSE)</f>
        <v>#REF!</v>
      </c>
      <c r="AK179" s="47" t="e">
        <f>#REF!</f>
        <v>#REF!</v>
      </c>
      <c r="AL179" s="168" t="e">
        <f t="shared" si="43"/>
        <v>#REF!</v>
      </c>
      <c r="AM179" s="47" t="str">
        <f t="shared" si="44"/>
        <v>YES</v>
      </c>
      <c r="AN179" s="169" t="e">
        <f>#REF!</f>
        <v>#REF!</v>
      </c>
      <c r="AO179" s="175"/>
    </row>
    <row r="180" spans="1:41" ht="15" thickBot="1" x14ac:dyDescent="0.4">
      <c r="A180" s="125" t="str">
        <f>'Indicator Data'!A182</f>
        <v>Turkmenistan</v>
      </c>
      <c r="B180" s="43" t="str">
        <f>'Indicator Data'!B182</f>
        <v>TKM</v>
      </c>
      <c r="C180" s="153">
        <f>'Hazard &amp; Exposure'!AO179</f>
        <v>8.6</v>
      </c>
      <c r="D180" s="152">
        <f>'Hazard &amp; Exposure'!AP179</f>
        <v>6.4</v>
      </c>
      <c r="E180" s="152">
        <f>'Hazard &amp; Exposure'!AQ179</f>
        <v>0</v>
      </c>
      <c r="F180" s="152">
        <f>'Hazard &amp; Exposure'!AR179</f>
        <v>0</v>
      </c>
      <c r="G180" s="152">
        <f>'Hazard &amp; Exposure'!AU179</f>
        <v>4.5999999999999996</v>
      </c>
      <c r="H180" s="40">
        <f>'Hazard &amp; Exposure'!AV179</f>
        <v>4.9000000000000004</v>
      </c>
      <c r="I180" s="152">
        <f>'Hazard &amp; Exposure'!AY179</f>
        <v>1.2</v>
      </c>
      <c r="J180" s="152">
        <f>'Hazard &amp; Exposure'!BB179</f>
        <v>0</v>
      </c>
      <c r="K180" s="40">
        <f>'Hazard &amp; Exposure'!BC179</f>
        <v>0.8</v>
      </c>
      <c r="L180" s="41">
        <f t="shared" si="38"/>
        <v>3.1</v>
      </c>
      <c r="M180" s="150">
        <f>Vulnerability!E179</f>
        <v>2.2999999999999998</v>
      </c>
      <c r="N180" s="148" t="str">
        <f>Vulnerability!H179</f>
        <v>x</v>
      </c>
      <c r="O180" s="148">
        <f>Vulnerability!M179</f>
        <v>0.1</v>
      </c>
      <c r="P180" s="40">
        <f>Vulnerability!N179</f>
        <v>1.6</v>
      </c>
      <c r="Q180" s="148">
        <f>Vulnerability!S179</f>
        <v>0</v>
      </c>
      <c r="R180" s="147">
        <f>Vulnerability!W179</f>
        <v>0.8</v>
      </c>
      <c r="S180" s="147">
        <f>Vulnerability!Z179</f>
        <v>3.6</v>
      </c>
      <c r="T180" s="147">
        <f>Vulnerability!AC179</f>
        <v>0</v>
      </c>
      <c r="U180" s="147">
        <f>Vulnerability!AI179</f>
        <v>2.1</v>
      </c>
      <c r="V180" s="148">
        <f>Vulnerability!AJ179</f>
        <v>1.7</v>
      </c>
      <c r="W180" s="40">
        <f>Vulnerability!AK179</f>
        <v>0.9</v>
      </c>
      <c r="X180" s="41">
        <f t="shared" si="39"/>
        <v>1.3</v>
      </c>
      <c r="Y180" s="163" t="str">
        <f>'Lack of Coping Capacity'!D179</f>
        <v>x</v>
      </c>
      <c r="Z180" s="146">
        <f>'Lack of Coping Capacity'!G179</f>
        <v>7.7</v>
      </c>
      <c r="AA180" s="40">
        <f>'Lack of Coping Capacity'!H179</f>
        <v>7.7</v>
      </c>
      <c r="AB180" s="146">
        <f>'Lack of Coping Capacity'!M179</f>
        <v>2.6</v>
      </c>
      <c r="AC180" s="146">
        <f>'Lack of Coping Capacity'!R179</f>
        <v>7.2</v>
      </c>
      <c r="AD180" s="146">
        <f>'Lack of Coping Capacity'!W179</f>
        <v>2.8</v>
      </c>
      <c r="AE180" s="40">
        <f>'Lack of Coping Capacity'!X179</f>
        <v>4.2</v>
      </c>
      <c r="AF180" s="41">
        <f t="shared" si="40"/>
        <v>6.3</v>
      </c>
      <c r="AG180" s="155">
        <f t="shared" si="41"/>
        <v>2.9</v>
      </c>
      <c r="AH180" s="174" t="str">
        <f t="shared" si="37"/>
        <v>Low</v>
      </c>
      <c r="AI180" s="167">
        <f t="shared" si="42"/>
        <v>117</v>
      </c>
      <c r="AJ180" s="170" t="e">
        <f>VLOOKUP($B180,#REF!,8,FALSE)</f>
        <v>#REF!</v>
      </c>
      <c r="AK180" s="47" t="e">
        <f>#REF!</f>
        <v>#REF!</v>
      </c>
      <c r="AL180" s="168" t="e">
        <f t="shared" si="43"/>
        <v>#REF!</v>
      </c>
      <c r="AM180" s="47" t="str">
        <f t="shared" si="44"/>
        <v/>
      </c>
      <c r="AN180" s="169" t="e">
        <f>#REF!</f>
        <v>#REF!</v>
      </c>
      <c r="AO180" s="175"/>
    </row>
    <row r="181" spans="1:41" ht="15" thickBot="1" x14ac:dyDescent="0.4">
      <c r="A181" s="125" t="str">
        <f>'Indicator Data'!A183</f>
        <v>Tuvalu</v>
      </c>
      <c r="B181" s="43" t="str">
        <f>'Indicator Data'!B183</f>
        <v>TUV</v>
      </c>
      <c r="C181" s="153">
        <f>'Hazard &amp; Exposure'!AO180</f>
        <v>0.1</v>
      </c>
      <c r="D181" s="152">
        <f>'Hazard &amp; Exposure'!AP180</f>
        <v>0.1</v>
      </c>
      <c r="E181" s="152">
        <f>'Hazard &amp; Exposure'!AQ180</f>
        <v>8.3000000000000007</v>
      </c>
      <c r="F181" s="152">
        <f>'Hazard &amp; Exposure'!AR180</f>
        <v>0.1</v>
      </c>
      <c r="G181" s="152">
        <f>'Hazard &amp; Exposure'!AU180</f>
        <v>0.5</v>
      </c>
      <c r="H181" s="40">
        <f>'Hazard &amp; Exposure'!AV180</f>
        <v>2.8</v>
      </c>
      <c r="I181" s="152">
        <f>'Hazard &amp; Exposure'!AY180</f>
        <v>0</v>
      </c>
      <c r="J181" s="152">
        <f>'Hazard &amp; Exposure'!BB180</f>
        <v>0</v>
      </c>
      <c r="K181" s="40">
        <f>'Hazard &amp; Exposure'!BC180</f>
        <v>0</v>
      </c>
      <c r="L181" s="41">
        <f t="shared" si="38"/>
        <v>1.5</v>
      </c>
      <c r="M181" s="150">
        <f>Vulnerability!E180</f>
        <v>5.9</v>
      </c>
      <c r="N181" s="148" t="str">
        <f>Vulnerability!H180</f>
        <v>x</v>
      </c>
      <c r="O181" s="148">
        <f>Vulnerability!M180</f>
        <v>10</v>
      </c>
      <c r="P181" s="40">
        <f>Vulnerability!N180</f>
        <v>7.3</v>
      </c>
      <c r="Q181" s="148">
        <f>Vulnerability!S180</f>
        <v>0</v>
      </c>
      <c r="R181" s="147">
        <f>Vulnerability!W180</f>
        <v>4.3</v>
      </c>
      <c r="S181" s="147">
        <f>Vulnerability!Z180</f>
        <v>1.2</v>
      </c>
      <c r="T181" s="147">
        <f>Vulnerability!AC180</f>
        <v>0</v>
      </c>
      <c r="U181" s="147">
        <f>Vulnerability!AI180</f>
        <v>4.4000000000000004</v>
      </c>
      <c r="V181" s="148">
        <f>Vulnerability!AJ180</f>
        <v>2.7</v>
      </c>
      <c r="W181" s="40">
        <f>Vulnerability!AK180</f>
        <v>1.4</v>
      </c>
      <c r="X181" s="41">
        <f t="shared" si="39"/>
        <v>5</v>
      </c>
      <c r="Y181" s="163" t="str">
        <f>'Lack of Coping Capacity'!D180</f>
        <v>x</v>
      </c>
      <c r="Z181" s="146">
        <f>'Lack of Coping Capacity'!G180</f>
        <v>6.5</v>
      </c>
      <c r="AA181" s="40">
        <f>'Lack of Coping Capacity'!H180</f>
        <v>6.5</v>
      </c>
      <c r="AB181" s="146">
        <f>'Lack of Coping Capacity'!M180</f>
        <v>3.9</v>
      </c>
      <c r="AC181" s="146">
        <f>'Lack of Coping Capacity'!R180</f>
        <v>0.8</v>
      </c>
      <c r="AD181" s="146">
        <f>'Lack of Coping Capacity'!W180</f>
        <v>5.6</v>
      </c>
      <c r="AE181" s="40">
        <f>'Lack of Coping Capacity'!X180</f>
        <v>3.4</v>
      </c>
      <c r="AF181" s="41">
        <f t="shared" si="40"/>
        <v>5.0999999999999996</v>
      </c>
      <c r="AG181" s="155">
        <f t="shared" si="41"/>
        <v>3.4</v>
      </c>
      <c r="AH181" s="174" t="str">
        <f t="shared" si="37"/>
        <v>Low</v>
      </c>
      <c r="AI181" s="167">
        <f t="shared" si="42"/>
        <v>103</v>
      </c>
      <c r="AJ181" s="170" t="e">
        <f>VLOOKUP($B181,#REF!,8,FALSE)</f>
        <v>#REF!</v>
      </c>
      <c r="AK181" s="47" t="e">
        <f>#REF!</f>
        <v>#REF!</v>
      </c>
      <c r="AL181" s="168" t="e">
        <f t="shared" si="43"/>
        <v>#REF!</v>
      </c>
      <c r="AM181" s="47" t="str">
        <f t="shared" si="44"/>
        <v/>
      </c>
      <c r="AN181" s="169" t="e">
        <f>#REF!</f>
        <v>#REF!</v>
      </c>
      <c r="AO181" s="175"/>
    </row>
    <row r="182" spans="1:41" ht="15" thickBot="1" x14ac:dyDescent="0.4">
      <c r="A182" s="125" t="str">
        <f>'Indicator Data'!A184</f>
        <v>Uganda</v>
      </c>
      <c r="B182" s="43" t="str">
        <f>'Indicator Data'!B184</f>
        <v>UGA</v>
      </c>
      <c r="C182" s="153">
        <f>'Hazard &amp; Exposure'!AO181</f>
        <v>4.5</v>
      </c>
      <c r="D182" s="152">
        <f>'Hazard &amp; Exposure'!AP181</f>
        <v>5.0999999999999996</v>
      </c>
      <c r="E182" s="152">
        <f>'Hazard &amp; Exposure'!AQ181</f>
        <v>0</v>
      </c>
      <c r="F182" s="152">
        <f>'Hazard &amp; Exposure'!AR181</f>
        <v>0</v>
      </c>
      <c r="G182" s="152">
        <f>'Hazard &amp; Exposure'!AU181</f>
        <v>5.3</v>
      </c>
      <c r="H182" s="40">
        <f>'Hazard &amp; Exposure'!AV181</f>
        <v>3.3</v>
      </c>
      <c r="I182" s="152">
        <f>'Hazard &amp; Exposure'!AY181</f>
        <v>9.3000000000000007</v>
      </c>
      <c r="J182" s="152">
        <f>'Hazard &amp; Exposure'!BB181</f>
        <v>0</v>
      </c>
      <c r="K182" s="40">
        <f>'Hazard &amp; Exposure'!BC181</f>
        <v>6.5</v>
      </c>
      <c r="L182" s="41">
        <f t="shared" si="38"/>
        <v>5.0999999999999996</v>
      </c>
      <c r="M182" s="150">
        <f>Vulnerability!E181</f>
        <v>8.1</v>
      </c>
      <c r="N182" s="148">
        <f>Vulnerability!H181</f>
        <v>5.7</v>
      </c>
      <c r="O182" s="148">
        <f>Vulnerability!M181</f>
        <v>3.4</v>
      </c>
      <c r="P182" s="40">
        <f>Vulnerability!N181</f>
        <v>6.3</v>
      </c>
      <c r="Q182" s="148">
        <f>Vulnerability!S181</f>
        <v>8.6999999999999993</v>
      </c>
      <c r="R182" s="147">
        <f>Vulnerability!W181</f>
        <v>6.2</v>
      </c>
      <c r="S182" s="147">
        <f>Vulnerability!Z181</f>
        <v>3.1</v>
      </c>
      <c r="T182" s="147">
        <f>Vulnerability!AC181</f>
        <v>0</v>
      </c>
      <c r="U182" s="147">
        <f>Vulnerability!AI181</f>
        <v>7.7</v>
      </c>
      <c r="V182" s="148">
        <f>Vulnerability!AJ181</f>
        <v>4.9000000000000004</v>
      </c>
      <c r="W182" s="40">
        <f>Vulnerability!AK181</f>
        <v>7.2</v>
      </c>
      <c r="X182" s="41">
        <f t="shared" si="39"/>
        <v>6.8</v>
      </c>
      <c r="Y182" s="163" t="str">
        <f>'Lack of Coping Capacity'!D181</f>
        <v>x</v>
      </c>
      <c r="Z182" s="146">
        <f>'Lack of Coping Capacity'!G181</f>
        <v>6.8</v>
      </c>
      <c r="AA182" s="40">
        <f>'Lack of Coping Capacity'!H181</f>
        <v>6.8</v>
      </c>
      <c r="AB182" s="146">
        <f>'Lack of Coping Capacity'!M181</f>
        <v>6.9</v>
      </c>
      <c r="AC182" s="146">
        <f>'Lack of Coping Capacity'!R181</f>
        <v>7</v>
      </c>
      <c r="AD182" s="146">
        <f>'Lack of Coping Capacity'!W181</f>
        <v>7</v>
      </c>
      <c r="AE182" s="40">
        <f>'Lack of Coping Capacity'!X181</f>
        <v>7</v>
      </c>
      <c r="AF182" s="41">
        <f t="shared" si="40"/>
        <v>6.9</v>
      </c>
      <c r="AG182" s="155">
        <f t="shared" si="41"/>
        <v>6.2</v>
      </c>
      <c r="AH182" s="174" t="str">
        <f t="shared" si="37"/>
        <v>High</v>
      </c>
      <c r="AI182" s="167">
        <f t="shared" si="42"/>
        <v>17</v>
      </c>
      <c r="AJ182" s="170" t="e">
        <f>VLOOKUP($B182,#REF!,8,FALSE)</f>
        <v>#REF!</v>
      </c>
      <c r="AK182" s="47" t="e">
        <f>#REF!</f>
        <v>#REF!</v>
      </c>
      <c r="AL182" s="168" t="e">
        <f t="shared" si="43"/>
        <v>#REF!</v>
      </c>
      <c r="AM182" s="47" t="str">
        <f t="shared" si="44"/>
        <v/>
      </c>
      <c r="AN182" s="169" t="e">
        <f>#REF!</f>
        <v>#REF!</v>
      </c>
      <c r="AO182" s="175"/>
    </row>
    <row r="183" spans="1:41" ht="15" thickBot="1" x14ac:dyDescent="0.4">
      <c r="A183" s="125" t="str">
        <f>'Indicator Data'!A185</f>
        <v>Ukraine</v>
      </c>
      <c r="B183" s="43" t="str">
        <f>'Indicator Data'!B185</f>
        <v>UKR</v>
      </c>
      <c r="C183" s="153">
        <f>'Hazard &amp; Exposure'!AO182</f>
        <v>2.7</v>
      </c>
      <c r="D183" s="152">
        <f>'Hazard &amp; Exposure'!AP182</f>
        <v>7.1</v>
      </c>
      <c r="E183" s="152">
        <f>'Hazard &amp; Exposure'!AQ182</f>
        <v>0</v>
      </c>
      <c r="F183" s="152">
        <f>'Hazard &amp; Exposure'!AR182</f>
        <v>0</v>
      </c>
      <c r="G183" s="152">
        <f>'Hazard &amp; Exposure'!AU182</f>
        <v>3.3</v>
      </c>
      <c r="H183" s="40">
        <f>'Hazard &amp; Exposure'!AV182</f>
        <v>3.1</v>
      </c>
      <c r="I183" s="152">
        <f>'Hazard &amp; Exposure'!AY182</f>
        <v>10</v>
      </c>
      <c r="J183" s="152">
        <f>'Hazard &amp; Exposure'!BB182</f>
        <v>7</v>
      </c>
      <c r="K183" s="40">
        <f>'Hazard &amp; Exposure'!BC182</f>
        <v>7</v>
      </c>
      <c r="L183" s="41">
        <f t="shared" si="38"/>
        <v>5.4</v>
      </c>
      <c r="M183" s="150">
        <f>Vulnerability!E182</f>
        <v>1.8</v>
      </c>
      <c r="N183" s="148">
        <f>Vulnerability!H182</f>
        <v>1.9</v>
      </c>
      <c r="O183" s="148">
        <f>Vulnerability!M182</f>
        <v>0.8</v>
      </c>
      <c r="P183" s="40">
        <f>Vulnerability!N182</f>
        <v>1.6</v>
      </c>
      <c r="Q183" s="148">
        <f>Vulnerability!S182</f>
        <v>8.1</v>
      </c>
      <c r="R183" s="147">
        <f>Vulnerability!W182</f>
        <v>1.7</v>
      </c>
      <c r="S183" s="147">
        <f>Vulnerability!Z182</f>
        <v>0.7</v>
      </c>
      <c r="T183" s="147">
        <f>Vulnerability!AC182</f>
        <v>0</v>
      </c>
      <c r="U183" s="147">
        <f>Vulnerability!AI182</f>
        <v>2.6</v>
      </c>
      <c r="V183" s="148">
        <f>Vulnerability!AJ182</f>
        <v>1.3</v>
      </c>
      <c r="W183" s="40">
        <f>Vulnerability!AK182</f>
        <v>5.7</v>
      </c>
      <c r="X183" s="41">
        <f t="shared" si="39"/>
        <v>3.9</v>
      </c>
      <c r="Y183" s="163" t="str">
        <f>'Lack of Coping Capacity'!D182</f>
        <v>x</v>
      </c>
      <c r="Z183" s="146">
        <f>'Lack of Coping Capacity'!G182</f>
        <v>6.4</v>
      </c>
      <c r="AA183" s="40">
        <f>'Lack of Coping Capacity'!H182</f>
        <v>6.4</v>
      </c>
      <c r="AB183" s="146">
        <f>'Lack of Coping Capacity'!M182</f>
        <v>2.1</v>
      </c>
      <c r="AC183" s="146">
        <f>'Lack of Coping Capacity'!R182</f>
        <v>1.3</v>
      </c>
      <c r="AD183" s="146">
        <f>'Lack of Coping Capacity'!W182</f>
        <v>3.3</v>
      </c>
      <c r="AE183" s="40">
        <f>'Lack of Coping Capacity'!X182</f>
        <v>2.2000000000000002</v>
      </c>
      <c r="AF183" s="41">
        <f t="shared" si="40"/>
        <v>4.5999999999999996</v>
      </c>
      <c r="AG183" s="155">
        <f t="shared" si="41"/>
        <v>4.5999999999999996</v>
      </c>
      <c r="AH183" s="174" t="str">
        <f t="shared" si="37"/>
        <v>Medium</v>
      </c>
      <c r="AI183" s="167">
        <f t="shared" si="42"/>
        <v>59</v>
      </c>
      <c r="AJ183" s="170" t="e">
        <f>VLOOKUP($B183,#REF!,8,FALSE)</f>
        <v>#REF!</v>
      </c>
      <c r="AK183" s="47" t="e">
        <f>#REF!</f>
        <v>#REF!</v>
      </c>
      <c r="AL183" s="168" t="e">
        <f t="shared" si="43"/>
        <v>#REF!</v>
      </c>
      <c r="AM183" s="47" t="str">
        <f t="shared" si="44"/>
        <v>YES</v>
      </c>
      <c r="AN183" s="169" t="e">
        <f>#REF!</f>
        <v>#REF!</v>
      </c>
      <c r="AO183" s="175"/>
    </row>
    <row r="184" spans="1:41" ht="15" thickBot="1" x14ac:dyDescent="0.4">
      <c r="A184" s="125" t="str">
        <f>'Indicator Data'!A186</f>
        <v>United Arab Emirates</v>
      </c>
      <c r="B184" s="43" t="str">
        <f>'Indicator Data'!B186</f>
        <v>ARE</v>
      </c>
      <c r="C184" s="153">
        <f>'Hazard &amp; Exposure'!AO183</f>
        <v>9</v>
      </c>
      <c r="D184" s="152">
        <f>'Hazard &amp; Exposure'!AP183</f>
        <v>3.8</v>
      </c>
      <c r="E184" s="152">
        <f>'Hazard &amp; Exposure'!AQ183</f>
        <v>7</v>
      </c>
      <c r="F184" s="152">
        <f>'Hazard &amp; Exposure'!AR183</f>
        <v>1.8</v>
      </c>
      <c r="G184" s="152">
        <f>'Hazard &amp; Exposure'!AU183</f>
        <v>4.0999999999999996</v>
      </c>
      <c r="H184" s="40">
        <f>'Hazard &amp; Exposure'!AV183</f>
        <v>5.8</v>
      </c>
      <c r="I184" s="152">
        <f>'Hazard &amp; Exposure'!AY183</f>
        <v>0.1</v>
      </c>
      <c r="J184" s="152">
        <f>'Hazard &amp; Exposure'!BB183</f>
        <v>0</v>
      </c>
      <c r="K184" s="40">
        <f>'Hazard &amp; Exposure'!BC183</f>
        <v>0.1</v>
      </c>
      <c r="L184" s="41">
        <f t="shared" si="38"/>
        <v>3.5</v>
      </c>
      <c r="M184" s="150">
        <f>Vulnerability!E183</f>
        <v>1.3</v>
      </c>
      <c r="N184" s="148">
        <f>Vulnerability!H183</f>
        <v>3.1</v>
      </c>
      <c r="O184" s="148">
        <f>Vulnerability!M183</f>
        <v>0</v>
      </c>
      <c r="P184" s="40">
        <f>Vulnerability!N183</f>
        <v>1.4</v>
      </c>
      <c r="Q184" s="148">
        <f>Vulnerability!S183</f>
        <v>0.9</v>
      </c>
      <c r="R184" s="147">
        <f>Vulnerability!W183</f>
        <v>0</v>
      </c>
      <c r="S184" s="147">
        <f>Vulnerability!Z183</f>
        <v>0.7</v>
      </c>
      <c r="T184" s="147">
        <f>Vulnerability!AC183</f>
        <v>0</v>
      </c>
      <c r="U184" s="147">
        <f>Vulnerability!AI183</f>
        <v>1.8</v>
      </c>
      <c r="V184" s="148">
        <f>Vulnerability!AJ183</f>
        <v>0.7</v>
      </c>
      <c r="W184" s="40">
        <f>Vulnerability!AK183</f>
        <v>0.8</v>
      </c>
      <c r="X184" s="41">
        <f t="shared" si="39"/>
        <v>1.1000000000000001</v>
      </c>
      <c r="Y184" s="163">
        <f>'Lack of Coping Capacity'!D183</f>
        <v>2.1</v>
      </c>
      <c r="Z184" s="146">
        <f>'Lack of Coping Capacity'!G183</f>
        <v>2.6</v>
      </c>
      <c r="AA184" s="40">
        <f>'Lack of Coping Capacity'!H183</f>
        <v>2.4</v>
      </c>
      <c r="AB184" s="146">
        <f>'Lack of Coping Capacity'!M183</f>
        <v>0.6</v>
      </c>
      <c r="AC184" s="146">
        <f>'Lack of Coping Capacity'!R183</f>
        <v>1.9</v>
      </c>
      <c r="AD184" s="146">
        <f>'Lack of Coping Capacity'!W183</f>
        <v>1.4</v>
      </c>
      <c r="AE184" s="40">
        <f>'Lack of Coping Capacity'!X183</f>
        <v>1.3</v>
      </c>
      <c r="AF184" s="41">
        <f t="shared" si="40"/>
        <v>1.9</v>
      </c>
      <c r="AG184" s="155">
        <f t="shared" si="41"/>
        <v>1.9</v>
      </c>
      <c r="AH184" s="174" t="str">
        <f t="shared" si="37"/>
        <v>Very Low</v>
      </c>
      <c r="AI184" s="167">
        <f t="shared" si="42"/>
        <v>152</v>
      </c>
      <c r="AJ184" s="170" t="e">
        <f>VLOOKUP($B184,#REF!,8,FALSE)</f>
        <v>#REF!</v>
      </c>
      <c r="AK184" s="47" t="e">
        <f>#REF!</f>
        <v>#REF!</v>
      </c>
      <c r="AL184" s="168" t="e">
        <f t="shared" si="43"/>
        <v>#REF!</v>
      </c>
      <c r="AM184" s="47" t="str">
        <f t="shared" si="44"/>
        <v/>
      </c>
      <c r="AN184" s="169" t="e">
        <f>#REF!</f>
        <v>#REF!</v>
      </c>
      <c r="AO184" s="175"/>
    </row>
    <row r="185" spans="1:41" ht="15" thickBot="1" x14ac:dyDescent="0.4">
      <c r="A185" s="125" t="str">
        <f>'Indicator Data'!A187</f>
        <v>United Kingdom</v>
      </c>
      <c r="B185" s="43" t="str">
        <f>'Indicator Data'!B187</f>
        <v>GBR</v>
      </c>
      <c r="C185" s="153">
        <f>'Hazard &amp; Exposure'!AO184</f>
        <v>0.1</v>
      </c>
      <c r="D185" s="152">
        <f>'Hazard &amp; Exposure'!AP184</f>
        <v>4.8</v>
      </c>
      <c r="E185" s="152">
        <f>'Hazard &amp; Exposure'!AQ184</f>
        <v>4.9000000000000004</v>
      </c>
      <c r="F185" s="152">
        <f>'Hazard &amp; Exposure'!AR184</f>
        <v>0</v>
      </c>
      <c r="G185" s="152">
        <f>'Hazard &amp; Exposure'!AU184</f>
        <v>0.5</v>
      </c>
      <c r="H185" s="40">
        <f>'Hazard &amp; Exposure'!AV184</f>
        <v>2.4</v>
      </c>
      <c r="I185" s="152">
        <f>'Hazard &amp; Exposure'!AY184</f>
        <v>2</v>
      </c>
      <c r="J185" s="152">
        <f>'Hazard &amp; Exposure'!BB184</f>
        <v>0</v>
      </c>
      <c r="K185" s="40">
        <f>'Hazard &amp; Exposure'!BC184</f>
        <v>1.4</v>
      </c>
      <c r="L185" s="41">
        <f t="shared" si="38"/>
        <v>1.9</v>
      </c>
      <c r="M185" s="150">
        <f>Vulnerability!E184</f>
        <v>0.4</v>
      </c>
      <c r="N185" s="148">
        <f>Vulnerability!H184</f>
        <v>1.7</v>
      </c>
      <c r="O185" s="148">
        <f>Vulnerability!M184</f>
        <v>0</v>
      </c>
      <c r="P185" s="40">
        <f>Vulnerability!N184</f>
        <v>0.6</v>
      </c>
      <c r="Q185" s="148">
        <f>Vulnerability!S184</f>
        <v>5.4</v>
      </c>
      <c r="R185" s="147">
        <f>Vulnerability!W184</f>
        <v>0.4</v>
      </c>
      <c r="S185" s="147">
        <f>Vulnerability!Z184</f>
        <v>0.3</v>
      </c>
      <c r="T185" s="147">
        <f>Vulnerability!AC184</f>
        <v>0</v>
      </c>
      <c r="U185" s="147">
        <f>Vulnerability!AI184</f>
        <v>0.9</v>
      </c>
      <c r="V185" s="148">
        <f>Vulnerability!AJ184</f>
        <v>0.4</v>
      </c>
      <c r="W185" s="40">
        <f>Vulnerability!AK184</f>
        <v>3.3</v>
      </c>
      <c r="X185" s="41">
        <f t="shared" si="39"/>
        <v>2.1</v>
      </c>
      <c r="Y185" s="163">
        <f>'Lack of Coping Capacity'!D184</f>
        <v>2.1</v>
      </c>
      <c r="Z185" s="146">
        <f>'Lack of Coping Capacity'!G184</f>
        <v>2.1</v>
      </c>
      <c r="AA185" s="40">
        <f>'Lack of Coping Capacity'!H184</f>
        <v>2.1</v>
      </c>
      <c r="AB185" s="146">
        <f>'Lack of Coping Capacity'!M184</f>
        <v>1.5</v>
      </c>
      <c r="AC185" s="146">
        <f>'Lack of Coping Capacity'!R184</f>
        <v>0</v>
      </c>
      <c r="AD185" s="146">
        <f>'Lack of Coping Capacity'!W184</f>
        <v>1.2</v>
      </c>
      <c r="AE185" s="40">
        <f>'Lack of Coping Capacity'!X184</f>
        <v>0.9</v>
      </c>
      <c r="AF185" s="41">
        <f t="shared" si="40"/>
        <v>1.5</v>
      </c>
      <c r="AG185" s="155">
        <f t="shared" si="41"/>
        <v>1.8</v>
      </c>
      <c r="AH185" s="174" t="str">
        <f t="shared" si="37"/>
        <v>Very Low</v>
      </c>
      <c r="AI185" s="167">
        <f t="shared" si="42"/>
        <v>160</v>
      </c>
      <c r="AJ185" s="170" t="e">
        <f>VLOOKUP($B185,#REF!,8,FALSE)</f>
        <v>#REF!</v>
      </c>
      <c r="AK185" s="47" t="e">
        <f>#REF!</f>
        <v>#REF!</v>
      </c>
      <c r="AL185" s="168" t="e">
        <f t="shared" si="43"/>
        <v>#REF!</v>
      </c>
      <c r="AM185" s="47" t="str">
        <f t="shared" si="44"/>
        <v/>
      </c>
      <c r="AN185" s="169" t="e">
        <f>#REF!</f>
        <v>#REF!</v>
      </c>
      <c r="AO185" s="175"/>
    </row>
    <row r="186" spans="1:41" ht="15" thickBot="1" x14ac:dyDescent="0.4">
      <c r="A186" s="125" t="str">
        <f>'Indicator Data'!A188</f>
        <v>United States of America</v>
      </c>
      <c r="B186" s="43" t="str">
        <f>'Indicator Data'!B188</f>
        <v>USA</v>
      </c>
      <c r="C186" s="153">
        <f>'Hazard &amp; Exposure'!AO185</f>
        <v>7.9</v>
      </c>
      <c r="D186" s="152">
        <f>'Hazard &amp; Exposure'!AP185</f>
        <v>6.4</v>
      </c>
      <c r="E186" s="152">
        <f>'Hazard &amp; Exposure'!AQ185</f>
        <v>7.9</v>
      </c>
      <c r="F186" s="152">
        <f>'Hazard &amp; Exposure'!AR185</f>
        <v>7.6</v>
      </c>
      <c r="G186" s="152">
        <f>'Hazard &amp; Exposure'!AU185</f>
        <v>4.5</v>
      </c>
      <c r="H186" s="40">
        <f>'Hazard &amp; Exposure'!AV185</f>
        <v>7</v>
      </c>
      <c r="I186" s="152">
        <f>'Hazard &amp; Exposure'!AY185</f>
        <v>9.6999999999999993</v>
      </c>
      <c r="J186" s="152">
        <f>'Hazard &amp; Exposure'!BB185</f>
        <v>0</v>
      </c>
      <c r="K186" s="40">
        <f>'Hazard &amp; Exposure'!BC185</f>
        <v>6.8</v>
      </c>
      <c r="L186" s="41">
        <f t="shared" si="38"/>
        <v>6.9</v>
      </c>
      <c r="M186" s="150">
        <f>Vulnerability!E185</f>
        <v>0.4</v>
      </c>
      <c r="N186" s="148">
        <f>Vulnerability!H185</f>
        <v>3.3</v>
      </c>
      <c r="O186" s="148">
        <f>Vulnerability!M185</f>
        <v>0</v>
      </c>
      <c r="P186" s="40">
        <f>Vulnerability!N185</f>
        <v>1</v>
      </c>
      <c r="Q186" s="148">
        <f>Vulnerability!S185</f>
        <v>5.7</v>
      </c>
      <c r="R186" s="147">
        <f>Vulnerability!W185</f>
        <v>0.1</v>
      </c>
      <c r="S186" s="147">
        <f>Vulnerability!Z185</f>
        <v>0.3</v>
      </c>
      <c r="T186" s="147">
        <f>Vulnerability!AC185</f>
        <v>7.2</v>
      </c>
      <c r="U186" s="147">
        <f>Vulnerability!AI185</f>
        <v>0.2</v>
      </c>
      <c r="V186" s="148">
        <f>Vulnerability!AJ185</f>
        <v>2.7</v>
      </c>
      <c r="W186" s="40">
        <f>Vulnerability!AK185</f>
        <v>4.4000000000000004</v>
      </c>
      <c r="X186" s="41">
        <f t="shared" si="39"/>
        <v>2.9</v>
      </c>
      <c r="Y186" s="163">
        <f>'Lack of Coping Capacity'!D185</f>
        <v>3</v>
      </c>
      <c r="Z186" s="146">
        <f>'Lack of Coping Capacity'!G185</f>
        <v>2.4</v>
      </c>
      <c r="AA186" s="40">
        <f>'Lack of Coping Capacity'!H185</f>
        <v>2.7</v>
      </c>
      <c r="AB186" s="146">
        <f>'Lack of Coping Capacity'!M185</f>
        <v>2</v>
      </c>
      <c r="AC186" s="146">
        <f>'Lack of Coping Capacity'!R185</f>
        <v>1</v>
      </c>
      <c r="AD186" s="146">
        <f>'Lack of Coping Capacity'!W185</f>
        <v>1.5</v>
      </c>
      <c r="AE186" s="40">
        <f>'Lack of Coping Capacity'!X185</f>
        <v>1.5</v>
      </c>
      <c r="AF186" s="41">
        <f t="shared" si="40"/>
        <v>2.1</v>
      </c>
      <c r="AG186" s="155">
        <f t="shared" si="41"/>
        <v>3.5</v>
      </c>
      <c r="AH186" s="174" t="str">
        <f t="shared" si="37"/>
        <v>Medium</v>
      </c>
      <c r="AI186" s="167">
        <f t="shared" si="42"/>
        <v>98</v>
      </c>
      <c r="AJ186" s="170" t="e">
        <f>VLOOKUP($B186,#REF!,8,FALSE)</f>
        <v>#REF!</v>
      </c>
      <c r="AK186" s="47" t="e">
        <f>#REF!</f>
        <v>#REF!</v>
      </c>
      <c r="AL186" s="168" t="e">
        <f t="shared" si="43"/>
        <v>#REF!</v>
      </c>
      <c r="AM186" s="47" t="str">
        <f t="shared" si="44"/>
        <v/>
      </c>
      <c r="AN186" s="169" t="e">
        <f>#REF!</f>
        <v>#REF!</v>
      </c>
      <c r="AO186" s="175"/>
    </row>
    <row r="187" spans="1:41" ht="15" thickBot="1" x14ac:dyDescent="0.4">
      <c r="A187" s="125" t="str">
        <f>'Indicator Data'!A189</f>
        <v>Uruguay</v>
      </c>
      <c r="B187" s="43" t="str">
        <f>'Indicator Data'!B189</f>
        <v>URY</v>
      </c>
      <c r="C187" s="153">
        <f>'Hazard &amp; Exposure'!AO186</f>
        <v>0.1</v>
      </c>
      <c r="D187" s="152">
        <f>'Hazard &amp; Exposure'!AP186</f>
        <v>3.9</v>
      </c>
      <c r="E187" s="152">
        <f>'Hazard &amp; Exposure'!AQ186</f>
        <v>0</v>
      </c>
      <c r="F187" s="152">
        <f>'Hazard &amp; Exposure'!AR186</f>
        <v>0</v>
      </c>
      <c r="G187" s="152">
        <f>'Hazard &amp; Exposure'!AU186</f>
        <v>1.8</v>
      </c>
      <c r="H187" s="40">
        <f>'Hazard &amp; Exposure'!AV186</f>
        <v>1.3</v>
      </c>
      <c r="I187" s="152">
        <f>'Hazard &amp; Exposure'!AY186</f>
        <v>0.1</v>
      </c>
      <c r="J187" s="152">
        <f>'Hazard &amp; Exposure'!BB186</f>
        <v>0</v>
      </c>
      <c r="K187" s="40">
        <f>'Hazard &amp; Exposure'!BC186</f>
        <v>0.1</v>
      </c>
      <c r="L187" s="41">
        <f t="shared" si="38"/>
        <v>0.7</v>
      </c>
      <c r="M187" s="150">
        <f>Vulnerability!E186</f>
        <v>2.2000000000000002</v>
      </c>
      <c r="N187" s="148">
        <f>Vulnerability!H186</f>
        <v>3.7</v>
      </c>
      <c r="O187" s="148">
        <f>Vulnerability!M186</f>
        <v>0.1</v>
      </c>
      <c r="P187" s="40">
        <f>Vulnerability!N186</f>
        <v>2.1</v>
      </c>
      <c r="Q187" s="148">
        <f>Vulnerability!S186</f>
        <v>0.9</v>
      </c>
      <c r="R187" s="147">
        <f>Vulnerability!W186</f>
        <v>0.9</v>
      </c>
      <c r="S187" s="147">
        <f>Vulnerability!Z186</f>
        <v>0.8</v>
      </c>
      <c r="T187" s="147">
        <f>Vulnerability!AC186</f>
        <v>0.5</v>
      </c>
      <c r="U187" s="147">
        <f>Vulnerability!AI186</f>
        <v>1.7</v>
      </c>
      <c r="V187" s="148">
        <f>Vulnerability!AJ186</f>
        <v>1</v>
      </c>
      <c r="W187" s="40">
        <f>Vulnerability!AK186</f>
        <v>1</v>
      </c>
      <c r="X187" s="41">
        <f t="shared" si="39"/>
        <v>1.6</v>
      </c>
      <c r="Y187" s="163">
        <f>'Lack of Coping Capacity'!D186</f>
        <v>4</v>
      </c>
      <c r="Z187" s="146">
        <f>'Lack of Coping Capacity'!G186</f>
        <v>3.6</v>
      </c>
      <c r="AA187" s="40">
        <f>'Lack of Coping Capacity'!H186</f>
        <v>3.8</v>
      </c>
      <c r="AB187" s="146">
        <f>'Lack of Coping Capacity'!M186</f>
        <v>1.6</v>
      </c>
      <c r="AC187" s="146">
        <f>'Lack of Coping Capacity'!R186</f>
        <v>2.4</v>
      </c>
      <c r="AD187" s="146">
        <f>'Lack of Coping Capacity'!W186</f>
        <v>1.5</v>
      </c>
      <c r="AE187" s="40">
        <f>'Lack of Coping Capacity'!X186</f>
        <v>1.8</v>
      </c>
      <c r="AF187" s="41">
        <f t="shared" si="40"/>
        <v>2.9</v>
      </c>
      <c r="AG187" s="155">
        <f t="shared" si="41"/>
        <v>1.5</v>
      </c>
      <c r="AH187" s="174" t="str">
        <f t="shared" si="37"/>
        <v>Very Low</v>
      </c>
      <c r="AI187" s="167">
        <f t="shared" si="42"/>
        <v>172</v>
      </c>
      <c r="AJ187" s="170" t="e">
        <f>VLOOKUP($B187,#REF!,8,FALSE)</f>
        <v>#REF!</v>
      </c>
      <c r="AK187" s="47" t="e">
        <f>#REF!</f>
        <v>#REF!</v>
      </c>
      <c r="AL187" s="168" t="e">
        <f t="shared" si="43"/>
        <v>#REF!</v>
      </c>
      <c r="AM187" s="47" t="str">
        <f t="shared" si="44"/>
        <v/>
      </c>
      <c r="AN187" s="169" t="e">
        <f>#REF!</f>
        <v>#REF!</v>
      </c>
      <c r="AO187" s="175"/>
    </row>
    <row r="188" spans="1:41" ht="15" thickBot="1" x14ac:dyDescent="0.4">
      <c r="A188" s="125" t="str">
        <f>'Indicator Data'!A190</f>
        <v>Uzbekistan</v>
      </c>
      <c r="B188" s="43" t="str">
        <f>'Indicator Data'!B190</f>
        <v>UZB</v>
      </c>
      <c r="C188" s="153">
        <f>'Hazard &amp; Exposure'!AO187</f>
        <v>9.9</v>
      </c>
      <c r="D188" s="152">
        <f>'Hazard &amp; Exposure'!AP187</f>
        <v>6.3</v>
      </c>
      <c r="E188" s="152">
        <f>'Hazard &amp; Exposure'!AQ187</f>
        <v>0</v>
      </c>
      <c r="F188" s="152">
        <f>'Hazard &amp; Exposure'!AR187</f>
        <v>0</v>
      </c>
      <c r="G188" s="152">
        <f>'Hazard &amp; Exposure'!AU187</f>
        <v>6.6</v>
      </c>
      <c r="H188" s="40">
        <f>'Hazard &amp; Exposure'!AV187</f>
        <v>6.1</v>
      </c>
      <c r="I188" s="152">
        <f>'Hazard &amp; Exposure'!AY187</f>
        <v>3</v>
      </c>
      <c r="J188" s="152">
        <f>'Hazard &amp; Exposure'!BB187</f>
        <v>0</v>
      </c>
      <c r="K188" s="40">
        <f>'Hazard &amp; Exposure'!BC187</f>
        <v>2.1</v>
      </c>
      <c r="L188" s="41">
        <f t="shared" si="38"/>
        <v>4.4000000000000004</v>
      </c>
      <c r="M188" s="150">
        <f>Vulnerability!E187</f>
        <v>3.7</v>
      </c>
      <c r="N188" s="148">
        <f>Vulnerability!H187</f>
        <v>3.7</v>
      </c>
      <c r="O188" s="148">
        <f>Vulnerability!M187</f>
        <v>0.6</v>
      </c>
      <c r="P188" s="40">
        <f>Vulnerability!N187</f>
        <v>2.9</v>
      </c>
      <c r="Q188" s="148">
        <f>Vulnerability!S187</f>
        <v>0</v>
      </c>
      <c r="R188" s="147">
        <f>Vulnerability!W187</f>
        <v>0.9</v>
      </c>
      <c r="S188" s="147">
        <f>Vulnerability!Z187</f>
        <v>1.4</v>
      </c>
      <c r="T188" s="147">
        <f>Vulnerability!AC187</f>
        <v>0</v>
      </c>
      <c r="U188" s="147">
        <f>Vulnerability!AI187</f>
        <v>2.4</v>
      </c>
      <c r="V188" s="148">
        <f>Vulnerability!AJ187</f>
        <v>1.2</v>
      </c>
      <c r="W188" s="40">
        <f>Vulnerability!AK187</f>
        <v>0.6</v>
      </c>
      <c r="X188" s="41">
        <f t="shared" si="39"/>
        <v>1.8</v>
      </c>
      <c r="Y188" s="163">
        <f>'Lack of Coping Capacity'!D187</f>
        <v>2.6</v>
      </c>
      <c r="Z188" s="146">
        <f>'Lack of Coping Capacity'!G187</f>
        <v>6.9</v>
      </c>
      <c r="AA188" s="40">
        <f>'Lack of Coping Capacity'!H187</f>
        <v>4.8</v>
      </c>
      <c r="AB188" s="146">
        <f>'Lack of Coping Capacity'!M187</f>
        <v>2.9</v>
      </c>
      <c r="AC188" s="146">
        <f>'Lack of Coping Capacity'!R187</f>
        <v>3.6</v>
      </c>
      <c r="AD188" s="146">
        <f>'Lack of Coping Capacity'!W187</f>
        <v>3.3</v>
      </c>
      <c r="AE188" s="40">
        <f>'Lack of Coping Capacity'!X187</f>
        <v>3.3</v>
      </c>
      <c r="AF188" s="41">
        <f t="shared" si="40"/>
        <v>4.0999999999999996</v>
      </c>
      <c r="AG188" s="155">
        <f t="shared" si="41"/>
        <v>3.2</v>
      </c>
      <c r="AH188" s="174" t="str">
        <f t="shared" si="37"/>
        <v>Low</v>
      </c>
      <c r="AI188" s="167">
        <f t="shared" si="42"/>
        <v>109</v>
      </c>
      <c r="AJ188" s="170" t="e">
        <f>VLOOKUP($B188,#REF!,8,FALSE)</f>
        <v>#REF!</v>
      </c>
      <c r="AK188" s="47" t="e">
        <f>#REF!</f>
        <v>#REF!</v>
      </c>
      <c r="AL188" s="168" t="e">
        <f t="shared" si="43"/>
        <v>#REF!</v>
      </c>
      <c r="AM188" s="47" t="str">
        <f t="shared" si="44"/>
        <v/>
      </c>
      <c r="AN188" s="169" t="e">
        <f>#REF!</f>
        <v>#REF!</v>
      </c>
      <c r="AO188" s="175"/>
    </row>
    <row r="189" spans="1:41" ht="15" thickBot="1" x14ac:dyDescent="0.4">
      <c r="A189" s="125" t="str">
        <f>'Indicator Data'!A191</f>
        <v>Vanuatu</v>
      </c>
      <c r="B189" s="43" t="str">
        <f>'Indicator Data'!B191</f>
        <v>VUT</v>
      </c>
      <c r="C189" s="153">
        <f>'Hazard &amp; Exposure'!AO188</f>
        <v>3.5</v>
      </c>
      <c r="D189" s="152">
        <f>'Hazard &amp; Exposure'!AP188</f>
        <v>0.1</v>
      </c>
      <c r="E189" s="152">
        <f>'Hazard &amp; Exposure'!AQ188</f>
        <v>8.6</v>
      </c>
      <c r="F189" s="152">
        <f>'Hazard &amp; Exposure'!AR188</f>
        <v>5.0999999999999996</v>
      </c>
      <c r="G189" s="152">
        <f>'Hazard &amp; Exposure'!AU188</f>
        <v>1.5</v>
      </c>
      <c r="H189" s="40">
        <f>'Hazard &amp; Exposure'!AV188</f>
        <v>4.5999999999999996</v>
      </c>
      <c r="I189" s="152">
        <f>'Hazard &amp; Exposure'!AY188</f>
        <v>0</v>
      </c>
      <c r="J189" s="152">
        <f>'Hazard &amp; Exposure'!BB188</f>
        <v>0</v>
      </c>
      <c r="K189" s="40">
        <f>'Hazard &amp; Exposure'!BC188</f>
        <v>0</v>
      </c>
      <c r="L189" s="41">
        <f t="shared" si="38"/>
        <v>2.6</v>
      </c>
      <c r="M189" s="150">
        <f>Vulnerability!E188</f>
        <v>6.8</v>
      </c>
      <c r="N189" s="148">
        <f>Vulnerability!H188</f>
        <v>3</v>
      </c>
      <c r="O189" s="148">
        <f>Vulnerability!M188</f>
        <v>10</v>
      </c>
      <c r="P189" s="40">
        <f>Vulnerability!N188</f>
        <v>6.7</v>
      </c>
      <c r="Q189" s="148">
        <f>Vulnerability!S188</f>
        <v>0</v>
      </c>
      <c r="R189" s="147">
        <f>Vulnerability!W188</f>
        <v>0.6</v>
      </c>
      <c r="S189" s="147">
        <f>Vulnerability!Z188</f>
        <v>2.2999999999999998</v>
      </c>
      <c r="T189" s="147">
        <f>Vulnerability!AC188</f>
        <v>5.0999999999999996</v>
      </c>
      <c r="U189" s="147">
        <f>Vulnerability!AI188</f>
        <v>1.7</v>
      </c>
      <c r="V189" s="148">
        <f>Vulnerability!AJ188</f>
        <v>2.6</v>
      </c>
      <c r="W189" s="40">
        <f>Vulnerability!AK188</f>
        <v>1.4</v>
      </c>
      <c r="X189" s="41">
        <f t="shared" si="39"/>
        <v>4.5999999999999996</v>
      </c>
      <c r="Y189" s="163">
        <f>'Lack of Coping Capacity'!D188</f>
        <v>5.4</v>
      </c>
      <c r="Z189" s="146">
        <f>'Lack of Coping Capacity'!G188</f>
        <v>6.1</v>
      </c>
      <c r="AA189" s="40">
        <f>'Lack of Coping Capacity'!H188</f>
        <v>5.8</v>
      </c>
      <c r="AB189" s="146">
        <f>'Lack of Coping Capacity'!M188</f>
        <v>5.4</v>
      </c>
      <c r="AC189" s="146">
        <f>'Lack of Coping Capacity'!R188</f>
        <v>5</v>
      </c>
      <c r="AD189" s="146">
        <f>'Lack of Coping Capacity'!W188</f>
        <v>6.3</v>
      </c>
      <c r="AE189" s="40">
        <f>'Lack of Coping Capacity'!X188</f>
        <v>5.6</v>
      </c>
      <c r="AF189" s="41">
        <f t="shared" si="40"/>
        <v>5.7</v>
      </c>
      <c r="AG189" s="155">
        <f t="shared" si="41"/>
        <v>4.0999999999999996</v>
      </c>
      <c r="AH189" s="174" t="str">
        <f t="shared" si="37"/>
        <v>Medium</v>
      </c>
      <c r="AI189" s="167">
        <f t="shared" si="42"/>
        <v>76</v>
      </c>
      <c r="AJ189" s="170" t="e">
        <f>VLOOKUP($B189,#REF!,8,FALSE)</f>
        <v>#REF!</v>
      </c>
      <c r="AK189" s="47" t="e">
        <f>#REF!</f>
        <v>#REF!</v>
      </c>
      <c r="AL189" s="168" t="e">
        <f t="shared" si="43"/>
        <v>#REF!</v>
      </c>
      <c r="AM189" s="47" t="str">
        <f t="shared" si="44"/>
        <v/>
      </c>
      <c r="AN189" s="169" t="e">
        <f>#REF!</f>
        <v>#REF!</v>
      </c>
      <c r="AO189" s="175"/>
    </row>
    <row r="190" spans="1:41" ht="15" thickBot="1" x14ac:dyDescent="0.4">
      <c r="A190" s="125" t="str">
        <f>'Indicator Data'!A192</f>
        <v>Venezuela</v>
      </c>
      <c r="B190" s="43" t="str">
        <f>'Indicator Data'!B192</f>
        <v>VEN</v>
      </c>
      <c r="C190" s="153">
        <f>'Hazard &amp; Exposure'!AO189</f>
        <v>8.8000000000000007</v>
      </c>
      <c r="D190" s="152">
        <f>'Hazard &amp; Exposure'!AP189</f>
        <v>5.6</v>
      </c>
      <c r="E190" s="152">
        <f>'Hazard &amp; Exposure'!AQ189</f>
        <v>6.8</v>
      </c>
      <c r="F190" s="152">
        <f>'Hazard &amp; Exposure'!AR189</f>
        <v>4.5999999999999996</v>
      </c>
      <c r="G190" s="152">
        <f>'Hazard &amp; Exposure'!AU189</f>
        <v>1.3</v>
      </c>
      <c r="H190" s="40">
        <f>'Hazard &amp; Exposure'!AV189</f>
        <v>6</v>
      </c>
      <c r="I190" s="152">
        <f>'Hazard &amp; Exposure'!AY189</f>
        <v>8.4</v>
      </c>
      <c r="J190" s="152">
        <f>'Hazard &amp; Exposure'!BB189</f>
        <v>0</v>
      </c>
      <c r="K190" s="40">
        <f>'Hazard &amp; Exposure'!BC189</f>
        <v>5.9</v>
      </c>
      <c r="L190" s="41">
        <f t="shared" si="38"/>
        <v>6</v>
      </c>
      <c r="M190" s="150">
        <f>Vulnerability!E189</f>
        <v>2.9</v>
      </c>
      <c r="N190" s="148">
        <f>Vulnerability!H189</f>
        <v>5.8</v>
      </c>
      <c r="O190" s="148">
        <f>Vulnerability!M189</f>
        <v>0.1</v>
      </c>
      <c r="P190" s="40">
        <f>Vulnerability!N189</f>
        <v>2.9</v>
      </c>
      <c r="Q190" s="148">
        <f>Vulnerability!S189</f>
        <v>5.7</v>
      </c>
      <c r="R190" s="147">
        <f>Vulnerability!W189</f>
        <v>0.7</v>
      </c>
      <c r="S190" s="147">
        <f>Vulnerability!Z189</f>
        <v>1.5</v>
      </c>
      <c r="T190" s="147">
        <f>Vulnerability!AC189</f>
        <v>0</v>
      </c>
      <c r="U190" s="147">
        <f>Vulnerability!AI189</f>
        <v>4.4000000000000004</v>
      </c>
      <c r="V190" s="148">
        <f>Vulnerability!AJ189</f>
        <v>1.8</v>
      </c>
      <c r="W190" s="40">
        <f>Vulnerability!AK189</f>
        <v>4</v>
      </c>
      <c r="X190" s="41">
        <f t="shared" si="39"/>
        <v>3.5</v>
      </c>
      <c r="Y190" s="163">
        <f>'Lack of Coping Capacity'!D189</f>
        <v>2.5</v>
      </c>
      <c r="Z190" s="146">
        <f>'Lack of Coping Capacity'!G189</f>
        <v>8</v>
      </c>
      <c r="AA190" s="40">
        <f>'Lack of Coping Capacity'!H189</f>
        <v>5.3</v>
      </c>
      <c r="AB190" s="146">
        <f>'Lack of Coping Capacity'!M189</f>
        <v>2.6</v>
      </c>
      <c r="AC190" s="146">
        <f>'Lack of Coping Capacity'!R189</f>
        <v>3.8</v>
      </c>
      <c r="AD190" s="146">
        <f>'Lack of Coping Capacity'!W189</f>
        <v>3.4</v>
      </c>
      <c r="AE190" s="40">
        <f>'Lack of Coping Capacity'!X189</f>
        <v>3.3</v>
      </c>
      <c r="AF190" s="41">
        <f t="shared" si="40"/>
        <v>4.4000000000000004</v>
      </c>
      <c r="AG190" s="155">
        <f t="shared" si="41"/>
        <v>4.5</v>
      </c>
      <c r="AH190" s="174" t="str">
        <f t="shared" si="37"/>
        <v>Medium</v>
      </c>
      <c r="AI190" s="167">
        <f t="shared" si="42"/>
        <v>62</v>
      </c>
      <c r="AJ190" s="170" t="e">
        <f>VLOOKUP($B190,#REF!,8,FALSE)</f>
        <v>#REF!</v>
      </c>
      <c r="AK190" s="47" t="e">
        <f>#REF!</f>
        <v>#REF!</v>
      </c>
      <c r="AL190" s="168" t="e">
        <f t="shared" si="43"/>
        <v>#REF!</v>
      </c>
      <c r="AM190" s="47" t="str">
        <f t="shared" si="44"/>
        <v/>
      </c>
      <c r="AN190" s="169" t="e">
        <f>#REF!</f>
        <v>#REF!</v>
      </c>
      <c r="AO190" s="175"/>
    </row>
    <row r="191" spans="1:41" ht="15" thickBot="1" x14ac:dyDescent="0.4">
      <c r="A191" s="125" t="str">
        <f>'Indicator Data'!A193</f>
        <v>Viet Nam</v>
      </c>
      <c r="B191" s="43" t="str">
        <f>'Indicator Data'!B193</f>
        <v>VNM</v>
      </c>
      <c r="C191" s="153">
        <f>'Hazard &amp; Exposure'!AO190</f>
        <v>3.1</v>
      </c>
      <c r="D191" s="152">
        <f>'Hazard &amp; Exposure'!AP190</f>
        <v>10</v>
      </c>
      <c r="E191" s="152">
        <f>'Hazard &amp; Exposure'!AQ190</f>
        <v>7.4</v>
      </c>
      <c r="F191" s="152">
        <f>'Hazard &amp; Exposure'!AR190</f>
        <v>7.9</v>
      </c>
      <c r="G191" s="152">
        <f>'Hazard &amp; Exposure'!AU190</f>
        <v>3.5</v>
      </c>
      <c r="H191" s="40">
        <f>'Hazard &amp; Exposure'!AV190</f>
        <v>7.3</v>
      </c>
      <c r="I191" s="152">
        <f>'Hazard &amp; Exposure'!AY190</f>
        <v>4.5</v>
      </c>
      <c r="J191" s="152">
        <f>'Hazard &amp; Exposure'!BB190</f>
        <v>0</v>
      </c>
      <c r="K191" s="40">
        <f>'Hazard &amp; Exposure'!BC190</f>
        <v>3.2</v>
      </c>
      <c r="L191" s="41">
        <f t="shared" si="38"/>
        <v>5.6</v>
      </c>
      <c r="M191" s="150">
        <f>Vulnerability!E190</f>
        <v>4.2</v>
      </c>
      <c r="N191" s="148">
        <f>Vulnerability!H190</f>
        <v>3.6</v>
      </c>
      <c r="O191" s="148">
        <f>Vulnerability!M190</f>
        <v>0.7</v>
      </c>
      <c r="P191" s="40">
        <f>Vulnerability!N190</f>
        <v>3.2</v>
      </c>
      <c r="Q191" s="148">
        <f>Vulnerability!S190</f>
        <v>0</v>
      </c>
      <c r="R191" s="147">
        <f>Vulnerability!W190</f>
        <v>1</v>
      </c>
      <c r="S191" s="147">
        <f>Vulnerability!Z190</f>
        <v>2.2000000000000002</v>
      </c>
      <c r="T191" s="147">
        <f>Vulnerability!AC190</f>
        <v>3.5</v>
      </c>
      <c r="U191" s="147">
        <f>Vulnerability!AI190</f>
        <v>2.8</v>
      </c>
      <c r="V191" s="148">
        <f>Vulnerability!AJ190</f>
        <v>2.4</v>
      </c>
      <c r="W191" s="40">
        <f>Vulnerability!AK190</f>
        <v>1.3</v>
      </c>
      <c r="X191" s="41">
        <f t="shared" si="39"/>
        <v>2.2999999999999998</v>
      </c>
      <c r="Y191" s="163">
        <f>'Lack of Coping Capacity'!D190</f>
        <v>4.2</v>
      </c>
      <c r="Z191" s="146">
        <f>'Lack of Coping Capacity'!G190</f>
        <v>5.9</v>
      </c>
      <c r="AA191" s="40">
        <f>'Lack of Coping Capacity'!H190</f>
        <v>5.0999999999999996</v>
      </c>
      <c r="AB191" s="146">
        <f>'Lack of Coping Capacity'!M190</f>
        <v>2.6</v>
      </c>
      <c r="AC191" s="146">
        <f>'Lack of Coping Capacity'!R190</f>
        <v>3.5</v>
      </c>
      <c r="AD191" s="146">
        <f>'Lack of Coping Capacity'!W190</f>
        <v>4.5</v>
      </c>
      <c r="AE191" s="40">
        <f>'Lack of Coping Capacity'!X190</f>
        <v>3.5</v>
      </c>
      <c r="AF191" s="41">
        <f t="shared" si="40"/>
        <v>4.3</v>
      </c>
      <c r="AG191" s="155">
        <f t="shared" si="41"/>
        <v>3.8</v>
      </c>
      <c r="AH191" s="174" t="str">
        <f t="shared" si="37"/>
        <v>Medium</v>
      </c>
      <c r="AI191" s="167">
        <f t="shared" si="42"/>
        <v>91</v>
      </c>
      <c r="AJ191" s="170" t="e">
        <f>VLOOKUP($B191,#REF!,8,FALSE)</f>
        <v>#REF!</v>
      </c>
      <c r="AK191" s="47" t="e">
        <f>#REF!</f>
        <v>#REF!</v>
      </c>
      <c r="AL191" s="168" t="e">
        <f t="shared" si="43"/>
        <v>#REF!</v>
      </c>
      <c r="AM191" s="47" t="str">
        <f t="shared" si="44"/>
        <v/>
      </c>
      <c r="AN191" s="169" t="e">
        <f>#REF!</f>
        <v>#REF!</v>
      </c>
      <c r="AO191" s="175"/>
    </row>
    <row r="192" spans="1:41" ht="15" thickBot="1" x14ac:dyDescent="0.4">
      <c r="A192" s="125" t="str">
        <f>'Indicator Data'!A194</f>
        <v>Yemen</v>
      </c>
      <c r="B192" s="43" t="str">
        <f>'Indicator Data'!B194</f>
        <v>YEM</v>
      </c>
      <c r="C192" s="153">
        <f>'Hazard &amp; Exposure'!AO191</f>
        <v>0.1</v>
      </c>
      <c r="D192" s="152">
        <f>'Hazard &amp; Exposure'!AP191</f>
        <v>4.8</v>
      </c>
      <c r="E192" s="152">
        <f>'Hazard &amp; Exposure'!AQ191</f>
        <v>5.5</v>
      </c>
      <c r="F192" s="152">
        <f>'Hazard &amp; Exposure'!AR191</f>
        <v>0</v>
      </c>
      <c r="G192" s="152">
        <f>'Hazard &amp; Exposure'!AU191</f>
        <v>2.6</v>
      </c>
      <c r="H192" s="40">
        <f>'Hazard &amp; Exposure'!AV191</f>
        <v>2.9</v>
      </c>
      <c r="I192" s="152">
        <f>'Hazard &amp; Exposure'!AY191</f>
        <v>10</v>
      </c>
      <c r="J192" s="152">
        <f>'Hazard &amp; Exposure'!BB191</f>
        <v>10</v>
      </c>
      <c r="K192" s="40">
        <f>'Hazard &amp; Exposure'!BC191</f>
        <v>10</v>
      </c>
      <c r="L192" s="41">
        <f t="shared" si="38"/>
        <v>8.1</v>
      </c>
      <c r="M192" s="150">
        <f>Vulnerability!E191</f>
        <v>8.1</v>
      </c>
      <c r="N192" s="148">
        <f>Vulnerability!H191</f>
        <v>6.4</v>
      </c>
      <c r="O192" s="148">
        <f>Vulnerability!M191</f>
        <v>7</v>
      </c>
      <c r="P192" s="40">
        <f>Vulnerability!N191</f>
        <v>7.4</v>
      </c>
      <c r="Q192" s="148">
        <f>Vulnerability!S191</f>
        <v>9.9</v>
      </c>
      <c r="R192" s="147">
        <f>Vulnerability!W191</f>
        <v>0.6</v>
      </c>
      <c r="S192" s="147">
        <f>Vulnerability!Z191</f>
        <v>6.6</v>
      </c>
      <c r="T192" s="147">
        <f>Vulnerability!AC191</f>
        <v>0.1</v>
      </c>
      <c r="U192" s="147">
        <f>Vulnerability!AI191</f>
        <v>7.1</v>
      </c>
      <c r="V192" s="148">
        <f>Vulnerability!AJ191</f>
        <v>4.3</v>
      </c>
      <c r="W192" s="40">
        <f>Vulnerability!AK191</f>
        <v>8.1999999999999993</v>
      </c>
      <c r="X192" s="41">
        <f t="shared" si="39"/>
        <v>7.8</v>
      </c>
      <c r="Y192" s="163">
        <f>'Lack of Coping Capacity'!D191</f>
        <v>8.5</v>
      </c>
      <c r="Z192" s="146">
        <f>'Lack of Coping Capacity'!G191</f>
        <v>8.6999999999999993</v>
      </c>
      <c r="AA192" s="40">
        <f>'Lack of Coping Capacity'!H191</f>
        <v>8.6</v>
      </c>
      <c r="AB192" s="146">
        <f>'Lack of Coping Capacity'!M191</f>
        <v>5.7</v>
      </c>
      <c r="AC192" s="146">
        <f>'Lack of Coping Capacity'!R191</f>
        <v>8</v>
      </c>
      <c r="AD192" s="146">
        <f>'Lack of Coping Capacity'!W191</f>
        <v>8.1</v>
      </c>
      <c r="AE192" s="40">
        <f>'Lack of Coping Capacity'!X191</f>
        <v>7.3</v>
      </c>
      <c r="AF192" s="41">
        <f t="shared" si="40"/>
        <v>8</v>
      </c>
      <c r="AG192" s="155">
        <f t="shared" si="41"/>
        <v>8</v>
      </c>
      <c r="AH192" s="174" t="str">
        <f t="shared" si="37"/>
        <v>Very High</v>
      </c>
      <c r="AI192" s="167">
        <f t="shared" si="42"/>
        <v>4</v>
      </c>
      <c r="AJ192" s="170" t="e">
        <f>VLOOKUP($B192,#REF!,8,FALSE)</f>
        <v>#REF!</v>
      </c>
      <c r="AK192" s="47" t="e">
        <f>#REF!</f>
        <v>#REF!</v>
      </c>
      <c r="AL192" s="168" t="e">
        <f t="shared" si="43"/>
        <v>#REF!</v>
      </c>
      <c r="AM192" s="47" t="str">
        <f t="shared" si="44"/>
        <v>YES</v>
      </c>
      <c r="AN192" s="169" t="e">
        <f>#REF!</f>
        <v>#REF!</v>
      </c>
      <c r="AO192" s="175"/>
    </row>
    <row r="193" spans="1:41" ht="15" thickBot="1" x14ac:dyDescent="0.4">
      <c r="A193" s="125" t="str">
        <f>'Indicator Data'!A195</f>
        <v>Zambia</v>
      </c>
      <c r="B193" s="43" t="str">
        <f>'Indicator Data'!B195</f>
        <v>ZMB</v>
      </c>
      <c r="C193" s="153">
        <f>'Hazard &amp; Exposure'!AO192</f>
        <v>1.5</v>
      </c>
      <c r="D193" s="152">
        <f>'Hazard &amp; Exposure'!AP192</f>
        <v>5.5</v>
      </c>
      <c r="E193" s="152">
        <f>'Hazard &amp; Exposure'!AQ192</f>
        <v>0</v>
      </c>
      <c r="F193" s="152">
        <f>'Hazard &amp; Exposure'!AR192</f>
        <v>0</v>
      </c>
      <c r="G193" s="152">
        <f>'Hazard &amp; Exposure'!AU192</f>
        <v>3.3</v>
      </c>
      <c r="H193" s="40">
        <f>'Hazard &amp; Exposure'!AV192</f>
        <v>2.2999999999999998</v>
      </c>
      <c r="I193" s="152">
        <f>'Hazard &amp; Exposure'!AY192</f>
        <v>1.4</v>
      </c>
      <c r="J193" s="152">
        <f>'Hazard &amp; Exposure'!BB192</f>
        <v>0</v>
      </c>
      <c r="K193" s="40">
        <f>'Hazard &amp; Exposure'!BC192</f>
        <v>1</v>
      </c>
      <c r="L193" s="41">
        <f t="shared" si="38"/>
        <v>1.7</v>
      </c>
      <c r="M193" s="150">
        <f>Vulnerability!E192</f>
        <v>7.7</v>
      </c>
      <c r="N193" s="148">
        <f>Vulnerability!H192</f>
        <v>7.3</v>
      </c>
      <c r="O193" s="148">
        <f>Vulnerability!M192</f>
        <v>2.2000000000000002</v>
      </c>
      <c r="P193" s="40">
        <f>Vulnerability!N192</f>
        <v>6.2</v>
      </c>
      <c r="Q193" s="148">
        <f>Vulnerability!S192</f>
        <v>4.8</v>
      </c>
      <c r="R193" s="147">
        <f>Vulnerability!W192</f>
        <v>7.7</v>
      </c>
      <c r="S193" s="147">
        <f>Vulnerability!Z192</f>
        <v>4</v>
      </c>
      <c r="T193" s="147">
        <f>Vulnerability!AC192</f>
        <v>0</v>
      </c>
      <c r="U193" s="147">
        <f>Vulnerability!AI192</f>
        <v>8.6999999999999993</v>
      </c>
      <c r="V193" s="148">
        <f>Vulnerability!AJ192</f>
        <v>6.1</v>
      </c>
      <c r="W193" s="40">
        <f>Vulnerability!AK192</f>
        <v>5.5</v>
      </c>
      <c r="X193" s="41">
        <f t="shared" si="39"/>
        <v>5.9</v>
      </c>
      <c r="Y193" s="163">
        <f>'Lack of Coping Capacity'!D192</f>
        <v>3.5</v>
      </c>
      <c r="Z193" s="146">
        <f>'Lack of Coping Capacity'!G192</f>
        <v>6.4</v>
      </c>
      <c r="AA193" s="40">
        <f>'Lack of Coping Capacity'!H192</f>
        <v>5</v>
      </c>
      <c r="AB193" s="146">
        <f>'Lack of Coping Capacity'!M192</f>
        <v>6.1</v>
      </c>
      <c r="AC193" s="146">
        <f>'Lack of Coping Capacity'!R192</f>
        <v>7.6</v>
      </c>
      <c r="AD193" s="146">
        <f>'Lack of Coping Capacity'!W192</f>
        <v>5.7</v>
      </c>
      <c r="AE193" s="40">
        <f>'Lack of Coping Capacity'!X192</f>
        <v>6.5</v>
      </c>
      <c r="AF193" s="41">
        <f t="shared" si="40"/>
        <v>5.8</v>
      </c>
      <c r="AG193" s="155">
        <f t="shared" si="41"/>
        <v>3.9</v>
      </c>
      <c r="AH193" s="174" t="str">
        <f t="shared" si="37"/>
        <v>Medium</v>
      </c>
      <c r="AI193" s="167">
        <f t="shared" si="42"/>
        <v>85</v>
      </c>
      <c r="AJ193" s="170" t="e">
        <f>VLOOKUP($B193,#REF!,8,FALSE)</f>
        <v>#REF!</v>
      </c>
      <c r="AK193" s="47" t="e">
        <f>#REF!</f>
        <v>#REF!</v>
      </c>
      <c r="AL193" s="168" t="e">
        <f t="shared" si="43"/>
        <v>#REF!</v>
      </c>
      <c r="AM193" s="47" t="str">
        <f t="shared" si="44"/>
        <v/>
      </c>
      <c r="AN193" s="169" t="e">
        <f>#REF!</f>
        <v>#REF!</v>
      </c>
      <c r="AO193" s="175"/>
    </row>
    <row r="194" spans="1:41" ht="15" customHeight="1" thickBot="1" x14ac:dyDescent="0.4">
      <c r="A194" s="125" t="str">
        <f>'Indicator Data'!A196</f>
        <v>Zimbabwe</v>
      </c>
      <c r="B194" s="43" t="str">
        <f>'Indicator Data'!B196</f>
        <v>ZWE</v>
      </c>
      <c r="C194" s="153">
        <f>'Hazard &amp; Exposure'!AO193</f>
        <v>0.2</v>
      </c>
      <c r="D194" s="152">
        <f>'Hazard &amp; Exposure'!AP193</f>
        <v>6</v>
      </c>
      <c r="E194" s="152">
        <f>'Hazard &amp; Exposure'!AQ193</f>
        <v>0</v>
      </c>
      <c r="F194" s="152">
        <f>'Hazard &amp; Exposure'!AR193</f>
        <v>0.4</v>
      </c>
      <c r="G194" s="152">
        <f>'Hazard &amp; Exposure'!AU193</f>
        <v>9.3000000000000007</v>
      </c>
      <c r="H194" s="40">
        <f>'Hazard &amp; Exposure'!AV193</f>
        <v>4.5999999999999996</v>
      </c>
      <c r="I194" s="152">
        <f>'Hazard &amp; Exposure'!AY193</f>
        <v>5.3</v>
      </c>
      <c r="J194" s="152">
        <f>'Hazard &amp; Exposure'!BB193</f>
        <v>0</v>
      </c>
      <c r="K194" s="40">
        <f>'Hazard &amp; Exposure'!BC193</f>
        <v>3.7</v>
      </c>
      <c r="L194" s="41">
        <f t="shared" si="38"/>
        <v>4.2</v>
      </c>
      <c r="M194" s="150">
        <f>Vulnerability!E193</f>
        <v>7.3</v>
      </c>
      <c r="N194" s="148">
        <f>Vulnerability!H193</f>
        <v>7.1</v>
      </c>
      <c r="O194" s="148">
        <f>Vulnerability!M193</f>
        <v>1.9</v>
      </c>
      <c r="P194" s="40">
        <f>Vulnerability!N193</f>
        <v>5.9</v>
      </c>
      <c r="Q194" s="148">
        <f>Vulnerability!S193</f>
        <v>3.2</v>
      </c>
      <c r="R194" s="147">
        <f>Vulnerability!W193</f>
        <v>5.2</v>
      </c>
      <c r="S194" s="147">
        <f>Vulnerability!Z193</f>
        <v>3.2</v>
      </c>
      <c r="T194" s="147">
        <f>Vulnerability!AC193</f>
        <v>0.4</v>
      </c>
      <c r="U194" s="147">
        <f>Vulnerability!AI193</f>
        <v>9.1</v>
      </c>
      <c r="V194" s="148">
        <f>Vulnerability!AJ193</f>
        <v>5.5</v>
      </c>
      <c r="W194" s="40">
        <f>Vulnerability!AK193</f>
        <v>4.4000000000000004</v>
      </c>
      <c r="X194" s="41">
        <f t="shared" si="39"/>
        <v>5.2</v>
      </c>
      <c r="Y194" s="163">
        <f>'Lack of Coping Capacity'!D193</f>
        <v>2.6</v>
      </c>
      <c r="Z194" s="146">
        <f>'Lack of Coping Capacity'!G193</f>
        <v>7.6</v>
      </c>
      <c r="AA194" s="40">
        <f>'Lack of Coping Capacity'!H193</f>
        <v>5.0999999999999996</v>
      </c>
      <c r="AB194" s="146">
        <f>'Lack of Coping Capacity'!M193</f>
        <v>5.7</v>
      </c>
      <c r="AC194" s="146">
        <f>'Lack of Coping Capacity'!R193</f>
        <v>6.8</v>
      </c>
      <c r="AD194" s="146">
        <f>'Lack of Coping Capacity'!W193</f>
        <v>6.7</v>
      </c>
      <c r="AE194" s="40">
        <f>'Lack of Coping Capacity'!X193</f>
        <v>6.4</v>
      </c>
      <c r="AF194" s="41">
        <f t="shared" si="40"/>
        <v>5.8</v>
      </c>
      <c r="AG194" s="155">
        <f t="shared" si="41"/>
        <v>5</v>
      </c>
      <c r="AH194" s="174" t="str">
        <f t="shared" si="37"/>
        <v>High</v>
      </c>
      <c r="AI194" s="167">
        <f t="shared" si="42"/>
        <v>42</v>
      </c>
      <c r="AJ194" s="170" t="e">
        <f>VLOOKUP($B194,#REF!,8,FALSE)</f>
        <v>#REF!</v>
      </c>
      <c r="AK194" s="47" t="e">
        <f>#REF!</f>
        <v>#REF!</v>
      </c>
      <c r="AL194" s="168" t="e">
        <f t="shared" si="43"/>
        <v>#REF!</v>
      </c>
      <c r="AM194" s="47" t="str">
        <f t="shared" si="44"/>
        <v/>
      </c>
      <c r="AN194" s="169" t="e">
        <f>#REF!</f>
        <v>#REF!</v>
      </c>
      <c r="AO194" s="175"/>
    </row>
    <row r="197" spans="1:41" x14ac:dyDescent="0.35">
      <c r="A197" s="232" t="s">
        <v>1010</v>
      </c>
      <c r="B197" s="232"/>
    </row>
    <row r="198" spans="1:41" x14ac:dyDescent="0.35">
      <c r="A198" s="232"/>
      <c r="B198" s="232"/>
    </row>
  </sheetData>
  <autoFilter ref="A3:AN3">
    <sortState ref="A4:AM194">
      <sortCondition ref="A3"/>
    </sortState>
  </autoFilter>
  <sortState ref="A4:B194">
    <sortCondition ref="A4:A194"/>
  </sortState>
  <mergeCells count="2">
    <mergeCell ref="A1:AN1"/>
    <mergeCell ref="A197:B198"/>
  </mergeCells>
  <conditionalFormatting sqref="L4:L194">
    <cfRule type="cellIs" dxfId="55" priority="21" stopIfTrue="1" operator="between">
      <formula>6.1</formula>
      <formula>10</formula>
    </cfRule>
    <cfRule type="cellIs" dxfId="54" priority="232" stopIfTrue="1" operator="between">
      <formula>4.1</formula>
      <formula>6</formula>
    </cfRule>
    <cfRule type="cellIs" dxfId="53" priority="233" stopIfTrue="1" operator="between">
      <formula>2.7</formula>
      <formula>4</formula>
    </cfRule>
    <cfRule type="cellIs" dxfId="52" priority="234" stopIfTrue="1" operator="between">
      <formula>1.5</formula>
      <formula>2.6</formula>
    </cfRule>
    <cfRule type="cellIs" dxfId="51" priority="235" stopIfTrue="1" operator="between">
      <formula>0</formula>
      <formula>1.4</formula>
    </cfRule>
  </conditionalFormatting>
  <conditionalFormatting sqref="X4:X194">
    <cfRule type="cellIs" dxfId="50" priority="14" stopIfTrue="1" operator="between">
      <formula>6.4</formula>
      <formula>10</formula>
    </cfRule>
    <cfRule type="cellIs" dxfId="49" priority="228" stopIfTrue="1" operator="between">
      <formula>4.8</formula>
      <formula>6.3</formula>
    </cfRule>
    <cfRule type="cellIs" dxfId="48" priority="229" stopIfTrue="1" operator="between">
      <formula>3.2</formula>
      <formula>4.7</formula>
    </cfRule>
    <cfRule type="cellIs" dxfId="47" priority="230" stopIfTrue="1" operator="between">
      <formula>2</formula>
      <formula>3.1</formula>
    </cfRule>
    <cfRule type="cellIs" dxfId="46" priority="231" stopIfTrue="1" operator="between">
      <formula>0</formula>
      <formula>1.9</formula>
    </cfRule>
  </conditionalFormatting>
  <conditionalFormatting sqref="AF4:AF194">
    <cfRule type="cellIs" dxfId="45" priority="34" stopIfTrue="1" operator="between">
      <formula>7.4</formula>
      <formula>10</formula>
    </cfRule>
    <cfRule type="cellIs" dxfId="44" priority="224" stopIfTrue="1" operator="between">
      <formula>6</formula>
      <formula>7.3</formula>
    </cfRule>
    <cfRule type="cellIs" dxfId="43" priority="225" stopIfTrue="1" operator="between">
      <formula>4.7</formula>
      <formula>5.9</formula>
    </cfRule>
    <cfRule type="cellIs" dxfId="42" priority="226" stopIfTrue="1" operator="between">
      <formula>3.2</formula>
      <formula>4.6</formula>
    </cfRule>
    <cfRule type="cellIs" dxfId="41" priority="227" stopIfTrue="1" operator="between">
      <formula>0</formula>
      <formula>3.1</formula>
    </cfRule>
  </conditionalFormatting>
  <conditionalFormatting sqref="P4:P194">
    <cfRule type="cellIs" dxfId="40" priority="20" stopIfTrue="1" operator="between">
      <formula>7.1</formula>
      <formula>10</formula>
    </cfRule>
    <cfRule type="cellIs" dxfId="39" priority="140" stopIfTrue="1" operator="between">
      <formula>5.4</formula>
      <formula>7</formula>
    </cfRule>
    <cfRule type="cellIs" dxfId="38" priority="141" stopIfTrue="1" operator="between">
      <formula>3.5</formula>
      <formula>5.3</formula>
    </cfRule>
    <cfRule type="cellIs" dxfId="37" priority="142" stopIfTrue="1" operator="between">
      <formula>1.8</formula>
      <formula>3.4</formula>
    </cfRule>
    <cfRule type="cellIs" dxfId="36" priority="143" stopIfTrue="1" operator="between">
      <formula>0</formula>
      <formula>1.7</formula>
    </cfRule>
  </conditionalFormatting>
  <conditionalFormatting sqref="AE4:AE194">
    <cfRule type="cellIs" dxfId="35" priority="33" stopIfTrue="1" operator="between">
      <formula>7.4</formula>
      <formula>10</formula>
    </cfRule>
    <cfRule type="cellIs" dxfId="34" priority="120" stopIfTrue="1" operator="between">
      <formula>5.4</formula>
      <formula>7.3</formula>
    </cfRule>
    <cfRule type="cellIs" dxfId="33" priority="121" stopIfTrue="1" operator="between">
      <formula>3.5</formula>
      <formula>5.3</formula>
    </cfRule>
    <cfRule type="cellIs" dxfId="32" priority="122" stopIfTrue="1" operator="between">
      <formula>2.1</formula>
      <formula>3.4</formula>
    </cfRule>
    <cfRule type="cellIs" dxfId="31" priority="123" stopIfTrue="1" operator="between">
      <formula>0</formula>
      <formula>2</formula>
    </cfRule>
  </conditionalFormatting>
  <conditionalFormatting sqref="H4:H194">
    <cfRule type="cellIs" dxfId="30" priority="27" stopIfTrue="1" operator="between">
      <formula>6.9</formula>
      <formula>10</formula>
    </cfRule>
    <cfRule type="cellIs" dxfId="29" priority="48" stopIfTrue="1" operator="between">
      <formula>4.7</formula>
      <formula>6.8</formula>
    </cfRule>
    <cfRule type="cellIs" dxfId="28" priority="49" stopIfTrue="1" operator="between">
      <formula>2.8</formula>
      <formula>4.6</formula>
    </cfRule>
    <cfRule type="cellIs" dxfId="27" priority="50" stopIfTrue="1" operator="between">
      <formula>1.3</formula>
      <formula>2.7</formula>
    </cfRule>
    <cfRule type="cellIs" dxfId="26" priority="51" stopIfTrue="1" operator="between">
      <formula>0</formula>
      <formula>1.2</formula>
    </cfRule>
  </conditionalFormatting>
  <conditionalFormatting sqref="AA4:AA194">
    <cfRule type="cellIs" dxfId="25" priority="28" stopIfTrue="1" operator="between">
      <formula>7.3</formula>
      <formula>10</formula>
    </cfRule>
    <cfRule type="cellIs" dxfId="24" priority="29" stopIfTrue="1" operator="between">
      <formula>6</formula>
      <formula>7.2</formula>
    </cfRule>
    <cfRule type="cellIs" dxfId="23" priority="30" stopIfTrue="1" operator="between">
      <formula>4.9</formula>
      <formula>5.9</formula>
    </cfRule>
    <cfRule type="cellIs" dxfId="22" priority="31" stopIfTrue="1" operator="between">
      <formula>3.3</formula>
      <formula>4.8</formula>
    </cfRule>
    <cfRule type="cellIs" dxfId="21" priority="32" stopIfTrue="1" operator="between">
      <formula>0</formula>
      <formula>3.2</formula>
    </cfRule>
  </conditionalFormatting>
  <conditionalFormatting sqref="K4:K194">
    <cfRule type="cellIs" dxfId="20" priority="22" stopIfTrue="1" operator="between">
      <formula>9</formula>
      <formula>10</formula>
    </cfRule>
    <cfRule type="cellIs" dxfId="19" priority="23" stopIfTrue="1" operator="between">
      <formula>7</formula>
      <formula>8</formula>
    </cfRule>
    <cfRule type="cellIs" dxfId="18" priority="24" stopIfTrue="1" operator="between">
      <formula>3.1</formula>
      <formula>6.9</formula>
    </cfRule>
    <cfRule type="cellIs" dxfId="17" priority="25" stopIfTrue="1" operator="between">
      <formula>1</formula>
      <formula>3</formula>
    </cfRule>
    <cfRule type="cellIs" dxfId="16" priority="26" stopIfTrue="1" operator="between">
      <formula>0</formula>
      <formula>0.9</formula>
    </cfRule>
  </conditionalFormatting>
  <conditionalFormatting sqref="W4:W194">
    <cfRule type="cellIs" dxfId="15" priority="15" stopIfTrue="1" operator="between">
      <formula>6.3</formula>
      <formula>10</formula>
    </cfRule>
    <cfRule type="cellIs" dxfId="14" priority="16" stopIfTrue="1" operator="between">
      <formula>4.4</formula>
      <formula>6.2</formula>
    </cfRule>
    <cfRule type="cellIs" dxfId="13" priority="17" stopIfTrue="1" operator="between">
      <formula>2.9</formula>
      <formula>4.3</formula>
    </cfRule>
    <cfRule type="cellIs" dxfId="12" priority="18" stopIfTrue="1" operator="between">
      <formula>1.6</formula>
      <formula>2.8</formula>
    </cfRule>
    <cfRule type="cellIs" dxfId="11" priority="19" stopIfTrue="1" operator="between">
      <formula>0</formula>
      <formula>1.5</formula>
    </cfRule>
  </conditionalFormatting>
  <conditionalFormatting sqref="AM4:AM194">
    <cfRule type="cellIs" dxfId="10" priority="11" operator="equal">
      <formula>"YES"</formula>
    </cfRule>
  </conditionalFormatting>
  <conditionalFormatting sqref="AJ4:AJ194">
    <cfRule type="dataBar" priority="7">
      <dataBar>
        <cfvo type="min"/>
        <cfvo type="max"/>
        <color rgb="FF996600"/>
      </dataBar>
      <extLst>
        <ext xmlns:x14="http://schemas.microsoft.com/office/spreadsheetml/2009/9/main" uri="{B025F937-C7B1-47D3-B67F-A62EFF666E3E}">
          <x14:id>{BE362045-C717-4087-BED3-D3B0EAE29680}</x14:id>
        </ext>
      </extLst>
    </cfRule>
  </conditionalFormatting>
  <conditionalFormatting sqref="AH4:AH194">
    <cfRule type="cellIs" dxfId="9" priority="35" stopIfTrue="1" operator="equal">
      <formula>"Very High"</formula>
    </cfRule>
    <cfRule type="cellIs" dxfId="8" priority="168" stopIfTrue="1" operator="equal">
      <formula>"High"</formula>
    </cfRule>
    <cfRule type="cellIs" dxfId="7" priority="169" stopIfTrue="1" operator="equal">
      <formula>"Medium"</formula>
    </cfRule>
    <cfRule type="cellIs" dxfId="6" priority="170" stopIfTrue="1" operator="equal">
      <formula>"Low"</formula>
    </cfRule>
    <cfRule type="cellIs" dxfId="5" priority="171" stopIfTrue="1" operator="equal">
      <formula>"Very Low"</formula>
    </cfRule>
  </conditionalFormatting>
  <conditionalFormatting sqref="AG4:AG194">
    <cfRule type="cellIs" dxfId="4" priority="2" stopIfTrue="1" operator="between">
      <formula>6.5</formula>
      <formula>10</formula>
    </cfRule>
    <cfRule type="cellIs" dxfId="3" priority="3" stopIfTrue="1" operator="between">
      <formula>5</formula>
      <formula>6.5</formula>
    </cfRule>
    <cfRule type="cellIs" dxfId="2" priority="4" stopIfTrue="1" operator="between">
      <formula>3.5</formula>
      <formula>5</formula>
    </cfRule>
    <cfRule type="cellIs" dxfId="1" priority="5" stopIfTrue="1" operator="between">
      <formula>2</formula>
      <formula>3.5</formula>
    </cfRule>
    <cfRule type="cellIs" dxfId="0" priority="6" stopIfTrue="1" operator="between">
      <formula>0</formula>
      <formula>2</formula>
    </cfRule>
  </conditionalFormatting>
  <conditionalFormatting sqref="AO4:AO194">
    <cfRule type="dataBar" priority="1">
      <dataBar>
        <cfvo type="min"/>
        <cfvo type="max"/>
        <color theme="5" tint="0.59999389629810485"/>
      </dataBar>
      <extLst>
        <ext xmlns:x14="http://schemas.microsoft.com/office/spreadsheetml/2009/9/main" uri="{B025F937-C7B1-47D3-B67F-A62EFF666E3E}">
          <x14:id>{C6EDCE4F-220E-4892-A414-4FCC27F2B7D2}</x14:id>
        </ext>
      </extLst>
    </cfRule>
  </conditionalFormatting>
  <pageMargins left="0.70866141732283472" right="0.70866141732283472" top="0.74803149606299213" bottom="0.74803149606299213" header="0.31496062992125984" footer="0.31496062992125984"/>
  <pageSetup paperSize="9" scale="52" fitToHeight="0" orientation="landscape" r:id="rId1"/>
  <drawing r:id="rId2"/>
  <extLst>
    <ext xmlns:x14="http://schemas.microsoft.com/office/spreadsheetml/2009/9/main" uri="{78C0D931-6437-407d-A8EE-F0AAD7539E65}">
      <x14:conditionalFormattings>
        <x14:conditionalFormatting xmlns:xm="http://schemas.microsoft.com/office/excel/2006/main">
          <x14:cfRule type="dataBar" id="{BE362045-C717-4087-BED3-D3B0EAE29680}">
            <x14:dataBar minLength="0" maxLength="100">
              <x14:cfvo type="autoMin"/>
              <x14:cfvo type="autoMax"/>
              <x14:negativeFillColor rgb="FFFF0000"/>
              <x14:axisColor rgb="FF000000"/>
            </x14:dataBar>
          </x14:cfRule>
          <xm:sqref>AJ4:AJ194</xm:sqref>
        </x14:conditionalFormatting>
        <x14:conditionalFormatting xmlns:xm="http://schemas.microsoft.com/office/excel/2006/main">
          <x14:cfRule type="dataBar" id="{C6EDCE4F-220E-4892-A414-4FCC27F2B7D2}">
            <x14:dataBar minLength="0" maxLength="100" negativeBarColorSameAsPositive="1" axisPosition="none">
              <x14:cfvo type="min"/>
              <x14:cfvo type="max"/>
            </x14:dataBar>
          </x14:cfRule>
          <xm:sqref>AO4:AO194</xm:sqref>
        </x14:conditionalFormatting>
        <x14:conditionalFormatting xmlns:xm="http://schemas.microsoft.com/office/excel/2006/main">
          <x14:cfRule type="iconSet" priority="12" id="{C9F477B2-44E6-439F-9470-4771227F9C10}">
            <x14:iconSet iconSet="4RedToBlack" custom="1">
              <x14:cfvo type="percent">
                <xm:f>0</xm:f>
              </x14:cfvo>
              <x14:cfvo type="num">
                <xm:f>1</xm:f>
              </x14:cfvo>
              <x14:cfvo type="num">
                <xm:f>5</xm:f>
              </x14:cfvo>
              <x14:cfvo type="num">
                <xm:f>10</xm:f>
              </x14:cfvo>
              <x14:cfIcon iconSet="3TrafficLights1" iconId="2"/>
              <x14:cfIcon iconSet="3TrafficLights1" iconId="1"/>
              <x14:cfIcon iconSet="3TrafficLights1" iconId="0"/>
              <x14:cfIcon iconSet="4RedToBlack" iconId="3"/>
            </x14:iconSet>
          </x14:cfRule>
          <xm:sqref>AK4:AK194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sheetPr>
  <dimension ref="A1:BF195"/>
  <sheetViews>
    <sheetView showGridLines="0" workbookViewId="0">
      <pane xSplit="2" ySplit="2" topLeftCell="AP3" activePane="bottomRight" state="frozen"/>
      <selection pane="topRight" activeCell="B1" sqref="B1"/>
      <selection pane="bottomLeft" activeCell="A5" sqref="A5"/>
      <selection pane="bottomRight" sqref="A1:BC1"/>
    </sheetView>
  </sheetViews>
  <sheetFormatPr defaultColWidth="9.1796875" defaultRowHeight="14.5" x14ac:dyDescent="0.35"/>
  <cols>
    <col min="1" max="1" width="25.7265625" style="1" customWidth="1"/>
    <col min="2" max="2" width="9.1796875" style="1"/>
    <col min="3" max="13" width="7.81640625" style="7" customWidth="1"/>
    <col min="14" max="20" width="7.81640625" style="8" customWidth="1"/>
    <col min="21" max="21" width="7.81640625" style="9" customWidth="1"/>
    <col min="22" max="47" width="7.81640625" style="7" customWidth="1"/>
    <col min="48" max="55" width="7.81640625" style="1" customWidth="1"/>
    <col min="56" max="16384" width="9.1796875" style="1"/>
  </cols>
  <sheetData>
    <row r="1" spans="1:57" x14ac:dyDescent="0.35">
      <c r="A1" s="233"/>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3"/>
      <c r="AT1" s="233"/>
      <c r="AU1" s="233"/>
      <c r="AV1" s="233"/>
      <c r="AW1" s="233"/>
      <c r="AX1" s="233"/>
      <c r="AY1" s="233"/>
      <c r="AZ1" s="233"/>
      <c r="BA1" s="233"/>
      <c r="BB1" s="233"/>
      <c r="BC1" s="233"/>
    </row>
    <row r="2" spans="1:57" s="4" customFormat="1" ht="117.75" customHeight="1" thickBot="1" x14ac:dyDescent="0.4">
      <c r="A2" s="126" t="s">
        <v>379</v>
      </c>
      <c r="B2" s="47" t="s">
        <v>391</v>
      </c>
      <c r="C2" s="48" t="s">
        <v>915</v>
      </c>
      <c r="D2" s="48" t="s">
        <v>916</v>
      </c>
      <c r="E2" s="48" t="s">
        <v>442</v>
      </c>
      <c r="F2" s="48" t="s">
        <v>866</v>
      </c>
      <c r="G2" s="48" t="s">
        <v>867</v>
      </c>
      <c r="H2" s="48" t="s">
        <v>868</v>
      </c>
      <c r="I2" s="48" t="s">
        <v>869</v>
      </c>
      <c r="J2" s="48" t="s">
        <v>870</v>
      </c>
      <c r="K2" s="48" t="s">
        <v>452</v>
      </c>
      <c r="L2" s="48" t="s">
        <v>871</v>
      </c>
      <c r="M2" s="49" t="s">
        <v>425</v>
      </c>
      <c r="N2" s="50" t="s">
        <v>917</v>
      </c>
      <c r="O2" s="50" t="s">
        <v>918</v>
      </c>
      <c r="P2" s="50" t="s">
        <v>445</v>
      </c>
      <c r="Q2" s="50" t="s">
        <v>446</v>
      </c>
      <c r="R2" s="50" t="s">
        <v>447</v>
      </c>
      <c r="S2" s="50" t="s">
        <v>448</v>
      </c>
      <c r="T2" s="50" t="s">
        <v>451</v>
      </c>
      <c r="U2" s="51" t="s">
        <v>426</v>
      </c>
      <c r="V2" s="48" t="s">
        <v>917</v>
      </c>
      <c r="W2" s="48" t="s">
        <v>918</v>
      </c>
      <c r="X2" s="48" t="s">
        <v>444</v>
      </c>
      <c r="Y2" s="48" t="s">
        <v>445</v>
      </c>
      <c r="Z2" s="48" t="s">
        <v>446</v>
      </c>
      <c r="AA2" s="48" t="s">
        <v>447</v>
      </c>
      <c r="AB2" s="48" t="s">
        <v>448</v>
      </c>
      <c r="AC2" s="48" t="s">
        <v>449</v>
      </c>
      <c r="AD2" s="48" t="s">
        <v>451</v>
      </c>
      <c r="AE2" s="48" t="s">
        <v>450</v>
      </c>
      <c r="AF2" s="49" t="s">
        <v>426</v>
      </c>
      <c r="AG2" s="49" t="s">
        <v>808</v>
      </c>
      <c r="AH2" s="49" t="s">
        <v>435</v>
      </c>
      <c r="AI2" s="49" t="s">
        <v>436</v>
      </c>
      <c r="AJ2" s="49" t="s">
        <v>456</v>
      </c>
      <c r="AK2" s="49" t="s">
        <v>457</v>
      </c>
      <c r="AL2" s="49" t="s">
        <v>458</v>
      </c>
      <c r="AM2" s="49" t="s">
        <v>459</v>
      </c>
      <c r="AN2" s="49" t="s">
        <v>810</v>
      </c>
      <c r="AO2" s="52" t="s">
        <v>453</v>
      </c>
      <c r="AP2" s="52" t="s">
        <v>454</v>
      </c>
      <c r="AQ2" s="52" t="s">
        <v>455</v>
      </c>
      <c r="AR2" s="52" t="s">
        <v>460</v>
      </c>
      <c r="AS2" s="49" t="s">
        <v>811</v>
      </c>
      <c r="AT2" s="49" t="s">
        <v>809</v>
      </c>
      <c r="AU2" s="52" t="s">
        <v>830</v>
      </c>
      <c r="AV2" s="53" t="s">
        <v>854</v>
      </c>
      <c r="AW2" s="49" t="s">
        <v>789</v>
      </c>
      <c r="AX2" s="49" t="s">
        <v>835</v>
      </c>
      <c r="AY2" s="52" t="s">
        <v>791</v>
      </c>
      <c r="AZ2" s="49" t="s">
        <v>812</v>
      </c>
      <c r="BA2" s="49" t="s">
        <v>813</v>
      </c>
      <c r="BB2" s="52" t="s">
        <v>852</v>
      </c>
      <c r="BC2" s="53" t="s">
        <v>853</v>
      </c>
    </row>
    <row r="3" spans="1:57" s="4" customFormat="1" x14ac:dyDescent="0.35">
      <c r="A3" s="126" t="str">
        <f>'Indicator Data'!A6</f>
        <v>Afghanistan</v>
      </c>
      <c r="B3" s="54" t="str">
        <f>'Indicator Data'!B6</f>
        <v>AFG</v>
      </c>
      <c r="C3" s="55">
        <f>ROUND(IF('Indicator Data'!C6=0,0.1,IF(LOG('Indicator Data'!C6)&gt;C$194,10,IF(LOG('Indicator Data'!C6)&lt;C$195,0,10-(C$194-LOG('Indicator Data'!C6))/(C$194-C$195)*10))),1)</f>
        <v>9.5</v>
      </c>
      <c r="D3" s="55">
        <f>ROUND(IF('Indicator Data'!D6=0,0.1,IF(LOG('Indicator Data'!D6)&gt;D$194,10,IF(LOG('Indicator Data'!D6)&lt;D$195,0,10-(D$194-LOG('Indicator Data'!D6))/(D$194-D$195)*10))),1)</f>
        <v>10</v>
      </c>
      <c r="E3" s="55">
        <f t="shared" ref="E3:E34" si="0">ROUND((10-GEOMEAN(((10-C3)/10*9+1),((10-D3)/10*9+1)))/9*10,1)</f>
        <v>9.8000000000000007</v>
      </c>
      <c r="F3" s="55">
        <f>ROUND(IF('Indicator Data'!E6="No data",0.1,IF('Indicator Data'!E6=0,0,IF(LOG('Indicator Data'!E6)&gt;F$194,10,IF(LOG('Indicator Data'!E6)&lt;F$195,0,10-(F$194-LOG('Indicator Data'!E6))/(F$194-F$195)*10)))),1)</f>
        <v>8.5</v>
      </c>
      <c r="G3" s="55">
        <f>ROUND(IF('Indicator Data'!F6=0,0,IF(LOG('Indicator Data'!F6)&gt;G$194,10,IF(LOG('Indicator Data'!F6)&lt;G$195,0,10-(G$194-LOG('Indicator Data'!F6))/(G$194-G$195)*10))),1)</f>
        <v>0</v>
      </c>
      <c r="H3" s="55">
        <f>ROUND(IF('Indicator Data'!G6=0,0,IF(LOG('Indicator Data'!G6)&gt;H$194,10,IF(LOG('Indicator Data'!G6)&lt;H$195,0,10-(H$194-LOG('Indicator Data'!G6))/(H$194-H$195)*10))),1)</f>
        <v>0</v>
      </c>
      <c r="I3" s="55">
        <f>ROUND(IF('Indicator Data'!H6=0,0,IF(LOG('Indicator Data'!H6)&gt;I$194,10,IF(LOG('Indicator Data'!H6)&lt;I$195,0,10-(I$194-LOG('Indicator Data'!H6))/(I$194-I$195)*10))),1)</f>
        <v>0</v>
      </c>
      <c r="J3" s="55">
        <f t="shared" ref="J3:J34" si="1">ROUND((10-GEOMEAN(((10-H3)/10*9+1),((10-I3)/10*9+1)))/9*10,1)</f>
        <v>0</v>
      </c>
      <c r="K3" s="55">
        <f>ROUND(IF('Indicator Data'!I6=0,0,IF(LOG('Indicator Data'!I6)&gt;K$194,10,IF(LOG('Indicator Data'!I6)&lt;K$195,0,10-(K$194-LOG('Indicator Data'!I6))/(K$194-K$195)*10))),1)</f>
        <v>0</v>
      </c>
      <c r="L3" s="55">
        <f t="shared" ref="L3:L34" si="2">ROUND((10-GEOMEAN(((10-J3)/10*9+1),((10-K3)/10*9+1)))/9*10,1)</f>
        <v>0</v>
      </c>
      <c r="M3" s="55">
        <f>ROUND(IF('Indicator Data'!J6=0,0,IF(LOG('Indicator Data'!J6)&gt;M$194,10,IF(LOG('Indicator Data'!J6)&lt;M$195,0,10-(M$194-LOG('Indicator Data'!J6))/(M$194-M$195)*10))),1)</f>
        <v>10</v>
      </c>
      <c r="N3" s="56">
        <f>'Indicator Data'!C6/'Indicator Data'!$BD6</f>
        <v>1.9685979943678002E-3</v>
      </c>
      <c r="O3" s="56">
        <f>'Indicator Data'!D6/'Indicator Data'!$BD6</f>
        <v>4.8717832970082182E-4</v>
      </c>
      <c r="P3" s="56">
        <f>IF(F3=0.1,0,'Indicator Data'!E6/'Indicator Data'!$BD6)</f>
        <v>7.8682220811897158E-3</v>
      </c>
      <c r="Q3" s="56">
        <f>'Indicator Data'!F6/'Indicator Data'!$BD6</f>
        <v>0</v>
      </c>
      <c r="R3" s="56">
        <f>'Indicator Data'!G6/'Indicator Data'!$BD6</f>
        <v>0</v>
      </c>
      <c r="S3" s="56">
        <f>'Indicator Data'!H6/'Indicator Data'!$BD6</f>
        <v>0</v>
      </c>
      <c r="T3" s="56">
        <f>'Indicator Data'!I6/'Indicator Data'!$BD6</f>
        <v>0</v>
      </c>
      <c r="U3" s="56">
        <f>'Indicator Data'!J6/'Indicator Data'!$BD6</f>
        <v>6.157376733779322E-3</v>
      </c>
      <c r="V3" s="55">
        <f t="shared" ref="V3:V34" si="3">ROUND(IF(N3&gt;V$194,10,IF(N3&lt;V$195,0,10-(V$194-N3)/(V$194-V$195)*10)),1)</f>
        <v>9.8000000000000007</v>
      </c>
      <c r="W3" s="55">
        <f t="shared" ref="W3:W34" si="4">ROUND(IF(O3&gt;W$194,10,IF(O3&lt;W$195,0,10-(W$194-O3)/(W$194-W$195)*10)),1)</f>
        <v>4.9000000000000004</v>
      </c>
      <c r="X3" s="55">
        <f t="shared" ref="X3:X34" si="5">ROUND(((10-GEOMEAN(((10-V3)/10*9+1),((10-W3)/10*9+1)))/9*10),1)</f>
        <v>8.3000000000000007</v>
      </c>
      <c r="Y3" s="55">
        <f t="shared" ref="Y3:Y34" si="6">ROUND(IF(P3=0,0.1,IF(P3&gt;Y$194,10,IF(P3&lt;Y$195,0,10-(Y$194-P3)/(Y$194-Y$195)*10))),1)</f>
        <v>5.2</v>
      </c>
      <c r="Z3" s="55">
        <f t="shared" ref="Z3:Z34" si="7">ROUND(IF(Q3=0,0,IF(LOG(Q3)&gt;Z$194,10,IF(LOG(Q3)&lt;=Z$195,0,10-(Z$194-LOG(Q3))/(Z$194-Z$195)*10))),1)</f>
        <v>0</v>
      </c>
      <c r="AA3" s="55">
        <f t="shared" ref="AA3:AA34" si="8">ROUND(IF(R3&gt;AA$194,10,IF(R3&lt;AA$195,0,10-(AA$194-R3)/(AA$194-AA$195)*10)),1)</f>
        <v>0</v>
      </c>
      <c r="AB3" s="55">
        <f t="shared" ref="AB3:AB34" si="9">ROUND(IF(S3&gt;AB$194,10,IF(S3&lt;AB$195,0,10-(AB$194-S3)/(AB$194-AB$195)*10)),1)</f>
        <v>0</v>
      </c>
      <c r="AC3" s="55">
        <f t="shared" ref="AC3:AC34" si="10">ROUND(((10-GEOMEAN(((10-AA3)/10*9+1),((10-AB3)/10*9+1)))/9*10),1)</f>
        <v>0</v>
      </c>
      <c r="AD3" s="55">
        <f t="shared" ref="AD3:AD34" si="11">ROUND(IF(T3=0,0,IF(T3&gt;AD$194,10,IF(T3&lt;=AD$195,0,10-(AD$194-T3)/(AD$194-AD$195)*10))),1)</f>
        <v>0</v>
      </c>
      <c r="AE3" s="55">
        <f t="shared" ref="AE3:AE34" si="12">ROUND((10-GEOMEAN(((10-AC3)/10*9+1),((10-AD3)/10*9+1)))/9*10,1)</f>
        <v>0</v>
      </c>
      <c r="AF3" s="55">
        <f t="shared" ref="AF3:AF34" si="13">ROUND(IF(U3&gt;AF$194,10,IF(U3&lt;AF$195,0,10-(AF$194-U3)/(AF$194-AF$195)*10)),1)</f>
        <v>2.1</v>
      </c>
      <c r="AG3" s="55">
        <f>ROUND(IF('Indicator Data'!K6=0,0,IF('Indicator Data'!K6&gt;AG$194,10,IF('Indicator Data'!K6&lt;AG$195,0,10-(AG$194-'Indicator Data'!K6)/(AG$194-AG$195)*10))),1)</f>
        <v>4</v>
      </c>
      <c r="AH3" s="55">
        <f t="shared" ref="AH3:AH34" si="14">ROUND(AVERAGE(C3,V3),1)</f>
        <v>9.6999999999999993</v>
      </c>
      <c r="AI3" s="55">
        <f t="shared" ref="AI3:AI34" si="15">ROUND(AVERAGE(D3,W3),1)</f>
        <v>7.5</v>
      </c>
      <c r="AJ3" s="55">
        <f t="shared" ref="AJ3:AJ34" si="16">ROUND(AVERAGE(AA3,H3),1)</f>
        <v>0</v>
      </c>
      <c r="AK3" s="55">
        <f t="shared" ref="AK3:AK34" si="17">ROUND(AVERAGE(AB3,I3),1)</f>
        <v>0</v>
      </c>
      <c r="AL3" s="55">
        <f t="shared" ref="AL3:AL34" si="18">ROUND((10-GEOMEAN(((10-AJ3)/10*9+1),((10-AK3)/10*9+1)))/9*10,1)</f>
        <v>0</v>
      </c>
      <c r="AM3" s="55">
        <f t="shared" ref="AM3:AM34" si="19">ROUND(AVERAGE(AD3,K3),1)</f>
        <v>0</v>
      </c>
      <c r="AN3" s="55">
        <f t="shared" ref="AN3:AN34" si="20">ROUND((10-GEOMEAN(((10-M3)/10*9+1),((10-AF3)/10*9+1)))/9*10,1)</f>
        <v>7.9</v>
      </c>
      <c r="AO3" s="57">
        <f t="shared" ref="AO3:AO34" si="21">ROUND((10-GEOMEAN(((10-E3)/10*9+1),((10-X3)/10*9+1)))/9*10,1)</f>
        <v>9.1999999999999993</v>
      </c>
      <c r="AP3" s="57">
        <f t="shared" ref="AP3:AP34" si="22">ROUND(IF(AND(Y3="x",F3="x"),"x",(10-GEOMEAN(((10-F3)/10*9+1),((10-Y3)/10*9+1)))/9*10),1)</f>
        <v>7.2</v>
      </c>
      <c r="AQ3" s="57">
        <f t="shared" ref="AQ3:AQ34" si="23">ROUND((10-GEOMEAN(((10-G3)/10*9+1),((10-Z3)/10*9+1)))/9*10,1)</f>
        <v>0</v>
      </c>
      <c r="AR3" s="57">
        <f t="shared" ref="AR3:AR34" si="24">ROUND((10-GEOMEAN(((10-L3)/10*9+1),((10-AE3)/10*9+1)))/9*10,1)</f>
        <v>0</v>
      </c>
      <c r="AS3" s="55">
        <f t="shared" ref="AS3:AS34" si="25">ROUND(AVERAGE(AG3,AN3),1)</f>
        <v>6</v>
      </c>
      <c r="AT3" s="55">
        <f>IF('Indicator Data'!L6="No data","x",IF('Indicator Data'!BE6&lt;1000,"x",ROUND((IF('Indicator Data'!L6&gt;AT$194,10,IF('Indicator Data'!L6&lt;AT$195,0,10-(AT$194-'Indicator Data'!L6)/(AT$194-AT$195)*10))),1)))</f>
        <v>9.1</v>
      </c>
      <c r="AU3" s="57">
        <f t="shared" ref="AU3:AU34" si="26">ROUND(AVERAGE(AS3,AT3),1)</f>
        <v>7.6</v>
      </c>
      <c r="AV3" s="58">
        <f t="shared" ref="AV3:AV34" si="27">IF(ROUND(IF(AP3="x",(10-GEOMEAN(((10-AO3)/10*9+1),((10-AU3)/10*9+1),((10-AQ3)/10*9+1),((10-AR3)/10*9+1)))/9*10,(10-GEOMEAN(((10-AO3)/10*9+1),((10-AP3)/10*9+1),((10-AQ3)/10*9+1),((10-AR3)/10*9+1),((10-AU3)/10*9+1)))/9*10),1)=0,0.1,ROUND(IF(AP3="x",(10-GEOMEAN(((10-AO3)/10*9+1),((10-AU3)/10*9+1),((10-AQ3)/10*9+1),((10-AR3)/10*9+1)))/9*10,(10-GEOMEAN(((10-AO3)/10*9+1),((10-AP3)/10*9+1),((10-AQ3)/10*9+1),((10-AR3)/10*9+1),((10-AU3)/10*9+1)))/9*10),1))</f>
        <v>6.1</v>
      </c>
      <c r="AW3" s="55">
        <f>ROUND(IF('Indicator Data'!M6=0,0,IF('Indicator Data'!M6&gt;AW$194,10,IF('Indicator Data'!M6&lt;AW$195,0,10-(AW$194-'Indicator Data'!M6)/(AW$194-AW$195)*10))),1)</f>
        <v>10</v>
      </c>
      <c r="AX3" s="55">
        <f>ROUND(IF('Indicator Data'!N6=0,0,IF(LOG('Indicator Data'!N6)&gt;LOG(AX$194),10,IF(LOG('Indicator Data'!N6)&lt;LOG(AX$195),0,10-(LOG(AX$194)-LOG('Indicator Data'!N6))/(LOG(AX$194)-LOG(AX$195))*10))),1)</f>
        <v>10</v>
      </c>
      <c r="AY3" s="57">
        <f t="shared" ref="AY3:AY34" si="28">ROUND((10-GEOMEAN(((10-AW3)/10*9+1),((10-AX3)/10*9+1)))/9*10,1)</f>
        <v>10</v>
      </c>
      <c r="AZ3" s="55">
        <f>'Indicator Data'!O6</f>
        <v>5</v>
      </c>
      <c r="BA3" s="55">
        <f>'Indicator Data'!P6</f>
        <v>0</v>
      </c>
      <c r="BB3" s="57">
        <f t="shared" ref="BB3:BB34" si="29">ROUND(IF(AZ3=5,10,IF(BA3=5,9,IF(AZ3=4,8,IF(BA3=4,7,0)))),1)</f>
        <v>10</v>
      </c>
      <c r="BC3" s="58">
        <f t="shared" ref="BC3:BC34" si="30">ROUND(IF(BB3&gt;5,BB3,AY3/10*7),1)</f>
        <v>10</v>
      </c>
      <c r="BD3" s="15"/>
      <c r="BE3" s="104"/>
    </row>
    <row r="4" spans="1:57" s="4" customFormat="1" x14ac:dyDescent="0.35">
      <c r="A4" s="126" t="str">
        <f>'Indicator Data'!A7</f>
        <v>Albania</v>
      </c>
      <c r="B4" s="54" t="str">
        <f>'Indicator Data'!B7</f>
        <v>ALB</v>
      </c>
      <c r="C4" s="55">
        <f>ROUND(IF('Indicator Data'!C7=0,0.1,IF(LOG('Indicator Data'!C7)&gt;C$194,10,IF(LOG('Indicator Data'!C7)&lt;C$195,0,10-(C$194-LOG('Indicator Data'!C7))/(C$194-C$195)*10))),1)</f>
        <v>6.9</v>
      </c>
      <c r="D4" s="55">
        <f>ROUND(IF('Indicator Data'!D7=0,0.1,IF(LOG('Indicator Data'!D7)&gt;D$194,10,IF(LOG('Indicator Data'!D7)&lt;D$195,0,10-(D$194-LOG('Indicator Data'!D7))/(D$194-D$195)*10))),1)</f>
        <v>0.1</v>
      </c>
      <c r="E4" s="55">
        <f t="shared" si="0"/>
        <v>4.3</v>
      </c>
      <c r="F4" s="55">
        <f>ROUND(IF('Indicator Data'!E7="No data",0.1,IF('Indicator Data'!E7=0,0,IF(LOG('Indicator Data'!E7)&gt;F$194,10,IF(LOG('Indicator Data'!E7)&lt;F$195,0,10-(F$194-LOG('Indicator Data'!E7))/(F$194-F$195)*10)))),1)</f>
        <v>5.5</v>
      </c>
      <c r="G4" s="55">
        <f>ROUND(IF('Indicator Data'!F7=0,0,IF(LOG('Indicator Data'!F7)&gt;G$194,10,IF(LOG('Indicator Data'!F7)&lt;G$195,0,10-(G$194-LOG('Indicator Data'!F7))/(G$194-G$195)*10))),1)</f>
        <v>6.5</v>
      </c>
      <c r="H4" s="55">
        <f>ROUND(IF('Indicator Data'!G7=0,0,IF(LOG('Indicator Data'!G7)&gt;H$194,10,IF(LOG('Indicator Data'!G7)&lt;H$195,0,10-(H$194-LOG('Indicator Data'!G7))/(H$194-H$195)*10))),1)</f>
        <v>0</v>
      </c>
      <c r="I4" s="55">
        <f>ROUND(IF('Indicator Data'!H7=0,0,IF(LOG('Indicator Data'!H7)&gt;I$194,10,IF(LOG('Indicator Data'!H7)&lt;I$195,0,10-(I$194-LOG('Indicator Data'!H7))/(I$194-I$195)*10))),1)</f>
        <v>0</v>
      </c>
      <c r="J4" s="55">
        <f t="shared" si="1"/>
        <v>0</v>
      </c>
      <c r="K4" s="55">
        <f>ROUND(IF('Indicator Data'!I7=0,0,IF(LOG('Indicator Data'!I7)&gt;K$194,10,IF(LOG('Indicator Data'!I7)&lt;K$195,0,10-(K$194-LOG('Indicator Data'!I7))/(K$194-K$195)*10))),1)</f>
        <v>0</v>
      </c>
      <c r="L4" s="55">
        <f t="shared" si="2"/>
        <v>0</v>
      </c>
      <c r="M4" s="55">
        <f>ROUND(IF('Indicator Data'!J7=0,0,IF(LOG('Indicator Data'!J7)&gt;M$194,10,IF(LOG('Indicator Data'!J7)&lt;M$195,0,10-(M$194-LOG('Indicator Data'!J7))/(M$194-M$195)*10))),1)</f>
        <v>10</v>
      </c>
      <c r="N4" s="56">
        <f>'Indicator Data'!C7/'Indicator Data'!$BD7</f>
        <v>2.0728643296684898E-3</v>
      </c>
      <c r="O4" s="56">
        <f>'Indicator Data'!D7/'Indicator Data'!$BD7</f>
        <v>0</v>
      </c>
      <c r="P4" s="56">
        <f>IF(F4=0.1,0,'Indicator Data'!E7/'Indicator Data'!$BD7)</f>
        <v>5.5391714346518135E-3</v>
      </c>
      <c r="Q4" s="56">
        <f>'Indicator Data'!F7/'Indicator Data'!$BD7</f>
        <v>2.622237996502336E-5</v>
      </c>
      <c r="R4" s="56">
        <f>'Indicator Data'!G7/'Indicator Data'!$BD7</f>
        <v>0</v>
      </c>
      <c r="S4" s="56">
        <f>'Indicator Data'!H7/'Indicator Data'!$BD7</f>
        <v>0</v>
      </c>
      <c r="T4" s="56">
        <f>'Indicator Data'!I7/'Indicator Data'!$BD7</f>
        <v>0</v>
      </c>
      <c r="U4" s="56">
        <f>'Indicator Data'!J7/'Indicator Data'!$BD7</f>
        <v>3.3774645522784447E-2</v>
      </c>
      <c r="V4" s="55">
        <f t="shared" si="3"/>
        <v>10</v>
      </c>
      <c r="W4" s="55">
        <f t="shared" si="4"/>
        <v>0</v>
      </c>
      <c r="X4" s="55">
        <f t="shared" si="5"/>
        <v>7.6</v>
      </c>
      <c r="Y4" s="55">
        <f t="shared" si="6"/>
        <v>3.7</v>
      </c>
      <c r="Z4" s="55">
        <f t="shared" si="7"/>
        <v>8.6999999999999993</v>
      </c>
      <c r="AA4" s="55">
        <f t="shared" si="8"/>
        <v>0</v>
      </c>
      <c r="AB4" s="55">
        <f t="shared" si="9"/>
        <v>0</v>
      </c>
      <c r="AC4" s="55">
        <f t="shared" si="10"/>
        <v>0</v>
      </c>
      <c r="AD4" s="55">
        <f t="shared" si="11"/>
        <v>0</v>
      </c>
      <c r="AE4" s="55">
        <f t="shared" si="12"/>
        <v>0</v>
      </c>
      <c r="AF4" s="55">
        <f t="shared" si="13"/>
        <v>10</v>
      </c>
      <c r="AG4" s="55">
        <f>ROUND(IF('Indicator Data'!K7=0,0,IF('Indicator Data'!K7&gt;AG$194,10,IF('Indicator Data'!K7&lt;AG$195,0,10-(AG$194-'Indicator Data'!K7)/(AG$194-AG$195)*10))),1)</f>
        <v>1</v>
      </c>
      <c r="AH4" s="55">
        <f t="shared" si="14"/>
        <v>8.5</v>
      </c>
      <c r="AI4" s="55">
        <f t="shared" si="15"/>
        <v>0.1</v>
      </c>
      <c r="AJ4" s="55">
        <f t="shared" si="16"/>
        <v>0</v>
      </c>
      <c r="AK4" s="55">
        <f t="shared" si="17"/>
        <v>0</v>
      </c>
      <c r="AL4" s="55">
        <f t="shared" si="18"/>
        <v>0</v>
      </c>
      <c r="AM4" s="55">
        <f t="shared" si="19"/>
        <v>0</v>
      </c>
      <c r="AN4" s="55">
        <f t="shared" si="20"/>
        <v>10</v>
      </c>
      <c r="AO4" s="57">
        <f t="shared" si="21"/>
        <v>6.2</v>
      </c>
      <c r="AP4" s="57">
        <f t="shared" si="22"/>
        <v>4.7</v>
      </c>
      <c r="AQ4" s="57">
        <f t="shared" si="23"/>
        <v>7.8</v>
      </c>
      <c r="AR4" s="57">
        <f t="shared" si="24"/>
        <v>0</v>
      </c>
      <c r="AS4" s="55">
        <f t="shared" si="25"/>
        <v>5.5</v>
      </c>
      <c r="AT4" s="55">
        <f>IF('Indicator Data'!L7="No data","x",IF('Indicator Data'!BE7&lt;1000,"x",ROUND((IF('Indicator Data'!L7&gt;AT$194,10,IF('Indicator Data'!L7&lt;AT$195,0,10-(AT$194-'Indicator Data'!L7)/(AT$194-AT$195)*10))),1)))</f>
        <v>8.1</v>
      </c>
      <c r="AU4" s="57">
        <f t="shared" si="26"/>
        <v>6.8</v>
      </c>
      <c r="AV4" s="58">
        <f t="shared" si="27"/>
        <v>5.6</v>
      </c>
      <c r="AW4" s="55">
        <f>ROUND(IF('Indicator Data'!M7=0,0,IF('Indicator Data'!M7&gt;AW$194,10,IF('Indicator Data'!M7&lt;AW$195,0,10-(AW$194-'Indicator Data'!M7)/(AW$194-AW$195)*10))),1)</f>
        <v>0.2</v>
      </c>
      <c r="AX4" s="55">
        <f>ROUND(IF('Indicator Data'!N7=0,0,IF(LOG('Indicator Data'!N7)&gt;LOG(AX$194),10,IF(LOG('Indicator Data'!N7)&lt;LOG(AX$195),0,10-(LOG(AX$194)-LOG('Indicator Data'!N7))/(LOG(AX$194)-LOG(AX$195))*10))),1)</f>
        <v>0</v>
      </c>
      <c r="AY4" s="57">
        <f t="shared" si="28"/>
        <v>0.1</v>
      </c>
      <c r="AZ4" s="55">
        <f>'Indicator Data'!O7</f>
        <v>0</v>
      </c>
      <c r="BA4" s="55">
        <f>'Indicator Data'!P7</f>
        <v>0</v>
      </c>
      <c r="BB4" s="57">
        <f t="shared" si="29"/>
        <v>0</v>
      </c>
      <c r="BC4" s="58">
        <f t="shared" si="30"/>
        <v>0.1</v>
      </c>
      <c r="BD4" s="15"/>
      <c r="BE4" s="104"/>
    </row>
    <row r="5" spans="1:57" s="4" customFormat="1" x14ac:dyDescent="0.35">
      <c r="A5" s="126" t="str">
        <f>'Indicator Data'!A8</f>
        <v>Algeria</v>
      </c>
      <c r="B5" s="59" t="str">
        <f>'Indicator Data'!B8</f>
        <v>DZA</v>
      </c>
      <c r="C5" s="55">
        <f>ROUND(IF('Indicator Data'!C8=0,0.1,IF(LOG('Indicator Data'!C8)&gt;C$194,10,IF(LOG('Indicator Data'!C8)&lt;C$195,0,10-(C$194-LOG('Indicator Data'!C8))/(C$194-C$195)*10))),1)</f>
        <v>9.3000000000000007</v>
      </c>
      <c r="D5" s="55">
        <f>ROUND(IF('Indicator Data'!D8=0,0.1,IF(LOG('Indicator Data'!D8)&gt;D$194,10,IF(LOG('Indicator Data'!D8)&lt;D$195,0,10-(D$194-LOG('Indicator Data'!D8))/(D$194-D$195)*10))),1)</f>
        <v>0.1</v>
      </c>
      <c r="E5" s="55">
        <f t="shared" si="0"/>
        <v>6.6</v>
      </c>
      <c r="F5" s="55">
        <f>ROUND(IF('Indicator Data'!E8="No data",0.1,IF('Indicator Data'!E8=0,0,IF(LOG('Indicator Data'!E8)&gt;F$194,10,IF(LOG('Indicator Data'!E8)&lt;F$195,0,10-(F$194-LOG('Indicator Data'!E8))/(F$194-F$195)*10)))),1)</f>
        <v>7.4</v>
      </c>
      <c r="G5" s="55">
        <f>ROUND(IF('Indicator Data'!F8=0,0,IF(LOG('Indicator Data'!F8)&gt;G$194,10,IF(LOG('Indicator Data'!F8)&lt;G$195,0,10-(G$194-LOG('Indicator Data'!F8))/(G$194-G$195)*10))),1)</f>
        <v>5</v>
      </c>
      <c r="H5" s="55">
        <f>ROUND(IF('Indicator Data'!G8=0,0,IF(LOG('Indicator Data'!G8)&gt;H$194,10,IF(LOG('Indicator Data'!G8)&lt;H$195,0,10-(H$194-LOG('Indicator Data'!G8))/(H$194-H$195)*10))),1)</f>
        <v>0</v>
      </c>
      <c r="I5" s="55">
        <f>ROUND(IF('Indicator Data'!H8=0,0,IF(LOG('Indicator Data'!H8)&gt;I$194,10,IF(LOG('Indicator Data'!H8)&lt;I$195,0,10-(I$194-LOG('Indicator Data'!H8))/(I$194-I$195)*10))),1)</f>
        <v>0</v>
      </c>
      <c r="J5" s="55">
        <f t="shared" si="1"/>
        <v>0</v>
      </c>
      <c r="K5" s="55">
        <f>ROUND(IF('Indicator Data'!I8=0,0,IF(LOG('Indicator Data'!I8)&gt;K$194,10,IF(LOG('Indicator Data'!I8)&lt;K$195,0,10-(K$194-LOG('Indicator Data'!I8))/(K$194-K$195)*10))),1)</f>
        <v>0</v>
      </c>
      <c r="L5" s="55">
        <f t="shared" si="2"/>
        <v>0</v>
      </c>
      <c r="M5" s="55">
        <f>ROUND(IF('Indicator Data'!J8=0,0,IF(LOG('Indicator Data'!J8)&gt;M$194,10,IF(LOG('Indicator Data'!J8)&lt;M$195,0,10-(M$194-LOG('Indicator Data'!J8))/(M$194-M$195)*10))),1)</f>
        <v>0</v>
      </c>
      <c r="N5" s="56">
        <f>'Indicator Data'!C8/'Indicator Data'!$BD8</f>
        <v>1.3557366043817321E-3</v>
      </c>
      <c r="O5" s="56">
        <f>'Indicator Data'!D8/'Indicator Data'!$BD8</f>
        <v>0</v>
      </c>
      <c r="P5" s="56">
        <f>IF(F5=0.1,0,'Indicator Data'!E8/'Indicator Data'!$BD8)</f>
        <v>2.4006320948516133E-3</v>
      </c>
      <c r="Q5" s="56">
        <f>'Indicator Data'!F8/'Indicator Data'!$BD8</f>
        <v>2.4428102702073228E-7</v>
      </c>
      <c r="R5" s="56">
        <f>'Indicator Data'!G8/'Indicator Data'!$BD8</f>
        <v>0</v>
      </c>
      <c r="S5" s="56">
        <f>'Indicator Data'!H8/'Indicator Data'!$BD8</f>
        <v>0</v>
      </c>
      <c r="T5" s="56">
        <f>'Indicator Data'!I8/'Indicator Data'!$BD8</f>
        <v>0</v>
      </c>
      <c r="U5" s="56">
        <f>'Indicator Data'!J8/'Indicator Data'!$BD8</f>
        <v>0</v>
      </c>
      <c r="V5" s="55">
        <f t="shared" si="3"/>
        <v>6.8</v>
      </c>
      <c r="W5" s="55">
        <f t="shared" si="4"/>
        <v>0</v>
      </c>
      <c r="X5" s="55">
        <f t="shared" si="5"/>
        <v>4.2</v>
      </c>
      <c r="Y5" s="55">
        <f t="shared" si="6"/>
        <v>1.6</v>
      </c>
      <c r="Z5" s="55">
        <f t="shared" si="7"/>
        <v>4.2</v>
      </c>
      <c r="AA5" s="55">
        <f t="shared" si="8"/>
        <v>0</v>
      </c>
      <c r="AB5" s="55">
        <f t="shared" si="9"/>
        <v>0</v>
      </c>
      <c r="AC5" s="55">
        <f t="shared" si="10"/>
        <v>0</v>
      </c>
      <c r="AD5" s="55">
        <f t="shared" si="11"/>
        <v>0</v>
      </c>
      <c r="AE5" s="55">
        <f t="shared" si="12"/>
        <v>0</v>
      </c>
      <c r="AF5" s="55">
        <f t="shared" si="13"/>
        <v>0</v>
      </c>
      <c r="AG5" s="55">
        <f>ROUND(IF('Indicator Data'!K8=0,0,IF('Indicator Data'!K8&gt;AG$194,10,IF('Indicator Data'!K8&lt;AG$195,0,10-(AG$194-'Indicator Data'!K8)/(AG$194-AG$195)*10))),1)</f>
        <v>0</v>
      </c>
      <c r="AH5" s="55">
        <f t="shared" si="14"/>
        <v>8.1</v>
      </c>
      <c r="AI5" s="55">
        <f t="shared" si="15"/>
        <v>0.1</v>
      </c>
      <c r="AJ5" s="55">
        <f t="shared" si="16"/>
        <v>0</v>
      </c>
      <c r="AK5" s="55">
        <f t="shared" si="17"/>
        <v>0</v>
      </c>
      <c r="AL5" s="55">
        <f t="shared" si="18"/>
        <v>0</v>
      </c>
      <c r="AM5" s="55">
        <f t="shared" si="19"/>
        <v>0</v>
      </c>
      <c r="AN5" s="55">
        <f t="shared" si="20"/>
        <v>0</v>
      </c>
      <c r="AO5" s="57">
        <f t="shared" si="21"/>
        <v>5.5</v>
      </c>
      <c r="AP5" s="57">
        <f t="shared" si="22"/>
        <v>5.2</v>
      </c>
      <c r="AQ5" s="57">
        <f t="shared" si="23"/>
        <v>4.5999999999999996</v>
      </c>
      <c r="AR5" s="57">
        <f t="shared" si="24"/>
        <v>0</v>
      </c>
      <c r="AS5" s="55">
        <f t="shared" si="25"/>
        <v>0</v>
      </c>
      <c r="AT5" s="55">
        <f>IF('Indicator Data'!L8="No data","x",IF('Indicator Data'!BE8&lt;1000,"x",ROUND((IF('Indicator Data'!L8&gt;AT$194,10,IF('Indicator Data'!L8&lt;AT$195,0,10-(AT$194-'Indicator Data'!L8)/(AT$194-AT$195)*10))),1)))</f>
        <v>8.1</v>
      </c>
      <c r="AU5" s="57">
        <f t="shared" si="26"/>
        <v>4.0999999999999996</v>
      </c>
      <c r="AV5" s="58">
        <f t="shared" si="27"/>
        <v>4.0999999999999996</v>
      </c>
      <c r="AW5" s="55">
        <f>ROUND(IF('Indicator Data'!M8=0,0,IF('Indicator Data'!M8&gt;AW$194,10,IF('Indicator Data'!M8&lt;AW$195,0,10-(AW$194-'Indicator Data'!M8)/(AW$194-AW$195)*10))),1)</f>
        <v>8.1</v>
      </c>
      <c r="AX5" s="55">
        <f>ROUND(IF('Indicator Data'!N8=0,0,IF(LOG('Indicator Data'!N8)&gt;LOG(AX$194),10,IF(LOG('Indicator Data'!N8)&lt;LOG(AX$195),0,10-(LOG(AX$194)-LOG('Indicator Data'!N8))/(LOG(AX$194)-LOG(AX$195))*10))),1)</f>
        <v>6.6</v>
      </c>
      <c r="AY5" s="57">
        <f t="shared" si="28"/>
        <v>7.4</v>
      </c>
      <c r="AZ5" s="55">
        <f>'Indicator Data'!O8</f>
        <v>0</v>
      </c>
      <c r="BA5" s="55">
        <f>'Indicator Data'!P8</f>
        <v>0</v>
      </c>
      <c r="BB5" s="57">
        <f t="shared" si="29"/>
        <v>0</v>
      </c>
      <c r="BC5" s="58">
        <f t="shared" si="30"/>
        <v>5.2</v>
      </c>
      <c r="BD5" s="15"/>
      <c r="BE5" s="104"/>
    </row>
    <row r="6" spans="1:57" s="4" customFormat="1" x14ac:dyDescent="0.35">
      <c r="A6" s="126" t="str">
        <f>'Indicator Data'!A9</f>
        <v>Angola</v>
      </c>
      <c r="B6" s="59" t="str">
        <f>'Indicator Data'!B9</f>
        <v>AGO</v>
      </c>
      <c r="C6" s="55">
        <f>ROUND(IF('Indicator Data'!C9=0,0.1,IF(LOG('Indicator Data'!C9)&gt;C$194,10,IF(LOG('Indicator Data'!C9)&lt;C$195,0,10-(C$194-LOG('Indicator Data'!C9))/(C$194-C$195)*10))),1)</f>
        <v>0.1</v>
      </c>
      <c r="D6" s="55">
        <f>ROUND(IF('Indicator Data'!D9=0,0.1,IF(LOG('Indicator Data'!D9)&gt;D$194,10,IF(LOG('Indicator Data'!D9)&lt;D$195,0,10-(D$194-LOG('Indicator Data'!D9))/(D$194-D$195)*10))),1)</f>
        <v>0.1</v>
      </c>
      <c r="E6" s="55">
        <f t="shared" si="0"/>
        <v>0.1</v>
      </c>
      <c r="F6" s="55">
        <f>ROUND(IF('Indicator Data'!E9="No data",0.1,IF('Indicator Data'!E9=0,0,IF(LOG('Indicator Data'!E9)&gt;F$194,10,IF(LOG('Indicator Data'!E9)&lt;F$195,0,10-(F$194-LOG('Indicator Data'!E9))/(F$194-F$195)*10)))),1)</f>
        <v>7.2</v>
      </c>
      <c r="G6" s="55">
        <f>ROUND(IF('Indicator Data'!F9=0,0,IF(LOG('Indicator Data'!F9)&gt;G$194,10,IF(LOG('Indicator Data'!F9)&lt;G$195,0,10-(G$194-LOG('Indicator Data'!F9))/(G$194-G$195)*10))),1)</f>
        <v>0</v>
      </c>
      <c r="H6" s="55">
        <f>ROUND(IF('Indicator Data'!G9=0,0,IF(LOG('Indicator Data'!G9)&gt;H$194,10,IF(LOG('Indicator Data'!G9)&lt;H$195,0,10-(H$194-LOG('Indicator Data'!G9))/(H$194-H$195)*10))),1)</f>
        <v>0</v>
      </c>
      <c r="I6" s="55">
        <f>ROUND(IF('Indicator Data'!H9=0,0,IF(LOG('Indicator Data'!H9)&gt;I$194,10,IF(LOG('Indicator Data'!H9)&lt;I$195,0,10-(I$194-LOG('Indicator Data'!H9))/(I$194-I$195)*10))),1)</f>
        <v>0</v>
      </c>
      <c r="J6" s="55">
        <f t="shared" si="1"/>
        <v>0</v>
      </c>
      <c r="K6" s="55">
        <f>ROUND(IF('Indicator Data'!I9=0,0,IF(LOG('Indicator Data'!I9)&gt;K$194,10,IF(LOG('Indicator Data'!I9)&lt;K$195,0,10-(K$194-LOG('Indicator Data'!I9))/(K$194-K$195)*10))),1)</f>
        <v>0</v>
      </c>
      <c r="L6" s="55">
        <f t="shared" si="2"/>
        <v>0</v>
      </c>
      <c r="M6" s="55">
        <f>ROUND(IF('Indicator Data'!J9=0,0,IF(LOG('Indicator Data'!J9)&gt;M$194,10,IF(LOG('Indicator Data'!J9)&lt;M$195,0,10-(M$194-LOG('Indicator Data'!J9))/(M$194-M$195)*10))),1)</f>
        <v>10</v>
      </c>
      <c r="N6" s="56">
        <f>'Indicator Data'!C9/'Indicator Data'!$BD9</f>
        <v>0</v>
      </c>
      <c r="O6" s="56">
        <f>'Indicator Data'!D9/'Indicator Data'!$BD9</f>
        <v>0</v>
      </c>
      <c r="P6" s="56">
        <f>IF(F6=0.1,0,'Indicator Data'!E9/'Indicator Data'!$BD9)</f>
        <v>3.0554410219695155E-3</v>
      </c>
      <c r="Q6" s="56">
        <f>'Indicator Data'!F9/'Indicator Data'!$BD9</f>
        <v>0</v>
      </c>
      <c r="R6" s="56">
        <f>'Indicator Data'!G9/'Indicator Data'!$BD9</f>
        <v>0</v>
      </c>
      <c r="S6" s="56">
        <f>'Indicator Data'!H9/'Indicator Data'!$BD9</f>
        <v>0</v>
      </c>
      <c r="T6" s="56">
        <f>'Indicator Data'!I9/'Indicator Data'!$BD9</f>
        <v>0</v>
      </c>
      <c r="U6" s="56">
        <f>'Indicator Data'!J9/'Indicator Data'!$BD9</f>
        <v>5.2962510717540108E-3</v>
      </c>
      <c r="V6" s="55">
        <f t="shared" si="3"/>
        <v>0</v>
      </c>
      <c r="W6" s="55">
        <f t="shared" si="4"/>
        <v>0</v>
      </c>
      <c r="X6" s="55">
        <f t="shared" si="5"/>
        <v>0</v>
      </c>
      <c r="Y6" s="55">
        <f t="shared" si="6"/>
        <v>2</v>
      </c>
      <c r="Z6" s="55">
        <f t="shared" si="7"/>
        <v>0</v>
      </c>
      <c r="AA6" s="55">
        <f t="shared" si="8"/>
        <v>0</v>
      </c>
      <c r="AB6" s="55">
        <f t="shared" si="9"/>
        <v>0</v>
      </c>
      <c r="AC6" s="55">
        <f t="shared" si="10"/>
        <v>0</v>
      </c>
      <c r="AD6" s="55">
        <f t="shared" si="11"/>
        <v>0</v>
      </c>
      <c r="AE6" s="55">
        <f t="shared" si="12"/>
        <v>0</v>
      </c>
      <c r="AF6" s="55">
        <f t="shared" si="13"/>
        <v>1.8</v>
      </c>
      <c r="AG6" s="55">
        <f>ROUND(IF('Indicator Data'!K9=0,0,IF('Indicator Data'!K9&gt;AG$194,10,IF('Indicator Data'!K9&lt;AG$195,0,10-(AG$194-'Indicator Data'!K9)/(AG$194-AG$195)*10))),1)</f>
        <v>6.1</v>
      </c>
      <c r="AH6" s="55">
        <f t="shared" si="14"/>
        <v>0.1</v>
      </c>
      <c r="AI6" s="55">
        <f t="shared" si="15"/>
        <v>0.1</v>
      </c>
      <c r="AJ6" s="55">
        <f t="shared" si="16"/>
        <v>0</v>
      </c>
      <c r="AK6" s="55">
        <f t="shared" si="17"/>
        <v>0</v>
      </c>
      <c r="AL6" s="55">
        <f t="shared" si="18"/>
        <v>0</v>
      </c>
      <c r="AM6" s="55">
        <f t="shared" si="19"/>
        <v>0</v>
      </c>
      <c r="AN6" s="55">
        <f t="shared" si="20"/>
        <v>7.9</v>
      </c>
      <c r="AO6" s="57">
        <f t="shared" si="21"/>
        <v>0.1</v>
      </c>
      <c r="AP6" s="57">
        <f t="shared" si="22"/>
        <v>5.0999999999999996</v>
      </c>
      <c r="AQ6" s="57">
        <f t="shared" si="23"/>
        <v>0</v>
      </c>
      <c r="AR6" s="57">
        <f t="shared" si="24"/>
        <v>0</v>
      </c>
      <c r="AS6" s="55">
        <f t="shared" si="25"/>
        <v>7</v>
      </c>
      <c r="AT6" s="55">
        <f>IF('Indicator Data'!L9="No data","x",IF('Indicator Data'!BE9&lt;1000,"x",ROUND((IF('Indicator Data'!L9&gt;AT$194,10,IF('Indicator Data'!L9&lt;AT$195,0,10-(AT$194-'Indicator Data'!L9)/(AT$194-AT$195)*10))),1)))</f>
        <v>1</v>
      </c>
      <c r="AU6" s="57">
        <f t="shared" si="26"/>
        <v>4</v>
      </c>
      <c r="AV6" s="58">
        <f t="shared" si="27"/>
        <v>2.1</v>
      </c>
      <c r="AW6" s="55">
        <f>ROUND(IF('Indicator Data'!M9=0,0,IF('Indicator Data'!M9&gt;AW$194,10,IF('Indicator Data'!M9&lt;AW$195,0,10-(AW$194-'Indicator Data'!M9)/(AW$194-AW$195)*10))),1)</f>
        <v>7.4</v>
      </c>
      <c r="AX6" s="55">
        <f>ROUND(IF('Indicator Data'!N9=0,0,IF(LOG('Indicator Data'!N9)&gt;LOG(AX$194),10,IF(LOG('Indicator Data'!N9)&lt;LOG(AX$195),0,10-(LOG(AX$194)-LOG('Indicator Data'!N9))/(LOG(AX$194)-LOG(AX$195))*10))),1)</f>
        <v>5.7</v>
      </c>
      <c r="AY6" s="57">
        <f t="shared" si="28"/>
        <v>6.6</v>
      </c>
      <c r="AZ6" s="55">
        <f>'Indicator Data'!O9</f>
        <v>0</v>
      </c>
      <c r="BA6" s="55">
        <f>'Indicator Data'!P9</f>
        <v>0</v>
      </c>
      <c r="BB6" s="57">
        <f t="shared" si="29"/>
        <v>0</v>
      </c>
      <c r="BC6" s="58">
        <f t="shared" si="30"/>
        <v>4.5999999999999996</v>
      </c>
      <c r="BD6" s="15"/>
      <c r="BE6" s="104"/>
    </row>
    <row r="7" spans="1:57" s="4" customFormat="1" x14ac:dyDescent="0.35">
      <c r="A7" s="126" t="str">
        <f>'Indicator Data'!A10</f>
        <v>Antigua and Barbuda</v>
      </c>
      <c r="B7" s="59" t="str">
        <f>'Indicator Data'!B10</f>
        <v>ATG</v>
      </c>
      <c r="C7" s="55">
        <f>ROUND(IF('Indicator Data'!C10=0,0.1,IF(LOG('Indicator Data'!C10)&gt;C$194,10,IF(LOG('Indicator Data'!C10)&lt;C$195,0,10-(C$194-LOG('Indicator Data'!C10))/(C$194-C$195)*10))),1)</f>
        <v>0.6</v>
      </c>
      <c r="D7" s="55">
        <f>ROUND(IF('Indicator Data'!D10=0,0.1,IF(LOG('Indicator Data'!D10)&gt;D$194,10,IF(LOG('Indicator Data'!D10)&lt;D$195,0,10-(D$194-LOG('Indicator Data'!D10))/(D$194-D$195)*10))),1)</f>
        <v>0.7</v>
      </c>
      <c r="E7" s="55">
        <f t="shared" si="0"/>
        <v>0.7</v>
      </c>
      <c r="F7" s="55">
        <f>ROUND(IF('Indicator Data'!E10="No data",0.1,IF('Indicator Data'!E10=0,0,IF(LOG('Indicator Data'!E10)&gt;F$194,10,IF(LOG('Indicator Data'!E10)&lt;F$195,0,10-(F$194-LOG('Indicator Data'!E10))/(F$194-F$195)*10)))),1)</f>
        <v>0.1</v>
      </c>
      <c r="G7" s="55">
        <f>ROUND(IF('Indicator Data'!F10=0,0,IF(LOG('Indicator Data'!F10)&gt;G$194,10,IF(LOG('Indicator Data'!F10)&lt;G$195,0,10-(G$194-LOG('Indicator Data'!F10))/(G$194-G$195)*10))),1)</f>
        <v>0</v>
      </c>
      <c r="H7" s="55">
        <f>ROUND(IF('Indicator Data'!G10=0,0,IF(LOG('Indicator Data'!G10)&gt;H$194,10,IF(LOG('Indicator Data'!G10)&lt;H$195,0,10-(H$194-LOG('Indicator Data'!G10))/(H$194-H$195)*10))),1)</f>
        <v>3.1</v>
      </c>
      <c r="I7" s="55">
        <f>ROUND(IF('Indicator Data'!H10=0,0,IF(LOG('Indicator Data'!H10)&gt;I$194,10,IF(LOG('Indicator Data'!H10)&lt;I$195,0,10-(I$194-LOG('Indicator Data'!H10))/(I$194-I$195)*10))),1)</f>
        <v>6.8</v>
      </c>
      <c r="J7" s="55">
        <f t="shared" si="1"/>
        <v>5.2</v>
      </c>
      <c r="K7" s="55">
        <f>ROUND(IF('Indicator Data'!I10=0,0,IF(LOG('Indicator Data'!I10)&gt;K$194,10,IF(LOG('Indicator Data'!I10)&lt;K$195,0,10-(K$194-LOG('Indicator Data'!I10))/(K$194-K$195)*10))),1)</f>
        <v>3.9</v>
      </c>
      <c r="L7" s="55">
        <f t="shared" si="2"/>
        <v>4.5999999999999996</v>
      </c>
      <c r="M7" s="55">
        <f>ROUND(IF('Indicator Data'!J10=0,0,IF(LOG('Indicator Data'!J10)&gt;M$194,10,IF(LOG('Indicator Data'!J10)&lt;M$195,0,10-(M$194-LOG('Indicator Data'!J10))/(M$194-M$195)*10))),1)</f>
        <v>0</v>
      </c>
      <c r="N7" s="56">
        <f>'Indicator Data'!C10/'Indicator Data'!$BD10</f>
        <v>1.8304025569287297E-4</v>
      </c>
      <c r="O7" s="56">
        <f>'Indicator Data'!D10/'Indicator Data'!$BD10</f>
        <v>1.8304025569287297E-4</v>
      </c>
      <c r="P7" s="56">
        <f>IF(F7=0.1,0,'Indicator Data'!E10/'Indicator Data'!$BD10)</f>
        <v>0</v>
      </c>
      <c r="Q7" s="56">
        <f>'Indicator Data'!F10/'Indicator Data'!$BD10</f>
        <v>0</v>
      </c>
      <c r="R7" s="56">
        <f>'Indicator Data'!G10/'Indicator Data'!$BD10</f>
        <v>1.9111504793664025E-2</v>
      </c>
      <c r="S7" s="56">
        <f>'Indicator Data'!H10/'Indicator Data'!$BD10</f>
        <v>6.0352120401044301E-3</v>
      </c>
      <c r="T7" s="56">
        <f>'Indicator Data'!I10/'Indicator Data'!$BD10</f>
        <v>1.0002391347271889E-2</v>
      </c>
      <c r="U7" s="56">
        <f>'Indicator Data'!J10/'Indicator Data'!$BD10</f>
        <v>0</v>
      </c>
      <c r="V7" s="55">
        <f t="shared" si="3"/>
        <v>0.9</v>
      </c>
      <c r="W7" s="55">
        <f t="shared" si="4"/>
        <v>1.8</v>
      </c>
      <c r="X7" s="55">
        <f t="shared" si="5"/>
        <v>1.4</v>
      </c>
      <c r="Y7" s="55">
        <f t="shared" si="6"/>
        <v>0.1</v>
      </c>
      <c r="Z7" s="55">
        <f t="shared" si="7"/>
        <v>0</v>
      </c>
      <c r="AA7" s="55">
        <f t="shared" si="8"/>
        <v>10</v>
      </c>
      <c r="AB7" s="55">
        <f t="shared" si="9"/>
        <v>10</v>
      </c>
      <c r="AC7" s="55">
        <f t="shared" si="10"/>
        <v>10</v>
      </c>
      <c r="AD7" s="55">
        <f t="shared" si="11"/>
        <v>10</v>
      </c>
      <c r="AE7" s="55">
        <f t="shared" si="12"/>
        <v>10</v>
      </c>
      <c r="AF7" s="55">
        <f t="shared" si="13"/>
        <v>0</v>
      </c>
      <c r="AG7" s="55">
        <f>ROUND(IF('Indicator Data'!K10=0,0,IF('Indicator Data'!K10&gt;AG$194,10,IF('Indicator Data'!K10&lt;AG$195,0,10-(AG$194-'Indicator Data'!K10)/(AG$194-AG$195)*10))),1)</f>
        <v>0</v>
      </c>
      <c r="AH7" s="55">
        <f t="shared" si="14"/>
        <v>0.8</v>
      </c>
      <c r="AI7" s="55">
        <f t="shared" si="15"/>
        <v>1.3</v>
      </c>
      <c r="AJ7" s="55">
        <f t="shared" si="16"/>
        <v>6.6</v>
      </c>
      <c r="AK7" s="55">
        <f t="shared" si="17"/>
        <v>8.4</v>
      </c>
      <c r="AL7" s="55">
        <f t="shared" si="18"/>
        <v>7.6</v>
      </c>
      <c r="AM7" s="55">
        <f t="shared" si="19"/>
        <v>7</v>
      </c>
      <c r="AN7" s="55">
        <f t="shared" si="20"/>
        <v>0</v>
      </c>
      <c r="AO7" s="57">
        <f t="shared" si="21"/>
        <v>1.1000000000000001</v>
      </c>
      <c r="AP7" s="57">
        <f t="shared" si="22"/>
        <v>0.1</v>
      </c>
      <c r="AQ7" s="57">
        <f t="shared" si="23"/>
        <v>0</v>
      </c>
      <c r="AR7" s="57">
        <f t="shared" si="24"/>
        <v>8.4</v>
      </c>
      <c r="AS7" s="55">
        <f t="shared" si="25"/>
        <v>0</v>
      </c>
      <c r="AT7" s="55" t="str">
        <f>IF('Indicator Data'!L10="No data","x",IF('Indicator Data'!BE10&lt;1000,"x",ROUND((IF('Indicator Data'!L10&gt;AT$194,10,IF('Indicator Data'!L10&lt;AT$195,0,10-(AT$194-'Indicator Data'!L10)/(AT$194-AT$195)*10))),1)))</f>
        <v>x</v>
      </c>
      <c r="AU7" s="57">
        <f t="shared" si="26"/>
        <v>0</v>
      </c>
      <c r="AV7" s="58">
        <f t="shared" si="27"/>
        <v>2.9</v>
      </c>
      <c r="AW7" s="55">
        <f>ROUND(IF('Indicator Data'!M10=0,0,IF('Indicator Data'!M10&gt;AW$194,10,IF('Indicator Data'!M10&lt;AW$195,0,10-(AW$194-'Indicator Data'!M10)/(AW$194-AW$195)*10))),1)</f>
        <v>0</v>
      </c>
      <c r="AX7" s="55">
        <f>ROUND(IF('Indicator Data'!N10=0,0,IF(LOG('Indicator Data'!N10)&gt;LOG(AX$194),10,IF(LOG('Indicator Data'!N10)&lt;LOG(AX$195),0,10-(LOG(AX$194)-LOG('Indicator Data'!N10))/(LOG(AX$194)-LOG(AX$195))*10))),1)</f>
        <v>0</v>
      </c>
      <c r="AY7" s="57">
        <f t="shared" si="28"/>
        <v>0</v>
      </c>
      <c r="AZ7" s="55">
        <f>'Indicator Data'!O10</f>
        <v>0</v>
      </c>
      <c r="BA7" s="55">
        <f>'Indicator Data'!P10</f>
        <v>0</v>
      </c>
      <c r="BB7" s="57">
        <f t="shared" si="29"/>
        <v>0</v>
      </c>
      <c r="BC7" s="58">
        <f t="shared" si="30"/>
        <v>0</v>
      </c>
      <c r="BD7" s="15"/>
      <c r="BE7" s="104"/>
    </row>
    <row r="8" spans="1:57" s="4" customFormat="1" x14ac:dyDescent="0.35">
      <c r="A8" s="126" t="str">
        <f>'Indicator Data'!A11</f>
        <v>Argentina</v>
      </c>
      <c r="B8" s="59" t="str">
        <f>'Indicator Data'!B11</f>
        <v>ARG</v>
      </c>
      <c r="C8" s="55">
        <f>ROUND(IF('Indicator Data'!C11=0,0.1,IF(LOG('Indicator Data'!C11)&gt;C$194,10,IF(LOG('Indicator Data'!C11)&lt;C$195,0,10-(C$194-LOG('Indicator Data'!C11))/(C$194-C$195)*10))),1)</f>
        <v>8.1999999999999993</v>
      </c>
      <c r="D8" s="55">
        <f>ROUND(IF('Indicator Data'!D11=0,0.1,IF(LOG('Indicator Data'!D11)&gt;D$194,10,IF(LOG('Indicator Data'!D11)&lt;D$195,0,10-(D$194-LOG('Indicator Data'!D11))/(D$194-D$195)*10))),1)</f>
        <v>6.6</v>
      </c>
      <c r="E8" s="55">
        <f t="shared" si="0"/>
        <v>7.5</v>
      </c>
      <c r="F8" s="55">
        <f>ROUND(IF('Indicator Data'!E11="No data",0.1,IF('Indicator Data'!E11=0,0,IF(LOG('Indicator Data'!E11)&gt;F$194,10,IF(LOG('Indicator Data'!E11)&lt;F$195,0,10-(F$194-LOG('Indicator Data'!E11))/(F$194-F$195)*10)))),1)</f>
        <v>8.4</v>
      </c>
      <c r="G8" s="55">
        <f>ROUND(IF('Indicator Data'!F11=0,0,IF(LOG('Indicator Data'!F11)&gt;G$194,10,IF(LOG('Indicator Data'!F11)&lt;G$195,0,10-(G$194-LOG('Indicator Data'!F11))/(G$194-G$195)*10))),1)</f>
        <v>0</v>
      </c>
      <c r="H8" s="55">
        <f>ROUND(IF('Indicator Data'!G11=0,0,IF(LOG('Indicator Data'!G11)&gt;H$194,10,IF(LOG('Indicator Data'!G11)&lt;H$195,0,10-(H$194-LOG('Indicator Data'!G11))/(H$194-H$195)*10))),1)</f>
        <v>0</v>
      </c>
      <c r="I8" s="55">
        <f>ROUND(IF('Indicator Data'!H11=0,0,IF(LOG('Indicator Data'!H11)&gt;I$194,10,IF(LOG('Indicator Data'!H11)&lt;I$195,0,10-(I$194-LOG('Indicator Data'!H11))/(I$194-I$195)*10))),1)</f>
        <v>0</v>
      </c>
      <c r="J8" s="55">
        <f t="shared" si="1"/>
        <v>0</v>
      </c>
      <c r="K8" s="55">
        <f>ROUND(IF('Indicator Data'!I11=0,0,IF(LOG('Indicator Data'!I11)&gt;K$194,10,IF(LOG('Indicator Data'!I11)&lt;K$195,0,10-(K$194-LOG('Indicator Data'!I11))/(K$194-K$195)*10))),1)</f>
        <v>0</v>
      </c>
      <c r="L8" s="55">
        <f t="shared" si="2"/>
        <v>0</v>
      </c>
      <c r="M8" s="55">
        <f>ROUND(IF('Indicator Data'!J11=0,0,IF(LOG('Indicator Data'!J11)&gt;M$194,10,IF(LOG('Indicator Data'!J11)&lt;M$195,0,10-(M$194-LOG('Indicator Data'!J11))/(M$194-M$195)*10))),1)</f>
        <v>0</v>
      </c>
      <c r="N8" s="56">
        <f>'Indicator Data'!C11/'Indicator Data'!$BD11</f>
        <v>4.3914072984726761E-4</v>
      </c>
      <c r="O8" s="56">
        <f>'Indicator Data'!D11/'Indicator Data'!$BD11</f>
        <v>2.215998373398373E-5</v>
      </c>
      <c r="P8" s="56">
        <f>IF(F8=0.1,0,'Indicator Data'!E11/'Indicator Data'!$BD11)</f>
        <v>5.0998366294879123E-3</v>
      </c>
      <c r="Q8" s="56">
        <f>'Indicator Data'!F11/'Indicator Data'!$BD11</f>
        <v>0</v>
      </c>
      <c r="R8" s="56">
        <f>'Indicator Data'!G11/'Indicator Data'!$BD11</f>
        <v>0</v>
      </c>
      <c r="S8" s="56">
        <f>'Indicator Data'!H11/'Indicator Data'!$BD11</f>
        <v>0</v>
      </c>
      <c r="T8" s="56">
        <f>'Indicator Data'!I11/'Indicator Data'!$BD11</f>
        <v>0</v>
      </c>
      <c r="U8" s="56">
        <f>'Indicator Data'!J11/'Indicator Data'!$BD11</f>
        <v>0</v>
      </c>
      <c r="V8" s="55">
        <f t="shared" si="3"/>
        <v>2.2000000000000002</v>
      </c>
      <c r="W8" s="55">
        <f t="shared" si="4"/>
        <v>0.2</v>
      </c>
      <c r="X8" s="55">
        <f t="shared" si="5"/>
        <v>1.3</v>
      </c>
      <c r="Y8" s="55">
        <f t="shared" si="6"/>
        <v>3.4</v>
      </c>
      <c r="Z8" s="55">
        <f t="shared" si="7"/>
        <v>0</v>
      </c>
      <c r="AA8" s="55">
        <f t="shared" si="8"/>
        <v>0</v>
      </c>
      <c r="AB8" s="55">
        <f t="shared" si="9"/>
        <v>0</v>
      </c>
      <c r="AC8" s="55">
        <f t="shared" si="10"/>
        <v>0</v>
      </c>
      <c r="AD8" s="55">
        <f t="shared" si="11"/>
        <v>0</v>
      </c>
      <c r="AE8" s="55">
        <f t="shared" si="12"/>
        <v>0</v>
      </c>
      <c r="AF8" s="55">
        <f t="shared" si="13"/>
        <v>0</v>
      </c>
      <c r="AG8" s="55">
        <f>ROUND(IF('Indicator Data'!K11=0,0,IF('Indicator Data'!K11&gt;AG$194,10,IF('Indicator Data'!K11&lt;AG$195,0,10-(AG$194-'Indicator Data'!K11)/(AG$194-AG$195)*10))),1)</f>
        <v>2</v>
      </c>
      <c r="AH8" s="55">
        <f t="shared" si="14"/>
        <v>5.2</v>
      </c>
      <c r="AI8" s="55">
        <f t="shared" si="15"/>
        <v>3.4</v>
      </c>
      <c r="AJ8" s="55">
        <f t="shared" si="16"/>
        <v>0</v>
      </c>
      <c r="AK8" s="55">
        <f t="shared" si="17"/>
        <v>0</v>
      </c>
      <c r="AL8" s="55">
        <f t="shared" si="18"/>
        <v>0</v>
      </c>
      <c r="AM8" s="55">
        <f t="shared" si="19"/>
        <v>0</v>
      </c>
      <c r="AN8" s="55">
        <f t="shared" si="20"/>
        <v>0</v>
      </c>
      <c r="AO8" s="57">
        <f t="shared" si="21"/>
        <v>5.2</v>
      </c>
      <c r="AP8" s="57">
        <f t="shared" si="22"/>
        <v>6.5</v>
      </c>
      <c r="AQ8" s="57">
        <f t="shared" si="23"/>
        <v>0</v>
      </c>
      <c r="AR8" s="57">
        <f t="shared" si="24"/>
        <v>0</v>
      </c>
      <c r="AS8" s="55">
        <f t="shared" si="25"/>
        <v>1</v>
      </c>
      <c r="AT8" s="55">
        <f>IF('Indicator Data'!L11="No data","x",IF('Indicator Data'!BE11&lt;1000,"x",ROUND((IF('Indicator Data'!L11&gt;AT$194,10,IF('Indicator Data'!L11&lt;AT$195,0,10-(AT$194-'Indicator Data'!L11)/(AT$194-AT$195)*10))),1)))</f>
        <v>5.0999999999999996</v>
      </c>
      <c r="AU8" s="57">
        <f t="shared" si="26"/>
        <v>3.1</v>
      </c>
      <c r="AV8" s="58">
        <f t="shared" si="27"/>
        <v>3.4</v>
      </c>
      <c r="AW8" s="55">
        <f>ROUND(IF('Indicator Data'!M11=0,0,IF('Indicator Data'!M11&gt;AW$194,10,IF('Indicator Data'!M11&lt;AW$195,0,10-(AW$194-'Indicator Data'!M11)/(AW$194-AW$195)*10))),1)</f>
        <v>1.2</v>
      </c>
      <c r="AX8" s="55">
        <f>ROUND(IF('Indicator Data'!N11=0,0,IF(LOG('Indicator Data'!N11)&gt;LOG(AX$194),10,IF(LOG('Indicator Data'!N11)&lt;LOG(AX$195),0,10-(LOG(AX$194)-LOG('Indicator Data'!N11))/(LOG(AX$194)-LOG(AX$195))*10))),1)</f>
        <v>2.8</v>
      </c>
      <c r="AY8" s="57">
        <f t="shared" si="28"/>
        <v>2</v>
      </c>
      <c r="AZ8" s="55">
        <f>'Indicator Data'!O11</f>
        <v>0</v>
      </c>
      <c r="BA8" s="55">
        <f>'Indicator Data'!P11</f>
        <v>0</v>
      </c>
      <c r="BB8" s="57">
        <f t="shared" si="29"/>
        <v>0</v>
      </c>
      <c r="BC8" s="58">
        <f t="shared" si="30"/>
        <v>1.4</v>
      </c>
      <c r="BD8" s="15"/>
      <c r="BE8" s="104"/>
    </row>
    <row r="9" spans="1:57" s="4" customFormat="1" x14ac:dyDescent="0.35">
      <c r="A9" s="126" t="str">
        <f>'Indicator Data'!A12</f>
        <v>Armenia</v>
      </c>
      <c r="B9" s="59" t="str">
        <f>'Indicator Data'!B12</f>
        <v>ARM</v>
      </c>
      <c r="C9" s="55">
        <f>ROUND(IF('Indicator Data'!C12=0,0.1,IF(LOG('Indicator Data'!C12)&gt;C$194,10,IF(LOG('Indicator Data'!C12)&lt;C$195,0,10-(C$194-LOG('Indicator Data'!C12))/(C$194-C$195)*10))),1)</f>
        <v>7</v>
      </c>
      <c r="D9" s="55">
        <f>ROUND(IF('Indicator Data'!D12=0,0.1,IF(LOG('Indicator Data'!D12)&gt;D$194,10,IF(LOG('Indicator Data'!D12)&lt;D$195,0,10-(D$194-LOG('Indicator Data'!D12))/(D$194-D$195)*10))),1)</f>
        <v>7.6</v>
      </c>
      <c r="E9" s="55">
        <f t="shared" si="0"/>
        <v>7.3</v>
      </c>
      <c r="F9" s="55">
        <f>ROUND(IF('Indicator Data'!E12="No data",0.1,IF('Indicator Data'!E12=0,0,IF(LOG('Indicator Data'!E12)&gt;F$194,10,IF(LOG('Indicator Data'!E12)&lt;F$195,0,10-(F$194-LOG('Indicator Data'!E12))/(F$194-F$195)*10)))),1)</f>
        <v>5.4</v>
      </c>
      <c r="G9" s="55">
        <f>ROUND(IF('Indicator Data'!F12=0,0,IF(LOG('Indicator Data'!F12)&gt;G$194,10,IF(LOG('Indicator Data'!F12)&lt;G$195,0,10-(G$194-LOG('Indicator Data'!F12))/(G$194-G$195)*10))),1)</f>
        <v>0</v>
      </c>
      <c r="H9" s="55">
        <f>ROUND(IF('Indicator Data'!G12=0,0,IF(LOG('Indicator Data'!G12)&gt;H$194,10,IF(LOG('Indicator Data'!G12)&lt;H$195,0,10-(H$194-LOG('Indicator Data'!G12))/(H$194-H$195)*10))),1)</f>
        <v>0</v>
      </c>
      <c r="I9" s="55">
        <f>ROUND(IF('Indicator Data'!H12=0,0,IF(LOG('Indicator Data'!H12)&gt;I$194,10,IF(LOG('Indicator Data'!H12)&lt;I$195,0,10-(I$194-LOG('Indicator Data'!H12))/(I$194-I$195)*10))),1)</f>
        <v>0</v>
      </c>
      <c r="J9" s="55">
        <f t="shared" si="1"/>
        <v>0</v>
      </c>
      <c r="K9" s="55">
        <f>ROUND(IF('Indicator Data'!I12=0,0,IF(LOG('Indicator Data'!I12)&gt;K$194,10,IF(LOG('Indicator Data'!I12)&lt;K$195,0,10-(K$194-LOG('Indicator Data'!I12))/(K$194-K$195)*10))),1)</f>
        <v>0</v>
      </c>
      <c r="L9" s="55">
        <f t="shared" si="2"/>
        <v>0</v>
      </c>
      <c r="M9" s="55">
        <f>ROUND(IF('Indicator Data'!J12=0,0,IF(LOG('Indicator Data'!J12)&gt;M$194,10,IF(LOG('Indicator Data'!J12)&lt;M$195,0,10-(M$194-LOG('Indicator Data'!J12))/(M$194-M$195)*10))),1)</f>
        <v>7.4</v>
      </c>
      <c r="N9" s="56">
        <f>'Indicator Data'!C12/'Indicator Data'!$BD12</f>
        <v>2.107312542703188E-3</v>
      </c>
      <c r="O9" s="56">
        <f>'Indicator Data'!D12/'Indicator Data'!$BD12</f>
        <v>6.4155844142181227E-4</v>
      </c>
      <c r="P9" s="56">
        <f>IF(F9=0.1,0,'Indicator Data'!E12/'Indicator Data'!$BD12)</f>
        <v>4.7415276357735403E-3</v>
      </c>
      <c r="Q9" s="56">
        <f>'Indicator Data'!F12/'Indicator Data'!$BD12</f>
        <v>0</v>
      </c>
      <c r="R9" s="56">
        <f>'Indicator Data'!G12/'Indicator Data'!$BD12</f>
        <v>0</v>
      </c>
      <c r="S9" s="56">
        <f>'Indicator Data'!H12/'Indicator Data'!$BD12</f>
        <v>0</v>
      </c>
      <c r="T9" s="56">
        <f>'Indicator Data'!I12/'Indicator Data'!$BD12</f>
        <v>0</v>
      </c>
      <c r="U9" s="56">
        <f>'Indicator Data'!J12/'Indicator Data'!$BD12</f>
        <v>2.9983299302288624E-3</v>
      </c>
      <c r="V9" s="55">
        <f t="shared" si="3"/>
        <v>10</v>
      </c>
      <c r="W9" s="55">
        <f t="shared" si="4"/>
        <v>6.4</v>
      </c>
      <c r="X9" s="55">
        <f t="shared" si="5"/>
        <v>8.8000000000000007</v>
      </c>
      <c r="Y9" s="55">
        <f t="shared" si="6"/>
        <v>3.2</v>
      </c>
      <c r="Z9" s="55">
        <f t="shared" si="7"/>
        <v>0</v>
      </c>
      <c r="AA9" s="55">
        <f t="shared" si="8"/>
        <v>0</v>
      </c>
      <c r="AB9" s="55">
        <f t="shared" si="9"/>
        <v>0</v>
      </c>
      <c r="AC9" s="55">
        <f t="shared" si="10"/>
        <v>0</v>
      </c>
      <c r="AD9" s="55">
        <f t="shared" si="11"/>
        <v>0</v>
      </c>
      <c r="AE9" s="55">
        <f t="shared" si="12"/>
        <v>0</v>
      </c>
      <c r="AF9" s="55">
        <f t="shared" si="13"/>
        <v>1</v>
      </c>
      <c r="AG9" s="55">
        <f>ROUND(IF('Indicator Data'!K12=0,0,IF('Indicator Data'!K12&gt;AG$194,10,IF('Indicator Data'!K12&lt;AG$195,0,10-(AG$194-'Indicator Data'!K12)/(AG$194-AG$195)*10))),1)</f>
        <v>1</v>
      </c>
      <c r="AH9" s="55">
        <f t="shared" si="14"/>
        <v>8.5</v>
      </c>
      <c r="AI9" s="55">
        <f t="shared" si="15"/>
        <v>7</v>
      </c>
      <c r="AJ9" s="55">
        <f t="shared" si="16"/>
        <v>0</v>
      </c>
      <c r="AK9" s="55">
        <f t="shared" si="17"/>
        <v>0</v>
      </c>
      <c r="AL9" s="55">
        <f t="shared" si="18"/>
        <v>0</v>
      </c>
      <c r="AM9" s="55">
        <f t="shared" si="19"/>
        <v>0</v>
      </c>
      <c r="AN9" s="55">
        <f t="shared" si="20"/>
        <v>5</v>
      </c>
      <c r="AO9" s="57">
        <f t="shared" si="21"/>
        <v>8.1</v>
      </c>
      <c r="AP9" s="57">
        <f t="shared" si="22"/>
        <v>4.4000000000000004</v>
      </c>
      <c r="AQ9" s="57">
        <f t="shared" si="23"/>
        <v>0</v>
      </c>
      <c r="AR9" s="57">
        <f t="shared" si="24"/>
        <v>0</v>
      </c>
      <c r="AS9" s="55">
        <f t="shared" si="25"/>
        <v>3</v>
      </c>
      <c r="AT9" s="55">
        <f>IF('Indicator Data'!L12="No data","x",IF('Indicator Data'!BE12&lt;1000,"x",ROUND((IF('Indicator Data'!L12&gt;AT$194,10,IF('Indicator Data'!L12&lt;AT$195,0,10-(AT$194-'Indicator Data'!L12)/(AT$194-AT$195)*10))),1)))</f>
        <v>6.1</v>
      </c>
      <c r="AU9" s="57">
        <f t="shared" si="26"/>
        <v>4.5999999999999996</v>
      </c>
      <c r="AV9" s="58">
        <f t="shared" si="27"/>
        <v>4.2</v>
      </c>
      <c r="AW9" s="55">
        <f>ROUND(IF('Indicator Data'!M12=0,0,IF('Indicator Data'!M12&gt;AW$194,10,IF('Indicator Data'!M12&lt;AW$195,0,10-(AW$194-'Indicator Data'!M12)/(AW$194-AW$195)*10))),1)</f>
        <v>1.5</v>
      </c>
      <c r="AX9" s="55">
        <f>ROUND(IF('Indicator Data'!N12=0,0,IF(LOG('Indicator Data'!N12)&gt;LOG(AX$194),10,IF(LOG('Indicator Data'!N12)&lt;LOG(AX$195),0,10-(LOG(AX$194)-LOG('Indicator Data'!N12))/(LOG(AX$194)-LOG(AX$195))*10))),1)</f>
        <v>6.6</v>
      </c>
      <c r="AY9" s="57">
        <f t="shared" si="28"/>
        <v>4.5</v>
      </c>
      <c r="AZ9" s="55">
        <f>'Indicator Data'!O12</f>
        <v>0</v>
      </c>
      <c r="BA9" s="55">
        <f>'Indicator Data'!P12</f>
        <v>0</v>
      </c>
      <c r="BB9" s="57">
        <f t="shared" si="29"/>
        <v>0</v>
      </c>
      <c r="BC9" s="58">
        <f t="shared" si="30"/>
        <v>3.2</v>
      </c>
      <c r="BD9" s="15"/>
      <c r="BE9" s="104"/>
    </row>
    <row r="10" spans="1:57" s="4" customFormat="1" x14ac:dyDescent="0.35">
      <c r="A10" s="126" t="str">
        <f>'Indicator Data'!A13</f>
        <v>Australia</v>
      </c>
      <c r="B10" s="59" t="str">
        <f>'Indicator Data'!B13</f>
        <v>AUS</v>
      </c>
      <c r="C10" s="55">
        <f>ROUND(IF('Indicator Data'!C13=0,0.1,IF(LOG('Indicator Data'!C13)&gt;C$194,10,IF(LOG('Indicator Data'!C13)&lt;C$195,0,10-(C$194-LOG('Indicator Data'!C13))/(C$194-C$195)*10))),1)</f>
        <v>8.1999999999999993</v>
      </c>
      <c r="D10" s="55">
        <f>ROUND(IF('Indicator Data'!D13=0,0.1,IF(LOG('Indicator Data'!D13)&gt;D$194,10,IF(LOG('Indicator Data'!D13)&lt;D$195,0,10-(D$194-LOG('Indicator Data'!D13))/(D$194-D$195)*10))),1)</f>
        <v>0.1</v>
      </c>
      <c r="E10" s="55">
        <f t="shared" si="0"/>
        <v>5.4</v>
      </c>
      <c r="F10" s="55">
        <f>ROUND(IF('Indicator Data'!E13="No data",0.1,IF('Indicator Data'!E13=0,0,IF(LOG('Indicator Data'!E13)&gt;F$194,10,IF(LOG('Indicator Data'!E13)&lt;F$195,0,10-(F$194-LOG('Indicator Data'!E13))/(F$194-F$195)*10)))),1)</f>
        <v>7.3</v>
      </c>
      <c r="G10" s="55">
        <f>ROUND(IF('Indicator Data'!F13=0,0,IF(LOG('Indicator Data'!F13)&gt;G$194,10,IF(LOG('Indicator Data'!F13)&lt;G$195,0,10-(G$194-LOG('Indicator Data'!F13))/(G$194-G$195)*10))),1)</f>
        <v>7</v>
      </c>
      <c r="H10" s="55">
        <f>ROUND(IF('Indicator Data'!G13=0,0,IF(LOG('Indicator Data'!G13)&gt;H$194,10,IF(LOG('Indicator Data'!G13)&lt;H$195,0,10-(H$194-LOG('Indicator Data'!G13))/(H$194-H$195)*10))),1)</f>
        <v>6.4</v>
      </c>
      <c r="I10" s="55">
        <f>ROUND(IF('Indicator Data'!H13=0,0,IF(LOG('Indicator Data'!H13)&gt;I$194,10,IF(LOG('Indicator Data'!H13)&lt;I$195,0,10-(I$194-LOG('Indicator Data'!H13))/(I$194-I$195)*10))),1)</f>
        <v>7.6</v>
      </c>
      <c r="J10" s="55">
        <f t="shared" si="1"/>
        <v>7</v>
      </c>
      <c r="K10" s="55">
        <f>ROUND(IF('Indicator Data'!I13=0,0,IF(LOG('Indicator Data'!I13)&gt;K$194,10,IF(LOG('Indicator Data'!I13)&lt;K$195,0,10-(K$194-LOG('Indicator Data'!I13))/(K$194-K$195)*10))),1)</f>
        <v>7.1</v>
      </c>
      <c r="L10" s="55">
        <f t="shared" si="2"/>
        <v>7.1</v>
      </c>
      <c r="M10" s="55">
        <f>ROUND(IF('Indicator Data'!J13=0,0,IF(LOG('Indicator Data'!J13)&gt;M$194,10,IF(LOG('Indicator Data'!J13)&lt;M$195,0,10-(M$194-LOG('Indicator Data'!J13))/(M$194-M$195)*10))),1)</f>
        <v>10</v>
      </c>
      <c r="N10" s="56">
        <f>'Indicator Data'!C13/'Indicator Data'!$BD13</f>
        <v>7.9474401498144513E-4</v>
      </c>
      <c r="O10" s="56">
        <f>'Indicator Data'!D13/'Indicator Data'!$BD13</f>
        <v>0</v>
      </c>
      <c r="P10" s="56">
        <f>IF(F10=0.1,0,'Indicator Data'!E13/'Indicator Data'!$BD13)</f>
        <v>3.5343144308047215E-3</v>
      </c>
      <c r="Q10" s="56">
        <f>'Indicator Data'!F13/'Indicator Data'!$BD13</f>
        <v>7.0447510145353412E-6</v>
      </c>
      <c r="R10" s="56">
        <f>'Indicator Data'!G13/'Indicator Data'!$BD13</f>
        <v>1.5120159108526149E-3</v>
      </c>
      <c r="S10" s="56">
        <f>'Indicator Data'!H13/'Indicator Data'!$BD13</f>
        <v>9.3864362155763042E-5</v>
      </c>
      <c r="T10" s="56">
        <f>'Indicator Data'!I13/'Indicator Data'!$BD13</f>
        <v>1.5770424120524942E-3</v>
      </c>
      <c r="U10" s="56">
        <f>'Indicator Data'!J13/'Indicator Data'!$BD13</f>
        <v>8.955649226622623E-3</v>
      </c>
      <c r="V10" s="55">
        <f t="shared" si="3"/>
        <v>4</v>
      </c>
      <c r="W10" s="55">
        <f t="shared" si="4"/>
        <v>0</v>
      </c>
      <c r="X10" s="55">
        <f t="shared" si="5"/>
        <v>2.2000000000000002</v>
      </c>
      <c r="Y10" s="55">
        <f t="shared" si="6"/>
        <v>2.4</v>
      </c>
      <c r="Z10" s="55">
        <f t="shared" si="7"/>
        <v>7.4</v>
      </c>
      <c r="AA10" s="55">
        <f t="shared" si="8"/>
        <v>0.8</v>
      </c>
      <c r="AB10" s="55">
        <f t="shared" si="9"/>
        <v>0.2</v>
      </c>
      <c r="AC10" s="55">
        <f t="shared" si="10"/>
        <v>0.5</v>
      </c>
      <c r="AD10" s="55">
        <f t="shared" si="11"/>
        <v>1.6</v>
      </c>
      <c r="AE10" s="55">
        <f t="shared" si="12"/>
        <v>1.1000000000000001</v>
      </c>
      <c r="AF10" s="55">
        <f t="shared" si="13"/>
        <v>3</v>
      </c>
      <c r="AG10" s="55">
        <f>ROUND(IF('Indicator Data'!K13=0,0,IF('Indicator Data'!K13&gt;AG$194,10,IF('Indicator Data'!K13&lt;AG$195,0,10-(AG$194-'Indicator Data'!K13)/(AG$194-AG$195)*10))),1)</f>
        <v>4</v>
      </c>
      <c r="AH10" s="55">
        <f t="shared" si="14"/>
        <v>6.1</v>
      </c>
      <c r="AI10" s="55">
        <f t="shared" si="15"/>
        <v>0.1</v>
      </c>
      <c r="AJ10" s="55">
        <f t="shared" si="16"/>
        <v>3.6</v>
      </c>
      <c r="AK10" s="55">
        <f t="shared" si="17"/>
        <v>3.9</v>
      </c>
      <c r="AL10" s="55">
        <f t="shared" si="18"/>
        <v>3.8</v>
      </c>
      <c r="AM10" s="55">
        <f t="shared" si="19"/>
        <v>4.4000000000000004</v>
      </c>
      <c r="AN10" s="55">
        <f t="shared" si="20"/>
        <v>8.1</v>
      </c>
      <c r="AO10" s="57">
        <f t="shared" si="21"/>
        <v>4</v>
      </c>
      <c r="AP10" s="57">
        <f t="shared" si="22"/>
        <v>5.3</v>
      </c>
      <c r="AQ10" s="57">
        <f t="shared" si="23"/>
        <v>7.2</v>
      </c>
      <c r="AR10" s="57">
        <f t="shared" si="24"/>
        <v>4.8</v>
      </c>
      <c r="AS10" s="55">
        <f t="shared" si="25"/>
        <v>6.1</v>
      </c>
      <c r="AT10" s="55">
        <f>IF('Indicator Data'!L13="No data","x",IF('Indicator Data'!BE13&lt;1000,"x",ROUND((IF('Indicator Data'!L13&gt;AT$194,10,IF('Indicator Data'!L13&lt;AT$195,0,10-(AT$194-'Indicator Data'!L13)/(AT$194-AT$195)*10))),1)))</f>
        <v>7.1</v>
      </c>
      <c r="AU10" s="57">
        <f t="shared" si="26"/>
        <v>6.6</v>
      </c>
      <c r="AV10" s="58">
        <f t="shared" si="27"/>
        <v>5.7</v>
      </c>
      <c r="AW10" s="55">
        <f>ROUND(IF('Indicator Data'!M13=0,0,IF('Indicator Data'!M13&gt;AW$194,10,IF('Indicator Data'!M13&lt;AW$195,0,10-(AW$194-'Indicator Data'!M13)/(AW$194-AW$195)*10))),1)</f>
        <v>0.1</v>
      </c>
      <c r="AX10" s="55">
        <f>ROUND(IF('Indicator Data'!N13=0,0,IF(LOG('Indicator Data'!N13)&gt;LOG(AX$194),10,IF(LOG('Indicator Data'!N13)&lt;LOG(AX$195),0,10-(LOG(AX$194)-LOG('Indicator Data'!N13))/(LOG(AX$194)-LOG(AX$195))*10))),1)</f>
        <v>0</v>
      </c>
      <c r="AY10" s="57">
        <f t="shared" si="28"/>
        <v>0.1</v>
      </c>
      <c r="AZ10" s="55">
        <f>'Indicator Data'!O13</f>
        <v>0</v>
      </c>
      <c r="BA10" s="55">
        <f>'Indicator Data'!P13</f>
        <v>0</v>
      </c>
      <c r="BB10" s="57">
        <f t="shared" si="29"/>
        <v>0</v>
      </c>
      <c r="BC10" s="58">
        <f t="shared" si="30"/>
        <v>0.1</v>
      </c>
      <c r="BD10" s="15"/>
      <c r="BE10" s="104"/>
    </row>
    <row r="11" spans="1:57" s="4" customFormat="1" x14ac:dyDescent="0.35">
      <c r="A11" s="126" t="str">
        <f>'Indicator Data'!A14</f>
        <v>Austria</v>
      </c>
      <c r="B11" s="59" t="str">
        <f>'Indicator Data'!B14</f>
        <v>AUT</v>
      </c>
      <c r="C11" s="55">
        <f>ROUND(IF('Indicator Data'!C14=0,0.1,IF(LOG('Indicator Data'!C14)&gt;C$194,10,IF(LOG('Indicator Data'!C14)&lt;C$195,0,10-(C$194-LOG('Indicator Data'!C14))/(C$194-C$195)*10))),1)</f>
        <v>7.4</v>
      </c>
      <c r="D11" s="55">
        <f>ROUND(IF('Indicator Data'!D14=0,0.1,IF(LOG('Indicator Data'!D14)&gt;D$194,10,IF(LOG('Indicator Data'!D14)&lt;D$195,0,10-(D$194-LOG('Indicator Data'!D14))/(D$194-D$195)*10))),1)</f>
        <v>0.1</v>
      </c>
      <c r="E11" s="55">
        <f t="shared" si="0"/>
        <v>4.7</v>
      </c>
      <c r="F11" s="55">
        <f>ROUND(IF('Indicator Data'!E14="No data",0.1,IF('Indicator Data'!E14=0,0,IF(LOG('Indicator Data'!E14)&gt;F$194,10,IF(LOG('Indicator Data'!E14)&lt;F$195,0,10-(F$194-LOG('Indicator Data'!E14))/(F$194-F$195)*10)))),1)</f>
        <v>6.7</v>
      </c>
      <c r="G11" s="55">
        <f>ROUND(IF('Indicator Data'!F14=0,0,IF(LOG('Indicator Data'!F14)&gt;G$194,10,IF(LOG('Indicator Data'!F14)&lt;G$195,0,10-(G$194-LOG('Indicator Data'!F14))/(G$194-G$195)*10))),1)</f>
        <v>0</v>
      </c>
      <c r="H11" s="55">
        <f>ROUND(IF('Indicator Data'!G14=0,0,IF(LOG('Indicator Data'!G14)&gt;H$194,10,IF(LOG('Indicator Data'!G14)&lt;H$195,0,10-(H$194-LOG('Indicator Data'!G14))/(H$194-H$195)*10))),1)</f>
        <v>0</v>
      </c>
      <c r="I11" s="55">
        <f>ROUND(IF('Indicator Data'!H14=0,0,IF(LOG('Indicator Data'!H14)&gt;I$194,10,IF(LOG('Indicator Data'!H14)&lt;I$195,0,10-(I$194-LOG('Indicator Data'!H14))/(I$194-I$195)*10))),1)</f>
        <v>0</v>
      </c>
      <c r="J11" s="55">
        <f t="shared" si="1"/>
        <v>0</v>
      </c>
      <c r="K11" s="55">
        <f>ROUND(IF('Indicator Data'!I14=0,0,IF(LOG('Indicator Data'!I14)&gt;K$194,10,IF(LOG('Indicator Data'!I14)&lt;K$195,0,10-(K$194-LOG('Indicator Data'!I14))/(K$194-K$195)*10))),1)</f>
        <v>0</v>
      </c>
      <c r="L11" s="55">
        <f t="shared" si="2"/>
        <v>0</v>
      </c>
      <c r="M11" s="55">
        <f>ROUND(IF('Indicator Data'!J14=0,0,IF(LOG('Indicator Data'!J14)&gt;M$194,10,IF(LOG('Indicator Data'!J14)&lt;M$195,0,10-(M$194-LOG('Indicator Data'!J14))/(M$194-M$195)*10))),1)</f>
        <v>0</v>
      </c>
      <c r="N11" s="56">
        <f>'Indicator Data'!C14/'Indicator Data'!$BD14</f>
        <v>1.100088259094432E-3</v>
      </c>
      <c r="O11" s="56">
        <f>'Indicator Data'!D14/'Indicator Data'!$BD14</f>
        <v>0</v>
      </c>
      <c r="P11" s="56">
        <f>IF(F11=0.1,0,'Indicator Data'!E14/'Indicator Data'!$BD14)</f>
        <v>5.9408498961741225E-3</v>
      </c>
      <c r="Q11" s="56">
        <f>'Indicator Data'!F14/'Indicator Data'!$BD14</f>
        <v>0</v>
      </c>
      <c r="R11" s="56">
        <f>'Indicator Data'!G14/'Indicator Data'!$BD14</f>
        <v>0</v>
      </c>
      <c r="S11" s="56">
        <f>'Indicator Data'!H14/'Indicator Data'!$BD14</f>
        <v>0</v>
      </c>
      <c r="T11" s="56">
        <f>'Indicator Data'!I14/'Indicator Data'!$BD14</f>
        <v>0</v>
      </c>
      <c r="U11" s="56">
        <f>'Indicator Data'!J14/'Indicator Data'!$BD14</f>
        <v>0</v>
      </c>
      <c r="V11" s="55">
        <f t="shared" si="3"/>
        <v>5.5</v>
      </c>
      <c r="W11" s="55">
        <f t="shared" si="4"/>
        <v>0</v>
      </c>
      <c r="X11" s="55">
        <f t="shared" si="5"/>
        <v>3.2</v>
      </c>
      <c r="Y11" s="55">
        <f t="shared" si="6"/>
        <v>4</v>
      </c>
      <c r="Z11" s="55">
        <f t="shared" si="7"/>
        <v>0</v>
      </c>
      <c r="AA11" s="55">
        <f t="shared" si="8"/>
        <v>0</v>
      </c>
      <c r="AB11" s="55">
        <f t="shared" si="9"/>
        <v>0</v>
      </c>
      <c r="AC11" s="55">
        <f t="shared" si="10"/>
        <v>0</v>
      </c>
      <c r="AD11" s="55">
        <f t="shared" si="11"/>
        <v>0</v>
      </c>
      <c r="AE11" s="55">
        <f t="shared" si="12"/>
        <v>0</v>
      </c>
      <c r="AF11" s="55">
        <f t="shared" si="13"/>
        <v>0</v>
      </c>
      <c r="AG11" s="55">
        <f>ROUND(IF('Indicator Data'!K14=0,0,IF('Indicator Data'!K14&gt;AG$194,10,IF('Indicator Data'!K14&lt;AG$195,0,10-(AG$194-'Indicator Data'!K14)/(AG$194-AG$195)*10))),1)</f>
        <v>0</v>
      </c>
      <c r="AH11" s="55">
        <f t="shared" si="14"/>
        <v>6.5</v>
      </c>
      <c r="AI11" s="55">
        <f t="shared" si="15"/>
        <v>0.1</v>
      </c>
      <c r="AJ11" s="55">
        <f t="shared" si="16"/>
        <v>0</v>
      </c>
      <c r="AK11" s="55">
        <f t="shared" si="17"/>
        <v>0</v>
      </c>
      <c r="AL11" s="55">
        <f t="shared" si="18"/>
        <v>0</v>
      </c>
      <c r="AM11" s="55">
        <f t="shared" si="19"/>
        <v>0</v>
      </c>
      <c r="AN11" s="55">
        <f t="shared" si="20"/>
        <v>0</v>
      </c>
      <c r="AO11" s="57">
        <f t="shared" si="21"/>
        <v>4</v>
      </c>
      <c r="AP11" s="57">
        <f t="shared" si="22"/>
        <v>5.5</v>
      </c>
      <c r="AQ11" s="57">
        <f t="shared" si="23"/>
        <v>0</v>
      </c>
      <c r="AR11" s="57">
        <f t="shared" si="24"/>
        <v>0</v>
      </c>
      <c r="AS11" s="55">
        <f t="shared" si="25"/>
        <v>0</v>
      </c>
      <c r="AT11" s="55">
        <f>IF('Indicator Data'!L14="No data","x",IF('Indicator Data'!BE14&lt;1000,"x",ROUND((IF('Indicator Data'!L14&gt;AT$194,10,IF('Indicator Data'!L14&lt;AT$195,0,10-(AT$194-'Indicator Data'!L14)/(AT$194-AT$195)*10))),1)))</f>
        <v>1</v>
      </c>
      <c r="AU11" s="57">
        <f t="shared" si="26"/>
        <v>0.5</v>
      </c>
      <c r="AV11" s="58">
        <f t="shared" si="27"/>
        <v>2.2999999999999998</v>
      </c>
      <c r="AW11" s="55">
        <f>ROUND(IF('Indicator Data'!M14=0,0,IF('Indicator Data'!M14&gt;AW$194,10,IF('Indicator Data'!M14&lt;AW$195,0,10-(AW$194-'Indicator Data'!M14)/(AW$194-AW$195)*10))),1)</f>
        <v>0</v>
      </c>
      <c r="AX11" s="55">
        <f>ROUND(IF('Indicator Data'!N14=0,0,IF(LOG('Indicator Data'!N14)&gt;LOG(AX$194),10,IF(LOG('Indicator Data'!N14)&lt;LOG(AX$195),0,10-(LOG(AX$194)-LOG('Indicator Data'!N14))/(LOG(AX$194)-LOG(AX$195))*10))),1)</f>
        <v>0</v>
      </c>
      <c r="AY11" s="57">
        <f t="shared" si="28"/>
        <v>0</v>
      </c>
      <c r="AZ11" s="55">
        <f>'Indicator Data'!O14</f>
        <v>0</v>
      </c>
      <c r="BA11" s="55">
        <f>'Indicator Data'!P14</f>
        <v>0</v>
      </c>
      <c r="BB11" s="57">
        <f t="shared" si="29"/>
        <v>0</v>
      </c>
      <c r="BC11" s="58">
        <f t="shared" si="30"/>
        <v>0</v>
      </c>
      <c r="BD11" s="15"/>
      <c r="BE11" s="104"/>
    </row>
    <row r="12" spans="1:57" s="4" customFormat="1" x14ac:dyDescent="0.35">
      <c r="A12" s="126" t="str">
        <f>'Indicator Data'!A15</f>
        <v>Azerbaijan</v>
      </c>
      <c r="B12" s="59" t="str">
        <f>'Indicator Data'!B15</f>
        <v>AZE</v>
      </c>
      <c r="C12" s="55">
        <f>ROUND(IF('Indicator Data'!C15=0,0.1,IF(LOG('Indicator Data'!C15)&gt;C$194,10,IF(LOG('Indicator Data'!C15)&lt;C$195,0,10-(C$194-LOG('Indicator Data'!C15))/(C$194-C$195)*10))),1)</f>
        <v>8.1</v>
      </c>
      <c r="D12" s="55">
        <f>ROUND(IF('Indicator Data'!D15=0,0.1,IF(LOG('Indicator Data'!D15)&gt;D$194,10,IF(LOG('Indicator Data'!D15)&lt;D$195,0,10-(D$194-LOG('Indicator Data'!D15))/(D$194-D$195)*10))),1)</f>
        <v>8.9</v>
      </c>
      <c r="E12" s="55">
        <f t="shared" si="0"/>
        <v>8.5</v>
      </c>
      <c r="F12" s="55">
        <f>ROUND(IF('Indicator Data'!E15="No data",0.1,IF('Indicator Data'!E15=0,0,IF(LOG('Indicator Data'!E15)&gt;F$194,10,IF(LOG('Indicator Data'!E15)&lt;F$195,0,10-(F$194-LOG('Indicator Data'!E15))/(F$194-F$195)*10)))),1)</f>
        <v>6.5</v>
      </c>
      <c r="G12" s="55">
        <f>ROUND(IF('Indicator Data'!F15=0,0,IF(LOG('Indicator Data'!F15)&gt;G$194,10,IF(LOG('Indicator Data'!F15)&lt;G$195,0,10-(G$194-LOG('Indicator Data'!F15))/(G$194-G$195)*10))),1)</f>
        <v>0</v>
      </c>
      <c r="H12" s="55">
        <f>ROUND(IF('Indicator Data'!G15=0,0,IF(LOG('Indicator Data'!G15)&gt;H$194,10,IF(LOG('Indicator Data'!G15)&lt;H$195,0,10-(H$194-LOG('Indicator Data'!G15))/(H$194-H$195)*10))),1)</f>
        <v>0</v>
      </c>
      <c r="I12" s="55">
        <f>ROUND(IF('Indicator Data'!H15=0,0,IF(LOG('Indicator Data'!H15)&gt;I$194,10,IF(LOG('Indicator Data'!H15)&lt;I$195,0,10-(I$194-LOG('Indicator Data'!H15))/(I$194-I$195)*10))),1)</f>
        <v>0</v>
      </c>
      <c r="J12" s="55">
        <f t="shared" si="1"/>
        <v>0</v>
      </c>
      <c r="K12" s="55">
        <f>ROUND(IF('Indicator Data'!I15=0,0,IF(LOG('Indicator Data'!I15)&gt;K$194,10,IF(LOG('Indicator Data'!I15)&lt;K$195,0,10-(K$194-LOG('Indicator Data'!I15))/(K$194-K$195)*10))),1)</f>
        <v>0</v>
      </c>
      <c r="L12" s="55">
        <f t="shared" si="2"/>
        <v>0</v>
      </c>
      <c r="M12" s="55">
        <f>ROUND(IF('Indicator Data'!J15=0,0,IF(LOG('Indicator Data'!J15)&gt;M$194,10,IF(LOG('Indicator Data'!J15)&lt;M$195,0,10-(M$194-LOG('Indicator Data'!J15))/(M$194-M$195)*10))),1)</f>
        <v>0</v>
      </c>
      <c r="N12" s="56">
        <f>'Indicator Data'!C15/'Indicator Data'!$BD15</f>
        <v>1.8518183915228257E-3</v>
      </c>
      <c r="O12" s="56">
        <f>'Indicator Data'!D15/'Indicator Data'!$BD15</f>
        <v>4.9894947967551399E-4</v>
      </c>
      <c r="P12" s="56">
        <f>IF(F12=0.1,0,'Indicator Data'!E15/'Indicator Data'!$BD15)</f>
        <v>4.0863273223020634E-3</v>
      </c>
      <c r="Q12" s="56">
        <f>'Indicator Data'!F15/'Indicator Data'!$BD15</f>
        <v>0</v>
      </c>
      <c r="R12" s="56">
        <f>'Indicator Data'!G15/'Indicator Data'!$BD15</f>
        <v>0</v>
      </c>
      <c r="S12" s="56">
        <f>'Indicator Data'!H15/'Indicator Data'!$BD15</f>
        <v>0</v>
      </c>
      <c r="T12" s="56">
        <f>'Indicator Data'!I15/'Indicator Data'!$BD15</f>
        <v>0</v>
      </c>
      <c r="U12" s="56">
        <f>'Indicator Data'!J15/'Indicator Data'!$BD15</f>
        <v>0</v>
      </c>
      <c r="V12" s="55">
        <f t="shared" si="3"/>
        <v>9.3000000000000007</v>
      </c>
      <c r="W12" s="55">
        <f t="shared" si="4"/>
        <v>5</v>
      </c>
      <c r="X12" s="55">
        <f t="shared" si="5"/>
        <v>7.8</v>
      </c>
      <c r="Y12" s="55">
        <f t="shared" si="6"/>
        <v>2.7</v>
      </c>
      <c r="Z12" s="55">
        <f t="shared" si="7"/>
        <v>0</v>
      </c>
      <c r="AA12" s="55">
        <f t="shared" si="8"/>
        <v>0</v>
      </c>
      <c r="AB12" s="55">
        <f t="shared" si="9"/>
        <v>0</v>
      </c>
      <c r="AC12" s="55">
        <f t="shared" si="10"/>
        <v>0</v>
      </c>
      <c r="AD12" s="55">
        <f t="shared" si="11"/>
        <v>0</v>
      </c>
      <c r="AE12" s="55">
        <f t="shared" si="12"/>
        <v>0</v>
      </c>
      <c r="AF12" s="55">
        <f t="shared" si="13"/>
        <v>0</v>
      </c>
      <c r="AG12" s="55">
        <f>ROUND(IF('Indicator Data'!K15=0,0,IF('Indicator Data'!K15&gt;AG$194,10,IF('Indicator Data'!K15&lt;AG$195,0,10-(AG$194-'Indicator Data'!K15)/(AG$194-AG$195)*10))),1)</f>
        <v>1</v>
      </c>
      <c r="AH12" s="55">
        <f t="shared" si="14"/>
        <v>8.6999999999999993</v>
      </c>
      <c r="AI12" s="55">
        <f t="shared" si="15"/>
        <v>7</v>
      </c>
      <c r="AJ12" s="55">
        <f t="shared" si="16"/>
        <v>0</v>
      </c>
      <c r="AK12" s="55">
        <f t="shared" si="17"/>
        <v>0</v>
      </c>
      <c r="AL12" s="55">
        <f t="shared" si="18"/>
        <v>0</v>
      </c>
      <c r="AM12" s="55">
        <f t="shared" si="19"/>
        <v>0</v>
      </c>
      <c r="AN12" s="55">
        <f t="shared" si="20"/>
        <v>0</v>
      </c>
      <c r="AO12" s="57">
        <f t="shared" si="21"/>
        <v>8.1999999999999993</v>
      </c>
      <c r="AP12" s="57">
        <f t="shared" si="22"/>
        <v>4.9000000000000004</v>
      </c>
      <c r="AQ12" s="57">
        <f t="shared" si="23"/>
        <v>0</v>
      </c>
      <c r="AR12" s="57">
        <f t="shared" si="24"/>
        <v>0</v>
      </c>
      <c r="AS12" s="55">
        <f t="shared" si="25"/>
        <v>0.5</v>
      </c>
      <c r="AT12" s="55">
        <f>IF('Indicator Data'!L15="No data","x",IF('Indicator Data'!BE15&lt;1000,"x",ROUND((IF('Indicator Data'!L15&gt;AT$194,10,IF('Indicator Data'!L15&lt;AT$195,0,10-(AT$194-'Indicator Data'!L15)/(AT$194-AT$195)*10))),1)))</f>
        <v>10</v>
      </c>
      <c r="AU12" s="57">
        <f t="shared" si="26"/>
        <v>5.3</v>
      </c>
      <c r="AV12" s="58">
        <f t="shared" si="27"/>
        <v>4.5</v>
      </c>
      <c r="AW12" s="55">
        <f>ROUND(IF('Indicator Data'!M15=0,0,IF('Indicator Data'!M15&gt;AW$194,10,IF('Indicator Data'!M15&lt;AW$195,0,10-(AW$194-'Indicator Data'!M15)/(AW$194-AW$195)*10))),1)</f>
        <v>7.9</v>
      </c>
      <c r="AX12" s="55">
        <f>ROUND(IF('Indicator Data'!N15=0,0,IF(LOG('Indicator Data'!N15)&gt;LOG(AX$194),10,IF(LOG('Indicator Data'!N15)&lt;LOG(AX$195),0,10-(LOG(AX$194)-LOG('Indicator Data'!N15))/(LOG(AX$194)-LOG(AX$195))*10))),1)</f>
        <v>6</v>
      </c>
      <c r="AY12" s="57">
        <f t="shared" si="28"/>
        <v>7.1</v>
      </c>
      <c r="AZ12" s="55">
        <f>'Indicator Data'!O15</f>
        <v>0</v>
      </c>
      <c r="BA12" s="55">
        <f>'Indicator Data'!P15</f>
        <v>0</v>
      </c>
      <c r="BB12" s="57">
        <f t="shared" si="29"/>
        <v>0</v>
      </c>
      <c r="BC12" s="58">
        <f t="shared" si="30"/>
        <v>5</v>
      </c>
      <c r="BD12" s="15"/>
      <c r="BE12" s="104"/>
    </row>
    <row r="13" spans="1:57" s="4" customFormat="1" x14ac:dyDescent="0.35">
      <c r="A13" s="126" t="str">
        <f>'Indicator Data'!A16</f>
        <v>Bahamas</v>
      </c>
      <c r="B13" s="59" t="str">
        <f>'Indicator Data'!B16</f>
        <v>BHS</v>
      </c>
      <c r="C13" s="55">
        <f>ROUND(IF('Indicator Data'!C16=0,0.1,IF(LOG('Indicator Data'!C16)&gt;C$194,10,IF(LOG('Indicator Data'!C16)&lt;C$195,0,10-(C$194-LOG('Indicator Data'!C16))/(C$194-C$195)*10))),1)</f>
        <v>0.1</v>
      </c>
      <c r="D13" s="55">
        <f>ROUND(IF('Indicator Data'!D16=0,0.1,IF(LOG('Indicator Data'!D16)&gt;D$194,10,IF(LOG('Indicator Data'!D16)&lt;D$195,0,10-(D$194-LOG('Indicator Data'!D16))/(D$194-D$195)*10))),1)</f>
        <v>0.1</v>
      </c>
      <c r="E13" s="55">
        <f t="shared" si="0"/>
        <v>0.1</v>
      </c>
      <c r="F13" s="55">
        <f>ROUND(IF('Indicator Data'!E16="No data",0.1,IF('Indicator Data'!E16=0,0,IF(LOG('Indicator Data'!E16)&gt;F$194,10,IF(LOG('Indicator Data'!E16)&lt;F$195,0,10-(F$194-LOG('Indicator Data'!E16))/(F$194-F$195)*10)))),1)</f>
        <v>0.1</v>
      </c>
      <c r="G13" s="55">
        <f>ROUND(IF('Indicator Data'!F16=0,0,IF(LOG('Indicator Data'!F16)&gt;G$194,10,IF(LOG('Indicator Data'!F16)&lt;G$195,0,10-(G$194-LOG('Indicator Data'!F16))/(G$194-G$195)*10))),1)</f>
        <v>0</v>
      </c>
      <c r="H13" s="55">
        <f>ROUND(IF('Indicator Data'!G16=0,0,IF(LOG('Indicator Data'!G16)&gt;H$194,10,IF(LOG('Indicator Data'!G16)&lt;H$195,0,10-(H$194-LOG('Indicator Data'!G16))/(H$194-H$195)*10))),1)</f>
        <v>4.7</v>
      </c>
      <c r="I13" s="55">
        <f>ROUND(IF('Indicator Data'!H16=0,0,IF(LOG('Indicator Data'!H16)&gt;I$194,10,IF(LOG('Indicator Data'!H16)&lt;I$195,0,10-(I$194-LOG('Indicator Data'!H16))/(I$194-I$195)*10))),1)</f>
        <v>7.7</v>
      </c>
      <c r="J13" s="55">
        <f t="shared" si="1"/>
        <v>6.4</v>
      </c>
      <c r="K13" s="55">
        <f>ROUND(IF('Indicator Data'!I16=0,0,IF(LOG('Indicator Data'!I16)&gt;K$194,10,IF(LOG('Indicator Data'!I16)&lt;K$195,0,10-(K$194-LOG('Indicator Data'!I16))/(K$194-K$195)*10))),1)</f>
        <v>6.5</v>
      </c>
      <c r="L13" s="55">
        <f t="shared" si="2"/>
        <v>6.5</v>
      </c>
      <c r="M13" s="55">
        <f>ROUND(IF('Indicator Data'!J16=0,0,IF(LOG('Indicator Data'!J16)&gt;M$194,10,IF(LOG('Indicator Data'!J16)&lt;M$195,0,10-(M$194-LOG('Indicator Data'!J16))/(M$194-M$195)*10))),1)</f>
        <v>0</v>
      </c>
      <c r="N13" s="56">
        <f>'Indicator Data'!C16/'Indicator Data'!$BD16</f>
        <v>0</v>
      </c>
      <c r="O13" s="56">
        <f>'Indicator Data'!D16/'Indicator Data'!$BD16</f>
        <v>0</v>
      </c>
      <c r="P13" s="56">
        <f>IF(F13=0.1,0,'Indicator Data'!E16/'Indicator Data'!$BD16)</f>
        <v>0</v>
      </c>
      <c r="Q13" s="56">
        <f>'Indicator Data'!F16/'Indicator Data'!$BD16</f>
        <v>0</v>
      </c>
      <c r="R13" s="56">
        <f>'Indicator Data'!G16/'Indicator Data'!$BD16</f>
        <v>1.9133631018905983E-2</v>
      </c>
      <c r="S13" s="56">
        <f>'Indicator Data'!H16/'Indicator Data'!$BD16</f>
        <v>6.0421992691282039E-3</v>
      </c>
      <c r="T13" s="56">
        <f>'Indicator Data'!I16/'Indicator Data'!$BD16</f>
        <v>4.82780925597667E-2</v>
      </c>
      <c r="U13" s="56">
        <f>'Indicator Data'!J16/'Indicator Data'!$BD16</f>
        <v>0</v>
      </c>
      <c r="V13" s="55">
        <f t="shared" si="3"/>
        <v>0</v>
      </c>
      <c r="W13" s="55">
        <f t="shared" si="4"/>
        <v>0</v>
      </c>
      <c r="X13" s="55">
        <f t="shared" si="5"/>
        <v>0</v>
      </c>
      <c r="Y13" s="55">
        <f t="shared" si="6"/>
        <v>0.1</v>
      </c>
      <c r="Z13" s="55">
        <f t="shared" si="7"/>
        <v>0</v>
      </c>
      <c r="AA13" s="55">
        <f t="shared" si="8"/>
        <v>10</v>
      </c>
      <c r="AB13" s="55">
        <f t="shared" si="9"/>
        <v>10</v>
      </c>
      <c r="AC13" s="55">
        <f t="shared" si="10"/>
        <v>10</v>
      </c>
      <c r="AD13" s="55">
        <f t="shared" si="11"/>
        <v>10</v>
      </c>
      <c r="AE13" s="55">
        <f t="shared" si="12"/>
        <v>10</v>
      </c>
      <c r="AF13" s="55">
        <f t="shared" si="13"/>
        <v>0</v>
      </c>
      <c r="AG13" s="55">
        <f>ROUND(IF('Indicator Data'!K16=0,0,IF('Indicator Data'!K16&gt;AG$194,10,IF('Indicator Data'!K16&lt;AG$195,0,10-(AG$194-'Indicator Data'!K16)/(AG$194-AG$195)*10))),1)</f>
        <v>0</v>
      </c>
      <c r="AH13" s="55">
        <f t="shared" si="14"/>
        <v>0.1</v>
      </c>
      <c r="AI13" s="55">
        <f t="shared" si="15"/>
        <v>0.1</v>
      </c>
      <c r="AJ13" s="55">
        <f t="shared" si="16"/>
        <v>7.4</v>
      </c>
      <c r="AK13" s="55">
        <f t="shared" si="17"/>
        <v>8.9</v>
      </c>
      <c r="AL13" s="55">
        <f t="shared" si="18"/>
        <v>8.1999999999999993</v>
      </c>
      <c r="AM13" s="55">
        <f t="shared" si="19"/>
        <v>8.3000000000000007</v>
      </c>
      <c r="AN13" s="55">
        <f t="shared" si="20"/>
        <v>0</v>
      </c>
      <c r="AO13" s="57">
        <f t="shared" si="21"/>
        <v>0.1</v>
      </c>
      <c r="AP13" s="57">
        <f t="shared" si="22"/>
        <v>0.1</v>
      </c>
      <c r="AQ13" s="57">
        <f t="shared" si="23"/>
        <v>0</v>
      </c>
      <c r="AR13" s="57">
        <f t="shared" si="24"/>
        <v>8.8000000000000007</v>
      </c>
      <c r="AS13" s="55">
        <f t="shared" si="25"/>
        <v>0</v>
      </c>
      <c r="AT13" s="55">
        <f>IF('Indicator Data'!L16="No data","x",IF('Indicator Data'!BE16&lt;1000,"x",ROUND((IF('Indicator Data'!L16&gt;AT$194,10,IF('Indicator Data'!L16&lt;AT$195,0,10-(AT$194-'Indicator Data'!L16)/(AT$194-AT$195)*10))),1)))</f>
        <v>5.0999999999999996</v>
      </c>
      <c r="AU13" s="57">
        <f t="shared" si="26"/>
        <v>2.6</v>
      </c>
      <c r="AV13" s="58">
        <f t="shared" si="27"/>
        <v>3.4</v>
      </c>
      <c r="AW13" s="55">
        <f>ROUND(IF('Indicator Data'!M16=0,0,IF('Indicator Data'!M16&gt;AW$194,10,IF('Indicator Data'!M16&lt;AW$195,0,10-(AW$194-'Indicator Data'!M16)/(AW$194-AW$195)*10))),1)</f>
        <v>0</v>
      </c>
      <c r="AX13" s="55">
        <f>ROUND(IF('Indicator Data'!N16=0,0,IF(LOG('Indicator Data'!N16)&gt;LOG(AX$194),10,IF(LOG('Indicator Data'!N16)&lt;LOG(AX$195),0,10-(LOG(AX$194)-LOG('Indicator Data'!N16))/(LOG(AX$194)-LOG(AX$195))*10))),1)</f>
        <v>0</v>
      </c>
      <c r="AY13" s="57">
        <f t="shared" si="28"/>
        <v>0</v>
      </c>
      <c r="AZ13" s="55">
        <f>'Indicator Data'!O16</f>
        <v>0</v>
      </c>
      <c r="BA13" s="55">
        <f>'Indicator Data'!P16</f>
        <v>0</v>
      </c>
      <c r="BB13" s="57">
        <f t="shared" si="29"/>
        <v>0</v>
      </c>
      <c r="BC13" s="58">
        <f t="shared" si="30"/>
        <v>0</v>
      </c>
      <c r="BD13" s="15"/>
      <c r="BE13" s="104"/>
    </row>
    <row r="14" spans="1:57" s="4" customFormat="1" x14ac:dyDescent="0.35">
      <c r="A14" s="126" t="str">
        <f>'Indicator Data'!A17</f>
        <v>Bahrain</v>
      </c>
      <c r="B14" s="59" t="str">
        <f>'Indicator Data'!B17</f>
        <v>BHR</v>
      </c>
      <c r="C14" s="55">
        <f>ROUND(IF('Indicator Data'!C17=0,0.1,IF(LOG('Indicator Data'!C17)&gt;C$194,10,IF(LOG('Indicator Data'!C17)&lt;C$195,0,10-(C$194-LOG('Indicator Data'!C17))/(C$194-C$195)*10))),1)</f>
        <v>0.1</v>
      </c>
      <c r="D14" s="55">
        <f>ROUND(IF('Indicator Data'!D17=0,0.1,IF(LOG('Indicator Data'!D17)&gt;D$194,10,IF(LOG('Indicator Data'!D17)&lt;D$195,0,10-(D$194-LOG('Indicator Data'!D17))/(D$194-D$195)*10))),1)</f>
        <v>0.1</v>
      </c>
      <c r="E14" s="55">
        <f t="shared" si="0"/>
        <v>0.1</v>
      </c>
      <c r="F14" s="55">
        <f>ROUND(IF('Indicator Data'!E17="No data",0.1,IF('Indicator Data'!E17=0,0,IF(LOG('Indicator Data'!E17)&gt;F$194,10,IF(LOG('Indicator Data'!E17)&lt;F$195,0,10-(F$194-LOG('Indicator Data'!E17))/(F$194-F$195)*10)))),1)</f>
        <v>0.1</v>
      </c>
      <c r="G14" s="55">
        <f>ROUND(IF('Indicator Data'!F17=0,0,IF(LOG('Indicator Data'!F17)&gt;G$194,10,IF(LOG('Indicator Data'!F17)&lt;G$195,0,10-(G$194-LOG('Indicator Data'!F17))/(G$194-G$195)*10))),1)</f>
        <v>0</v>
      </c>
      <c r="H14" s="55">
        <f>ROUND(IF('Indicator Data'!G17=0,0,IF(LOG('Indicator Data'!G17)&gt;H$194,10,IF(LOG('Indicator Data'!G17)&lt;H$195,0,10-(H$194-LOG('Indicator Data'!G17))/(H$194-H$195)*10))),1)</f>
        <v>0</v>
      </c>
      <c r="I14" s="55">
        <f>ROUND(IF('Indicator Data'!H17=0,0,IF(LOG('Indicator Data'!H17)&gt;I$194,10,IF(LOG('Indicator Data'!H17)&lt;I$195,0,10-(I$194-LOG('Indicator Data'!H17))/(I$194-I$195)*10))),1)</f>
        <v>0</v>
      </c>
      <c r="J14" s="55">
        <f t="shared" si="1"/>
        <v>0</v>
      </c>
      <c r="K14" s="55">
        <f>ROUND(IF('Indicator Data'!I17=0,0,IF(LOG('Indicator Data'!I17)&gt;K$194,10,IF(LOG('Indicator Data'!I17)&lt;K$195,0,10-(K$194-LOG('Indicator Data'!I17))/(K$194-K$195)*10))),1)</f>
        <v>0</v>
      </c>
      <c r="L14" s="55">
        <f t="shared" si="2"/>
        <v>0</v>
      </c>
      <c r="M14" s="55">
        <f>ROUND(IF('Indicator Data'!J17=0,0,IF(LOG('Indicator Data'!J17)&gt;M$194,10,IF(LOG('Indicator Data'!J17)&lt;M$195,0,10-(M$194-LOG('Indicator Data'!J17))/(M$194-M$195)*10))),1)</f>
        <v>0</v>
      </c>
      <c r="N14" s="56">
        <f>'Indicator Data'!C17/'Indicator Data'!$BD17</f>
        <v>0</v>
      </c>
      <c r="O14" s="56">
        <f>'Indicator Data'!D17/'Indicator Data'!$BD17</f>
        <v>0</v>
      </c>
      <c r="P14" s="56">
        <f>IF(F14=0.1,0,'Indicator Data'!E17/'Indicator Data'!$BD17)</f>
        <v>0</v>
      </c>
      <c r="Q14" s="56">
        <f>'Indicator Data'!F17/'Indicator Data'!$BD17</f>
        <v>0</v>
      </c>
      <c r="R14" s="56">
        <f>'Indicator Data'!G17/'Indicator Data'!$BD17</f>
        <v>0</v>
      </c>
      <c r="S14" s="56">
        <f>'Indicator Data'!H17/'Indicator Data'!$BD17</f>
        <v>0</v>
      </c>
      <c r="T14" s="56">
        <f>'Indicator Data'!I17/'Indicator Data'!$BD17</f>
        <v>0</v>
      </c>
      <c r="U14" s="56">
        <f>'Indicator Data'!J17/'Indicator Data'!$BD17</f>
        <v>0</v>
      </c>
      <c r="V14" s="55">
        <f t="shared" si="3"/>
        <v>0</v>
      </c>
      <c r="W14" s="55">
        <f t="shared" si="4"/>
        <v>0</v>
      </c>
      <c r="X14" s="55">
        <f t="shared" si="5"/>
        <v>0</v>
      </c>
      <c r="Y14" s="55">
        <f t="shared" si="6"/>
        <v>0.1</v>
      </c>
      <c r="Z14" s="55">
        <f t="shared" si="7"/>
        <v>0</v>
      </c>
      <c r="AA14" s="55">
        <f t="shared" si="8"/>
        <v>0</v>
      </c>
      <c r="AB14" s="55">
        <f t="shared" si="9"/>
        <v>0</v>
      </c>
      <c r="AC14" s="55">
        <f t="shared" si="10"/>
        <v>0</v>
      </c>
      <c r="AD14" s="55">
        <f t="shared" si="11"/>
        <v>0</v>
      </c>
      <c r="AE14" s="55">
        <f t="shared" si="12"/>
        <v>0</v>
      </c>
      <c r="AF14" s="55">
        <f t="shared" si="13"/>
        <v>0</v>
      </c>
      <c r="AG14" s="55">
        <f>ROUND(IF('Indicator Data'!K17=0,0,IF('Indicator Data'!K17&gt;AG$194,10,IF('Indicator Data'!K17&lt;AG$195,0,10-(AG$194-'Indicator Data'!K17)/(AG$194-AG$195)*10))),1)</f>
        <v>0</v>
      </c>
      <c r="AH14" s="55">
        <f t="shared" si="14"/>
        <v>0.1</v>
      </c>
      <c r="AI14" s="55">
        <f t="shared" si="15"/>
        <v>0.1</v>
      </c>
      <c r="AJ14" s="55">
        <f t="shared" si="16"/>
        <v>0</v>
      </c>
      <c r="AK14" s="55">
        <f t="shared" si="17"/>
        <v>0</v>
      </c>
      <c r="AL14" s="55">
        <f t="shared" si="18"/>
        <v>0</v>
      </c>
      <c r="AM14" s="55">
        <f t="shared" si="19"/>
        <v>0</v>
      </c>
      <c r="AN14" s="55">
        <f t="shared" si="20"/>
        <v>0</v>
      </c>
      <c r="AO14" s="57">
        <f t="shared" si="21"/>
        <v>0.1</v>
      </c>
      <c r="AP14" s="57">
        <f t="shared" si="22"/>
        <v>0.1</v>
      </c>
      <c r="AQ14" s="57">
        <f t="shared" si="23"/>
        <v>0</v>
      </c>
      <c r="AR14" s="57">
        <f t="shared" si="24"/>
        <v>0</v>
      </c>
      <c r="AS14" s="55">
        <f t="shared" si="25"/>
        <v>0</v>
      </c>
      <c r="AT14" s="55" t="str">
        <f>IF('Indicator Data'!L17="No data","x",IF('Indicator Data'!BE17&lt;1000,"x",ROUND((IF('Indicator Data'!L17&gt;AT$194,10,IF('Indicator Data'!L17&lt;AT$195,0,10-(AT$194-'Indicator Data'!L17)/(AT$194-AT$195)*10))),1)))</f>
        <v>x</v>
      </c>
      <c r="AU14" s="57">
        <f t="shared" si="26"/>
        <v>0</v>
      </c>
      <c r="AV14" s="58">
        <f t="shared" si="27"/>
        <v>0.1</v>
      </c>
      <c r="AW14" s="55">
        <f>ROUND(IF('Indicator Data'!M17=0,0,IF('Indicator Data'!M17&gt;AW$194,10,IF('Indicator Data'!M17&lt;AW$195,0,10-(AW$194-'Indicator Data'!M17)/(AW$194-AW$195)*10))),1)</f>
        <v>0.6</v>
      </c>
      <c r="AX14" s="55">
        <f>ROUND(IF('Indicator Data'!N17=0,0,IF(LOG('Indicator Data'!N17)&gt;LOG(AX$194),10,IF(LOG('Indicator Data'!N17)&lt;LOG(AX$195),0,10-(LOG(AX$194)-LOG('Indicator Data'!N17))/(LOG(AX$194)-LOG(AX$195))*10))),1)</f>
        <v>0</v>
      </c>
      <c r="AY14" s="57">
        <f t="shared" si="28"/>
        <v>0.3</v>
      </c>
      <c r="AZ14" s="55">
        <f>'Indicator Data'!O17</f>
        <v>0</v>
      </c>
      <c r="BA14" s="55">
        <f>'Indicator Data'!P17</f>
        <v>0</v>
      </c>
      <c r="BB14" s="57">
        <f t="shared" si="29"/>
        <v>0</v>
      </c>
      <c r="BC14" s="58">
        <f t="shared" si="30"/>
        <v>0.2</v>
      </c>
      <c r="BD14" s="15"/>
      <c r="BE14" s="104"/>
    </row>
    <row r="15" spans="1:57" s="4" customFormat="1" x14ac:dyDescent="0.35">
      <c r="A15" s="126" t="str">
        <f>'Indicator Data'!A18</f>
        <v>Bangladesh</v>
      </c>
      <c r="B15" s="59" t="str">
        <f>'Indicator Data'!B18</f>
        <v>BGD</v>
      </c>
      <c r="C15" s="55">
        <f>ROUND(IF('Indicator Data'!C18=0,0.1,IF(LOG('Indicator Data'!C18)&gt;C$194,10,IF(LOG('Indicator Data'!C18)&lt;C$195,0,10-(C$194-LOG('Indicator Data'!C18))/(C$194-C$195)*10))),1)</f>
        <v>10</v>
      </c>
      <c r="D15" s="55">
        <f>ROUND(IF('Indicator Data'!D18=0,0.1,IF(LOG('Indicator Data'!D18)&gt;D$194,10,IF(LOG('Indicator Data'!D18)&lt;D$195,0,10-(D$194-LOG('Indicator Data'!D18))/(D$194-D$195)*10))),1)</f>
        <v>10</v>
      </c>
      <c r="E15" s="55">
        <f t="shared" si="0"/>
        <v>10</v>
      </c>
      <c r="F15" s="55">
        <f>ROUND(IF('Indicator Data'!E18="No data",0.1,IF('Indicator Data'!E18=0,0,IF(LOG('Indicator Data'!E18)&gt;F$194,10,IF(LOG('Indicator Data'!E18)&lt;F$195,0,10-(F$194-LOG('Indicator Data'!E18))/(F$194-F$195)*10)))),1)</f>
        <v>10</v>
      </c>
      <c r="G15" s="55">
        <f>ROUND(IF('Indicator Data'!F18=0,0,IF(LOG('Indicator Data'!F18)&gt;G$194,10,IF(LOG('Indicator Data'!F18)&lt;G$195,0,10-(G$194-LOG('Indicator Data'!F18))/(G$194-G$195)*10))),1)</f>
        <v>8.6</v>
      </c>
      <c r="H15" s="55">
        <f>ROUND(IF('Indicator Data'!G18=0,0,IF(LOG('Indicator Data'!G18)&gt;H$194,10,IF(LOG('Indicator Data'!G18)&lt;H$195,0,10-(H$194-LOG('Indicator Data'!G18))/(H$194-H$195)*10))),1)</f>
        <v>9.6</v>
      </c>
      <c r="I15" s="55">
        <f>ROUND(IF('Indicator Data'!H18=0,0,IF(LOG('Indicator Data'!H18)&gt;I$194,10,IF(LOG('Indicator Data'!H18)&lt;I$195,0,10-(I$194-LOG('Indicator Data'!H18))/(I$194-I$195)*10))),1)</f>
        <v>9.1</v>
      </c>
      <c r="J15" s="55">
        <f t="shared" si="1"/>
        <v>9.4</v>
      </c>
      <c r="K15" s="55">
        <f>ROUND(IF('Indicator Data'!I18=0,0,IF(LOG('Indicator Data'!I18)&gt;K$194,10,IF(LOG('Indicator Data'!I18)&lt;K$195,0,10-(K$194-LOG('Indicator Data'!I18))/(K$194-K$195)*10))),1)</f>
        <v>9</v>
      </c>
      <c r="L15" s="55">
        <f t="shared" si="2"/>
        <v>9.1999999999999993</v>
      </c>
      <c r="M15" s="55">
        <f>ROUND(IF('Indicator Data'!J18=0,0,IF(LOG('Indicator Data'!J18)&gt;M$194,10,IF(LOG('Indicator Data'!J18)&lt;M$195,0,10-(M$194-LOG('Indicator Data'!J18))/(M$194-M$195)*10))),1)</f>
        <v>10</v>
      </c>
      <c r="N15" s="56">
        <f>'Indicator Data'!C18/'Indicator Data'!$BD18</f>
        <v>1.6673592146175923E-3</v>
      </c>
      <c r="O15" s="56">
        <f>'Indicator Data'!D18/'Indicator Data'!$BD18</f>
        <v>1.6621738949701046E-4</v>
      </c>
      <c r="P15" s="56">
        <f>IF(F15=0.1,0,'Indicator Data'!E18/'Indicator Data'!$BD18)</f>
        <v>2.2053785188394133E-2</v>
      </c>
      <c r="Q15" s="56">
        <f>'Indicator Data'!F18/'Indicator Data'!$BD18</f>
        <v>9.1131893255174105E-6</v>
      </c>
      <c r="R15" s="56">
        <f>'Indicator Data'!G18/'Indicator Data'!$BD18</f>
        <v>4.2069638140911376E-3</v>
      </c>
      <c r="S15" s="56">
        <f>'Indicator Data'!H18/'Indicator Data'!$BD18</f>
        <v>1.3741774705939883E-4</v>
      </c>
      <c r="T15" s="56">
        <f>'Indicator Data'!I18/'Indicator Data'!$BD18</f>
        <v>1.9383528713689047E-3</v>
      </c>
      <c r="U15" s="56">
        <f>'Indicator Data'!J18/'Indicator Data'!$BD18</f>
        <v>9.4270188682795254E-4</v>
      </c>
      <c r="V15" s="55">
        <f t="shared" si="3"/>
        <v>8.3000000000000007</v>
      </c>
      <c r="W15" s="55">
        <f t="shared" si="4"/>
        <v>1.7</v>
      </c>
      <c r="X15" s="55">
        <f t="shared" si="5"/>
        <v>6</v>
      </c>
      <c r="Y15" s="55">
        <f t="shared" si="6"/>
        <v>10</v>
      </c>
      <c r="Z15" s="55">
        <f t="shared" si="7"/>
        <v>7.7</v>
      </c>
      <c r="AA15" s="55">
        <f t="shared" si="8"/>
        <v>2.2999999999999998</v>
      </c>
      <c r="AB15" s="55">
        <f t="shared" si="9"/>
        <v>0.3</v>
      </c>
      <c r="AC15" s="55">
        <f t="shared" si="10"/>
        <v>1.4</v>
      </c>
      <c r="AD15" s="55">
        <f t="shared" si="11"/>
        <v>1.9</v>
      </c>
      <c r="AE15" s="55">
        <f t="shared" si="12"/>
        <v>1.7</v>
      </c>
      <c r="AF15" s="55">
        <f t="shared" si="13"/>
        <v>0.3</v>
      </c>
      <c r="AG15" s="55">
        <f>ROUND(IF('Indicator Data'!K18=0,0,IF('Indicator Data'!K18&gt;AG$194,10,IF('Indicator Data'!K18&lt;AG$195,0,10-(AG$194-'Indicator Data'!K18)/(AG$194-AG$195)*10))),1)</f>
        <v>2</v>
      </c>
      <c r="AH15" s="55">
        <f t="shared" si="14"/>
        <v>9.1999999999999993</v>
      </c>
      <c r="AI15" s="55">
        <f t="shared" si="15"/>
        <v>5.9</v>
      </c>
      <c r="AJ15" s="55">
        <f t="shared" si="16"/>
        <v>6</v>
      </c>
      <c r="AK15" s="55">
        <f t="shared" si="17"/>
        <v>4.7</v>
      </c>
      <c r="AL15" s="55">
        <f t="shared" si="18"/>
        <v>5.4</v>
      </c>
      <c r="AM15" s="55">
        <f t="shared" si="19"/>
        <v>5.5</v>
      </c>
      <c r="AN15" s="55">
        <f t="shared" si="20"/>
        <v>7.6</v>
      </c>
      <c r="AO15" s="57">
        <f t="shared" si="21"/>
        <v>8.6999999999999993</v>
      </c>
      <c r="AP15" s="57">
        <f t="shared" si="22"/>
        <v>10</v>
      </c>
      <c r="AQ15" s="57">
        <f t="shared" si="23"/>
        <v>8.1999999999999993</v>
      </c>
      <c r="AR15" s="57">
        <f t="shared" si="24"/>
        <v>6.9</v>
      </c>
      <c r="AS15" s="55">
        <f t="shared" si="25"/>
        <v>4.8</v>
      </c>
      <c r="AT15" s="55">
        <f>IF('Indicator Data'!L18="No data","x",IF('Indicator Data'!BE18&lt;1000,"x",ROUND((IF('Indicator Data'!L18&gt;AT$194,10,IF('Indicator Data'!L18&lt;AT$195,0,10-(AT$194-'Indicator Data'!L18)/(AT$194-AT$195)*10))),1)))</f>
        <v>5.0999999999999996</v>
      </c>
      <c r="AU15" s="57">
        <f t="shared" si="26"/>
        <v>5</v>
      </c>
      <c r="AV15" s="58">
        <f t="shared" si="27"/>
        <v>8.1999999999999993</v>
      </c>
      <c r="AW15" s="55">
        <f>ROUND(IF('Indicator Data'!M18=0,0,IF('Indicator Data'!M18&gt;AW$194,10,IF('Indicator Data'!M18&lt;AW$195,0,10-(AW$194-'Indicator Data'!M18)/(AW$194-AW$195)*10))),1)</f>
        <v>10</v>
      </c>
      <c r="AX15" s="55">
        <f>ROUND(IF('Indicator Data'!N18=0,0,IF(LOG('Indicator Data'!N18)&gt;LOG(AX$194),10,IF(LOG('Indicator Data'!N18)&lt;LOG(AX$195),0,10-(LOG(AX$194)-LOG('Indicator Data'!N18))/(LOG(AX$194)-LOG(AX$195))*10))),1)</f>
        <v>9.5</v>
      </c>
      <c r="AY15" s="57">
        <f t="shared" si="28"/>
        <v>9.8000000000000007</v>
      </c>
      <c r="AZ15" s="55">
        <f>'Indicator Data'!O18</f>
        <v>0</v>
      </c>
      <c r="BA15" s="55">
        <f>'Indicator Data'!P18</f>
        <v>0</v>
      </c>
      <c r="BB15" s="57">
        <f t="shared" si="29"/>
        <v>0</v>
      </c>
      <c r="BC15" s="58">
        <f t="shared" si="30"/>
        <v>6.9</v>
      </c>
      <c r="BD15" s="15"/>
      <c r="BE15" s="104"/>
    </row>
    <row r="16" spans="1:57" s="4" customFormat="1" x14ac:dyDescent="0.35">
      <c r="A16" s="126" t="str">
        <f>'Indicator Data'!A19</f>
        <v>Barbados</v>
      </c>
      <c r="B16" s="59" t="str">
        <f>'Indicator Data'!B19</f>
        <v>BRB</v>
      </c>
      <c r="C16" s="55">
        <f>ROUND(IF('Indicator Data'!C19=0,0.1,IF(LOG('Indicator Data'!C19)&gt;C$194,10,IF(LOG('Indicator Data'!C19)&lt;C$195,0,10-(C$194-LOG('Indicator Data'!C19))/(C$194-C$195)*10))),1)</f>
        <v>0.1</v>
      </c>
      <c r="D16" s="55">
        <f>ROUND(IF('Indicator Data'!D19=0,0.1,IF(LOG('Indicator Data'!D19)&gt;D$194,10,IF(LOG('Indicator Data'!D19)&lt;D$195,0,10-(D$194-LOG('Indicator Data'!D19))/(D$194-D$195)*10))),1)</f>
        <v>0.1</v>
      </c>
      <c r="E16" s="55">
        <f t="shared" si="0"/>
        <v>0.1</v>
      </c>
      <c r="F16" s="55">
        <f>ROUND(IF('Indicator Data'!E19="No data",0.1,IF('Indicator Data'!E19=0,0,IF(LOG('Indicator Data'!E19)&gt;F$194,10,IF(LOG('Indicator Data'!E19)&lt;F$195,0,10-(F$194-LOG('Indicator Data'!E19))/(F$194-F$195)*10)))),1)</f>
        <v>0.1</v>
      </c>
      <c r="G16" s="55">
        <f>ROUND(IF('Indicator Data'!F19=0,0,IF(LOG('Indicator Data'!F19)&gt;G$194,10,IF(LOG('Indicator Data'!F19)&lt;G$195,0,10-(G$194-LOG('Indicator Data'!F19))/(G$194-G$195)*10))),1)</f>
        <v>3.6</v>
      </c>
      <c r="H16" s="55">
        <f>ROUND(IF('Indicator Data'!G19=0,0,IF(LOG('Indicator Data'!G19)&gt;H$194,10,IF(LOG('Indicator Data'!G19)&lt;H$195,0,10-(H$194-LOG('Indicator Data'!G19))/(H$194-H$195)*10))),1)</f>
        <v>4</v>
      </c>
      <c r="I16" s="55">
        <f>ROUND(IF('Indicator Data'!H19=0,0,IF(LOG('Indicator Data'!H19)&gt;I$194,10,IF(LOG('Indicator Data'!H19)&lt;I$195,0,10-(I$194-LOG('Indicator Data'!H19))/(I$194-I$195)*10))),1)</f>
        <v>6.8</v>
      </c>
      <c r="J16" s="55">
        <f t="shared" si="1"/>
        <v>5.6</v>
      </c>
      <c r="K16" s="55">
        <f>ROUND(IF('Indicator Data'!I19=0,0,IF(LOG('Indicator Data'!I19)&gt;K$194,10,IF(LOG('Indicator Data'!I19)&lt;K$195,0,10-(K$194-LOG('Indicator Data'!I19))/(K$194-K$195)*10))),1)</f>
        <v>3.5</v>
      </c>
      <c r="L16" s="55">
        <f t="shared" si="2"/>
        <v>4.5999999999999996</v>
      </c>
      <c r="M16" s="55">
        <f>ROUND(IF('Indicator Data'!J19=0,0,IF(LOG('Indicator Data'!J19)&gt;M$194,10,IF(LOG('Indicator Data'!J19)&lt;M$195,0,10-(M$194-LOG('Indicator Data'!J19))/(M$194-M$195)*10))),1)</f>
        <v>0</v>
      </c>
      <c r="N16" s="56">
        <f>'Indicator Data'!C19/'Indicator Data'!$BD19</f>
        <v>0</v>
      </c>
      <c r="O16" s="56">
        <f>'Indicator Data'!D19/'Indicator Data'!$BD19</f>
        <v>0</v>
      </c>
      <c r="P16" s="56">
        <f>IF(F16=0.1,0,'Indicator Data'!E19/'Indicator Data'!$BD19)</f>
        <v>0</v>
      </c>
      <c r="Q16" s="56">
        <f>'Indicator Data'!F19/'Indicator Data'!$BD19</f>
        <v>5.45674518277258E-6</v>
      </c>
      <c r="R16" s="56">
        <f>'Indicator Data'!G19/'Indicator Data'!$BD19</f>
        <v>1.4106147530805068E-2</v>
      </c>
      <c r="S16" s="56">
        <f>'Indicator Data'!H19/'Indicator Data'!$BD19</f>
        <v>2.0151639329721522E-3</v>
      </c>
      <c r="T16" s="56">
        <f>'Indicator Data'!I19/'Indicator Data'!$BD19</f>
        <v>1.9301976562250537E-3</v>
      </c>
      <c r="U16" s="56">
        <f>'Indicator Data'!J19/'Indicator Data'!$BD19</f>
        <v>0</v>
      </c>
      <c r="V16" s="55">
        <f t="shared" si="3"/>
        <v>0</v>
      </c>
      <c r="W16" s="55">
        <f t="shared" si="4"/>
        <v>0</v>
      </c>
      <c r="X16" s="55">
        <f t="shared" si="5"/>
        <v>0</v>
      </c>
      <c r="Y16" s="55">
        <f t="shared" si="6"/>
        <v>0.1</v>
      </c>
      <c r="Z16" s="55">
        <f t="shared" si="7"/>
        <v>7.2</v>
      </c>
      <c r="AA16" s="55">
        <f t="shared" si="8"/>
        <v>7.8</v>
      </c>
      <c r="AB16" s="55">
        <f t="shared" si="9"/>
        <v>4</v>
      </c>
      <c r="AC16" s="55">
        <f t="shared" si="10"/>
        <v>6.3</v>
      </c>
      <c r="AD16" s="55">
        <f t="shared" si="11"/>
        <v>1.9</v>
      </c>
      <c r="AE16" s="55">
        <f t="shared" si="12"/>
        <v>4.5</v>
      </c>
      <c r="AF16" s="55">
        <f t="shared" si="13"/>
        <v>0</v>
      </c>
      <c r="AG16" s="55">
        <f>ROUND(IF('Indicator Data'!K19=0,0,IF('Indicator Data'!K19&gt;AG$194,10,IF('Indicator Data'!K19&lt;AG$195,0,10-(AG$194-'Indicator Data'!K19)/(AG$194-AG$195)*10))),1)</f>
        <v>1</v>
      </c>
      <c r="AH16" s="55">
        <f t="shared" si="14"/>
        <v>0.1</v>
      </c>
      <c r="AI16" s="55">
        <f t="shared" si="15"/>
        <v>0.1</v>
      </c>
      <c r="AJ16" s="55">
        <f t="shared" si="16"/>
        <v>5.9</v>
      </c>
      <c r="AK16" s="55">
        <f t="shared" si="17"/>
        <v>5.4</v>
      </c>
      <c r="AL16" s="55">
        <f t="shared" si="18"/>
        <v>5.7</v>
      </c>
      <c r="AM16" s="55">
        <f t="shared" si="19"/>
        <v>2.7</v>
      </c>
      <c r="AN16" s="55">
        <f t="shared" si="20"/>
        <v>0</v>
      </c>
      <c r="AO16" s="57">
        <f t="shared" si="21"/>
        <v>0.1</v>
      </c>
      <c r="AP16" s="57">
        <f t="shared" si="22"/>
        <v>0.1</v>
      </c>
      <c r="AQ16" s="57">
        <f t="shared" si="23"/>
        <v>5.7</v>
      </c>
      <c r="AR16" s="57">
        <f t="shared" si="24"/>
        <v>4.5999999999999996</v>
      </c>
      <c r="AS16" s="55">
        <f t="shared" si="25"/>
        <v>0.5</v>
      </c>
      <c r="AT16" s="55" t="str">
        <f>IF('Indicator Data'!L19="No data","x",IF('Indicator Data'!BE19&lt;1000,"x",ROUND((IF('Indicator Data'!L19&gt;AT$194,10,IF('Indicator Data'!L19&lt;AT$195,0,10-(AT$194-'Indicator Data'!L19)/(AT$194-AT$195)*10))),1)))</f>
        <v>x</v>
      </c>
      <c r="AU16" s="57">
        <f t="shared" si="26"/>
        <v>0.5</v>
      </c>
      <c r="AV16" s="58">
        <f t="shared" si="27"/>
        <v>2.6</v>
      </c>
      <c r="AW16" s="55">
        <f>ROUND(IF('Indicator Data'!M19=0,0,IF('Indicator Data'!M19&gt;AW$194,10,IF('Indicator Data'!M19&lt;AW$195,0,10-(AW$194-'Indicator Data'!M19)/(AW$194-AW$195)*10))),1)</f>
        <v>0</v>
      </c>
      <c r="AX16" s="55">
        <f>ROUND(IF('Indicator Data'!N19=0,0,IF(LOG('Indicator Data'!N19)&gt;LOG(AX$194),10,IF(LOG('Indicator Data'!N19)&lt;LOG(AX$195),0,10-(LOG(AX$194)-LOG('Indicator Data'!N19))/(LOG(AX$194)-LOG(AX$195))*10))),1)</f>
        <v>0</v>
      </c>
      <c r="AY16" s="57">
        <f t="shared" si="28"/>
        <v>0</v>
      </c>
      <c r="AZ16" s="55">
        <f>'Indicator Data'!O19</f>
        <v>0</v>
      </c>
      <c r="BA16" s="55">
        <f>'Indicator Data'!P19</f>
        <v>0</v>
      </c>
      <c r="BB16" s="57">
        <f t="shared" si="29"/>
        <v>0</v>
      </c>
      <c r="BC16" s="58">
        <f t="shared" si="30"/>
        <v>0</v>
      </c>
      <c r="BD16" s="15"/>
      <c r="BE16" s="104"/>
    </row>
    <row r="17" spans="1:57" s="4" customFormat="1" x14ac:dyDescent="0.35">
      <c r="A17" s="126" t="str">
        <f>'Indicator Data'!A20</f>
        <v>Belarus</v>
      </c>
      <c r="B17" s="59" t="str">
        <f>'Indicator Data'!B20</f>
        <v>BLR</v>
      </c>
      <c r="C17" s="55">
        <f>ROUND(IF('Indicator Data'!C20=0,0.1,IF(LOG('Indicator Data'!C20)&gt;C$194,10,IF(LOG('Indicator Data'!C20)&lt;C$195,0,10-(C$194-LOG('Indicator Data'!C20))/(C$194-C$195)*10))),1)</f>
        <v>0.1</v>
      </c>
      <c r="D17" s="55">
        <f>ROUND(IF('Indicator Data'!D20=0,0.1,IF(LOG('Indicator Data'!D20)&gt;D$194,10,IF(LOG('Indicator Data'!D20)&lt;D$195,0,10-(D$194-LOG('Indicator Data'!D20))/(D$194-D$195)*10))),1)</f>
        <v>0.1</v>
      </c>
      <c r="E17" s="55">
        <f t="shared" si="0"/>
        <v>0.1</v>
      </c>
      <c r="F17" s="55">
        <f>ROUND(IF('Indicator Data'!E20="No data",0.1,IF('Indicator Data'!E20=0,0,IF(LOG('Indicator Data'!E20)&gt;F$194,10,IF(LOG('Indicator Data'!E20)&lt;F$195,0,10-(F$194-LOG('Indicator Data'!E20))/(F$194-F$195)*10)))),1)</f>
        <v>7.1</v>
      </c>
      <c r="G17" s="55">
        <f>ROUND(IF('Indicator Data'!F20=0,0,IF(LOG('Indicator Data'!F20)&gt;G$194,10,IF(LOG('Indicator Data'!F20)&lt;G$195,0,10-(G$194-LOG('Indicator Data'!F20))/(G$194-G$195)*10))),1)</f>
        <v>0</v>
      </c>
      <c r="H17" s="55">
        <f>ROUND(IF('Indicator Data'!G20=0,0,IF(LOG('Indicator Data'!G20)&gt;H$194,10,IF(LOG('Indicator Data'!G20)&lt;H$195,0,10-(H$194-LOG('Indicator Data'!G20))/(H$194-H$195)*10))),1)</f>
        <v>0</v>
      </c>
      <c r="I17" s="55">
        <f>ROUND(IF('Indicator Data'!H20=0,0,IF(LOG('Indicator Data'!H20)&gt;I$194,10,IF(LOG('Indicator Data'!H20)&lt;I$195,0,10-(I$194-LOG('Indicator Data'!H20))/(I$194-I$195)*10))),1)</f>
        <v>0</v>
      </c>
      <c r="J17" s="55">
        <f t="shared" si="1"/>
        <v>0</v>
      </c>
      <c r="K17" s="55">
        <f>ROUND(IF('Indicator Data'!I20=0,0,IF(LOG('Indicator Data'!I20)&gt;K$194,10,IF(LOG('Indicator Data'!I20)&lt;K$195,0,10-(K$194-LOG('Indicator Data'!I20))/(K$194-K$195)*10))),1)</f>
        <v>0</v>
      </c>
      <c r="L17" s="55">
        <f t="shared" si="2"/>
        <v>0</v>
      </c>
      <c r="M17" s="55">
        <f>ROUND(IF('Indicator Data'!J20=0,0,IF(LOG('Indicator Data'!J20)&gt;M$194,10,IF(LOG('Indicator Data'!J20)&lt;M$195,0,10-(M$194-LOG('Indicator Data'!J20))/(M$194-M$195)*10))),1)</f>
        <v>0</v>
      </c>
      <c r="N17" s="56">
        <f>'Indicator Data'!C20/'Indicator Data'!$BD20</f>
        <v>0</v>
      </c>
      <c r="O17" s="56">
        <f>'Indicator Data'!D20/'Indicator Data'!$BD20</f>
        <v>0</v>
      </c>
      <c r="P17" s="56">
        <f>IF(F17=0.1,0,'Indicator Data'!E20/'Indicator Data'!$BD20)</f>
        <v>7.6769173637872669E-3</v>
      </c>
      <c r="Q17" s="56">
        <f>'Indicator Data'!F20/'Indicator Data'!$BD20</f>
        <v>0</v>
      </c>
      <c r="R17" s="56">
        <f>'Indicator Data'!G20/'Indicator Data'!$BD20</f>
        <v>0</v>
      </c>
      <c r="S17" s="56">
        <f>'Indicator Data'!H20/'Indicator Data'!$BD20</f>
        <v>0</v>
      </c>
      <c r="T17" s="56">
        <f>'Indicator Data'!I20/'Indicator Data'!$BD20</f>
        <v>0</v>
      </c>
      <c r="U17" s="56">
        <f>'Indicator Data'!J20/'Indicator Data'!$BD20</f>
        <v>0</v>
      </c>
      <c r="V17" s="55">
        <f t="shared" si="3"/>
        <v>0</v>
      </c>
      <c r="W17" s="55">
        <f t="shared" si="4"/>
        <v>0</v>
      </c>
      <c r="X17" s="55">
        <f t="shared" si="5"/>
        <v>0</v>
      </c>
      <c r="Y17" s="55">
        <f t="shared" si="6"/>
        <v>5.0999999999999996</v>
      </c>
      <c r="Z17" s="55">
        <f t="shared" si="7"/>
        <v>0</v>
      </c>
      <c r="AA17" s="55">
        <f t="shared" si="8"/>
        <v>0</v>
      </c>
      <c r="AB17" s="55">
        <f t="shared" si="9"/>
        <v>0</v>
      </c>
      <c r="AC17" s="55">
        <f t="shared" si="10"/>
        <v>0</v>
      </c>
      <c r="AD17" s="55">
        <f t="shared" si="11"/>
        <v>0</v>
      </c>
      <c r="AE17" s="55">
        <f t="shared" si="12"/>
        <v>0</v>
      </c>
      <c r="AF17" s="55">
        <f t="shared" si="13"/>
        <v>0</v>
      </c>
      <c r="AG17" s="55">
        <f>ROUND(IF('Indicator Data'!K20=0,0,IF('Indicator Data'!K20&gt;AG$194,10,IF('Indicator Data'!K20&lt;AG$195,0,10-(AG$194-'Indicator Data'!K20)/(AG$194-AG$195)*10))),1)</f>
        <v>0</v>
      </c>
      <c r="AH17" s="55">
        <f t="shared" si="14"/>
        <v>0.1</v>
      </c>
      <c r="AI17" s="55">
        <f t="shared" si="15"/>
        <v>0.1</v>
      </c>
      <c r="AJ17" s="55">
        <f t="shared" si="16"/>
        <v>0</v>
      </c>
      <c r="AK17" s="55">
        <f t="shared" si="17"/>
        <v>0</v>
      </c>
      <c r="AL17" s="55">
        <f t="shared" si="18"/>
        <v>0</v>
      </c>
      <c r="AM17" s="55">
        <f t="shared" si="19"/>
        <v>0</v>
      </c>
      <c r="AN17" s="55">
        <f t="shared" si="20"/>
        <v>0</v>
      </c>
      <c r="AO17" s="57">
        <f t="shared" si="21"/>
        <v>0.1</v>
      </c>
      <c r="AP17" s="57">
        <f t="shared" si="22"/>
        <v>6.2</v>
      </c>
      <c r="AQ17" s="57">
        <f t="shared" si="23"/>
        <v>0</v>
      </c>
      <c r="AR17" s="57">
        <f t="shared" si="24"/>
        <v>0</v>
      </c>
      <c r="AS17" s="55">
        <f t="shared" si="25"/>
        <v>0</v>
      </c>
      <c r="AT17" s="55">
        <f>IF('Indicator Data'!L20="No data","x",IF('Indicator Data'!BE20&lt;1000,"x",ROUND((IF('Indicator Data'!L20&gt;AT$194,10,IF('Indicator Data'!L20&lt;AT$195,0,10-(AT$194-'Indicator Data'!L20)/(AT$194-AT$195)*10))),1)))</f>
        <v>6.1</v>
      </c>
      <c r="AU17" s="57">
        <f t="shared" si="26"/>
        <v>3.1</v>
      </c>
      <c r="AV17" s="58">
        <f t="shared" si="27"/>
        <v>2.2999999999999998</v>
      </c>
      <c r="AW17" s="55">
        <f>ROUND(IF('Indicator Data'!M20=0,0,IF('Indicator Data'!M20&gt;AW$194,10,IF('Indicator Data'!M20&lt;AW$195,0,10-(AW$194-'Indicator Data'!M20)/(AW$194-AW$195)*10))),1)</f>
        <v>1.4</v>
      </c>
      <c r="AX17" s="55">
        <f>ROUND(IF('Indicator Data'!N20=0,0,IF(LOG('Indicator Data'!N20)&gt;LOG(AX$194),10,IF(LOG('Indicator Data'!N20)&lt;LOG(AX$195),0,10-(LOG(AX$194)-LOG('Indicator Data'!N20))/(LOG(AX$194)-LOG(AX$195))*10))),1)</f>
        <v>1.4</v>
      </c>
      <c r="AY17" s="57">
        <f t="shared" si="28"/>
        <v>1.4</v>
      </c>
      <c r="AZ17" s="55">
        <f>'Indicator Data'!O20</f>
        <v>0</v>
      </c>
      <c r="BA17" s="55">
        <f>'Indicator Data'!P20</f>
        <v>0</v>
      </c>
      <c r="BB17" s="57">
        <f t="shared" si="29"/>
        <v>0</v>
      </c>
      <c r="BC17" s="58">
        <f t="shared" si="30"/>
        <v>1</v>
      </c>
      <c r="BD17" s="15"/>
      <c r="BE17" s="104"/>
    </row>
    <row r="18" spans="1:57" s="4" customFormat="1" x14ac:dyDescent="0.35">
      <c r="A18" s="126" t="str">
        <f>'Indicator Data'!A21</f>
        <v>Belgium</v>
      </c>
      <c r="B18" s="59" t="str">
        <f>'Indicator Data'!B21</f>
        <v>BEL</v>
      </c>
      <c r="C18" s="55">
        <f>ROUND(IF('Indicator Data'!C21=0,0.1,IF(LOG('Indicator Data'!C21)&gt;C$194,10,IF(LOG('Indicator Data'!C21)&lt;C$195,0,10-(C$194-LOG('Indicator Data'!C21))/(C$194-C$195)*10))),1)</f>
        <v>6.7</v>
      </c>
      <c r="D18" s="55">
        <f>ROUND(IF('Indicator Data'!D21=0,0.1,IF(LOG('Indicator Data'!D21)&gt;D$194,10,IF(LOG('Indicator Data'!D21)&lt;D$195,0,10-(D$194-LOG('Indicator Data'!D21))/(D$194-D$195)*10))),1)</f>
        <v>0.1</v>
      </c>
      <c r="E18" s="55">
        <f t="shared" si="0"/>
        <v>4.0999999999999996</v>
      </c>
      <c r="F18" s="55">
        <f>ROUND(IF('Indicator Data'!E21="No data",0.1,IF('Indicator Data'!E21=0,0,IF(LOG('Indicator Data'!E21)&gt;F$194,10,IF(LOG('Indicator Data'!E21)&lt;F$195,0,10-(F$194-LOG('Indicator Data'!E21))/(F$194-F$195)*10)))),1)</f>
        <v>5.9</v>
      </c>
      <c r="G18" s="55">
        <f>ROUND(IF('Indicator Data'!F21=0,0,IF(LOG('Indicator Data'!F21)&gt;G$194,10,IF(LOG('Indicator Data'!F21)&lt;G$195,0,10-(G$194-LOG('Indicator Data'!F21))/(G$194-G$195)*10))),1)</f>
        <v>0</v>
      </c>
      <c r="H18" s="55">
        <f>ROUND(IF('Indicator Data'!G21=0,0,IF(LOG('Indicator Data'!G21)&gt;H$194,10,IF(LOG('Indicator Data'!G21)&lt;H$195,0,10-(H$194-LOG('Indicator Data'!G21))/(H$194-H$195)*10))),1)</f>
        <v>0</v>
      </c>
      <c r="I18" s="55">
        <f>ROUND(IF('Indicator Data'!H21=0,0,IF(LOG('Indicator Data'!H21)&gt;I$194,10,IF(LOG('Indicator Data'!H21)&lt;I$195,0,10-(I$194-LOG('Indicator Data'!H21))/(I$194-I$195)*10))),1)</f>
        <v>0</v>
      </c>
      <c r="J18" s="55">
        <f t="shared" si="1"/>
        <v>0</v>
      </c>
      <c r="K18" s="55">
        <f>ROUND(IF('Indicator Data'!I21=0,0,IF(LOG('Indicator Data'!I21)&gt;K$194,10,IF(LOG('Indicator Data'!I21)&lt;K$195,0,10-(K$194-LOG('Indicator Data'!I21))/(K$194-K$195)*10))),1)</f>
        <v>0</v>
      </c>
      <c r="L18" s="55">
        <f t="shared" si="2"/>
        <v>0</v>
      </c>
      <c r="M18" s="55">
        <f>ROUND(IF('Indicator Data'!J21=0,0,IF(LOG('Indicator Data'!J21)&gt;M$194,10,IF(LOG('Indicator Data'!J21)&lt;M$195,0,10-(M$194-LOG('Indicator Data'!J21))/(M$194-M$195)*10))),1)</f>
        <v>0</v>
      </c>
      <c r="N18" s="56">
        <f>'Indicator Data'!C21/'Indicator Data'!$BD21</f>
        <v>4.1696441680444364E-4</v>
      </c>
      <c r="O18" s="56">
        <f>'Indicator Data'!D21/'Indicator Data'!$BD21</f>
        <v>0</v>
      </c>
      <c r="P18" s="56">
        <f>IF(F18=0.1,0,'Indicator Data'!E21/'Indicator Data'!$BD21)</f>
        <v>1.9616753857092644E-3</v>
      </c>
      <c r="Q18" s="56">
        <f>'Indicator Data'!F21/'Indicator Data'!$BD21</f>
        <v>0</v>
      </c>
      <c r="R18" s="56">
        <f>'Indicator Data'!G21/'Indicator Data'!$BD21</f>
        <v>0</v>
      </c>
      <c r="S18" s="56">
        <f>'Indicator Data'!H21/'Indicator Data'!$BD21</f>
        <v>0</v>
      </c>
      <c r="T18" s="56">
        <f>'Indicator Data'!I21/'Indicator Data'!$BD21</f>
        <v>0</v>
      </c>
      <c r="U18" s="56">
        <f>'Indicator Data'!J21/'Indicator Data'!$BD21</f>
        <v>0</v>
      </c>
      <c r="V18" s="55">
        <f t="shared" si="3"/>
        <v>2.1</v>
      </c>
      <c r="W18" s="55">
        <f t="shared" si="4"/>
        <v>0</v>
      </c>
      <c r="X18" s="55">
        <f t="shared" si="5"/>
        <v>1.1000000000000001</v>
      </c>
      <c r="Y18" s="55">
        <f t="shared" si="6"/>
        <v>1.3</v>
      </c>
      <c r="Z18" s="55">
        <f t="shared" si="7"/>
        <v>0</v>
      </c>
      <c r="AA18" s="55">
        <f t="shared" si="8"/>
        <v>0</v>
      </c>
      <c r="AB18" s="55">
        <f t="shared" si="9"/>
        <v>0</v>
      </c>
      <c r="AC18" s="55">
        <f t="shared" si="10"/>
        <v>0</v>
      </c>
      <c r="AD18" s="55">
        <f t="shared" si="11"/>
        <v>0</v>
      </c>
      <c r="AE18" s="55">
        <f t="shared" si="12"/>
        <v>0</v>
      </c>
      <c r="AF18" s="55">
        <f t="shared" si="13"/>
        <v>0</v>
      </c>
      <c r="AG18" s="55">
        <f>ROUND(IF('Indicator Data'!K21=0,0,IF('Indicator Data'!K21&gt;AG$194,10,IF('Indicator Data'!K21&lt;AG$195,0,10-(AG$194-'Indicator Data'!K21)/(AG$194-AG$195)*10))),1)</f>
        <v>0</v>
      </c>
      <c r="AH18" s="55">
        <f t="shared" si="14"/>
        <v>4.4000000000000004</v>
      </c>
      <c r="AI18" s="55">
        <f t="shared" si="15"/>
        <v>0.1</v>
      </c>
      <c r="AJ18" s="55">
        <f t="shared" si="16"/>
        <v>0</v>
      </c>
      <c r="AK18" s="55">
        <f t="shared" si="17"/>
        <v>0</v>
      </c>
      <c r="AL18" s="55">
        <f t="shared" si="18"/>
        <v>0</v>
      </c>
      <c r="AM18" s="55">
        <f t="shared" si="19"/>
        <v>0</v>
      </c>
      <c r="AN18" s="55">
        <f t="shared" si="20"/>
        <v>0</v>
      </c>
      <c r="AO18" s="57">
        <f t="shared" si="21"/>
        <v>2.7</v>
      </c>
      <c r="AP18" s="57">
        <f t="shared" si="22"/>
        <v>4</v>
      </c>
      <c r="AQ18" s="57">
        <f t="shared" si="23"/>
        <v>0</v>
      </c>
      <c r="AR18" s="57">
        <f t="shared" si="24"/>
        <v>0</v>
      </c>
      <c r="AS18" s="55">
        <f t="shared" si="25"/>
        <v>0</v>
      </c>
      <c r="AT18" s="55">
        <f>IF('Indicator Data'!L21="No data","x",IF('Indicator Data'!BE21&lt;1000,"x",ROUND((IF('Indicator Data'!L21&gt;AT$194,10,IF('Indicator Data'!L21&lt;AT$195,0,10-(AT$194-'Indicator Data'!L21)/(AT$194-AT$195)*10))),1)))</f>
        <v>1</v>
      </c>
      <c r="AU18" s="57">
        <f t="shared" si="26"/>
        <v>0.5</v>
      </c>
      <c r="AV18" s="58">
        <f t="shared" si="27"/>
        <v>1.6</v>
      </c>
      <c r="AW18" s="55">
        <f>ROUND(IF('Indicator Data'!M21=0,0,IF('Indicator Data'!M21&gt;AW$194,10,IF('Indicator Data'!M21&lt;AW$195,0,10-(AW$194-'Indicator Data'!M21)/(AW$194-AW$195)*10))),1)</f>
        <v>1.8</v>
      </c>
      <c r="AX18" s="55">
        <f>ROUND(IF('Indicator Data'!N21=0,0,IF(LOG('Indicator Data'!N21)&gt;LOG(AX$194),10,IF(LOG('Indicator Data'!N21)&lt;LOG(AX$195),0,10-(LOG(AX$194)-LOG('Indicator Data'!N21))/(LOG(AX$194)-LOG(AX$195))*10))),1)</f>
        <v>4.8</v>
      </c>
      <c r="AY18" s="57">
        <f t="shared" si="28"/>
        <v>3.4</v>
      </c>
      <c r="AZ18" s="55">
        <f>'Indicator Data'!O21</f>
        <v>0</v>
      </c>
      <c r="BA18" s="55">
        <f>'Indicator Data'!P21</f>
        <v>0</v>
      </c>
      <c r="BB18" s="57">
        <f t="shared" si="29"/>
        <v>0</v>
      </c>
      <c r="BC18" s="58">
        <f t="shared" si="30"/>
        <v>2.4</v>
      </c>
      <c r="BD18" s="15"/>
      <c r="BE18" s="104"/>
    </row>
    <row r="19" spans="1:57" s="4" customFormat="1" x14ac:dyDescent="0.35">
      <c r="A19" s="126" t="str">
        <f>'Indicator Data'!A22</f>
        <v>Belize</v>
      </c>
      <c r="B19" s="59" t="str">
        <f>'Indicator Data'!B22</f>
        <v>BLZ</v>
      </c>
      <c r="C19" s="55">
        <f>ROUND(IF('Indicator Data'!C22=0,0.1,IF(LOG('Indicator Data'!C22)&gt;C$194,10,IF(LOG('Indicator Data'!C22)&lt;C$195,0,10-(C$194-LOG('Indicator Data'!C22))/(C$194-C$195)*10))),1)</f>
        <v>3.6</v>
      </c>
      <c r="D19" s="55">
        <f>ROUND(IF('Indicator Data'!D22=0,0.1,IF(LOG('Indicator Data'!D22)&gt;D$194,10,IF(LOG('Indicator Data'!D22)&lt;D$195,0,10-(D$194-LOG('Indicator Data'!D22))/(D$194-D$195)*10))),1)</f>
        <v>0.1</v>
      </c>
      <c r="E19" s="55">
        <f t="shared" si="0"/>
        <v>2</v>
      </c>
      <c r="F19" s="55">
        <f>ROUND(IF('Indicator Data'!E22="No data",0.1,IF('Indicator Data'!E22=0,0,IF(LOG('Indicator Data'!E22)&gt;F$194,10,IF(LOG('Indicator Data'!E22)&lt;F$195,0,10-(F$194-LOG('Indicator Data'!E22))/(F$194-F$195)*10)))),1)</f>
        <v>4.5</v>
      </c>
      <c r="G19" s="55">
        <f>ROUND(IF('Indicator Data'!F22=0,0,IF(LOG('Indicator Data'!F22)&gt;G$194,10,IF(LOG('Indicator Data'!F22)&lt;G$195,0,10-(G$194-LOG('Indicator Data'!F22))/(G$194-G$195)*10))),1)</f>
        <v>3.5</v>
      </c>
      <c r="H19" s="55">
        <f>ROUND(IF('Indicator Data'!G22=0,0,IF(LOG('Indicator Data'!G22)&gt;H$194,10,IF(LOG('Indicator Data'!G22)&lt;H$195,0,10-(H$194-LOG('Indicator Data'!G22))/(H$194-H$195)*10))),1)</f>
        <v>4.0999999999999996</v>
      </c>
      <c r="I19" s="55">
        <f>ROUND(IF('Indicator Data'!H22=0,0,IF(LOG('Indicator Data'!H22)&gt;I$194,10,IF(LOG('Indicator Data'!H22)&lt;I$195,0,10-(I$194-LOG('Indicator Data'!H22))/(I$194-I$195)*10))),1)</f>
        <v>6.7</v>
      </c>
      <c r="J19" s="55">
        <f t="shared" si="1"/>
        <v>5.5</v>
      </c>
      <c r="K19" s="55">
        <f>ROUND(IF('Indicator Data'!I22=0,0,IF(LOG('Indicator Data'!I22)&gt;K$194,10,IF(LOG('Indicator Data'!I22)&lt;K$195,0,10-(K$194-LOG('Indicator Data'!I22))/(K$194-K$195)*10))),1)</f>
        <v>5.2</v>
      </c>
      <c r="L19" s="55">
        <f t="shared" si="2"/>
        <v>5.4</v>
      </c>
      <c r="M19" s="55">
        <f>ROUND(IF('Indicator Data'!J22=0,0,IF(LOG('Indicator Data'!J22)&gt;M$194,10,IF(LOG('Indicator Data'!J22)&lt;M$195,0,10-(M$194-LOG('Indicator Data'!J22))/(M$194-M$195)*10))),1)</f>
        <v>0</v>
      </c>
      <c r="N19" s="56">
        <f>'Indicator Data'!C22/'Indicator Data'!$BD22</f>
        <v>7.3851062584157849E-4</v>
      </c>
      <c r="O19" s="56">
        <f>'Indicator Data'!D22/'Indicator Data'!$BD22</f>
        <v>0</v>
      </c>
      <c r="P19" s="56">
        <f>IF(F19=0.1,0,'Indicator Data'!E22/'Indicator Data'!$BD22)</f>
        <v>1.7631194382647389E-2</v>
      </c>
      <c r="Q19" s="56">
        <f>'Indicator Data'!F22/'Indicator Data'!$BD22</f>
        <v>3.3314794215795327E-6</v>
      </c>
      <c r="R19" s="56">
        <f>'Indicator Data'!G22/'Indicator Data'!$BD22</f>
        <v>1.171047274749722E-2</v>
      </c>
      <c r="S19" s="56">
        <f>'Indicator Data'!H22/'Indicator Data'!$BD22</f>
        <v>1.4310289210233591E-3</v>
      </c>
      <c r="T19" s="56">
        <f>'Indicator Data'!I22/'Indicator Data'!$BD22</f>
        <v>1.1426804783092324E-2</v>
      </c>
      <c r="U19" s="56">
        <f>'Indicator Data'!J22/'Indicator Data'!$BD22</f>
        <v>0</v>
      </c>
      <c r="V19" s="55">
        <f t="shared" si="3"/>
        <v>3.7</v>
      </c>
      <c r="W19" s="55">
        <f t="shared" si="4"/>
        <v>0</v>
      </c>
      <c r="X19" s="55">
        <f t="shared" si="5"/>
        <v>2</v>
      </c>
      <c r="Y19" s="55">
        <f t="shared" si="6"/>
        <v>10</v>
      </c>
      <c r="Z19" s="55">
        <f t="shared" si="7"/>
        <v>6.7</v>
      </c>
      <c r="AA19" s="55">
        <f t="shared" si="8"/>
        <v>6.5</v>
      </c>
      <c r="AB19" s="55">
        <f t="shared" si="9"/>
        <v>2.9</v>
      </c>
      <c r="AC19" s="55">
        <f t="shared" si="10"/>
        <v>5</v>
      </c>
      <c r="AD19" s="55">
        <f t="shared" si="11"/>
        <v>10</v>
      </c>
      <c r="AE19" s="55">
        <f t="shared" si="12"/>
        <v>8.5</v>
      </c>
      <c r="AF19" s="55">
        <f t="shared" si="13"/>
        <v>0</v>
      </c>
      <c r="AG19" s="55">
        <f>ROUND(IF('Indicator Data'!K22=0,0,IF('Indicator Data'!K22&gt;AG$194,10,IF('Indicator Data'!K22&lt;AG$195,0,10-(AG$194-'Indicator Data'!K22)/(AG$194-AG$195)*10))),1)</f>
        <v>0</v>
      </c>
      <c r="AH19" s="55">
        <f t="shared" si="14"/>
        <v>3.7</v>
      </c>
      <c r="AI19" s="55">
        <f t="shared" si="15"/>
        <v>0.1</v>
      </c>
      <c r="AJ19" s="55">
        <f t="shared" si="16"/>
        <v>5.3</v>
      </c>
      <c r="AK19" s="55">
        <f t="shared" si="17"/>
        <v>4.8</v>
      </c>
      <c r="AL19" s="55">
        <f t="shared" si="18"/>
        <v>5.0999999999999996</v>
      </c>
      <c r="AM19" s="55">
        <f t="shared" si="19"/>
        <v>7.6</v>
      </c>
      <c r="AN19" s="55">
        <f t="shared" si="20"/>
        <v>0</v>
      </c>
      <c r="AO19" s="57">
        <f t="shared" si="21"/>
        <v>2</v>
      </c>
      <c r="AP19" s="57">
        <f t="shared" si="22"/>
        <v>8.4</v>
      </c>
      <c r="AQ19" s="57">
        <f t="shared" si="23"/>
        <v>5.3</v>
      </c>
      <c r="AR19" s="57">
        <f t="shared" si="24"/>
        <v>7.2</v>
      </c>
      <c r="AS19" s="55">
        <f t="shared" si="25"/>
        <v>0</v>
      </c>
      <c r="AT19" s="55">
        <f>IF('Indicator Data'!L22="No data","x",IF('Indicator Data'!BE22&lt;1000,"x",ROUND((IF('Indicator Data'!L22&gt;AT$194,10,IF('Indicator Data'!L22&lt;AT$195,0,10-(AT$194-'Indicator Data'!L22)/(AT$194-AT$195)*10))),1)))</f>
        <v>2</v>
      </c>
      <c r="AU19" s="57">
        <f t="shared" si="26"/>
        <v>1</v>
      </c>
      <c r="AV19" s="58">
        <f t="shared" si="27"/>
        <v>5.5</v>
      </c>
      <c r="AW19" s="55">
        <f>ROUND(IF('Indicator Data'!M22=0,0,IF('Indicator Data'!M22&gt;AW$194,10,IF('Indicator Data'!M22&lt;AW$195,0,10-(AW$194-'Indicator Data'!M22)/(AW$194-AW$195)*10))),1)</f>
        <v>0.4</v>
      </c>
      <c r="AX19" s="55">
        <f>ROUND(IF('Indicator Data'!N22=0,0,IF(LOG('Indicator Data'!N22)&gt;LOG(AX$194),10,IF(LOG('Indicator Data'!N22)&lt;LOG(AX$195),0,10-(LOG(AX$194)-LOG('Indicator Data'!N22))/(LOG(AX$194)-LOG(AX$195))*10))),1)</f>
        <v>0</v>
      </c>
      <c r="AY19" s="57">
        <f t="shared" si="28"/>
        <v>0.2</v>
      </c>
      <c r="AZ19" s="55">
        <f>'Indicator Data'!O22</f>
        <v>0</v>
      </c>
      <c r="BA19" s="55">
        <f>'Indicator Data'!P22</f>
        <v>0</v>
      </c>
      <c r="BB19" s="57">
        <f t="shared" si="29"/>
        <v>0</v>
      </c>
      <c r="BC19" s="58">
        <f t="shared" si="30"/>
        <v>0.1</v>
      </c>
      <c r="BD19" s="15"/>
      <c r="BE19" s="104"/>
    </row>
    <row r="20" spans="1:57" s="4" customFormat="1" x14ac:dyDescent="0.35">
      <c r="A20" s="126" t="str">
        <f>'Indicator Data'!A23</f>
        <v>Benin</v>
      </c>
      <c r="B20" s="59" t="str">
        <f>'Indicator Data'!B23</f>
        <v>BEN</v>
      </c>
      <c r="C20" s="55">
        <f>ROUND(IF('Indicator Data'!C23=0,0.1,IF(LOG('Indicator Data'!C23)&gt;C$194,10,IF(LOG('Indicator Data'!C23)&lt;C$195,0,10-(C$194-LOG('Indicator Data'!C23))/(C$194-C$195)*10))),1)</f>
        <v>0.1</v>
      </c>
      <c r="D20" s="55">
        <f>ROUND(IF('Indicator Data'!D23=0,0.1,IF(LOG('Indicator Data'!D23)&gt;D$194,10,IF(LOG('Indicator Data'!D23)&lt;D$195,0,10-(D$194-LOG('Indicator Data'!D23))/(D$194-D$195)*10))),1)</f>
        <v>0.1</v>
      </c>
      <c r="E20" s="55">
        <f t="shared" si="0"/>
        <v>0.1</v>
      </c>
      <c r="F20" s="55">
        <f>ROUND(IF('Indicator Data'!E23="No data",0.1,IF('Indicator Data'!E23=0,0,IF(LOG('Indicator Data'!E23)&gt;F$194,10,IF(LOG('Indicator Data'!E23)&lt;F$195,0,10-(F$194-LOG('Indicator Data'!E23))/(F$194-F$195)*10)))),1)</f>
        <v>6.7</v>
      </c>
      <c r="G20" s="55">
        <f>ROUND(IF('Indicator Data'!F23=0,0,IF(LOG('Indicator Data'!F23)&gt;G$194,10,IF(LOG('Indicator Data'!F23)&lt;G$195,0,10-(G$194-LOG('Indicator Data'!F23))/(G$194-G$195)*10))),1)</f>
        <v>0</v>
      </c>
      <c r="H20" s="55">
        <f>ROUND(IF('Indicator Data'!G23=0,0,IF(LOG('Indicator Data'!G23)&gt;H$194,10,IF(LOG('Indicator Data'!G23)&lt;H$195,0,10-(H$194-LOG('Indicator Data'!G23))/(H$194-H$195)*10))),1)</f>
        <v>0</v>
      </c>
      <c r="I20" s="55">
        <f>ROUND(IF('Indicator Data'!H23=0,0,IF(LOG('Indicator Data'!H23)&gt;I$194,10,IF(LOG('Indicator Data'!H23)&lt;I$195,0,10-(I$194-LOG('Indicator Data'!H23))/(I$194-I$195)*10))),1)</f>
        <v>0</v>
      </c>
      <c r="J20" s="55">
        <f t="shared" si="1"/>
        <v>0</v>
      </c>
      <c r="K20" s="55">
        <f>ROUND(IF('Indicator Data'!I23=0,0,IF(LOG('Indicator Data'!I23)&gt;K$194,10,IF(LOG('Indicator Data'!I23)&lt;K$195,0,10-(K$194-LOG('Indicator Data'!I23))/(K$194-K$195)*10))),1)</f>
        <v>0</v>
      </c>
      <c r="L20" s="55">
        <f t="shared" si="2"/>
        <v>0</v>
      </c>
      <c r="M20" s="55">
        <f>ROUND(IF('Indicator Data'!J23=0,0,IF(LOG('Indicator Data'!J23)&gt;M$194,10,IF(LOG('Indicator Data'!J23)&lt;M$195,0,10-(M$194-LOG('Indicator Data'!J23))/(M$194-M$195)*10))),1)</f>
        <v>0</v>
      </c>
      <c r="N20" s="56">
        <f>'Indicator Data'!C23/'Indicator Data'!$BD23</f>
        <v>0</v>
      </c>
      <c r="O20" s="56">
        <f>'Indicator Data'!D23/'Indicator Data'!$BD23</f>
        <v>0</v>
      </c>
      <c r="P20" s="56">
        <f>IF(F20=0.1,0,'Indicator Data'!E23/'Indicator Data'!$BD23)</f>
        <v>4.4396336911201586E-3</v>
      </c>
      <c r="Q20" s="56">
        <f>'Indicator Data'!F23/'Indicator Data'!$BD23</f>
        <v>0</v>
      </c>
      <c r="R20" s="56">
        <f>'Indicator Data'!G23/'Indicator Data'!$BD23</f>
        <v>0</v>
      </c>
      <c r="S20" s="56">
        <f>'Indicator Data'!H23/'Indicator Data'!$BD23</f>
        <v>0</v>
      </c>
      <c r="T20" s="56">
        <f>'Indicator Data'!I23/'Indicator Data'!$BD23</f>
        <v>0</v>
      </c>
      <c r="U20" s="56">
        <f>'Indicator Data'!J23/'Indicator Data'!$BD23</f>
        <v>0</v>
      </c>
      <c r="V20" s="55">
        <f t="shared" si="3"/>
        <v>0</v>
      </c>
      <c r="W20" s="55">
        <f t="shared" si="4"/>
        <v>0</v>
      </c>
      <c r="X20" s="55">
        <f t="shared" si="5"/>
        <v>0</v>
      </c>
      <c r="Y20" s="55">
        <f t="shared" si="6"/>
        <v>3</v>
      </c>
      <c r="Z20" s="55">
        <f t="shared" si="7"/>
        <v>0</v>
      </c>
      <c r="AA20" s="55">
        <f t="shared" si="8"/>
        <v>0</v>
      </c>
      <c r="AB20" s="55">
        <f t="shared" si="9"/>
        <v>0</v>
      </c>
      <c r="AC20" s="55">
        <f t="shared" si="10"/>
        <v>0</v>
      </c>
      <c r="AD20" s="55">
        <f t="shared" si="11"/>
        <v>0</v>
      </c>
      <c r="AE20" s="55">
        <f t="shared" si="12"/>
        <v>0</v>
      </c>
      <c r="AF20" s="55">
        <f t="shared" si="13"/>
        <v>0</v>
      </c>
      <c r="AG20" s="55">
        <f>ROUND(IF('Indicator Data'!K23=0,0,IF('Indicator Data'!K23&gt;AG$194,10,IF('Indicator Data'!K23&lt;AG$195,0,10-(AG$194-'Indicator Data'!K23)/(AG$194-AG$195)*10))),1)</f>
        <v>0</v>
      </c>
      <c r="AH20" s="55">
        <f t="shared" si="14"/>
        <v>0.1</v>
      </c>
      <c r="AI20" s="55">
        <f t="shared" si="15"/>
        <v>0.1</v>
      </c>
      <c r="AJ20" s="55">
        <f t="shared" si="16"/>
        <v>0</v>
      </c>
      <c r="AK20" s="55">
        <f t="shared" si="17"/>
        <v>0</v>
      </c>
      <c r="AL20" s="55">
        <f t="shared" si="18"/>
        <v>0</v>
      </c>
      <c r="AM20" s="55">
        <f t="shared" si="19"/>
        <v>0</v>
      </c>
      <c r="AN20" s="55">
        <f t="shared" si="20"/>
        <v>0</v>
      </c>
      <c r="AO20" s="57">
        <f t="shared" si="21"/>
        <v>0.1</v>
      </c>
      <c r="AP20" s="57">
        <f t="shared" si="22"/>
        <v>5.0999999999999996</v>
      </c>
      <c r="AQ20" s="57">
        <f t="shared" si="23"/>
        <v>0</v>
      </c>
      <c r="AR20" s="57">
        <f t="shared" si="24"/>
        <v>0</v>
      </c>
      <c r="AS20" s="55">
        <f t="shared" si="25"/>
        <v>0</v>
      </c>
      <c r="AT20" s="55">
        <f>IF('Indicator Data'!L23="No data","x",IF('Indicator Data'!BE23&lt;1000,"x",ROUND((IF('Indicator Data'!L23&gt;AT$194,10,IF('Indicator Data'!L23&lt;AT$195,0,10-(AT$194-'Indicator Data'!L23)/(AT$194-AT$195)*10))),1)))</f>
        <v>1</v>
      </c>
      <c r="AU20" s="57">
        <f t="shared" si="26"/>
        <v>0.5</v>
      </c>
      <c r="AV20" s="58">
        <f t="shared" si="27"/>
        <v>1.4</v>
      </c>
      <c r="AW20" s="55">
        <f>ROUND(IF('Indicator Data'!M23=0,0,IF('Indicator Data'!M23&gt;AW$194,10,IF('Indicator Data'!M23&lt;AW$195,0,10-(AW$194-'Indicator Data'!M23)/(AW$194-AW$195)*10))),1)</f>
        <v>2.2999999999999998</v>
      </c>
      <c r="AX20" s="55">
        <f>ROUND(IF('Indicator Data'!N23=0,0,IF(LOG('Indicator Data'!N23)&gt;LOG(AX$194),10,IF(LOG('Indicator Data'!N23)&lt;LOG(AX$195),0,10-(LOG(AX$194)-LOG('Indicator Data'!N23))/(LOG(AX$194)-LOG(AX$195))*10))),1)</f>
        <v>3.4</v>
      </c>
      <c r="AY20" s="57">
        <f t="shared" si="28"/>
        <v>2.9</v>
      </c>
      <c r="AZ20" s="55">
        <f>'Indicator Data'!O23</f>
        <v>0</v>
      </c>
      <c r="BA20" s="55">
        <f>'Indicator Data'!P23</f>
        <v>0</v>
      </c>
      <c r="BB20" s="57">
        <f t="shared" si="29"/>
        <v>0</v>
      </c>
      <c r="BC20" s="58">
        <f t="shared" si="30"/>
        <v>2</v>
      </c>
      <c r="BD20" s="15"/>
      <c r="BE20" s="104"/>
    </row>
    <row r="21" spans="1:57" s="4" customFormat="1" x14ac:dyDescent="0.35">
      <c r="A21" s="126" t="str">
        <f>'Indicator Data'!A24</f>
        <v>Bhutan</v>
      </c>
      <c r="B21" s="59" t="str">
        <f>'Indicator Data'!B24</f>
        <v>BTN</v>
      </c>
      <c r="C21" s="55">
        <f>ROUND(IF('Indicator Data'!C24=0,0.1,IF(LOG('Indicator Data'!C24)&gt;C$194,10,IF(LOG('Indicator Data'!C24)&lt;C$195,0,10-(C$194-LOG('Indicator Data'!C24))/(C$194-C$195)*10))),1)</f>
        <v>5.6</v>
      </c>
      <c r="D21" s="55">
        <f>ROUND(IF('Indicator Data'!D24=0,0.1,IF(LOG('Indicator Data'!D24)&gt;D$194,10,IF(LOG('Indicator Data'!D24)&lt;D$195,0,10-(D$194-LOG('Indicator Data'!D24))/(D$194-D$195)*10))),1)</f>
        <v>5.2</v>
      </c>
      <c r="E21" s="55">
        <f t="shared" si="0"/>
        <v>5.4</v>
      </c>
      <c r="F21" s="55">
        <f>ROUND(IF('Indicator Data'!E24="No data",0.1,IF('Indicator Data'!E24=0,0,IF(LOG('Indicator Data'!E24)&gt;F$194,10,IF(LOG('Indicator Data'!E24)&lt;F$195,0,10-(F$194-LOG('Indicator Data'!E24))/(F$194-F$195)*10)))),1)</f>
        <v>4.5999999999999996</v>
      </c>
      <c r="G21" s="55">
        <f>ROUND(IF('Indicator Data'!F24=0,0,IF(LOG('Indicator Data'!F24)&gt;G$194,10,IF(LOG('Indicator Data'!F24)&lt;G$195,0,10-(G$194-LOG('Indicator Data'!F24))/(G$194-G$195)*10))),1)</f>
        <v>0</v>
      </c>
      <c r="H21" s="55">
        <f>ROUND(IF('Indicator Data'!G24=0,0,IF(LOG('Indicator Data'!G24)&gt;H$194,10,IF(LOG('Indicator Data'!G24)&lt;H$195,0,10-(H$194-LOG('Indicator Data'!G24))/(H$194-H$195)*10))),1)</f>
        <v>0</v>
      </c>
      <c r="I21" s="55">
        <f>ROUND(IF('Indicator Data'!H24=0,0,IF(LOG('Indicator Data'!H24)&gt;I$194,10,IF(LOG('Indicator Data'!H24)&lt;I$195,0,10-(I$194-LOG('Indicator Data'!H24))/(I$194-I$195)*10))),1)</f>
        <v>0</v>
      </c>
      <c r="J21" s="55">
        <f t="shared" si="1"/>
        <v>0</v>
      </c>
      <c r="K21" s="55">
        <f>ROUND(IF('Indicator Data'!I24=0,0,IF(LOG('Indicator Data'!I24)&gt;K$194,10,IF(LOG('Indicator Data'!I24)&lt;K$195,0,10-(K$194-LOG('Indicator Data'!I24))/(K$194-K$195)*10))),1)</f>
        <v>0</v>
      </c>
      <c r="L21" s="55">
        <f t="shared" si="2"/>
        <v>0</v>
      </c>
      <c r="M21" s="55">
        <f>ROUND(IF('Indicator Data'!J24=0,0,IF(LOG('Indicator Data'!J24)&gt;M$194,10,IF(LOG('Indicator Data'!J24)&lt;M$195,0,10-(M$194-LOG('Indicator Data'!J24))/(M$194-M$195)*10))),1)</f>
        <v>0</v>
      </c>
      <c r="N21" s="56">
        <f>'Indicator Data'!C24/'Indicator Data'!$BD24</f>
        <v>2.2902581955937741E-3</v>
      </c>
      <c r="O21" s="56">
        <f>'Indicator Data'!D24/'Indicator Data'!$BD24</f>
        <v>5.0907184727930427E-4</v>
      </c>
      <c r="P21" s="56">
        <f>IF(F21=0.1,0,'Indicator Data'!E24/'Indicator Data'!$BD24)</f>
        <v>9.2016349125663612E-3</v>
      </c>
      <c r="Q21" s="56">
        <f>'Indicator Data'!F24/'Indicator Data'!$BD24</f>
        <v>0</v>
      </c>
      <c r="R21" s="56">
        <f>'Indicator Data'!G24/'Indicator Data'!$BD24</f>
        <v>0</v>
      </c>
      <c r="S21" s="56">
        <f>'Indicator Data'!H24/'Indicator Data'!$BD24</f>
        <v>0</v>
      </c>
      <c r="T21" s="56">
        <f>'Indicator Data'!I24/'Indicator Data'!$BD24</f>
        <v>0</v>
      </c>
      <c r="U21" s="56">
        <f>'Indicator Data'!J24/'Indicator Data'!$BD24</f>
        <v>0</v>
      </c>
      <c r="V21" s="55">
        <f t="shared" si="3"/>
        <v>10</v>
      </c>
      <c r="W21" s="55">
        <f t="shared" si="4"/>
        <v>5.0999999999999996</v>
      </c>
      <c r="X21" s="55">
        <f t="shared" si="5"/>
        <v>8.5</v>
      </c>
      <c r="Y21" s="55">
        <f t="shared" si="6"/>
        <v>6.1</v>
      </c>
      <c r="Z21" s="55">
        <f t="shared" si="7"/>
        <v>0</v>
      </c>
      <c r="AA21" s="55">
        <f t="shared" si="8"/>
        <v>0</v>
      </c>
      <c r="AB21" s="55">
        <f t="shared" si="9"/>
        <v>0</v>
      </c>
      <c r="AC21" s="55">
        <f t="shared" si="10"/>
        <v>0</v>
      </c>
      <c r="AD21" s="55">
        <f t="shared" si="11"/>
        <v>0</v>
      </c>
      <c r="AE21" s="55">
        <f t="shared" si="12"/>
        <v>0</v>
      </c>
      <c r="AF21" s="55">
        <f t="shared" si="13"/>
        <v>0</v>
      </c>
      <c r="AG21" s="55">
        <f>ROUND(IF('Indicator Data'!K24=0,0,IF('Indicator Data'!K24&gt;AG$194,10,IF('Indicator Data'!K24&lt;AG$195,0,10-(AG$194-'Indicator Data'!K24)/(AG$194-AG$195)*10))),1)</f>
        <v>0</v>
      </c>
      <c r="AH21" s="55">
        <f t="shared" si="14"/>
        <v>7.8</v>
      </c>
      <c r="AI21" s="55">
        <f t="shared" si="15"/>
        <v>5.2</v>
      </c>
      <c r="AJ21" s="55">
        <f t="shared" si="16"/>
        <v>0</v>
      </c>
      <c r="AK21" s="55">
        <f t="shared" si="17"/>
        <v>0</v>
      </c>
      <c r="AL21" s="55">
        <f t="shared" si="18"/>
        <v>0</v>
      </c>
      <c r="AM21" s="55">
        <f t="shared" si="19"/>
        <v>0</v>
      </c>
      <c r="AN21" s="55">
        <f t="shared" si="20"/>
        <v>0</v>
      </c>
      <c r="AO21" s="57">
        <f t="shared" si="21"/>
        <v>7.2</v>
      </c>
      <c r="AP21" s="57">
        <f t="shared" si="22"/>
        <v>5.4</v>
      </c>
      <c r="AQ21" s="57">
        <f t="shared" si="23"/>
        <v>0</v>
      </c>
      <c r="AR21" s="57">
        <f t="shared" si="24"/>
        <v>0</v>
      </c>
      <c r="AS21" s="55">
        <f t="shared" si="25"/>
        <v>0</v>
      </c>
      <c r="AT21" s="55">
        <f>IF('Indicator Data'!L24="No data","x",IF('Indicator Data'!BE24&lt;1000,"x",ROUND((IF('Indicator Data'!L24&gt;AT$194,10,IF('Indicator Data'!L24&lt;AT$195,0,10-(AT$194-'Indicator Data'!L24)/(AT$194-AT$195)*10))),1)))</f>
        <v>0</v>
      </c>
      <c r="AU21" s="57">
        <f t="shared" si="26"/>
        <v>0</v>
      </c>
      <c r="AV21" s="58">
        <f t="shared" si="27"/>
        <v>3.2</v>
      </c>
      <c r="AW21" s="55">
        <f>ROUND(IF('Indicator Data'!M24=0,0,IF('Indicator Data'!M24&gt;AW$194,10,IF('Indicator Data'!M24&lt;AW$195,0,10-(AW$194-'Indicator Data'!M24)/(AW$194-AW$195)*10))),1)</f>
        <v>0.2</v>
      </c>
      <c r="AX21" s="55">
        <f>ROUND(IF('Indicator Data'!N24=0,0,IF(LOG('Indicator Data'!N24)&gt;LOG(AX$194),10,IF(LOG('Indicator Data'!N24)&lt;LOG(AX$195),0,10-(LOG(AX$194)-LOG('Indicator Data'!N24))/(LOG(AX$194)-LOG(AX$195))*10))),1)</f>
        <v>0</v>
      </c>
      <c r="AY21" s="57">
        <f t="shared" si="28"/>
        <v>0.1</v>
      </c>
      <c r="AZ21" s="55">
        <f>'Indicator Data'!O24</f>
        <v>0</v>
      </c>
      <c r="BA21" s="55">
        <f>'Indicator Data'!P24</f>
        <v>0</v>
      </c>
      <c r="BB21" s="57">
        <f t="shared" si="29"/>
        <v>0</v>
      </c>
      <c r="BC21" s="58">
        <f t="shared" si="30"/>
        <v>0.1</v>
      </c>
      <c r="BD21" s="15"/>
      <c r="BE21" s="104"/>
    </row>
    <row r="22" spans="1:57" s="4" customFormat="1" x14ac:dyDescent="0.35">
      <c r="A22" s="126" t="str">
        <f>'Indicator Data'!A25</f>
        <v>Bolivia</v>
      </c>
      <c r="B22" s="59" t="str">
        <f>'Indicator Data'!B25</f>
        <v>BOL</v>
      </c>
      <c r="C22" s="55">
        <f>ROUND(IF('Indicator Data'!C25=0,0.1,IF(LOG('Indicator Data'!C25)&gt;C$194,10,IF(LOG('Indicator Data'!C25)&lt;C$195,0,10-(C$194-LOG('Indicator Data'!C25))/(C$194-C$195)*10))),1)</f>
        <v>8.3000000000000007</v>
      </c>
      <c r="D22" s="55">
        <f>ROUND(IF('Indicator Data'!D25=0,0.1,IF(LOG('Indicator Data'!D25)&gt;D$194,10,IF(LOG('Indicator Data'!D25)&lt;D$195,0,10-(D$194-LOG('Indicator Data'!D25))/(D$194-D$195)*10))),1)</f>
        <v>0.1</v>
      </c>
      <c r="E22" s="55">
        <f t="shared" si="0"/>
        <v>5.5</v>
      </c>
      <c r="F22" s="55">
        <f>ROUND(IF('Indicator Data'!E25="No data",0.1,IF('Indicator Data'!E25=0,0,IF(LOG('Indicator Data'!E25)&gt;F$194,10,IF(LOG('Indicator Data'!E25)&lt;F$195,0,10-(F$194-LOG('Indicator Data'!E25))/(F$194-F$195)*10)))),1)</f>
        <v>6.9</v>
      </c>
      <c r="G22" s="55">
        <f>ROUND(IF('Indicator Data'!F25=0,0,IF(LOG('Indicator Data'!F25)&gt;G$194,10,IF(LOG('Indicator Data'!F25)&lt;G$195,0,10-(G$194-LOG('Indicator Data'!F25))/(G$194-G$195)*10))),1)</f>
        <v>0</v>
      </c>
      <c r="H22" s="55">
        <f>ROUND(IF('Indicator Data'!G25=0,0,IF(LOG('Indicator Data'!G25)&gt;H$194,10,IF(LOG('Indicator Data'!G25)&lt;H$195,0,10-(H$194-LOG('Indicator Data'!G25))/(H$194-H$195)*10))),1)</f>
        <v>0</v>
      </c>
      <c r="I22" s="55">
        <f>ROUND(IF('Indicator Data'!H25=0,0,IF(LOG('Indicator Data'!H25)&gt;I$194,10,IF(LOG('Indicator Data'!H25)&lt;I$195,0,10-(I$194-LOG('Indicator Data'!H25))/(I$194-I$195)*10))),1)</f>
        <v>0</v>
      </c>
      <c r="J22" s="55">
        <f t="shared" si="1"/>
        <v>0</v>
      </c>
      <c r="K22" s="55">
        <f>ROUND(IF('Indicator Data'!I25=0,0,IF(LOG('Indicator Data'!I25)&gt;K$194,10,IF(LOG('Indicator Data'!I25)&lt;K$195,0,10-(K$194-LOG('Indicator Data'!I25))/(K$194-K$195)*10))),1)</f>
        <v>0</v>
      </c>
      <c r="L22" s="55">
        <f t="shared" si="2"/>
        <v>0</v>
      </c>
      <c r="M22" s="55">
        <f>ROUND(IF('Indicator Data'!J25=0,0,IF(LOG('Indicator Data'!J25)&gt;M$194,10,IF(LOG('Indicator Data'!J25)&lt;M$195,0,10-(M$194-LOG('Indicator Data'!J25))/(M$194-M$195)*10))),1)</f>
        <v>9.1999999999999993</v>
      </c>
      <c r="N22" s="56">
        <f>'Indicator Data'!C25/'Indicator Data'!$BD25</f>
        <v>1.9231851299485487E-3</v>
      </c>
      <c r="O22" s="56">
        <f>'Indicator Data'!D25/'Indicator Data'!$BD25</f>
        <v>0</v>
      </c>
      <c r="P22" s="56">
        <f>IF(F22=0.1,0,'Indicator Data'!E25/'Indicator Data'!$BD25)</f>
        <v>5.6052390166670242E-3</v>
      </c>
      <c r="Q22" s="56">
        <f>'Indicator Data'!F25/'Indicator Data'!$BD25</f>
        <v>0</v>
      </c>
      <c r="R22" s="56">
        <f>'Indicator Data'!G25/'Indicator Data'!$BD25</f>
        <v>0</v>
      </c>
      <c r="S22" s="56">
        <f>'Indicator Data'!H25/'Indicator Data'!$BD25</f>
        <v>0</v>
      </c>
      <c r="T22" s="56">
        <f>'Indicator Data'!I25/'Indicator Data'!$BD25</f>
        <v>0</v>
      </c>
      <c r="U22" s="56">
        <f>'Indicator Data'!J25/'Indicator Data'!$BD25</f>
        <v>4.460528474771186E-3</v>
      </c>
      <c r="V22" s="55">
        <f t="shared" si="3"/>
        <v>9.6</v>
      </c>
      <c r="W22" s="55">
        <f t="shared" si="4"/>
        <v>0</v>
      </c>
      <c r="X22" s="55">
        <f t="shared" si="5"/>
        <v>7</v>
      </c>
      <c r="Y22" s="55">
        <f t="shared" si="6"/>
        <v>3.7</v>
      </c>
      <c r="Z22" s="55">
        <f t="shared" si="7"/>
        <v>0</v>
      </c>
      <c r="AA22" s="55">
        <f t="shared" si="8"/>
        <v>0</v>
      </c>
      <c r="AB22" s="55">
        <f t="shared" si="9"/>
        <v>0</v>
      </c>
      <c r="AC22" s="55">
        <f t="shared" si="10"/>
        <v>0</v>
      </c>
      <c r="AD22" s="55">
        <f t="shared" si="11"/>
        <v>0</v>
      </c>
      <c r="AE22" s="55">
        <f t="shared" si="12"/>
        <v>0</v>
      </c>
      <c r="AF22" s="55">
        <f t="shared" si="13"/>
        <v>1.5</v>
      </c>
      <c r="AG22" s="55">
        <f>ROUND(IF('Indicator Data'!K25=0,0,IF('Indicator Data'!K25&gt;AG$194,10,IF('Indicator Data'!K25&lt;AG$195,0,10-(AG$194-'Indicator Data'!K25)/(AG$194-AG$195)*10))),1)</f>
        <v>10</v>
      </c>
      <c r="AH22" s="55">
        <f t="shared" si="14"/>
        <v>9</v>
      </c>
      <c r="AI22" s="55">
        <f t="shared" si="15"/>
        <v>0.1</v>
      </c>
      <c r="AJ22" s="55">
        <f t="shared" si="16"/>
        <v>0</v>
      </c>
      <c r="AK22" s="55">
        <f t="shared" si="17"/>
        <v>0</v>
      </c>
      <c r="AL22" s="55">
        <f t="shared" si="18"/>
        <v>0</v>
      </c>
      <c r="AM22" s="55">
        <f t="shared" si="19"/>
        <v>0</v>
      </c>
      <c r="AN22" s="55">
        <f t="shared" si="20"/>
        <v>6.8</v>
      </c>
      <c r="AO22" s="57">
        <f t="shared" si="21"/>
        <v>6.3</v>
      </c>
      <c r="AP22" s="57">
        <f t="shared" si="22"/>
        <v>5.5</v>
      </c>
      <c r="AQ22" s="57">
        <f t="shared" si="23"/>
        <v>0</v>
      </c>
      <c r="AR22" s="57">
        <f t="shared" si="24"/>
        <v>0</v>
      </c>
      <c r="AS22" s="55">
        <f t="shared" si="25"/>
        <v>8.4</v>
      </c>
      <c r="AT22" s="55">
        <f>IF('Indicator Data'!L25="No data","x",IF('Indicator Data'!BE25&lt;1000,"x",ROUND((IF('Indicator Data'!L25&gt;AT$194,10,IF('Indicator Data'!L25&lt;AT$195,0,10-(AT$194-'Indicator Data'!L25)/(AT$194-AT$195)*10))),1)))</f>
        <v>0</v>
      </c>
      <c r="AU22" s="57">
        <f t="shared" si="26"/>
        <v>4.2</v>
      </c>
      <c r="AV22" s="58">
        <f t="shared" si="27"/>
        <v>3.7</v>
      </c>
      <c r="AW22" s="55">
        <f>ROUND(IF('Indicator Data'!M25=0,0,IF('Indicator Data'!M25&gt;AW$194,10,IF('Indicator Data'!M25&lt;AW$195,0,10-(AW$194-'Indicator Data'!M25)/(AW$194-AW$195)*10))),1)</f>
        <v>7.8</v>
      </c>
      <c r="AX22" s="55">
        <f>ROUND(IF('Indicator Data'!N25=0,0,IF(LOG('Indicator Data'!N25)&gt;LOG(AX$194),10,IF(LOG('Indicator Data'!N25)&lt;LOG(AX$195),0,10-(LOG(AX$194)-LOG('Indicator Data'!N25))/(LOG(AX$194)-LOG(AX$195))*10))),1)</f>
        <v>2.5</v>
      </c>
      <c r="AY22" s="57">
        <f t="shared" si="28"/>
        <v>5.8</v>
      </c>
      <c r="AZ22" s="55">
        <f>'Indicator Data'!O25</f>
        <v>0</v>
      </c>
      <c r="BA22" s="55">
        <f>'Indicator Data'!P25</f>
        <v>0</v>
      </c>
      <c r="BB22" s="57">
        <f t="shared" si="29"/>
        <v>0</v>
      </c>
      <c r="BC22" s="58">
        <f t="shared" si="30"/>
        <v>4.0999999999999996</v>
      </c>
      <c r="BD22" s="15"/>
      <c r="BE22" s="104"/>
    </row>
    <row r="23" spans="1:57" s="4" customFormat="1" x14ac:dyDescent="0.35">
      <c r="A23" s="126" t="str">
        <f>'Indicator Data'!A26</f>
        <v>Bosnia and Herzegovina</v>
      </c>
      <c r="B23" s="59" t="str">
        <f>'Indicator Data'!B26</f>
        <v>BIH</v>
      </c>
      <c r="C23" s="55">
        <f>ROUND(IF('Indicator Data'!C26=0,0.1,IF(LOG('Indicator Data'!C26)&gt;C$194,10,IF(LOG('Indicator Data'!C26)&lt;C$195,0,10-(C$194-LOG('Indicator Data'!C26))/(C$194-C$195)*10))),1)</f>
        <v>7.3</v>
      </c>
      <c r="D23" s="55">
        <f>ROUND(IF('Indicator Data'!D26=0,0.1,IF(LOG('Indicator Data'!D26)&gt;D$194,10,IF(LOG('Indicator Data'!D26)&lt;D$195,0,10-(D$194-LOG('Indicator Data'!D26))/(D$194-D$195)*10))),1)</f>
        <v>0.1</v>
      </c>
      <c r="E23" s="55">
        <f t="shared" si="0"/>
        <v>4.5999999999999996</v>
      </c>
      <c r="F23" s="55">
        <f>ROUND(IF('Indicator Data'!E26="No data",0.1,IF('Indicator Data'!E26=0,0,IF(LOG('Indicator Data'!E26)&gt;F$194,10,IF(LOG('Indicator Data'!E26)&lt;F$195,0,10-(F$194-LOG('Indicator Data'!E26))/(F$194-F$195)*10)))),1)</f>
        <v>6.6</v>
      </c>
      <c r="G23" s="55">
        <f>ROUND(IF('Indicator Data'!F26=0,0,IF(LOG('Indicator Data'!F26)&gt;G$194,10,IF(LOG('Indicator Data'!F26)&lt;G$195,0,10-(G$194-LOG('Indicator Data'!F26))/(G$194-G$195)*10))),1)</f>
        <v>2.7</v>
      </c>
      <c r="H23" s="55">
        <f>ROUND(IF('Indicator Data'!G26=0,0,IF(LOG('Indicator Data'!G26)&gt;H$194,10,IF(LOG('Indicator Data'!G26)&lt;H$195,0,10-(H$194-LOG('Indicator Data'!G26))/(H$194-H$195)*10))),1)</f>
        <v>0</v>
      </c>
      <c r="I23" s="55">
        <f>ROUND(IF('Indicator Data'!H26=0,0,IF(LOG('Indicator Data'!H26)&gt;I$194,10,IF(LOG('Indicator Data'!H26)&lt;I$195,0,10-(I$194-LOG('Indicator Data'!H26))/(I$194-I$195)*10))),1)</f>
        <v>0</v>
      </c>
      <c r="J23" s="55">
        <f t="shared" si="1"/>
        <v>0</v>
      </c>
      <c r="K23" s="55">
        <f>ROUND(IF('Indicator Data'!I26=0,0,IF(LOG('Indicator Data'!I26)&gt;K$194,10,IF(LOG('Indicator Data'!I26)&lt;K$195,0,10-(K$194-LOG('Indicator Data'!I26))/(K$194-K$195)*10))),1)</f>
        <v>0</v>
      </c>
      <c r="L23" s="55">
        <f t="shared" si="2"/>
        <v>0</v>
      </c>
      <c r="M23" s="55">
        <f>ROUND(IF('Indicator Data'!J26=0,0,IF(LOG('Indicator Data'!J26)&gt;M$194,10,IF(LOG('Indicator Data'!J26)&lt;M$195,0,10-(M$194-LOG('Indicator Data'!J26))/(M$194-M$195)*10))),1)</f>
        <v>5.7</v>
      </c>
      <c r="N23" s="56">
        <f>'Indicator Data'!C26/'Indicator Data'!$BD26</f>
        <v>2.113258807209392E-3</v>
      </c>
      <c r="O23" s="56">
        <f>'Indicator Data'!D26/'Indicator Data'!$BD26</f>
        <v>0</v>
      </c>
      <c r="P23" s="56">
        <f>IF(F23=0.1,0,'Indicator Data'!E26/'Indicator Data'!$BD26)</f>
        <v>1.1310799095992318E-2</v>
      </c>
      <c r="Q23" s="56">
        <f>'Indicator Data'!F26/'Indicator Data'!$BD26</f>
        <v>1.1699794909477469E-7</v>
      </c>
      <c r="R23" s="56">
        <f>'Indicator Data'!G26/'Indicator Data'!$BD26</f>
        <v>0</v>
      </c>
      <c r="S23" s="56">
        <f>'Indicator Data'!H26/'Indicator Data'!$BD26</f>
        <v>0</v>
      </c>
      <c r="T23" s="56">
        <f>'Indicator Data'!I26/'Indicator Data'!$BD26</f>
        <v>0</v>
      </c>
      <c r="U23" s="56">
        <f>'Indicator Data'!J26/'Indicator Data'!$BD26</f>
        <v>5.0187355539297012E-4</v>
      </c>
      <c r="V23" s="55">
        <f t="shared" si="3"/>
        <v>10</v>
      </c>
      <c r="W23" s="55">
        <f t="shared" si="4"/>
        <v>0</v>
      </c>
      <c r="X23" s="55">
        <f t="shared" si="5"/>
        <v>7.6</v>
      </c>
      <c r="Y23" s="55">
        <f t="shared" si="6"/>
        <v>7.5</v>
      </c>
      <c r="Z23" s="55">
        <f t="shared" si="7"/>
        <v>3.5</v>
      </c>
      <c r="AA23" s="55">
        <f t="shared" si="8"/>
        <v>0</v>
      </c>
      <c r="AB23" s="55">
        <f t="shared" si="9"/>
        <v>0</v>
      </c>
      <c r="AC23" s="55">
        <f t="shared" si="10"/>
        <v>0</v>
      </c>
      <c r="AD23" s="55">
        <f t="shared" si="11"/>
        <v>0</v>
      </c>
      <c r="AE23" s="55">
        <f t="shared" si="12"/>
        <v>0</v>
      </c>
      <c r="AF23" s="55">
        <f t="shared" si="13"/>
        <v>0.2</v>
      </c>
      <c r="AG23" s="55">
        <f>ROUND(IF('Indicator Data'!K26=0,0,IF('Indicator Data'!K26&gt;AG$194,10,IF('Indicator Data'!K26&lt;AG$195,0,10-(AG$194-'Indicator Data'!K26)/(AG$194-AG$195)*10))),1)</f>
        <v>2</v>
      </c>
      <c r="AH23" s="55">
        <f t="shared" si="14"/>
        <v>8.6999999999999993</v>
      </c>
      <c r="AI23" s="55">
        <f t="shared" si="15"/>
        <v>0.1</v>
      </c>
      <c r="AJ23" s="55">
        <f t="shared" si="16"/>
        <v>0</v>
      </c>
      <c r="AK23" s="55">
        <f t="shared" si="17"/>
        <v>0</v>
      </c>
      <c r="AL23" s="55">
        <f t="shared" si="18"/>
        <v>0</v>
      </c>
      <c r="AM23" s="55">
        <f t="shared" si="19"/>
        <v>0</v>
      </c>
      <c r="AN23" s="55">
        <f t="shared" si="20"/>
        <v>3.4</v>
      </c>
      <c r="AO23" s="57">
        <f t="shared" si="21"/>
        <v>6.3</v>
      </c>
      <c r="AP23" s="57">
        <f t="shared" si="22"/>
        <v>7.1</v>
      </c>
      <c r="AQ23" s="57">
        <f t="shared" si="23"/>
        <v>3.1</v>
      </c>
      <c r="AR23" s="57">
        <f t="shared" si="24"/>
        <v>0</v>
      </c>
      <c r="AS23" s="55">
        <f t="shared" si="25"/>
        <v>2.7</v>
      </c>
      <c r="AT23" s="55">
        <f>IF('Indicator Data'!L26="No data","x",IF('Indicator Data'!BE26&lt;1000,"x",ROUND((IF('Indicator Data'!L26&gt;AT$194,10,IF('Indicator Data'!L26&lt;AT$195,0,10-(AT$194-'Indicator Data'!L26)/(AT$194-AT$195)*10))),1)))</f>
        <v>4</v>
      </c>
      <c r="AU23" s="57">
        <f t="shared" si="26"/>
        <v>3.4</v>
      </c>
      <c r="AV23" s="58">
        <f t="shared" si="27"/>
        <v>4.4000000000000004</v>
      </c>
      <c r="AW23" s="55">
        <f>ROUND(IF('Indicator Data'!M26=0,0,IF('Indicator Data'!M26&gt;AW$194,10,IF('Indicator Data'!M26&lt;AW$195,0,10-(AW$194-'Indicator Data'!M26)/(AW$194-AW$195)*10))),1)</f>
        <v>0.8</v>
      </c>
      <c r="AX23" s="55">
        <f>ROUND(IF('Indicator Data'!N26=0,0,IF(LOG('Indicator Data'!N26)&gt;LOG(AX$194),10,IF(LOG('Indicator Data'!N26)&lt;LOG(AX$195),0,10-(LOG(AX$194)-LOG('Indicator Data'!N26))/(LOG(AX$194)-LOG(AX$195))*10))),1)</f>
        <v>3.8</v>
      </c>
      <c r="AY23" s="57">
        <f t="shared" si="28"/>
        <v>2.4</v>
      </c>
      <c r="AZ23" s="55">
        <f>'Indicator Data'!O26</f>
        <v>0</v>
      </c>
      <c r="BA23" s="55">
        <f>'Indicator Data'!P26</f>
        <v>0</v>
      </c>
      <c r="BB23" s="57">
        <f t="shared" si="29"/>
        <v>0</v>
      </c>
      <c r="BC23" s="58">
        <f t="shared" si="30"/>
        <v>1.7</v>
      </c>
      <c r="BD23" s="15"/>
      <c r="BE23" s="104"/>
    </row>
    <row r="24" spans="1:57" s="4" customFormat="1" x14ac:dyDescent="0.35">
      <c r="A24" s="126" t="str">
        <f>'Indicator Data'!A27</f>
        <v>Botswana</v>
      </c>
      <c r="B24" s="59" t="str">
        <f>'Indicator Data'!B27</f>
        <v>BWA</v>
      </c>
      <c r="C24" s="55">
        <f>ROUND(IF('Indicator Data'!C27=0,0.1,IF(LOG('Indicator Data'!C27)&gt;C$194,10,IF(LOG('Indicator Data'!C27)&lt;C$195,0,10-(C$194-LOG('Indicator Data'!C27))/(C$194-C$195)*10))),1)</f>
        <v>0.1</v>
      </c>
      <c r="D24" s="55">
        <f>ROUND(IF('Indicator Data'!D27=0,0.1,IF(LOG('Indicator Data'!D27)&gt;D$194,10,IF(LOG('Indicator Data'!D27)&lt;D$195,0,10-(D$194-LOG('Indicator Data'!D27))/(D$194-D$195)*10))),1)</f>
        <v>0.1</v>
      </c>
      <c r="E24" s="55">
        <f t="shared" si="0"/>
        <v>0.1</v>
      </c>
      <c r="F24" s="55">
        <f>ROUND(IF('Indicator Data'!E27="No data",0.1,IF('Indicator Data'!E27=0,0,IF(LOG('Indicator Data'!E27)&gt;F$194,10,IF(LOG('Indicator Data'!E27)&lt;F$195,0,10-(F$194-LOG('Indicator Data'!E27))/(F$194-F$195)*10)))),1)</f>
        <v>5.4</v>
      </c>
      <c r="G24" s="55">
        <f>ROUND(IF('Indicator Data'!F27=0,0,IF(LOG('Indicator Data'!F27)&gt;G$194,10,IF(LOG('Indicator Data'!F27)&lt;G$195,0,10-(G$194-LOG('Indicator Data'!F27))/(G$194-G$195)*10))),1)</f>
        <v>0</v>
      </c>
      <c r="H24" s="55">
        <f>ROUND(IF('Indicator Data'!G27=0,0,IF(LOG('Indicator Data'!G27)&gt;H$194,10,IF(LOG('Indicator Data'!G27)&lt;H$195,0,10-(H$194-LOG('Indicator Data'!G27))/(H$194-H$195)*10))),1)</f>
        <v>0</v>
      </c>
      <c r="I24" s="55">
        <f>ROUND(IF('Indicator Data'!H27=0,0,IF(LOG('Indicator Data'!H27)&gt;I$194,10,IF(LOG('Indicator Data'!H27)&lt;I$195,0,10-(I$194-LOG('Indicator Data'!H27))/(I$194-I$195)*10))),1)</f>
        <v>0</v>
      </c>
      <c r="J24" s="55">
        <f t="shared" si="1"/>
        <v>0</v>
      </c>
      <c r="K24" s="55">
        <f>ROUND(IF('Indicator Data'!I27=0,0,IF(LOG('Indicator Data'!I27)&gt;K$194,10,IF(LOG('Indicator Data'!I27)&lt;K$195,0,10-(K$194-LOG('Indicator Data'!I27))/(K$194-K$195)*10))),1)</f>
        <v>0</v>
      </c>
      <c r="L24" s="55">
        <f t="shared" si="2"/>
        <v>0</v>
      </c>
      <c r="M24" s="55">
        <f>ROUND(IF('Indicator Data'!J27=0,0,IF(LOG('Indicator Data'!J27)&gt;M$194,10,IF(LOG('Indicator Data'!J27)&lt;M$195,0,10-(M$194-LOG('Indicator Data'!J27))/(M$194-M$195)*10))),1)</f>
        <v>6.2</v>
      </c>
      <c r="N24" s="56">
        <f>'Indicator Data'!C27/'Indicator Data'!$BD27</f>
        <v>0</v>
      </c>
      <c r="O24" s="56">
        <f>'Indicator Data'!D27/'Indicator Data'!$BD27</f>
        <v>0</v>
      </c>
      <c r="P24" s="56">
        <f>IF(F24=0.1,0,'Indicator Data'!E27/'Indicator Data'!$BD27)</f>
        <v>6.1550159096440777E-3</v>
      </c>
      <c r="Q24" s="56">
        <f>'Indicator Data'!F27/'Indicator Data'!$BD27</f>
        <v>0</v>
      </c>
      <c r="R24" s="56">
        <f>'Indicator Data'!G27/'Indicator Data'!$BD27</f>
        <v>0</v>
      </c>
      <c r="S24" s="56">
        <f>'Indicator Data'!H27/'Indicator Data'!$BD27</f>
        <v>0</v>
      </c>
      <c r="T24" s="56">
        <f>'Indicator Data'!I27/'Indicator Data'!$BD27</f>
        <v>0</v>
      </c>
      <c r="U24" s="56">
        <f>'Indicator Data'!J27/'Indicator Data'!$BD27</f>
        <v>1.3482372132159284E-3</v>
      </c>
      <c r="V24" s="55">
        <f t="shared" si="3"/>
        <v>0</v>
      </c>
      <c r="W24" s="55">
        <f t="shared" si="4"/>
        <v>0</v>
      </c>
      <c r="X24" s="55">
        <f t="shared" si="5"/>
        <v>0</v>
      </c>
      <c r="Y24" s="55">
        <f t="shared" si="6"/>
        <v>4.0999999999999996</v>
      </c>
      <c r="Z24" s="55">
        <f t="shared" si="7"/>
        <v>0</v>
      </c>
      <c r="AA24" s="55">
        <f t="shared" si="8"/>
        <v>0</v>
      </c>
      <c r="AB24" s="55">
        <f t="shared" si="9"/>
        <v>0</v>
      </c>
      <c r="AC24" s="55">
        <f t="shared" si="10"/>
        <v>0</v>
      </c>
      <c r="AD24" s="55">
        <f t="shared" si="11"/>
        <v>0</v>
      </c>
      <c r="AE24" s="55">
        <f t="shared" si="12"/>
        <v>0</v>
      </c>
      <c r="AF24" s="55">
        <f t="shared" si="13"/>
        <v>0.4</v>
      </c>
      <c r="AG24" s="55">
        <f>ROUND(IF('Indicator Data'!K27=0,0,IF('Indicator Data'!K27&gt;AG$194,10,IF('Indicator Data'!K27&lt;AG$195,0,10-(AG$194-'Indicator Data'!K27)/(AG$194-AG$195)*10))),1)</f>
        <v>2</v>
      </c>
      <c r="AH24" s="55">
        <f t="shared" si="14"/>
        <v>0.1</v>
      </c>
      <c r="AI24" s="55">
        <f t="shared" si="15"/>
        <v>0.1</v>
      </c>
      <c r="AJ24" s="55">
        <f t="shared" si="16"/>
        <v>0</v>
      </c>
      <c r="AK24" s="55">
        <f t="shared" si="17"/>
        <v>0</v>
      </c>
      <c r="AL24" s="55">
        <f t="shared" si="18"/>
        <v>0</v>
      </c>
      <c r="AM24" s="55">
        <f t="shared" si="19"/>
        <v>0</v>
      </c>
      <c r="AN24" s="55">
        <f t="shared" si="20"/>
        <v>3.9</v>
      </c>
      <c r="AO24" s="57">
        <f t="shared" si="21"/>
        <v>0.1</v>
      </c>
      <c r="AP24" s="57">
        <f t="shared" si="22"/>
        <v>4.8</v>
      </c>
      <c r="AQ24" s="57">
        <f t="shared" si="23"/>
        <v>0</v>
      </c>
      <c r="AR24" s="57">
        <f t="shared" si="24"/>
        <v>0</v>
      </c>
      <c r="AS24" s="55">
        <f t="shared" si="25"/>
        <v>3</v>
      </c>
      <c r="AT24" s="55">
        <f>IF('Indicator Data'!L27="No data","x",IF('Indicator Data'!BE27&lt;1000,"x",ROUND((IF('Indicator Data'!L27&gt;AT$194,10,IF('Indicator Data'!L27&lt;AT$195,0,10-(AT$194-'Indicator Data'!L27)/(AT$194-AT$195)*10))),1)))</f>
        <v>10</v>
      </c>
      <c r="AU24" s="57">
        <f t="shared" si="26"/>
        <v>6.5</v>
      </c>
      <c r="AV24" s="58">
        <f t="shared" si="27"/>
        <v>2.8</v>
      </c>
      <c r="AW24" s="55">
        <f>ROUND(IF('Indicator Data'!M27=0,0,IF('Indicator Data'!M27&gt;AW$194,10,IF('Indicator Data'!M27&lt;AW$195,0,10-(AW$194-'Indicator Data'!M27)/(AW$194-AW$195)*10))),1)</f>
        <v>0.6</v>
      </c>
      <c r="AX24" s="55">
        <f>ROUND(IF('Indicator Data'!N27=0,0,IF(LOG('Indicator Data'!N27)&gt;LOG(AX$194),10,IF(LOG('Indicator Data'!N27)&lt;LOG(AX$195),0,10-(LOG(AX$194)-LOG('Indicator Data'!N27))/(LOG(AX$194)-LOG(AX$195))*10))),1)</f>
        <v>2.5</v>
      </c>
      <c r="AY24" s="57">
        <f t="shared" si="28"/>
        <v>1.6</v>
      </c>
      <c r="AZ24" s="55">
        <f>'Indicator Data'!O27</f>
        <v>0</v>
      </c>
      <c r="BA24" s="55">
        <f>'Indicator Data'!P27</f>
        <v>0</v>
      </c>
      <c r="BB24" s="57">
        <f t="shared" si="29"/>
        <v>0</v>
      </c>
      <c r="BC24" s="58">
        <f t="shared" si="30"/>
        <v>1.1000000000000001</v>
      </c>
      <c r="BD24" s="15"/>
      <c r="BE24" s="104"/>
    </row>
    <row r="25" spans="1:57" s="4" customFormat="1" x14ac:dyDescent="0.35">
      <c r="A25" s="126" t="str">
        <f>'Indicator Data'!A28</f>
        <v>Brazil</v>
      </c>
      <c r="B25" s="59" t="str">
        <f>'Indicator Data'!B28</f>
        <v>BRA</v>
      </c>
      <c r="C25" s="55">
        <f>ROUND(IF('Indicator Data'!C28=0,0.1,IF(LOG('Indicator Data'!C28)&gt;C$194,10,IF(LOG('Indicator Data'!C28)&lt;C$195,0,10-(C$194-LOG('Indicator Data'!C28))/(C$194-C$195)*10))),1)</f>
        <v>6.8</v>
      </c>
      <c r="D25" s="55">
        <f>ROUND(IF('Indicator Data'!D28=0,0.1,IF(LOG('Indicator Data'!D28)&gt;D$194,10,IF(LOG('Indicator Data'!D28)&lt;D$195,0,10-(D$194-LOG('Indicator Data'!D28))/(D$194-D$195)*10))),1)</f>
        <v>0.1</v>
      </c>
      <c r="E25" s="55">
        <f t="shared" si="0"/>
        <v>4.2</v>
      </c>
      <c r="F25" s="55">
        <f>ROUND(IF('Indicator Data'!E28="No data",0.1,IF('Indicator Data'!E28=0,0,IF(LOG('Indicator Data'!E28)&gt;F$194,10,IF(LOG('Indicator Data'!E28)&lt;F$195,0,10-(F$194-LOG('Indicator Data'!E28))/(F$194-F$195)*10)))),1)</f>
        <v>10</v>
      </c>
      <c r="G25" s="55">
        <f>ROUND(IF('Indicator Data'!F28=0,0,IF(LOG('Indicator Data'!F28)&gt;G$194,10,IF(LOG('Indicator Data'!F28)&lt;G$195,0,10-(G$194-LOG('Indicator Data'!F28))/(G$194-G$195)*10))),1)</f>
        <v>0</v>
      </c>
      <c r="H25" s="55">
        <f>ROUND(IF('Indicator Data'!G28=0,0,IF(LOG('Indicator Data'!G28)&gt;H$194,10,IF(LOG('Indicator Data'!G28)&lt;H$195,0,10-(H$194-LOG('Indicator Data'!G28))/(H$194-H$195)*10))),1)</f>
        <v>0</v>
      </c>
      <c r="I25" s="55">
        <f>ROUND(IF('Indicator Data'!H28=0,0,IF(LOG('Indicator Data'!H28)&gt;I$194,10,IF(LOG('Indicator Data'!H28)&lt;I$195,0,10-(I$194-LOG('Indicator Data'!H28))/(I$194-I$195)*10))),1)</f>
        <v>0</v>
      </c>
      <c r="J25" s="55">
        <f t="shared" si="1"/>
        <v>0</v>
      </c>
      <c r="K25" s="55">
        <f>ROUND(IF('Indicator Data'!I28=0,0,IF(LOG('Indicator Data'!I28)&gt;K$194,10,IF(LOG('Indicator Data'!I28)&lt;K$195,0,10-(K$194-LOG('Indicator Data'!I28))/(K$194-K$195)*10))),1)</f>
        <v>0</v>
      </c>
      <c r="L25" s="55">
        <f t="shared" si="2"/>
        <v>0</v>
      </c>
      <c r="M25" s="55">
        <f>ROUND(IF('Indicator Data'!J28=0,0,IF(LOG('Indicator Data'!J28)&gt;M$194,10,IF(LOG('Indicator Data'!J28)&lt;M$195,0,10-(M$194-LOG('Indicator Data'!J28))/(M$194-M$195)*10))),1)</f>
        <v>10</v>
      </c>
      <c r="N25" s="56">
        <f>'Indicator Data'!C28/'Indicator Data'!$BD28</f>
        <v>2.5343230079965687E-5</v>
      </c>
      <c r="O25" s="56">
        <f>'Indicator Data'!D28/'Indicator Data'!$BD28</f>
        <v>0</v>
      </c>
      <c r="P25" s="56">
        <f>IF(F25=0.1,0,'Indicator Data'!E28/'Indicator Data'!$BD28)</f>
        <v>4.8261483743656294E-3</v>
      </c>
      <c r="Q25" s="56">
        <f>'Indicator Data'!F28/'Indicator Data'!$BD28</f>
        <v>0</v>
      </c>
      <c r="R25" s="56">
        <f>'Indicator Data'!G28/'Indicator Data'!$BD28</f>
        <v>0</v>
      </c>
      <c r="S25" s="56">
        <f>'Indicator Data'!H28/'Indicator Data'!$BD28</f>
        <v>0</v>
      </c>
      <c r="T25" s="56">
        <f>'Indicator Data'!I28/'Indicator Data'!$BD28</f>
        <v>0</v>
      </c>
      <c r="U25" s="56">
        <f>'Indicator Data'!J28/'Indicator Data'!$BD28</f>
        <v>6.5515344823753275E-3</v>
      </c>
      <c r="V25" s="55">
        <f t="shared" si="3"/>
        <v>0.1</v>
      </c>
      <c r="W25" s="55">
        <f t="shared" si="4"/>
        <v>0</v>
      </c>
      <c r="X25" s="55">
        <f t="shared" si="5"/>
        <v>0.1</v>
      </c>
      <c r="Y25" s="55">
        <f t="shared" si="6"/>
        <v>3.2</v>
      </c>
      <c r="Z25" s="55">
        <f t="shared" si="7"/>
        <v>0</v>
      </c>
      <c r="AA25" s="55">
        <f t="shared" si="8"/>
        <v>0</v>
      </c>
      <c r="AB25" s="55">
        <f t="shared" si="9"/>
        <v>0</v>
      </c>
      <c r="AC25" s="55">
        <f t="shared" si="10"/>
        <v>0</v>
      </c>
      <c r="AD25" s="55">
        <f t="shared" si="11"/>
        <v>0</v>
      </c>
      <c r="AE25" s="55">
        <f t="shared" si="12"/>
        <v>0</v>
      </c>
      <c r="AF25" s="55">
        <f t="shared" si="13"/>
        <v>2.2000000000000002</v>
      </c>
      <c r="AG25" s="55">
        <f>ROUND(IF('Indicator Data'!K28=0,0,IF('Indicator Data'!K28&gt;AG$194,10,IF('Indicator Data'!K28&lt;AG$195,0,10-(AG$194-'Indicator Data'!K28)/(AG$194-AG$195)*10))),1)</f>
        <v>10</v>
      </c>
      <c r="AH25" s="55">
        <f t="shared" si="14"/>
        <v>3.5</v>
      </c>
      <c r="AI25" s="55">
        <f t="shared" si="15"/>
        <v>0.1</v>
      </c>
      <c r="AJ25" s="55">
        <f t="shared" si="16"/>
        <v>0</v>
      </c>
      <c r="AK25" s="55">
        <f t="shared" si="17"/>
        <v>0</v>
      </c>
      <c r="AL25" s="55">
        <f t="shared" si="18"/>
        <v>0</v>
      </c>
      <c r="AM25" s="55">
        <f t="shared" si="19"/>
        <v>0</v>
      </c>
      <c r="AN25" s="55">
        <f t="shared" si="20"/>
        <v>8</v>
      </c>
      <c r="AO25" s="57">
        <f t="shared" si="21"/>
        <v>2.4</v>
      </c>
      <c r="AP25" s="57">
        <f t="shared" si="22"/>
        <v>8.1</v>
      </c>
      <c r="AQ25" s="57">
        <f t="shared" si="23"/>
        <v>0</v>
      </c>
      <c r="AR25" s="57">
        <f t="shared" si="24"/>
        <v>0</v>
      </c>
      <c r="AS25" s="55">
        <f t="shared" si="25"/>
        <v>9</v>
      </c>
      <c r="AT25" s="55">
        <f>IF('Indicator Data'!L28="No data","x",IF('Indicator Data'!BE28&lt;1000,"x",ROUND((IF('Indicator Data'!L28&gt;AT$194,10,IF('Indicator Data'!L28&lt;AT$195,0,10-(AT$194-'Indicator Data'!L28)/(AT$194-AT$195)*10))),1)))</f>
        <v>0</v>
      </c>
      <c r="AU25" s="57">
        <f t="shared" si="26"/>
        <v>4.5</v>
      </c>
      <c r="AV25" s="58">
        <f t="shared" si="27"/>
        <v>3.8</v>
      </c>
      <c r="AW25" s="55">
        <f>ROUND(IF('Indicator Data'!M28=0,0,IF('Indicator Data'!M28&gt;AW$194,10,IF('Indicator Data'!M28&lt;AW$195,0,10-(AW$194-'Indicator Data'!M28)/(AW$194-AW$195)*10))),1)</f>
        <v>9.1999999999999993</v>
      </c>
      <c r="AX25" s="55">
        <f>ROUND(IF('Indicator Data'!N28=0,0,IF(LOG('Indicator Data'!N28)&gt;LOG(AX$194),10,IF(LOG('Indicator Data'!N28)&lt;LOG(AX$195),0,10-(LOG(AX$194)-LOG('Indicator Data'!N28))/(LOG(AX$194)-LOG(AX$195))*10))),1)</f>
        <v>9.3000000000000007</v>
      </c>
      <c r="AY25" s="57">
        <f t="shared" si="28"/>
        <v>9.3000000000000007</v>
      </c>
      <c r="AZ25" s="55">
        <f>'Indicator Data'!O28</f>
        <v>0</v>
      </c>
      <c r="BA25" s="55">
        <f>'Indicator Data'!P28</f>
        <v>4</v>
      </c>
      <c r="BB25" s="57">
        <f t="shared" si="29"/>
        <v>7</v>
      </c>
      <c r="BC25" s="58">
        <f t="shared" si="30"/>
        <v>7</v>
      </c>
      <c r="BD25" s="15"/>
      <c r="BE25" s="104"/>
    </row>
    <row r="26" spans="1:57" s="4" customFormat="1" x14ac:dyDescent="0.35">
      <c r="A26" s="126" t="str">
        <f>'Indicator Data'!A29</f>
        <v>Brunei Darussalam</v>
      </c>
      <c r="B26" s="59" t="str">
        <f>'Indicator Data'!B29</f>
        <v>BRN</v>
      </c>
      <c r="C26" s="55">
        <f>ROUND(IF('Indicator Data'!C29=0,0.1,IF(LOG('Indicator Data'!C29)&gt;C$194,10,IF(LOG('Indicator Data'!C29)&lt;C$195,0,10-(C$194-LOG('Indicator Data'!C29))/(C$194-C$195)*10))),1)</f>
        <v>0.1</v>
      </c>
      <c r="D26" s="55">
        <f>ROUND(IF('Indicator Data'!D29=0,0.1,IF(LOG('Indicator Data'!D29)&gt;D$194,10,IF(LOG('Indicator Data'!D29)&lt;D$195,0,10-(D$194-LOG('Indicator Data'!D29))/(D$194-D$195)*10))),1)</f>
        <v>0.1</v>
      </c>
      <c r="E26" s="55">
        <f t="shared" si="0"/>
        <v>0.1</v>
      </c>
      <c r="F26" s="55">
        <f>ROUND(IF('Indicator Data'!E29="No data",0.1,IF('Indicator Data'!E29=0,0,IF(LOG('Indicator Data'!E29)&gt;F$194,10,IF(LOG('Indicator Data'!E29)&lt;F$195,0,10-(F$194-LOG('Indicator Data'!E29))/(F$194-F$195)*10)))),1)</f>
        <v>1.9</v>
      </c>
      <c r="G26" s="55">
        <f>ROUND(IF('Indicator Data'!F29=0,0,IF(LOG('Indicator Data'!F29)&gt;G$194,10,IF(LOG('Indicator Data'!F29)&lt;G$195,0,10-(G$194-LOG('Indicator Data'!F29))/(G$194-G$195)*10))),1)</f>
        <v>3.3</v>
      </c>
      <c r="H26" s="55">
        <f>ROUND(IF('Indicator Data'!G29=0,0,IF(LOG('Indicator Data'!G29)&gt;H$194,10,IF(LOG('Indicator Data'!G29)&lt;H$195,0,10-(H$194-LOG('Indicator Data'!G29))/(H$194-H$195)*10))),1)</f>
        <v>0.7</v>
      </c>
      <c r="I26" s="55">
        <f>ROUND(IF('Indicator Data'!H29=0,0,IF(LOG('Indicator Data'!H29)&gt;I$194,10,IF(LOG('Indicator Data'!H29)&lt;I$195,0,10-(I$194-LOG('Indicator Data'!H29))/(I$194-I$195)*10))),1)</f>
        <v>0</v>
      </c>
      <c r="J26" s="55">
        <f t="shared" si="1"/>
        <v>0.4</v>
      </c>
      <c r="K26" s="55">
        <f>ROUND(IF('Indicator Data'!I29=0,0,IF(LOG('Indicator Data'!I29)&gt;K$194,10,IF(LOG('Indicator Data'!I29)&lt;K$195,0,10-(K$194-LOG('Indicator Data'!I29))/(K$194-K$195)*10))),1)</f>
        <v>4.0999999999999996</v>
      </c>
      <c r="L26" s="55">
        <f t="shared" si="2"/>
        <v>2.4</v>
      </c>
      <c r="M26" s="55">
        <f>ROUND(IF('Indicator Data'!J29=0,0,IF(LOG('Indicator Data'!J29)&gt;M$194,10,IF(LOG('Indicator Data'!J29)&lt;M$195,0,10-(M$194-LOG('Indicator Data'!J29))/(M$194-M$195)*10))),1)</f>
        <v>0</v>
      </c>
      <c r="N26" s="56">
        <f>'Indicator Data'!C29/'Indicator Data'!$BD29</f>
        <v>0</v>
      </c>
      <c r="O26" s="56">
        <f>'Indicator Data'!D29/'Indicator Data'!$BD29</f>
        <v>0</v>
      </c>
      <c r="P26" s="56">
        <f>IF(F26=0.1,0,'Indicator Data'!E29/'Indicator Data'!$BD29)</f>
        <v>1.3849916807694041E-3</v>
      </c>
      <c r="Q26" s="56">
        <f>'Indicator Data'!F29/'Indicator Data'!$BD29</f>
        <v>2.3355557507126532E-6</v>
      </c>
      <c r="R26" s="56">
        <f>'Indicator Data'!G29/'Indicator Data'!$BD29</f>
        <v>4.6053883929525084E-4</v>
      </c>
      <c r="S26" s="56">
        <f>'Indicator Data'!H29/'Indicator Data'!$BD29</f>
        <v>0</v>
      </c>
      <c r="T26" s="56">
        <f>'Indicator Data'!I29/'Indicator Data'!$BD29</f>
        <v>2.520180958100035E-3</v>
      </c>
      <c r="U26" s="56">
        <f>'Indicator Data'!J29/'Indicator Data'!$BD29</f>
        <v>0</v>
      </c>
      <c r="V26" s="55">
        <f t="shared" si="3"/>
        <v>0</v>
      </c>
      <c r="W26" s="55">
        <f t="shared" si="4"/>
        <v>0</v>
      </c>
      <c r="X26" s="55">
        <f t="shared" si="5"/>
        <v>0</v>
      </c>
      <c r="Y26" s="55">
        <f t="shared" si="6"/>
        <v>0.9</v>
      </c>
      <c r="Z26" s="55">
        <f t="shared" si="7"/>
        <v>6.4</v>
      </c>
      <c r="AA26" s="55">
        <f t="shared" si="8"/>
        <v>0.3</v>
      </c>
      <c r="AB26" s="55">
        <f t="shared" si="9"/>
        <v>0</v>
      </c>
      <c r="AC26" s="55">
        <f t="shared" si="10"/>
        <v>0.2</v>
      </c>
      <c r="AD26" s="55">
        <f t="shared" si="11"/>
        <v>2.5</v>
      </c>
      <c r="AE26" s="55">
        <f t="shared" si="12"/>
        <v>1.4</v>
      </c>
      <c r="AF26" s="55">
        <f t="shared" si="13"/>
        <v>0</v>
      </c>
      <c r="AG26" s="55">
        <f>ROUND(IF('Indicator Data'!K29=0,0,IF('Indicator Data'!K29&gt;AG$194,10,IF('Indicator Data'!K29&lt;AG$195,0,10-(AG$194-'Indicator Data'!K29)/(AG$194-AG$195)*10))),1)</f>
        <v>0</v>
      </c>
      <c r="AH26" s="55">
        <f t="shared" si="14"/>
        <v>0.1</v>
      </c>
      <c r="AI26" s="55">
        <f t="shared" si="15"/>
        <v>0.1</v>
      </c>
      <c r="AJ26" s="55">
        <f t="shared" si="16"/>
        <v>0.5</v>
      </c>
      <c r="AK26" s="55">
        <f t="shared" si="17"/>
        <v>0</v>
      </c>
      <c r="AL26" s="55">
        <f t="shared" si="18"/>
        <v>0.3</v>
      </c>
      <c r="AM26" s="55">
        <f t="shared" si="19"/>
        <v>3.3</v>
      </c>
      <c r="AN26" s="55">
        <f t="shared" si="20"/>
        <v>0</v>
      </c>
      <c r="AO26" s="57">
        <f t="shared" si="21"/>
        <v>0.1</v>
      </c>
      <c r="AP26" s="57">
        <f t="shared" si="22"/>
        <v>1.4</v>
      </c>
      <c r="AQ26" s="57">
        <f t="shared" si="23"/>
        <v>5</v>
      </c>
      <c r="AR26" s="57">
        <f t="shared" si="24"/>
        <v>1.9</v>
      </c>
      <c r="AS26" s="55">
        <f t="shared" si="25"/>
        <v>0</v>
      </c>
      <c r="AT26" s="55">
        <f>IF('Indicator Data'!L29="No data","x",IF('Indicator Data'!BE29&lt;1000,"x",ROUND((IF('Indicator Data'!L29&gt;AT$194,10,IF('Indicator Data'!L29&lt;AT$195,0,10-(AT$194-'Indicator Data'!L29)/(AT$194-AT$195)*10))),1)))</f>
        <v>4</v>
      </c>
      <c r="AU26" s="57">
        <f t="shared" si="26"/>
        <v>2</v>
      </c>
      <c r="AV26" s="58">
        <f t="shared" si="27"/>
        <v>2.2000000000000002</v>
      </c>
      <c r="AW26" s="55">
        <f>ROUND(IF('Indicator Data'!M29=0,0,IF('Indicator Data'!M29&gt;AW$194,10,IF('Indicator Data'!M29&lt;AW$195,0,10-(AW$194-'Indicator Data'!M29)/(AW$194-AW$195)*10))),1)</f>
        <v>0</v>
      </c>
      <c r="AX26" s="55">
        <f>ROUND(IF('Indicator Data'!N29=0,0,IF(LOG('Indicator Data'!N29)&gt;LOG(AX$194),10,IF(LOG('Indicator Data'!N29)&lt;LOG(AX$195),0,10-(LOG(AX$194)-LOG('Indicator Data'!N29))/(LOG(AX$194)-LOG(AX$195))*10))),1)</f>
        <v>0</v>
      </c>
      <c r="AY26" s="57">
        <f t="shared" si="28"/>
        <v>0</v>
      </c>
      <c r="AZ26" s="55">
        <f>'Indicator Data'!O29</f>
        <v>0</v>
      </c>
      <c r="BA26" s="55">
        <f>'Indicator Data'!P29</f>
        <v>0</v>
      </c>
      <c r="BB26" s="57">
        <f t="shared" si="29"/>
        <v>0</v>
      </c>
      <c r="BC26" s="58">
        <f t="shared" si="30"/>
        <v>0</v>
      </c>
      <c r="BD26" s="15"/>
      <c r="BE26" s="104"/>
    </row>
    <row r="27" spans="1:57" s="4" customFormat="1" x14ac:dyDescent="0.35">
      <c r="A27" s="126" t="str">
        <f>'Indicator Data'!A30</f>
        <v>Bulgaria</v>
      </c>
      <c r="B27" s="59" t="str">
        <f>'Indicator Data'!B30</f>
        <v>BGR</v>
      </c>
      <c r="C27" s="55">
        <f>ROUND(IF('Indicator Data'!C30=0,0.1,IF(LOG('Indicator Data'!C30)&gt;C$194,10,IF(LOG('Indicator Data'!C30)&lt;C$195,0,10-(C$194-LOG('Indicator Data'!C30))/(C$194-C$195)*10))),1)</f>
        <v>7.9</v>
      </c>
      <c r="D27" s="55">
        <f>ROUND(IF('Indicator Data'!D30=0,0.1,IF(LOG('Indicator Data'!D30)&gt;D$194,10,IF(LOG('Indicator Data'!D30)&lt;D$195,0,10-(D$194-LOG('Indicator Data'!D30))/(D$194-D$195)*10))),1)</f>
        <v>1.5</v>
      </c>
      <c r="E27" s="55">
        <f t="shared" si="0"/>
        <v>5.6</v>
      </c>
      <c r="F27" s="55">
        <f>ROUND(IF('Indicator Data'!E30="No data",0.1,IF('Indicator Data'!E30=0,0,IF(LOG('Indicator Data'!E30)&gt;F$194,10,IF(LOG('Indicator Data'!E30)&lt;F$195,0,10-(F$194-LOG('Indicator Data'!E30))/(F$194-F$195)*10)))),1)</f>
        <v>6.3</v>
      </c>
      <c r="G27" s="55">
        <f>ROUND(IF('Indicator Data'!F30=0,0,IF(LOG('Indicator Data'!F30)&gt;G$194,10,IF(LOG('Indicator Data'!F30)&lt;G$195,0,10-(G$194-LOG('Indicator Data'!F30))/(G$194-G$195)*10))),1)</f>
        <v>0</v>
      </c>
      <c r="H27" s="55">
        <f>ROUND(IF('Indicator Data'!G30=0,0,IF(LOG('Indicator Data'!G30)&gt;H$194,10,IF(LOG('Indicator Data'!G30)&lt;H$195,0,10-(H$194-LOG('Indicator Data'!G30))/(H$194-H$195)*10))),1)</f>
        <v>0</v>
      </c>
      <c r="I27" s="55">
        <f>ROUND(IF('Indicator Data'!H30=0,0,IF(LOG('Indicator Data'!H30)&gt;I$194,10,IF(LOG('Indicator Data'!H30)&lt;I$195,0,10-(I$194-LOG('Indicator Data'!H30))/(I$194-I$195)*10))),1)</f>
        <v>0</v>
      </c>
      <c r="J27" s="55">
        <f t="shared" si="1"/>
        <v>0</v>
      </c>
      <c r="K27" s="55">
        <f>ROUND(IF('Indicator Data'!I30=0,0,IF(LOG('Indicator Data'!I30)&gt;K$194,10,IF(LOG('Indicator Data'!I30)&lt;K$195,0,10-(K$194-LOG('Indicator Data'!I30))/(K$194-K$195)*10))),1)</f>
        <v>0</v>
      </c>
      <c r="L27" s="55">
        <f t="shared" si="2"/>
        <v>0</v>
      </c>
      <c r="M27" s="55">
        <f>ROUND(IF('Indicator Data'!J30=0,0,IF(LOG('Indicator Data'!J30)&gt;M$194,10,IF(LOG('Indicator Data'!J30)&lt;M$195,0,10-(M$194-LOG('Indicator Data'!J30))/(M$194-M$195)*10))),1)</f>
        <v>0</v>
      </c>
      <c r="N27" s="56">
        <f>'Indicator Data'!C30/'Indicator Data'!$BD30</f>
        <v>1.9823529535035649E-3</v>
      </c>
      <c r="O27" s="56">
        <f>'Indicator Data'!D30/'Indicator Data'!$BD30</f>
        <v>3.9179630034843666E-6</v>
      </c>
      <c r="P27" s="56">
        <f>IF(F27=0.1,0,'Indicator Data'!E30/'Indicator Data'!$BD30)</f>
        <v>4.7382441030111352E-3</v>
      </c>
      <c r="Q27" s="56">
        <f>'Indicator Data'!F30/'Indicator Data'!$BD30</f>
        <v>0</v>
      </c>
      <c r="R27" s="56">
        <f>'Indicator Data'!G30/'Indicator Data'!$BD30</f>
        <v>0</v>
      </c>
      <c r="S27" s="56">
        <f>'Indicator Data'!H30/'Indicator Data'!$BD30</f>
        <v>0</v>
      </c>
      <c r="T27" s="56">
        <f>'Indicator Data'!I30/'Indicator Data'!$BD30</f>
        <v>0</v>
      </c>
      <c r="U27" s="56">
        <f>'Indicator Data'!J30/'Indicator Data'!$BD30</f>
        <v>0</v>
      </c>
      <c r="V27" s="55">
        <f t="shared" si="3"/>
        <v>9.9</v>
      </c>
      <c r="W27" s="55">
        <f t="shared" si="4"/>
        <v>0</v>
      </c>
      <c r="X27" s="55">
        <f t="shared" si="5"/>
        <v>7.4</v>
      </c>
      <c r="Y27" s="55">
        <f t="shared" si="6"/>
        <v>3.2</v>
      </c>
      <c r="Z27" s="55">
        <f t="shared" si="7"/>
        <v>0</v>
      </c>
      <c r="AA27" s="55">
        <f t="shared" si="8"/>
        <v>0</v>
      </c>
      <c r="AB27" s="55">
        <f t="shared" si="9"/>
        <v>0</v>
      </c>
      <c r="AC27" s="55">
        <f t="shared" si="10"/>
        <v>0</v>
      </c>
      <c r="AD27" s="55">
        <f t="shared" si="11"/>
        <v>0</v>
      </c>
      <c r="AE27" s="55">
        <f t="shared" si="12"/>
        <v>0</v>
      </c>
      <c r="AF27" s="55">
        <f t="shared" si="13"/>
        <v>0</v>
      </c>
      <c r="AG27" s="55">
        <f>ROUND(IF('Indicator Data'!K30=0,0,IF('Indicator Data'!K30&gt;AG$194,10,IF('Indicator Data'!K30&lt;AG$195,0,10-(AG$194-'Indicator Data'!K30)/(AG$194-AG$195)*10))),1)</f>
        <v>1</v>
      </c>
      <c r="AH27" s="55">
        <f t="shared" si="14"/>
        <v>8.9</v>
      </c>
      <c r="AI27" s="55">
        <f t="shared" si="15"/>
        <v>0.8</v>
      </c>
      <c r="AJ27" s="55">
        <f t="shared" si="16"/>
        <v>0</v>
      </c>
      <c r="AK27" s="55">
        <f t="shared" si="17"/>
        <v>0</v>
      </c>
      <c r="AL27" s="55">
        <f t="shared" si="18"/>
        <v>0</v>
      </c>
      <c r="AM27" s="55">
        <f t="shared" si="19"/>
        <v>0</v>
      </c>
      <c r="AN27" s="55">
        <f t="shared" si="20"/>
        <v>0</v>
      </c>
      <c r="AO27" s="57">
        <f t="shared" si="21"/>
        <v>6.6</v>
      </c>
      <c r="AP27" s="57">
        <f t="shared" si="22"/>
        <v>4.9000000000000004</v>
      </c>
      <c r="AQ27" s="57">
        <f t="shared" si="23"/>
        <v>0</v>
      </c>
      <c r="AR27" s="57">
        <f t="shared" si="24"/>
        <v>0</v>
      </c>
      <c r="AS27" s="55">
        <f t="shared" si="25"/>
        <v>0.5</v>
      </c>
      <c r="AT27" s="55">
        <f>IF('Indicator Data'!L30="No data","x",IF('Indicator Data'!BE30&lt;1000,"x",ROUND((IF('Indicator Data'!L30&gt;AT$194,10,IF('Indicator Data'!L30&lt;AT$195,0,10-(AT$194-'Indicator Data'!L30)/(AT$194-AT$195)*10))),1)))</f>
        <v>5.0999999999999996</v>
      </c>
      <c r="AU27" s="57">
        <f t="shared" si="26"/>
        <v>2.8</v>
      </c>
      <c r="AV27" s="58">
        <f t="shared" si="27"/>
        <v>3.3</v>
      </c>
      <c r="AW27" s="55">
        <f>ROUND(IF('Indicator Data'!M30=0,0,IF('Indicator Data'!M30&gt;AW$194,10,IF('Indicator Data'!M30&lt;AW$195,0,10-(AW$194-'Indicator Data'!M30)/(AW$194-AW$195)*10))),1)</f>
        <v>0.5</v>
      </c>
      <c r="AX27" s="55">
        <f>ROUND(IF('Indicator Data'!N30=0,0,IF(LOG('Indicator Data'!N30)&gt;LOG(AX$194),10,IF(LOG('Indicator Data'!N30)&lt;LOG(AX$195),0,10-(LOG(AX$194)-LOG('Indicator Data'!N30))/(LOG(AX$194)-LOG(AX$195))*10))),1)</f>
        <v>0.1</v>
      </c>
      <c r="AY27" s="57">
        <f t="shared" si="28"/>
        <v>0.3</v>
      </c>
      <c r="AZ27" s="55">
        <f>'Indicator Data'!O30</f>
        <v>0</v>
      </c>
      <c r="BA27" s="55">
        <f>'Indicator Data'!P30</f>
        <v>0</v>
      </c>
      <c r="BB27" s="57">
        <f t="shared" si="29"/>
        <v>0</v>
      </c>
      <c r="BC27" s="58">
        <f t="shared" si="30"/>
        <v>0.2</v>
      </c>
      <c r="BD27" s="15"/>
      <c r="BE27" s="104"/>
    </row>
    <row r="28" spans="1:57" s="4" customFormat="1" x14ac:dyDescent="0.35">
      <c r="A28" s="126" t="str">
        <f>'Indicator Data'!A31</f>
        <v>Burkina Faso</v>
      </c>
      <c r="B28" s="59" t="str">
        <f>'Indicator Data'!B31</f>
        <v>BFA</v>
      </c>
      <c r="C28" s="55">
        <f>ROUND(IF('Indicator Data'!C31=0,0.1,IF(LOG('Indicator Data'!C31)&gt;C$194,10,IF(LOG('Indicator Data'!C31)&lt;C$195,0,10-(C$194-LOG('Indicator Data'!C31))/(C$194-C$195)*10))),1)</f>
        <v>0.1</v>
      </c>
      <c r="D28" s="55">
        <f>ROUND(IF('Indicator Data'!D31=0,0.1,IF(LOG('Indicator Data'!D31)&gt;D$194,10,IF(LOG('Indicator Data'!D31)&lt;D$195,0,10-(D$194-LOG('Indicator Data'!D31))/(D$194-D$195)*10))),1)</f>
        <v>0.1</v>
      </c>
      <c r="E28" s="55">
        <f t="shared" si="0"/>
        <v>0.1</v>
      </c>
      <c r="F28" s="55">
        <f>ROUND(IF('Indicator Data'!E31="No data",0.1,IF('Indicator Data'!E31=0,0,IF(LOG('Indicator Data'!E31)&gt;F$194,10,IF(LOG('Indicator Data'!E31)&lt;F$195,0,10-(F$194-LOG('Indicator Data'!E31))/(F$194-F$195)*10)))),1)</f>
        <v>6.6</v>
      </c>
      <c r="G28" s="55">
        <f>ROUND(IF('Indicator Data'!F31=0,0,IF(LOG('Indicator Data'!F31)&gt;G$194,10,IF(LOG('Indicator Data'!F31)&lt;G$195,0,10-(G$194-LOG('Indicator Data'!F31))/(G$194-G$195)*10))),1)</f>
        <v>0</v>
      </c>
      <c r="H28" s="55">
        <f>ROUND(IF('Indicator Data'!G31=0,0,IF(LOG('Indicator Data'!G31)&gt;H$194,10,IF(LOG('Indicator Data'!G31)&lt;H$195,0,10-(H$194-LOG('Indicator Data'!G31))/(H$194-H$195)*10))),1)</f>
        <v>0</v>
      </c>
      <c r="I28" s="55">
        <f>ROUND(IF('Indicator Data'!H31=0,0,IF(LOG('Indicator Data'!H31)&gt;I$194,10,IF(LOG('Indicator Data'!H31)&lt;I$195,0,10-(I$194-LOG('Indicator Data'!H31))/(I$194-I$195)*10))),1)</f>
        <v>0</v>
      </c>
      <c r="J28" s="55">
        <f t="shared" si="1"/>
        <v>0</v>
      </c>
      <c r="K28" s="55">
        <f>ROUND(IF('Indicator Data'!I31=0,0,IF(LOG('Indicator Data'!I31)&gt;K$194,10,IF(LOG('Indicator Data'!I31)&lt;K$195,0,10-(K$194-LOG('Indicator Data'!I31))/(K$194-K$195)*10))),1)</f>
        <v>0</v>
      </c>
      <c r="L28" s="55">
        <f t="shared" si="2"/>
        <v>0</v>
      </c>
      <c r="M28" s="55">
        <f>ROUND(IF('Indicator Data'!J31=0,0,IF(LOG('Indicator Data'!J31)&gt;M$194,10,IF(LOG('Indicator Data'!J31)&lt;M$195,0,10-(M$194-LOG('Indicator Data'!J31))/(M$194-M$195)*10))),1)</f>
        <v>10</v>
      </c>
      <c r="N28" s="56">
        <f>'Indicator Data'!C31/'Indicator Data'!$BD31</f>
        <v>0</v>
      </c>
      <c r="O28" s="56">
        <f>'Indicator Data'!D31/'Indicator Data'!$BD31</f>
        <v>0</v>
      </c>
      <c r="P28" s="56">
        <f>IF(F28=0.1,0,'Indicator Data'!E31/'Indicator Data'!$BD31)</f>
        <v>2.5310867358909182E-3</v>
      </c>
      <c r="Q28" s="56">
        <f>'Indicator Data'!F31/'Indicator Data'!$BD31</f>
        <v>0</v>
      </c>
      <c r="R28" s="56">
        <f>'Indicator Data'!G31/'Indicator Data'!$BD31</f>
        <v>0</v>
      </c>
      <c r="S28" s="56">
        <f>'Indicator Data'!H31/'Indicator Data'!$BD31</f>
        <v>0</v>
      </c>
      <c r="T28" s="56">
        <f>'Indicator Data'!I31/'Indicator Data'!$BD31</f>
        <v>0</v>
      </c>
      <c r="U28" s="56">
        <f>'Indicator Data'!J31/'Indicator Data'!$BD31</f>
        <v>1.6474833459382564E-2</v>
      </c>
      <c r="V28" s="55">
        <f t="shared" si="3"/>
        <v>0</v>
      </c>
      <c r="W28" s="55">
        <f t="shared" si="4"/>
        <v>0</v>
      </c>
      <c r="X28" s="55">
        <f t="shared" si="5"/>
        <v>0</v>
      </c>
      <c r="Y28" s="55">
        <f t="shared" si="6"/>
        <v>1.7</v>
      </c>
      <c r="Z28" s="55">
        <f t="shared" si="7"/>
        <v>0</v>
      </c>
      <c r="AA28" s="55">
        <f t="shared" si="8"/>
        <v>0</v>
      </c>
      <c r="AB28" s="55">
        <f t="shared" si="9"/>
        <v>0</v>
      </c>
      <c r="AC28" s="55">
        <f t="shared" si="10"/>
        <v>0</v>
      </c>
      <c r="AD28" s="55">
        <f t="shared" si="11"/>
        <v>0</v>
      </c>
      <c r="AE28" s="55">
        <f t="shared" si="12"/>
        <v>0</v>
      </c>
      <c r="AF28" s="55">
        <f t="shared" si="13"/>
        <v>5.5</v>
      </c>
      <c r="AG28" s="55">
        <f>ROUND(IF('Indicator Data'!K31=0,0,IF('Indicator Data'!K31&gt;AG$194,10,IF('Indicator Data'!K31&lt;AG$195,0,10-(AG$194-'Indicator Data'!K31)/(AG$194-AG$195)*10))),1)</f>
        <v>7.1</v>
      </c>
      <c r="AH28" s="55">
        <f t="shared" si="14"/>
        <v>0.1</v>
      </c>
      <c r="AI28" s="55">
        <f t="shared" si="15"/>
        <v>0.1</v>
      </c>
      <c r="AJ28" s="55">
        <f t="shared" si="16"/>
        <v>0</v>
      </c>
      <c r="AK28" s="55">
        <f t="shared" si="17"/>
        <v>0</v>
      </c>
      <c r="AL28" s="55">
        <f t="shared" si="18"/>
        <v>0</v>
      </c>
      <c r="AM28" s="55">
        <f t="shared" si="19"/>
        <v>0</v>
      </c>
      <c r="AN28" s="55">
        <f t="shared" si="20"/>
        <v>8.6</v>
      </c>
      <c r="AO28" s="57">
        <f t="shared" si="21"/>
        <v>0.1</v>
      </c>
      <c r="AP28" s="57">
        <f t="shared" si="22"/>
        <v>4.5999999999999996</v>
      </c>
      <c r="AQ28" s="57">
        <f t="shared" si="23"/>
        <v>0</v>
      </c>
      <c r="AR28" s="57">
        <f t="shared" si="24"/>
        <v>0</v>
      </c>
      <c r="AS28" s="55">
        <f t="shared" si="25"/>
        <v>7.9</v>
      </c>
      <c r="AT28" s="55">
        <f>IF('Indicator Data'!L31="No data","x",IF('Indicator Data'!BE31&lt;1000,"x",ROUND((IF('Indicator Data'!L31&gt;AT$194,10,IF('Indicator Data'!L31&lt;AT$195,0,10-(AT$194-'Indicator Data'!L31)/(AT$194-AT$195)*10))),1)))</f>
        <v>4</v>
      </c>
      <c r="AU28" s="57">
        <f t="shared" si="26"/>
        <v>6</v>
      </c>
      <c r="AV28" s="58">
        <f t="shared" si="27"/>
        <v>2.6</v>
      </c>
      <c r="AW28" s="55">
        <f>ROUND(IF('Indicator Data'!M31=0,0,IF('Indicator Data'!M31&gt;AW$194,10,IF('Indicator Data'!M31&lt;AW$195,0,10-(AW$194-'Indicator Data'!M31)/(AW$194-AW$195)*10))),1)</f>
        <v>5.9</v>
      </c>
      <c r="AX28" s="55">
        <f>ROUND(IF('Indicator Data'!N31=0,0,IF(LOG('Indicator Data'!N31)&gt;LOG(AX$194),10,IF(LOG('Indicator Data'!N31)&lt;LOG(AX$195),0,10-(LOG(AX$194)-LOG('Indicator Data'!N31))/(LOG(AX$194)-LOG(AX$195))*10))),1)</f>
        <v>5</v>
      </c>
      <c r="AY28" s="57">
        <f t="shared" si="28"/>
        <v>5.5</v>
      </c>
      <c r="AZ28" s="55">
        <f>'Indicator Data'!O31</f>
        <v>0</v>
      </c>
      <c r="BA28" s="55">
        <f>'Indicator Data'!P31</f>
        <v>0</v>
      </c>
      <c r="BB28" s="57">
        <f t="shared" si="29"/>
        <v>0</v>
      </c>
      <c r="BC28" s="58">
        <f t="shared" si="30"/>
        <v>3.9</v>
      </c>
      <c r="BD28" s="15"/>
      <c r="BE28" s="104"/>
    </row>
    <row r="29" spans="1:57" s="4" customFormat="1" x14ac:dyDescent="0.35">
      <c r="A29" s="126" t="str">
        <f>'Indicator Data'!A32</f>
        <v>Burundi</v>
      </c>
      <c r="B29" s="59" t="str">
        <f>'Indicator Data'!B32</f>
        <v>BDI</v>
      </c>
      <c r="C29" s="55">
        <f>ROUND(IF('Indicator Data'!C32=0,0.1,IF(LOG('Indicator Data'!C32)&gt;C$194,10,IF(LOG('Indicator Data'!C32)&lt;C$195,0,10-(C$194-LOG('Indicator Data'!C32))/(C$194-C$195)*10))),1)</f>
        <v>7.6</v>
      </c>
      <c r="D29" s="55">
        <f>ROUND(IF('Indicator Data'!D32=0,0.1,IF(LOG('Indicator Data'!D32)&gt;D$194,10,IF(LOG('Indicator Data'!D32)&lt;D$195,0,10-(D$194-LOG('Indicator Data'!D32))/(D$194-D$195)*10))),1)</f>
        <v>0.1</v>
      </c>
      <c r="E29" s="55">
        <f t="shared" si="0"/>
        <v>4.9000000000000004</v>
      </c>
      <c r="F29" s="55">
        <f>ROUND(IF('Indicator Data'!E32="No data",0.1,IF('Indicator Data'!E32=0,0,IF(LOG('Indicator Data'!E32)&gt;F$194,10,IF(LOG('Indicator Data'!E32)&lt;F$195,0,10-(F$194-LOG('Indicator Data'!E32))/(F$194-F$195)*10)))),1)</f>
        <v>5.6</v>
      </c>
      <c r="G29" s="55">
        <f>ROUND(IF('Indicator Data'!F32=0,0,IF(LOG('Indicator Data'!F32)&gt;G$194,10,IF(LOG('Indicator Data'!F32)&lt;G$195,0,10-(G$194-LOG('Indicator Data'!F32))/(G$194-G$195)*10))),1)</f>
        <v>0</v>
      </c>
      <c r="H29" s="55">
        <f>ROUND(IF('Indicator Data'!G32=0,0,IF(LOG('Indicator Data'!G32)&gt;H$194,10,IF(LOG('Indicator Data'!G32)&lt;H$195,0,10-(H$194-LOG('Indicator Data'!G32))/(H$194-H$195)*10))),1)</f>
        <v>0</v>
      </c>
      <c r="I29" s="55">
        <f>ROUND(IF('Indicator Data'!H32=0,0,IF(LOG('Indicator Data'!H32)&gt;I$194,10,IF(LOG('Indicator Data'!H32)&lt;I$195,0,10-(I$194-LOG('Indicator Data'!H32))/(I$194-I$195)*10))),1)</f>
        <v>0</v>
      </c>
      <c r="J29" s="55">
        <f t="shared" si="1"/>
        <v>0</v>
      </c>
      <c r="K29" s="55">
        <f>ROUND(IF('Indicator Data'!I32=0,0,IF(LOG('Indicator Data'!I32)&gt;K$194,10,IF(LOG('Indicator Data'!I32)&lt;K$195,0,10-(K$194-LOG('Indicator Data'!I32))/(K$194-K$195)*10))),1)</f>
        <v>0</v>
      </c>
      <c r="L29" s="55">
        <f t="shared" si="2"/>
        <v>0</v>
      </c>
      <c r="M29" s="55">
        <f>ROUND(IF('Indicator Data'!J32=0,0,IF(LOG('Indicator Data'!J32)&gt;M$194,10,IF(LOG('Indicator Data'!J32)&lt;M$195,0,10-(M$194-LOG('Indicator Data'!J32))/(M$194-M$195)*10))),1)</f>
        <v>9.9</v>
      </c>
      <c r="N29" s="56">
        <f>'Indicator Data'!C32/'Indicator Data'!$BD32</f>
        <v>1.0105714053595981E-3</v>
      </c>
      <c r="O29" s="56">
        <f>'Indicator Data'!D32/'Indicator Data'!$BD32</f>
        <v>0</v>
      </c>
      <c r="P29" s="56">
        <f>IF(F29=0.1,0,'Indicator Data'!E32/'Indicator Data'!$BD32)</f>
        <v>1.6159951429665989E-3</v>
      </c>
      <c r="Q29" s="56">
        <f>'Indicator Data'!F32/'Indicator Data'!$BD32</f>
        <v>0</v>
      </c>
      <c r="R29" s="56">
        <f>'Indicator Data'!G32/'Indicator Data'!$BD32</f>
        <v>0</v>
      </c>
      <c r="S29" s="56">
        <f>'Indicator Data'!H32/'Indicator Data'!$BD32</f>
        <v>0</v>
      </c>
      <c r="T29" s="56">
        <f>'Indicator Data'!I32/'Indicator Data'!$BD32</f>
        <v>0</v>
      </c>
      <c r="U29" s="56">
        <f>'Indicator Data'!J32/'Indicator Data'!$BD32</f>
        <v>8.3163703084709086E-3</v>
      </c>
      <c r="V29" s="55">
        <f t="shared" si="3"/>
        <v>5.0999999999999996</v>
      </c>
      <c r="W29" s="55">
        <f t="shared" si="4"/>
        <v>0</v>
      </c>
      <c r="X29" s="55">
        <f t="shared" si="5"/>
        <v>2.9</v>
      </c>
      <c r="Y29" s="55">
        <f t="shared" si="6"/>
        <v>1.1000000000000001</v>
      </c>
      <c r="Z29" s="55">
        <f t="shared" si="7"/>
        <v>0</v>
      </c>
      <c r="AA29" s="55">
        <f t="shared" si="8"/>
        <v>0</v>
      </c>
      <c r="AB29" s="55">
        <f t="shared" si="9"/>
        <v>0</v>
      </c>
      <c r="AC29" s="55">
        <f t="shared" si="10"/>
        <v>0</v>
      </c>
      <c r="AD29" s="55">
        <f t="shared" si="11"/>
        <v>0</v>
      </c>
      <c r="AE29" s="55">
        <f t="shared" si="12"/>
        <v>0</v>
      </c>
      <c r="AF29" s="55">
        <f t="shared" si="13"/>
        <v>2.8</v>
      </c>
      <c r="AG29" s="55">
        <f>ROUND(IF('Indicator Data'!K32=0,0,IF('Indicator Data'!K32&gt;AG$194,10,IF('Indicator Data'!K32&lt;AG$195,0,10-(AG$194-'Indicator Data'!K32)/(AG$194-AG$195)*10))),1)</f>
        <v>6.1</v>
      </c>
      <c r="AH29" s="55">
        <f t="shared" si="14"/>
        <v>6.4</v>
      </c>
      <c r="AI29" s="55">
        <f t="shared" si="15"/>
        <v>0.1</v>
      </c>
      <c r="AJ29" s="55">
        <f t="shared" si="16"/>
        <v>0</v>
      </c>
      <c r="AK29" s="55">
        <f t="shared" si="17"/>
        <v>0</v>
      </c>
      <c r="AL29" s="55">
        <f t="shared" si="18"/>
        <v>0</v>
      </c>
      <c r="AM29" s="55">
        <f t="shared" si="19"/>
        <v>0</v>
      </c>
      <c r="AN29" s="55">
        <f t="shared" si="20"/>
        <v>7.9</v>
      </c>
      <c r="AO29" s="57">
        <f t="shared" si="21"/>
        <v>4</v>
      </c>
      <c r="AP29" s="57">
        <f t="shared" si="22"/>
        <v>3.7</v>
      </c>
      <c r="AQ29" s="57">
        <f t="shared" si="23"/>
        <v>0</v>
      </c>
      <c r="AR29" s="57">
        <f t="shared" si="24"/>
        <v>0</v>
      </c>
      <c r="AS29" s="55">
        <f t="shared" si="25"/>
        <v>7</v>
      </c>
      <c r="AT29" s="55">
        <f>IF('Indicator Data'!L32="No data","x",IF('Indicator Data'!BE32&lt;1000,"x",ROUND((IF('Indicator Data'!L32&gt;AT$194,10,IF('Indicator Data'!L32&lt;AT$195,0,10-(AT$194-'Indicator Data'!L32)/(AT$194-AT$195)*10))),1)))</f>
        <v>3</v>
      </c>
      <c r="AU29" s="57">
        <f t="shared" si="26"/>
        <v>5</v>
      </c>
      <c r="AV29" s="58">
        <f t="shared" si="27"/>
        <v>2.8</v>
      </c>
      <c r="AW29" s="55">
        <f>ROUND(IF('Indicator Data'!M32=0,0,IF('Indicator Data'!M32&gt;AW$194,10,IF('Indicator Data'!M32&lt;AW$195,0,10-(AW$194-'Indicator Data'!M32)/(AW$194-AW$195)*10))),1)</f>
        <v>8.9</v>
      </c>
      <c r="AX29" s="55">
        <f>ROUND(IF('Indicator Data'!N32=0,0,IF(LOG('Indicator Data'!N32)&gt;LOG(AX$194),10,IF(LOG('Indicator Data'!N32)&lt;LOG(AX$195),0,10-(LOG(AX$194)-LOG('Indicator Data'!N32))/(LOG(AX$194)-LOG(AX$195))*10))),1)</f>
        <v>9.1999999999999993</v>
      </c>
      <c r="AY29" s="57">
        <f t="shared" si="28"/>
        <v>9.1</v>
      </c>
      <c r="AZ29" s="55">
        <f>'Indicator Data'!O32</f>
        <v>0</v>
      </c>
      <c r="BA29" s="55">
        <f>'Indicator Data'!P32</f>
        <v>0</v>
      </c>
      <c r="BB29" s="57">
        <f t="shared" si="29"/>
        <v>0</v>
      </c>
      <c r="BC29" s="58">
        <f t="shared" si="30"/>
        <v>6.4</v>
      </c>
      <c r="BD29" s="15"/>
      <c r="BE29" s="104"/>
    </row>
    <row r="30" spans="1:57" s="4" customFormat="1" x14ac:dyDescent="0.35">
      <c r="A30" s="126" t="str">
        <f>'Indicator Data'!A33</f>
        <v>Cabo Verde</v>
      </c>
      <c r="B30" s="59" t="str">
        <f>'Indicator Data'!B33</f>
        <v>CPV</v>
      </c>
      <c r="C30" s="55">
        <f>ROUND(IF('Indicator Data'!C33=0,0.1,IF(LOG('Indicator Data'!C33)&gt;C$194,10,IF(LOG('Indicator Data'!C33)&lt;C$195,0,10-(C$194-LOG('Indicator Data'!C33))/(C$194-C$195)*10))),1)</f>
        <v>0.1</v>
      </c>
      <c r="D30" s="55">
        <f>ROUND(IF('Indicator Data'!D33=0,0.1,IF(LOG('Indicator Data'!D33)&gt;D$194,10,IF(LOG('Indicator Data'!D33)&lt;D$195,0,10-(D$194-LOG('Indicator Data'!D33))/(D$194-D$195)*10))),1)</f>
        <v>0.1</v>
      </c>
      <c r="E30" s="55">
        <f t="shared" si="0"/>
        <v>0.1</v>
      </c>
      <c r="F30" s="55">
        <f>ROUND(IF('Indicator Data'!E33="No data",0.1,IF('Indicator Data'!E33=0,0,IF(LOG('Indicator Data'!E33)&gt;F$194,10,IF(LOG('Indicator Data'!E33)&lt;F$195,0,10-(F$194-LOG('Indicator Data'!E33))/(F$194-F$195)*10)))),1)</f>
        <v>0.1</v>
      </c>
      <c r="G30" s="55">
        <f>ROUND(IF('Indicator Data'!F33=0,0,IF(LOG('Indicator Data'!F33)&gt;G$194,10,IF(LOG('Indicator Data'!F33)&lt;G$195,0,10-(G$194-LOG('Indicator Data'!F33))/(G$194-G$195)*10))),1)</f>
        <v>0</v>
      </c>
      <c r="H30" s="55">
        <f>ROUND(IF('Indicator Data'!G33=0,0,IF(LOG('Indicator Data'!G33)&gt;H$194,10,IF(LOG('Indicator Data'!G33)&lt;H$195,0,10-(H$194-LOG('Indicator Data'!G33))/(H$194-H$195)*10))),1)</f>
        <v>0</v>
      </c>
      <c r="I30" s="55">
        <f>ROUND(IF('Indicator Data'!H33=0,0,IF(LOG('Indicator Data'!H33)&gt;I$194,10,IF(LOG('Indicator Data'!H33)&lt;I$195,0,10-(I$194-LOG('Indicator Data'!H33))/(I$194-I$195)*10))),1)</f>
        <v>0</v>
      </c>
      <c r="J30" s="55">
        <f t="shared" si="1"/>
        <v>0</v>
      </c>
      <c r="K30" s="55">
        <f>ROUND(IF('Indicator Data'!I33=0,0,IF(LOG('Indicator Data'!I33)&gt;K$194,10,IF(LOG('Indicator Data'!I33)&lt;K$195,0,10-(K$194-LOG('Indicator Data'!I33))/(K$194-K$195)*10))),1)</f>
        <v>0</v>
      </c>
      <c r="L30" s="55">
        <f t="shared" si="2"/>
        <v>0</v>
      </c>
      <c r="M30" s="55">
        <f>ROUND(IF('Indicator Data'!J33=0,0,IF(LOG('Indicator Data'!J33)&gt;M$194,10,IF(LOG('Indicator Data'!J33)&lt;M$195,0,10-(M$194-LOG('Indicator Data'!J33))/(M$194-M$195)*10))),1)</f>
        <v>5.2</v>
      </c>
      <c r="N30" s="56">
        <f>'Indicator Data'!C33/'Indicator Data'!$BD33</f>
        <v>0</v>
      </c>
      <c r="O30" s="56">
        <f>'Indicator Data'!D33/'Indicator Data'!$BD33</f>
        <v>0</v>
      </c>
      <c r="P30" s="56">
        <f>IF(F30=0.1,0,'Indicator Data'!E33/'Indicator Data'!$BD33)</f>
        <v>0</v>
      </c>
      <c r="Q30" s="56">
        <f>'Indicator Data'!F33/'Indicator Data'!$BD33</f>
        <v>0</v>
      </c>
      <c r="R30" s="56">
        <f>'Indicator Data'!G33/'Indicator Data'!$BD33</f>
        <v>0</v>
      </c>
      <c r="S30" s="56">
        <f>'Indicator Data'!H33/'Indicator Data'!$BD33</f>
        <v>0</v>
      </c>
      <c r="T30" s="56">
        <f>'Indicator Data'!I33/'Indicator Data'!$BD33</f>
        <v>0</v>
      </c>
      <c r="U30" s="56">
        <f>'Indicator Data'!J33/'Indicator Data'!$BD33</f>
        <v>2.3326308496203702E-3</v>
      </c>
      <c r="V30" s="55">
        <f t="shared" si="3"/>
        <v>0</v>
      </c>
      <c r="W30" s="55">
        <f t="shared" si="4"/>
        <v>0</v>
      </c>
      <c r="X30" s="55">
        <f t="shared" si="5"/>
        <v>0</v>
      </c>
      <c r="Y30" s="55">
        <f t="shared" si="6"/>
        <v>0.1</v>
      </c>
      <c r="Z30" s="55">
        <f t="shared" si="7"/>
        <v>0</v>
      </c>
      <c r="AA30" s="55">
        <f t="shared" si="8"/>
        <v>0</v>
      </c>
      <c r="AB30" s="55">
        <f t="shared" si="9"/>
        <v>0</v>
      </c>
      <c r="AC30" s="55">
        <f t="shared" si="10"/>
        <v>0</v>
      </c>
      <c r="AD30" s="55">
        <f t="shared" si="11"/>
        <v>0</v>
      </c>
      <c r="AE30" s="55">
        <f t="shared" si="12"/>
        <v>0</v>
      </c>
      <c r="AF30" s="55">
        <f t="shared" si="13"/>
        <v>0.8</v>
      </c>
      <c r="AG30" s="55">
        <f>ROUND(IF('Indicator Data'!K33=0,0,IF('Indicator Data'!K33&gt;AG$194,10,IF('Indicator Data'!K33&lt;AG$195,0,10-(AG$194-'Indicator Data'!K33)/(AG$194-AG$195)*10))),1)</f>
        <v>3</v>
      </c>
      <c r="AH30" s="55">
        <f t="shared" si="14"/>
        <v>0.1</v>
      </c>
      <c r="AI30" s="55">
        <f t="shared" si="15"/>
        <v>0.1</v>
      </c>
      <c r="AJ30" s="55">
        <f t="shared" si="16"/>
        <v>0</v>
      </c>
      <c r="AK30" s="55">
        <f t="shared" si="17"/>
        <v>0</v>
      </c>
      <c r="AL30" s="55">
        <f t="shared" si="18"/>
        <v>0</v>
      </c>
      <c r="AM30" s="55">
        <f t="shared" si="19"/>
        <v>0</v>
      </c>
      <c r="AN30" s="55">
        <f t="shared" si="20"/>
        <v>3.3</v>
      </c>
      <c r="AO30" s="57">
        <f t="shared" si="21"/>
        <v>0.1</v>
      </c>
      <c r="AP30" s="57">
        <f t="shared" si="22"/>
        <v>0.1</v>
      </c>
      <c r="AQ30" s="57">
        <f t="shared" si="23"/>
        <v>0</v>
      </c>
      <c r="AR30" s="57">
        <f t="shared" si="24"/>
        <v>0</v>
      </c>
      <c r="AS30" s="55">
        <f t="shared" si="25"/>
        <v>3.2</v>
      </c>
      <c r="AT30" s="55">
        <f>IF('Indicator Data'!L33="No data","x",IF('Indicator Data'!BE33&lt;1000,"x",ROUND((IF('Indicator Data'!L33&gt;AT$194,10,IF('Indicator Data'!L33&lt;AT$195,0,10-(AT$194-'Indicator Data'!L33)/(AT$194-AT$195)*10))),1)))</f>
        <v>10</v>
      </c>
      <c r="AU30" s="57">
        <f t="shared" si="26"/>
        <v>6.6</v>
      </c>
      <c r="AV30" s="58">
        <f t="shared" si="27"/>
        <v>1.9</v>
      </c>
      <c r="AW30" s="55">
        <f>ROUND(IF('Indicator Data'!M33=0,0,IF('Indicator Data'!M33&gt;AW$194,10,IF('Indicator Data'!M33&lt;AW$195,0,10-(AW$194-'Indicator Data'!M33)/(AW$194-AW$195)*10))),1)</f>
        <v>0</v>
      </c>
      <c r="AX30" s="55">
        <f>ROUND(IF('Indicator Data'!N33=0,0,IF(LOG('Indicator Data'!N33)&gt;LOG(AX$194),10,IF(LOG('Indicator Data'!N33)&lt;LOG(AX$195),0,10-(LOG(AX$194)-LOG('Indicator Data'!N33))/(LOG(AX$194)-LOG(AX$195))*10))),1)</f>
        <v>0</v>
      </c>
      <c r="AY30" s="57">
        <f t="shared" si="28"/>
        <v>0</v>
      </c>
      <c r="AZ30" s="55">
        <f>'Indicator Data'!O33</f>
        <v>0</v>
      </c>
      <c r="BA30" s="55">
        <f>'Indicator Data'!P33</f>
        <v>0</v>
      </c>
      <c r="BB30" s="57">
        <f t="shared" si="29"/>
        <v>0</v>
      </c>
      <c r="BC30" s="58">
        <f t="shared" si="30"/>
        <v>0</v>
      </c>
      <c r="BD30" s="15"/>
      <c r="BE30" s="104"/>
    </row>
    <row r="31" spans="1:57" s="4" customFormat="1" x14ac:dyDescent="0.35">
      <c r="A31" s="126" t="str">
        <f>'Indicator Data'!A34</f>
        <v>Cambodia</v>
      </c>
      <c r="B31" s="59" t="str">
        <f>'Indicator Data'!B34</f>
        <v>KHM</v>
      </c>
      <c r="C31" s="55">
        <f>ROUND(IF('Indicator Data'!C34=0,0.1,IF(LOG('Indicator Data'!C34)&gt;C$194,10,IF(LOG('Indicator Data'!C34)&lt;C$195,0,10-(C$194-LOG('Indicator Data'!C34))/(C$194-C$195)*10))),1)</f>
        <v>0.1</v>
      </c>
      <c r="D31" s="55">
        <f>ROUND(IF('Indicator Data'!D34=0,0.1,IF(LOG('Indicator Data'!D34)&gt;D$194,10,IF(LOG('Indicator Data'!D34)&lt;D$195,0,10-(D$194-LOG('Indicator Data'!D34))/(D$194-D$195)*10))),1)</f>
        <v>0.1</v>
      </c>
      <c r="E31" s="55">
        <f t="shared" si="0"/>
        <v>0.1</v>
      </c>
      <c r="F31" s="55">
        <f>ROUND(IF('Indicator Data'!E34="No data",0.1,IF('Indicator Data'!E34=0,0,IF(LOG('Indicator Data'!E34)&gt;F$194,10,IF(LOG('Indicator Data'!E34)&lt;F$195,0,10-(F$194-LOG('Indicator Data'!E34))/(F$194-F$195)*10)))),1)</f>
        <v>8.6999999999999993</v>
      </c>
      <c r="G31" s="55">
        <f>ROUND(IF('Indicator Data'!F34=0,0,IF(LOG('Indicator Data'!F34)&gt;G$194,10,IF(LOG('Indicator Data'!F34)&lt;G$195,0,10-(G$194-LOG('Indicator Data'!F34))/(G$194-G$195)*10))),1)</f>
        <v>5.0999999999999996</v>
      </c>
      <c r="H31" s="55">
        <f>ROUND(IF('Indicator Data'!G34=0,0,IF(LOG('Indicator Data'!G34)&gt;H$194,10,IF(LOG('Indicator Data'!G34)&lt;H$195,0,10-(H$194-LOG('Indicator Data'!G34))/(H$194-H$195)*10))),1)</f>
        <v>6.3</v>
      </c>
      <c r="I31" s="55">
        <f>ROUND(IF('Indicator Data'!H34=0,0,IF(LOG('Indicator Data'!H34)&gt;I$194,10,IF(LOG('Indicator Data'!H34)&lt;I$195,0,10-(I$194-LOG('Indicator Data'!H34))/(I$194-I$195)*10))),1)</f>
        <v>6.8</v>
      </c>
      <c r="J31" s="55">
        <f t="shared" si="1"/>
        <v>6.6</v>
      </c>
      <c r="K31" s="55">
        <f>ROUND(IF('Indicator Data'!I34=0,0,IF(LOG('Indicator Data'!I34)&gt;K$194,10,IF(LOG('Indicator Data'!I34)&lt;K$195,0,10-(K$194-LOG('Indicator Data'!I34))/(K$194-K$195)*10))),1)</f>
        <v>5.9</v>
      </c>
      <c r="L31" s="55">
        <f t="shared" si="2"/>
        <v>6.3</v>
      </c>
      <c r="M31" s="55">
        <f>ROUND(IF('Indicator Data'!J34=0,0,IF(LOG('Indicator Data'!J34)&gt;M$194,10,IF(LOG('Indicator Data'!J34)&lt;M$195,0,10-(M$194-LOG('Indicator Data'!J34))/(M$194-M$195)*10))),1)</f>
        <v>10</v>
      </c>
      <c r="N31" s="56">
        <f>'Indicator Data'!C34/'Indicator Data'!$BD34</f>
        <v>0</v>
      </c>
      <c r="O31" s="56">
        <f>'Indicator Data'!D34/'Indicator Data'!$BD34</f>
        <v>0</v>
      </c>
      <c r="P31" s="56">
        <f>IF(F31=0.1,0,'Indicator Data'!E34/'Indicator Data'!$BD34)</f>
        <v>1.974138109521921E-2</v>
      </c>
      <c r="Q31" s="56">
        <f>'Indicator Data'!F34/'Indicator Data'!$BD34</f>
        <v>7.2898336566889327E-7</v>
      </c>
      <c r="R31" s="56">
        <f>'Indicator Data'!G34/'Indicator Data'!$BD34</f>
        <v>2.1198471650927171E-3</v>
      </c>
      <c r="S31" s="56">
        <f>'Indicator Data'!H34/'Indicator Data'!$BD34</f>
        <v>3.6015159132429862E-5</v>
      </c>
      <c r="T31" s="56">
        <f>'Indicator Data'!I34/'Indicator Data'!$BD34</f>
        <v>5.6857380622421809E-4</v>
      </c>
      <c r="U31" s="56">
        <f>'Indicator Data'!J34/'Indicator Data'!$BD34</f>
        <v>1.7968529225936423E-2</v>
      </c>
      <c r="V31" s="55">
        <f t="shared" si="3"/>
        <v>0</v>
      </c>
      <c r="W31" s="55">
        <f t="shared" si="4"/>
        <v>0</v>
      </c>
      <c r="X31" s="55">
        <f t="shared" si="5"/>
        <v>0</v>
      </c>
      <c r="Y31" s="55">
        <f t="shared" si="6"/>
        <v>10</v>
      </c>
      <c r="Z31" s="55">
        <f t="shared" si="7"/>
        <v>5.3</v>
      </c>
      <c r="AA31" s="55">
        <f t="shared" si="8"/>
        <v>1.2</v>
      </c>
      <c r="AB31" s="55">
        <f t="shared" si="9"/>
        <v>0.1</v>
      </c>
      <c r="AC31" s="55">
        <f t="shared" si="10"/>
        <v>0.7</v>
      </c>
      <c r="AD31" s="55">
        <f t="shared" si="11"/>
        <v>0.6</v>
      </c>
      <c r="AE31" s="55">
        <f t="shared" si="12"/>
        <v>0.7</v>
      </c>
      <c r="AF31" s="55">
        <f t="shared" si="13"/>
        <v>6</v>
      </c>
      <c r="AG31" s="55">
        <f>ROUND(IF('Indicator Data'!K34=0,0,IF('Indicator Data'!K34&gt;AG$194,10,IF('Indicator Data'!K34&lt;AG$195,0,10-(AG$194-'Indicator Data'!K34)/(AG$194-AG$195)*10))),1)</f>
        <v>6.1</v>
      </c>
      <c r="AH31" s="55">
        <f t="shared" si="14"/>
        <v>0.1</v>
      </c>
      <c r="AI31" s="55">
        <f t="shared" si="15"/>
        <v>0.1</v>
      </c>
      <c r="AJ31" s="55">
        <f t="shared" si="16"/>
        <v>3.8</v>
      </c>
      <c r="AK31" s="55">
        <f t="shared" si="17"/>
        <v>3.5</v>
      </c>
      <c r="AL31" s="55">
        <f t="shared" si="18"/>
        <v>3.7</v>
      </c>
      <c r="AM31" s="55">
        <f t="shared" si="19"/>
        <v>3.3</v>
      </c>
      <c r="AN31" s="55">
        <f t="shared" si="20"/>
        <v>8.6999999999999993</v>
      </c>
      <c r="AO31" s="57">
        <f t="shared" si="21"/>
        <v>0.1</v>
      </c>
      <c r="AP31" s="57">
        <f t="shared" si="22"/>
        <v>9.5</v>
      </c>
      <c r="AQ31" s="57">
        <f t="shared" si="23"/>
        <v>5.2</v>
      </c>
      <c r="AR31" s="57">
        <f t="shared" si="24"/>
        <v>4</v>
      </c>
      <c r="AS31" s="55">
        <f t="shared" si="25"/>
        <v>7.4</v>
      </c>
      <c r="AT31" s="55">
        <f>IF('Indicator Data'!L34="No data","x",IF('Indicator Data'!BE34&lt;1000,"x",ROUND((IF('Indicator Data'!L34&gt;AT$194,10,IF('Indicator Data'!L34&lt;AT$195,0,10-(AT$194-'Indicator Data'!L34)/(AT$194-AT$195)*10))),1)))</f>
        <v>2</v>
      </c>
      <c r="AU31" s="57">
        <f t="shared" si="26"/>
        <v>4.7</v>
      </c>
      <c r="AV31" s="58">
        <f t="shared" si="27"/>
        <v>5.7</v>
      </c>
      <c r="AW31" s="55">
        <f>ROUND(IF('Indicator Data'!M34=0,0,IF('Indicator Data'!M34&gt;AW$194,10,IF('Indicator Data'!M34&lt;AW$195,0,10-(AW$194-'Indicator Data'!M34)/(AW$194-AW$195)*10))),1)</f>
        <v>3.9</v>
      </c>
      <c r="AX31" s="55">
        <f>ROUND(IF('Indicator Data'!N34=0,0,IF(LOG('Indicator Data'!N34)&gt;LOG(AX$194),10,IF(LOG('Indicator Data'!N34)&lt;LOG(AX$195),0,10-(LOG(AX$194)-LOG('Indicator Data'!N34))/(LOG(AX$194)-LOG(AX$195))*10))),1)</f>
        <v>5.3</v>
      </c>
      <c r="AY31" s="57">
        <f t="shared" si="28"/>
        <v>4.5999999999999996</v>
      </c>
      <c r="AZ31" s="55">
        <f>'Indicator Data'!O34</f>
        <v>0</v>
      </c>
      <c r="BA31" s="55">
        <f>'Indicator Data'!P34</f>
        <v>0</v>
      </c>
      <c r="BB31" s="57">
        <f t="shared" si="29"/>
        <v>0</v>
      </c>
      <c r="BC31" s="58">
        <f t="shared" si="30"/>
        <v>3.2</v>
      </c>
      <c r="BD31" s="15"/>
      <c r="BE31" s="104"/>
    </row>
    <row r="32" spans="1:57" s="4" customFormat="1" x14ac:dyDescent="0.35">
      <c r="A32" s="126" t="str">
        <f>'Indicator Data'!A35</f>
        <v>Cameroon</v>
      </c>
      <c r="B32" s="59" t="str">
        <f>'Indicator Data'!B35</f>
        <v>CMR</v>
      </c>
      <c r="C32" s="55">
        <f>ROUND(IF('Indicator Data'!C35=0,0.1,IF(LOG('Indicator Data'!C35)&gt;C$194,10,IF(LOG('Indicator Data'!C35)&lt;C$195,0,10-(C$194-LOG('Indicator Data'!C35))/(C$194-C$195)*10))),1)</f>
        <v>2.4</v>
      </c>
      <c r="D32" s="55">
        <f>ROUND(IF('Indicator Data'!D35=0,0.1,IF(LOG('Indicator Data'!D35)&gt;D$194,10,IF(LOG('Indicator Data'!D35)&lt;D$195,0,10-(D$194-LOG('Indicator Data'!D35))/(D$194-D$195)*10))),1)</f>
        <v>0.1</v>
      </c>
      <c r="E32" s="55">
        <f t="shared" si="0"/>
        <v>1.3</v>
      </c>
      <c r="F32" s="55">
        <f>ROUND(IF('Indicator Data'!E35="No data",0.1,IF('Indicator Data'!E35=0,0,IF(LOG('Indicator Data'!E35)&gt;F$194,10,IF(LOG('Indicator Data'!E35)&lt;F$195,0,10-(F$194-LOG('Indicator Data'!E35))/(F$194-F$195)*10)))),1)</f>
        <v>7.7</v>
      </c>
      <c r="G32" s="55">
        <f>ROUND(IF('Indicator Data'!F35=0,0,IF(LOG('Indicator Data'!F35)&gt;G$194,10,IF(LOG('Indicator Data'!F35)&lt;G$195,0,10-(G$194-LOG('Indicator Data'!F35))/(G$194-G$195)*10))),1)</f>
        <v>0</v>
      </c>
      <c r="H32" s="55">
        <f>ROUND(IF('Indicator Data'!G35=0,0,IF(LOG('Indicator Data'!G35)&gt;H$194,10,IF(LOG('Indicator Data'!G35)&lt;H$195,0,10-(H$194-LOG('Indicator Data'!G35))/(H$194-H$195)*10))),1)</f>
        <v>0</v>
      </c>
      <c r="I32" s="55">
        <f>ROUND(IF('Indicator Data'!H35=0,0,IF(LOG('Indicator Data'!H35)&gt;I$194,10,IF(LOG('Indicator Data'!H35)&lt;I$195,0,10-(I$194-LOG('Indicator Data'!H35))/(I$194-I$195)*10))),1)</f>
        <v>0</v>
      </c>
      <c r="J32" s="55">
        <f t="shared" si="1"/>
        <v>0</v>
      </c>
      <c r="K32" s="55">
        <f>ROUND(IF('Indicator Data'!I35=0,0,IF(LOG('Indicator Data'!I35)&gt;K$194,10,IF(LOG('Indicator Data'!I35)&lt;K$195,0,10-(K$194-LOG('Indicator Data'!I35))/(K$194-K$195)*10))),1)</f>
        <v>0</v>
      </c>
      <c r="L32" s="55">
        <f t="shared" si="2"/>
        <v>0</v>
      </c>
      <c r="M32" s="55">
        <f>ROUND(IF('Indicator Data'!J35=0,0,IF(LOG('Indicator Data'!J35)&gt;M$194,10,IF(LOG('Indicator Data'!J35)&lt;M$195,0,10-(M$194-LOG('Indicator Data'!J35))/(M$194-M$195)*10))),1)</f>
        <v>7</v>
      </c>
      <c r="N32" s="56">
        <f>'Indicator Data'!C35/'Indicator Data'!$BD35</f>
        <v>3.9021641353033527E-6</v>
      </c>
      <c r="O32" s="56">
        <f>'Indicator Data'!D35/'Indicator Data'!$BD35</f>
        <v>0</v>
      </c>
      <c r="P32" s="56">
        <f>IF(F32=0.1,0,'Indicator Data'!E35/'Indicator Data'!$BD35)</f>
        <v>5.2267736245426291E-3</v>
      </c>
      <c r="Q32" s="56">
        <f>'Indicator Data'!F35/'Indicator Data'!$BD35</f>
        <v>0</v>
      </c>
      <c r="R32" s="56">
        <f>'Indicator Data'!G35/'Indicator Data'!$BD35</f>
        <v>0</v>
      </c>
      <c r="S32" s="56">
        <f>'Indicator Data'!H35/'Indicator Data'!$BD35</f>
        <v>0</v>
      </c>
      <c r="T32" s="56">
        <f>'Indicator Data'!I35/'Indicator Data'!$BD35</f>
        <v>0</v>
      </c>
      <c r="U32" s="56">
        <f>'Indicator Data'!J35/'Indicator Data'!$BD35</f>
        <v>2.5828797116020027E-4</v>
      </c>
      <c r="V32" s="55">
        <f t="shared" si="3"/>
        <v>0</v>
      </c>
      <c r="W32" s="55">
        <f t="shared" si="4"/>
        <v>0</v>
      </c>
      <c r="X32" s="55">
        <f t="shared" si="5"/>
        <v>0</v>
      </c>
      <c r="Y32" s="55">
        <f t="shared" si="6"/>
        <v>3.5</v>
      </c>
      <c r="Z32" s="55">
        <f t="shared" si="7"/>
        <v>0</v>
      </c>
      <c r="AA32" s="55">
        <f t="shared" si="8"/>
        <v>0</v>
      </c>
      <c r="AB32" s="55">
        <f t="shared" si="9"/>
        <v>0</v>
      </c>
      <c r="AC32" s="55">
        <f t="shared" si="10"/>
        <v>0</v>
      </c>
      <c r="AD32" s="55">
        <f t="shared" si="11"/>
        <v>0</v>
      </c>
      <c r="AE32" s="55">
        <f t="shared" si="12"/>
        <v>0</v>
      </c>
      <c r="AF32" s="55">
        <f t="shared" si="13"/>
        <v>0.1</v>
      </c>
      <c r="AG32" s="55">
        <f>ROUND(IF('Indicator Data'!K35=0,0,IF('Indicator Data'!K35&gt;AG$194,10,IF('Indicator Data'!K35&lt;AG$195,0,10-(AG$194-'Indicator Data'!K35)/(AG$194-AG$195)*10))),1)</f>
        <v>4</v>
      </c>
      <c r="AH32" s="55">
        <f t="shared" si="14"/>
        <v>1.2</v>
      </c>
      <c r="AI32" s="55">
        <f t="shared" si="15"/>
        <v>0.1</v>
      </c>
      <c r="AJ32" s="55">
        <f t="shared" si="16"/>
        <v>0</v>
      </c>
      <c r="AK32" s="55">
        <f t="shared" si="17"/>
        <v>0</v>
      </c>
      <c r="AL32" s="55">
        <f t="shared" si="18"/>
        <v>0</v>
      </c>
      <c r="AM32" s="55">
        <f t="shared" si="19"/>
        <v>0</v>
      </c>
      <c r="AN32" s="55">
        <f t="shared" si="20"/>
        <v>4.4000000000000004</v>
      </c>
      <c r="AO32" s="57">
        <f t="shared" si="21"/>
        <v>0.7</v>
      </c>
      <c r="AP32" s="57">
        <f t="shared" si="22"/>
        <v>6</v>
      </c>
      <c r="AQ32" s="57">
        <f t="shared" si="23"/>
        <v>0</v>
      </c>
      <c r="AR32" s="57">
        <f t="shared" si="24"/>
        <v>0</v>
      </c>
      <c r="AS32" s="55">
        <f t="shared" si="25"/>
        <v>4.2</v>
      </c>
      <c r="AT32" s="55">
        <f>IF('Indicator Data'!L35="No data","x",IF('Indicator Data'!BE35&lt;1000,"x",ROUND((IF('Indicator Data'!L35&gt;AT$194,10,IF('Indicator Data'!L35&lt;AT$195,0,10-(AT$194-'Indicator Data'!L35)/(AT$194-AT$195)*10))),1)))</f>
        <v>2</v>
      </c>
      <c r="AU32" s="57">
        <f t="shared" si="26"/>
        <v>3.1</v>
      </c>
      <c r="AV32" s="58">
        <f t="shared" si="27"/>
        <v>2.2999999999999998</v>
      </c>
      <c r="AW32" s="55">
        <f>ROUND(IF('Indicator Data'!M35=0,0,IF('Indicator Data'!M35&gt;AW$194,10,IF('Indicator Data'!M35&lt;AW$195,0,10-(AW$194-'Indicator Data'!M35)/(AW$194-AW$195)*10))),1)</f>
        <v>10</v>
      </c>
      <c r="AX32" s="55">
        <f>ROUND(IF('Indicator Data'!N35=0,0,IF(LOG('Indicator Data'!N35)&gt;LOG(AX$194),10,IF(LOG('Indicator Data'!N35)&lt;LOG(AX$195),0,10-(LOG(AX$194)-LOG('Indicator Data'!N35))/(LOG(AX$194)-LOG(AX$195))*10))),1)</f>
        <v>9.4</v>
      </c>
      <c r="AY32" s="57">
        <f t="shared" si="28"/>
        <v>9.6999999999999993</v>
      </c>
      <c r="AZ32" s="55">
        <f>'Indicator Data'!O35</f>
        <v>0</v>
      </c>
      <c r="BA32" s="55">
        <f>'Indicator Data'!P35</f>
        <v>0</v>
      </c>
      <c r="BB32" s="57">
        <f t="shared" si="29"/>
        <v>0</v>
      </c>
      <c r="BC32" s="58">
        <f t="shared" si="30"/>
        <v>6.8</v>
      </c>
      <c r="BD32" s="15"/>
      <c r="BE32" s="104"/>
    </row>
    <row r="33" spans="1:57" s="4" customFormat="1" x14ac:dyDescent="0.35">
      <c r="A33" s="126" t="str">
        <f>'Indicator Data'!A36</f>
        <v>Canada</v>
      </c>
      <c r="B33" s="59" t="str">
        <f>'Indicator Data'!B36</f>
        <v>CAN</v>
      </c>
      <c r="C33" s="55">
        <f>ROUND(IF('Indicator Data'!C36=0,0.1,IF(LOG('Indicator Data'!C36)&gt;C$194,10,IF(LOG('Indicator Data'!C36)&lt;C$195,0,10-(C$194-LOG('Indicator Data'!C36))/(C$194-C$195)*10))),1)</f>
        <v>8.6</v>
      </c>
      <c r="D33" s="55">
        <f>ROUND(IF('Indicator Data'!D36=0,0.1,IF(LOG('Indicator Data'!D36)&gt;D$194,10,IF(LOG('Indicator Data'!D36)&lt;D$195,0,10-(D$194-LOG('Indicator Data'!D36))/(D$194-D$195)*10))),1)</f>
        <v>3.3</v>
      </c>
      <c r="E33" s="55">
        <f t="shared" si="0"/>
        <v>6.7</v>
      </c>
      <c r="F33" s="55">
        <f>ROUND(IF('Indicator Data'!E36="No data",0.1,IF('Indicator Data'!E36=0,0,IF(LOG('Indicator Data'!E36)&gt;F$194,10,IF(LOG('Indicator Data'!E36)&lt;F$195,0,10-(F$194-LOG('Indicator Data'!E36))/(F$194-F$195)*10)))),1)</f>
        <v>7.4</v>
      </c>
      <c r="G33" s="55">
        <f>ROUND(IF('Indicator Data'!F36=0,0,IF(LOG('Indicator Data'!F36)&gt;G$194,10,IF(LOG('Indicator Data'!F36)&lt;G$195,0,10-(G$194-LOG('Indicator Data'!F36))/(G$194-G$195)*10))),1)</f>
        <v>6.9</v>
      </c>
      <c r="H33" s="55">
        <f>ROUND(IF('Indicator Data'!G36=0,0,IF(LOG('Indicator Data'!G36)&gt;H$194,10,IF(LOG('Indicator Data'!G36)&lt;H$195,0,10-(H$194-LOG('Indicator Data'!G36))/(H$194-H$195)*10))),1)</f>
        <v>6</v>
      </c>
      <c r="I33" s="55">
        <f>ROUND(IF('Indicator Data'!H36=0,0,IF(LOG('Indicator Data'!H36)&gt;I$194,10,IF(LOG('Indicator Data'!H36)&lt;I$195,0,10-(I$194-LOG('Indicator Data'!H36))/(I$194-I$195)*10))),1)</f>
        <v>7</v>
      </c>
      <c r="J33" s="55">
        <f t="shared" si="1"/>
        <v>6.5</v>
      </c>
      <c r="K33" s="55">
        <f>ROUND(IF('Indicator Data'!I36=0,0,IF(LOG('Indicator Data'!I36)&gt;K$194,10,IF(LOG('Indicator Data'!I36)&lt;K$195,0,10-(K$194-LOG('Indicator Data'!I36))/(K$194-K$195)*10))),1)</f>
        <v>1.5</v>
      </c>
      <c r="L33" s="55">
        <f t="shared" si="2"/>
        <v>4.5</v>
      </c>
      <c r="M33" s="55">
        <f>ROUND(IF('Indicator Data'!J36=0,0,IF(LOG('Indicator Data'!J36)&gt;M$194,10,IF(LOG('Indicator Data'!J36)&lt;M$195,0,10-(M$194-LOG('Indicator Data'!J36))/(M$194-M$195)*10))),1)</f>
        <v>4.9000000000000004</v>
      </c>
      <c r="N33" s="56">
        <f>'Indicator Data'!C36/'Indicator Data'!$BD36</f>
        <v>7.5541032082914329E-4</v>
      </c>
      <c r="O33" s="56">
        <f>'Indicator Data'!D36/'Indicator Data'!$BD36</f>
        <v>2.8067506463474672E-6</v>
      </c>
      <c r="P33" s="56">
        <f>IF(F33=0.1,0,'Indicator Data'!E36/'Indicator Data'!$BD36)</f>
        <v>2.7218670537930549E-3</v>
      </c>
      <c r="Q33" s="56">
        <f>'Indicator Data'!F36/'Indicator Data'!$BD36</f>
        <v>4.1333228250951226E-6</v>
      </c>
      <c r="R33" s="56">
        <f>'Indicator Data'!G36/'Indicator Data'!$BD36</f>
        <v>6.8706731123157022E-4</v>
      </c>
      <c r="S33" s="56">
        <f>'Indicator Data'!H36/'Indicator Data'!$BD36</f>
        <v>2.0946794165735563E-5</v>
      </c>
      <c r="T33" s="56">
        <f>'Indicator Data'!I36/'Indicator Data'!$BD36</f>
        <v>1.5969020602417201E-6</v>
      </c>
      <c r="U33" s="56">
        <f>'Indicator Data'!J36/'Indicator Data'!$BD36</f>
        <v>2.5947089460169518E-5</v>
      </c>
      <c r="V33" s="55">
        <f t="shared" si="3"/>
        <v>3.8</v>
      </c>
      <c r="W33" s="55">
        <f t="shared" si="4"/>
        <v>0</v>
      </c>
      <c r="X33" s="55">
        <f t="shared" si="5"/>
        <v>2.1</v>
      </c>
      <c r="Y33" s="55">
        <f t="shared" si="6"/>
        <v>1.8</v>
      </c>
      <c r="Z33" s="55">
        <f t="shared" si="7"/>
        <v>6.9</v>
      </c>
      <c r="AA33" s="55">
        <f t="shared" si="8"/>
        <v>0.4</v>
      </c>
      <c r="AB33" s="55">
        <f t="shared" si="9"/>
        <v>0</v>
      </c>
      <c r="AC33" s="55">
        <f t="shared" si="10"/>
        <v>0.2</v>
      </c>
      <c r="AD33" s="55">
        <f t="shared" si="11"/>
        <v>0</v>
      </c>
      <c r="AE33" s="55">
        <f t="shared" si="12"/>
        <v>0.1</v>
      </c>
      <c r="AF33" s="55">
        <f t="shared" si="13"/>
        <v>0</v>
      </c>
      <c r="AG33" s="55">
        <f>ROUND(IF('Indicator Data'!K36=0,0,IF('Indicator Data'!K36&gt;AG$194,10,IF('Indicator Data'!K36&lt;AG$195,0,10-(AG$194-'Indicator Data'!K36)/(AG$194-AG$195)*10))),1)</f>
        <v>2</v>
      </c>
      <c r="AH33" s="55">
        <f t="shared" si="14"/>
        <v>6.2</v>
      </c>
      <c r="AI33" s="55">
        <f t="shared" si="15"/>
        <v>1.7</v>
      </c>
      <c r="AJ33" s="55">
        <f t="shared" si="16"/>
        <v>3.2</v>
      </c>
      <c r="AK33" s="55">
        <f t="shared" si="17"/>
        <v>3.5</v>
      </c>
      <c r="AL33" s="55">
        <f t="shared" si="18"/>
        <v>3.4</v>
      </c>
      <c r="AM33" s="55">
        <f t="shared" si="19"/>
        <v>0.8</v>
      </c>
      <c r="AN33" s="55">
        <f t="shared" si="20"/>
        <v>2.8</v>
      </c>
      <c r="AO33" s="57">
        <f t="shared" si="21"/>
        <v>4.8</v>
      </c>
      <c r="AP33" s="57">
        <f t="shared" si="22"/>
        <v>5.2</v>
      </c>
      <c r="AQ33" s="57">
        <f t="shared" si="23"/>
        <v>6.9</v>
      </c>
      <c r="AR33" s="57">
        <f t="shared" si="24"/>
        <v>2.6</v>
      </c>
      <c r="AS33" s="55">
        <f t="shared" si="25"/>
        <v>2.4</v>
      </c>
      <c r="AT33" s="55">
        <f>IF('Indicator Data'!L36="No data","x",IF('Indicator Data'!BE36&lt;1000,"x",ROUND((IF('Indicator Data'!L36&gt;AT$194,10,IF('Indicator Data'!L36&lt;AT$195,0,10-(AT$194-'Indicator Data'!L36)/(AT$194-AT$195)*10))),1)))</f>
        <v>7.1</v>
      </c>
      <c r="AU33" s="57">
        <f t="shared" si="26"/>
        <v>4.8</v>
      </c>
      <c r="AV33" s="58">
        <f t="shared" si="27"/>
        <v>5</v>
      </c>
      <c r="AW33" s="55">
        <f>ROUND(IF('Indicator Data'!M36=0,0,IF('Indicator Data'!M36&gt;AW$194,10,IF('Indicator Data'!M36&lt;AW$195,0,10-(AW$194-'Indicator Data'!M36)/(AW$194-AW$195)*10))),1)</f>
        <v>0.2</v>
      </c>
      <c r="AX33" s="55">
        <f>ROUND(IF('Indicator Data'!N36=0,0,IF(LOG('Indicator Data'!N36)&gt;LOG(AX$194),10,IF(LOG('Indicator Data'!N36)&lt;LOG(AX$195),0,10-(LOG(AX$194)-LOG('Indicator Data'!N36))/(LOG(AX$194)-LOG(AX$195))*10))),1)</f>
        <v>0</v>
      </c>
      <c r="AY33" s="57">
        <f t="shared" si="28"/>
        <v>0.1</v>
      </c>
      <c r="AZ33" s="55">
        <f>'Indicator Data'!O36</f>
        <v>0</v>
      </c>
      <c r="BA33" s="55">
        <f>'Indicator Data'!P36</f>
        <v>0</v>
      </c>
      <c r="BB33" s="57">
        <f t="shared" si="29"/>
        <v>0</v>
      </c>
      <c r="BC33" s="58">
        <f t="shared" si="30"/>
        <v>0.1</v>
      </c>
      <c r="BD33" s="15"/>
      <c r="BE33" s="104"/>
    </row>
    <row r="34" spans="1:57" s="4" customFormat="1" x14ac:dyDescent="0.35">
      <c r="A34" s="126" t="str">
        <f>'Indicator Data'!A37</f>
        <v>Central African Republic</v>
      </c>
      <c r="B34" s="59" t="str">
        <f>'Indicator Data'!B37</f>
        <v>CAF</v>
      </c>
      <c r="C34" s="55">
        <f>ROUND(IF('Indicator Data'!C37=0,0.1,IF(LOG('Indicator Data'!C37)&gt;C$194,10,IF(LOG('Indicator Data'!C37)&lt;C$195,0,10-(C$194-LOG('Indicator Data'!C37))/(C$194-C$195)*10))),1)</f>
        <v>1.8</v>
      </c>
      <c r="D34" s="55">
        <f>ROUND(IF('Indicator Data'!D37=0,0.1,IF(LOG('Indicator Data'!D37)&gt;D$194,10,IF(LOG('Indicator Data'!D37)&lt;D$195,0,10-(D$194-LOG('Indicator Data'!D37))/(D$194-D$195)*10))),1)</f>
        <v>0.1</v>
      </c>
      <c r="E34" s="55">
        <f t="shared" si="0"/>
        <v>1</v>
      </c>
      <c r="F34" s="55">
        <f>ROUND(IF('Indicator Data'!E37="No data",0.1,IF('Indicator Data'!E37=0,0,IF(LOG('Indicator Data'!E37)&gt;F$194,10,IF(LOG('Indicator Data'!E37)&lt;F$195,0,10-(F$194-LOG('Indicator Data'!E37))/(F$194-F$195)*10)))),1)</f>
        <v>6.4</v>
      </c>
      <c r="G34" s="55">
        <f>ROUND(IF('Indicator Data'!F37=0,0,IF(LOG('Indicator Data'!F37)&gt;G$194,10,IF(LOG('Indicator Data'!F37)&lt;G$195,0,10-(G$194-LOG('Indicator Data'!F37))/(G$194-G$195)*10))),1)</f>
        <v>0</v>
      </c>
      <c r="H34" s="55">
        <f>ROUND(IF('Indicator Data'!G37=0,0,IF(LOG('Indicator Data'!G37)&gt;H$194,10,IF(LOG('Indicator Data'!G37)&lt;H$195,0,10-(H$194-LOG('Indicator Data'!G37))/(H$194-H$195)*10))),1)</f>
        <v>0</v>
      </c>
      <c r="I34" s="55">
        <f>ROUND(IF('Indicator Data'!H37=0,0,IF(LOG('Indicator Data'!H37)&gt;I$194,10,IF(LOG('Indicator Data'!H37)&lt;I$195,0,10-(I$194-LOG('Indicator Data'!H37))/(I$194-I$195)*10))),1)</f>
        <v>0</v>
      </c>
      <c r="J34" s="55">
        <f t="shared" si="1"/>
        <v>0</v>
      </c>
      <c r="K34" s="55">
        <f>ROUND(IF('Indicator Data'!I37=0,0,IF(LOG('Indicator Data'!I37)&gt;K$194,10,IF(LOG('Indicator Data'!I37)&lt;K$195,0,10-(K$194-LOG('Indicator Data'!I37))/(K$194-K$195)*10))),1)</f>
        <v>0</v>
      </c>
      <c r="L34" s="55">
        <f t="shared" si="2"/>
        <v>0</v>
      </c>
      <c r="M34" s="55">
        <f>ROUND(IF('Indicator Data'!J37=0,0,IF(LOG('Indicator Data'!J37)&gt;M$194,10,IF(LOG('Indicator Data'!J37)&lt;M$195,0,10-(M$194-LOG('Indicator Data'!J37))/(M$194-M$195)*10))),1)</f>
        <v>0</v>
      </c>
      <c r="N34" s="56">
        <f>'Indicator Data'!C37/'Indicator Data'!$BD37</f>
        <v>1.1077009679795959E-5</v>
      </c>
      <c r="O34" s="56">
        <f>'Indicator Data'!D37/'Indicator Data'!$BD37</f>
        <v>0</v>
      </c>
      <c r="P34" s="56">
        <f>IF(F34=0.1,0,'Indicator Data'!E37/'Indicator Data'!$BD37)</f>
        <v>7.6318635697762349E-3</v>
      </c>
      <c r="Q34" s="56">
        <f>'Indicator Data'!F37/'Indicator Data'!$BD37</f>
        <v>0</v>
      </c>
      <c r="R34" s="56">
        <f>'Indicator Data'!G37/'Indicator Data'!$BD37</f>
        <v>0</v>
      </c>
      <c r="S34" s="56">
        <f>'Indicator Data'!H37/'Indicator Data'!$BD37</f>
        <v>0</v>
      </c>
      <c r="T34" s="56">
        <f>'Indicator Data'!I37/'Indicator Data'!$BD37</f>
        <v>0</v>
      </c>
      <c r="U34" s="56">
        <f>'Indicator Data'!J37/'Indicator Data'!$BD37</f>
        <v>0</v>
      </c>
      <c r="V34" s="55">
        <f t="shared" si="3"/>
        <v>0.1</v>
      </c>
      <c r="W34" s="55">
        <f t="shared" si="4"/>
        <v>0</v>
      </c>
      <c r="X34" s="55">
        <f t="shared" si="5"/>
        <v>0.1</v>
      </c>
      <c r="Y34" s="55">
        <f t="shared" si="6"/>
        <v>5.0999999999999996</v>
      </c>
      <c r="Z34" s="55">
        <f t="shared" si="7"/>
        <v>0</v>
      </c>
      <c r="AA34" s="55">
        <f t="shared" si="8"/>
        <v>0</v>
      </c>
      <c r="AB34" s="55">
        <f t="shared" si="9"/>
        <v>0</v>
      </c>
      <c r="AC34" s="55">
        <f t="shared" si="10"/>
        <v>0</v>
      </c>
      <c r="AD34" s="55">
        <f t="shared" si="11"/>
        <v>0</v>
      </c>
      <c r="AE34" s="55">
        <f t="shared" si="12"/>
        <v>0</v>
      </c>
      <c r="AF34" s="55">
        <f t="shared" si="13"/>
        <v>0</v>
      </c>
      <c r="AG34" s="55">
        <f>ROUND(IF('Indicator Data'!K37=0,0,IF('Indicator Data'!K37&gt;AG$194,10,IF('Indicator Data'!K37&lt;AG$195,0,10-(AG$194-'Indicator Data'!K37)/(AG$194-AG$195)*10))),1)</f>
        <v>0</v>
      </c>
      <c r="AH34" s="55">
        <f t="shared" si="14"/>
        <v>1</v>
      </c>
      <c r="AI34" s="55">
        <f t="shared" si="15"/>
        <v>0.1</v>
      </c>
      <c r="AJ34" s="55">
        <f t="shared" si="16"/>
        <v>0</v>
      </c>
      <c r="AK34" s="55">
        <f t="shared" si="17"/>
        <v>0</v>
      </c>
      <c r="AL34" s="55">
        <f t="shared" si="18"/>
        <v>0</v>
      </c>
      <c r="AM34" s="55">
        <f t="shared" si="19"/>
        <v>0</v>
      </c>
      <c r="AN34" s="55">
        <f t="shared" si="20"/>
        <v>0</v>
      </c>
      <c r="AO34" s="57">
        <f t="shared" si="21"/>
        <v>0.6</v>
      </c>
      <c r="AP34" s="57">
        <f t="shared" si="22"/>
        <v>5.8</v>
      </c>
      <c r="AQ34" s="57">
        <f t="shared" si="23"/>
        <v>0</v>
      </c>
      <c r="AR34" s="57">
        <f t="shared" si="24"/>
        <v>0</v>
      </c>
      <c r="AS34" s="55">
        <f t="shared" si="25"/>
        <v>0</v>
      </c>
      <c r="AT34" s="55">
        <f>IF('Indicator Data'!L37="No data","x",IF('Indicator Data'!BE37&lt;1000,"x",ROUND((IF('Indicator Data'!L37&gt;AT$194,10,IF('Indicator Data'!L37&lt;AT$195,0,10-(AT$194-'Indicator Data'!L37)/(AT$194-AT$195)*10))),1)))</f>
        <v>1</v>
      </c>
      <c r="AU34" s="57">
        <f t="shared" si="26"/>
        <v>0.5</v>
      </c>
      <c r="AV34" s="58">
        <f t="shared" si="27"/>
        <v>1.7</v>
      </c>
      <c r="AW34" s="55">
        <f>ROUND(IF('Indicator Data'!M37=0,0,IF('Indicator Data'!M37&gt;AW$194,10,IF('Indicator Data'!M37&lt;AW$195,0,10-(AW$194-'Indicator Data'!M37)/(AW$194-AW$195)*10))),1)</f>
        <v>9.6</v>
      </c>
      <c r="AX34" s="55">
        <f>ROUND(IF('Indicator Data'!N37=0,0,IF(LOG('Indicator Data'!N37)&gt;LOG(AX$194),10,IF(LOG('Indicator Data'!N37)&lt;LOG(AX$195),0,10-(LOG(AX$194)-LOG('Indicator Data'!N37))/(LOG(AX$194)-LOG(AX$195))*10))),1)</f>
        <v>8.6999999999999993</v>
      </c>
      <c r="AY34" s="57">
        <f t="shared" si="28"/>
        <v>9.1999999999999993</v>
      </c>
      <c r="AZ34" s="55">
        <f>'Indicator Data'!O37</f>
        <v>5</v>
      </c>
      <c r="BA34" s="55">
        <f>'Indicator Data'!P37</f>
        <v>0</v>
      </c>
      <c r="BB34" s="57">
        <f t="shared" si="29"/>
        <v>10</v>
      </c>
      <c r="BC34" s="58">
        <f t="shared" si="30"/>
        <v>10</v>
      </c>
      <c r="BD34" s="15"/>
      <c r="BE34" s="104"/>
    </row>
    <row r="35" spans="1:57" s="4" customFormat="1" x14ac:dyDescent="0.35">
      <c r="A35" s="126" t="str">
        <f>'Indicator Data'!A38</f>
        <v>Chad</v>
      </c>
      <c r="B35" s="59" t="str">
        <f>'Indicator Data'!B38</f>
        <v>TCD</v>
      </c>
      <c r="C35" s="55">
        <f>ROUND(IF('Indicator Data'!C38=0,0.1,IF(LOG('Indicator Data'!C38)&gt;C$194,10,IF(LOG('Indicator Data'!C38)&lt;C$195,0,10-(C$194-LOG('Indicator Data'!C38))/(C$194-C$195)*10))),1)</f>
        <v>0.1</v>
      </c>
      <c r="D35" s="55">
        <f>ROUND(IF('Indicator Data'!D38=0,0.1,IF(LOG('Indicator Data'!D38)&gt;D$194,10,IF(LOG('Indicator Data'!D38)&lt;D$195,0,10-(D$194-LOG('Indicator Data'!D38))/(D$194-D$195)*10))),1)</f>
        <v>0.1</v>
      </c>
      <c r="E35" s="55">
        <f t="shared" ref="E35:E66" si="31">ROUND((10-GEOMEAN(((10-C35)/10*9+1),((10-D35)/10*9+1)))/9*10,1)</f>
        <v>0.1</v>
      </c>
      <c r="F35" s="55">
        <f>ROUND(IF('Indicator Data'!E38="No data",0.1,IF('Indicator Data'!E38=0,0,IF(LOG('Indicator Data'!E38)&gt;F$194,10,IF(LOG('Indicator Data'!E38)&lt;F$195,0,10-(F$194-LOG('Indicator Data'!E38))/(F$194-F$195)*10)))),1)</f>
        <v>7.9</v>
      </c>
      <c r="G35" s="55">
        <f>ROUND(IF('Indicator Data'!F38=0,0,IF(LOG('Indicator Data'!F38)&gt;G$194,10,IF(LOG('Indicator Data'!F38)&lt;G$195,0,10-(G$194-LOG('Indicator Data'!F38))/(G$194-G$195)*10))),1)</f>
        <v>0</v>
      </c>
      <c r="H35" s="55">
        <f>ROUND(IF('Indicator Data'!G38=0,0,IF(LOG('Indicator Data'!G38)&gt;H$194,10,IF(LOG('Indicator Data'!G38)&lt;H$195,0,10-(H$194-LOG('Indicator Data'!G38))/(H$194-H$195)*10))),1)</f>
        <v>0</v>
      </c>
      <c r="I35" s="55">
        <f>ROUND(IF('Indicator Data'!H38=0,0,IF(LOG('Indicator Data'!H38)&gt;I$194,10,IF(LOG('Indicator Data'!H38)&lt;I$195,0,10-(I$194-LOG('Indicator Data'!H38))/(I$194-I$195)*10))),1)</f>
        <v>0</v>
      </c>
      <c r="J35" s="55">
        <f t="shared" ref="J35:J66" si="32">ROUND((10-GEOMEAN(((10-H35)/10*9+1),((10-I35)/10*9+1)))/9*10,1)</f>
        <v>0</v>
      </c>
      <c r="K35" s="55">
        <f>ROUND(IF('Indicator Data'!I38=0,0,IF(LOG('Indicator Data'!I38)&gt;K$194,10,IF(LOG('Indicator Data'!I38)&lt;K$195,0,10-(K$194-LOG('Indicator Data'!I38))/(K$194-K$195)*10))),1)</f>
        <v>0</v>
      </c>
      <c r="L35" s="55">
        <f t="shared" ref="L35:L66" si="33">ROUND((10-GEOMEAN(((10-J35)/10*9+1),((10-K35)/10*9+1)))/9*10,1)</f>
        <v>0</v>
      </c>
      <c r="M35" s="55">
        <f>ROUND(IF('Indicator Data'!J38=0,0,IF(LOG('Indicator Data'!J38)&gt;M$194,10,IF(LOG('Indicator Data'!J38)&lt;M$195,0,10-(M$194-LOG('Indicator Data'!J38))/(M$194-M$195)*10))),1)</f>
        <v>10</v>
      </c>
      <c r="N35" s="56">
        <f>'Indicator Data'!C38/'Indicator Data'!$BD38</f>
        <v>0</v>
      </c>
      <c r="O35" s="56">
        <f>'Indicator Data'!D38/'Indicator Data'!$BD38</f>
        <v>0</v>
      </c>
      <c r="P35" s="56">
        <f>IF(F35=0.1,0,'Indicator Data'!E38/'Indicator Data'!$BD38)</f>
        <v>1.0537462256412038E-2</v>
      </c>
      <c r="Q35" s="56">
        <f>'Indicator Data'!F38/'Indicator Data'!$BD38</f>
        <v>0</v>
      </c>
      <c r="R35" s="56">
        <f>'Indicator Data'!G38/'Indicator Data'!$BD38</f>
        <v>0</v>
      </c>
      <c r="S35" s="56">
        <f>'Indicator Data'!H38/'Indicator Data'!$BD38</f>
        <v>0</v>
      </c>
      <c r="T35" s="56">
        <f>'Indicator Data'!I38/'Indicator Data'!$BD38</f>
        <v>0</v>
      </c>
      <c r="U35" s="56">
        <f>'Indicator Data'!J38/'Indicator Data'!$BD38</f>
        <v>1.1823433916871032E-2</v>
      </c>
      <c r="V35" s="55">
        <f t="shared" ref="V35:V66" si="34">ROUND(IF(N35&gt;V$194,10,IF(N35&lt;V$195,0,10-(V$194-N35)/(V$194-V$195)*10)),1)</f>
        <v>0</v>
      </c>
      <c r="W35" s="55">
        <f t="shared" ref="W35:W66" si="35">ROUND(IF(O35&gt;W$194,10,IF(O35&lt;W$195,0,10-(W$194-O35)/(W$194-W$195)*10)),1)</f>
        <v>0</v>
      </c>
      <c r="X35" s="55">
        <f t="shared" ref="X35:X66" si="36">ROUND(((10-GEOMEAN(((10-V35)/10*9+1),((10-W35)/10*9+1)))/9*10),1)</f>
        <v>0</v>
      </c>
      <c r="Y35" s="55">
        <f t="shared" ref="Y35:Y66" si="37">ROUND(IF(P35=0,0.1,IF(P35&gt;Y$194,10,IF(P35&lt;Y$195,0,10-(Y$194-P35)/(Y$194-Y$195)*10))),1)</f>
        <v>7</v>
      </c>
      <c r="Z35" s="55">
        <f t="shared" ref="Z35:Z66" si="38">ROUND(IF(Q35=0,0,IF(LOG(Q35)&gt;Z$194,10,IF(LOG(Q35)&lt;=Z$195,0,10-(Z$194-LOG(Q35))/(Z$194-Z$195)*10))),1)</f>
        <v>0</v>
      </c>
      <c r="AA35" s="55">
        <f t="shared" ref="AA35:AA66" si="39">ROUND(IF(R35&gt;AA$194,10,IF(R35&lt;AA$195,0,10-(AA$194-R35)/(AA$194-AA$195)*10)),1)</f>
        <v>0</v>
      </c>
      <c r="AB35" s="55">
        <f t="shared" ref="AB35:AB66" si="40">ROUND(IF(S35&gt;AB$194,10,IF(S35&lt;AB$195,0,10-(AB$194-S35)/(AB$194-AB$195)*10)),1)</f>
        <v>0</v>
      </c>
      <c r="AC35" s="55">
        <f t="shared" ref="AC35:AC66" si="41">ROUND(((10-GEOMEAN(((10-AA35)/10*9+1),((10-AB35)/10*9+1)))/9*10),1)</f>
        <v>0</v>
      </c>
      <c r="AD35" s="55">
        <f t="shared" ref="AD35:AD66" si="42">ROUND(IF(T35=0,0,IF(T35&gt;AD$194,10,IF(T35&lt;=AD$195,0,10-(AD$194-T35)/(AD$194-AD$195)*10))),1)</f>
        <v>0</v>
      </c>
      <c r="AE35" s="55">
        <f t="shared" ref="AE35:AE66" si="43">ROUND((10-GEOMEAN(((10-AC35)/10*9+1),((10-AD35)/10*9+1)))/9*10,1)</f>
        <v>0</v>
      </c>
      <c r="AF35" s="55">
        <f t="shared" ref="AF35:AF66" si="44">ROUND(IF(U35&gt;AF$194,10,IF(U35&lt;AF$195,0,10-(AF$194-U35)/(AF$194-AF$195)*10)),1)</f>
        <v>3.9</v>
      </c>
      <c r="AG35" s="55">
        <f>ROUND(IF('Indicator Data'!K38=0,0,IF('Indicator Data'!K38&gt;AG$194,10,IF('Indicator Data'!K38&lt;AG$195,0,10-(AG$194-'Indicator Data'!K38)/(AG$194-AG$195)*10))),1)</f>
        <v>5.0999999999999996</v>
      </c>
      <c r="AH35" s="55">
        <f t="shared" ref="AH35:AH66" si="45">ROUND(AVERAGE(C35,V35),1)</f>
        <v>0.1</v>
      </c>
      <c r="AI35" s="55">
        <f t="shared" ref="AI35:AI66" si="46">ROUND(AVERAGE(D35,W35),1)</f>
        <v>0.1</v>
      </c>
      <c r="AJ35" s="55">
        <f t="shared" ref="AJ35:AJ66" si="47">ROUND(AVERAGE(AA35,H35),1)</f>
        <v>0</v>
      </c>
      <c r="AK35" s="55">
        <f t="shared" ref="AK35:AK66" si="48">ROUND(AVERAGE(AB35,I35),1)</f>
        <v>0</v>
      </c>
      <c r="AL35" s="55">
        <f t="shared" ref="AL35:AL66" si="49">ROUND((10-GEOMEAN(((10-AJ35)/10*9+1),((10-AK35)/10*9+1)))/9*10,1)</f>
        <v>0</v>
      </c>
      <c r="AM35" s="55">
        <f t="shared" ref="AM35:AM66" si="50">ROUND(AVERAGE(AD35,K35),1)</f>
        <v>0</v>
      </c>
      <c r="AN35" s="55">
        <f t="shared" ref="AN35:AN66" si="51">ROUND((10-GEOMEAN(((10-M35)/10*9+1),((10-AF35)/10*9+1)))/9*10,1)</f>
        <v>8.3000000000000007</v>
      </c>
      <c r="AO35" s="57">
        <f t="shared" ref="AO35:AO66" si="52">ROUND((10-GEOMEAN(((10-E35)/10*9+1),((10-X35)/10*9+1)))/9*10,1)</f>
        <v>0.1</v>
      </c>
      <c r="AP35" s="57">
        <f t="shared" ref="AP35:AP66" si="53">ROUND(IF(AND(Y35="x",F35="x"),"x",(10-GEOMEAN(((10-F35)/10*9+1),((10-Y35)/10*9+1)))/9*10),1)</f>
        <v>7.5</v>
      </c>
      <c r="AQ35" s="57">
        <f t="shared" ref="AQ35:AQ66" si="54">ROUND((10-GEOMEAN(((10-G35)/10*9+1),((10-Z35)/10*9+1)))/9*10,1)</f>
        <v>0</v>
      </c>
      <c r="AR35" s="57">
        <f t="shared" ref="AR35:AR66" si="55">ROUND((10-GEOMEAN(((10-L35)/10*9+1),((10-AE35)/10*9+1)))/9*10,1)</f>
        <v>0</v>
      </c>
      <c r="AS35" s="55">
        <f t="shared" ref="AS35:AS66" si="56">ROUND(AVERAGE(AG35,AN35),1)</f>
        <v>6.7</v>
      </c>
      <c r="AT35" s="55">
        <f>IF('Indicator Data'!L38="No data","x",IF('Indicator Data'!BE38&lt;1000,"x",ROUND((IF('Indicator Data'!L38&gt;AT$194,10,IF('Indicator Data'!L38&lt;AT$195,0,10-(AT$194-'Indicator Data'!L38)/(AT$194-AT$195)*10))),1)))</f>
        <v>4</v>
      </c>
      <c r="AU35" s="57">
        <f t="shared" ref="AU35:AU66" si="57">ROUND(AVERAGE(AS35,AT35),1)</f>
        <v>5.4</v>
      </c>
      <c r="AV35" s="58">
        <f t="shared" ref="AV35:AV66" si="58">IF(ROUND(IF(AP35="x",(10-GEOMEAN(((10-AO35)/10*9+1),((10-AU35)/10*9+1),((10-AQ35)/10*9+1),((10-AR35)/10*9+1)))/9*10,(10-GEOMEAN(((10-AO35)/10*9+1),((10-AP35)/10*9+1),((10-AQ35)/10*9+1),((10-AR35)/10*9+1),((10-AU35)/10*9+1)))/9*10),1)=0,0.1,ROUND(IF(AP35="x",(10-GEOMEAN(((10-AO35)/10*9+1),((10-AU35)/10*9+1),((10-AQ35)/10*9+1),((10-AR35)/10*9+1)))/9*10,(10-GEOMEAN(((10-AO35)/10*9+1),((10-AP35)/10*9+1),((10-AQ35)/10*9+1),((10-AR35)/10*9+1),((10-AU35)/10*9+1)))/9*10),1))</f>
        <v>3.4</v>
      </c>
      <c r="AW35" s="55">
        <f>ROUND(IF('Indicator Data'!M38=0,0,IF('Indicator Data'!M38&gt;AW$194,10,IF('Indicator Data'!M38&lt;AW$195,0,10-(AW$194-'Indicator Data'!M38)/(AW$194-AW$195)*10))),1)</f>
        <v>10</v>
      </c>
      <c r="AX35" s="55">
        <f>ROUND(IF('Indicator Data'!N38=0,0,IF(LOG('Indicator Data'!N38)&gt;LOG(AX$194),10,IF(LOG('Indicator Data'!N38)&lt;LOG(AX$195),0,10-(LOG(AX$194)-LOG('Indicator Data'!N38))/(LOG(AX$194)-LOG(AX$195))*10))),1)</f>
        <v>9.9</v>
      </c>
      <c r="AY35" s="57">
        <f t="shared" ref="AY35:AY66" si="59">ROUND((10-GEOMEAN(((10-AW35)/10*9+1),((10-AX35)/10*9+1)))/9*10,1)</f>
        <v>10</v>
      </c>
      <c r="AZ35" s="55">
        <f>'Indicator Data'!O38</f>
        <v>0</v>
      </c>
      <c r="BA35" s="55">
        <f>'Indicator Data'!P38</f>
        <v>0</v>
      </c>
      <c r="BB35" s="57">
        <f t="shared" ref="BB35:BB66" si="60">ROUND(IF(AZ35=5,10,IF(BA35=5,9,IF(AZ35=4,8,IF(BA35=4,7,0)))),1)</f>
        <v>0</v>
      </c>
      <c r="BC35" s="58">
        <f t="shared" ref="BC35:BC66" si="61">ROUND(IF(BB35&gt;5,BB35,AY35/10*7),1)</f>
        <v>7</v>
      </c>
      <c r="BD35" s="15"/>
      <c r="BE35" s="104"/>
    </row>
    <row r="36" spans="1:57" s="4" customFormat="1" x14ac:dyDescent="0.35">
      <c r="A36" s="126" t="str">
        <f>'Indicator Data'!A39</f>
        <v>Chile</v>
      </c>
      <c r="B36" s="59" t="str">
        <f>'Indicator Data'!B39</f>
        <v>CHL</v>
      </c>
      <c r="C36" s="55">
        <f>ROUND(IF('Indicator Data'!C39=0,0.1,IF(LOG('Indicator Data'!C39)&gt;C$194,10,IF(LOG('Indicator Data'!C39)&lt;C$195,0,10-(C$194-LOG('Indicator Data'!C39))/(C$194-C$195)*10))),1)</f>
        <v>8.9</v>
      </c>
      <c r="D36" s="55">
        <f>ROUND(IF('Indicator Data'!D39=0,0.1,IF(LOG('Indicator Data'!D39)&gt;D$194,10,IF(LOG('Indicator Data'!D39)&lt;D$195,0,10-(D$194-LOG('Indicator Data'!D39))/(D$194-D$195)*10))),1)</f>
        <v>10</v>
      </c>
      <c r="E36" s="55">
        <f t="shared" si="31"/>
        <v>9.5</v>
      </c>
      <c r="F36" s="55">
        <f>ROUND(IF('Indicator Data'!E39="No data",0.1,IF('Indicator Data'!E39=0,0,IF(LOG('Indicator Data'!E39)&gt;F$194,10,IF(LOG('Indicator Data'!E39)&lt;F$195,0,10-(F$194-LOG('Indicator Data'!E39))/(F$194-F$195)*10)))),1)</f>
        <v>7.3</v>
      </c>
      <c r="G36" s="55">
        <f>ROUND(IF('Indicator Data'!F39=0,0,IF(LOG('Indicator Data'!F39)&gt;G$194,10,IF(LOG('Indicator Data'!F39)&lt;G$195,0,10-(G$194-LOG('Indicator Data'!F39))/(G$194-G$195)*10))),1)</f>
        <v>8.5</v>
      </c>
      <c r="H36" s="55">
        <f>ROUND(IF('Indicator Data'!G39=0,0,IF(LOG('Indicator Data'!G39)&gt;H$194,10,IF(LOG('Indicator Data'!G39)&lt;H$195,0,10-(H$194-LOG('Indicator Data'!G39))/(H$194-H$195)*10))),1)</f>
        <v>0</v>
      </c>
      <c r="I36" s="55">
        <f>ROUND(IF('Indicator Data'!H39=0,0,IF(LOG('Indicator Data'!H39)&gt;I$194,10,IF(LOG('Indicator Data'!H39)&lt;I$195,0,10-(I$194-LOG('Indicator Data'!H39))/(I$194-I$195)*10))),1)</f>
        <v>0</v>
      </c>
      <c r="J36" s="55">
        <f t="shared" si="32"/>
        <v>0</v>
      </c>
      <c r="K36" s="55">
        <f>ROUND(IF('Indicator Data'!I39=0,0,IF(LOG('Indicator Data'!I39)&gt;K$194,10,IF(LOG('Indicator Data'!I39)&lt;K$195,0,10-(K$194-LOG('Indicator Data'!I39))/(K$194-K$195)*10))),1)</f>
        <v>0</v>
      </c>
      <c r="L36" s="55">
        <f t="shared" si="33"/>
        <v>0</v>
      </c>
      <c r="M36" s="55">
        <f>ROUND(IF('Indicator Data'!J39=0,0,IF(LOG('Indicator Data'!J39)&gt;M$194,10,IF(LOG('Indicator Data'!J39)&lt;M$195,0,10-(M$194-LOG('Indicator Data'!J39))/(M$194-M$195)*10))),1)</f>
        <v>0</v>
      </c>
      <c r="N36" s="56">
        <f>'Indicator Data'!C39/'Indicator Data'!$BD39</f>
        <v>2.0161945998619715E-3</v>
      </c>
      <c r="O36" s="56">
        <f>'Indicator Data'!D39/'Indicator Data'!$BD39</f>
        <v>1.5959721480591114E-3</v>
      </c>
      <c r="P36" s="56">
        <f>IF(F36=0.1,0,'Indicator Data'!E39/'Indicator Data'!$BD39)</f>
        <v>4.6079671687451916E-3</v>
      </c>
      <c r="Q36" s="56">
        <f>'Indicator Data'!F39/'Indicator Data'!$BD39</f>
        <v>6.6466894804925695E-5</v>
      </c>
      <c r="R36" s="56">
        <f>'Indicator Data'!G39/'Indicator Data'!$BD39</f>
        <v>0</v>
      </c>
      <c r="S36" s="56">
        <f>'Indicator Data'!H39/'Indicator Data'!$BD39</f>
        <v>0</v>
      </c>
      <c r="T36" s="56">
        <f>'Indicator Data'!I39/'Indicator Data'!$BD39</f>
        <v>0</v>
      </c>
      <c r="U36" s="56">
        <f>'Indicator Data'!J39/'Indicator Data'!$BD39</f>
        <v>0</v>
      </c>
      <c r="V36" s="55">
        <f t="shared" si="34"/>
        <v>10</v>
      </c>
      <c r="W36" s="55">
        <f t="shared" si="35"/>
        <v>10</v>
      </c>
      <c r="X36" s="55">
        <f t="shared" si="36"/>
        <v>10</v>
      </c>
      <c r="Y36" s="55">
        <f t="shared" si="37"/>
        <v>3.1</v>
      </c>
      <c r="Z36" s="55">
        <f t="shared" si="38"/>
        <v>9.6</v>
      </c>
      <c r="AA36" s="55">
        <f t="shared" si="39"/>
        <v>0</v>
      </c>
      <c r="AB36" s="55">
        <f t="shared" si="40"/>
        <v>0</v>
      </c>
      <c r="AC36" s="55">
        <f t="shared" si="41"/>
        <v>0</v>
      </c>
      <c r="AD36" s="55">
        <f t="shared" si="42"/>
        <v>0</v>
      </c>
      <c r="AE36" s="55">
        <f t="shared" si="43"/>
        <v>0</v>
      </c>
      <c r="AF36" s="55">
        <f t="shared" si="44"/>
        <v>0</v>
      </c>
      <c r="AG36" s="55">
        <f>ROUND(IF('Indicator Data'!K39=0,0,IF('Indicator Data'!K39&gt;AG$194,10,IF('Indicator Data'!K39&lt;AG$195,0,10-(AG$194-'Indicator Data'!K39)/(AG$194-AG$195)*10))),1)</f>
        <v>1</v>
      </c>
      <c r="AH36" s="55">
        <f t="shared" si="45"/>
        <v>9.5</v>
      </c>
      <c r="AI36" s="55">
        <f t="shared" si="46"/>
        <v>10</v>
      </c>
      <c r="AJ36" s="55">
        <f t="shared" si="47"/>
        <v>0</v>
      </c>
      <c r="AK36" s="55">
        <f t="shared" si="48"/>
        <v>0</v>
      </c>
      <c r="AL36" s="55">
        <f t="shared" si="49"/>
        <v>0</v>
      </c>
      <c r="AM36" s="55">
        <f t="shared" si="50"/>
        <v>0</v>
      </c>
      <c r="AN36" s="55">
        <f t="shared" si="51"/>
        <v>0</v>
      </c>
      <c r="AO36" s="57">
        <f t="shared" si="52"/>
        <v>9.8000000000000007</v>
      </c>
      <c r="AP36" s="57">
        <f t="shared" si="53"/>
        <v>5.6</v>
      </c>
      <c r="AQ36" s="57">
        <f t="shared" si="54"/>
        <v>9.1</v>
      </c>
      <c r="AR36" s="57">
        <f t="shared" si="55"/>
        <v>0</v>
      </c>
      <c r="AS36" s="55">
        <f t="shared" si="56"/>
        <v>0.5</v>
      </c>
      <c r="AT36" s="55">
        <f>IF('Indicator Data'!L39="No data","x",IF('Indicator Data'!BE39&lt;1000,"x",ROUND((IF('Indicator Data'!L39&gt;AT$194,10,IF('Indicator Data'!L39&lt;AT$195,0,10-(AT$194-'Indicator Data'!L39)/(AT$194-AT$195)*10))),1)))</f>
        <v>0</v>
      </c>
      <c r="AU36" s="57">
        <f t="shared" si="57"/>
        <v>0.3</v>
      </c>
      <c r="AV36" s="58">
        <f t="shared" si="58"/>
        <v>6.7</v>
      </c>
      <c r="AW36" s="55">
        <f>ROUND(IF('Indicator Data'!M39=0,0,IF('Indicator Data'!M39&gt;AW$194,10,IF('Indicator Data'!M39&lt;AW$195,0,10-(AW$194-'Indicator Data'!M39)/(AW$194-AW$195)*10))),1)</f>
        <v>1.8</v>
      </c>
      <c r="AX36" s="55">
        <f>ROUND(IF('Indicator Data'!N39=0,0,IF(LOG('Indicator Data'!N39)&gt;LOG(AX$194),10,IF(LOG('Indicator Data'!N39)&lt;LOG(AX$195),0,10-(LOG(AX$194)-LOG('Indicator Data'!N39))/(LOG(AX$194)-LOG(AX$195))*10))),1)</f>
        <v>5.2</v>
      </c>
      <c r="AY36" s="57">
        <f t="shared" si="59"/>
        <v>3.7</v>
      </c>
      <c r="AZ36" s="55">
        <f>'Indicator Data'!O39</f>
        <v>0</v>
      </c>
      <c r="BA36" s="55">
        <f>'Indicator Data'!P39</f>
        <v>0</v>
      </c>
      <c r="BB36" s="57">
        <f t="shared" si="60"/>
        <v>0</v>
      </c>
      <c r="BC36" s="58">
        <f t="shared" si="61"/>
        <v>2.6</v>
      </c>
      <c r="BD36" s="15"/>
      <c r="BE36" s="104"/>
    </row>
    <row r="37" spans="1:57" s="4" customFormat="1" x14ac:dyDescent="0.35">
      <c r="A37" s="126" t="str">
        <f>'Indicator Data'!A40</f>
        <v>China</v>
      </c>
      <c r="B37" s="59" t="str">
        <f>'Indicator Data'!B40</f>
        <v>CHN</v>
      </c>
      <c r="C37" s="55">
        <f>ROUND(IF('Indicator Data'!C40=0,0.1,IF(LOG('Indicator Data'!C40)&gt;C$194,10,IF(LOG('Indicator Data'!C40)&lt;C$195,0,10-(C$194-LOG('Indicator Data'!C40))/(C$194-C$195)*10))),1)</f>
        <v>10</v>
      </c>
      <c r="D37" s="55">
        <f>ROUND(IF('Indicator Data'!D40=0,0.1,IF(LOG('Indicator Data'!D40)&gt;D$194,10,IF(LOG('Indicator Data'!D40)&lt;D$195,0,10-(D$194-LOG('Indicator Data'!D40))/(D$194-D$195)*10))),1)</f>
        <v>10</v>
      </c>
      <c r="E37" s="55">
        <f t="shared" si="31"/>
        <v>10</v>
      </c>
      <c r="F37" s="55">
        <f>ROUND(IF('Indicator Data'!E40="No data",0.1,IF('Indicator Data'!E40=0,0,IF(LOG('Indicator Data'!E40)&gt;F$194,10,IF(LOG('Indicator Data'!E40)&lt;F$195,0,10-(F$194-LOG('Indicator Data'!E40))/(F$194-F$195)*10)))),1)</f>
        <v>10</v>
      </c>
      <c r="G37" s="55">
        <f>ROUND(IF('Indicator Data'!F40=0,0,IF(LOG('Indicator Data'!F40)&gt;G$194,10,IF(LOG('Indicator Data'!F40)&lt;G$195,0,10-(G$194-LOG('Indicator Data'!F40))/(G$194-G$195)*10))),1)</f>
        <v>10</v>
      </c>
      <c r="H37" s="55">
        <f>ROUND(IF('Indicator Data'!G40=0,0,IF(LOG('Indicator Data'!G40)&gt;H$194,10,IF(LOG('Indicator Data'!G40)&lt;H$195,0,10-(H$194-LOG('Indicator Data'!G40))/(H$194-H$195)*10))),1)</f>
        <v>10</v>
      </c>
      <c r="I37" s="55">
        <f>ROUND(IF('Indicator Data'!H40=0,0,IF(LOG('Indicator Data'!H40)&gt;I$194,10,IF(LOG('Indicator Data'!H40)&lt;I$195,0,10-(I$194-LOG('Indicator Data'!H40))/(I$194-I$195)*10))),1)</f>
        <v>10</v>
      </c>
      <c r="J37" s="55">
        <f t="shared" si="32"/>
        <v>10</v>
      </c>
      <c r="K37" s="55">
        <f>ROUND(IF('Indicator Data'!I40=0,0,IF(LOG('Indicator Data'!I40)&gt;K$194,10,IF(LOG('Indicator Data'!I40)&lt;K$195,0,10-(K$194-LOG('Indicator Data'!I40))/(K$194-K$195)*10))),1)</f>
        <v>10</v>
      </c>
      <c r="L37" s="55">
        <f t="shared" si="33"/>
        <v>10</v>
      </c>
      <c r="M37" s="55">
        <f>ROUND(IF('Indicator Data'!J40=0,0,IF(LOG('Indicator Data'!J40)&gt;M$194,10,IF(LOG('Indicator Data'!J40)&lt;M$195,0,10-(M$194-LOG('Indicator Data'!J40))/(M$194-M$195)*10))),1)</f>
        <v>10</v>
      </c>
      <c r="N37" s="56">
        <f>'Indicator Data'!C40/'Indicator Data'!$BD40</f>
        <v>6.2899096122242897E-4</v>
      </c>
      <c r="O37" s="56">
        <f>'Indicator Data'!D40/'Indicator Data'!$BD40</f>
        <v>5.3915931399529715E-5</v>
      </c>
      <c r="P37" s="56">
        <f>IF(F37=0.1,0,'Indicator Data'!E40/'Indicator Data'!$BD40)</f>
        <v>6.74868904178805E-3</v>
      </c>
      <c r="Q37" s="56">
        <f>'Indicator Data'!F40/'Indicator Data'!$BD40</f>
        <v>1.1967647331793733E-5</v>
      </c>
      <c r="R37" s="56">
        <f>'Indicator Data'!G40/'Indicator Data'!$BD40</f>
        <v>7.4107619622994928E-3</v>
      </c>
      <c r="S37" s="56">
        <f>'Indicator Data'!H40/'Indicator Data'!$BD40</f>
        <v>2.1759070224582418E-3</v>
      </c>
      <c r="T37" s="56">
        <f>'Indicator Data'!I40/'Indicator Data'!$BD40</f>
        <v>1.5809324605537416E-3</v>
      </c>
      <c r="U37" s="56">
        <f>'Indicator Data'!J40/'Indicator Data'!$BD40</f>
        <v>1.1115935382847943E-2</v>
      </c>
      <c r="V37" s="55">
        <f t="shared" si="34"/>
        <v>3.1</v>
      </c>
      <c r="W37" s="55">
        <f t="shared" si="35"/>
        <v>0.5</v>
      </c>
      <c r="X37" s="55">
        <f t="shared" si="36"/>
        <v>1.9</v>
      </c>
      <c r="Y37" s="55">
        <f t="shared" si="37"/>
        <v>4.5</v>
      </c>
      <c r="Z37" s="55">
        <f t="shared" si="38"/>
        <v>8</v>
      </c>
      <c r="AA37" s="55">
        <f t="shared" si="39"/>
        <v>4.0999999999999996</v>
      </c>
      <c r="AB37" s="55">
        <f t="shared" si="40"/>
        <v>4.4000000000000004</v>
      </c>
      <c r="AC37" s="55">
        <f t="shared" si="41"/>
        <v>4.3</v>
      </c>
      <c r="AD37" s="55">
        <f t="shared" si="42"/>
        <v>1.6</v>
      </c>
      <c r="AE37" s="55">
        <f t="shared" si="43"/>
        <v>3.1</v>
      </c>
      <c r="AF37" s="55">
        <f t="shared" si="44"/>
        <v>3.7</v>
      </c>
      <c r="AG37" s="55">
        <f>ROUND(IF('Indicator Data'!K40=0,0,IF('Indicator Data'!K40&gt;AG$194,10,IF('Indicator Data'!K40&lt;AG$195,0,10-(AG$194-'Indicator Data'!K40)/(AG$194-AG$195)*10))),1)</f>
        <v>10</v>
      </c>
      <c r="AH37" s="55">
        <f t="shared" si="45"/>
        <v>6.6</v>
      </c>
      <c r="AI37" s="55">
        <f t="shared" si="46"/>
        <v>5.3</v>
      </c>
      <c r="AJ37" s="55">
        <f t="shared" si="47"/>
        <v>7.1</v>
      </c>
      <c r="AK37" s="55">
        <f t="shared" si="48"/>
        <v>7.2</v>
      </c>
      <c r="AL37" s="55">
        <f t="shared" si="49"/>
        <v>7.2</v>
      </c>
      <c r="AM37" s="55">
        <f t="shared" si="50"/>
        <v>5.8</v>
      </c>
      <c r="AN37" s="55">
        <f t="shared" si="51"/>
        <v>8.1999999999999993</v>
      </c>
      <c r="AO37" s="57">
        <f t="shared" si="52"/>
        <v>7.9</v>
      </c>
      <c r="AP37" s="57">
        <f t="shared" si="53"/>
        <v>8.4</v>
      </c>
      <c r="AQ37" s="57">
        <f t="shared" si="54"/>
        <v>9.3000000000000007</v>
      </c>
      <c r="AR37" s="57">
        <f t="shared" si="55"/>
        <v>8.1</v>
      </c>
      <c r="AS37" s="55">
        <f t="shared" si="56"/>
        <v>9.1</v>
      </c>
      <c r="AT37" s="55">
        <f>IF('Indicator Data'!L40="No data","x",IF('Indicator Data'!BE40&lt;1000,"x",ROUND((IF('Indicator Data'!L40&gt;AT$194,10,IF('Indicator Data'!L40&lt;AT$195,0,10-(AT$194-'Indicator Data'!L40)/(AT$194-AT$195)*10))),1)))</f>
        <v>0</v>
      </c>
      <c r="AU37" s="57">
        <f t="shared" si="57"/>
        <v>4.5999999999999996</v>
      </c>
      <c r="AV37" s="58">
        <f t="shared" si="58"/>
        <v>8</v>
      </c>
      <c r="AW37" s="55">
        <f>ROUND(IF('Indicator Data'!M40=0,0,IF('Indicator Data'!M40&gt;AW$194,10,IF('Indicator Data'!M40&lt;AW$195,0,10-(AW$194-'Indicator Data'!M40)/(AW$194-AW$195)*10))),1)</f>
        <v>8.6</v>
      </c>
      <c r="AX37" s="55">
        <f>ROUND(IF('Indicator Data'!N40=0,0,IF(LOG('Indicator Data'!N40)&gt;LOG(AX$194),10,IF(LOG('Indicator Data'!N40)&lt;LOG(AX$195),0,10-(LOG(AX$194)-LOG('Indicator Data'!N40))/(LOG(AX$194)-LOG(AX$195))*10))),1)</f>
        <v>9.3000000000000007</v>
      </c>
      <c r="AY37" s="57">
        <f t="shared" si="59"/>
        <v>9</v>
      </c>
      <c r="AZ37" s="55">
        <f>'Indicator Data'!O40</f>
        <v>0</v>
      </c>
      <c r="BA37" s="55">
        <f>'Indicator Data'!P40</f>
        <v>0</v>
      </c>
      <c r="BB37" s="57">
        <f t="shared" si="60"/>
        <v>0</v>
      </c>
      <c r="BC37" s="58">
        <f t="shared" si="61"/>
        <v>6.3</v>
      </c>
      <c r="BD37" s="15"/>
      <c r="BE37" s="104"/>
    </row>
    <row r="38" spans="1:57" s="4" customFormat="1" x14ac:dyDescent="0.35">
      <c r="A38" s="126" t="str">
        <f>'Indicator Data'!A41</f>
        <v>Colombia</v>
      </c>
      <c r="B38" s="59" t="str">
        <f>'Indicator Data'!B41</f>
        <v>COL</v>
      </c>
      <c r="C38" s="55">
        <f>ROUND(IF('Indicator Data'!C41=0,0.1,IF(LOG('Indicator Data'!C41)&gt;C$194,10,IF(LOG('Indicator Data'!C41)&lt;C$195,0,10-(C$194-LOG('Indicator Data'!C41))/(C$194-C$195)*10))),1)</f>
        <v>10</v>
      </c>
      <c r="D38" s="55">
        <f>ROUND(IF('Indicator Data'!D41=0,0.1,IF(LOG('Indicator Data'!D41)&gt;D$194,10,IF(LOG('Indicator Data'!D41)&lt;D$195,0,10-(D$194-LOG('Indicator Data'!D41))/(D$194-D$195)*10))),1)</f>
        <v>8.4</v>
      </c>
      <c r="E38" s="55">
        <f t="shared" si="31"/>
        <v>9.4</v>
      </c>
      <c r="F38" s="55">
        <f>ROUND(IF('Indicator Data'!E41="No data",0.1,IF('Indicator Data'!E41=0,0,IF(LOG('Indicator Data'!E41)&gt;F$194,10,IF(LOG('Indicator Data'!E41)&lt;F$195,0,10-(F$194-LOG('Indicator Data'!E41))/(F$194-F$195)*10)))),1)</f>
        <v>8.6</v>
      </c>
      <c r="G38" s="55">
        <f>ROUND(IF('Indicator Data'!F41=0,0,IF(LOG('Indicator Data'!F41)&gt;G$194,10,IF(LOG('Indicator Data'!F41)&lt;G$195,0,10-(G$194-LOG('Indicator Data'!F41))/(G$194-G$195)*10))),1)</f>
        <v>7.9</v>
      </c>
      <c r="H38" s="55">
        <f>ROUND(IF('Indicator Data'!G41=0,0,IF(LOG('Indicator Data'!G41)&gt;H$194,10,IF(LOG('Indicator Data'!G41)&lt;H$195,0,10-(H$194-LOG('Indicator Data'!G41))/(H$194-H$195)*10))),1)</f>
        <v>5.5</v>
      </c>
      <c r="I38" s="55">
        <f>ROUND(IF('Indicator Data'!H41=0,0,IF(LOG('Indicator Data'!H41)&gt;I$194,10,IF(LOG('Indicator Data'!H41)&lt;I$195,0,10-(I$194-LOG('Indicator Data'!H41))/(I$194-I$195)*10))),1)</f>
        <v>5.6</v>
      </c>
      <c r="J38" s="55">
        <f t="shared" si="32"/>
        <v>5.6</v>
      </c>
      <c r="K38" s="55">
        <f>ROUND(IF('Indicator Data'!I41=0,0,IF(LOG('Indicator Data'!I41)&gt;K$194,10,IF(LOG('Indicator Data'!I41)&lt;K$195,0,10-(K$194-LOG('Indicator Data'!I41))/(K$194-K$195)*10))),1)</f>
        <v>7.3</v>
      </c>
      <c r="L38" s="55">
        <f t="shared" si="33"/>
        <v>6.5</v>
      </c>
      <c r="M38" s="55">
        <f>ROUND(IF('Indicator Data'!J41=0,0,IF(LOG('Indicator Data'!J41)&gt;M$194,10,IF(LOG('Indicator Data'!J41)&lt;M$195,0,10-(M$194-LOG('Indicator Data'!J41))/(M$194-M$195)*10))),1)</f>
        <v>6.2</v>
      </c>
      <c r="N38" s="56">
        <f>'Indicator Data'!C41/'Indicator Data'!$BD41</f>
        <v>2.0774036177441625E-3</v>
      </c>
      <c r="O38" s="56">
        <f>'Indicator Data'!D41/'Indicator Data'!$BD41</f>
        <v>6.664090680762698E-5</v>
      </c>
      <c r="P38" s="56">
        <f>IF(F38=0.1,0,'Indicator Data'!E41/'Indicator Data'!$BD41)</f>
        <v>5.6087009457447554E-3</v>
      </c>
      <c r="Q38" s="56">
        <f>'Indicator Data'!F41/'Indicator Data'!$BD41</f>
        <v>1.0671309009857202E-5</v>
      </c>
      <c r="R38" s="56">
        <f>'Indicator Data'!G41/'Indicator Data'!$BD41</f>
        <v>3.4260750806600066E-4</v>
      </c>
      <c r="S38" s="56">
        <f>'Indicator Data'!H41/'Indicator Data'!$BD41</f>
        <v>1.7481775858467923E-6</v>
      </c>
      <c r="T38" s="56">
        <f>'Indicator Data'!I41/'Indicator Data'!$BD41</f>
        <v>8.9186560195209325E-4</v>
      </c>
      <c r="U38" s="56">
        <f>'Indicator Data'!J41/'Indicator Data'!$BD41</f>
        <v>6.3007506751784606E-5</v>
      </c>
      <c r="V38" s="55">
        <f t="shared" si="34"/>
        <v>10</v>
      </c>
      <c r="W38" s="55">
        <f t="shared" si="35"/>
        <v>0.7</v>
      </c>
      <c r="X38" s="55">
        <f t="shared" si="36"/>
        <v>7.7</v>
      </c>
      <c r="Y38" s="55">
        <f t="shared" si="37"/>
        <v>3.7</v>
      </c>
      <c r="Z38" s="55">
        <f t="shared" si="38"/>
        <v>7.8</v>
      </c>
      <c r="AA38" s="55">
        <f t="shared" si="39"/>
        <v>0.2</v>
      </c>
      <c r="AB38" s="55">
        <f t="shared" si="40"/>
        <v>0</v>
      </c>
      <c r="AC38" s="55">
        <f t="shared" si="41"/>
        <v>0.1</v>
      </c>
      <c r="AD38" s="55">
        <f t="shared" si="42"/>
        <v>0.9</v>
      </c>
      <c r="AE38" s="55">
        <f t="shared" si="43"/>
        <v>0.5</v>
      </c>
      <c r="AF38" s="55">
        <f t="shared" si="44"/>
        <v>0</v>
      </c>
      <c r="AG38" s="55">
        <f>ROUND(IF('Indicator Data'!K41=0,0,IF('Indicator Data'!K41&gt;AG$194,10,IF('Indicator Data'!K41&lt;AG$195,0,10-(AG$194-'Indicator Data'!K41)/(AG$194-AG$195)*10))),1)</f>
        <v>2</v>
      </c>
      <c r="AH38" s="55">
        <f t="shared" si="45"/>
        <v>10</v>
      </c>
      <c r="AI38" s="55">
        <f t="shared" si="46"/>
        <v>4.5999999999999996</v>
      </c>
      <c r="AJ38" s="55">
        <f t="shared" si="47"/>
        <v>2.9</v>
      </c>
      <c r="AK38" s="55">
        <f t="shared" si="48"/>
        <v>2.8</v>
      </c>
      <c r="AL38" s="55">
        <f t="shared" si="49"/>
        <v>2.9</v>
      </c>
      <c r="AM38" s="55">
        <f t="shared" si="50"/>
        <v>4.0999999999999996</v>
      </c>
      <c r="AN38" s="55">
        <f t="shared" si="51"/>
        <v>3.7</v>
      </c>
      <c r="AO38" s="57">
        <f t="shared" si="52"/>
        <v>8.6999999999999993</v>
      </c>
      <c r="AP38" s="57">
        <f t="shared" si="53"/>
        <v>6.8</v>
      </c>
      <c r="AQ38" s="57">
        <f t="shared" si="54"/>
        <v>7.9</v>
      </c>
      <c r="AR38" s="57">
        <f t="shared" si="55"/>
        <v>4.0999999999999996</v>
      </c>
      <c r="AS38" s="55">
        <f t="shared" si="56"/>
        <v>2.9</v>
      </c>
      <c r="AT38" s="55">
        <f>IF('Indicator Data'!L41="No data","x",IF('Indicator Data'!BE41&lt;1000,"x",ROUND((IF('Indicator Data'!L41&gt;AT$194,10,IF('Indicator Data'!L41&lt;AT$195,0,10-(AT$194-'Indicator Data'!L41)/(AT$194-AT$195)*10))),1)))</f>
        <v>1</v>
      </c>
      <c r="AU38" s="57">
        <f t="shared" si="57"/>
        <v>2</v>
      </c>
      <c r="AV38" s="58">
        <f t="shared" si="58"/>
        <v>6.5</v>
      </c>
      <c r="AW38" s="55">
        <f>ROUND(IF('Indicator Data'!M41=0,0,IF('Indicator Data'!M41&gt;AW$194,10,IF('Indicator Data'!M41&lt;AW$195,0,10-(AW$194-'Indicator Data'!M41)/(AW$194-AW$195)*10))),1)</f>
        <v>8.6</v>
      </c>
      <c r="AX38" s="55">
        <f>ROUND(IF('Indicator Data'!N41=0,0,IF(LOG('Indicator Data'!N41)&gt;LOG(AX$194),10,IF(LOG('Indicator Data'!N41)&lt;LOG(AX$195),0,10-(LOG(AX$194)-LOG('Indicator Data'!N41))/(LOG(AX$194)-LOG(AX$195))*10))),1)</f>
        <v>7.9</v>
      </c>
      <c r="AY38" s="57">
        <f t="shared" si="59"/>
        <v>8.3000000000000007</v>
      </c>
      <c r="AZ38" s="55">
        <f>'Indicator Data'!O41</f>
        <v>0</v>
      </c>
      <c r="BA38" s="55">
        <f>'Indicator Data'!P41</f>
        <v>4</v>
      </c>
      <c r="BB38" s="57">
        <f t="shared" si="60"/>
        <v>7</v>
      </c>
      <c r="BC38" s="58">
        <f t="shared" si="61"/>
        <v>7</v>
      </c>
      <c r="BD38" s="15"/>
      <c r="BE38" s="104"/>
    </row>
    <row r="39" spans="1:57" s="4" customFormat="1" x14ac:dyDescent="0.35">
      <c r="A39" s="126" t="str">
        <f>'Indicator Data'!A42</f>
        <v>Comoros</v>
      </c>
      <c r="B39" s="59" t="str">
        <f>'Indicator Data'!B42</f>
        <v>COM</v>
      </c>
      <c r="C39" s="55">
        <f>ROUND(IF('Indicator Data'!C42=0,0.1,IF(LOG('Indicator Data'!C42)&gt;C$194,10,IF(LOG('Indicator Data'!C42)&lt;C$195,0,10-(C$194-LOG('Indicator Data'!C42))/(C$194-C$195)*10))),1)</f>
        <v>0.1</v>
      </c>
      <c r="D39" s="55">
        <f>ROUND(IF('Indicator Data'!D42=0,0.1,IF(LOG('Indicator Data'!D42)&gt;D$194,10,IF(LOG('Indicator Data'!D42)&lt;D$195,0,10-(D$194-LOG('Indicator Data'!D42))/(D$194-D$195)*10))),1)</f>
        <v>0.1</v>
      </c>
      <c r="E39" s="55">
        <f t="shared" si="31"/>
        <v>0.1</v>
      </c>
      <c r="F39" s="55">
        <f>ROUND(IF('Indicator Data'!E42="No data",0.1,IF('Indicator Data'!E42=0,0,IF(LOG('Indicator Data'!E42)&gt;F$194,10,IF(LOG('Indicator Data'!E42)&lt;F$195,0,10-(F$194-LOG('Indicator Data'!E42))/(F$194-F$195)*10)))),1)</f>
        <v>0.1</v>
      </c>
      <c r="G39" s="55">
        <f>ROUND(IF('Indicator Data'!F42=0,0,IF(LOG('Indicator Data'!F42)&gt;G$194,10,IF(LOG('Indicator Data'!F42)&lt;G$195,0,10-(G$194-LOG('Indicator Data'!F42))/(G$194-G$195)*10))),1)</f>
        <v>4</v>
      </c>
      <c r="H39" s="55">
        <f>ROUND(IF('Indicator Data'!G42=0,0,IF(LOG('Indicator Data'!G42)&gt;H$194,10,IF(LOG('Indicator Data'!G42)&lt;H$195,0,10-(H$194-LOG('Indicator Data'!G42))/(H$194-H$195)*10))),1)</f>
        <v>4.7</v>
      </c>
      <c r="I39" s="55">
        <f>ROUND(IF('Indicator Data'!H42=0,0,IF(LOG('Indicator Data'!H42)&gt;I$194,10,IF(LOG('Indicator Data'!H42)&lt;I$195,0,10-(I$194-LOG('Indicator Data'!H42))/(I$194-I$195)*10))),1)</f>
        <v>7.1</v>
      </c>
      <c r="J39" s="55">
        <f t="shared" si="32"/>
        <v>6</v>
      </c>
      <c r="K39" s="55">
        <f>ROUND(IF('Indicator Data'!I42=0,0,IF(LOG('Indicator Data'!I42)&gt;K$194,10,IF(LOG('Indicator Data'!I42)&lt;K$195,0,10-(K$194-LOG('Indicator Data'!I42))/(K$194-K$195)*10))),1)</f>
        <v>0</v>
      </c>
      <c r="L39" s="55">
        <f t="shared" si="33"/>
        <v>3.6</v>
      </c>
      <c r="M39" s="55">
        <f>ROUND(IF('Indicator Data'!J42=0,0,IF(LOG('Indicator Data'!J42)&gt;M$194,10,IF(LOG('Indicator Data'!J42)&lt;M$195,0,10-(M$194-LOG('Indicator Data'!J42))/(M$194-M$195)*10))),1)</f>
        <v>0</v>
      </c>
      <c r="N39" s="56">
        <f>'Indicator Data'!C42/'Indicator Data'!$BD42</f>
        <v>0</v>
      </c>
      <c r="O39" s="56">
        <f>'Indicator Data'!D42/'Indicator Data'!$BD42</f>
        <v>0</v>
      </c>
      <c r="P39" s="56">
        <f>IF(F39=0.1,0,'Indicator Data'!E42/'Indicator Data'!$BD42)</f>
        <v>0</v>
      </c>
      <c r="Q39" s="56">
        <f>'Indicator Data'!F42/'Indicator Data'!$BD42</f>
        <v>3.3991829766477656E-6</v>
      </c>
      <c r="R39" s="56">
        <f>'Indicator Data'!G42/'Indicator Data'!$BD42</f>
        <v>9.3924735280369077E-3</v>
      </c>
      <c r="S39" s="56">
        <f>'Indicator Data'!H42/'Indicator Data'!$BD42</f>
        <v>1.1361114921854358E-3</v>
      </c>
      <c r="T39" s="56">
        <f>'Indicator Data'!I42/'Indicator Data'!$BD42</f>
        <v>0</v>
      </c>
      <c r="U39" s="56">
        <f>'Indicator Data'!J42/'Indicator Data'!$BD42</f>
        <v>0</v>
      </c>
      <c r="V39" s="55">
        <f t="shared" si="34"/>
        <v>0</v>
      </c>
      <c r="W39" s="55">
        <f t="shared" si="35"/>
        <v>0</v>
      </c>
      <c r="X39" s="55">
        <f t="shared" si="36"/>
        <v>0</v>
      </c>
      <c r="Y39" s="55">
        <f t="shared" si="37"/>
        <v>0.1</v>
      </c>
      <c r="Z39" s="55">
        <f t="shared" si="38"/>
        <v>6.7</v>
      </c>
      <c r="AA39" s="55">
        <f t="shared" si="39"/>
        <v>5.2</v>
      </c>
      <c r="AB39" s="55">
        <f t="shared" si="40"/>
        <v>2.2999999999999998</v>
      </c>
      <c r="AC39" s="55">
        <f t="shared" si="41"/>
        <v>3.9</v>
      </c>
      <c r="AD39" s="55">
        <f t="shared" si="42"/>
        <v>0</v>
      </c>
      <c r="AE39" s="55">
        <f t="shared" si="43"/>
        <v>2.2000000000000002</v>
      </c>
      <c r="AF39" s="55">
        <f t="shared" si="44"/>
        <v>0</v>
      </c>
      <c r="AG39" s="55">
        <f>ROUND(IF('Indicator Data'!K42=0,0,IF('Indicator Data'!K42&gt;AG$194,10,IF('Indicator Data'!K42&lt;AG$195,0,10-(AG$194-'Indicator Data'!K42)/(AG$194-AG$195)*10))),1)</f>
        <v>0</v>
      </c>
      <c r="AH39" s="55">
        <f t="shared" si="45"/>
        <v>0.1</v>
      </c>
      <c r="AI39" s="55">
        <f t="shared" si="46"/>
        <v>0.1</v>
      </c>
      <c r="AJ39" s="55">
        <f t="shared" si="47"/>
        <v>5</v>
      </c>
      <c r="AK39" s="55">
        <f t="shared" si="48"/>
        <v>4.7</v>
      </c>
      <c r="AL39" s="55">
        <f t="shared" si="49"/>
        <v>4.9000000000000004</v>
      </c>
      <c r="AM39" s="55">
        <f t="shared" si="50"/>
        <v>0</v>
      </c>
      <c r="AN39" s="55">
        <f t="shared" si="51"/>
        <v>0</v>
      </c>
      <c r="AO39" s="57">
        <f t="shared" si="52"/>
        <v>0.1</v>
      </c>
      <c r="AP39" s="57">
        <f t="shared" si="53"/>
        <v>0.1</v>
      </c>
      <c r="AQ39" s="57">
        <f t="shared" si="54"/>
        <v>5.5</v>
      </c>
      <c r="AR39" s="57">
        <f t="shared" si="55"/>
        <v>2.9</v>
      </c>
      <c r="AS39" s="55">
        <f t="shared" si="56"/>
        <v>0</v>
      </c>
      <c r="AT39" s="55">
        <f>IF('Indicator Data'!L42="No data","x",IF('Indicator Data'!BE42&lt;1000,"x",ROUND((IF('Indicator Data'!L42&gt;AT$194,10,IF('Indicator Data'!L42&lt;AT$195,0,10-(AT$194-'Indicator Data'!L42)/(AT$194-AT$195)*10))),1)))</f>
        <v>2</v>
      </c>
      <c r="AU39" s="57">
        <f t="shared" si="57"/>
        <v>1</v>
      </c>
      <c r="AV39" s="58">
        <f t="shared" si="58"/>
        <v>2.2000000000000002</v>
      </c>
      <c r="AW39" s="55">
        <f>ROUND(IF('Indicator Data'!M42=0,0,IF('Indicator Data'!M42&gt;AW$194,10,IF('Indicator Data'!M42&lt;AW$195,0,10-(AW$194-'Indicator Data'!M42)/(AW$194-AW$195)*10))),1)</f>
        <v>0.6</v>
      </c>
      <c r="AX39" s="55">
        <f>ROUND(IF('Indicator Data'!N42=0,0,IF(LOG('Indicator Data'!N42)&gt;LOG(AX$194),10,IF(LOG('Indicator Data'!N42)&lt;LOG(AX$195),0,10-(LOG(AX$194)-LOG('Indicator Data'!N42))/(LOG(AX$194)-LOG(AX$195))*10))),1)</f>
        <v>0.3</v>
      </c>
      <c r="AY39" s="57">
        <f t="shared" si="59"/>
        <v>0.5</v>
      </c>
      <c r="AZ39" s="55">
        <f>'Indicator Data'!O42</f>
        <v>0</v>
      </c>
      <c r="BA39" s="55">
        <f>'Indicator Data'!P42</f>
        <v>0</v>
      </c>
      <c r="BB39" s="57">
        <f t="shared" si="60"/>
        <v>0</v>
      </c>
      <c r="BC39" s="58">
        <f t="shared" si="61"/>
        <v>0.4</v>
      </c>
      <c r="BD39" s="15"/>
      <c r="BE39" s="104"/>
    </row>
    <row r="40" spans="1:57" s="4" customFormat="1" x14ac:dyDescent="0.35">
      <c r="A40" s="126" t="str">
        <f>'Indicator Data'!A43</f>
        <v>Congo</v>
      </c>
      <c r="B40" s="59" t="str">
        <f>'Indicator Data'!B43</f>
        <v>COG</v>
      </c>
      <c r="C40" s="55">
        <f>ROUND(IF('Indicator Data'!C43=0,0.1,IF(LOG('Indicator Data'!C43)&gt;C$194,10,IF(LOG('Indicator Data'!C43)&lt;C$195,0,10-(C$194-LOG('Indicator Data'!C43))/(C$194-C$195)*10))),1)</f>
        <v>4.5</v>
      </c>
      <c r="D40" s="55">
        <f>ROUND(IF('Indicator Data'!D43=0,0.1,IF(LOG('Indicator Data'!D43)&gt;D$194,10,IF(LOG('Indicator Data'!D43)&lt;D$195,0,10-(D$194-LOG('Indicator Data'!D43))/(D$194-D$195)*10))),1)</f>
        <v>0.1</v>
      </c>
      <c r="E40" s="55">
        <f t="shared" si="31"/>
        <v>2.6</v>
      </c>
      <c r="F40" s="55">
        <f>ROUND(IF('Indicator Data'!E43="No data",0.1,IF('Indicator Data'!E43=0,0,IF(LOG('Indicator Data'!E43)&gt;F$194,10,IF(LOG('Indicator Data'!E43)&lt;F$195,0,10-(F$194-LOG('Indicator Data'!E43))/(F$194-F$195)*10)))),1)</f>
        <v>7.1</v>
      </c>
      <c r="G40" s="55">
        <f>ROUND(IF('Indicator Data'!F43=0,0,IF(LOG('Indicator Data'!F43)&gt;G$194,10,IF(LOG('Indicator Data'!F43)&lt;G$195,0,10-(G$194-LOG('Indicator Data'!F43))/(G$194-G$195)*10))),1)</f>
        <v>0</v>
      </c>
      <c r="H40" s="55">
        <f>ROUND(IF('Indicator Data'!G43=0,0,IF(LOG('Indicator Data'!G43)&gt;H$194,10,IF(LOG('Indicator Data'!G43)&lt;H$195,0,10-(H$194-LOG('Indicator Data'!G43))/(H$194-H$195)*10))),1)</f>
        <v>0</v>
      </c>
      <c r="I40" s="55">
        <f>ROUND(IF('Indicator Data'!H43=0,0,IF(LOG('Indicator Data'!H43)&gt;I$194,10,IF(LOG('Indicator Data'!H43)&lt;I$195,0,10-(I$194-LOG('Indicator Data'!H43))/(I$194-I$195)*10))),1)</f>
        <v>0</v>
      </c>
      <c r="J40" s="55">
        <f t="shared" si="32"/>
        <v>0</v>
      </c>
      <c r="K40" s="55">
        <f>ROUND(IF('Indicator Data'!I43=0,0,IF(LOG('Indicator Data'!I43)&gt;K$194,10,IF(LOG('Indicator Data'!I43)&lt;K$195,0,10-(K$194-LOG('Indicator Data'!I43))/(K$194-K$195)*10))),1)</f>
        <v>0</v>
      </c>
      <c r="L40" s="55">
        <f t="shared" si="33"/>
        <v>0</v>
      </c>
      <c r="M40" s="55">
        <f>ROUND(IF('Indicator Data'!J43=0,0,IF(LOG('Indicator Data'!J43)&gt;M$194,10,IF(LOG('Indicator Data'!J43)&lt;M$195,0,10-(M$194-LOG('Indicator Data'!J43))/(M$194-M$195)*10))),1)</f>
        <v>0</v>
      </c>
      <c r="N40" s="56">
        <f>'Indicator Data'!C43/'Indicator Data'!$BD43</f>
        <v>1.3214811634898094E-4</v>
      </c>
      <c r="O40" s="56">
        <f>'Indicator Data'!D43/'Indicator Data'!$BD43</f>
        <v>0</v>
      </c>
      <c r="P40" s="56">
        <f>IF(F40=0.1,0,'Indicator Data'!E43/'Indicator Data'!$BD43)</f>
        <v>1.4386211552172276E-2</v>
      </c>
      <c r="Q40" s="56">
        <f>'Indicator Data'!F43/'Indicator Data'!$BD43</f>
        <v>0</v>
      </c>
      <c r="R40" s="56">
        <f>'Indicator Data'!G43/'Indicator Data'!$BD43</f>
        <v>0</v>
      </c>
      <c r="S40" s="56">
        <f>'Indicator Data'!H43/'Indicator Data'!$BD43</f>
        <v>0</v>
      </c>
      <c r="T40" s="56">
        <f>'Indicator Data'!I43/'Indicator Data'!$BD43</f>
        <v>0</v>
      </c>
      <c r="U40" s="56">
        <f>'Indicator Data'!J43/'Indicator Data'!$BD43</f>
        <v>0</v>
      </c>
      <c r="V40" s="55">
        <f t="shared" si="34"/>
        <v>0.7</v>
      </c>
      <c r="W40" s="55">
        <f t="shared" si="35"/>
        <v>0</v>
      </c>
      <c r="X40" s="55">
        <f t="shared" si="36"/>
        <v>0.4</v>
      </c>
      <c r="Y40" s="55">
        <f t="shared" si="37"/>
        <v>9.6</v>
      </c>
      <c r="Z40" s="55">
        <f t="shared" si="38"/>
        <v>0</v>
      </c>
      <c r="AA40" s="55">
        <f t="shared" si="39"/>
        <v>0</v>
      </c>
      <c r="AB40" s="55">
        <f t="shared" si="40"/>
        <v>0</v>
      </c>
      <c r="AC40" s="55">
        <f t="shared" si="41"/>
        <v>0</v>
      </c>
      <c r="AD40" s="55">
        <f t="shared" si="42"/>
        <v>0</v>
      </c>
      <c r="AE40" s="55">
        <f t="shared" si="43"/>
        <v>0</v>
      </c>
      <c r="AF40" s="55">
        <f t="shared" si="44"/>
        <v>0</v>
      </c>
      <c r="AG40" s="55">
        <f>ROUND(IF('Indicator Data'!K43=0,0,IF('Indicator Data'!K43&gt;AG$194,10,IF('Indicator Data'!K43&lt;AG$195,0,10-(AG$194-'Indicator Data'!K43)/(AG$194-AG$195)*10))),1)</f>
        <v>0</v>
      </c>
      <c r="AH40" s="55">
        <f t="shared" si="45"/>
        <v>2.6</v>
      </c>
      <c r="AI40" s="55">
        <f t="shared" si="46"/>
        <v>0.1</v>
      </c>
      <c r="AJ40" s="55">
        <f t="shared" si="47"/>
        <v>0</v>
      </c>
      <c r="AK40" s="55">
        <f t="shared" si="48"/>
        <v>0</v>
      </c>
      <c r="AL40" s="55">
        <f t="shared" si="49"/>
        <v>0</v>
      </c>
      <c r="AM40" s="55">
        <f t="shared" si="50"/>
        <v>0</v>
      </c>
      <c r="AN40" s="55">
        <f t="shared" si="51"/>
        <v>0</v>
      </c>
      <c r="AO40" s="57">
        <f t="shared" si="52"/>
        <v>1.6</v>
      </c>
      <c r="AP40" s="57">
        <f t="shared" si="53"/>
        <v>8.6</v>
      </c>
      <c r="AQ40" s="57">
        <f t="shared" si="54"/>
        <v>0</v>
      </c>
      <c r="AR40" s="57">
        <f t="shared" si="55"/>
        <v>0</v>
      </c>
      <c r="AS40" s="55">
        <f t="shared" si="56"/>
        <v>0</v>
      </c>
      <c r="AT40" s="55">
        <f>IF('Indicator Data'!L43="No data","x",IF('Indicator Data'!BE43&lt;1000,"x",ROUND((IF('Indicator Data'!L43&gt;AT$194,10,IF('Indicator Data'!L43&lt;AT$195,0,10-(AT$194-'Indicator Data'!L43)/(AT$194-AT$195)*10))),1)))</f>
        <v>1</v>
      </c>
      <c r="AU40" s="57">
        <f t="shared" si="57"/>
        <v>0.5</v>
      </c>
      <c r="AV40" s="58">
        <f t="shared" si="58"/>
        <v>3.2</v>
      </c>
      <c r="AW40" s="55">
        <f>ROUND(IF('Indicator Data'!M43=0,0,IF('Indicator Data'!M43&gt;AW$194,10,IF('Indicator Data'!M43&lt;AW$195,0,10-(AW$194-'Indicator Data'!M43)/(AW$194-AW$195)*10))),1)</f>
        <v>4.5999999999999996</v>
      </c>
      <c r="AX40" s="55">
        <f>ROUND(IF('Indicator Data'!N43=0,0,IF(LOG('Indicator Data'!N43)&gt;LOG(AX$194),10,IF(LOG('Indicator Data'!N43)&lt;LOG(AX$195),0,10-(LOG(AX$194)-LOG('Indicator Data'!N43))/(LOG(AX$194)-LOG(AX$195))*10))),1)</f>
        <v>5.4</v>
      </c>
      <c r="AY40" s="57">
        <f t="shared" si="59"/>
        <v>5</v>
      </c>
      <c r="AZ40" s="55">
        <f>'Indicator Data'!O43</f>
        <v>0</v>
      </c>
      <c r="BA40" s="55">
        <f>'Indicator Data'!P43</f>
        <v>0</v>
      </c>
      <c r="BB40" s="57">
        <f t="shared" si="60"/>
        <v>0</v>
      </c>
      <c r="BC40" s="58">
        <f t="shared" si="61"/>
        <v>3.5</v>
      </c>
      <c r="BD40" s="15"/>
      <c r="BE40" s="104"/>
    </row>
    <row r="41" spans="1:57" s="4" customFormat="1" x14ac:dyDescent="0.35">
      <c r="A41" s="126" t="str">
        <f>'Indicator Data'!A44</f>
        <v>Congo DR</v>
      </c>
      <c r="B41" s="59" t="str">
        <f>'Indicator Data'!B44</f>
        <v>COD</v>
      </c>
      <c r="C41" s="55">
        <f>ROUND(IF('Indicator Data'!C44=0,0.1,IF(LOG('Indicator Data'!C44)&gt;C$194,10,IF(LOG('Indicator Data'!C44)&lt;C$195,0,10-(C$194-LOG('Indicator Data'!C44))/(C$194-C$195)*10))),1)</f>
        <v>8.8000000000000007</v>
      </c>
      <c r="D41" s="55">
        <f>ROUND(IF('Indicator Data'!D44=0,0.1,IF(LOG('Indicator Data'!D44)&gt;D$194,10,IF(LOG('Indicator Data'!D44)&lt;D$195,0,10-(D$194-LOG('Indicator Data'!D44))/(D$194-D$195)*10))),1)</f>
        <v>0.1</v>
      </c>
      <c r="E41" s="55">
        <f t="shared" si="31"/>
        <v>6.1</v>
      </c>
      <c r="F41" s="55">
        <f>ROUND(IF('Indicator Data'!E44="No data",0.1,IF('Indicator Data'!E44=0,0,IF(LOG('Indicator Data'!E44)&gt;F$194,10,IF(LOG('Indicator Data'!E44)&lt;F$195,0,10-(F$194-LOG('Indicator Data'!E44))/(F$194-F$195)*10)))),1)</f>
        <v>9.1999999999999993</v>
      </c>
      <c r="G41" s="55">
        <f>ROUND(IF('Indicator Data'!F44=0,0,IF(LOG('Indicator Data'!F44)&gt;G$194,10,IF(LOG('Indicator Data'!F44)&lt;G$195,0,10-(G$194-LOG('Indicator Data'!F44))/(G$194-G$195)*10))),1)</f>
        <v>0</v>
      </c>
      <c r="H41" s="55">
        <f>ROUND(IF('Indicator Data'!G44=0,0,IF(LOG('Indicator Data'!G44)&gt;H$194,10,IF(LOG('Indicator Data'!G44)&lt;H$195,0,10-(H$194-LOG('Indicator Data'!G44))/(H$194-H$195)*10))),1)</f>
        <v>0</v>
      </c>
      <c r="I41" s="55">
        <f>ROUND(IF('Indicator Data'!H44=0,0,IF(LOG('Indicator Data'!H44)&gt;I$194,10,IF(LOG('Indicator Data'!H44)&lt;I$195,0,10-(I$194-LOG('Indicator Data'!H44))/(I$194-I$195)*10))),1)</f>
        <v>0</v>
      </c>
      <c r="J41" s="55">
        <f t="shared" si="32"/>
        <v>0</v>
      </c>
      <c r="K41" s="55">
        <f>ROUND(IF('Indicator Data'!I44=0,0,IF(LOG('Indicator Data'!I44)&gt;K$194,10,IF(LOG('Indicator Data'!I44)&lt;K$195,0,10-(K$194-LOG('Indicator Data'!I44))/(K$194-K$195)*10))),1)</f>
        <v>0</v>
      </c>
      <c r="L41" s="55">
        <f t="shared" si="33"/>
        <v>0</v>
      </c>
      <c r="M41" s="55">
        <f>ROUND(IF('Indicator Data'!J44=0,0,IF(LOG('Indicator Data'!J44)&gt;M$194,10,IF(LOG('Indicator Data'!J44)&lt;M$195,0,10-(M$194-LOG('Indicator Data'!J44))/(M$194-M$195)*10))),1)</f>
        <v>7.4</v>
      </c>
      <c r="N41" s="56">
        <f>'Indicator Data'!C44/'Indicator Data'!$BD44</f>
        <v>4.4648334593082176E-4</v>
      </c>
      <c r="O41" s="56">
        <f>'Indicator Data'!D44/'Indicator Data'!$BD44</f>
        <v>0</v>
      </c>
      <c r="P41" s="56">
        <f>IF(F41=0.1,0,'Indicator Data'!E44/'Indicator Data'!$BD44)</f>
        <v>6.3624568504783586E-3</v>
      </c>
      <c r="Q41" s="56">
        <f>'Indicator Data'!F44/'Indicator Data'!$BD44</f>
        <v>0</v>
      </c>
      <c r="R41" s="56">
        <f>'Indicator Data'!G44/'Indicator Data'!$BD44</f>
        <v>0</v>
      </c>
      <c r="S41" s="56">
        <f>'Indicator Data'!H44/'Indicator Data'!$BD44</f>
        <v>0</v>
      </c>
      <c r="T41" s="56">
        <f>'Indicator Data'!I44/'Indicator Data'!$BD44</f>
        <v>0</v>
      </c>
      <c r="U41" s="56">
        <f>'Indicator Data'!J44/'Indicator Data'!$BD44</f>
        <v>1.1785643188446678E-4</v>
      </c>
      <c r="V41" s="55">
        <f t="shared" si="34"/>
        <v>2.2000000000000002</v>
      </c>
      <c r="W41" s="55">
        <f t="shared" si="35"/>
        <v>0</v>
      </c>
      <c r="X41" s="55">
        <f t="shared" si="36"/>
        <v>1.2</v>
      </c>
      <c r="Y41" s="55">
        <f t="shared" si="37"/>
        <v>4.2</v>
      </c>
      <c r="Z41" s="55">
        <f t="shared" si="38"/>
        <v>0</v>
      </c>
      <c r="AA41" s="55">
        <f t="shared" si="39"/>
        <v>0</v>
      </c>
      <c r="AB41" s="55">
        <f t="shared" si="40"/>
        <v>0</v>
      </c>
      <c r="AC41" s="55">
        <f t="shared" si="41"/>
        <v>0</v>
      </c>
      <c r="AD41" s="55">
        <f t="shared" si="42"/>
        <v>0</v>
      </c>
      <c r="AE41" s="55">
        <f t="shared" si="43"/>
        <v>0</v>
      </c>
      <c r="AF41" s="55">
        <f t="shared" si="44"/>
        <v>0</v>
      </c>
      <c r="AG41" s="55">
        <f>ROUND(IF('Indicator Data'!K44=0,0,IF('Indicator Data'!K44&gt;AG$194,10,IF('Indicator Data'!K44&lt;AG$195,0,10-(AG$194-'Indicator Data'!K44)/(AG$194-AG$195)*10))),1)</f>
        <v>1</v>
      </c>
      <c r="AH41" s="55">
        <f t="shared" si="45"/>
        <v>5.5</v>
      </c>
      <c r="AI41" s="55">
        <f t="shared" si="46"/>
        <v>0.1</v>
      </c>
      <c r="AJ41" s="55">
        <f t="shared" si="47"/>
        <v>0</v>
      </c>
      <c r="AK41" s="55">
        <f t="shared" si="48"/>
        <v>0</v>
      </c>
      <c r="AL41" s="55">
        <f t="shared" si="49"/>
        <v>0</v>
      </c>
      <c r="AM41" s="55">
        <f t="shared" si="50"/>
        <v>0</v>
      </c>
      <c r="AN41" s="55">
        <f t="shared" si="51"/>
        <v>4.7</v>
      </c>
      <c r="AO41" s="57">
        <f t="shared" si="52"/>
        <v>4.0999999999999996</v>
      </c>
      <c r="AP41" s="57">
        <f t="shared" si="53"/>
        <v>7.5</v>
      </c>
      <c r="AQ41" s="57">
        <f t="shared" si="54"/>
        <v>0</v>
      </c>
      <c r="AR41" s="57">
        <f t="shared" si="55"/>
        <v>0</v>
      </c>
      <c r="AS41" s="55">
        <f t="shared" si="56"/>
        <v>2.9</v>
      </c>
      <c r="AT41" s="55">
        <f>IF('Indicator Data'!L44="No data","x",IF('Indicator Data'!BE44&lt;1000,"x",ROUND((IF('Indicator Data'!L44&gt;AT$194,10,IF('Indicator Data'!L44&lt;AT$195,0,10-(AT$194-'Indicator Data'!L44)/(AT$194-AT$195)*10))),1)))</f>
        <v>1</v>
      </c>
      <c r="AU41" s="57">
        <f t="shared" si="57"/>
        <v>2</v>
      </c>
      <c r="AV41" s="58">
        <f t="shared" si="58"/>
        <v>3.3</v>
      </c>
      <c r="AW41" s="55">
        <f>ROUND(IF('Indicator Data'!M44=0,0,IF('Indicator Data'!M44&gt;AW$194,10,IF('Indicator Data'!M44&lt;AW$195,0,10-(AW$194-'Indicator Data'!M44)/(AW$194-AW$195)*10))),1)</f>
        <v>10</v>
      </c>
      <c r="AX41" s="55">
        <f>ROUND(IF('Indicator Data'!N44=0,0,IF(LOG('Indicator Data'!N44)&gt;LOG(AX$194),10,IF(LOG('Indicator Data'!N44)&lt;LOG(AX$195),0,10-(LOG(AX$194)-LOG('Indicator Data'!N44))/(LOG(AX$194)-LOG(AX$195))*10))),1)</f>
        <v>9.8000000000000007</v>
      </c>
      <c r="AY41" s="57">
        <f t="shared" si="59"/>
        <v>9.9</v>
      </c>
      <c r="AZ41" s="55">
        <f>'Indicator Data'!O44</f>
        <v>0</v>
      </c>
      <c r="BA41" s="55">
        <f>'Indicator Data'!P44</f>
        <v>4</v>
      </c>
      <c r="BB41" s="57">
        <f t="shared" si="60"/>
        <v>7</v>
      </c>
      <c r="BC41" s="58">
        <f t="shared" si="61"/>
        <v>7</v>
      </c>
      <c r="BD41" s="15"/>
      <c r="BE41" s="104"/>
    </row>
    <row r="42" spans="1:57" s="4" customFormat="1" x14ac:dyDescent="0.35">
      <c r="A42" s="126" t="str">
        <f>'Indicator Data'!A45</f>
        <v>Costa Rica</v>
      </c>
      <c r="B42" s="59" t="str">
        <f>'Indicator Data'!B45</f>
        <v>CRI</v>
      </c>
      <c r="C42" s="55">
        <f>ROUND(IF('Indicator Data'!C45=0,0.1,IF(LOG('Indicator Data'!C45)&gt;C$194,10,IF(LOG('Indicator Data'!C45)&lt;C$195,0,10-(C$194-LOG('Indicator Data'!C45))/(C$194-C$195)*10))),1)</f>
        <v>7.5</v>
      </c>
      <c r="D42" s="55">
        <f>ROUND(IF('Indicator Data'!D45=0,0.1,IF(LOG('Indicator Data'!D45)&gt;D$194,10,IF(LOG('Indicator Data'!D45)&lt;D$195,0,10-(D$194-LOG('Indicator Data'!D45))/(D$194-D$195)*10))),1)</f>
        <v>10</v>
      </c>
      <c r="E42" s="55">
        <f t="shared" si="31"/>
        <v>9.1</v>
      </c>
      <c r="F42" s="55">
        <f>ROUND(IF('Indicator Data'!E45="No data",0.1,IF('Indicator Data'!E45=0,0,IF(LOG('Indicator Data'!E45)&gt;F$194,10,IF(LOG('Indicator Data'!E45)&lt;F$195,0,10-(F$194-LOG('Indicator Data'!E45))/(F$194-F$195)*10)))),1)</f>
        <v>4.9000000000000004</v>
      </c>
      <c r="G42" s="55">
        <f>ROUND(IF('Indicator Data'!F45=0,0,IF(LOG('Indicator Data'!F45)&gt;G$194,10,IF(LOG('Indicator Data'!F45)&lt;G$195,0,10-(G$194-LOG('Indicator Data'!F45))/(G$194-G$195)*10))),1)</f>
        <v>7.5</v>
      </c>
      <c r="H42" s="55">
        <f>ROUND(IF('Indicator Data'!G45=0,0,IF(LOG('Indicator Data'!G45)&gt;H$194,10,IF(LOG('Indicator Data'!G45)&lt;H$195,0,10-(H$194-LOG('Indicator Data'!G45))/(H$194-H$195)*10))),1)</f>
        <v>3.4</v>
      </c>
      <c r="I42" s="55">
        <f>ROUND(IF('Indicator Data'!H45=0,0,IF(LOG('Indicator Data'!H45)&gt;I$194,10,IF(LOG('Indicator Data'!H45)&lt;I$195,0,10-(I$194-LOG('Indicator Data'!H45))/(I$194-I$195)*10))),1)</f>
        <v>0</v>
      </c>
      <c r="J42" s="55">
        <f t="shared" si="32"/>
        <v>1.9</v>
      </c>
      <c r="K42" s="55">
        <f>ROUND(IF('Indicator Data'!I45=0,0,IF(LOG('Indicator Data'!I45)&gt;K$194,10,IF(LOG('Indicator Data'!I45)&lt;K$195,0,10-(K$194-LOG('Indicator Data'!I45))/(K$194-K$195)*10))),1)</f>
        <v>4.5</v>
      </c>
      <c r="L42" s="55">
        <f t="shared" si="33"/>
        <v>3.3</v>
      </c>
      <c r="M42" s="55">
        <f>ROUND(IF('Indicator Data'!J45=0,0,IF(LOG('Indicator Data'!J45)&gt;M$194,10,IF(LOG('Indicator Data'!J45)&lt;M$195,0,10-(M$194-LOG('Indicator Data'!J45))/(M$194-M$195)*10))),1)</f>
        <v>0</v>
      </c>
      <c r="N42" s="56">
        <f>'Indicator Data'!C45/'Indicator Data'!$BD45</f>
        <v>2.0454771849854566E-3</v>
      </c>
      <c r="O42" s="56">
        <f>'Indicator Data'!D45/'Indicator Data'!$BD45</f>
        <v>2.036756067440814E-3</v>
      </c>
      <c r="P42" s="56">
        <f>IF(F42=0.1,0,'Indicator Data'!E45/'Indicator Data'!$BD45)</f>
        <v>1.8596939362366465E-3</v>
      </c>
      <c r="Q42" s="56">
        <f>'Indicator Data'!F45/'Indicator Data'!$BD45</f>
        <v>6.2452918656404587E-5</v>
      </c>
      <c r="R42" s="56">
        <f>'Indicator Data'!G45/'Indicator Data'!$BD45</f>
        <v>4.7845457332643468E-4</v>
      </c>
      <c r="S42" s="56">
        <f>'Indicator Data'!H45/'Indicator Data'!$BD45</f>
        <v>0</v>
      </c>
      <c r="T42" s="56">
        <f>'Indicator Data'!I45/'Indicator Data'!$BD45</f>
        <v>3.7179590674119099E-4</v>
      </c>
      <c r="U42" s="56">
        <f>'Indicator Data'!J45/'Indicator Data'!$BD45</f>
        <v>0</v>
      </c>
      <c r="V42" s="55">
        <f t="shared" si="34"/>
        <v>10</v>
      </c>
      <c r="W42" s="55">
        <f t="shared" si="35"/>
        <v>10</v>
      </c>
      <c r="X42" s="55">
        <f t="shared" si="36"/>
        <v>10</v>
      </c>
      <c r="Y42" s="55">
        <f t="shared" si="37"/>
        <v>1.2</v>
      </c>
      <c r="Z42" s="55">
        <f t="shared" si="38"/>
        <v>9.5</v>
      </c>
      <c r="AA42" s="55">
        <f t="shared" si="39"/>
        <v>0.3</v>
      </c>
      <c r="AB42" s="55">
        <f t="shared" si="40"/>
        <v>0</v>
      </c>
      <c r="AC42" s="55">
        <f t="shared" si="41"/>
        <v>0.2</v>
      </c>
      <c r="AD42" s="55">
        <f t="shared" si="42"/>
        <v>0.4</v>
      </c>
      <c r="AE42" s="55">
        <f t="shared" si="43"/>
        <v>0.3</v>
      </c>
      <c r="AF42" s="55">
        <f t="shared" si="44"/>
        <v>0</v>
      </c>
      <c r="AG42" s="55">
        <f>ROUND(IF('Indicator Data'!K45=0,0,IF('Indicator Data'!K45&gt;AG$194,10,IF('Indicator Data'!K45&lt;AG$195,0,10-(AG$194-'Indicator Data'!K45)/(AG$194-AG$195)*10))),1)</f>
        <v>3</v>
      </c>
      <c r="AH42" s="55">
        <f t="shared" si="45"/>
        <v>8.8000000000000007</v>
      </c>
      <c r="AI42" s="55">
        <f t="shared" si="46"/>
        <v>10</v>
      </c>
      <c r="AJ42" s="55">
        <f t="shared" si="47"/>
        <v>1.9</v>
      </c>
      <c r="AK42" s="55">
        <f t="shared" si="48"/>
        <v>0</v>
      </c>
      <c r="AL42" s="55">
        <f t="shared" si="49"/>
        <v>1</v>
      </c>
      <c r="AM42" s="55">
        <f t="shared" si="50"/>
        <v>2.5</v>
      </c>
      <c r="AN42" s="55">
        <f t="shared" si="51"/>
        <v>0</v>
      </c>
      <c r="AO42" s="57">
        <f t="shared" si="52"/>
        <v>9.6</v>
      </c>
      <c r="AP42" s="57">
        <f t="shared" si="53"/>
        <v>3.3</v>
      </c>
      <c r="AQ42" s="57">
        <f t="shared" si="54"/>
        <v>8.6999999999999993</v>
      </c>
      <c r="AR42" s="57">
        <f t="shared" si="55"/>
        <v>1.9</v>
      </c>
      <c r="AS42" s="55">
        <f t="shared" si="56"/>
        <v>1.5</v>
      </c>
      <c r="AT42" s="55">
        <f>IF('Indicator Data'!L45="No data","x",IF('Indicator Data'!BE45&lt;1000,"x",ROUND((IF('Indicator Data'!L45&gt;AT$194,10,IF('Indicator Data'!L45&lt;AT$195,0,10-(AT$194-'Indicator Data'!L45)/(AT$194-AT$195)*10))),1)))</f>
        <v>0</v>
      </c>
      <c r="AU42" s="57">
        <f t="shared" si="57"/>
        <v>0.8</v>
      </c>
      <c r="AV42" s="58">
        <f t="shared" si="58"/>
        <v>6.3</v>
      </c>
      <c r="AW42" s="55">
        <f>ROUND(IF('Indicator Data'!M45=0,0,IF('Indicator Data'!M45&gt;AW$194,10,IF('Indicator Data'!M45&lt;AW$195,0,10-(AW$194-'Indicator Data'!M45)/(AW$194-AW$195)*10))),1)</f>
        <v>0.1</v>
      </c>
      <c r="AX42" s="55">
        <f>ROUND(IF('Indicator Data'!N45=0,0,IF(LOG('Indicator Data'!N45)&gt;LOG(AX$194),10,IF(LOG('Indicator Data'!N45)&lt;LOG(AX$195),0,10-(LOG(AX$194)-LOG('Indicator Data'!N45))/(LOG(AX$194)-LOG(AX$195))*10))),1)</f>
        <v>0</v>
      </c>
      <c r="AY42" s="57">
        <f t="shared" si="59"/>
        <v>0.1</v>
      </c>
      <c r="AZ42" s="55">
        <f>'Indicator Data'!O45</f>
        <v>0</v>
      </c>
      <c r="BA42" s="55">
        <f>'Indicator Data'!P45</f>
        <v>0</v>
      </c>
      <c r="BB42" s="57">
        <f t="shared" si="60"/>
        <v>0</v>
      </c>
      <c r="BC42" s="58">
        <f t="shared" si="61"/>
        <v>0.1</v>
      </c>
      <c r="BD42" s="15"/>
      <c r="BE42" s="104"/>
    </row>
    <row r="43" spans="1:57" s="4" customFormat="1" x14ac:dyDescent="0.35">
      <c r="A43" s="126" t="str">
        <f>'Indicator Data'!A46</f>
        <v>Côte d'Ivoire</v>
      </c>
      <c r="B43" s="59" t="str">
        <f>'Indicator Data'!B46</f>
        <v>CIV</v>
      </c>
      <c r="C43" s="55">
        <f>ROUND(IF('Indicator Data'!C46=0,0.1,IF(LOG('Indicator Data'!C46)&gt;C$194,10,IF(LOG('Indicator Data'!C46)&lt;C$195,0,10-(C$194-LOG('Indicator Data'!C46))/(C$194-C$195)*10))),1)</f>
        <v>0.1</v>
      </c>
      <c r="D43" s="55">
        <f>ROUND(IF('Indicator Data'!D46=0,0.1,IF(LOG('Indicator Data'!D46)&gt;D$194,10,IF(LOG('Indicator Data'!D46)&lt;D$195,0,10-(D$194-LOG('Indicator Data'!D46))/(D$194-D$195)*10))),1)</f>
        <v>0.1</v>
      </c>
      <c r="E43" s="55">
        <f t="shared" si="31"/>
        <v>0.1</v>
      </c>
      <c r="F43" s="55">
        <f>ROUND(IF('Indicator Data'!E46="No data",0.1,IF('Indicator Data'!E46=0,0,IF(LOG('Indicator Data'!E46)&gt;F$194,10,IF(LOG('Indicator Data'!E46)&lt;F$195,0,10-(F$194-LOG('Indicator Data'!E46))/(F$194-F$195)*10)))),1)</f>
        <v>7.5</v>
      </c>
      <c r="G43" s="55">
        <f>ROUND(IF('Indicator Data'!F46=0,0,IF(LOG('Indicator Data'!F46)&gt;G$194,10,IF(LOG('Indicator Data'!F46)&lt;G$195,0,10-(G$194-LOG('Indicator Data'!F46))/(G$194-G$195)*10))),1)</f>
        <v>4.7</v>
      </c>
      <c r="H43" s="55">
        <f>ROUND(IF('Indicator Data'!G46=0,0,IF(LOG('Indicator Data'!G46)&gt;H$194,10,IF(LOG('Indicator Data'!G46)&lt;H$195,0,10-(H$194-LOG('Indicator Data'!G46))/(H$194-H$195)*10))),1)</f>
        <v>0</v>
      </c>
      <c r="I43" s="55">
        <f>ROUND(IF('Indicator Data'!H46=0,0,IF(LOG('Indicator Data'!H46)&gt;I$194,10,IF(LOG('Indicator Data'!H46)&lt;I$195,0,10-(I$194-LOG('Indicator Data'!H46))/(I$194-I$195)*10))),1)</f>
        <v>0</v>
      </c>
      <c r="J43" s="55">
        <f t="shared" si="32"/>
        <v>0</v>
      </c>
      <c r="K43" s="55">
        <f>ROUND(IF('Indicator Data'!I46=0,0,IF(LOG('Indicator Data'!I46)&gt;K$194,10,IF(LOG('Indicator Data'!I46)&lt;K$195,0,10-(K$194-LOG('Indicator Data'!I46))/(K$194-K$195)*10))),1)</f>
        <v>0</v>
      </c>
      <c r="L43" s="55">
        <f t="shared" si="33"/>
        <v>0</v>
      </c>
      <c r="M43" s="55">
        <f>ROUND(IF('Indicator Data'!J46=0,0,IF(LOG('Indicator Data'!J46)&gt;M$194,10,IF(LOG('Indicator Data'!J46)&lt;M$195,0,10-(M$194-LOG('Indicator Data'!J46))/(M$194-M$195)*10))),1)</f>
        <v>0</v>
      </c>
      <c r="N43" s="56">
        <f>'Indicator Data'!C46/'Indicator Data'!$BD46</f>
        <v>0</v>
      </c>
      <c r="O43" s="56">
        <f>'Indicator Data'!D46/'Indicator Data'!$BD46</f>
        <v>0</v>
      </c>
      <c r="P43" s="56">
        <f>IF(F43=0.1,0,'Indicator Data'!E46/'Indicator Data'!$BD46)</f>
        <v>4.2429343605929993E-3</v>
      </c>
      <c r="Q43" s="56">
        <f>'Indicator Data'!F46/'Indicator Data'!$BD46</f>
        <v>2.8890685079969293E-7</v>
      </c>
      <c r="R43" s="56">
        <f>'Indicator Data'!G46/'Indicator Data'!$BD46</f>
        <v>0</v>
      </c>
      <c r="S43" s="56">
        <f>'Indicator Data'!H46/'Indicator Data'!$BD46</f>
        <v>0</v>
      </c>
      <c r="T43" s="56">
        <f>'Indicator Data'!I46/'Indicator Data'!$BD46</f>
        <v>0</v>
      </c>
      <c r="U43" s="56">
        <f>'Indicator Data'!J46/'Indicator Data'!$BD46</f>
        <v>0</v>
      </c>
      <c r="V43" s="55">
        <f t="shared" si="34"/>
        <v>0</v>
      </c>
      <c r="W43" s="55">
        <f t="shared" si="35"/>
        <v>0</v>
      </c>
      <c r="X43" s="55">
        <f t="shared" si="36"/>
        <v>0</v>
      </c>
      <c r="Y43" s="55">
        <f t="shared" si="37"/>
        <v>2.8</v>
      </c>
      <c r="Z43" s="55">
        <f t="shared" si="38"/>
        <v>4.4000000000000004</v>
      </c>
      <c r="AA43" s="55">
        <f t="shared" si="39"/>
        <v>0</v>
      </c>
      <c r="AB43" s="55">
        <f t="shared" si="40"/>
        <v>0</v>
      </c>
      <c r="AC43" s="55">
        <f t="shared" si="41"/>
        <v>0</v>
      </c>
      <c r="AD43" s="55">
        <f t="shared" si="42"/>
        <v>0</v>
      </c>
      <c r="AE43" s="55">
        <f t="shared" si="43"/>
        <v>0</v>
      </c>
      <c r="AF43" s="55">
        <f t="shared" si="44"/>
        <v>0</v>
      </c>
      <c r="AG43" s="55">
        <f>ROUND(IF('Indicator Data'!K46=0,0,IF('Indicator Data'!K46&gt;AG$194,10,IF('Indicator Data'!K46&lt;AG$195,0,10-(AG$194-'Indicator Data'!K46)/(AG$194-AG$195)*10))),1)</f>
        <v>0</v>
      </c>
      <c r="AH43" s="55">
        <f t="shared" si="45"/>
        <v>0.1</v>
      </c>
      <c r="AI43" s="55">
        <f t="shared" si="46"/>
        <v>0.1</v>
      </c>
      <c r="AJ43" s="55">
        <f t="shared" si="47"/>
        <v>0</v>
      </c>
      <c r="AK43" s="55">
        <f t="shared" si="48"/>
        <v>0</v>
      </c>
      <c r="AL43" s="55">
        <f t="shared" si="49"/>
        <v>0</v>
      </c>
      <c r="AM43" s="55">
        <f t="shared" si="50"/>
        <v>0</v>
      </c>
      <c r="AN43" s="55">
        <f t="shared" si="51"/>
        <v>0</v>
      </c>
      <c r="AO43" s="57">
        <f t="shared" si="52"/>
        <v>0.1</v>
      </c>
      <c r="AP43" s="57">
        <f t="shared" si="53"/>
        <v>5.6</v>
      </c>
      <c r="AQ43" s="57">
        <f t="shared" si="54"/>
        <v>4.5999999999999996</v>
      </c>
      <c r="AR43" s="57">
        <f t="shared" si="55"/>
        <v>0</v>
      </c>
      <c r="AS43" s="55">
        <f t="shared" si="56"/>
        <v>0</v>
      </c>
      <c r="AT43" s="55">
        <f>IF('Indicator Data'!L46="No data","x",IF('Indicator Data'!BE46&lt;1000,"x",ROUND((IF('Indicator Data'!L46&gt;AT$194,10,IF('Indicator Data'!L46&lt;AT$195,0,10-(AT$194-'Indicator Data'!L46)/(AT$194-AT$195)*10))),1)))</f>
        <v>2</v>
      </c>
      <c r="AU43" s="57">
        <f t="shared" si="57"/>
        <v>1</v>
      </c>
      <c r="AV43" s="58">
        <f t="shared" si="58"/>
        <v>2.6</v>
      </c>
      <c r="AW43" s="55">
        <f>ROUND(IF('Indicator Data'!M46=0,0,IF('Indicator Data'!M46&gt;AW$194,10,IF('Indicator Data'!M46&lt;AW$195,0,10-(AW$194-'Indicator Data'!M46)/(AW$194-AW$195)*10))),1)</f>
        <v>9.4</v>
      </c>
      <c r="AX43" s="55">
        <f>ROUND(IF('Indicator Data'!N46=0,0,IF(LOG('Indicator Data'!N46)&gt;LOG(AX$194),10,IF(LOG('Indicator Data'!N46)&lt;LOG(AX$195),0,10-(LOG(AX$194)-LOG('Indicator Data'!N46))/(LOG(AX$194)-LOG(AX$195))*10))),1)</f>
        <v>8.8000000000000007</v>
      </c>
      <c r="AY43" s="57">
        <f t="shared" si="59"/>
        <v>9.1</v>
      </c>
      <c r="AZ43" s="55">
        <f>'Indicator Data'!O46</f>
        <v>0</v>
      </c>
      <c r="BA43" s="55">
        <f>'Indicator Data'!P46</f>
        <v>0</v>
      </c>
      <c r="BB43" s="57">
        <f t="shared" si="60"/>
        <v>0</v>
      </c>
      <c r="BC43" s="58">
        <f t="shared" si="61"/>
        <v>6.4</v>
      </c>
      <c r="BD43" s="15"/>
      <c r="BE43" s="104"/>
    </row>
    <row r="44" spans="1:57" s="4" customFormat="1" x14ac:dyDescent="0.35">
      <c r="A44" s="126" t="str">
        <f>'Indicator Data'!A47</f>
        <v>Croatia</v>
      </c>
      <c r="B44" s="59" t="str">
        <f>'Indicator Data'!B47</f>
        <v>HRV</v>
      </c>
      <c r="C44" s="55">
        <f>ROUND(IF('Indicator Data'!C47=0,0.1,IF(LOG('Indicator Data'!C47)&gt;C$194,10,IF(LOG('Indicator Data'!C47)&lt;C$195,0,10-(C$194-LOG('Indicator Data'!C47))/(C$194-C$195)*10))),1)</f>
        <v>7.1</v>
      </c>
      <c r="D44" s="55">
        <f>ROUND(IF('Indicator Data'!D47=0,0.1,IF(LOG('Indicator Data'!D47)&gt;D$194,10,IF(LOG('Indicator Data'!D47)&lt;D$195,0,10-(D$194-LOG('Indicator Data'!D47))/(D$194-D$195)*10))),1)</f>
        <v>5.6</v>
      </c>
      <c r="E44" s="55">
        <f t="shared" si="31"/>
        <v>6.4</v>
      </c>
      <c r="F44" s="55">
        <f>ROUND(IF('Indicator Data'!E47="No data",0.1,IF('Indicator Data'!E47=0,0,IF(LOG('Indicator Data'!E47)&gt;F$194,10,IF(LOG('Indicator Data'!E47)&lt;F$195,0,10-(F$194-LOG('Indicator Data'!E47))/(F$194-F$195)*10)))),1)</f>
        <v>6.5</v>
      </c>
      <c r="G44" s="55">
        <f>ROUND(IF('Indicator Data'!F47=0,0,IF(LOG('Indicator Data'!F47)&gt;G$194,10,IF(LOG('Indicator Data'!F47)&lt;G$195,0,10-(G$194-LOG('Indicator Data'!F47))/(G$194-G$195)*10))),1)</f>
        <v>6.6</v>
      </c>
      <c r="H44" s="55">
        <f>ROUND(IF('Indicator Data'!G47=0,0,IF(LOG('Indicator Data'!G47)&gt;H$194,10,IF(LOG('Indicator Data'!G47)&lt;H$195,0,10-(H$194-LOG('Indicator Data'!G47))/(H$194-H$195)*10))),1)</f>
        <v>0</v>
      </c>
      <c r="I44" s="55">
        <f>ROUND(IF('Indicator Data'!H47=0,0,IF(LOG('Indicator Data'!H47)&gt;I$194,10,IF(LOG('Indicator Data'!H47)&lt;I$195,0,10-(I$194-LOG('Indicator Data'!H47))/(I$194-I$195)*10))),1)</f>
        <v>0</v>
      </c>
      <c r="J44" s="55">
        <f t="shared" si="32"/>
        <v>0</v>
      </c>
      <c r="K44" s="55">
        <f>ROUND(IF('Indicator Data'!I47=0,0,IF(LOG('Indicator Data'!I47)&gt;K$194,10,IF(LOG('Indicator Data'!I47)&lt;K$195,0,10-(K$194-LOG('Indicator Data'!I47))/(K$194-K$195)*10))),1)</f>
        <v>0</v>
      </c>
      <c r="L44" s="55">
        <f t="shared" si="33"/>
        <v>0</v>
      </c>
      <c r="M44" s="55">
        <f>ROUND(IF('Indicator Data'!J47=0,0,IF(LOG('Indicator Data'!J47)&gt;M$194,10,IF(LOG('Indicator Data'!J47)&lt;M$195,0,10-(M$194-LOG('Indicator Data'!J47))/(M$194-M$195)*10))),1)</f>
        <v>0</v>
      </c>
      <c r="N44" s="56">
        <f>'Indicator Data'!C47/'Indicator Data'!$BD47</f>
        <v>1.6236641599391907E-3</v>
      </c>
      <c r="O44" s="56">
        <f>'Indicator Data'!D47/'Indicator Data'!$BD47</f>
        <v>1.1542786716800714E-4</v>
      </c>
      <c r="P44" s="56">
        <f>IF(F44=0.1,0,'Indicator Data'!E47/'Indicator Data'!$BD47)</f>
        <v>9.7988075899128977E-3</v>
      </c>
      <c r="Q44" s="56">
        <f>'Indicator Data'!F47/'Indicator Data'!$BD47</f>
        <v>2.1632750677500306E-5</v>
      </c>
      <c r="R44" s="56">
        <f>'Indicator Data'!G47/'Indicator Data'!$BD47</f>
        <v>0</v>
      </c>
      <c r="S44" s="56">
        <f>'Indicator Data'!H47/'Indicator Data'!$BD47</f>
        <v>0</v>
      </c>
      <c r="T44" s="56">
        <f>'Indicator Data'!I47/'Indicator Data'!$BD47</f>
        <v>0</v>
      </c>
      <c r="U44" s="56">
        <f>'Indicator Data'!J47/'Indicator Data'!$BD47</f>
        <v>0</v>
      </c>
      <c r="V44" s="55">
        <f t="shared" si="34"/>
        <v>8.1</v>
      </c>
      <c r="W44" s="55">
        <f t="shared" si="35"/>
        <v>1.2</v>
      </c>
      <c r="X44" s="55">
        <f t="shared" si="36"/>
        <v>5.6</v>
      </c>
      <c r="Y44" s="55">
        <f t="shared" si="37"/>
        <v>6.5</v>
      </c>
      <c r="Z44" s="55">
        <f t="shared" si="38"/>
        <v>8.5</v>
      </c>
      <c r="AA44" s="55">
        <f t="shared" si="39"/>
        <v>0</v>
      </c>
      <c r="AB44" s="55">
        <f t="shared" si="40"/>
        <v>0</v>
      </c>
      <c r="AC44" s="55">
        <f t="shared" si="41"/>
        <v>0</v>
      </c>
      <c r="AD44" s="55">
        <f t="shared" si="42"/>
        <v>0</v>
      </c>
      <c r="AE44" s="55">
        <f t="shared" si="43"/>
        <v>0</v>
      </c>
      <c r="AF44" s="55">
        <f t="shared" si="44"/>
        <v>0</v>
      </c>
      <c r="AG44" s="55">
        <f>ROUND(IF('Indicator Data'!K47=0,0,IF('Indicator Data'!K47&gt;AG$194,10,IF('Indicator Data'!K47&lt;AG$195,0,10-(AG$194-'Indicator Data'!K47)/(AG$194-AG$195)*10))),1)</f>
        <v>1</v>
      </c>
      <c r="AH44" s="55">
        <f t="shared" si="45"/>
        <v>7.6</v>
      </c>
      <c r="AI44" s="55">
        <f t="shared" si="46"/>
        <v>3.4</v>
      </c>
      <c r="AJ44" s="55">
        <f t="shared" si="47"/>
        <v>0</v>
      </c>
      <c r="AK44" s="55">
        <f t="shared" si="48"/>
        <v>0</v>
      </c>
      <c r="AL44" s="55">
        <f t="shared" si="49"/>
        <v>0</v>
      </c>
      <c r="AM44" s="55">
        <f t="shared" si="50"/>
        <v>0</v>
      </c>
      <c r="AN44" s="55">
        <f t="shared" si="51"/>
        <v>0</v>
      </c>
      <c r="AO44" s="57">
        <f t="shared" si="52"/>
        <v>6</v>
      </c>
      <c r="AP44" s="57">
        <f t="shared" si="53"/>
        <v>6.5</v>
      </c>
      <c r="AQ44" s="57">
        <f t="shared" si="54"/>
        <v>7.7</v>
      </c>
      <c r="AR44" s="57">
        <f t="shared" si="55"/>
        <v>0</v>
      </c>
      <c r="AS44" s="55">
        <f t="shared" si="56"/>
        <v>0.5</v>
      </c>
      <c r="AT44" s="55">
        <f>IF('Indicator Data'!L47="No data","x",IF('Indicator Data'!BE47&lt;1000,"x",ROUND((IF('Indicator Data'!L47&gt;AT$194,10,IF('Indicator Data'!L47&lt;AT$195,0,10-(AT$194-'Indicator Data'!L47)/(AT$194-AT$195)*10))),1)))</f>
        <v>6.1</v>
      </c>
      <c r="AU44" s="57">
        <f t="shared" si="57"/>
        <v>3.3</v>
      </c>
      <c r="AV44" s="58">
        <f t="shared" si="58"/>
        <v>5.2</v>
      </c>
      <c r="AW44" s="55">
        <f>ROUND(IF('Indicator Data'!M47=0,0,IF('Indicator Data'!M47&gt;AW$194,10,IF('Indicator Data'!M47&lt;AW$195,0,10-(AW$194-'Indicator Data'!M47)/(AW$194-AW$195)*10))),1)</f>
        <v>0.3</v>
      </c>
      <c r="AX44" s="55">
        <f>ROUND(IF('Indicator Data'!N47=0,0,IF(LOG('Indicator Data'!N47)&gt;LOG(AX$194),10,IF(LOG('Indicator Data'!N47)&lt;LOG(AX$195),0,10-(LOG(AX$194)-LOG('Indicator Data'!N47))/(LOG(AX$194)-LOG(AX$195))*10))),1)</f>
        <v>0</v>
      </c>
      <c r="AY44" s="57">
        <f t="shared" si="59"/>
        <v>0.2</v>
      </c>
      <c r="AZ44" s="55">
        <f>'Indicator Data'!O47</f>
        <v>0</v>
      </c>
      <c r="BA44" s="55">
        <f>'Indicator Data'!P47</f>
        <v>0</v>
      </c>
      <c r="BB44" s="57">
        <f t="shared" si="60"/>
        <v>0</v>
      </c>
      <c r="BC44" s="58">
        <f t="shared" si="61"/>
        <v>0.1</v>
      </c>
      <c r="BD44" s="15"/>
      <c r="BE44" s="104"/>
    </row>
    <row r="45" spans="1:57" s="4" customFormat="1" x14ac:dyDescent="0.35">
      <c r="A45" s="126" t="str">
        <f>'Indicator Data'!A48</f>
        <v>Cuba</v>
      </c>
      <c r="B45" s="59" t="str">
        <f>'Indicator Data'!B48</f>
        <v>CUB</v>
      </c>
      <c r="C45" s="55">
        <f>ROUND(IF('Indicator Data'!C48=0,0.1,IF(LOG('Indicator Data'!C48)&gt;C$194,10,IF(LOG('Indicator Data'!C48)&lt;C$195,0,10-(C$194-LOG('Indicator Data'!C48))/(C$194-C$195)*10))),1)</f>
        <v>7.3</v>
      </c>
      <c r="D45" s="55">
        <f>ROUND(IF('Indicator Data'!D48=0,0.1,IF(LOG('Indicator Data'!D48)&gt;D$194,10,IF(LOG('Indicator Data'!D48)&lt;D$195,0,10-(D$194-LOG('Indicator Data'!D48))/(D$194-D$195)*10))),1)</f>
        <v>6.7</v>
      </c>
      <c r="E45" s="55">
        <f t="shared" si="31"/>
        <v>7</v>
      </c>
      <c r="F45" s="55">
        <f>ROUND(IF('Indicator Data'!E48="No data",0.1,IF('Indicator Data'!E48=0,0,IF(LOG('Indicator Data'!E48)&gt;F$194,10,IF(LOG('Indicator Data'!E48)&lt;F$195,0,10-(F$194-LOG('Indicator Data'!E48))/(F$194-F$195)*10)))),1)</f>
        <v>5.6</v>
      </c>
      <c r="G45" s="55">
        <f>ROUND(IF('Indicator Data'!F48=0,0,IF(LOG('Indicator Data'!F48)&gt;G$194,10,IF(LOG('Indicator Data'!F48)&lt;G$195,0,10-(G$194-LOG('Indicator Data'!F48))/(G$194-G$195)*10))),1)</f>
        <v>5.4</v>
      </c>
      <c r="H45" s="55">
        <f>ROUND(IF('Indicator Data'!G48=0,0,IF(LOG('Indicator Data'!G48)&gt;H$194,10,IF(LOG('Indicator Data'!G48)&lt;H$195,0,10-(H$194-LOG('Indicator Data'!G48))/(H$194-H$195)*10))),1)</f>
        <v>8.3000000000000007</v>
      </c>
      <c r="I45" s="55">
        <f>ROUND(IF('Indicator Data'!H48=0,0,IF(LOG('Indicator Data'!H48)&gt;I$194,10,IF(LOG('Indicator Data'!H48)&lt;I$195,0,10-(I$194-LOG('Indicator Data'!H48))/(I$194-I$195)*10))),1)</f>
        <v>9.6999999999999993</v>
      </c>
      <c r="J45" s="55">
        <f t="shared" si="32"/>
        <v>9.1</v>
      </c>
      <c r="K45" s="55">
        <f>ROUND(IF('Indicator Data'!I48=0,0,IF(LOG('Indicator Data'!I48)&gt;K$194,10,IF(LOG('Indicator Data'!I48)&lt;K$195,0,10-(K$194-LOG('Indicator Data'!I48))/(K$194-K$195)*10))),1)</f>
        <v>6.6</v>
      </c>
      <c r="L45" s="55">
        <f t="shared" si="33"/>
        <v>8.1</v>
      </c>
      <c r="M45" s="55">
        <f>ROUND(IF('Indicator Data'!J48=0,0,IF(LOG('Indicator Data'!J48)&gt;M$194,10,IF(LOG('Indicator Data'!J48)&lt;M$195,0,10-(M$194-LOG('Indicator Data'!J48))/(M$194-M$195)*10))),1)</f>
        <v>8.6</v>
      </c>
      <c r="N45" s="56">
        <f>'Indicator Data'!C48/'Indicator Data'!$BD48</f>
        <v>7.5681552802317129E-4</v>
      </c>
      <c r="O45" s="56">
        <f>'Indicator Data'!D48/'Indicator Data'!$BD48</f>
        <v>8.9826816956814308E-5</v>
      </c>
      <c r="P45" s="56">
        <f>IF(F45=0.1,0,'Indicator Data'!E48/'Indicator Data'!$BD48)</f>
        <v>1.4743816073882773E-3</v>
      </c>
      <c r="Q45" s="56">
        <f>'Indicator Data'!F48/'Indicator Data'!$BD48</f>
        <v>1.4393617338019392E-6</v>
      </c>
      <c r="R45" s="56">
        <f>'Indicator Data'!G48/'Indicator Data'!$BD48</f>
        <v>1.9050198577304559E-2</v>
      </c>
      <c r="S45" s="56">
        <f>'Indicator Data'!H48/'Indicator Data'!$BD48</f>
        <v>5.1712329551470582E-3</v>
      </c>
      <c r="T45" s="56">
        <f>'Indicator Data'!I48/'Indicator Data'!$BD48</f>
        <v>1.827232107385899E-3</v>
      </c>
      <c r="U45" s="56">
        <f>'Indicator Data'!J48/'Indicator Data'!$BD48</f>
        <v>2.455723770803578E-3</v>
      </c>
      <c r="V45" s="55">
        <f t="shared" si="34"/>
        <v>3.8</v>
      </c>
      <c r="W45" s="55">
        <f t="shared" si="35"/>
        <v>0.9</v>
      </c>
      <c r="X45" s="55">
        <f t="shared" si="36"/>
        <v>2.5</v>
      </c>
      <c r="Y45" s="55">
        <f t="shared" si="37"/>
        <v>1</v>
      </c>
      <c r="Z45" s="55">
        <f t="shared" si="38"/>
        <v>5.9</v>
      </c>
      <c r="AA45" s="55">
        <f t="shared" si="39"/>
        <v>10</v>
      </c>
      <c r="AB45" s="55">
        <f t="shared" si="40"/>
        <v>10</v>
      </c>
      <c r="AC45" s="55">
        <f t="shared" si="41"/>
        <v>10</v>
      </c>
      <c r="AD45" s="55">
        <f t="shared" si="42"/>
        <v>1.8</v>
      </c>
      <c r="AE45" s="55">
        <f t="shared" si="43"/>
        <v>7.9</v>
      </c>
      <c r="AF45" s="55">
        <f t="shared" si="44"/>
        <v>0.8</v>
      </c>
      <c r="AG45" s="55">
        <f>ROUND(IF('Indicator Data'!K48=0,0,IF('Indicator Data'!K48&gt;AG$194,10,IF('Indicator Data'!K48&lt;AG$195,0,10-(AG$194-'Indicator Data'!K48)/(AG$194-AG$195)*10))),1)</f>
        <v>6.1</v>
      </c>
      <c r="AH45" s="55">
        <f t="shared" si="45"/>
        <v>5.6</v>
      </c>
      <c r="AI45" s="55">
        <f t="shared" si="46"/>
        <v>3.8</v>
      </c>
      <c r="AJ45" s="55">
        <f t="shared" si="47"/>
        <v>9.1999999999999993</v>
      </c>
      <c r="AK45" s="55">
        <f t="shared" si="48"/>
        <v>9.9</v>
      </c>
      <c r="AL45" s="55">
        <f t="shared" si="49"/>
        <v>9.6</v>
      </c>
      <c r="AM45" s="55">
        <f t="shared" si="50"/>
        <v>4.2</v>
      </c>
      <c r="AN45" s="55">
        <f t="shared" si="51"/>
        <v>6</v>
      </c>
      <c r="AO45" s="57">
        <f t="shared" si="52"/>
        <v>5.2</v>
      </c>
      <c r="AP45" s="57">
        <f t="shared" si="53"/>
        <v>3.6</v>
      </c>
      <c r="AQ45" s="57">
        <f t="shared" si="54"/>
        <v>5.7</v>
      </c>
      <c r="AR45" s="57">
        <f t="shared" si="55"/>
        <v>8</v>
      </c>
      <c r="AS45" s="55">
        <f t="shared" si="56"/>
        <v>6.1</v>
      </c>
      <c r="AT45" s="55">
        <f>IF('Indicator Data'!L48="No data","x",IF('Indicator Data'!BE48&lt;1000,"x",ROUND((IF('Indicator Data'!L48&gt;AT$194,10,IF('Indicator Data'!L48&lt;AT$195,0,10-(AT$194-'Indicator Data'!L48)/(AT$194-AT$195)*10))),1)))</f>
        <v>4</v>
      </c>
      <c r="AU45" s="57">
        <f t="shared" si="57"/>
        <v>5.0999999999999996</v>
      </c>
      <c r="AV45" s="58">
        <f t="shared" si="58"/>
        <v>5.7</v>
      </c>
      <c r="AW45" s="55">
        <f>ROUND(IF('Indicator Data'!M48=0,0,IF('Indicator Data'!M48&gt;AW$194,10,IF('Indicator Data'!M48&lt;AW$195,0,10-(AW$194-'Indicator Data'!M48)/(AW$194-AW$195)*10))),1)</f>
        <v>0.2</v>
      </c>
      <c r="AX45" s="55">
        <f>ROUND(IF('Indicator Data'!N48=0,0,IF(LOG('Indicator Data'!N48)&gt;LOG(AX$194),10,IF(LOG('Indicator Data'!N48)&lt;LOG(AX$195),0,10-(LOG(AX$194)-LOG('Indicator Data'!N48))/(LOG(AX$194)-LOG(AX$195))*10))),1)</f>
        <v>5.5</v>
      </c>
      <c r="AY45" s="57">
        <f t="shared" si="59"/>
        <v>3.3</v>
      </c>
      <c r="AZ45" s="55">
        <f>'Indicator Data'!O48</f>
        <v>0</v>
      </c>
      <c r="BA45" s="55">
        <f>'Indicator Data'!P48</f>
        <v>0</v>
      </c>
      <c r="BB45" s="57">
        <f t="shared" si="60"/>
        <v>0</v>
      </c>
      <c r="BC45" s="58">
        <f t="shared" si="61"/>
        <v>2.2999999999999998</v>
      </c>
      <c r="BD45" s="15"/>
      <c r="BE45" s="104"/>
    </row>
    <row r="46" spans="1:57" s="4" customFormat="1" x14ac:dyDescent="0.35">
      <c r="A46" s="126" t="str">
        <f>'Indicator Data'!A49</f>
        <v>Cyprus</v>
      </c>
      <c r="B46" s="59" t="str">
        <f>'Indicator Data'!B49</f>
        <v>CYP</v>
      </c>
      <c r="C46" s="55">
        <f>ROUND(IF('Indicator Data'!C49=0,0.1,IF(LOG('Indicator Data'!C49)&gt;C$194,10,IF(LOG('Indicator Data'!C49)&lt;C$195,0,10-(C$194-LOG('Indicator Data'!C49))/(C$194-C$195)*10))),1)</f>
        <v>5.6</v>
      </c>
      <c r="D46" s="55">
        <f>ROUND(IF('Indicator Data'!D49=0,0.1,IF(LOG('Indicator Data'!D49)&gt;D$194,10,IF(LOG('Indicator Data'!D49)&lt;D$195,0,10-(D$194-LOG('Indicator Data'!D49))/(D$194-D$195)*10))),1)</f>
        <v>3.9</v>
      </c>
      <c r="E46" s="55">
        <f t="shared" si="31"/>
        <v>4.8</v>
      </c>
      <c r="F46" s="55">
        <f>ROUND(IF('Indicator Data'!E49="No data",0.1,IF('Indicator Data'!E49=0,0,IF(LOG('Indicator Data'!E49)&gt;F$194,10,IF(LOG('Indicator Data'!E49)&lt;F$195,0,10-(F$194-LOG('Indicator Data'!E49))/(F$194-F$195)*10)))),1)</f>
        <v>0</v>
      </c>
      <c r="G46" s="55">
        <f>ROUND(IF('Indicator Data'!F49=0,0,IF(LOG('Indicator Data'!F49)&gt;G$194,10,IF(LOG('Indicator Data'!F49)&lt;G$195,0,10-(G$194-LOG('Indicator Data'!F49))/(G$194-G$195)*10))),1)</f>
        <v>4.9000000000000004</v>
      </c>
      <c r="H46" s="55">
        <f>ROUND(IF('Indicator Data'!G49=0,0,IF(LOG('Indicator Data'!G49)&gt;H$194,10,IF(LOG('Indicator Data'!G49)&lt;H$195,0,10-(H$194-LOG('Indicator Data'!G49))/(H$194-H$195)*10))),1)</f>
        <v>0</v>
      </c>
      <c r="I46" s="55">
        <f>ROUND(IF('Indicator Data'!H49=0,0,IF(LOG('Indicator Data'!H49)&gt;I$194,10,IF(LOG('Indicator Data'!H49)&lt;I$195,0,10-(I$194-LOG('Indicator Data'!H49))/(I$194-I$195)*10))),1)</f>
        <v>0</v>
      </c>
      <c r="J46" s="55">
        <f t="shared" si="32"/>
        <v>0</v>
      </c>
      <c r="K46" s="55">
        <f>ROUND(IF('Indicator Data'!I49=0,0,IF(LOG('Indicator Data'!I49)&gt;K$194,10,IF(LOG('Indicator Data'!I49)&lt;K$195,0,10-(K$194-LOG('Indicator Data'!I49))/(K$194-K$195)*10))),1)</f>
        <v>0</v>
      </c>
      <c r="L46" s="55">
        <f t="shared" si="33"/>
        <v>0</v>
      </c>
      <c r="M46" s="55">
        <f>ROUND(IF('Indicator Data'!J49=0,0,IF(LOG('Indicator Data'!J49)&gt;M$194,10,IF(LOG('Indicator Data'!J49)&lt;M$195,0,10-(M$194-LOG('Indicator Data'!J49))/(M$194-M$195)*10))),1)</f>
        <v>0</v>
      </c>
      <c r="N46" s="56">
        <f>'Indicator Data'!C49/'Indicator Data'!$BD49</f>
        <v>1.481793973354067E-3</v>
      </c>
      <c r="O46" s="56">
        <f>'Indicator Data'!D49/'Indicator Data'!$BD49</f>
        <v>1.2955673543732271E-4</v>
      </c>
      <c r="P46" s="56">
        <f>IF(F46=0.1,0,'Indicator Data'!E49/'Indicator Data'!$BD49)</f>
        <v>5.4784738605275881E-5</v>
      </c>
      <c r="Q46" s="56">
        <f>'Indicator Data'!F49/'Indicator Data'!$BD49</f>
        <v>7.3386439733837505E-6</v>
      </c>
      <c r="R46" s="56">
        <f>'Indicator Data'!G49/'Indicator Data'!$BD49</f>
        <v>0</v>
      </c>
      <c r="S46" s="56">
        <f>'Indicator Data'!H49/'Indicator Data'!$BD49</f>
        <v>0</v>
      </c>
      <c r="T46" s="56">
        <f>'Indicator Data'!I49/'Indicator Data'!$BD49</f>
        <v>0</v>
      </c>
      <c r="U46" s="56">
        <f>'Indicator Data'!J49/'Indicator Data'!$BD49</f>
        <v>0</v>
      </c>
      <c r="V46" s="55">
        <f t="shared" si="34"/>
        <v>7.4</v>
      </c>
      <c r="W46" s="55">
        <f t="shared" si="35"/>
        <v>1.3</v>
      </c>
      <c r="X46" s="55">
        <f t="shared" si="36"/>
        <v>5.0999999999999996</v>
      </c>
      <c r="Y46" s="55">
        <f t="shared" si="37"/>
        <v>0</v>
      </c>
      <c r="Z46" s="55">
        <f t="shared" si="38"/>
        <v>7.5</v>
      </c>
      <c r="AA46" s="55">
        <f t="shared" si="39"/>
        <v>0</v>
      </c>
      <c r="AB46" s="55">
        <f t="shared" si="40"/>
        <v>0</v>
      </c>
      <c r="AC46" s="55">
        <f t="shared" si="41"/>
        <v>0</v>
      </c>
      <c r="AD46" s="55">
        <f t="shared" si="42"/>
        <v>0</v>
      </c>
      <c r="AE46" s="55">
        <f t="shared" si="43"/>
        <v>0</v>
      </c>
      <c r="AF46" s="55">
        <f t="shared" si="44"/>
        <v>0</v>
      </c>
      <c r="AG46" s="55">
        <f>ROUND(IF('Indicator Data'!K49=0,0,IF('Indicator Data'!K49&gt;AG$194,10,IF('Indicator Data'!K49&lt;AG$195,0,10-(AG$194-'Indicator Data'!K49)/(AG$194-AG$195)*10))),1)</f>
        <v>2</v>
      </c>
      <c r="AH46" s="55">
        <f t="shared" si="45"/>
        <v>6.5</v>
      </c>
      <c r="AI46" s="55">
        <f t="shared" si="46"/>
        <v>2.6</v>
      </c>
      <c r="AJ46" s="55">
        <f t="shared" si="47"/>
        <v>0</v>
      </c>
      <c r="AK46" s="55">
        <f t="shared" si="48"/>
        <v>0</v>
      </c>
      <c r="AL46" s="55">
        <f t="shared" si="49"/>
        <v>0</v>
      </c>
      <c r="AM46" s="55">
        <f t="shared" si="50"/>
        <v>0</v>
      </c>
      <c r="AN46" s="55">
        <f t="shared" si="51"/>
        <v>0</v>
      </c>
      <c r="AO46" s="57">
        <f t="shared" si="52"/>
        <v>5</v>
      </c>
      <c r="AP46" s="57">
        <f t="shared" si="53"/>
        <v>0</v>
      </c>
      <c r="AQ46" s="57">
        <f t="shared" si="54"/>
        <v>6.4</v>
      </c>
      <c r="AR46" s="57">
        <f t="shared" si="55"/>
        <v>0</v>
      </c>
      <c r="AS46" s="55">
        <f t="shared" si="56"/>
        <v>1</v>
      </c>
      <c r="AT46" s="55">
        <f>IF('Indicator Data'!L49="No data","x",IF('Indicator Data'!BE49&lt;1000,"x",ROUND((IF('Indicator Data'!L49&gt;AT$194,10,IF('Indicator Data'!L49&lt;AT$195,0,10-(AT$194-'Indicator Data'!L49)/(AT$194-AT$195)*10))),1)))</f>
        <v>5.0999999999999996</v>
      </c>
      <c r="AU46" s="57">
        <f t="shared" si="57"/>
        <v>3.1</v>
      </c>
      <c r="AV46" s="58">
        <f t="shared" si="58"/>
        <v>3.3</v>
      </c>
      <c r="AW46" s="55">
        <f>ROUND(IF('Indicator Data'!M49=0,0,IF('Indicator Data'!M49&gt;AW$194,10,IF('Indicator Data'!M49&lt;AW$195,0,10-(AW$194-'Indicator Data'!M49)/(AW$194-AW$195)*10))),1)</f>
        <v>0.2</v>
      </c>
      <c r="AX46" s="55">
        <f>ROUND(IF('Indicator Data'!N49=0,0,IF(LOG('Indicator Data'!N49)&gt;LOG(AX$194),10,IF(LOG('Indicator Data'!N49)&lt;LOG(AX$195),0,10-(LOG(AX$194)-LOG('Indicator Data'!N49))/(LOG(AX$194)-LOG(AX$195))*10))),1)</f>
        <v>0</v>
      </c>
      <c r="AY46" s="57">
        <f t="shared" si="59"/>
        <v>0.1</v>
      </c>
      <c r="AZ46" s="55">
        <f>'Indicator Data'!O49</f>
        <v>0</v>
      </c>
      <c r="BA46" s="55">
        <f>'Indicator Data'!P49</f>
        <v>0</v>
      </c>
      <c r="BB46" s="57">
        <f t="shared" si="60"/>
        <v>0</v>
      </c>
      <c r="BC46" s="58">
        <f t="shared" si="61"/>
        <v>0.1</v>
      </c>
      <c r="BD46" s="15"/>
      <c r="BE46" s="104"/>
    </row>
    <row r="47" spans="1:57" s="4" customFormat="1" x14ac:dyDescent="0.35">
      <c r="A47" s="126" t="str">
        <f>'Indicator Data'!A50</f>
        <v>Czech Republic</v>
      </c>
      <c r="B47" s="59" t="str">
        <f>'Indicator Data'!B50</f>
        <v>CZE</v>
      </c>
      <c r="C47" s="55">
        <f>ROUND(IF('Indicator Data'!C50=0,0.1,IF(LOG('Indicator Data'!C50)&gt;C$194,10,IF(LOG('Indicator Data'!C50)&lt;C$195,0,10-(C$194-LOG('Indicator Data'!C50))/(C$194-C$195)*10))),1)</f>
        <v>6</v>
      </c>
      <c r="D47" s="55">
        <f>ROUND(IF('Indicator Data'!D50=0,0.1,IF(LOG('Indicator Data'!D50)&gt;D$194,10,IF(LOG('Indicator Data'!D50)&lt;D$195,0,10-(D$194-LOG('Indicator Data'!D50))/(D$194-D$195)*10))),1)</f>
        <v>0.1</v>
      </c>
      <c r="E47" s="55">
        <f t="shared" si="31"/>
        <v>3.6</v>
      </c>
      <c r="F47" s="55">
        <f>ROUND(IF('Indicator Data'!E50="No data",0.1,IF('Indicator Data'!E50=0,0,IF(LOG('Indicator Data'!E50)&gt;F$194,10,IF(LOG('Indicator Data'!E50)&lt;F$195,0,10-(F$194-LOG('Indicator Data'!E50))/(F$194-F$195)*10)))),1)</f>
        <v>6.8</v>
      </c>
      <c r="G47" s="55">
        <f>ROUND(IF('Indicator Data'!F50=0,0,IF(LOG('Indicator Data'!F50)&gt;G$194,10,IF(LOG('Indicator Data'!F50)&lt;G$195,0,10-(G$194-LOG('Indicator Data'!F50))/(G$194-G$195)*10))),1)</f>
        <v>0</v>
      </c>
      <c r="H47" s="55">
        <f>ROUND(IF('Indicator Data'!G50=0,0,IF(LOG('Indicator Data'!G50)&gt;H$194,10,IF(LOG('Indicator Data'!G50)&lt;H$195,0,10-(H$194-LOG('Indicator Data'!G50))/(H$194-H$195)*10))),1)</f>
        <v>0</v>
      </c>
      <c r="I47" s="55">
        <f>ROUND(IF('Indicator Data'!H50=0,0,IF(LOG('Indicator Data'!H50)&gt;I$194,10,IF(LOG('Indicator Data'!H50)&lt;I$195,0,10-(I$194-LOG('Indicator Data'!H50))/(I$194-I$195)*10))),1)</f>
        <v>0</v>
      </c>
      <c r="J47" s="55">
        <f t="shared" si="32"/>
        <v>0</v>
      </c>
      <c r="K47" s="55">
        <f>ROUND(IF('Indicator Data'!I50=0,0,IF(LOG('Indicator Data'!I50)&gt;K$194,10,IF(LOG('Indicator Data'!I50)&lt;K$195,0,10-(K$194-LOG('Indicator Data'!I50))/(K$194-K$195)*10))),1)</f>
        <v>0</v>
      </c>
      <c r="L47" s="55">
        <f t="shared" si="33"/>
        <v>0</v>
      </c>
      <c r="M47" s="55">
        <f>ROUND(IF('Indicator Data'!J50=0,0,IF(LOG('Indicator Data'!J50)&gt;M$194,10,IF(LOG('Indicator Data'!J50)&lt;M$195,0,10-(M$194-LOG('Indicator Data'!J50))/(M$194-M$195)*10))),1)</f>
        <v>0</v>
      </c>
      <c r="N47" s="56">
        <f>'Indicator Data'!C50/'Indicator Data'!$BD50</f>
        <v>2.3569526147187568E-4</v>
      </c>
      <c r="O47" s="56">
        <f>'Indicator Data'!D50/'Indicator Data'!$BD50</f>
        <v>0</v>
      </c>
      <c r="P47" s="56">
        <f>IF(F47=0.1,0,'Indicator Data'!E50/'Indicator Data'!$BD50)</f>
        <v>5.1497704114664786E-3</v>
      </c>
      <c r="Q47" s="56">
        <f>'Indicator Data'!F50/'Indicator Data'!$BD50</f>
        <v>0</v>
      </c>
      <c r="R47" s="56">
        <f>'Indicator Data'!G50/'Indicator Data'!$BD50</f>
        <v>0</v>
      </c>
      <c r="S47" s="56">
        <f>'Indicator Data'!H50/'Indicator Data'!$BD50</f>
        <v>0</v>
      </c>
      <c r="T47" s="56">
        <f>'Indicator Data'!I50/'Indicator Data'!$BD50</f>
        <v>0</v>
      </c>
      <c r="U47" s="56">
        <f>'Indicator Data'!J50/'Indicator Data'!$BD50</f>
        <v>0</v>
      </c>
      <c r="V47" s="55">
        <f t="shared" si="34"/>
        <v>1.2</v>
      </c>
      <c r="W47" s="55">
        <f t="shared" si="35"/>
        <v>0</v>
      </c>
      <c r="X47" s="55">
        <f t="shared" si="36"/>
        <v>0.6</v>
      </c>
      <c r="Y47" s="55">
        <f t="shared" si="37"/>
        <v>3.4</v>
      </c>
      <c r="Z47" s="55">
        <f t="shared" si="38"/>
        <v>0</v>
      </c>
      <c r="AA47" s="55">
        <f t="shared" si="39"/>
        <v>0</v>
      </c>
      <c r="AB47" s="55">
        <f t="shared" si="40"/>
        <v>0</v>
      </c>
      <c r="AC47" s="55">
        <f t="shared" si="41"/>
        <v>0</v>
      </c>
      <c r="AD47" s="55">
        <f t="shared" si="42"/>
        <v>0</v>
      </c>
      <c r="AE47" s="55">
        <f t="shared" si="43"/>
        <v>0</v>
      </c>
      <c r="AF47" s="55">
        <f t="shared" si="44"/>
        <v>0</v>
      </c>
      <c r="AG47" s="55">
        <f>ROUND(IF('Indicator Data'!K50=0,0,IF('Indicator Data'!K50&gt;AG$194,10,IF('Indicator Data'!K50&lt;AG$195,0,10-(AG$194-'Indicator Data'!K50)/(AG$194-AG$195)*10))),1)</f>
        <v>0</v>
      </c>
      <c r="AH47" s="55">
        <f t="shared" si="45"/>
        <v>3.6</v>
      </c>
      <c r="AI47" s="55">
        <f t="shared" si="46"/>
        <v>0.1</v>
      </c>
      <c r="AJ47" s="55">
        <f t="shared" si="47"/>
        <v>0</v>
      </c>
      <c r="AK47" s="55">
        <f t="shared" si="48"/>
        <v>0</v>
      </c>
      <c r="AL47" s="55">
        <f t="shared" si="49"/>
        <v>0</v>
      </c>
      <c r="AM47" s="55">
        <f t="shared" si="50"/>
        <v>0</v>
      </c>
      <c r="AN47" s="55">
        <f t="shared" si="51"/>
        <v>0</v>
      </c>
      <c r="AO47" s="57">
        <f t="shared" si="52"/>
        <v>2.2000000000000002</v>
      </c>
      <c r="AP47" s="57">
        <f t="shared" si="53"/>
        <v>5.3</v>
      </c>
      <c r="AQ47" s="57">
        <f t="shared" si="54"/>
        <v>0</v>
      </c>
      <c r="AR47" s="57">
        <f t="shared" si="55"/>
        <v>0</v>
      </c>
      <c r="AS47" s="55">
        <f t="shared" si="56"/>
        <v>0</v>
      </c>
      <c r="AT47" s="55">
        <f>IF('Indicator Data'!L50="No data","x",IF('Indicator Data'!BE50&lt;1000,"x",ROUND((IF('Indicator Data'!L50&gt;AT$194,10,IF('Indicator Data'!L50&lt;AT$195,0,10-(AT$194-'Indicator Data'!L50)/(AT$194-AT$195)*10))),1)))</f>
        <v>3</v>
      </c>
      <c r="AU47" s="57">
        <f t="shared" si="57"/>
        <v>1.5</v>
      </c>
      <c r="AV47" s="58">
        <f t="shared" si="58"/>
        <v>2</v>
      </c>
      <c r="AW47" s="55">
        <f>ROUND(IF('Indicator Data'!M50=0,0,IF('Indicator Data'!M50&gt;AW$194,10,IF('Indicator Data'!M50&lt;AW$195,0,10-(AW$194-'Indicator Data'!M50)/(AW$194-AW$195)*10))),1)</f>
        <v>0.1</v>
      </c>
      <c r="AX47" s="55">
        <f>ROUND(IF('Indicator Data'!N50=0,0,IF(LOG('Indicator Data'!N50)&gt;LOG(AX$194),10,IF(LOG('Indicator Data'!N50)&lt;LOG(AX$195),0,10-(LOG(AX$194)-LOG('Indicator Data'!N50))/(LOG(AX$194)-LOG(AX$195))*10))),1)</f>
        <v>0</v>
      </c>
      <c r="AY47" s="57">
        <f t="shared" si="59"/>
        <v>0.1</v>
      </c>
      <c r="AZ47" s="55">
        <f>'Indicator Data'!O50</f>
        <v>0</v>
      </c>
      <c r="BA47" s="55">
        <f>'Indicator Data'!P50</f>
        <v>0</v>
      </c>
      <c r="BB47" s="57">
        <f t="shared" si="60"/>
        <v>0</v>
      </c>
      <c r="BC47" s="58">
        <f t="shared" si="61"/>
        <v>0.1</v>
      </c>
      <c r="BD47" s="15"/>
      <c r="BE47" s="104"/>
    </row>
    <row r="48" spans="1:57" s="4" customFormat="1" x14ac:dyDescent="0.35">
      <c r="A48" s="126" t="str">
        <f>'Indicator Data'!A51</f>
        <v>Denmark</v>
      </c>
      <c r="B48" s="59" t="str">
        <f>'Indicator Data'!B51</f>
        <v>DNK</v>
      </c>
      <c r="C48" s="55">
        <f>ROUND(IF('Indicator Data'!C51=0,0.1,IF(LOG('Indicator Data'!C51)&gt;C$194,10,IF(LOG('Indicator Data'!C51)&lt;C$195,0,10-(C$194-LOG('Indicator Data'!C51))/(C$194-C$195)*10))),1)</f>
        <v>0.1</v>
      </c>
      <c r="D48" s="55">
        <f>ROUND(IF('Indicator Data'!D51=0,0.1,IF(LOG('Indicator Data'!D51)&gt;D$194,10,IF(LOG('Indicator Data'!D51)&lt;D$195,0,10-(D$194-LOG('Indicator Data'!D51))/(D$194-D$195)*10))),1)</f>
        <v>0.1</v>
      </c>
      <c r="E48" s="55">
        <f t="shared" si="31"/>
        <v>0.1</v>
      </c>
      <c r="F48" s="55">
        <f>ROUND(IF('Indicator Data'!E51="No data",0.1,IF('Indicator Data'!E51=0,0,IF(LOG('Indicator Data'!E51)&gt;F$194,10,IF(LOG('Indicator Data'!E51)&lt;F$195,0,10-(F$194-LOG('Indicator Data'!E51))/(F$194-F$195)*10)))),1)</f>
        <v>3.8</v>
      </c>
      <c r="G48" s="55">
        <f>ROUND(IF('Indicator Data'!F51=0,0,IF(LOG('Indicator Data'!F51)&gt;G$194,10,IF(LOG('Indicator Data'!F51)&lt;G$195,0,10-(G$194-LOG('Indicator Data'!F51))/(G$194-G$195)*10))),1)</f>
        <v>0</v>
      </c>
      <c r="H48" s="55">
        <f>ROUND(IF('Indicator Data'!G51=0,0,IF(LOG('Indicator Data'!G51)&gt;H$194,10,IF(LOG('Indicator Data'!G51)&lt;H$195,0,10-(H$194-LOG('Indicator Data'!G51))/(H$194-H$195)*10))),1)</f>
        <v>0</v>
      </c>
      <c r="I48" s="55">
        <f>ROUND(IF('Indicator Data'!H51=0,0,IF(LOG('Indicator Data'!H51)&gt;I$194,10,IF(LOG('Indicator Data'!H51)&lt;I$195,0,10-(I$194-LOG('Indicator Data'!H51))/(I$194-I$195)*10))),1)</f>
        <v>0</v>
      </c>
      <c r="J48" s="55">
        <f t="shared" si="32"/>
        <v>0</v>
      </c>
      <c r="K48" s="55">
        <f>ROUND(IF('Indicator Data'!I51=0,0,IF(LOG('Indicator Data'!I51)&gt;K$194,10,IF(LOG('Indicator Data'!I51)&lt;K$195,0,10-(K$194-LOG('Indicator Data'!I51))/(K$194-K$195)*10))),1)</f>
        <v>0</v>
      </c>
      <c r="L48" s="55">
        <f t="shared" si="33"/>
        <v>0</v>
      </c>
      <c r="M48" s="55">
        <f>ROUND(IF('Indicator Data'!J51=0,0,IF(LOG('Indicator Data'!J51)&gt;M$194,10,IF(LOG('Indicator Data'!J51)&lt;M$195,0,10-(M$194-LOG('Indicator Data'!J51))/(M$194-M$195)*10))),1)</f>
        <v>0</v>
      </c>
      <c r="N48" s="56">
        <f>'Indicator Data'!C51/'Indicator Data'!$BD51</f>
        <v>0</v>
      </c>
      <c r="O48" s="56">
        <f>'Indicator Data'!D51/'Indicator Data'!$BD51</f>
        <v>0</v>
      </c>
      <c r="P48" s="56">
        <f>IF(F48=0.1,0,'Indicator Data'!E51/'Indicator Data'!$BD51)</f>
        <v>6.1079093744296792E-4</v>
      </c>
      <c r="Q48" s="56">
        <f>'Indicator Data'!F51/'Indicator Data'!$BD51</f>
        <v>0</v>
      </c>
      <c r="R48" s="56">
        <f>'Indicator Data'!G51/'Indicator Data'!$BD51</f>
        <v>0</v>
      </c>
      <c r="S48" s="56">
        <f>'Indicator Data'!H51/'Indicator Data'!$BD51</f>
        <v>0</v>
      </c>
      <c r="T48" s="56">
        <f>'Indicator Data'!I51/'Indicator Data'!$BD51</f>
        <v>0</v>
      </c>
      <c r="U48" s="56">
        <f>'Indicator Data'!J51/'Indicator Data'!$BD51</f>
        <v>0</v>
      </c>
      <c r="V48" s="55">
        <f t="shared" si="34"/>
        <v>0</v>
      </c>
      <c r="W48" s="55">
        <f t="shared" si="35"/>
        <v>0</v>
      </c>
      <c r="X48" s="55">
        <f t="shared" si="36"/>
        <v>0</v>
      </c>
      <c r="Y48" s="55">
        <f t="shared" si="37"/>
        <v>0.4</v>
      </c>
      <c r="Z48" s="55">
        <f t="shared" si="38"/>
        <v>0</v>
      </c>
      <c r="AA48" s="55">
        <f t="shared" si="39"/>
        <v>0</v>
      </c>
      <c r="AB48" s="55">
        <f t="shared" si="40"/>
        <v>0</v>
      </c>
      <c r="AC48" s="55">
        <f t="shared" si="41"/>
        <v>0</v>
      </c>
      <c r="AD48" s="55">
        <f t="shared" si="42"/>
        <v>0</v>
      </c>
      <c r="AE48" s="55">
        <f t="shared" si="43"/>
        <v>0</v>
      </c>
      <c r="AF48" s="55">
        <f t="shared" si="44"/>
        <v>0</v>
      </c>
      <c r="AG48" s="55">
        <f>ROUND(IF('Indicator Data'!K51=0,0,IF('Indicator Data'!K51&gt;AG$194,10,IF('Indicator Data'!K51&lt;AG$195,0,10-(AG$194-'Indicator Data'!K51)/(AG$194-AG$195)*10))),1)</f>
        <v>1</v>
      </c>
      <c r="AH48" s="55">
        <f t="shared" si="45"/>
        <v>0.1</v>
      </c>
      <c r="AI48" s="55">
        <f t="shared" si="46"/>
        <v>0.1</v>
      </c>
      <c r="AJ48" s="55">
        <f t="shared" si="47"/>
        <v>0</v>
      </c>
      <c r="AK48" s="55">
        <f t="shared" si="48"/>
        <v>0</v>
      </c>
      <c r="AL48" s="55">
        <f t="shared" si="49"/>
        <v>0</v>
      </c>
      <c r="AM48" s="55">
        <f t="shared" si="50"/>
        <v>0</v>
      </c>
      <c r="AN48" s="55">
        <f t="shared" si="51"/>
        <v>0</v>
      </c>
      <c r="AO48" s="57">
        <f t="shared" si="52"/>
        <v>0.1</v>
      </c>
      <c r="AP48" s="57">
        <f t="shared" si="53"/>
        <v>2.2999999999999998</v>
      </c>
      <c r="AQ48" s="57">
        <f t="shared" si="54"/>
        <v>0</v>
      </c>
      <c r="AR48" s="57">
        <f t="shared" si="55"/>
        <v>0</v>
      </c>
      <c r="AS48" s="55">
        <f t="shared" si="56"/>
        <v>0.5</v>
      </c>
      <c r="AT48" s="55">
        <f>IF('Indicator Data'!L51="No data","x",IF('Indicator Data'!BE51&lt;1000,"x",ROUND((IF('Indicator Data'!L51&gt;AT$194,10,IF('Indicator Data'!L51&lt;AT$195,0,10-(AT$194-'Indicator Data'!L51)/(AT$194-AT$195)*10))),1)))</f>
        <v>4</v>
      </c>
      <c r="AU48" s="57">
        <f t="shared" si="57"/>
        <v>2.2999999999999998</v>
      </c>
      <c r="AV48" s="58">
        <f t="shared" si="58"/>
        <v>1</v>
      </c>
      <c r="AW48" s="55">
        <f>ROUND(IF('Indicator Data'!M51=0,0,IF('Indicator Data'!M51&gt;AW$194,10,IF('Indicator Data'!M51&lt;AW$195,0,10-(AW$194-'Indicator Data'!M51)/(AW$194-AW$195)*10))),1)</f>
        <v>0</v>
      </c>
      <c r="AX48" s="55">
        <f>ROUND(IF('Indicator Data'!N51=0,0,IF(LOG('Indicator Data'!N51)&gt;LOG(AX$194),10,IF(LOG('Indicator Data'!N51)&lt;LOG(AX$195),0,10-(LOG(AX$194)-LOG('Indicator Data'!N51))/(LOG(AX$194)-LOG(AX$195))*10))),1)</f>
        <v>0</v>
      </c>
      <c r="AY48" s="57">
        <f t="shared" si="59"/>
        <v>0</v>
      </c>
      <c r="AZ48" s="55">
        <f>'Indicator Data'!O51</f>
        <v>0</v>
      </c>
      <c r="BA48" s="55">
        <f>'Indicator Data'!P51</f>
        <v>0</v>
      </c>
      <c r="BB48" s="57">
        <f t="shared" si="60"/>
        <v>0</v>
      </c>
      <c r="BC48" s="58">
        <f t="shared" si="61"/>
        <v>0</v>
      </c>
      <c r="BD48" s="15"/>
      <c r="BE48" s="104"/>
    </row>
    <row r="49" spans="1:57" s="4" customFormat="1" x14ac:dyDescent="0.35">
      <c r="A49" s="126" t="str">
        <f>'Indicator Data'!A52</f>
        <v>Djibouti</v>
      </c>
      <c r="B49" s="59" t="str">
        <f>'Indicator Data'!B52</f>
        <v>DJI</v>
      </c>
      <c r="C49" s="55">
        <f>ROUND(IF('Indicator Data'!C52=0,0.1,IF(LOG('Indicator Data'!C52)&gt;C$194,10,IF(LOG('Indicator Data'!C52)&lt;C$195,0,10-(C$194-LOG('Indicator Data'!C52))/(C$194-C$195)*10))),1)</f>
        <v>5.6</v>
      </c>
      <c r="D49" s="55">
        <f>ROUND(IF('Indicator Data'!D52=0,0.1,IF(LOG('Indicator Data'!D52)&gt;D$194,10,IF(LOG('Indicator Data'!D52)&lt;D$195,0,10-(D$194-LOG('Indicator Data'!D52))/(D$194-D$195)*10))),1)</f>
        <v>0.1</v>
      </c>
      <c r="E49" s="55">
        <f t="shared" si="31"/>
        <v>3.3</v>
      </c>
      <c r="F49" s="55">
        <f>ROUND(IF('Indicator Data'!E52="No data",0.1,IF('Indicator Data'!E52=0,0,IF(LOG('Indicator Data'!E52)&gt;F$194,10,IF(LOG('Indicator Data'!E52)&lt;F$195,0,10-(F$194-LOG('Indicator Data'!E52))/(F$194-F$195)*10)))),1)</f>
        <v>0.6</v>
      </c>
      <c r="G49" s="55">
        <f>ROUND(IF('Indicator Data'!F52=0,0,IF(LOG('Indicator Data'!F52)&gt;G$194,10,IF(LOG('Indicator Data'!F52)&lt;G$195,0,10-(G$194-LOG('Indicator Data'!F52))/(G$194-G$195)*10))),1)</f>
        <v>6.4</v>
      </c>
      <c r="H49" s="55">
        <f>ROUND(IF('Indicator Data'!G52=0,0,IF(LOG('Indicator Data'!G52)&gt;H$194,10,IF(LOG('Indicator Data'!G52)&lt;H$195,0,10-(H$194-LOG('Indicator Data'!G52))/(H$194-H$195)*10))),1)</f>
        <v>0</v>
      </c>
      <c r="I49" s="55">
        <f>ROUND(IF('Indicator Data'!H52=0,0,IF(LOG('Indicator Data'!H52)&gt;I$194,10,IF(LOG('Indicator Data'!H52)&lt;I$195,0,10-(I$194-LOG('Indicator Data'!H52))/(I$194-I$195)*10))),1)</f>
        <v>0</v>
      </c>
      <c r="J49" s="55">
        <f t="shared" si="32"/>
        <v>0</v>
      </c>
      <c r="K49" s="55">
        <f>ROUND(IF('Indicator Data'!I52=0,0,IF(LOG('Indicator Data'!I52)&gt;K$194,10,IF(LOG('Indicator Data'!I52)&lt;K$195,0,10-(K$194-LOG('Indicator Data'!I52))/(K$194-K$195)*10))),1)</f>
        <v>0</v>
      </c>
      <c r="L49" s="55">
        <f t="shared" si="33"/>
        <v>0</v>
      </c>
      <c r="M49" s="55">
        <f>ROUND(IF('Indicator Data'!J52=0,0,IF(LOG('Indicator Data'!J52)&gt;M$194,10,IF(LOG('Indicator Data'!J52)&lt;M$195,0,10-(M$194-LOG('Indicator Data'!J52))/(M$194-M$195)*10))),1)</f>
        <v>8.6999999999999993</v>
      </c>
      <c r="N49" s="56">
        <f>'Indicator Data'!C52/'Indicator Data'!$BD52</f>
        <v>1.8824283750237477E-3</v>
      </c>
      <c r="O49" s="56">
        <f>'Indicator Data'!D52/'Indicator Data'!$BD52</f>
        <v>0</v>
      </c>
      <c r="P49" s="56">
        <f>IF(F49=0.1,0,'Indicator Data'!E52/'Indicator Data'!$BD52)</f>
        <v>1.9285514457453325E-4</v>
      </c>
      <c r="Q49" s="56">
        <f>'Indicator Data'!F52/'Indicator Data'!$BD52</f>
        <v>7.3568837276206494E-5</v>
      </c>
      <c r="R49" s="56">
        <f>'Indicator Data'!G52/'Indicator Data'!$BD52</f>
        <v>0</v>
      </c>
      <c r="S49" s="56">
        <f>'Indicator Data'!H52/'Indicator Data'!$BD52</f>
        <v>0</v>
      </c>
      <c r="T49" s="56">
        <f>'Indicator Data'!I52/'Indicator Data'!$BD52</f>
        <v>0</v>
      </c>
      <c r="U49" s="56">
        <f>'Indicator Data'!J52/'Indicator Data'!$BD52</f>
        <v>3.3052403383844846E-2</v>
      </c>
      <c r="V49" s="55">
        <f t="shared" si="34"/>
        <v>9.4</v>
      </c>
      <c r="W49" s="55">
        <f t="shared" si="35"/>
        <v>0</v>
      </c>
      <c r="X49" s="55">
        <f t="shared" si="36"/>
        <v>6.8</v>
      </c>
      <c r="Y49" s="55">
        <f t="shared" si="37"/>
        <v>0.1</v>
      </c>
      <c r="Z49" s="55">
        <f t="shared" si="38"/>
        <v>9.6999999999999993</v>
      </c>
      <c r="AA49" s="55">
        <f t="shared" si="39"/>
        <v>0</v>
      </c>
      <c r="AB49" s="55">
        <f t="shared" si="40"/>
        <v>0</v>
      </c>
      <c r="AC49" s="55">
        <f t="shared" si="41"/>
        <v>0</v>
      </c>
      <c r="AD49" s="55">
        <f t="shared" si="42"/>
        <v>0</v>
      </c>
      <c r="AE49" s="55">
        <f t="shared" si="43"/>
        <v>0</v>
      </c>
      <c r="AF49" s="55">
        <f t="shared" si="44"/>
        <v>10</v>
      </c>
      <c r="AG49" s="55">
        <f>ROUND(IF('Indicator Data'!K52=0,0,IF('Indicator Data'!K52&gt;AG$194,10,IF('Indicator Data'!K52&lt;AG$195,0,10-(AG$194-'Indicator Data'!K52)/(AG$194-AG$195)*10))),1)</f>
        <v>7.1</v>
      </c>
      <c r="AH49" s="55">
        <f t="shared" si="45"/>
        <v>7.5</v>
      </c>
      <c r="AI49" s="55">
        <f t="shared" si="46"/>
        <v>0.1</v>
      </c>
      <c r="AJ49" s="55">
        <f t="shared" si="47"/>
        <v>0</v>
      </c>
      <c r="AK49" s="55">
        <f t="shared" si="48"/>
        <v>0</v>
      </c>
      <c r="AL49" s="55">
        <f t="shared" si="49"/>
        <v>0</v>
      </c>
      <c r="AM49" s="55">
        <f t="shared" si="50"/>
        <v>0</v>
      </c>
      <c r="AN49" s="55">
        <f t="shared" si="51"/>
        <v>9.5</v>
      </c>
      <c r="AO49" s="57">
        <f t="shared" si="52"/>
        <v>5.3</v>
      </c>
      <c r="AP49" s="57">
        <f t="shared" si="53"/>
        <v>0.4</v>
      </c>
      <c r="AQ49" s="57">
        <f t="shared" si="54"/>
        <v>8.5</v>
      </c>
      <c r="AR49" s="57">
        <f t="shared" si="55"/>
        <v>0</v>
      </c>
      <c r="AS49" s="55">
        <f t="shared" si="56"/>
        <v>8.3000000000000007</v>
      </c>
      <c r="AT49" s="55">
        <f>IF('Indicator Data'!L52="No data","x",IF('Indicator Data'!BE52&lt;1000,"x",ROUND((IF('Indicator Data'!L52&gt;AT$194,10,IF('Indicator Data'!L52&lt;AT$195,0,10-(AT$194-'Indicator Data'!L52)/(AT$194-AT$195)*10))),1)))</f>
        <v>10</v>
      </c>
      <c r="AU49" s="57">
        <f t="shared" si="57"/>
        <v>9.1999999999999993</v>
      </c>
      <c r="AV49" s="58">
        <f t="shared" si="58"/>
        <v>6</v>
      </c>
      <c r="AW49" s="55">
        <f>ROUND(IF('Indicator Data'!M52=0,0,IF('Indicator Data'!M52&gt;AW$194,10,IF('Indicator Data'!M52&lt;AW$195,0,10-(AW$194-'Indicator Data'!M52)/(AW$194-AW$195)*10))),1)</f>
        <v>2.5</v>
      </c>
      <c r="AX49" s="55">
        <f>ROUND(IF('Indicator Data'!N52=0,0,IF(LOG('Indicator Data'!N52)&gt;LOG(AX$194),10,IF(LOG('Indicator Data'!N52)&lt;LOG(AX$195),0,10-(LOG(AX$194)-LOG('Indicator Data'!N52))/(LOG(AX$194)-LOG(AX$195))*10))),1)</f>
        <v>2</v>
      </c>
      <c r="AY49" s="57">
        <f t="shared" si="59"/>
        <v>2.2999999999999998</v>
      </c>
      <c r="AZ49" s="55">
        <f>'Indicator Data'!O52</f>
        <v>0</v>
      </c>
      <c r="BA49" s="55">
        <f>'Indicator Data'!P52</f>
        <v>0</v>
      </c>
      <c r="BB49" s="57">
        <f t="shared" si="60"/>
        <v>0</v>
      </c>
      <c r="BC49" s="58">
        <f t="shared" si="61"/>
        <v>1.6</v>
      </c>
      <c r="BD49" s="15"/>
      <c r="BE49" s="104"/>
    </row>
    <row r="50" spans="1:57" s="4" customFormat="1" x14ac:dyDescent="0.35">
      <c r="A50" s="126" t="str">
        <f>'Indicator Data'!A53</f>
        <v>Dominica</v>
      </c>
      <c r="B50" s="59" t="str">
        <f>'Indicator Data'!B53</f>
        <v>DMA</v>
      </c>
      <c r="C50" s="55">
        <f>ROUND(IF('Indicator Data'!C53=0,0.1,IF(LOG('Indicator Data'!C53)&gt;C$194,10,IF(LOG('Indicator Data'!C53)&lt;C$195,0,10-(C$194-LOG('Indicator Data'!C53))/(C$194-C$195)*10))),1)</f>
        <v>1.8</v>
      </c>
      <c r="D50" s="55">
        <f>ROUND(IF('Indicator Data'!D53=0,0.1,IF(LOG('Indicator Data'!D53)&gt;D$194,10,IF(LOG('Indicator Data'!D53)&lt;D$195,0,10-(D$194-LOG('Indicator Data'!D53))/(D$194-D$195)*10))),1)</f>
        <v>0.1</v>
      </c>
      <c r="E50" s="55">
        <f t="shared" si="31"/>
        <v>1</v>
      </c>
      <c r="F50" s="55">
        <f>ROUND(IF('Indicator Data'!E53="No data",0.1,IF('Indicator Data'!E53=0,0,IF(LOG('Indicator Data'!E53)&gt;F$194,10,IF(LOG('Indicator Data'!E53)&lt;F$195,0,10-(F$194-LOG('Indicator Data'!E53))/(F$194-F$195)*10)))),1)</f>
        <v>0.1</v>
      </c>
      <c r="G50" s="55">
        <f>ROUND(IF('Indicator Data'!F53=0,0,IF(LOG('Indicator Data'!F53)&gt;G$194,10,IF(LOG('Indicator Data'!F53)&lt;G$195,0,10-(G$194-LOG('Indicator Data'!F53))/(G$194-G$195)*10))),1)</f>
        <v>4.9000000000000004</v>
      </c>
      <c r="H50" s="55">
        <f>ROUND(IF('Indicator Data'!G53=0,0,IF(LOG('Indicator Data'!G53)&gt;H$194,10,IF(LOG('Indicator Data'!G53)&lt;H$195,0,10-(H$194-LOG('Indicator Data'!G53))/(H$194-H$195)*10))),1)</f>
        <v>2.8</v>
      </c>
      <c r="I50" s="55">
        <f>ROUND(IF('Indicator Data'!H53=0,0,IF(LOG('Indicator Data'!H53)&gt;I$194,10,IF(LOG('Indicator Data'!H53)&lt;I$195,0,10-(I$194-LOG('Indicator Data'!H53))/(I$194-I$195)*10))),1)</f>
        <v>5.9</v>
      </c>
      <c r="J50" s="55">
        <f t="shared" si="32"/>
        <v>4.5</v>
      </c>
      <c r="K50" s="55">
        <f>ROUND(IF('Indicator Data'!I53=0,0,IF(LOG('Indicator Data'!I53)&gt;K$194,10,IF(LOG('Indicator Data'!I53)&lt;K$195,0,10-(K$194-LOG('Indicator Data'!I53))/(K$194-K$195)*10))),1)</f>
        <v>3.9</v>
      </c>
      <c r="L50" s="55">
        <f t="shared" si="33"/>
        <v>4.2</v>
      </c>
      <c r="M50" s="55">
        <f>ROUND(IF('Indicator Data'!J53=0,0,IF(LOG('Indicator Data'!J53)&gt;M$194,10,IF(LOG('Indicator Data'!J53)&lt;M$195,0,10-(M$194-LOG('Indicator Data'!J53))/(M$194-M$195)*10))),1)</f>
        <v>0</v>
      </c>
      <c r="N50" s="56">
        <f>'Indicator Data'!C53/'Indicator Data'!$BD53</f>
        <v>7.5666400075101675E-4</v>
      </c>
      <c r="O50" s="56">
        <f>'Indicator Data'!D53/'Indicator Data'!$BD53</f>
        <v>0</v>
      </c>
      <c r="P50" s="56">
        <f>IF(F50=0.1,0,'Indicator Data'!E53/'Indicator Data'!$BD53)</f>
        <v>0</v>
      </c>
      <c r="Q50" s="56">
        <f>'Indicator Data'!F53/'Indicator Data'!$BD53</f>
        <v>1.2369509008199327E-4</v>
      </c>
      <c r="R50" s="56">
        <f>'Indicator Data'!G53/'Indicator Data'!$BD53</f>
        <v>1.9074347026533746E-2</v>
      </c>
      <c r="S50" s="56">
        <f>'Indicator Data'!H53/'Indicator Data'!$BD53</f>
        <v>2.0078260027930257E-3</v>
      </c>
      <c r="T50" s="56">
        <f>'Indicator Data'!I53/'Indicator Data'!$BD53</f>
        <v>1.17416589466698E-2</v>
      </c>
      <c r="U50" s="56">
        <f>'Indicator Data'!J53/'Indicator Data'!$BD53</f>
        <v>0</v>
      </c>
      <c r="V50" s="55">
        <f t="shared" si="34"/>
        <v>3.8</v>
      </c>
      <c r="W50" s="55">
        <f t="shared" si="35"/>
        <v>0</v>
      </c>
      <c r="X50" s="55">
        <f t="shared" si="36"/>
        <v>2.1</v>
      </c>
      <c r="Y50" s="55">
        <f t="shared" si="37"/>
        <v>0.1</v>
      </c>
      <c r="Z50" s="55">
        <f t="shared" si="38"/>
        <v>10</v>
      </c>
      <c r="AA50" s="55">
        <f t="shared" si="39"/>
        <v>10</v>
      </c>
      <c r="AB50" s="55">
        <f t="shared" si="40"/>
        <v>4</v>
      </c>
      <c r="AC50" s="55">
        <f t="shared" si="41"/>
        <v>8.3000000000000007</v>
      </c>
      <c r="AD50" s="55">
        <f t="shared" si="42"/>
        <v>10</v>
      </c>
      <c r="AE50" s="55">
        <f t="shared" si="43"/>
        <v>9.3000000000000007</v>
      </c>
      <c r="AF50" s="55">
        <f t="shared" si="44"/>
        <v>0</v>
      </c>
      <c r="AG50" s="55">
        <f>ROUND(IF('Indicator Data'!K53=0,0,IF('Indicator Data'!K53&gt;AG$194,10,IF('Indicator Data'!K53&lt;AG$195,0,10-(AG$194-'Indicator Data'!K53)/(AG$194-AG$195)*10))),1)</f>
        <v>0</v>
      </c>
      <c r="AH50" s="55">
        <f t="shared" si="45"/>
        <v>2.8</v>
      </c>
      <c r="AI50" s="55">
        <f t="shared" si="46"/>
        <v>0.1</v>
      </c>
      <c r="AJ50" s="55">
        <f t="shared" si="47"/>
        <v>6.4</v>
      </c>
      <c r="AK50" s="55">
        <f t="shared" si="48"/>
        <v>5</v>
      </c>
      <c r="AL50" s="55">
        <f t="shared" si="49"/>
        <v>5.7</v>
      </c>
      <c r="AM50" s="55">
        <f t="shared" si="50"/>
        <v>7</v>
      </c>
      <c r="AN50" s="55">
        <f t="shared" si="51"/>
        <v>0</v>
      </c>
      <c r="AO50" s="57">
        <f t="shared" si="52"/>
        <v>1.6</v>
      </c>
      <c r="AP50" s="57">
        <f t="shared" si="53"/>
        <v>0.1</v>
      </c>
      <c r="AQ50" s="57">
        <f t="shared" si="54"/>
        <v>8.5</v>
      </c>
      <c r="AR50" s="57">
        <f t="shared" si="55"/>
        <v>7.6</v>
      </c>
      <c r="AS50" s="55">
        <f t="shared" si="56"/>
        <v>0</v>
      </c>
      <c r="AT50" s="55" t="str">
        <f>IF('Indicator Data'!L53="No data","x",IF('Indicator Data'!BE53&lt;1000,"x",ROUND((IF('Indicator Data'!L53&gt;AT$194,10,IF('Indicator Data'!L53&lt;AT$195,0,10-(AT$194-'Indicator Data'!L53)/(AT$194-AT$195)*10))),1)))</f>
        <v>x</v>
      </c>
      <c r="AU50" s="57">
        <f t="shared" si="57"/>
        <v>0</v>
      </c>
      <c r="AV50" s="58">
        <f t="shared" si="58"/>
        <v>4.7</v>
      </c>
      <c r="AW50" s="55">
        <f>ROUND(IF('Indicator Data'!M53=0,0,IF('Indicator Data'!M53&gt;AW$194,10,IF('Indicator Data'!M53&lt;AW$195,0,10-(AW$194-'Indicator Data'!M53)/(AW$194-AW$195)*10))),1)</f>
        <v>0</v>
      </c>
      <c r="AX50" s="55">
        <f>ROUND(IF('Indicator Data'!N53=0,0,IF(LOG('Indicator Data'!N53)&gt;LOG(AX$194),10,IF(LOG('Indicator Data'!N53)&lt;LOG(AX$195),0,10-(LOG(AX$194)-LOG('Indicator Data'!N53))/(LOG(AX$194)-LOG(AX$195))*10))),1)</f>
        <v>0</v>
      </c>
      <c r="AY50" s="57">
        <f t="shared" si="59"/>
        <v>0</v>
      </c>
      <c r="AZ50" s="55">
        <f>'Indicator Data'!O53</f>
        <v>0</v>
      </c>
      <c r="BA50" s="55">
        <f>'Indicator Data'!P53</f>
        <v>0</v>
      </c>
      <c r="BB50" s="57">
        <f t="shared" si="60"/>
        <v>0</v>
      </c>
      <c r="BC50" s="58">
        <f t="shared" si="61"/>
        <v>0</v>
      </c>
      <c r="BD50" s="15"/>
      <c r="BE50" s="104"/>
    </row>
    <row r="51" spans="1:57" s="4" customFormat="1" x14ac:dyDescent="0.35">
      <c r="A51" s="126" t="str">
        <f>'Indicator Data'!A54</f>
        <v>Dominican Republic</v>
      </c>
      <c r="B51" s="59" t="str">
        <f>'Indicator Data'!B54</f>
        <v>DOM</v>
      </c>
      <c r="C51" s="55">
        <f>ROUND(IF('Indicator Data'!C54=0,0.1,IF(LOG('Indicator Data'!C54)&gt;C$194,10,IF(LOG('Indicator Data'!C54)&lt;C$195,0,10-(C$194-LOG('Indicator Data'!C54))/(C$194-C$195)*10))),1)</f>
        <v>7.7</v>
      </c>
      <c r="D51" s="55">
        <f>ROUND(IF('Indicator Data'!D54=0,0.1,IF(LOG('Indicator Data'!D54)&gt;D$194,10,IF(LOG('Indicator Data'!D54)&lt;D$195,0,10-(D$194-LOG('Indicator Data'!D54))/(D$194-D$195)*10))),1)</f>
        <v>9</v>
      </c>
      <c r="E51" s="55">
        <f t="shared" si="31"/>
        <v>8.4</v>
      </c>
      <c r="F51" s="55">
        <f>ROUND(IF('Indicator Data'!E54="No data",0.1,IF('Indicator Data'!E54=0,0,IF(LOG('Indicator Data'!E54)&gt;F$194,10,IF(LOG('Indicator Data'!E54)&lt;F$195,0,10-(F$194-LOG('Indicator Data'!E54))/(F$194-F$195)*10)))),1)</f>
        <v>6.4</v>
      </c>
      <c r="G51" s="55">
        <f>ROUND(IF('Indicator Data'!F54=0,0,IF(LOG('Indicator Data'!F54)&gt;G$194,10,IF(LOG('Indicator Data'!F54)&lt;G$195,0,10-(G$194-LOG('Indicator Data'!F54))/(G$194-G$195)*10))),1)</f>
        <v>5.9</v>
      </c>
      <c r="H51" s="55">
        <f>ROUND(IF('Indicator Data'!G54=0,0,IF(LOG('Indicator Data'!G54)&gt;H$194,10,IF(LOG('Indicator Data'!G54)&lt;H$195,0,10-(H$194-LOG('Indicator Data'!G54))/(H$194-H$195)*10))),1)</f>
        <v>8.3000000000000007</v>
      </c>
      <c r="I51" s="55">
        <f>ROUND(IF('Indicator Data'!H54=0,0,IF(LOG('Indicator Data'!H54)&gt;I$194,10,IF(LOG('Indicator Data'!H54)&lt;I$195,0,10-(I$194-LOG('Indicator Data'!H54))/(I$194-I$195)*10))),1)</f>
        <v>9.6</v>
      </c>
      <c r="J51" s="55">
        <f t="shared" si="32"/>
        <v>9.1</v>
      </c>
      <c r="K51" s="55">
        <f>ROUND(IF('Indicator Data'!I54=0,0,IF(LOG('Indicator Data'!I54)&gt;K$194,10,IF(LOG('Indicator Data'!I54)&lt;K$195,0,10-(K$194-LOG('Indicator Data'!I54))/(K$194-K$195)*10))),1)</f>
        <v>6.3</v>
      </c>
      <c r="L51" s="55">
        <f t="shared" si="33"/>
        <v>8</v>
      </c>
      <c r="M51" s="55">
        <f>ROUND(IF('Indicator Data'!J54=0,0,IF(LOG('Indicator Data'!J54)&gt;M$194,10,IF(LOG('Indicator Data'!J54)&lt;M$195,0,10-(M$194-LOG('Indicator Data'!J54))/(M$194-M$195)*10))),1)</f>
        <v>0</v>
      </c>
      <c r="N51" s="56">
        <f>'Indicator Data'!C54/'Indicator Data'!$BD54</f>
        <v>1.1816810166403672E-3</v>
      </c>
      <c r="O51" s="56">
        <f>'Indicator Data'!D54/'Indicator Data'!$BD54</f>
        <v>4.7807963614388314E-4</v>
      </c>
      <c r="P51" s="56">
        <f>IF(F51=0.1,0,'Indicator Data'!E54/'Indicator Data'!$BD54)</f>
        <v>3.3320407005159669E-3</v>
      </c>
      <c r="Q51" s="56">
        <f>'Indicator Data'!F54/'Indicator Data'!$BD54</f>
        <v>3.4932776421843678E-6</v>
      </c>
      <c r="R51" s="56">
        <f>'Indicator Data'!G54/'Indicator Data'!$BD54</f>
        <v>1.9042816383140468E-2</v>
      </c>
      <c r="S51" s="56">
        <f>'Indicator Data'!H54/'Indicator Data'!$BD54</f>
        <v>5.3844839457148543E-3</v>
      </c>
      <c r="T51" s="56">
        <f>'Indicator Data'!I54/'Indicator Data'!$BD54</f>
        <v>1.3530499748764602E-3</v>
      </c>
      <c r="U51" s="56">
        <f>'Indicator Data'!J54/'Indicator Data'!$BD54</f>
        <v>0</v>
      </c>
      <c r="V51" s="55">
        <f t="shared" si="34"/>
        <v>5.9</v>
      </c>
      <c r="W51" s="55">
        <f t="shared" si="35"/>
        <v>4.8</v>
      </c>
      <c r="X51" s="55">
        <f t="shared" si="36"/>
        <v>5.4</v>
      </c>
      <c r="Y51" s="55">
        <f t="shared" si="37"/>
        <v>2.2000000000000002</v>
      </c>
      <c r="Z51" s="55">
        <f t="shared" si="38"/>
        <v>6.8</v>
      </c>
      <c r="AA51" s="55">
        <f t="shared" si="39"/>
        <v>10</v>
      </c>
      <c r="AB51" s="55">
        <f t="shared" si="40"/>
        <v>10</v>
      </c>
      <c r="AC51" s="55">
        <f t="shared" si="41"/>
        <v>10</v>
      </c>
      <c r="AD51" s="55">
        <f t="shared" si="42"/>
        <v>1.4</v>
      </c>
      <c r="AE51" s="55">
        <f t="shared" si="43"/>
        <v>7.8</v>
      </c>
      <c r="AF51" s="55">
        <f t="shared" si="44"/>
        <v>0</v>
      </c>
      <c r="AG51" s="55">
        <f>ROUND(IF('Indicator Data'!K54=0,0,IF('Indicator Data'!K54&gt;AG$194,10,IF('Indicator Data'!K54&lt;AG$195,0,10-(AG$194-'Indicator Data'!K54)/(AG$194-AG$195)*10))),1)</f>
        <v>0</v>
      </c>
      <c r="AH51" s="55">
        <f t="shared" si="45"/>
        <v>6.8</v>
      </c>
      <c r="AI51" s="55">
        <f t="shared" si="46"/>
        <v>6.9</v>
      </c>
      <c r="AJ51" s="55">
        <f t="shared" si="47"/>
        <v>9.1999999999999993</v>
      </c>
      <c r="AK51" s="55">
        <f t="shared" si="48"/>
        <v>9.8000000000000007</v>
      </c>
      <c r="AL51" s="55">
        <f t="shared" si="49"/>
        <v>9.5</v>
      </c>
      <c r="AM51" s="55">
        <f t="shared" si="50"/>
        <v>3.9</v>
      </c>
      <c r="AN51" s="55">
        <f t="shared" si="51"/>
        <v>0</v>
      </c>
      <c r="AO51" s="57">
        <f t="shared" si="52"/>
        <v>7.2</v>
      </c>
      <c r="AP51" s="57">
        <f t="shared" si="53"/>
        <v>4.5999999999999996</v>
      </c>
      <c r="AQ51" s="57">
        <f t="shared" si="54"/>
        <v>6.4</v>
      </c>
      <c r="AR51" s="57">
        <f t="shared" si="55"/>
        <v>7.9</v>
      </c>
      <c r="AS51" s="55">
        <f t="shared" si="56"/>
        <v>0</v>
      </c>
      <c r="AT51" s="55">
        <f>IF('Indicator Data'!L54="No data","x",IF('Indicator Data'!BE54&lt;1000,"x",ROUND((IF('Indicator Data'!L54&gt;AT$194,10,IF('Indicator Data'!L54&lt;AT$195,0,10-(AT$194-'Indicator Data'!L54)/(AT$194-AT$195)*10))),1)))</f>
        <v>2</v>
      </c>
      <c r="AU51" s="57">
        <f t="shared" si="57"/>
        <v>1</v>
      </c>
      <c r="AV51" s="58">
        <f t="shared" si="58"/>
        <v>5.9</v>
      </c>
      <c r="AW51" s="55">
        <f>ROUND(IF('Indicator Data'!M54=0,0,IF('Indicator Data'!M54&gt;AW$194,10,IF('Indicator Data'!M54&lt;AW$195,0,10-(AW$194-'Indicator Data'!M54)/(AW$194-AW$195)*10))),1)</f>
        <v>4.4000000000000004</v>
      </c>
      <c r="AX51" s="55">
        <f>ROUND(IF('Indicator Data'!N54=0,0,IF(LOG('Indicator Data'!N54)&gt;LOG(AX$194),10,IF(LOG('Indicator Data'!N54)&lt;LOG(AX$195),0,10-(LOG(AX$194)-LOG('Indicator Data'!N54))/(LOG(AX$194)-LOG(AX$195))*10))),1)</f>
        <v>5.7</v>
      </c>
      <c r="AY51" s="57">
        <f t="shared" si="59"/>
        <v>5.0999999999999996</v>
      </c>
      <c r="AZ51" s="55">
        <f>'Indicator Data'!O54</f>
        <v>0</v>
      </c>
      <c r="BA51" s="55">
        <f>'Indicator Data'!P54</f>
        <v>0</v>
      </c>
      <c r="BB51" s="57">
        <f t="shared" si="60"/>
        <v>0</v>
      </c>
      <c r="BC51" s="58">
        <f t="shared" si="61"/>
        <v>3.6</v>
      </c>
      <c r="BD51" s="15"/>
      <c r="BE51" s="104"/>
    </row>
    <row r="52" spans="1:57" s="4" customFormat="1" x14ac:dyDescent="0.35">
      <c r="A52" s="126" t="str">
        <f>'Indicator Data'!A55</f>
        <v>Ecuador</v>
      </c>
      <c r="B52" s="59" t="str">
        <f>'Indicator Data'!B55</f>
        <v>ECU</v>
      </c>
      <c r="C52" s="55">
        <f>ROUND(IF('Indicator Data'!C55=0,0.1,IF(LOG('Indicator Data'!C55)&gt;C$194,10,IF(LOG('Indicator Data'!C55)&lt;C$195,0,10-(C$194-LOG('Indicator Data'!C55))/(C$194-C$195)*10))),1)</f>
        <v>8.8000000000000007</v>
      </c>
      <c r="D52" s="55">
        <f>ROUND(IF('Indicator Data'!D55=0,0.1,IF(LOG('Indicator Data'!D55)&gt;D$194,10,IF(LOG('Indicator Data'!D55)&lt;D$195,0,10-(D$194-LOG('Indicator Data'!D55))/(D$194-D$195)*10))),1)</f>
        <v>10</v>
      </c>
      <c r="E52" s="55">
        <f t="shared" si="31"/>
        <v>9.5</v>
      </c>
      <c r="F52" s="55">
        <f>ROUND(IF('Indicator Data'!E55="No data",0.1,IF('Indicator Data'!E55=0,0,IF(LOG('Indicator Data'!E55)&gt;F$194,10,IF(LOG('Indicator Data'!E55)&lt;F$195,0,10-(F$194-LOG('Indicator Data'!E55))/(F$194-F$195)*10)))),1)</f>
        <v>7.8</v>
      </c>
      <c r="G52" s="55">
        <f>ROUND(IF('Indicator Data'!F55=0,0,IF(LOG('Indicator Data'!F55)&gt;G$194,10,IF(LOG('Indicator Data'!F55)&lt;G$195,0,10-(G$194-LOG('Indicator Data'!F55))/(G$194-G$195)*10))),1)</f>
        <v>8.5</v>
      </c>
      <c r="H52" s="55">
        <f>ROUND(IF('Indicator Data'!G55=0,0,IF(LOG('Indicator Data'!G55)&gt;H$194,10,IF(LOG('Indicator Data'!G55)&lt;H$195,0,10-(H$194-LOG('Indicator Data'!G55))/(H$194-H$195)*10))),1)</f>
        <v>0</v>
      </c>
      <c r="I52" s="55">
        <f>ROUND(IF('Indicator Data'!H55=0,0,IF(LOG('Indicator Data'!H55)&gt;I$194,10,IF(LOG('Indicator Data'!H55)&lt;I$195,0,10-(I$194-LOG('Indicator Data'!H55))/(I$194-I$195)*10))),1)</f>
        <v>0</v>
      </c>
      <c r="J52" s="55">
        <f t="shared" si="32"/>
        <v>0</v>
      </c>
      <c r="K52" s="55">
        <f>ROUND(IF('Indicator Data'!I55=0,0,IF(LOG('Indicator Data'!I55)&gt;K$194,10,IF(LOG('Indicator Data'!I55)&lt;K$195,0,10-(K$194-LOG('Indicator Data'!I55))/(K$194-K$195)*10))),1)</f>
        <v>0</v>
      </c>
      <c r="L52" s="55">
        <f t="shared" si="33"/>
        <v>0</v>
      </c>
      <c r="M52" s="55">
        <f>ROUND(IF('Indicator Data'!J55=0,0,IF(LOG('Indicator Data'!J55)&gt;M$194,10,IF(LOG('Indicator Data'!J55)&lt;M$195,0,10-(M$194-LOG('Indicator Data'!J55))/(M$194-M$195)*10))),1)</f>
        <v>6.6</v>
      </c>
      <c r="N52" s="56">
        <f>'Indicator Data'!C55/'Indicator Data'!$BD55</f>
        <v>2.1023420109608287E-3</v>
      </c>
      <c r="O52" s="56">
        <f>'Indicator Data'!D55/'Indicator Data'!$BD55</f>
        <v>7.9327099720238067E-4</v>
      </c>
      <c r="P52" s="56">
        <f>IF(F52=0.1,0,'Indicator Data'!E55/'Indicator Data'!$BD55)</f>
        <v>7.9744020472424185E-3</v>
      </c>
      <c r="Q52" s="56">
        <f>'Indicator Data'!F55/'Indicator Data'!$BD55</f>
        <v>7.6879828172947003E-5</v>
      </c>
      <c r="R52" s="56">
        <f>'Indicator Data'!G55/'Indicator Data'!$BD55</f>
        <v>0</v>
      </c>
      <c r="S52" s="56">
        <f>'Indicator Data'!H55/'Indicator Data'!$BD55</f>
        <v>0</v>
      </c>
      <c r="T52" s="56">
        <f>'Indicator Data'!I55/'Indicator Data'!$BD55</f>
        <v>0</v>
      </c>
      <c r="U52" s="56">
        <f>'Indicator Data'!J55/'Indicator Data'!$BD55</f>
        <v>2.745399435887125E-4</v>
      </c>
      <c r="V52" s="55">
        <f t="shared" si="34"/>
        <v>10</v>
      </c>
      <c r="W52" s="55">
        <f t="shared" si="35"/>
        <v>7.9</v>
      </c>
      <c r="X52" s="55">
        <f t="shared" si="36"/>
        <v>9.1999999999999993</v>
      </c>
      <c r="Y52" s="55">
        <f t="shared" si="37"/>
        <v>5.3</v>
      </c>
      <c r="Z52" s="55">
        <f t="shared" si="38"/>
        <v>9.6999999999999993</v>
      </c>
      <c r="AA52" s="55">
        <f t="shared" si="39"/>
        <v>0</v>
      </c>
      <c r="AB52" s="55">
        <f t="shared" si="40"/>
        <v>0</v>
      </c>
      <c r="AC52" s="55">
        <f t="shared" si="41"/>
        <v>0</v>
      </c>
      <c r="AD52" s="55">
        <f t="shared" si="42"/>
        <v>0</v>
      </c>
      <c r="AE52" s="55">
        <f t="shared" si="43"/>
        <v>0</v>
      </c>
      <c r="AF52" s="55">
        <f t="shared" si="44"/>
        <v>0.1</v>
      </c>
      <c r="AG52" s="55">
        <f>ROUND(IF('Indicator Data'!K55=0,0,IF('Indicator Data'!K55&gt;AG$194,10,IF('Indicator Data'!K55&lt;AG$195,0,10-(AG$194-'Indicator Data'!K55)/(AG$194-AG$195)*10))),1)</f>
        <v>3</v>
      </c>
      <c r="AH52" s="55">
        <f t="shared" si="45"/>
        <v>9.4</v>
      </c>
      <c r="AI52" s="55">
        <f t="shared" si="46"/>
        <v>9</v>
      </c>
      <c r="AJ52" s="55">
        <f t="shared" si="47"/>
        <v>0</v>
      </c>
      <c r="AK52" s="55">
        <f t="shared" si="48"/>
        <v>0</v>
      </c>
      <c r="AL52" s="55">
        <f t="shared" si="49"/>
        <v>0</v>
      </c>
      <c r="AM52" s="55">
        <f t="shared" si="50"/>
        <v>0</v>
      </c>
      <c r="AN52" s="55">
        <f t="shared" si="51"/>
        <v>4.0999999999999996</v>
      </c>
      <c r="AO52" s="57">
        <f t="shared" si="52"/>
        <v>9.4</v>
      </c>
      <c r="AP52" s="57">
        <f t="shared" si="53"/>
        <v>6.7</v>
      </c>
      <c r="AQ52" s="57">
        <f t="shared" si="54"/>
        <v>9.1999999999999993</v>
      </c>
      <c r="AR52" s="57">
        <f t="shared" si="55"/>
        <v>0</v>
      </c>
      <c r="AS52" s="55">
        <f t="shared" si="56"/>
        <v>3.6</v>
      </c>
      <c r="AT52" s="55">
        <f>IF('Indicator Data'!L55="No data","x",IF('Indicator Data'!BE55&lt;1000,"x",ROUND((IF('Indicator Data'!L55&gt;AT$194,10,IF('Indicator Data'!L55&lt;AT$195,0,10-(AT$194-'Indicator Data'!L55)/(AT$194-AT$195)*10))),1)))</f>
        <v>2</v>
      </c>
      <c r="AU52" s="57">
        <f t="shared" si="57"/>
        <v>2.8</v>
      </c>
      <c r="AV52" s="58">
        <f t="shared" si="58"/>
        <v>6.9</v>
      </c>
      <c r="AW52" s="55">
        <f>ROUND(IF('Indicator Data'!M55=0,0,IF('Indicator Data'!M55&gt;AW$194,10,IF('Indicator Data'!M55&lt;AW$195,0,10-(AW$194-'Indicator Data'!M55)/(AW$194-AW$195)*10))),1)</f>
        <v>1.4</v>
      </c>
      <c r="AX52" s="55">
        <f>ROUND(IF('Indicator Data'!N55=0,0,IF(LOG('Indicator Data'!N55)&gt;LOG(AX$194),10,IF(LOG('Indicator Data'!N55)&lt;LOG(AX$195),0,10-(LOG(AX$194)-LOG('Indicator Data'!N55))/(LOG(AX$194)-LOG(AX$195))*10))),1)</f>
        <v>0</v>
      </c>
      <c r="AY52" s="57">
        <f t="shared" si="59"/>
        <v>0.7</v>
      </c>
      <c r="AZ52" s="55">
        <f>'Indicator Data'!O55</f>
        <v>0</v>
      </c>
      <c r="BA52" s="55">
        <f>'Indicator Data'!P55</f>
        <v>0</v>
      </c>
      <c r="BB52" s="57">
        <f t="shared" si="60"/>
        <v>0</v>
      </c>
      <c r="BC52" s="58">
        <f t="shared" si="61"/>
        <v>0.5</v>
      </c>
      <c r="BD52" s="15"/>
      <c r="BE52" s="104"/>
    </row>
    <row r="53" spans="1:57" s="4" customFormat="1" x14ac:dyDescent="0.35">
      <c r="A53" s="126" t="str">
        <f>'Indicator Data'!A56</f>
        <v>Egypt</v>
      </c>
      <c r="B53" s="59" t="str">
        <f>'Indicator Data'!B56</f>
        <v>EGY</v>
      </c>
      <c r="C53" s="55">
        <f>ROUND(IF('Indicator Data'!C56=0,0.1,IF(LOG('Indicator Data'!C56)&gt;C$194,10,IF(LOG('Indicator Data'!C56)&lt;C$195,0,10-(C$194-LOG('Indicator Data'!C56))/(C$194-C$195)*10))),1)</f>
        <v>10</v>
      </c>
      <c r="D53" s="55">
        <f>ROUND(IF('Indicator Data'!D56=0,0.1,IF(LOG('Indicator Data'!D56)&gt;D$194,10,IF(LOG('Indicator Data'!D56)&lt;D$195,0,10-(D$194-LOG('Indicator Data'!D56))/(D$194-D$195)*10))),1)</f>
        <v>0.1</v>
      </c>
      <c r="E53" s="55">
        <f t="shared" si="31"/>
        <v>7.6</v>
      </c>
      <c r="F53" s="55">
        <f>ROUND(IF('Indicator Data'!E56="No data",0.1,IF('Indicator Data'!E56=0,0,IF(LOG('Indicator Data'!E56)&gt;F$194,10,IF(LOG('Indicator Data'!E56)&lt;F$195,0,10-(F$194-LOG('Indicator Data'!E56))/(F$194-F$195)*10)))),1)</f>
        <v>9.6</v>
      </c>
      <c r="G53" s="55">
        <f>ROUND(IF('Indicator Data'!F56=0,0,IF(LOG('Indicator Data'!F56)&gt;G$194,10,IF(LOG('Indicator Data'!F56)&lt;G$195,0,10-(G$194-LOG('Indicator Data'!F56))/(G$194-G$195)*10))),1)</f>
        <v>7.6</v>
      </c>
      <c r="H53" s="55">
        <f>ROUND(IF('Indicator Data'!G56=0,0,IF(LOG('Indicator Data'!G56)&gt;H$194,10,IF(LOG('Indicator Data'!G56)&lt;H$195,0,10-(H$194-LOG('Indicator Data'!G56))/(H$194-H$195)*10))),1)</f>
        <v>0</v>
      </c>
      <c r="I53" s="55">
        <f>ROUND(IF('Indicator Data'!H56=0,0,IF(LOG('Indicator Data'!H56)&gt;I$194,10,IF(LOG('Indicator Data'!H56)&lt;I$195,0,10-(I$194-LOG('Indicator Data'!H56))/(I$194-I$195)*10))),1)</f>
        <v>0</v>
      </c>
      <c r="J53" s="55">
        <f t="shared" si="32"/>
        <v>0</v>
      </c>
      <c r="K53" s="55">
        <f>ROUND(IF('Indicator Data'!I56=0,0,IF(LOG('Indicator Data'!I56)&gt;K$194,10,IF(LOG('Indicator Data'!I56)&lt;K$195,0,10-(K$194-LOG('Indicator Data'!I56))/(K$194-K$195)*10))),1)</f>
        <v>0</v>
      </c>
      <c r="L53" s="55">
        <f t="shared" si="33"/>
        <v>0</v>
      </c>
      <c r="M53" s="55">
        <f>ROUND(IF('Indicator Data'!J56=0,0,IF(LOG('Indicator Data'!J56)&gt;M$194,10,IF(LOG('Indicator Data'!J56)&lt;M$195,0,10-(M$194-LOG('Indicator Data'!J56))/(M$194-M$195)*10))),1)</f>
        <v>0</v>
      </c>
      <c r="N53" s="56">
        <f>'Indicator Data'!C56/'Indicator Data'!$BD56</f>
        <v>1.2300200154310825E-3</v>
      </c>
      <c r="O53" s="56">
        <f>'Indicator Data'!D56/'Indicator Data'!$BD56</f>
        <v>0</v>
      </c>
      <c r="P53" s="56">
        <f>IF(F53=0.1,0,'Indicator Data'!E56/'Indicator Data'!$BD56)</f>
        <v>7.773662646800965E-3</v>
      </c>
      <c r="Q53" s="56">
        <f>'Indicator Data'!F56/'Indicator Data'!$BD56</f>
        <v>3.7455950928425413E-6</v>
      </c>
      <c r="R53" s="56">
        <f>'Indicator Data'!G56/'Indicator Data'!$BD56</f>
        <v>0</v>
      </c>
      <c r="S53" s="56">
        <f>'Indicator Data'!H56/'Indicator Data'!$BD56</f>
        <v>0</v>
      </c>
      <c r="T53" s="56">
        <f>'Indicator Data'!I56/'Indicator Data'!$BD56</f>
        <v>0</v>
      </c>
      <c r="U53" s="56">
        <f>'Indicator Data'!J56/'Indicator Data'!$BD56</f>
        <v>0</v>
      </c>
      <c r="V53" s="55">
        <f t="shared" si="34"/>
        <v>6.2</v>
      </c>
      <c r="W53" s="55">
        <f t="shared" si="35"/>
        <v>0</v>
      </c>
      <c r="X53" s="55">
        <f t="shared" si="36"/>
        <v>3.7</v>
      </c>
      <c r="Y53" s="55">
        <f t="shared" si="37"/>
        <v>5.2</v>
      </c>
      <c r="Z53" s="55">
        <f t="shared" si="38"/>
        <v>6.8</v>
      </c>
      <c r="AA53" s="55">
        <f t="shared" si="39"/>
        <v>0</v>
      </c>
      <c r="AB53" s="55">
        <f t="shared" si="40"/>
        <v>0</v>
      </c>
      <c r="AC53" s="55">
        <f t="shared" si="41"/>
        <v>0</v>
      </c>
      <c r="AD53" s="55">
        <f t="shared" si="42"/>
        <v>0</v>
      </c>
      <c r="AE53" s="55">
        <f t="shared" si="43"/>
        <v>0</v>
      </c>
      <c r="AF53" s="55">
        <f t="shared" si="44"/>
        <v>0</v>
      </c>
      <c r="AG53" s="55">
        <f>ROUND(IF('Indicator Data'!K56=0,0,IF('Indicator Data'!K56&gt;AG$194,10,IF('Indicator Data'!K56&lt;AG$195,0,10-(AG$194-'Indicator Data'!K56)/(AG$194-AG$195)*10))),1)</f>
        <v>0</v>
      </c>
      <c r="AH53" s="55">
        <f t="shared" si="45"/>
        <v>8.1</v>
      </c>
      <c r="AI53" s="55">
        <f t="shared" si="46"/>
        <v>0.1</v>
      </c>
      <c r="AJ53" s="55">
        <f t="shared" si="47"/>
        <v>0</v>
      </c>
      <c r="AK53" s="55">
        <f t="shared" si="48"/>
        <v>0</v>
      </c>
      <c r="AL53" s="55">
        <f t="shared" si="49"/>
        <v>0</v>
      </c>
      <c r="AM53" s="55">
        <f t="shared" si="50"/>
        <v>0</v>
      </c>
      <c r="AN53" s="55">
        <f t="shared" si="51"/>
        <v>0</v>
      </c>
      <c r="AO53" s="57">
        <f t="shared" si="52"/>
        <v>6</v>
      </c>
      <c r="AP53" s="57">
        <f t="shared" si="53"/>
        <v>8.1</v>
      </c>
      <c r="AQ53" s="57">
        <f t="shared" si="54"/>
        <v>7.2</v>
      </c>
      <c r="AR53" s="57">
        <f t="shared" si="55"/>
        <v>0</v>
      </c>
      <c r="AS53" s="55">
        <f t="shared" si="56"/>
        <v>0</v>
      </c>
      <c r="AT53" s="55">
        <f>IF('Indicator Data'!L56="No data","x",IF('Indicator Data'!BE56&lt;1000,"x",ROUND((IF('Indicator Data'!L56&gt;AT$194,10,IF('Indicator Data'!L56&lt;AT$195,0,10-(AT$194-'Indicator Data'!L56)/(AT$194-AT$195)*10))),1)))</f>
        <v>6.1</v>
      </c>
      <c r="AU53" s="57">
        <f t="shared" si="57"/>
        <v>3.1</v>
      </c>
      <c r="AV53" s="58">
        <f t="shared" si="58"/>
        <v>5.5</v>
      </c>
      <c r="AW53" s="55">
        <f>ROUND(IF('Indicator Data'!M56=0,0,IF('Indicator Data'!M56&gt;AW$194,10,IF('Indicator Data'!M56&lt;AW$195,0,10-(AW$194-'Indicator Data'!M56)/(AW$194-AW$195)*10))),1)</f>
        <v>9</v>
      </c>
      <c r="AX53" s="55">
        <f>ROUND(IF('Indicator Data'!N56=0,0,IF(LOG('Indicator Data'!N56)&gt;LOG(AX$194),10,IF(LOG('Indicator Data'!N56)&lt;LOG(AX$195),0,10-(LOG(AX$194)-LOG('Indicator Data'!N56))/(LOG(AX$194)-LOG(AX$195))*10))),1)</f>
        <v>9.6</v>
      </c>
      <c r="AY53" s="57">
        <f t="shared" si="59"/>
        <v>9.3000000000000007</v>
      </c>
      <c r="AZ53" s="55">
        <f>'Indicator Data'!O56</f>
        <v>0</v>
      </c>
      <c r="BA53" s="55">
        <f>'Indicator Data'!P56</f>
        <v>5</v>
      </c>
      <c r="BB53" s="57">
        <f t="shared" si="60"/>
        <v>9</v>
      </c>
      <c r="BC53" s="58">
        <f t="shared" si="61"/>
        <v>9</v>
      </c>
      <c r="BD53" s="15"/>
      <c r="BE53" s="104"/>
    </row>
    <row r="54" spans="1:57" s="4" customFormat="1" x14ac:dyDescent="0.35">
      <c r="A54" s="126" t="str">
        <f>'Indicator Data'!A57</f>
        <v>El Salvador</v>
      </c>
      <c r="B54" s="59" t="str">
        <f>'Indicator Data'!B57</f>
        <v>SLV</v>
      </c>
      <c r="C54" s="55">
        <f>ROUND(IF('Indicator Data'!C57=0,0.1,IF(LOG('Indicator Data'!C57)&gt;C$194,10,IF(LOG('Indicator Data'!C57)&lt;C$195,0,10-(C$194-LOG('Indicator Data'!C57))/(C$194-C$195)*10))),1)</f>
        <v>7.7</v>
      </c>
      <c r="D54" s="55">
        <f>ROUND(IF('Indicator Data'!D57=0,0.1,IF(LOG('Indicator Data'!D57)&gt;D$194,10,IF(LOG('Indicator Data'!D57)&lt;D$195,0,10-(D$194-LOG('Indicator Data'!D57))/(D$194-D$195)*10))),1)</f>
        <v>9</v>
      </c>
      <c r="E54" s="55">
        <f t="shared" si="31"/>
        <v>8.4</v>
      </c>
      <c r="F54" s="55">
        <f>ROUND(IF('Indicator Data'!E57="No data",0.1,IF('Indicator Data'!E57=0,0,IF(LOG('Indicator Data'!E57)&gt;F$194,10,IF(LOG('Indicator Data'!E57)&lt;F$195,0,10-(F$194-LOG('Indicator Data'!E57))/(F$194-F$195)*10)))),1)</f>
        <v>4.7</v>
      </c>
      <c r="G54" s="55">
        <f>ROUND(IF('Indicator Data'!F57=0,0,IF(LOG('Indicator Data'!F57)&gt;G$194,10,IF(LOG('Indicator Data'!F57)&lt;G$195,0,10-(G$194-LOG('Indicator Data'!F57))/(G$194-G$195)*10))),1)</f>
        <v>7.2</v>
      </c>
      <c r="H54" s="55">
        <f>ROUND(IF('Indicator Data'!G57=0,0,IF(LOG('Indicator Data'!G57)&gt;H$194,10,IF(LOG('Indicator Data'!G57)&lt;H$195,0,10-(H$194-LOG('Indicator Data'!G57))/(H$194-H$195)*10))),1)</f>
        <v>6.4</v>
      </c>
      <c r="I54" s="55">
        <f>ROUND(IF('Indicator Data'!H57=0,0,IF(LOG('Indicator Data'!H57)&gt;I$194,10,IF(LOG('Indicator Data'!H57)&lt;I$195,0,10-(I$194-LOG('Indicator Data'!H57))/(I$194-I$195)*10))),1)</f>
        <v>7.1</v>
      </c>
      <c r="J54" s="55">
        <f t="shared" si="32"/>
        <v>6.8</v>
      </c>
      <c r="K54" s="55">
        <f>ROUND(IF('Indicator Data'!I57=0,0,IF(LOG('Indicator Data'!I57)&gt;K$194,10,IF(LOG('Indicator Data'!I57)&lt;K$195,0,10-(K$194-LOG('Indicator Data'!I57))/(K$194-K$195)*10))),1)</f>
        <v>4</v>
      </c>
      <c r="L54" s="55">
        <f t="shared" si="33"/>
        <v>5.6</v>
      </c>
      <c r="M54" s="55">
        <f>ROUND(IF('Indicator Data'!J57=0,0,IF(LOG('Indicator Data'!J57)&gt;M$194,10,IF(LOG('Indicator Data'!J57)&lt;M$195,0,10-(M$194-LOG('Indicator Data'!J57))/(M$194-M$195)*10))),1)</f>
        <v>8.8000000000000007</v>
      </c>
      <c r="N54" s="56">
        <f>'Indicator Data'!C57/'Indicator Data'!$BD57</f>
        <v>1.9367532206582888E-3</v>
      </c>
      <c r="O54" s="56">
        <f>'Indicator Data'!D57/'Indicator Data'!$BD57</f>
        <v>8.1486939637266241E-4</v>
      </c>
      <c r="P54" s="56">
        <f>IF(F54=0.1,0,'Indicator Data'!E57/'Indicator Data'!$BD57)</f>
        <v>1.2774405026349967E-3</v>
      </c>
      <c r="Q54" s="56">
        <f>'Indicator Data'!F57/'Indicator Data'!$BD57</f>
        <v>3.4691859092743962E-5</v>
      </c>
      <c r="R54" s="56">
        <f>'Indicator Data'!G57/'Indicator Data'!$BD57</f>
        <v>6.0131430631178056E-3</v>
      </c>
      <c r="S54" s="56">
        <f>'Indicator Data'!H57/'Indicator Data'!$BD57</f>
        <v>1.4160451444329169E-4</v>
      </c>
      <c r="T54" s="56">
        <f>'Indicator Data'!I57/'Indicator Data'!$BD57</f>
        <v>1.6218464587719675E-4</v>
      </c>
      <c r="U54" s="56">
        <f>'Indicator Data'!J57/'Indicator Data'!$BD57</f>
        <v>5.4564419343105484E-3</v>
      </c>
      <c r="V54" s="55">
        <f t="shared" si="34"/>
        <v>9.6999999999999993</v>
      </c>
      <c r="W54" s="55">
        <f t="shared" si="35"/>
        <v>8.1</v>
      </c>
      <c r="X54" s="55">
        <f t="shared" si="36"/>
        <v>9</v>
      </c>
      <c r="Y54" s="55">
        <f t="shared" si="37"/>
        <v>0.9</v>
      </c>
      <c r="Z54" s="55">
        <f t="shared" si="38"/>
        <v>9</v>
      </c>
      <c r="AA54" s="55">
        <f t="shared" si="39"/>
        <v>3.3</v>
      </c>
      <c r="AB54" s="55">
        <f t="shared" si="40"/>
        <v>0.3</v>
      </c>
      <c r="AC54" s="55">
        <f t="shared" si="41"/>
        <v>1.9</v>
      </c>
      <c r="AD54" s="55">
        <f t="shared" si="42"/>
        <v>0.2</v>
      </c>
      <c r="AE54" s="55">
        <f t="shared" si="43"/>
        <v>1.1000000000000001</v>
      </c>
      <c r="AF54" s="55">
        <f t="shared" si="44"/>
        <v>1.8</v>
      </c>
      <c r="AG54" s="55">
        <f>ROUND(IF('Indicator Data'!K57=0,0,IF('Indicator Data'!K57&gt;AG$194,10,IF('Indicator Data'!K57&lt;AG$195,0,10-(AG$194-'Indicator Data'!K57)/(AG$194-AG$195)*10))),1)</f>
        <v>5.0999999999999996</v>
      </c>
      <c r="AH54" s="55">
        <f t="shared" si="45"/>
        <v>8.6999999999999993</v>
      </c>
      <c r="AI54" s="55">
        <f t="shared" si="46"/>
        <v>8.6</v>
      </c>
      <c r="AJ54" s="55">
        <f t="shared" si="47"/>
        <v>4.9000000000000004</v>
      </c>
      <c r="AK54" s="55">
        <f t="shared" si="48"/>
        <v>3.7</v>
      </c>
      <c r="AL54" s="55">
        <f t="shared" si="49"/>
        <v>4.3</v>
      </c>
      <c r="AM54" s="55">
        <f t="shared" si="50"/>
        <v>2.1</v>
      </c>
      <c r="AN54" s="55">
        <f t="shared" si="51"/>
        <v>6.5</v>
      </c>
      <c r="AO54" s="57">
        <f t="shared" si="52"/>
        <v>8.6999999999999993</v>
      </c>
      <c r="AP54" s="57">
        <f t="shared" si="53"/>
        <v>3</v>
      </c>
      <c r="AQ54" s="57">
        <f t="shared" si="54"/>
        <v>8.1999999999999993</v>
      </c>
      <c r="AR54" s="57">
        <f t="shared" si="55"/>
        <v>3.7</v>
      </c>
      <c r="AS54" s="55">
        <f t="shared" si="56"/>
        <v>5.8</v>
      </c>
      <c r="AT54" s="55">
        <f>IF('Indicator Data'!L57="No data","x",IF('Indicator Data'!BE57&lt;1000,"x",ROUND((IF('Indicator Data'!L57&gt;AT$194,10,IF('Indicator Data'!L57&lt;AT$195,0,10-(AT$194-'Indicator Data'!L57)/(AT$194-AT$195)*10))),1)))</f>
        <v>1</v>
      </c>
      <c r="AU54" s="57">
        <f t="shared" si="57"/>
        <v>3.4</v>
      </c>
      <c r="AV54" s="58">
        <f t="shared" si="58"/>
        <v>6.1</v>
      </c>
      <c r="AW54" s="55">
        <f>ROUND(IF('Indicator Data'!M57=0,0,IF('Indicator Data'!M57&gt;AW$194,10,IF('Indicator Data'!M57&lt;AW$195,0,10-(AW$194-'Indicator Data'!M57)/(AW$194-AW$195)*10))),1)</f>
        <v>4.2</v>
      </c>
      <c r="AX54" s="55">
        <f>ROUND(IF('Indicator Data'!N57=0,0,IF(LOG('Indicator Data'!N57)&gt;LOG(AX$194),10,IF(LOG('Indicator Data'!N57)&lt;LOG(AX$195),0,10-(LOG(AX$194)-LOG('Indicator Data'!N57))/(LOG(AX$194)-LOG(AX$195))*10))),1)</f>
        <v>6.6</v>
      </c>
      <c r="AY54" s="57">
        <f t="shared" si="59"/>
        <v>5.5</v>
      </c>
      <c r="AZ54" s="55">
        <f>'Indicator Data'!O57</f>
        <v>0</v>
      </c>
      <c r="BA54" s="55">
        <f>'Indicator Data'!P57</f>
        <v>0</v>
      </c>
      <c r="BB54" s="57">
        <f t="shared" si="60"/>
        <v>0</v>
      </c>
      <c r="BC54" s="58">
        <f t="shared" si="61"/>
        <v>3.9</v>
      </c>
      <c r="BD54" s="15"/>
      <c r="BE54" s="104"/>
    </row>
    <row r="55" spans="1:57" s="4" customFormat="1" x14ac:dyDescent="0.35">
      <c r="A55" s="126" t="str">
        <f>'Indicator Data'!A58</f>
        <v>Equatorial Guinea</v>
      </c>
      <c r="B55" s="59" t="str">
        <f>'Indicator Data'!B58</f>
        <v>GNQ</v>
      </c>
      <c r="C55" s="55">
        <f>ROUND(IF('Indicator Data'!C58=0,0.1,IF(LOG('Indicator Data'!C58)&gt;C$194,10,IF(LOG('Indicator Data'!C58)&lt;C$195,0,10-(C$194-LOG('Indicator Data'!C58))/(C$194-C$195)*10))),1)</f>
        <v>0.1</v>
      </c>
      <c r="D55" s="55">
        <f>ROUND(IF('Indicator Data'!D58=0,0.1,IF(LOG('Indicator Data'!D58)&gt;D$194,10,IF(LOG('Indicator Data'!D58)&lt;D$195,0,10-(D$194-LOG('Indicator Data'!D58))/(D$194-D$195)*10))),1)</f>
        <v>0.1</v>
      </c>
      <c r="E55" s="55">
        <f t="shared" si="31"/>
        <v>0.1</v>
      </c>
      <c r="F55" s="55">
        <f>ROUND(IF('Indicator Data'!E58="No data",0.1,IF('Indicator Data'!E58=0,0,IF(LOG('Indicator Data'!E58)&gt;F$194,10,IF(LOG('Indicator Data'!E58)&lt;F$195,0,10-(F$194-LOG('Indicator Data'!E58))/(F$194-F$195)*10)))),1)</f>
        <v>4.3</v>
      </c>
      <c r="G55" s="55">
        <f>ROUND(IF('Indicator Data'!F58=0,0,IF(LOG('Indicator Data'!F58)&gt;G$194,10,IF(LOG('Indicator Data'!F58)&lt;G$195,0,10-(G$194-LOG('Indicator Data'!F58))/(G$194-G$195)*10))),1)</f>
        <v>0</v>
      </c>
      <c r="H55" s="55">
        <f>ROUND(IF('Indicator Data'!G58=0,0,IF(LOG('Indicator Data'!G58)&gt;H$194,10,IF(LOG('Indicator Data'!G58)&lt;H$195,0,10-(H$194-LOG('Indicator Data'!G58))/(H$194-H$195)*10))),1)</f>
        <v>0</v>
      </c>
      <c r="I55" s="55">
        <f>ROUND(IF('Indicator Data'!H58=0,0,IF(LOG('Indicator Data'!H58)&gt;I$194,10,IF(LOG('Indicator Data'!H58)&lt;I$195,0,10-(I$194-LOG('Indicator Data'!H58))/(I$194-I$195)*10))),1)</f>
        <v>0</v>
      </c>
      <c r="J55" s="55">
        <f t="shared" si="32"/>
        <v>0</v>
      </c>
      <c r="K55" s="55">
        <f>ROUND(IF('Indicator Data'!I58=0,0,IF(LOG('Indicator Data'!I58)&gt;K$194,10,IF(LOG('Indicator Data'!I58)&lt;K$195,0,10-(K$194-LOG('Indicator Data'!I58))/(K$194-K$195)*10))),1)</f>
        <v>0</v>
      </c>
      <c r="L55" s="55">
        <f t="shared" si="33"/>
        <v>0</v>
      </c>
      <c r="M55" s="55">
        <f>ROUND(IF('Indicator Data'!J58=0,0,IF(LOG('Indicator Data'!J58)&gt;M$194,10,IF(LOG('Indicator Data'!J58)&lt;M$195,0,10-(M$194-LOG('Indicator Data'!J58))/(M$194-M$195)*10))),1)</f>
        <v>0</v>
      </c>
      <c r="N55" s="56">
        <f>'Indicator Data'!C58/'Indicator Data'!$BD58</f>
        <v>0</v>
      </c>
      <c r="O55" s="56">
        <f>'Indicator Data'!D58/'Indicator Data'!$BD58</f>
        <v>0</v>
      </c>
      <c r="P55" s="56">
        <f>IF(F55=0.1,0,'Indicator Data'!E58/'Indicator Data'!$BD58)</f>
        <v>6.6264689899816322E-3</v>
      </c>
      <c r="Q55" s="56">
        <f>'Indicator Data'!F58/'Indicator Data'!$BD58</f>
        <v>0</v>
      </c>
      <c r="R55" s="56">
        <f>'Indicator Data'!G58/'Indicator Data'!$BD58</f>
        <v>0</v>
      </c>
      <c r="S55" s="56">
        <f>'Indicator Data'!H58/'Indicator Data'!$BD58</f>
        <v>0</v>
      </c>
      <c r="T55" s="56">
        <f>'Indicator Data'!I58/'Indicator Data'!$BD58</f>
        <v>0</v>
      </c>
      <c r="U55" s="56">
        <f>'Indicator Data'!J58/'Indicator Data'!$BD58</f>
        <v>0</v>
      </c>
      <c r="V55" s="55">
        <f t="shared" si="34"/>
        <v>0</v>
      </c>
      <c r="W55" s="55">
        <f t="shared" si="35"/>
        <v>0</v>
      </c>
      <c r="X55" s="55">
        <f t="shared" si="36"/>
        <v>0</v>
      </c>
      <c r="Y55" s="55">
        <f t="shared" si="37"/>
        <v>4.4000000000000004</v>
      </c>
      <c r="Z55" s="55">
        <f t="shared" si="38"/>
        <v>0</v>
      </c>
      <c r="AA55" s="55">
        <f t="shared" si="39"/>
        <v>0</v>
      </c>
      <c r="AB55" s="55">
        <f t="shared" si="40"/>
        <v>0</v>
      </c>
      <c r="AC55" s="55">
        <f t="shared" si="41"/>
        <v>0</v>
      </c>
      <c r="AD55" s="55">
        <f t="shared" si="42"/>
        <v>0</v>
      </c>
      <c r="AE55" s="55">
        <f t="shared" si="43"/>
        <v>0</v>
      </c>
      <c r="AF55" s="55">
        <f t="shared" si="44"/>
        <v>0</v>
      </c>
      <c r="AG55" s="55">
        <f>ROUND(IF('Indicator Data'!K58=0,0,IF('Indicator Data'!K58&gt;AG$194,10,IF('Indicator Data'!K58&lt;AG$195,0,10-(AG$194-'Indicator Data'!K58)/(AG$194-AG$195)*10))),1)</f>
        <v>0</v>
      </c>
      <c r="AH55" s="55">
        <f t="shared" si="45"/>
        <v>0.1</v>
      </c>
      <c r="AI55" s="55">
        <f t="shared" si="46"/>
        <v>0.1</v>
      </c>
      <c r="AJ55" s="55">
        <f t="shared" si="47"/>
        <v>0</v>
      </c>
      <c r="AK55" s="55">
        <f t="shared" si="48"/>
        <v>0</v>
      </c>
      <c r="AL55" s="55">
        <f t="shared" si="49"/>
        <v>0</v>
      </c>
      <c r="AM55" s="55">
        <f t="shared" si="50"/>
        <v>0</v>
      </c>
      <c r="AN55" s="55">
        <f t="shared" si="51"/>
        <v>0</v>
      </c>
      <c r="AO55" s="57">
        <f t="shared" si="52"/>
        <v>0.1</v>
      </c>
      <c r="AP55" s="57">
        <f t="shared" si="53"/>
        <v>4.4000000000000004</v>
      </c>
      <c r="AQ55" s="57">
        <f t="shared" si="54"/>
        <v>0</v>
      </c>
      <c r="AR55" s="57">
        <f t="shared" si="55"/>
        <v>0</v>
      </c>
      <c r="AS55" s="55">
        <f t="shared" si="56"/>
        <v>0</v>
      </c>
      <c r="AT55" s="55">
        <f>IF('Indicator Data'!L58="No data","x",IF('Indicator Data'!BE58&lt;1000,"x",ROUND((IF('Indicator Data'!L58&gt;AT$194,10,IF('Indicator Data'!L58&lt;AT$195,0,10-(AT$194-'Indicator Data'!L58)/(AT$194-AT$195)*10))),1)))</f>
        <v>7.1</v>
      </c>
      <c r="AU55" s="57">
        <f t="shared" si="57"/>
        <v>3.6</v>
      </c>
      <c r="AV55" s="58">
        <f t="shared" si="58"/>
        <v>1.8</v>
      </c>
      <c r="AW55" s="55">
        <f>ROUND(IF('Indicator Data'!M58=0,0,IF('Indicator Data'!M58&gt;AW$194,10,IF('Indicator Data'!M58&lt;AW$195,0,10-(AW$194-'Indicator Data'!M58)/(AW$194-AW$195)*10))),1)</f>
        <v>2.8</v>
      </c>
      <c r="AX55" s="55">
        <f>ROUND(IF('Indicator Data'!N58=0,0,IF(LOG('Indicator Data'!N58)&gt;LOG(AX$194),10,IF(LOG('Indicator Data'!N58)&lt;LOG(AX$195),0,10-(LOG(AX$194)-LOG('Indicator Data'!N58))/(LOG(AX$194)-LOG(AX$195))*10))),1)</f>
        <v>5.5</v>
      </c>
      <c r="AY55" s="57">
        <f t="shared" si="59"/>
        <v>4.3</v>
      </c>
      <c r="AZ55" s="55">
        <f>'Indicator Data'!O58</f>
        <v>0</v>
      </c>
      <c r="BA55" s="55">
        <f>'Indicator Data'!P58</f>
        <v>0</v>
      </c>
      <c r="BB55" s="57">
        <f t="shared" si="60"/>
        <v>0</v>
      </c>
      <c r="BC55" s="58">
        <f t="shared" si="61"/>
        <v>3</v>
      </c>
      <c r="BD55" s="15"/>
      <c r="BE55" s="104"/>
    </row>
    <row r="56" spans="1:57" s="4" customFormat="1" x14ac:dyDescent="0.35">
      <c r="A56" s="126" t="str">
        <f>'Indicator Data'!A59</f>
        <v>Eritrea</v>
      </c>
      <c r="B56" s="59" t="str">
        <f>'Indicator Data'!B59</f>
        <v>ERI</v>
      </c>
      <c r="C56" s="55">
        <f>ROUND(IF('Indicator Data'!C59=0,0.1,IF(LOG('Indicator Data'!C59)&gt;C$194,10,IF(LOG('Indicator Data'!C59)&lt;C$195,0,10-(C$194-LOG('Indicator Data'!C59))/(C$194-C$195)*10))),1)</f>
        <v>6.3</v>
      </c>
      <c r="D56" s="55">
        <f>ROUND(IF('Indicator Data'!D59=0,0.1,IF(LOG('Indicator Data'!D59)&gt;D$194,10,IF(LOG('Indicator Data'!D59)&lt;D$195,0,10-(D$194-LOG('Indicator Data'!D59))/(D$194-D$195)*10))),1)</f>
        <v>0.1</v>
      </c>
      <c r="E56" s="55">
        <f t="shared" si="31"/>
        <v>3.8</v>
      </c>
      <c r="F56" s="55">
        <f>ROUND(IF('Indicator Data'!E59="No data",0.1,IF('Indicator Data'!E59=0,0,IF(LOG('Indicator Data'!E59)&gt;F$194,10,IF(LOG('Indicator Data'!E59)&lt;F$195,0,10-(F$194-LOG('Indicator Data'!E59))/(F$194-F$195)*10)))),1)</f>
        <v>4.7</v>
      </c>
      <c r="G56" s="55">
        <f>ROUND(IF('Indicator Data'!F59=0,0,IF(LOG('Indicator Data'!F59)&gt;G$194,10,IF(LOG('Indicator Data'!F59)&lt;G$195,0,10-(G$194-LOG('Indicator Data'!F59))/(G$194-G$195)*10))),1)</f>
        <v>0</v>
      </c>
      <c r="H56" s="55">
        <f>ROUND(IF('Indicator Data'!G59=0,0,IF(LOG('Indicator Data'!G59)&gt;H$194,10,IF(LOG('Indicator Data'!G59)&lt;H$195,0,10-(H$194-LOG('Indicator Data'!G59))/(H$194-H$195)*10))),1)</f>
        <v>0</v>
      </c>
      <c r="I56" s="55">
        <f>ROUND(IF('Indicator Data'!H59=0,0,IF(LOG('Indicator Data'!H59)&gt;I$194,10,IF(LOG('Indicator Data'!H59)&lt;I$195,0,10-(I$194-LOG('Indicator Data'!H59))/(I$194-I$195)*10))),1)</f>
        <v>0</v>
      </c>
      <c r="J56" s="55">
        <f t="shared" si="32"/>
        <v>0</v>
      </c>
      <c r="K56" s="55">
        <f>ROUND(IF('Indicator Data'!I59=0,0,IF(LOG('Indicator Data'!I59)&gt;K$194,10,IF(LOG('Indicator Data'!I59)&lt;K$195,0,10-(K$194-LOG('Indicator Data'!I59))/(K$194-K$195)*10))),1)</f>
        <v>0</v>
      </c>
      <c r="L56" s="55">
        <f t="shared" si="33"/>
        <v>0</v>
      </c>
      <c r="M56" s="55">
        <f>ROUND(IF('Indicator Data'!J59=0,0,IF(LOG('Indicator Data'!J59)&gt;M$194,10,IF(LOG('Indicator Data'!J59)&lt;M$195,0,10-(M$194-LOG('Indicator Data'!J59))/(M$194-M$195)*10))),1)</f>
        <v>10</v>
      </c>
      <c r="N56" s="56">
        <f>'Indicator Data'!C59/'Indicator Data'!$BD59</f>
        <v>6.1965380283880332E-4</v>
      </c>
      <c r="O56" s="56">
        <f>'Indicator Data'!D59/'Indicator Data'!$BD59</f>
        <v>0</v>
      </c>
      <c r="P56" s="56">
        <f>IF(F56=0.1,0,'Indicator Data'!E59/'Indicator Data'!$BD59)</f>
        <v>1.4716232321244117E-3</v>
      </c>
      <c r="Q56" s="56">
        <f>'Indicator Data'!F59/'Indicator Data'!$BD59</f>
        <v>0</v>
      </c>
      <c r="R56" s="56">
        <f>'Indicator Data'!G59/'Indicator Data'!$BD59</f>
        <v>0</v>
      </c>
      <c r="S56" s="56">
        <f>'Indicator Data'!H59/'Indicator Data'!$BD59</f>
        <v>0</v>
      </c>
      <c r="T56" s="56">
        <f>'Indicator Data'!I59/'Indicator Data'!$BD59</f>
        <v>0</v>
      </c>
      <c r="U56" s="56">
        <f>'Indicator Data'!J59/'Indicator Data'!$BD59</f>
        <v>3.2086141882326738E-2</v>
      </c>
      <c r="V56" s="55">
        <f t="shared" si="34"/>
        <v>3.1</v>
      </c>
      <c r="W56" s="55">
        <f t="shared" si="35"/>
        <v>0</v>
      </c>
      <c r="X56" s="55">
        <f t="shared" si="36"/>
        <v>1.7</v>
      </c>
      <c r="Y56" s="55">
        <f t="shared" si="37"/>
        <v>1</v>
      </c>
      <c r="Z56" s="55">
        <f t="shared" si="38"/>
        <v>0</v>
      </c>
      <c r="AA56" s="55">
        <f t="shared" si="39"/>
        <v>0</v>
      </c>
      <c r="AB56" s="55">
        <f t="shared" si="40"/>
        <v>0</v>
      </c>
      <c r="AC56" s="55">
        <f t="shared" si="41"/>
        <v>0</v>
      </c>
      <c r="AD56" s="55">
        <f t="shared" si="42"/>
        <v>0</v>
      </c>
      <c r="AE56" s="55">
        <f t="shared" si="43"/>
        <v>0</v>
      </c>
      <c r="AF56" s="55">
        <f t="shared" si="44"/>
        <v>10</v>
      </c>
      <c r="AG56" s="55">
        <f>ROUND(IF('Indicator Data'!K59=0,0,IF('Indicator Data'!K59&gt;AG$194,10,IF('Indicator Data'!K59&lt;AG$195,0,10-(AG$194-'Indicator Data'!K59)/(AG$194-AG$195)*10))),1)</f>
        <v>3</v>
      </c>
      <c r="AH56" s="55">
        <f t="shared" si="45"/>
        <v>4.7</v>
      </c>
      <c r="AI56" s="55">
        <f t="shared" si="46"/>
        <v>0.1</v>
      </c>
      <c r="AJ56" s="55">
        <f t="shared" si="47"/>
        <v>0</v>
      </c>
      <c r="AK56" s="55">
        <f t="shared" si="48"/>
        <v>0</v>
      </c>
      <c r="AL56" s="55">
        <f t="shared" si="49"/>
        <v>0</v>
      </c>
      <c r="AM56" s="55">
        <f t="shared" si="50"/>
        <v>0</v>
      </c>
      <c r="AN56" s="55">
        <f t="shared" si="51"/>
        <v>10</v>
      </c>
      <c r="AO56" s="57">
        <f t="shared" si="52"/>
        <v>2.8</v>
      </c>
      <c r="AP56" s="57">
        <f t="shared" si="53"/>
        <v>3.1</v>
      </c>
      <c r="AQ56" s="57">
        <f t="shared" si="54"/>
        <v>0</v>
      </c>
      <c r="AR56" s="57">
        <f t="shared" si="55"/>
        <v>0</v>
      </c>
      <c r="AS56" s="55">
        <f t="shared" si="56"/>
        <v>6.5</v>
      </c>
      <c r="AT56" s="55">
        <f>IF('Indicator Data'!L59="No data","x",IF('Indicator Data'!BE59&lt;1000,"x",ROUND((IF('Indicator Data'!L59&gt;AT$194,10,IF('Indicator Data'!L59&lt;AT$195,0,10-(AT$194-'Indicator Data'!L59)/(AT$194-AT$195)*10))),1)))</f>
        <v>10</v>
      </c>
      <c r="AU56" s="57">
        <f t="shared" si="57"/>
        <v>8.3000000000000007</v>
      </c>
      <c r="AV56" s="58">
        <f t="shared" si="58"/>
        <v>3.7</v>
      </c>
      <c r="AW56" s="55">
        <f>ROUND(IF('Indicator Data'!M59=0,0,IF('Indicator Data'!M59&gt;AW$194,10,IF('Indicator Data'!M59&lt;AW$195,0,10-(AW$194-'Indicator Data'!M59)/(AW$194-AW$195)*10))),1)</f>
        <v>4.3</v>
      </c>
      <c r="AX56" s="55">
        <f>ROUND(IF('Indicator Data'!N59=0,0,IF(LOG('Indicator Data'!N59)&gt;LOG(AX$194),10,IF(LOG('Indicator Data'!N59)&lt;LOG(AX$195),0,10-(LOG(AX$194)-LOG('Indicator Data'!N59))/(LOG(AX$194)-LOG(AX$195))*10))),1)</f>
        <v>4.9000000000000004</v>
      </c>
      <c r="AY56" s="57">
        <f t="shared" si="59"/>
        <v>4.5999999999999996</v>
      </c>
      <c r="AZ56" s="55">
        <f>'Indicator Data'!O59</f>
        <v>0</v>
      </c>
      <c r="BA56" s="55">
        <f>'Indicator Data'!P59</f>
        <v>0</v>
      </c>
      <c r="BB56" s="57">
        <f t="shared" si="60"/>
        <v>0</v>
      </c>
      <c r="BC56" s="58">
        <f t="shared" si="61"/>
        <v>3.2</v>
      </c>
      <c r="BD56" s="15"/>
      <c r="BE56" s="104"/>
    </row>
    <row r="57" spans="1:57" s="4" customFormat="1" x14ac:dyDescent="0.35">
      <c r="A57" s="126" t="str">
        <f>'Indicator Data'!A60</f>
        <v>Estonia</v>
      </c>
      <c r="B57" s="59" t="str">
        <f>'Indicator Data'!B60</f>
        <v>EST</v>
      </c>
      <c r="C57" s="55">
        <f>ROUND(IF('Indicator Data'!C60=0,0.1,IF(LOG('Indicator Data'!C60)&gt;C$194,10,IF(LOG('Indicator Data'!C60)&lt;C$195,0,10-(C$194-LOG('Indicator Data'!C60))/(C$194-C$195)*10))),1)</f>
        <v>0.1</v>
      </c>
      <c r="D57" s="55">
        <f>ROUND(IF('Indicator Data'!D60=0,0.1,IF(LOG('Indicator Data'!D60)&gt;D$194,10,IF(LOG('Indicator Data'!D60)&lt;D$195,0,10-(D$194-LOG('Indicator Data'!D60))/(D$194-D$195)*10))),1)</f>
        <v>0.1</v>
      </c>
      <c r="E57" s="55">
        <f t="shared" si="31"/>
        <v>0.1</v>
      </c>
      <c r="F57" s="55">
        <f>ROUND(IF('Indicator Data'!E60="No data",0.1,IF('Indicator Data'!E60=0,0,IF(LOG('Indicator Data'!E60)&gt;F$194,10,IF(LOG('Indicator Data'!E60)&lt;F$195,0,10-(F$194-LOG('Indicator Data'!E60))/(F$194-F$195)*10)))),1)</f>
        <v>4.3</v>
      </c>
      <c r="G57" s="55">
        <f>ROUND(IF('Indicator Data'!F60=0,0,IF(LOG('Indicator Data'!F60)&gt;G$194,10,IF(LOG('Indicator Data'!F60)&lt;G$195,0,10-(G$194-LOG('Indicator Data'!F60))/(G$194-G$195)*10))),1)</f>
        <v>0</v>
      </c>
      <c r="H57" s="55">
        <f>ROUND(IF('Indicator Data'!G60=0,0,IF(LOG('Indicator Data'!G60)&gt;H$194,10,IF(LOG('Indicator Data'!G60)&lt;H$195,0,10-(H$194-LOG('Indicator Data'!G60))/(H$194-H$195)*10))),1)</f>
        <v>0</v>
      </c>
      <c r="I57" s="55">
        <f>ROUND(IF('Indicator Data'!H60=0,0,IF(LOG('Indicator Data'!H60)&gt;I$194,10,IF(LOG('Indicator Data'!H60)&lt;I$195,0,10-(I$194-LOG('Indicator Data'!H60))/(I$194-I$195)*10))),1)</f>
        <v>0</v>
      </c>
      <c r="J57" s="55">
        <f t="shared" si="32"/>
        <v>0</v>
      </c>
      <c r="K57" s="55">
        <f>ROUND(IF('Indicator Data'!I60=0,0,IF(LOG('Indicator Data'!I60)&gt;K$194,10,IF(LOG('Indicator Data'!I60)&lt;K$195,0,10-(K$194-LOG('Indicator Data'!I60))/(K$194-K$195)*10))),1)</f>
        <v>0</v>
      </c>
      <c r="L57" s="55">
        <f t="shared" si="33"/>
        <v>0</v>
      </c>
      <c r="M57" s="55">
        <f>ROUND(IF('Indicator Data'!J60=0,0,IF(LOG('Indicator Data'!J60)&gt;M$194,10,IF(LOG('Indicator Data'!J60)&lt;M$195,0,10-(M$194-LOG('Indicator Data'!J60))/(M$194-M$195)*10))),1)</f>
        <v>0</v>
      </c>
      <c r="N57" s="56">
        <f>'Indicator Data'!C60/'Indicator Data'!$BD60</f>
        <v>0</v>
      </c>
      <c r="O57" s="56">
        <f>'Indicator Data'!D60/'Indicator Data'!$BD60</f>
        <v>0</v>
      </c>
      <c r="P57" s="56">
        <f>IF(F57=0.1,0,'Indicator Data'!E60/'Indicator Data'!$BD60)</f>
        <v>4.3018441732058793E-3</v>
      </c>
      <c r="Q57" s="56">
        <f>'Indicator Data'!F60/'Indicator Data'!$BD60</f>
        <v>0</v>
      </c>
      <c r="R57" s="56">
        <f>'Indicator Data'!G60/'Indicator Data'!$BD60</f>
        <v>0</v>
      </c>
      <c r="S57" s="56">
        <f>'Indicator Data'!H60/'Indicator Data'!$BD60</f>
        <v>0</v>
      </c>
      <c r="T57" s="56">
        <f>'Indicator Data'!I60/'Indicator Data'!$BD60</f>
        <v>0</v>
      </c>
      <c r="U57" s="56">
        <f>'Indicator Data'!J60/'Indicator Data'!$BD60</f>
        <v>0</v>
      </c>
      <c r="V57" s="55">
        <f t="shared" si="34"/>
        <v>0</v>
      </c>
      <c r="W57" s="55">
        <f t="shared" si="35"/>
        <v>0</v>
      </c>
      <c r="X57" s="55">
        <f t="shared" si="36"/>
        <v>0</v>
      </c>
      <c r="Y57" s="55">
        <f t="shared" si="37"/>
        <v>2.9</v>
      </c>
      <c r="Z57" s="55">
        <f t="shared" si="38"/>
        <v>0</v>
      </c>
      <c r="AA57" s="55">
        <f t="shared" si="39"/>
        <v>0</v>
      </c>
      <c r="AB57" s="55">
        <f t="shared" si="40"/>
        <v>0</v>
      </c>
      <c r="AC57" s="55">
        <f t="shared" si="41"/>
        <v>0</v>
      </c>
      <c r="AD57" s="55">
        <f t="shared" si="42"/>
        <v>0</v>
      </c>
      <c r="AE57" s="55">
        <f t="shared" si="43"/>
        <v>0</v>
      </c>
      <c r="AF57" s="55">
        <f t="shared" si="44"/>
        <v>0</v>
      </c>
      <c r="AG57" s="55">
        <f>ROUND(IF('Indicator Data'!K60=0,0,IF('Indicator Data'!K60&gt;AG$194,10,IF('Indicator Data'!K60&lt;AG$195,0,10-(AG$194-'Indicator Data'!K60)/(AG$194-AG$195)*10))),1)</f>
        <v>0</v>
      </c>
      <c r="AH57" s="55">
        <f t="shared" si="45"/>
        <v>0.1</v>
      </c>
      <c r="AI57" s="55">
        <f t="shared" si="46"/>
        <v>0.1</v>
      </c>
      <c r="AJ57" s="55">
        <f t="shared" si="47"/>
        <v>0</v>
      </c>
      <c r="AK57" s="55">
        <f t="shared" si="48"/>
        <v>0</v>
      </c>
      <c r="AL57" s="55">
        <f t="shared" si="49"/>
        <v>0</v>
      </c>
      <c r="AM57" s="55">
        <f t="shared" si="50"/>
        <v>0</v>
      </c>
      <c r="AN57" s="55">
        <f t="shared" si="51"/>
        <v>0</v>
      </c>
      <c r="AO57" s="57">
        <f t="shared" si="52"/>
        <v>0.1</v>
      </c>
      <c r="AP57" s="57">
        <f t="shared" si="53"/>
        <v>3.6</v>
      </c>
      <c r="AQ57" s="57">
        <f t="shared" si="54"/>
        <v>0</v>
      </c>
      <c r="AR57" s="57">
        <f t="shared" si="55"/>
        <v>0</v>
      </c>
      <c r="AS57" s="55">
        <f t="shared" si="56"/>
        <v>0</v>
      </c>
      <c r="AT57" s="55">
        <f>IF('Indicator Data'!L60="No data","x",IF('Indicator Data'!BE60&lt;1000,"x",ROUND((IF('Indicator Data'!L60&gt;AT$194,10,IF('Indicator Data'!L60&lt;AT$195,0,10-(AT$194-'Indicator Data'!L60)/(AT$194-AT$195)*10))),1)))</f>
        <v>0</v>
      </c>
      <c r="AU57" s="57">
        <f t="shared" si="57"/>
        <v>0</v>
      </c>
      <c r="AV57" s="58">
        <f t="shared" si="58"/>
        <v>0.9</v>
      </c>
      <c r="AW57" s="55">
        <f>ROUND(IF('Indicator Data'!M60=0,0,IF('Indicator Data'!M60&gt;AW$194,10,IF('Indicator Data'!M60&lt;AW$195,0,10-(AW$194-'Indicator Data'!M60)/(AW$194-AW$195)*10))),1)</f>
        <v>0</v>
      </c>
      <c r="AX57" s="55">
        <f>ROUND(IF('Indicator Data'!N60=0,0,IF(LOG('Indicator Data'!N60)&gt;LOG(AX$194),10,IF(LOG('Indicator Data'!N60)&lt;LOG(AX$195),0,10-(LOG(AX$194)-LOG('Indicator Data'!N60))/(LOG(AX$194)-LOG(AX$195))*10))),1)</f>
        <v>0</v>
      </c>
      <c r="AY57" s="57">
        <f t="shared" si="59"/>
        <v>0</v>
      </c>
      <c r="AZ57" s="55">
        <f>'Indicator Data'!O60</f>
        <v>0</v>
      </c>
      <c r="BA57" s="55">
        <f>'Indicator Data'!P60</f>
        <v>0</v>
      </c>
      <c r="BB57" s="57">
        <f t="shared" si="60"/>
        <v>0</v>
      </c>
      <c r="BC57" s="58">
        <f t="shared" si="61"/>
        <v>0</v>
      </c>
      <c r="BD57" s="15"/>
      <c r="BE57" s="104"/>
    </row>
    <row r="58" spans="1:57" s="4" customFormat="1" x14ac:dyDescent="0.35">
      <c r="A58" s="126" t="str">
        <f>'Indicator Data'!A61</f>
        <v>Eswatini</v>
      </c>
      <c r="B58" s="59" t="str">
        <f>'Indicator Data'!B61</f>
        <v>SWZ</v>
      </c>
      <c r="C58" s="55">
        <f>ROUND(IF('Indicator Data'!C61=0,0.1,IF(LOG('Indicator Data'!C61)&gt;C$194,10,IF(LOG('Indicator Data'!C61)&lt;C$195,0,10-(C$194-LOG('Indicator Data'!C61))/(C$194-C$195)*10))),1)</f>
        <v>0.1</v>
      </c>
      <c r="D58" s="55">
        <f>ROUND(IF('Indicator Data'!D61=0,0.1,IF(LOG('Indicator Data'!D61)&gt;D$194,10,IF(LOG('Indicator Data'!D61)&lt;D$195,0,10-(D$194-LOG('Indicator Data'!D61))/(D$194-D$195)*10))),1)</f>
        <v>0.1</v>
      </c>
      <c r="E58" s="55">
        <f t="shared" si="31"/>
        <v>0.1</v>
      </c>
      <c r="F58" s="55">
        <f>ROUND(IF('Indicator Data'!E61="No data",0.1,IF('Indicator Data'!E61=0,0,IF(LOG('Indicator Data'!E61)&gt;F$194,10,IF(LOG('Indicator Data'!E61)&lt;F$195,0,10-(F$194-LOG('Indicator Data'!E61))/(F$194-F$195)*10)))),1)</f>
        <v>4.5999999999999996</v>
      </c>
      <c r="G58" s="55">
        <f>ROUND(IF('Indicator Data'!F61=0,0,IF(LOG('Indicator Data'!F61)&gt;G$194,10,IF(LOG('Indicator Data'!F61)&lt;G$195,0,10-(G$194-LOG('Indicator Data'!F61))/(G$194-G$195)*10))),1)</f>
        <v>0</v>
      </c>
      <c r="H58" s="55">
        <f>ROUND(IF('Indicator Data'!G61=0,0,IF(LOG('Indicator Data'!G61)&gt;H$194,10,IF(LOG('Indicator Data'!G61)&lt;H$195,0,10-(H$194-LOG('Indicator Data'!G61))/(H$194-H$195)*10))),1)</f>
        <v>0.5</v>
      </c>
      <c r="I58" s="55">
        <f>ROUND(IF('Indicator Data'!H61=0,0,IF(LOG('Indicator Data'!H61)&gt;I$194,10,IF(LOG('Indicator Data'!H61)&lt;I$195,0,10-(I$194-LOG('Indicator Data'!H61))/(I$194-I$195)*10))),1)</f>
        <v>0</v>
      </c>
      <c r="J58" s="55">
        <f t="shared" si="32"/>
        <v>0.3</v>
      </c>
      <c r="K58" s="55">
        <f>ROUND(IF('Indicator Data'!I61=0,0,IF(LOG('Indicator Data'!I61)&gt;K$194,10,IF(LOG('Indicator Data'!I61)&lt;K$195,0,10-(K$194-LOG('Indicator Data'!I61))/(K$194-K$195)*10))),1)</f>
        <v>0</v>
      </c>
      <c r="L58" s="55">
        <f t="shared" si="33"/>
        <v>0.2</v>
      </c>
      <c r="M58" s="55">
        <f>ROUND(IF('Indicator Data'!J61=0,0,IF(LOG('Indicator Data'!J61)&gt;M$194,10,IF(LOG('Indicator Data'!J61)&lt;M$195,0,10-(M$194-LOG('Indicator Data'!J61))/(M$194-M$195)*10))),1)</f>
        <v>9.5</v>
      </c>
      <c r="N58" s="56">
        <f>'Indicator Data'!C61/'Indicator Data'!$BD61</f>
        <v>0</v>
      </c>
      <c r="O58" s="56">
        <f>'Indicator Data'!D61/'Indicator Data'!$BD61</f>
        <v>0</v>
      </c>
      <c r="P58" s="56">
        <f>IF(F58=0.1,0,'Indicator Data'!E61/'Indicator Data'!$BD61)</f>
        <v>5.5501172970502805E-3</v>
      </c>
      <c r="Q58" s="56">
        <f>'Indicator Data'!F61/'Indicator Data'!$BD61</f>
        <v>0</v>
      </c>
      <c r="R58" s="56">
        <f>'Indicator Data'!G61/'Indicator Data'!$BD61</f>
        <v>1.2608180901943109E-4</v>
      </c>
      <c r="S58" s="56">
        <f>'Indicator Data'!H61/'Indicator Data'!$BD61</f>
        <v>0</v>
      </c>
      <c r="T58" s="56">
        <f>'Indicator Data'!I61/'Indicator Data'!$BD61</f>
        <v>0</v>
      </c>
      <c r="U58" s="56">
        <f>'Indicator Data'!J61/'Indicator Data'!$BD61</f>
        <v>5.031722631209936E-2</v>
      </c>
      <c r="V58" s="55">
        <f t="shared" si="34"/>
        <v>0</v>
      </c>
      <c r="W58" s="55">
        <f t="shared" si="35"/>
        <v>0</v>
      </c>
      <c r="X58" s="55">
        <f t="shared" si="36"/>
        <v>0</v>
      </c>
      <c r="Y58" s="55">
        <f t="shared" si="37"/>
        <v>3.7</v>
      </c>
      <c r="Z58" s="55">
        <f t="shared" si="38"/>
        <v>0</v>
      </c>
      <c r="AA58" s="55">
        <f t="shared" si="39"/>
        <v>0.1</v>
      </c>
      <c r="AB58" s="55">
        <f t="shared" si="40"/>
        <v>0</v>
      </c>
      <c r="AC58" s="55">
        <f t="shared" si="41"/>
        <v>0.1</v>
      </c>
      <c r="AD58" s="55">
        <f t="shared" si="42"/>
        <v>0</v>
      </c>
      <c r="AE58" s="55">
        <f t="shared" si="43"/>
        <v>0.1</v>
      </c>
      <c r="AF58" s="55">
        <f t="shared" si="44"/>
        <v>10</v>
      </c>
      <c r="AG58" s="55">
        <f>ROUND(IF('Indicator Data'!K61=0,0,IF('Indicator Data'!K61&gt;AG$194,10,IF('Indicator Data'!K61&lt;AG$195,0,10-(AG$194-'Indicator Data'!K61)/(AG$194-AG$195)*10))),1)</f>
        <v>5.0999999999999996</v>
      </c>
      <c r="AH58" s="55">
        <f t="shared" si="45"/>
        <v>0.1</v>
      </c>
      <c r="AI58" s="55">
        <f t="shared" si="46"/>
        <v>0.1</v>
      </c>
      <c r="AJ58" s="55">
        <f t="shared" si="47"/>
        <v>0.3</v>
      </c>
      <c r="AK58" s="55">
        <f t="shared" si="48"/>
        <v>0</v>
      </c>
      <c r="AL58" s="55">
        <f t="shared" si="49"/>
        <v>0.2</v>
      </c>
      <c r="AM58" s="55">
        <f t="shared" si="50"/>
        <v>0</v>
      </c>
      <c r="AN58" s="55">
        <f t="shared" si="51"/>
        <v>9.8000000000000007</v>
      </c>
      <c r="AO58" s="57">
        <f t="shared" si="52"/>
        <v>0.1</v>
      </c>
      <c r="AP58" s="57">
        <f t="shared" si="53"/>
        <v>4.2</v>
      </c>
      <c r="AQ58" s="57">
        <f t="shared" si="54"/>
        <v>0</v>
      </c>
      <c r="AR58" s="57">
        <f t="shared" si="55"/>
        <v>0.2</v>
      </c>
      <c r="AS58" s="55">
        <f t="shared" si="56"/>
        <v>7.5</v>
      </c>
      <c r="AT58" s="55">
        <f>IF('Indicator Data'!L61="No data","x",IF('Indicator Data'!BE61&lt;1000,"x",ROUND((IF('Indicator Data'!L61&gt;AT$194,10,IF('Indicator Data'!L61&lt;AT$195,0,10-(AT$194-'Indicator Data'!L61)/(AT$194-AT$195)*10))),1)))</f>
        <v>3</v>
      </c>
      <c r="AU58" s="57">
        <f t="shared" si="57"/>
        <v>5.3</v>
      </c>
      <c r="AV58" s="58">
        <f t="shared" si="58"/>
        <v>2.2999999999999998</v>
      </c>
      <c r="AW58" s="55">
        <f>ROUND(IF('Indicator Data'!M61=0,0,IF('Indicator Data'!M61&gt;AW$194,10,IF('Indicator Data'!M61&lt;AW$195,0,10-(AW$194-'Indicator Data'!M61)/(AW$194-AW$195)*10))),1)</f>
        <v>1.3</v>
      </c>
      <c r="AX58" s="55">
        <f>ROUND(IF('Indicator Data'!N61=0,0,IF(LOG('Indicator Data'!N61)&gt;LOG(AX$194),10,IF(LOG('Indicator Data'!N61)&lt;LOG(AX$195),0,10-(LOG(AX$194)-LOG('Indicator Data'!N61))/(LOG(AX$194)-LOG(AX$195))*10))),1)</f>
        <v>4.8</v>
      </c>
      <c r="AY58" s="57">
        <f t="shared" si="59"/>
        <v>3.2</v>
      </c>
      <c r="AZ58" s="55">
        <f>'Indicator Data'!O61</f>
        <v>0</v>
      </c>
      <c r="BA58" s="55">
        <f>'Indicator Data'!P61</f>
        <v>0</v>
      </c>
      <c r="BB58" s="57">
        <f t="shared" si="60"/>
        <v>0</v>
      </c>
      <c r="BC58" s="58">
        <f t="shared" si="61"/>
        <v>2.2000000000000002</v>
      </c>
      <c r="BD58" s="15"/>
      <c r="BE58" s="104"/>
    </row>
    <row r="59" spans="1:57" s="4" customFormat="1" x14ac:dyDescent="0.35">
      <c r="A59" s="126" t="str">
        <f>'Indicator Data'!A62</f>
        <v>Ethiopia</v>
      </c>
      <c r="B59" s="59" t="str">
        <f>'Indicator Data'!B62</f>
        <v>ETH</v>
      </c>
      <c r="C59" s="55">
        <f>ROUND(IF('Indicator Data'!C62=0,0.1,IF(LOG('Indicator Data'!C62)&gt;C$194,10,IF(LOG('Indicator Data'!C62)&lt;C$195,0,10-(C$194-LOG('Indicator Data'!C62))/(C$194-C$195)*10))),1)</f>
        <v>9.9</v>
      </c>
      <c r="D59" s="55">
        <f>ROUND(IF('Indicator Data'!D62=0,0.1,IF(LOG('Indicator Data'!D62)&gt;D$194,10,IF(LOG('Indicator Data'!D62)&lt;D$195,0,10-(D$194-LOG('Indicator Data'!D62))/(D$194-D$195)*10))),1)</f>
        <v>0.1</v>
      </c>
      <c r="E59" s="55">
        <f t="shared" si="31"/>
        <v>7.5</v>
      </c>
      <c r="F59" s="55">
        <f>ROUND(IF('Indicator Data'!E62="No data",0.1,IF('Indicator Data'!E62=0,0,IF(LOG('Indicator Data'!E62)&gt;F$194,10,IF(LOG('Indicator Data'!E62)&lt;F$195,0,10-(F$194-LOG('Indicator Data'!E62))/(F$194-F$195)*10)))),1)</f>
        <v>8.1999999999999993</v>
      </c>
      <c r="G59" s="55">
        <f>ROUND(IF('Indicator Data'!F62=0,0,IF(LOG('Indicator Data'!F62)&gt;G$194,10,IF(LOG('Indicator Data'!F62)&lt;G$195,0,10-(G$194-LOG('Indicator Data'!F62))/(G$194-G$195)*10))),1)</f>
        <v>0</v>
      </c>
      <c r="H59" s="55">
        <f>ROUND(IF('Indicator Data'!G62=0,0,IF(LOG('Indicator Data'!G62)&gt;H$194,10,IF(LOG('Indicator Data'!G62)&lt;H$195,0,10-(H$194-LOG('Indicator Data'!G62))/(H$194-H$195)*10))),1)</f>
        <v>0</v>
      </c>
      <c r="I59" s="55">
        <f>ROUND(IF('Indicator Data'!H62=0,0,IF(LOG('Indicator Data'!H62)&gt;I$194,10,IF(LOG('Indicator Data'!H62)&lt;I$195,0,10-(I$194-LOG('Indicator Data'!H62))/(I$194-I$195)*10))),1)</f>
        <v>0</v>
      </c>
      <c r="J59" s="55">
        <f t="shared" si="32"/>
        <v>0</v>
      </c>
      <c r="K59" s="55">
        <f>ROUND(IF('Indicator Data'!I62=0,0,IF(LOG('Indicator Data'!I62)&gt;K$194,10,IF(LOG('Indicator Data'!I62)&lt;K$195,0,10-(K$194-LOG('Indicator Data'!I62))/(K$194-K$195)*10))),1)</f>
        <v>0</v>
      </c>
      <c r="L59" s="55">
        <f t="shared" si="33"/>
        <v>0</v>
      </c>
      <c r="M59" s="55">
        <f>ROUND(IF('Indicator Data'!J62=0,0,IF(LOG('Indicator Data'!J62)&gt;M$194,10,IF(LOG('Indicator Data'!J62)&lt;M$195,0,10-(M$194-LOG('Indicator Data'!J62))/(M$194-M$195)*10))),1)</f>
        <v>10</v>
      </c>
      <c r="N59" s="56">
        <f>'Indicator Data'!C62/'Indicator Data'!$BD62</f>
        <v>9.0846182631639698E-4</v>
      </c>
      <c r="O59" s="56">
        <f>'Indicator Data'!D62/'Indicator Data'!$BD62</f>
        <v>0</v>
      </c>
      <c r="P59" s="56">
        <f>IF(F59=0.1,0,'Indicator Data'!E62/'Indicator Data'!$BD62)</f>
        <v>1.864821209382561E-3</v>
      </c>
      <c r="Q59" s="56">
        <f>'Indicator Data'!F62/'Indicator Data'!$BD62</f>
        <v>0</v>
      </c>
      <c r="R59" s="56">
        <f>'Indicator Data'!G62/'Indicator Data'!$BD62</f>
        <v>0</v>
      </c>
      <c r="S59" s="56">
        <f>'Indicator Data'!H62/'Indicator Data'!$BD62</f>
        <v>0</v>
      </c>
      <c r="T59" s="56">
        <f>'Indicator Data'!I62/'Indicator Data'!$BD62</f>
        <v>0</v>
      </c>
      <c r="U59" s="56">
        <f>'Indicator Data'!J62/'Indicator Data'!$BD62</f>
        <v>1.9365791160031426E-2</v>
      </c>
      <c r="V59" s="55">
        <f t="shared" si="34"/>
        <v>4.5</v>
      </c>
      <c r="W59" s="55">
        <f t="shared" si="35"/>
        <v>0</v>
      </c>
      <c r="X59" s="55">
        <f t="shared" si="36"/>
        <v>2.5</v>
      </c>
      <c r="Y59" s="55">
        <f t="shared" si="37"/>
        <v>1.2</v>
      </c>
      <c r="Z59" s="55">
        <f t="shared" si="38"/>
        <v>0</v>
      </c>
      <c r="AA59" s="55">
        <f t="shared" si="39"/>
        <v>0</v>
      </c>
      <c r="AB59" s="55">
        <f t="shared" si="40"/>
        <v>0</v>
      </c>
      <c r="AC59" s="55">
        <f t="shared" si="41"/>
        <v>0</v>
      </c>
      <c r="AD59" s="55">
        <f t="shared" si="42"/>
        <v>0</v>
      </c>
      <c r="AE59" s="55">
        <f t="shared" si="43"/>
        <v>0</v>
      </c>
      <c r="AF59" s="55">
        <f t="shared" si="44"/>
        <v>6.5</v>
      </c>
      <c r="AG59" s="55">
        <f>ROUND(IF('Indicator Data'!K62=0,0,IF('Indicator Data'!K62&gt;AG$194,10,IF('Indicator Data'!K62&lt;AG$195,0,10-(AG$194-'Indicator Data'!K62)/(AG$194-AG$195)*10))),1)</f>
        <v>10</v>
      </c>
      <c r="AH59" s="55">
        <f t="shared" si="45"/>
        <v>7.2</v>
      </c>
      <c r="AI59" s="55">
        <f t="shared" si="46"/>
        <v>0.1</v>
      </c>
      <c r="AJ59" s="55">
        <f t="shared" si="47"/>
        <v>0</v>
      </c>
      <c r="AK59" s="55">
        <f t="shared" si="48"/>
        <v>0</v>
      </c>
      <c r="AL59" s="55">
        <f t="shared" si="49"/>
        <v>0</v>
      </c>
      <c r="AM59" s="55">
        <f t="shared" si="50"/>
        <v>0</v>
      </c>
      <c r="AN59" s="55">
        <f t="shared" si="51"/>
        <v>8.8000000000000007</v>
      </c>
      <c r="AO59" s="57">
        <f t="shared" si="52"/>
        <v>5.5</v>
      </c>
      <c r="AP59" s="57">
        <f t="shared" si="53"/>
        <v>5.7</v>
      </c>
      <c r="AQ59" s="57">
        <f t="shared" si="54"/>
        <v>0</v>
      </c>
      <c r="AR59" s="57">
        <f t="shared" si="55"/>
        <v>0</v>
      </c>
      <c r="AS59" s="55">
        <f t="shared" si="56"/>
        <v>9.4</v>
      </c>
      <c r="AT59" s="55">
        <f>IF('Indicator Data'!L62="No data","x",IF('Indicator Data'!BE62&lt;1000,"x",ROUND((IF('Indicator Data'!L62&gt;AT$194,10,IF('Indicator Data'!L62&lt;AT$195,0,10-(AT$194-'Indicator Data'!L62)/(AT$194-AT$195)*10))),1)))</f>
        <v>2</v>
      </c>
      <c r="AU59" s="57">
        <f t="shared" si="57"/>
        <v>5.7</v>
      </c>
      <c r="AV59" s="58">
        <f t="shared" si="58"/>
        <v>3.8</v>
      </c>
      <c r="AW59" s="55">
        <f>ROUND(IF('Indicator Data'!M62=0,0,IF('Indicator Data'!M62&gt;AW$194,10,IF('Indicator Data'!M62&lt;AW$195,0,10-(AW$194-'Indicator Data'!M62)/(AW$194-AW$195)*10))),1)</f>
        <v>10</v>
      </c>
      <c r="AX59" s="55">
        <f>ROUND(IF('Indicator Data'!N62=0,0,IF(LOG('Indicator Data'!N62)&gt;LOG(AX$194),10,IF(LOG('Indicator Data'!N62)&lt;LOG(AX$195),0,10-(LOG(AX$194)-LOG('Indicator Data'!N62))/(LOG(AX$194)-LOG(AX$195))*10))),1)</f>
        <v>9.9</v>
      </c>
      <c r="AY59" s="57">
        <f t="shared" si="59"/>
        <v>10</v>
      </c>
      <c r="AZ59" s="55">
        <f>'Indicator Data'!O62</f>
        <v>0</v>
      </c>
      <c r="BA59" s="55">
        <f>'Indicator Data'!P62</f>
        <v>5</v>
      </c>
      <c r="BB59" s="57">
        <f t="shared" si="60"/>
        <v>9</v>
      </c>
      <c r="BC59" s="58">
        <f t="shared" si="61"/>
        <v>9</v>
      </c>
      <c r="BD59" s="15"/>
      <c r="BE59" s="104"/>
    </row>
    <row r="60" spans="1:57" s="4" customFormat="1" x14ac:dyDescent="0.35">
      <c r="A60" s="126" t="str">
        <f>'Indicator Data'!A63</f>
        <v>Fiji</v>
      </c>
      <c r="B60" s="59" t="str">
        <f>'Indicator Data'!B63</f>
        <v>FJI</v>
      </c>
      <c r="C60" s="55">
        <f>ROUND(IF('Indicator Data'!C63=0,0.1,IF(LOG('Indicator Data'!C63)&gt;C$194,10,IF(LOG('Indicator Data'!C63)&lt;C$195,0,10-(C$194-LOG('Indicator Data'!C63))/(C$194-C$195)*10))),1)</f>
        <v>4.9000000000000004</v>
      </c>
      <c r="D60" s="55">
        <f>ROUND(IF('Indicator Data'!D63=0,0.1,IF(LOG('Indicator Data'!D63)&gt;D$194,10,IF(LOG('Indicator Data'!D63)&lt;D$195,0,10-(D$194-LOG('Indicator Data'!D63))/(D$194-D$195)*10))),1)</f>
        <v>0.1</v>
      </c>
      <c r="E60" s="55">
        <f t="shared" si="31"/>
        <v>2.8</v>
      </c>
      <c r="F60" s="55">
        <f>ROUND(IF('Indicator Data'!E63="No data",0.1,IF('Indicator Data'!E63=0,0,IF(LOG('Indicator Data'!E63)&gt;F$194,10,IF(LOG('Indicator Data'!E63)&lt;F$195,0,10-(F$194-LOG('Indicator Data'!E63))/(F$194-F$195)*10)))),1)</f>
        <v>0.1</v>
      </c>
      <c r="G60" s="55">
        <f>ROUND(IF('Indicator Data'!F63=0,0,IF(LOG('Indicator Data'!F63)&gt;G$194,10,IF(LOG('Indicator Data'!F63)&lt;G$195,0,10-(G$194-LOG('Indicator Data'!F63))/(G$194-G$195)*10))),1)</f>
        <v>6</v>
      </c>
      <c r="H60" s="55">
        <f>ROUND(IF('Indicator Data'!G63=0,0,IF(LOG('Indicator Data'!G63)&gt;H$194,10,IF(LOG('Indicator Data'!G63)&lt;H$195,0,10-(H$194-LOG('Indicator Data'!G63))/(H$194-H$195)*10))),1)</f>
        <v>5.0999999999999996</v>
      </c>
      <c r="I60" s="55">
        <f>ROUND(IF('Indicator Data'!H63=0,0,IF(LOG('Indicator Data'!H63)&gt;I$194,10,IF(LOG('Indicator Data'!H63)&lt;I$195,0,10-(I$194-LOG('Indicator Data'!H63))/(I$194-I$195)*10))),1)</f>
        <v>6.6</v>
      </c>
      <c r="J60" s="55">
        <f t="shared" si="32"/>
        <v>5.9</v>
      </c>
      <c r="K60" s="55">
        <f>ROUND(IF('Indicator Data'!I63=0,0,IF(LOG('Indicator Data'!I63)&gt;K$194,10,IF(LOG('Indicator Data'!I63)&lt;K$195,0,10-(K$194-LOG('Indicator Data'!I63))/(K$194-K$195)*10))),1)</f>
        <v>0</v>
      </c>
      <c r="L60" s="55">
        <f t="shared" si="33"/>
        <v>3.5</v>
      </c>
      <c r="M60" s="55">
        <f>ROUND(IF('Indicator Data'!J63=0,0,IF(LOG('Indicator Data'!J63)&gt;M$194,10,IF(LOG('Indicator Data'!J63)&lt;M$195,0,10-(M$194-LOG('Indicator Data'!J63))/(M$194-M$195)*10))),1)</f>
        <v>7.5</v>
      </c>
      <c r="N60" s="56">
        <f>'Indicator Data'!C63/'Indicator Data'!$BD63</f>
        <v>1.1802392781524917E-3</v>
      </c>
      <c r="O60" s="56">
        <f>'Indicator Data'!D63/'Indicator Data'!$BD63</f>
        <v>0</v>
      </c>
      <c r="P60" s="56">
        <f>IF(F60=0.1,0,'Indicator Data'!E63/'Indicator Data'!$BD63)</f>
        <v>0</v>
      </c>
      <c r="Q60" s="56">
        <f>'Indicator Data'!F63/'Indicator Data'!$BD63</f>
        <v>4.8230808943250863E-5</v>
      </c>
      <c r="R60" s="56">
        <f>'Indicator Data'!G63/'Indicator Data'!$BD63</f>
        <v>1.4197217147849571E-2</v>
      </c>
      <c r="S60" s="56">
        <f>'Indicator Data'!H63/'Indicator Data'!$BD63</f>
        <v>5.5684035085977522E-4</v>
      </c>
      <c r="T60" s="56">
        <f>'Indicator Data'!I63/'Indicator Data'!$BD63</f>
        <v>0</v>
      </c>
      <c r="U60" s="56">
        <f>'Indicator Data'!J63/'Indicator Data'!$BD63</f>
        <v>1.2426283705968787E-2</v>
      </c>
      <c r="V60" s="55">
        <f t="shared" si="34"/>
        <v>5.9</v>
      </c>
      <c r="W60" s="55">
        <f t="shared" si="35"/>
        <v>0</v>
      </c>
      <c r="X60" s="55">
        <f t="shared" si="36"/>
        <v>3.5</v>
      </c>
      <c r="Y60" s="55">
        <f t="shared" si="37"/>
        <v>0.1</v>
      </c>
      <c r="Z60" s="55">
        <f t="shared" si="38"/>
        <v>9.3000000000000007</v>
      </c>
      <c r="AA60" s="55">
        <f t="shared" si="39"/>
        <v>7.9</v>
      </c>
      <c r="AB60" s="55">
        <f t="shared" si="40"/>
        <v>1.1000000000000001</v>
      </c>
      <c r="AC60" s="55">
        <f t="shared" si="41"/>
        <v>5.4</v>
      </c>
      <c r="AD60" s="55">
        <f t="shared" si="42"/>
        <v>0</v>
      </c>
      <c r="AE60" s="55">
        <f t="shared" si="43"/>
        <v>3.1</v>
      </c>
      <c r="AF60" s="55">
        <f t="shared" si="44"/>
        <v>4.0999999999999996</v>
      </c>
      <c r="AG60" s="55">
        <f>ROUND(IF('Indicator Data'!K63=0,0,IF('Indicator Data'!K63&gt;AG$194,10,IF('Indicator Data'!K63&lt;AG$195,0,10-(AG$194-'Indicator Data'!K63)/(AG$194-AG$195)*10))),1)</f>
        <v>2</v>
      </c>
      <c r="AH60" s="55">
        <f t="shared" si="45"/>
        <v>5.4</v>
      </c>
      <c r="AI60" s="55">
        <f t="shared" si="46"/>
        <v>0.1</v>
      </c>
      <c r="AJ60" s="55">
        <f t="shared" si="47"/>
        <v>6.5</v>
      </c>
      <c r="AK60" s="55">
        <f t="shared" si="48"/>
        <v>3.9</v>
      </c>
      <c r="AL60" s="55">
        <f t="shared" si="49"/>
        <v>5.3</v>
      </c>
      <c r="AM60" s="55">
        <f t="shared" si="50"/>
        <v>0</v>
      </c>
      <c r="AN60" s="55">
        <f t="shared" si="51"/>
        <v>6.1</v>
      </c>
      <c r="AO60" s="57">
        <f t="shared" si="52"/>
        <v>3.2</v>
      </c>
      <c r="AP60" s="57">
        <f t="shared" si="53"/>
        <v>0.1</v>
      </c>
      <c r="AQ60" s="57">
        <f t="shared" si="54"/>
        <v>8.1</v>
      </c>
      <c r="AR60" s="57">
        <f t="shared" si="55"/>
        <v>3.3</v>
      </c>
      <c r="AS60" s="55">
        <f t="shared" si="56"/>
        <v>4.0999999999999996</v>
      </c>
      <c r="AT60" s="55">
        <f>IF('Indicator Data'!L63="No data","x",IF('Indicator Data'!BE63&lt;1000,"x",ROUND((IF('Indicator Data'!L63&gt;AT$194,10,IF('Indicator Data'!L63&lt;AT$195,0,10-(AT$194-'Indicator Data'!L63)/(AT$194-AT$195)*10))),1)))</f>
        <v>1</v>
      </c>
      <c r="AU60" s="57">
        <f t="shared" si="57"/>
        <v>2.6</v>
      </c>
      <c r="AV60" s="58">
        <f t="shared" si="58"/>
        <v>4.0999999999999996</v>
      </c>
      <c r="AW60" s="55">
        <f>ROUND(IF('Indicator Data'!M63=0,0,IF('Indicator Data'!M63&gt;AW$194,10,IF('Indicator Data'!M63&lt;AW$195,0,10-(AW$194-'Indicator Data'!M63)/(AW$194-AW$195)*10))),1)</f>
        <v>0.1</v>
      </c>
      <c r="AX60" s="55">
        <f>ROUND(IF('Indicator Data'!N63=0,0,IF(LOG('Indicator Data'!N63)&gt;LOG(AX$194),10,IF(LOG('Indicator Data'!N63)&lt;LOG(AX$195),0,10-(LOG(AX$194)-LOG('Indicator Data'!N63))/(LOG(AX$194)-LOG(AX$195))*10))),1)</f>
        <v>0</v>
      </c>
      <c r="AY60" s="57">
        <f t="shared" si="59"/>
        <v>0.1</v>
      </c>
      <c r="AZ60" s="55">
        <f>'Indicator Data'!O63</f>
        <v>0</v>
      </c>
      <c r="BA60" s="55">
        <f>'Indicator Data'!P63</f>
        <v>0</v>
      </c>
      <c r="BB60" s="57">
        <f t="shared" si="60"/>
        <v>0</v>
      </c>
      <c r="BC60" s="58">
        <f t="shared" si="61"/>
        <v>0.1</v>
      </c>
      <c r="BD60" s="15"/>
      <c r="BE60" s="104"/>
    </row>
    <row r="61" spans="1:57" s="4" customFormat="1" x14ac:dyDescent="0.35">
      <c r="A61" s="126" t="str">
        <f>'Indicator Data'!A64</f>
        <v>Finland</v>
      </c>
      <c r="B61" s="59" t="str">
        <f>'Indicator Data'!B64</f>
        <v>FIN</v>
      </c>
      <c r="C61" s="55">
        <f>ROUND(IF('Indicator Data'!C64=0,0.1,IF(LOG('Indicator Data'!C64)&gt;C$194,10,IF(LOG('Indicator Data'!C64)&lt;C$195,0,10-(C$194-LOG('Indicator Data'!C64))/(C$194-C$195)*10))),1)</f>
        <v>0.1</v>
      </c>
      <c r="D61" s="55">
        <f>ROUND(IF('Indicator Data'!D64=0,0.1,IF(LOG('Indicator Data'!D64)&gt;D$194,10,IF(LOG('Indicator Data'!D64)&lt;D$195,0,10-(D$194-LOG('Indicator Data'!D64))/(D$194-D$195)*10))),1)</f>
        <v>0.1</v>
      </c>
      <c r="E61" s="55">
        <f t="shared" si="31"/>
        <v>0.1</v>
      </c>
      <c r="F61" s="55">
        <f>ROUND(IF('Indicator Data'!E64="No data",0.1,IF('Indicator Data'!E64=0,0,IF(LOG('Indicator Data'!E64)&gt;F$194,10,IF(LOG('Indicator Data'!E64)&lt;F$195,0,10-(F$194-LOG('Indicator Data'!E64))/(F$194-F$195)*10)))),1)</f>
        <v>0.1</v>
      </c>
      <c r="G61" s="55">
        <f>ROUND(IF('Indicator Data'!F64=0,0,IF(LOG('Indicator Data'!F64)&gt;G$194,10,IF(LOG('Indicator Data'!F64)&lt;G$195,0,10-(G$194-LOG('Indicator Data'!F64))/(G$194-G$195)*10))),1)</f>
        <v>0</v>
      </c>
      <c r="H61" s="55">
        <f>ROUND(IF('Indicator Data'!G64=0,0,IF(LOG('Indicator Data'!G64)&gt;H$194,10,IF(LOG('Indicator Data'!G64)&lt;H$195,0,10-(H$194-LOG('Indicator Data'!G64))/(H$194-H$195)*10))),1)</f>
        <v>0</v>
      </c>
      <c r="I61" s="55">
        <f>ROUND(IF('Indicator Data'!H64=0,0,IF(LOG('Indicator Data'!H64)&gt;I$194,10,IF(LOG('Indicator Data'!H64)&lt;I$195,0,10-(I$194-LOG('Indicator Data'!H64))/(I$194-I$195)*10))),1)</f>
        <v>0</v>
      </c>
      <c r="J61" s="55">
        <f t="shared" si="32"/>
        <v>0</v>
      </c>
      <c r="K61" s="55">
        <f>ROUND(IF('Indicator Data'!I64=0,0,IF(LOG('Indicator Data'!I64)&gt;K$194,10,IF(LOG('Indicator Data'!I64)&lt;K$195,0,10-(K$194-LOG('Indicator Data'!I64))/(K$194-K$195)*10))),1)</f>
        <v>0</v>
      </c>
      <c r="L61" s="55">
        <f t="shared" si="33"/>
        <v>0</v>
      </c>
      <c r="M61" s="55">
        <f>ROUND(IF('Indicator Data'!J64=0,0,IF(LOG('Indicator Data'!J64)&gt;M$194,10,IF(LOG('Indicator Data'!J64)&lt;M$195,0,10-(M$194-LOG('Indicator Data'!J64))/(M$194-M$195)*10))),1)</f>
        <v>0</v>
      </c>
      <c r="N61" s="56">
        <f>'Indicator Data'!C64/'Indicator Data'!$BD64</f>
        <v>0</v>
      </c>
      <c r="O61" s="56">
        <f>'Indicator Data'!D64/'Indicator Data'!$BD64</f>
        <v>0</v>
      </c>
      <c r="P61" s="56">
        <f>IF(F61=0.1,0,'Indicator Data'!E64/'Indicator Data'!$BD64)</f>
        <v>0</v>
      </c>
      <c r="Q61" s="56">
        <f>'Indicator Data'!F64/'Indicator Data'!$BD64</f>
        <v>0</v>
      </c>
      <c r="R61" s="56">
        <f>'Indicator Data'!G64/'Indicator Data'!$BD64</f>
        <v>0</v>
      </c>
      <c r="S61" s="56">
        <f>'Indicator Data'!H64/'Indicator Data'!$BD64</f>
        <v>0</v>
      </c>
      <c r="T61" s="56">
        <f>'Indicator Data'!I64/'Indicator Data'!$BD64</f>
        <v>0</v>
      </c>
      <c r="U61" s="56">
        <f>'Indicator Data'!J64/'Indicator Data'!$BD64</f>
        <v>0</v>
      </c>
      <c r="V61" s="55">
        <f t="shared" si="34"/>
        <v>0</v>
      </c>
      <c r="W61" s="55">
        <f t="shared" si="35"/>
        <v>0</v>
      </c>
      <c r="X61" s="55">
        <f t="shared" si="36"/>
        <v>0</v>
      </c>
      <c r="Y61" s="55">
        <f t="shared" si="37"/>
        <v>0.1</v>
      </c>
      <c r="Z61" s="55">
        <f t="shared" si="38"/>
        <v>0</v>
      </c>
      <c r="AA61" s="55">
        <f t="shared" si="39"/>
        <v>0</v>
      </c>
      <c r="AB61" s="55">
        <f t="shared" si="40"/>
        <v>0</v>
      </c>
      <c r="AC61" s="55">
        <f t="shared" si="41"/>
        <v>0</v>
      </c>
      <c r="AD61" s="55">
        <f t="shared" si="42"/>
        <v>0</v>
      </c>
      <c r="AE61" s="55">
        <f t="shared" si="43"/>
        <v>0</v>
      </c>
      <c r="AF61" s="55">
        <f t="shared" si="44"/>
        <v>0</v>
      </c>
      <c r="AG61" s="55">
        <f>ROUND(IF('Indicator Data'!K64=0,0,IF('Indicator Data'!K64&gt;AG$194,10,IF('Indicator Data'!K64&lt;AG$195,0,10-(AG$194-'Indicator Data'!K64)/(AG$194-AG$195)*10))),1)</f>
        <v>0</v>
      </c>
      <c r="AH61" s="55">
        <f t="shared" si="45"/>
        <v>0.1</v>
      </c>
      <c r="AI61" s="55">
        <f t="shared" si="46"/>
        <v>0.1</v>
      </c>
      <c r="AJ61" s="55">
        <f t="shared" si="47"/>
        <v>0</v>
      </c>
      <c r="AK61" s="55">
        <f t="shared" si="48"/>
        <v>0</v>
      </c>
      <c r="AL61" s="55">
        <f t="shared" si="49"/>
        <v>0</v>
      </c>
      <c r="AM61" s="55">
        <f t="shared" si="50"/>
        <v>0</v>
      </c>
      <c r="AN61" s="55">
        <f t="shared" si="51"/>
        <v>0</v>
      </c>
      <c r="AO61" s="57">
        <f t="shared" si="52"/>
        <v>0.1</v>
      </c>
      <c r="AP61" s="57">
        <f t="shared" si="53"/>
        <v>0.1</v>
      </c>
      <c r="AQ61" s="57">
        <f t="shared" si="54"/>
        <v>0</v>
      </c>
      <c r="AR61" s="57">
        <f t="shared" si="55"/>
        <v>0</v>
      </c>
      <c r="AS61" s="55">
        <f t="shared" si="56"/>
        <v>0</v>
      </c>
      <c r="AT61" s="55">
        <f>IF('Indicator Data'!L64="No data","x",IF('Indicator Data'!BE64&lt;1000,"x",ROUND((IF('Indicator Data'!L64&gt;AT$194,10,IF('Indicator Data'!L64&lt;AT$195,0,10-(AT$194-'Indicator Data'!L64)/(AT$194-AT$195)*10))),1)))</f>
        <v>0</v>
      </c>
      <c r="AU61" s="57">
        <f t="shared" si="57"/>
        <v>0</v>
      </c>
      <c r="AV61" s="58">
        <f t="shared" si="58"/>
        <v>0.1</v>
      </c>
      <c r="AW61" s="55">
        <f>ROUND(IF('Indicator Data'!M64=0,0,IF('Indicator Data'!M64&gt;AW$194,10,IF('Indicator Data'!M64&lt;AW$195,0,10-(AW$194-'Indicator Data'!M64)/(AW$194-AW$195)*10))),1)</f>
        <v>0</v>
      </c>
      <c r="AX61" s="55">
        <f>ROUND(IF('Indicator Data'!N64=0,0,IF(LOG('Indicator Data'!N64)&gt;LOG(AX$194),10,IF(LOG('Indicator Data'!N64)&lt;LOG(AX$195),0,10-(LOG(AX$194)-LOG('Indicator Data'!N64))/(LOG(AX$194)-LOG(AX$195))*10))),1)</f>
        <v>0</v>
      </c>
      <c r="AY61" s="57">
        <f t="shared" si="59"/>
        <v>0</v>
      </c>
      <c r="AZ61" s="55">
        <f>'Indicator Data'!O64</f>
        <v>0</v>
      </c>
      <c r="BA61" s="55">
        <f>'Indicator Data'!P64</f>
        <v>0</v>
      </c>
      <c r="BB61" s="57">
        <f t="shared" si="60"/>
        <v>0</v>
      </c>
      <c r="BC61" s="58">
        <f t="shared" si="61"/>
        <v>0</v>
      </c>
      <c r="BD61" s="15"/>
      <c r="BE61" s="104"/>
    </row>
    <row r="62" spans="1:57" s="4" customFormat="1" x14ac:dyDescent="0.35">
      <c r="A62" s="126" t="str">
        <f>'Indicator Data'!A65</f>
        <v>France</v>
      </c>
      <c r="B62" s="59" t="str">
        <f>'Indicator Data'!B65</f>
        <v>FRA</v>
      </c>
      <c r="C62" s="55">
        <f>ROUND(IF('Indicator Data'!C65=0,0.1,IF(LOG('Indicator Data'!C65)&gt;C$194,10,IF(LOG('Indicator Data'!C65)&lt;C$195,0,10-(C$194-LOG('Indicator Data'!C65))/(C$194-C$195)*10))),1)</f>
        <v>7.6</v>
      </c>
      <c r="D62" s="55">
        <f>ROUND(IF('Indicator Data'!D65=0,0.1,IF(LOG('Indicator Data'!D65)&gt;D$194,10,IF(LOG('Indicator Data'!D65)&lt;D$195,0,10-(D$194-LOG('Indicator Data'!D65))/(D$194-D$195)*10))),1)</f>
        <v>0.1</v>
      </c>
      <c r="E62" s="55">
        <f t="shared" si="31"/>
        <v>4.9000000000000004</v>
      </c>
      <c r="F62" s="55">
        <f>ROUND(IF('Indicator Data'!E65="No data",0.1,IF('Indicator Data'!E65=0,0,IF(LOG('Indicator Data'!E65)&gt;F$194,10,IF(LOG('Indicator Data'!E65)&lt;F$195,0,10-(F$194-LOG('Indicator Data'!E65))/(F$194-F$195)*10)))),1)</f>
        <v>8.5</v>
      </c>
      <c r="G62" s="55">
        <f>ROUND(IF('Indicator Data'!F65=0,0,IF(LOG('Indicator Data'!F65)&gt;G$194,10,IF(LOG('Indicator Data'!F65)&lt;G$195,0,10-(G$194-LOG('Indicator Data'!F65))/(G$194-G$195)*10))),1)</f>
        <v>6.1</v>
      </c>
      <c r="H62" s="55">
        <f>ROUND(IF('Indicator Data'!G65=0,0,IF(LOG('Indicator Data'!G65)&gt;H$194,10,IF(LOG('Indicator Data'!G65)&lt;H$195,0,10-(H$194-LOG('Indicator Data'!G65))/(H$194-H$195)*10))),1)</f>
        <v>0</v>
      </c>
      <c r="I62" s="55">
        <f>ROUND(IF('Indicator Data'!H65=0,0,IF(LOG('Indicator Data'!H65)&gt;I$194,10,IF(LOG('Indicator Data'!H65)&lt;I$195,0,10-(I$194-LOG('Indicator Data'!H65))/(I$194-I$195)*10))),1)</f>
        <v>0</v>
      </c>
      <c r="J62" s="55">
        <f t="shared" si="32"/>
        <v>0</v>
      </c>
      <c r="K62" s="55">
        <f>ROUND(IF('Indicator Data'!I65=0,0,IF(LOG('Indicator Data'!I65)&gt;K$194,10,IF(LOG('Indicator Data'!I65)&lt;K$195,0,10-(K$194-LOG('Indicator Data'!I65))/(K$194-K$195)*10))),1)</f>
        <v>0</v>
      </c>
      <c r="L62" s="55">
        <f t="shared" si="33"/>
        <v>0</v>
      </c>
      <c r="M62" s="55">
        <f>ROUND(IF('Indicator Data'!J65=0,0,IF(LOG('Indicator Data'!J65)&gt;M$194,10,IF(LOG('Indicator Data'!J65)&lt;M$195,0,10-(M$194-LOG('Indicator Data'!J65))/(M$194-M$195)*10))),1)</f>
        <v>0</v>
      </c>
      <c r="N62" s="56">
        <f>'Indicator Data'!C65/'Indicator Data'!$BD65</f>
        <v>1.6948633673514383E-4</v>
      </c>
      <c r="O62" s="56">
        <f>'Indicator Data'!D65/'Indicator Data'!$BD65</f>
        <v>0</v>
      </c>
      <c r="P62" s="56">
        <f>IF(F62=0.1,0,'Indicator Data'!E65/'Indicator Data'!$BD65)</f>
        <v>4.0725657419483441E-3</v>
      </c>
      <c r="Q62" s="56">
        <f>'Indicator Data'!F65/'Indicator Data'!$BD65</f>
        <v>7.3542713225887544E-7</v>
      </c>
      <c r="R62" s="56">
        <f>'Indicator Data'!G65/'Indicator Data'!$BD65</f>
        <v>0</v>
      </c>
      <c r="S62" s="56">
        <f>'Indicator Data'!H65/'Indicator Data'!$BD65</f>
        <v>0</v>
      </c>
      <c r="T62" s="56">
        <f>'Indicator Data'!I65/'Indicator Data'!$BD65</f>
        <v>0</v>
      </c>
      <c r="U62" s="56">
        <f>'Indicator Data'!J65/'Indicator Data'!$BD65</f>
        <v>0</v>
      </c>
      <c r="V62" s="55">
        <f t="shared" si="34"/>
        <v>0.8</v>
      </c>
      <c r="W62" s="55">
        <f t="shared" si="35"/>
        <v>0</v>
      </c>
      <c r="X62" s="55">
        <f t="shared" si="36"/>
        <v>0.4</v>
      </c>
      <c r="Y62" s="55">
        <f t="shared" si="37"/>
        <v>2.7</v>
      </c>
      <c r="Z62" s="55">
        <f t="shared" si="38"/>
        <v>5.3</v>
      </c>
      <c r="AA62" s="55">
        <f t="shared" si="39"/>
        <v>0</v>
      </c>
      <c r="AB62" s="55">
        <f t="shared" si="40"/>
        <v>0</v>
      </c>
      <c r="AC62" s="55">
        <f t="shared" si="41"/>
        <v>0</v>
      </c>
      <c r="AD62" s="55">
        <f t="shared" si="42"/>
        <v>0</v>
      </c>
      <c r="AE62" s="55">
        <f t="shared" si="43"/>
        <v>0</v>
      </c>
      <c r="AF62" s="55">
        <f t="shared" si="44"/>
        <v>0</v>
      </c>
      <c r="AG62" s="55">
        <f>ROUND(IF('Indicator Data'!K65=0,0,IF('Indicator Data'!K65&gt;AG$194,10,IF('Indicator Data'!K65&lt;AG$195,0,10-(AG$194-'Indicator Data'!K65)/(AG$194-AG$195)*10))),1)</f>
        <v>3</v>
      </c>
      <c r="AH62" s="55">
        <f t="shared" si="45"/>
        <v>4.2</v>
      </c>
      <c r="AI62" s="55">
        <f t="shared" si="46"/>
        <v>0.1</v>
      </c>
      <c r="AJ62" s="55">
        <f t="shared" si="47"/>
        <v>0</v>
      </c>
      <c r="AK62" s="55">
        <f t="shared" si="48"/>
        <v>0</v>
      </c>
      <c r="AL62" s="55">
        <f t="shared" si="49"/>
        <v>0</v>
      </c>
      <c r="AM62" s="55">
        <f t="shared" si="50"/>
        <v>0</v>
      </c>
      <c r="AN62" s="55">
        <f t="shared" si="51"/>
        <v>0</v>
      </c>
      <c r="AO62" s="57">
        <f t="shared" si="52"/>
        <v>3</v>
      </c>
      <c r="AP62" s="57">
        <f t="shared" si="53"/>
        <v>6.4</v>
      </c>
      <c r="AQ62" s="57">
        <f t="shared" si="54"/>
        <v>5.7</v>
      </c>
      <c r="AR62" s="57">
        <f t="shared" si="55"/>
        <v>0</v>
      </c>
      <c r="AS62" s="55">
        <f t="shared" si="56"/>
        <v>1.5</v>
      </c>
      <c r="AT62" s="55">
        <f>IF('Indicator Data'!L65="No data","x",IF('Indicator Data'!BE65&lt;1000,"x",ROUND((IF('Indicator Data'!L65&gt;AT$194,10,IF('Indicator Data'!L65&lt;AT$195,0,10-(AT$194-'Indicator Data'!L65)/(AT$194-AT$195)*10))),1)))</f>
        <v>3</v>
      </c>
      <c r="AU62" s="57">
        <f t="shared" si="57"/>
        <v>2.2999999999999998</v>
      </c>
      <c r="AV62" s="58">
        <f t="shared" si="58"/>
        <v>3.8</v>
      </c>
      <c r="AW62" s="55">
        <f>ROUND(IF('Indicator Data'!M65=0,0,IF('Indicator Data'!M65&gt;AW$194,10,IF('Indicator Data'!M65&lt;AW$195,0,10-(AW$194-'Indicator Data'!M65)/(AW$194-AW$195)*10))),1)</f>
        <v>0.4</v>
      </c>
      <c r="AX62" s="55">
        <f>ROUND(IF('Indicator Data'!N65=0,0,IF(LOG('Indicator Data'!N65)&gt;LOG(AX$194),10,IF(LOG('Indicator Data'!N65)&lt;LOG(AX$195),0,10-(LOG(AX$194)-LOG('Indicator Data'!N65))/(LOG(AX$194)-LOG(AX$195))*10))),1)</f>
        <v>1.1000000000000001</v>
      </c>
      <c r="AY62" s="57">
        <f t="shared" si="59"/>
        <v>0.8</v>
      </c>
      <c r="AZ62" s="55">
        <f>'Indicator Data'!O65</f>
        <v>0</v>
      </c>
      <c r="BA62" s="55">
        <f>'Indicator Data'!P65</f>
        <v>0</v>
      </c>
      <c r="BB62" s="57">
        <f t="shared" si="60"/>
        <v>0</v>
      </c>
      <c r="BC62" s="58">
        <f t="shared" si="61"/>
        <v>0.6</v>
      </c>
      <c r="BD62" s="15"/>
      <c r="BE62" s="104"/>
    </row>
    <row r="63" spans="1:57" s="4" customFormat="1" x14ac:dyDescent="0.35">
      <c r="A63" s="126" t="str">
        <f>'Indicator Data'!A66</f>
        <v>Gabon</v>
      </c>
      <c r="B63" s="59" t="str">
        <f>'Indicator Data'!B66</f>
        <v>GAB</v>
      </c>
      <c r="C63" s="55">
        <f>ROUND(IF('Indicator Data'!C66=0,0.1,IF(LOG('Indicator Data'!C66)&gt;C$194,10,IF(LOG('Indicator Data'!C66)&lt;C$195,0,10-(C$194-LOG('Indicator Data'!C66))/(C$194-C$195)*10))),1)</f>
        <v>4.4000000000000004</v>
      </c>
      <c r="D63" s="55">
        <f>ROUND(IF('Indicator Data'!D66=0,0.1,IF(LOG('Indicator Data'!D66)&gt;D$194,10,IF(LOG('Indicator Data'!D66)&lt;D$195,0,10-(D$194-LOG('Indicator Data'!D66))/(D$194-D$195)*10))),1)</f>
        <v>0.1</v>
      </c>
      <c r="E63" s="55">
        <f t="shared" si="31"/>
        <v>2.5</v>
      </c>
      <c r="F63" s="55">
        <f>ROUND(IF('Indicator Data'!E66="No data",0.1,IF('Indicator Data'!E66=0,0,IF(LOG('Indicator Data'!E66)&gt;F$194,10,IF(LOG('Indicator Data'!E66)&lt;F$195,0,10-(F$194-LOG('Indicator Data'!E66))/(F$194-F$195)*10)))),1)</f>
        <v>5.2</v>
      </c>
      <c r="G63" s="55">
        <f>ROUND(IF('Indicator Data'!F66=0,0,IF(LOG('Indicator Data'!F66)&gt;G$194,10,IF(LOG('Indicator Data'!F66)&lt;G$195,0,10-(G$194-LOG('Indicator Data'!F66))/(G$194-G$195)*10))),1)</f>
        <v>0</v>
      </c>
      <c r="H63" s="55">
        <f>ROUND(IF('Indicator Data'!G66=0,0,IF(LOG('Indicator Data'!G66)&gt;H$194,10,IF(LOG('Indicator Data'!G66)&lt;H$195,0,10-(H$194-LOG('Indicator Data'!G66))/(H$194-H$195)*10))),1)</f>
        <v>0</v>
      </c>
      <c r="I63" s="55">
        <f>ROUND(IF('Indicator Data'!H66=0,0,IF(LOG('Indicator Data'!H66)&gt;I$194,10,IF(LOG('Indicator Data'!H66)&lt;I$195,0,10-(I$194-LOG('Indicator Data'!H66))/(I$194-I$195)*10))),1)</f>
        <v>0</v>
      </c>
      <c r="J63" s="55">
        <f t="shared" si="32"/>
        <v>0</v>
      </c>
      <c r="K63" s="55">
        <f>ROUND(IF('Indicator Data'!I66=0,0,IF(LOG('Indicator Data'!I66)&gt;K$194,10,IF(LOG('Indicator Data'!I66)&lt;K$195,0,10-(K$194-LOG('Indicator Data'!I66))/(K$194-K$195)*10))),1)</f>
        <v>0</v>
      </c>
      <c r="L63" s="55">
        <f t="shared" si="33"/>
        <v>0</v>
      </c>
      <c r="M63" s="55">
        <f>ROUND(IF('Indicator Data'!J66=0,0,IF(LOG('Indicator Data'!J66)&gt;M$194,10,IF(LOG('Indicator Data'!J66)&lt;M$195,0,10-(M$194-LOG('Indicator Data'!J66))/(M$194-M$195)*10))),1)</f>
        <v>0</v>
      </c>
      <c r="N63" s="56">
        <f>'Indicator Data'!C66/'Indicator Data'!$BD66</f>
        <v>3.2663101850132598E-4</v>
      </c>
      <c r="O63" s="56">
        <f>'Indicator Data'!D66/'Indicator Data'!$BD66</f>
        <v>0</v>
      </c>
      <c r="P63" s="56">
        <f>IF(F63=0.1,0,'Indicator Data'!E66/'Indicator Data'!$BD66)</f>
        <v>6.6007587138604993E-3</v>
      </c>
      <c r="Q63" s="56">
        <f>'Indicator Data'!F66/'Indicator Data'!$BD66</f>
        <v>0</v>
      </c>
      <c r="R63" s="56">
        <f>'Indicator Data'!G66/'Indicator Data'!$BD66</f>
        <v>0</v>
      </c>
      <c r="S63" s="56">
        <f>'Indicator Data'!H66/'Indicator Data'!$BD66</f>
        <v>0</v>
      </c>
      <c r="T63" s="56">
        <f>'Indicator Data'!I66/'Indicator Data'!$BD66</f>
        <v>0</v>
      </c>
      <c r="U63" s="56">
        <f>'Indicator Data'!J66/'Indicator Data'!$BD66</f>
        <v>0</v>
      </c>
      <c r="V63" s="55">
        <f t="shared" si="34"/>
        <v>1.6</v>
      </c>
      <c r="W63" s="55">
        <f t="shared" si="35"/>
        <v>0</v>
      </c>
      <c r="X63" s="55">
        <f t="shared" si="36"/>
        <v>0.8</v>
      </c>
      <c r="Y63" s="55">
        <f t="shared" si="37"/>
        <v>4.4000000000000004</v>
      </c>
      <c r="Z63" s="55">
        <f t="shared" si="38"/>
        <v>0</v>
      </c>
      <c r="AA63" s="55">
        <f t="shared" si="39"/>
        <v>0</v>
      </c>
      <c r="AB63" s="55">
        <f t="shared" si="40"/>
        <v>0</v>
      </c>
      <c r="AC63" s="55">
        <f t="shared" si="41"/>
        <v>0</v>
      </c>
      <c r="AD63" s="55">
        <f t="shared" si="42"/>
        <v>0</v>
      </c>
      <c r="AE63" s="55">
        <f t="shared" si="43"/>
        <v>0</v>
      </c>
      <c r="AF63" s="55">
        <f t="shared" si="44"/>
        <v>0</v>
      </c>
      <c r="AG63" s="55">
        <f>ROUND(IF('Indicator Data'!K66=0,0,IF('Indicator Data'!K66&gt;AG$194,10,IF('Indicator Data'!K66&lt;AG$195,0,10-(AG$194-'Indicator Data'!K66)/(AG$194-AG$195)*10))),1)</f>
        <v>0</v>
      </c>
      <c r="AH63" s="55">
        <f t="shared" si="45"/>
        <v>3</v>
      </c>
      <c r="AI63" s="55">
        <f t="shared" si="46"/>
        <v>0.1</v>
      </c>
      <c r="AJ63" s="55">
        <f t="shared" si="47"/>
        <v>0</v>
      </c>
      <c r="AK63" s="55">
        <f t="shared" si="48"/>
        <v>0</v>
      </c>
      <c r="AL63" s="55">
        <f t="shared" si="49"/>
        <v>0</v>
      </c>
      <c r="AM63" s="55">
        <f t="shared" si="50"/>
        <v>0</v>
      </c>
      <c r="AN63" s="55">
        <f t="shared" si="51"/>
        <v>0</v>
      </c>
      <c r="AO63" s="57">
        <f t="shared" si="52"/>
        <v>1.7</v>
      </c>
      <c r="AP63" s="57">
        <f t="shared" si="53"/>
        <v>4.8</v>
      </c>
      <c r="AQ63" s="57">
        <f t="shared" si="54"/>
        <v>0</v>
      </c>
      <c r="AR63" s="57">
        <f t="shared" si="55"/>
        <v>0</v>
      </c>
      <c r="AS63" s="55">
        <f t="shared" si="56"/>
        <v>0</v>
      </c>
      <c r="AT63" s="55">
        <f>IF('Indicator Data'!L66="No data","x",IF('Indicator Data'!BE66&lt;1000,"x",ROUND((IF('Indicator Data'!L66&gt;AT$194,10,IF('Indicator Data'!L66&lt;AT$195,0,10-(AT$194-'Indicator Data'!L66)/(AT$194-AT$195)*10))),1)))</f>
        <v>3</v>
      </c>
      <c r="AU63" s="57">
        <f t="shared" si="57"/>
        <v>1.5</v>
      </c>
      <c r="AV63" s="58">
        <f t="shared" si="58"/>
        <v>1.8</v>
      </c>
      <c r="AW63" s="55">
        <f>ROUND(IF('Indicator Data'!M66=0,0,IF('Indicator Data'!M66&gt;AW$194,10,IF('Indicator Data'!M66&lt;AW$195,0,10-(AW$194-'Indicator Data'!M66)/(AW$194-AW$195)*10))),1)</f>
        <v>6.8</v>
      </c>
      <c r="AX63" s="55">
        <f>ROUND(IF('Indicator Data'!N66=0,0,IF(LOG('Indicator Data'!N66)&gt;LOG(AX$194),10,IF(LOG('Indicator Data'!N66)&lt;LOG(AX$195),0,10-(LOG(AX$194)-LOG('Indicator Data'!N66))/(LOG(AX$194)-LOG(AX$195))*10))),1)</f>
        <v>5</v>
      </c>
      <c r="AY63" s="57">
        <f t="shared" si="59"/>
        <v>6</v>
      </c>
      <c r="AZ63" s="55">
        <f>'Indicator Data'!O66</f>
        <v>0</v>
      </c>
      <c r="BA63" s="55">
        <f>'Indicator Data'!P66</f>
        <v>0</v>
      </c>
      <c r="BB63" s="57">
        <f t="shared" si="60"/>
        <v>0</v>
      </c>
      <c r="BC63" s="58">
        <f t="shared" si="61"/>
        <v>4.2</v>
      </c>
      <c r="BD63" s="15"/>
      <c r="BE63" s="104"/>
    </row>
    <row r="64" spans="1:57" s="4" customFormat="1" x14ac:dyDescent="0.35">
      <c r="A64" s="126" t="str">
        <f>'Indicator Data'!A67</f>
        <v>Gambia</v>
      </c>
      <c r="B64" s="59" t="str">
        <f>'Indicator Data'!B67</f>
        <v>GMB</v>
      </c>
      <c r="C64" s="55">
        <f>ROUND(IF('Indicator Data'!C67=0,0.1,IF(LOG('Indicator Data'!C67)&gt;C$194,10,IF(LOG('Indicator Data'!C67)&lt;C$195,0,10-(C$194-LOG('Indicator Data'!C67))/(C$194-C$195)*10))),1)</f>
        <v>0.1</v>
      </c>
      <c r="D64" s="55">
        <f>ROUND(IF('Indicator Data'!D67=0,0.1,IF(LOG('Indicator Data'!D67)&gt;D$194,10,IF(LOG('Indicator Data'!D67)&lt;D$195,0,10-(D$194-LOG('Indicator Data'!D67))/(D$194-D$195)*10))),1)</f>
        <v>0.1</v>
      </c>
      <c r="E64" s="55">
        <f t="shared" si="31"/>
        <v>0.1</v>
      </c>
      <c r="F64" s="55">
        <f>ROUND(IF('Indicator Data'!E67="No data",0.1,IF('Indicator Data'!E67=0,0,IF(LOG('Indicator Data'!E67)&gt;F$194,10,IF(LOG('Indicator Data'!E67)&lt;F$195,0,10-(F$194-LOG('Indicator Data'!E67))/(F$194-F$195)*10)))),1)</f>
        <v>4.5999999999999996</v>
      </c>
      <c r="G64" s="55">
        <f>ROUND(IF('Indicator Data'!F67=0,0,IF(LOG('Indicator Data'!F67)&gt;G$194,10,IF(LOG('Indicator Data'!F67)&lt;G$195,0,10-(G$194-LOG('Indicator Data'!F67))/(G$194-G$195)*10))),1)</f>
        <v>2.9</v>
      </c>
      <c r="H64" s="55">
        <f>ROUND(IF('Indicator Data'!G67=0,0,IF(LOG('Indicator Data'!G67)&gt;H$194,10,IF(LOG('Indicator Data'!G67)&lt;H$195,0,10-(H$194-LOG('Indicator Data'!G67))/(H$194-H$195)*10))),1)</f>
        <v>0</v>
      </c>
      <c r="I64" s="55">
        <f>ROUND(IF('Indicator Data'!H67=0,0,IF(LOG('Indicator Data'!H67)&gt;I$194,10,IF(LOG('Indicator Data'!H67)&lt;I$195,0,10-(I$194-LOG('Indicator Data'!H67))/(I$194-I$195)*10))),1)</f>
        <v>0</v>
      </c>
      <c r="J64" s="55">
        <f t="shared" si="32"/>
        <v>0</v>
      </c>
      <c r="K64" s="55">
        <f>ROUND(IF('Indicator Data'!I67=0,0,IF(LOG('Indicator Data'!I67)&gt;K$194,10,IF(LOG('Indicator Data'!I67)&lt;K$195,0,10-(K$194-LOG('Indicator Data'!I67))/(K$194-K$195)*10))),1)</f>
        <v>0</v>
      </c>
      <c r="L64" s="55">
        <f t="shared" si="33"/>
        <v>0</v>
      </c>
      <c r="M64" s="55">
        <f>ROUND(IF('Indicator Data'!J67=0,0,IF(LOG('Indicator Data'!J67)&gt;M$194,10,IF(LOG('Indicator Data'!J67)&lt;M$195,0,10-(M$194-LOG('Indicator Data'!J67))/(M$194-M$195)*10))),1)</f>
        <v>7.9</v>
      </c>
      <c r="N64" s="56">
        <f>'Indicator Data'!C67/'Indicator Data'!$BD67</f>
        <v>0</v>
      </c>
      <c r="O64" s="56">
        <f>'Indicator Data'!D67/'Indicator Data'!$BD67</f>
        <v>0</v>
      </c>
      <c r="P64" s="56">
        <f>IF(F64=0.1,0,'Indicator Data'!E67/'Indicator Data'!$BD67)</f>
        <v>3.3576508183577429E-3</v>
      </c>
      <c r="Q64" s="56">
        <f>'Indicator Data'!F67/'Indicator Data'!$BD67</f>
        <v>2.5808916980816875E-7</v>
      </c>
      <c r="R64" s="56">
        <f>'Indicator Data'!G67/'Indicator Data'!$BD67</f>
        <v>0</v>
      </c>
      <c r="S64" s="56">
        <f>'Indicator Data'!H67/'Indicator Data'!$BD67</f>
        <v>0</v>
      </c>
      <c r="T64" s="56">
        <f>'Indicator Data'!I67/'Indicator Data'!$BD67</f>
        <v>0</v>
      </c>
      <c r="U64" s="56">
        <f>'Indicator Data'!J67/'Indicator Data'!$BD67</f>
        <v>7.4430715812313156E-3</v>
      </c>
      <c r="V64" s="55">
        <f t="shared" si="34"/>
        <v>0</v>
      </c>
      <c r="W64" s="55">
        <f t="shared" si="35"/>
        <v>0</v>
      </c>
      <c r="X64" s="55">
        <f t="shared" si="36"/>
        <v>0</v>
      </c>
      <c r="Y64" s="55">
        <f t="shared" si="37"/>
        <v>2.2000000000000002</v>
      </c>
      <c r="Z64" s="55">
        <f t="shared" si="38"/>
        <v>4.2</v>
      </c>
      <c r="AA64" s="55">
        <f t="shared" si="39"/>
        <v>0</v>
      </c>
      <c r="AB64" s="55">
        <f t="shared" si="40"/>
        <v>0</v>
      </c>
      <c r="AC64" s="55">
        <f t="shared" si="41"/>
        <v>0</v>
      </c>
      <c r="AD64" s="55">
        <f t="shared" si="42"/>
        <v>0</v>
      </c>
      <c r="AE64" s="55">
        <f t="shared" si="43"/>
        <v>0</v>
      </c>
      <c r="AF64" s="55">
        <f t="shared" si="44"/>
        <v>2.5</v>
      </c>
      <c r="AG64" s="55">
        <f>ROUND(IF('Indicator Data'!K67=0,0,IF('Indicator Data'!K67&gt;AG$194,10,IF('Indicator Data'!K67&lt;AG$195,0,10-(AG$194-'Indicator Data'!K67)/(AG$194-AG$195)*10))),1)</f>
        <v>3</v>
      </c>
      <c r="AH64" s="55">
        <f t="shared" si="45"/>
        <v>0.1</v>
      </c>
      <c r="AI64" s="55">
        <f t="shared" si="46"/>
        <v>0.1</v>
      </c>
      <c r="AJ64" s="55">
        <f t="shared" si="47"/>
        <v>0</v>
      </c>
      <c r="AK64" s="55">
        <f t="shared" si="48"/>
        <v>0</v>
      </c>
      <c r="AL64" s="55">
        <f t="shared" si="49"/>
        <v>0</v>
      </c>
      <c r="AM64" s="55">
        <f t="shared" si="50"/>
        <v>0</v>
      </c>
      <c r="AN64" s="55">
        <f t="shared" si="51"/>
        <v>5.9</v>
      </c>
      <c r="AO64" s="57">
        <f t="shared" si="52"/>
        <v>0.1</v>
      </c>
      <c r="AP64" s="57">
        <f t="shared" si="53"/>
        <v>3.5</v>
      </c>
      <c r="AQ64" s="57">
        <f t="shared" si="54"/>
        <v>3.6</v>
      </c>
      <c r="AR64" s="57">
        <f t="shared" si="55"/>
        <v>0</v>
      </c>
      <c r="AS64" s="55">
        <f t="shared" si="56"/>
        <v>4.5</v>
      </c>
      <c r="AT64" s="55">
        <f>IF('Indicator Data'!L67="No data","x",IF('Indicator Data'!BE67&lt;1000,"x",ROUND((IF('Indicator Data'!L67&gt;AT$194,10,IF('Indicator Data'!L67&lt;AT$195,0,10-(AT$194-'Indicator Data'!L67)/(AT$194-AT$195)*10))),1)))</f>
        <v>2</v>
      </c>
      <c r="AU64" s="57">
        <f t="shared" si="57"/>
        <v>3.3</v>
      </c>
      <c r="AV64" s="58">
        <f t="shared" si="58"/>
        <v>2.2000000000000002</v>
      </c>
      <c r="AW64" s="55">
        <f>ROUND(IF('Indicator Data'!M67=0,0,IF('Indicator Data'!M67&gt;AW$194,10,IF('Indicator Data'!M67&lt;AW$195,0,10-(AW$194-'Indicator Data'!M67)/(AW$194-AW$195)*10))),1)</f>
        <v>1.2</v>
      </c>
      <c r="AX64" s="55">
        <f>ROUND(IF('Indicator Data'!N67=0,0,IF(LOG('Indicator Data'!N67)&gt;LOG(AX$194),10,IF(LOG('Indicator Data'!N67)&lt;LOG(AX$195),0,10-(LOG(AX$194)-LOG('Indicator Data'!N67))/(LOG(AX$194)-LOG(AX$195))*10))),1)</f>
        <v>3.2</v>
      </c>
      <c r="AY64" s="57">
        <f t="shared" si="59"/>
        <v>2.2999999999999998</v>
      </c>
      <c r="AZ64" s="55">
        <f>'Indicator Data'!O67</f>
        <v>0</v>
      </c>
      <c r="BA64" s="55">
        <f>'Indicator Data'!P67</f>
        <v>0</v>
      </c>
      <c r="BB64" s="57">
        <f t="shared" si="60"/>
        <v>0</v>
      </c>
      <c r="BC64" s="58">
        <f t="shared" si="61"/>
        <v>1.6</v>
      </c>
      <c r="BD64" s="15"/>
      <c r="BE64" s="104"/>
    </row>
    <row r="65" spans="1:57" s="4" customFormat="1" x14ac:dyDescent="0.35">
      <c r="A65" s="126" t="str">
        <f>'Indicator Data'!A68</f>
        <v>Georgia</v>
      </c>
      <c r="B65" s="59" t="str">
        <f>'Indicator Data'!B68</f>
        <v>GEO</v>
      </c>
      <c r="C65" s="55">
        <f>ROUND(IF('Indicator Data'!C68=0,0.1,IF(LOG('Indicator Data'!C68)&gt;C$194,10,IF(LOG('Indicator Data'!C68)&lt;C$195,0,10-(C$194-LOG('Indicator Data'!C68))/(C$194-C$195)*10))),1)</f>
        <v>7.3</v>
      </c>
      <c r="D65" s="55">
        <f>ROUND(IF('Indicator Data'!D68=0,0.1,IF(LOG('Indicator Data'!D68)&gt;D$194,10,IF(LOG('Indicator Data'!D68)&lt;D$195,0,10-(D$194-LOG('Indicator Data'!D68))/(D$194-D$195)*10))),1)</f>
        <v>7.2</v>
      </c>
      <c r="E65" s="55">
        <f t="shared" si="31"/>
        <v>7.3</v>
      </c>
      <c r="F65" s="55">
        <f>ROUND(IF('Indicator Data'!E68="No data",0.1,IF('Indicator Data'!E68=0,0,IF(LOG('Indicator Data'!E68)&gt;F$194,10,IF(LOG('Indicator Data'!E68)&lt;F$195,0,10-(F$194-LOG('Indicator Data'!E68))/(F$194-F$195)*10)))),1)</f>
        <v>6</v>
      </c>
      <c r="G65" s="55">
        <f>ROUND(IF('Indicator Data'!F68=0,0,IF(LOG('Indicator Data'!F68)&gt;G$194,10,IF(LOG('Indicator Data'!F68)&lt;G$195,0,10-(G$194-LOG('Indicator Data'!F68))/(G$194-G$195)*10))),1)</f>
        <v>0</v>
      </c>
      <c r="H65" s="55">
        <f>ROUND(IF('Indicator Data'!G68=0,0,IF(LOG('Indicator Data'!G68)&gt;H$194,10,IF(LOG('Indicator Data'!G68)&lt;H$195,0,10-(H$194-LOG('Indicator Data'!G68))/(H$194-H$195)*10))),1)</f>
        <v>0</v>
      </c>
      <c r="I65" s="55">
        <f>ROUND(IF('Indicator Data'!H68=0,0,IF(LOG('Indicator Data'!H68)&gt;I$194,10,IF(LOG('Indicator Data'!H68)&lt;I$195,0,10-(I$194-LOG('Indicator Data'!H68))/(I$194-I$195)*10))),1)</f>
        <v>0</v>
      </c>
      <c r="J65" s="55">
        <f t="shared" si="32"/>
        <v>0</v>
      </c>
      <c r="K65" s="55">
        <f>ROUND(IF('Indicator Data'!I68=0,0,IF(LOG('Indicator Data'!I68)&gt;K$194,10,IF(LOG('Indicator Data'!I68)&lt;K$195,0,10-(K$194-LOG('Indicator Data'!I68))/(K$194-K$195)*10))),1)</f>
        <v>0</v>
      </c>
      <c r="L65" s="55">
        <f t="shared" si="33"/>
        <v>0</v>
      </c>
      <c r="M65" s="55">
        <f>ROUND(IF('Indicator Data'!J68=0,0,IF(LOG('Indicator Data'!J68)&gt;M$194,10,IF(LOG('Indicator Data'!J68)&lt;M$195,0,10-(M$194-LOG('Indicator Data'!J68))/(M$194-M$195)*10))),1)</f>
        <v>8.3000000000000007</v>
      </c>
      <c r="N65" s="56">
        <f>'Indicator Data'!C68/'Indicator Data'!$BD68</f>
        <v>2.0278376911934313E-3</v>
      </c>
      <c r="O65" s="56">
        <f>'Indicator Data'!D68/'Indicator Data'!$BD68</f>
        <v>3.7553042742342739E-4</v>
      </c>
      <c r="P65" s="56">
        <f>IF(F65=0.1,0,'Indicator Data'!E68/'Indicator Data'!$BD68)</f>
        <v>6.2724773200012393E-3</v>
      </c>
      <c r="Q65" s="56">
        <f>'Indicator Data'!F68/'Indicator Data'!$BD68</f>
        <v>0</v>
      </c>
      <c r="R65" s="56">
        <f>'Indicator Data'!G68/'Indicator Data'!$BD68</f>
        <v>0</v>
      </c>
      <c r="S65" s="56">
        <f>'Indicator Data'!H68/'Indicator Data'!$BD68</f>
        <v>0</v>
      </c>
      <c r="T65" s="56">
        <f>'Indicator Data'!I68/'Indicator Data'!$BD68</f>
        <v>0</v>
      </c>
      <c r="U65" s="56">
        <f>'Indicator Data'!J68/'Indicator Data'!$BD68</f>
        <v>5.3115812872160132E-3</v>
      </c>
      <c r="V65" s="55">
        <f t="shared" si="34"/>
        <v>10</v>
      </c>
      <c r="W65" s="55">
        <f t="shared" si="35"/>
        <v>3.8</v>
      </c>
      <c r="X65" s="55">
        <f t="shared" si="36"/>
        <v>8.3000000000000007</v>
      </c>
      <c r="Y65" s="55">
        <f t="shared" si="37"/>
        <v>4.2</v>
      </c>
      <c r="Z65" s="55">
        <f t="shared" si="38"/>
        <v>0</v>
      </c>
      <c r="AA65" s="55">
        <f t="shared" si="39"/>
        <v>0</v>
      </c>
      <c r="AB65" s="55">
        <f t="shared" si="40"/>
        <v>0</v>
      </c>
      <c r="AC65" s="55">
        <f t="shared" si="41"/>
        <v>0</v>
      </c>
      <c r="AD65" s="55">
        <f t="shared" si="42"/>
        <v>0</v>
      </c>
      <c r="AE65" s="55">
        <f t="shared" si="43"/>
        <v>0</v>
      </c>
      <c r="AF65" s="55">
        <f t="shared" si="44"/>
        <v>1.8</v>
      </c>
      <c r="AG65" s="55">
        <f>ROUND(IF('Indicator Data'!K68=0,0,IF('Indicator Data'!K68&gt;AG$194,10,IF('Indicator Data'!K68&lt;AG$195,0,10-(AG$194-'Indicator Data'!K68)/(AG$194-AG$195)*10))),1)</f>
        <v>1</v>
      </c>
      <c r="AH65" s="55">
        <f t="shared" si="45"/>
        <v>8.6999999999999993</v>
      </c>
      <c r="AI65" s="55">
        <f t="shared" si="46"/>
        <v>5.5</v>
      </c>
      <c r="AJ65" s="55">
        <f t="shared" si="47"/>
        <v>0</v>
      </c>
      <c r="AK65" s="55">
        <f t="shared" si="48"/>
        <v>0</v>
      </c>
      <c r="AL65" s="55">
        <f t="shared" si="49"/>
        <v>0</v>
      </c>
      <c r="AM65" s="55">
        <f t="shared" si="50"/>
        <v>0</v>
      </c>
      <c r="AN65" s="55">
        <f t="shared" si="51"/>
        <v>6</v>
      </c>
      <c r="AO65" s="57">
        <f t="shared" si="52"/>
        <v>7.8</v>
      </c>
      <c r="AP65" s="57">
        <f t="shared" si="53"/>
        <v>5.2</v>
      </c>
      <c r="AQ65" s="57">
        <f t="shared" si="54"/>
        <v>0</v>
      </c>
      <c r="AR65" s="57">
        <f t="shared" si="55"/>
        <v>0</v>
      </c>
      <c r="AS65" s="55">
        <f t="shared" si="56"/>
        <v>3.5</v>
      </c>
      <c r="AT65" s="55">
        <f>IF('Indicator Data'!L68="No data","x",IF('Indicator Data'!BE68&lt;1000,"x",ROUND((IF('Indicator Data'!L68&gt;AT$194,10,IF('Indicator Data'!L68&lt;AT$195,0,10-(AT$194-'Indicator Data'!L68)/(AT$194-AT$195)*10))),1)))</f>
        <v>7.1</v>
      </c>
      <c r="AU65" s="57">
        <f t="shared" si="57"/>
        <v>5.3</v>
      </c>
      <c r="AV65" s="58">
        <f t="shared" si="58"/>
        <v>4.4000000000000004</v>
      </c>
      <c r="AW65" s="55">
        <f>ROUND(IF('Indicator Data'!M68=0,0,IF('Indicator Data'!M68&gt;AW$194,10,IF('Indicator Data'!M68&lt;AW$195,0,10-(AW$194-'Indicator Data'!M68)/(AW$194-AW$195)*10))),1)</f>
        <v>3.4</v>
      </c>
      <c r="AX65" s="55">
        <f>ROUND(IF('Indicator Data'!N68=0,0,IF(LOG('Indicator Data'!N68)&gt;LOG(AX$194),10,IF(LOG('Indicator Data'!N68)&lt;LOG(AX$195),0,10-(LOG(AX$194)-LOG('Indicator Data'!N68))/(LOG(AX$194)-LOG(AX$195))*10))),1)</f>
        <v>5.6</v>
      </c>
      <c r="AY65" s="57">
        <f t="shared" si="59"/>
        <v>4.5999999999999996</v>
      </c>
      <c r="AZ65" s="55">
        <f>'Indicator Data'!O68</f>
        <v>0</v>
      </c>
      <c r="BA65" s="55">
        <f>'Indicator Data'!P68</f>
        <v>0</v>
      </c>
      <c r="BB65" s="57">
        <f t="shared" si="60"/>
        <v>0</v>
      </c>
      <c r="BC65" s="58">
        <f t="shared" si="61"/>
        <v>3.2</v>
      </c>
      <c r="BD65" s="15"/>
      <c r="BE65" s="104"/>
    </row>
    <row r="66" spans="1:57" s="4" customFormat="1" x14ac:dyDescent="0.35">
      <c r="A66" s="126" t="str">
        <f>'Indicator Data'!A69</f>
        <v>Germany</v>
      </c>
      <c r="B66" s="59" t="str">
        <f>'Indicator Data'!B69</f>
        <v>DEU</v>
      </c>
      <c r="C66" s="55">
        <f>ROUND(IF('Indicator Data'!C69=0,0.1,IF(LOG('Indicator Data'!C69)&gt;C$194,10,IF(LOG('Indicator Data'!C69)&lt;C$195,0,10-(C$194-LOG('Indicator Data'!C69))/(C$194-C$195)*10))),1)</f>
        <v>7.3</v>
      </c>
      <c r="D66" s="55">
        <f>ROUND(IF('Indicator Data'!D69=0,0.1,IF(LOG('Indicator Data'!D69)&gt;D$194,10,IF(LOG('Indicator Data'!D69)&lt;D$195,0,10-(D$194-LOG('Indicator Data'!D69))/(D$194-D$195)*10))),1)</f>
        <v>0.1</v>
      </c>
      <c r="E66" s="55">
        <f t="shared" si="31"/>
        <v>4.5999999999999996</v>
      </c>
      <c r="F66" s="55">
        <f>ROUND(IF('Indicator Data'!E69="No data",0.1,IF('Indicator Data'!E69=0,0,IF(LOG('Indicator Data'!E69)&gt;F$194,10,IF(LOG('Indicator Data'!E69)&lt;F$195,0,10-(F$194-LOG('Indicator Data'!E69))/(F$194-F$195)*10)))),1)</f>
        <v>8.4</v>
      </c>
      <c r="G66" s="55">
        <f>ROUND(IF('Indicator Data'!F69=0,0,IF(LOG('Indicator Data'!F69)&gt;G$194,10,IF(LOG('Indicator Data'!F69)&lt;G$195,0,10-(G$194-LOG('Indicator Data'!F69))/(G$194-G$195)*10))),1)</f>
        <v>0</v>
      </c>
      <c r="H66" s="55">
        <f>ROUND(IF('Indicator Data'!G69=0,0,IF(LOG('Indicator Data'!G69)&gt;H$194,10,IF(LOG('Indicator Data'!G69)&lt;H$195,0,10-(H$194-LOG('Indicator Data'!G69))/(H$194-H$195)*10))),1)</f>
        <v>0</v>
      </c>
      <c r="I66" s="55">
        <f>ROUND(IF('Indicator Data'!H69=0,0,IF(LOG('Indicator Data'!H69)&gt;I$194,10,IF(LOG('Indicator Data'!H69)&lt;I$195,0,10-(I$194-LOG('Indicator Data'!H69))/(I$194-I$195)*10))),1)</f>
        <v>0</v>
      </c>
      <c r="J66" s="55">
        <f t="shared" si="32"/>
        <v>0</v>
      </c>
      <c r="K66" s="55">
        <f>ROUND(IF('Indicator Data'!I69=0,0,IF(LOG('Indicator Data'!I69)&gt;K$194,10,IF(LOG('Indicator Data'!I69)&lt;K$195,0,10-(K$194-LOG('Indicator Data'!I69))/(K$194-K$195)*10))),1)</f>
        <v>0</v>
      </c>
      <c r="L66" s="55">
        <f t="shared" si="33"/>
        <v>0</v>
      </c>
      <c r="M66" s="55">
        <f>ROUND(IF('Indicator Data'!J69=0,0,IF(LOG('Indicator Data'!J69)&gt;M$194,10,IF(LOG('Indicator Data'!J69)&lt;M$195,0,10-(M$194-LOG('Indicator Data'!J69))/(M$194-M$195)*10))),1)</f>
        <v>0</v>
      </c>
      <c r="N66" s="56">
        <f>'Indicator Data'!C69/'Indicator Data'!$BD69</f>
        <v>1.0477787063804365E-4</v>
      </c>
      <c r="O66" s="56">
        <f>'Indicator Data'!D69/'Indicator Data'!$BD69</f>
        <v>0</v>
      </c>
      <c r="P66" s="56">
        <f>IF(F66=0.1,0,'Indicator Data'!E69/'Indicator Data'!$BD69)</f>
        <v>2.7389652846892092E-3</v>
      </c>
      <c r="Q66" s="56">
        <f>'Indicator Data'!F69/'Indicator Data'!$BD69</f>
        <v>0</v>
      </c>
      <c r="R66" s="56">
        <f>'Indicator Data'!G69/'Indicator Data'!$BD69</f>
        <v>0</v>
      </c>
      <c r="S66" s="56">
        <f>'Indicator Data'!H69/'Indicator Data'!$BD69</f>
        <v>0</v>
      </c>
      <c r="T66" s="56">
        <f>'Indicator Data'!I69/'Indicator Data'!$BD69</f>
        <v>0</v>
      </c>
      <c r="U66" s="56">
        <f>'Indicator Data'!J69/'Indicator Data'!$BD69</f>
        <v>0</v>
      </c>
      <c r="V66" s="55">
        <f t="shared" si="34"/>
        <v>0.5</v>
      </c>
      <c r="W66" s="55">
        <f t="shared" si="35"/>
        <v>0</v>
      </c>
      <c r="X66" s="55">
        <f t="shared" si="36"/>
        <v>0.3</v>
      </c>
      <c r="Y66" s="55">
        <f t="shared" si="37"/>
        <v>1.8</v>
      </c>
      <c r="Z66" s="55">
        <f t="shared" si="38"/>
        <v>0</v>
      </c>
      <c r="AA66" s="55">
        <f t="shared" si="39"/>
        <v>0</v>
      </c>
      <c r="AB66" s="55">
        <f t="shared" si="40"/>
        <v>0</v>
      </c>
      <c r="AC66" s="55">
        <f t="shared" si="41"/>
        <v>0</v>
      </c>
      <c r="AD66" s="55">
        <f t="shared" si="42"/>
        <v>0</v>
      </c>
      <c r="AE66" s="55">
        <f t="shared" si="43"/>
        <v>0</v>
      </c>
      <c r="AF66" s="55">
        <f t="shared" si="44"/>
        <v>0</v>
      </c>
      <c r="AG66" s="55">
        <f>ROUND(IF('Indicator Data'!K69=0,0,IF('Indicator Data'!K69&gt;AG$194,10,IF('Indicator Data'!K69&lt;AG$195,0,10-(AG$194-'Indicator Data'!K69)/(AG$194-AG$195)*10))),1)</f>
        <v>0</v>
      </c>
      <c r="AH66" s="55">
        <f t="shared" si="45"/>
        <v>3.9</v>
      </c>
      <c r="AI66" s="55">
        <f t="shared" si="46"/>
        <v>0.1</v>
      </c>
      <c r="AJ66" s="55">
        <f t="shared" si="47"/>
        <v>0</v>
      </c>
      <c r="AK66" s="55">
        <f t="shared" si="48"/>
        <v>0</v>
      </c>
      <c r="AL66" s="55">
        <f t="shared" si="49"/>
        <v>0</v>
      </c>
      <c r="AM66" s="55">
        <f t="shared" si="50"/>
        <v>0</v>
      </c>
      <c r="AN66" s="55">
        <f t="shared" si="51"/>
        <v>0</v>
      </c>
      <c r="AO66" s="57">
        <f t="shared" si="52"/>
        <v>2.7</v>
      </c>
      <c r="AP66" s="57">
        <f t="shared" si="53"/>
        <v>6.1</v>
      </c>
      <c r="AQ66" s="57">
        <f t="shared" si="54"/>
        <v>0</v>
      </c>
      <c r="AR66" s="57">
        <f t="shared" si="55"/>
        <v>0</v>
      </c>
      <c r="AS66" s="55">
        <f t="shared" si="56"/>
        <v>0</v>
      </c>
      <c r="AT66" s="55">
        <f>IF('Indicator Data'!L69="No data","x",IF('Indicator Data'!BE69&lt;1000,"x",ROUND((IF('Indicator Data'!L69&gt;AT$194,10,IF('Indicator Data'!L69&lt;AT$195,0,10-(AT$194-'Indicator Data'!L69)/(AT$194-AT$195)*10))),1)))</f>
        <v>1</v>
      </c>
      <c r="AU66" s="57">
        <f t="shared" si="57"/>
        <v>0.5</v>
      </c>
      <c r="AV66" s="58">
        <f t="shared" si="58"/>
        <v>2.2000000000000002</v>
      </c>
      <c r="AW66" s="55">
        <f>ROUND(IF('Indicator Data'!M69=0,0,IF('Indicator Data'!M69&gt;AW$194,10,IF('Indicator Data'!M69&lt;AW$195,0,10-(AW$194-'Indicator Data'!M69)/(AW$194-AW$195)*10))),1)</f>
        <v>0.3</v>
      </c>
      <c r="AX66" s="55">
        <f>ROUND(IF('Indicator Data'!N69=0,0,IF(LOG('Indicator Data'!N69)&gt;LOG(AX$194),10,IF(LOG('Indicator Data'!N69)&lt;LOG(AX$195),0,10-(LOG(AX$194)-LOG('Indicator Data'!N69))/(LOG(AX$194)-LOG(AX$195))*10))),1)</f>
        <v>1.3</v>
      </c>
      <c r="AY66" s="57">
        <f t="shared" si="59"/>
        <v>0.8</v>
      </c>
      <c r="AZ66" s="55">
        <f>'Indicator Data'!O69</f>
        <v>0</v>
      </c>
      <c r="BA66" s="55">
        <f>'Indicator Data'!P69</f>
        <v>0</v>
      </c>
      <c r="BB66" s="57">
        <f t="shared" si="60"/>
        <v>0</v>
      </c>
      <c r="BC66" s="58">
        <f t="shared" si="61"/>
        <v>0.6</v>
      </c>
      <c r="BD66" s="15"/>
      <c r="BE66" s="104"/>
    </row>
    <row r="67" spans="1:57" s="4" customFormat="1" x14ac:dyDescent="0.35">
      <c r="A67" s="126" t="str">
        <f>'Indicator Data'!A70</f>
        <v>Ghana</v>
      </c>
      <c r="B67" s="59" t="str">
        <f>'Indicator Data'!B70</f>
        <v>GHA</v>
      </c>
      <c r="C67" s="55">
        <f>ROUND(IF('Indicator Data'!C70=0,0.1,IF(LOG('Indicator Data'!C70)&gt;C$194,10,IF(LOG('Indicator Data'!C70)&lt;C$195,0,10-(C$194-LOG('Indicator Data'!C70))/(C$194-C$195)*10))),1)</f>
        <v>0.1</v>
      </c>
      <c r="D67" s="55">
        <f>ROUND(IF('Indicator Data'!D70=0,0.1,IF(LOG('Indicator Data'!D70)&gt;D$194,10,IF(LOG('Indicator Data'!D70)&lt;D$195,0,10-(D$194-LOG('Indicator Data'!D70))/(D$194-D$195)*10))),1)</f>
        <v>0.1</v>
      </c>
      <c r="E67" s="55">
        <f t="shared" ref="E67:E98" si="62">ROUND((10-GEOMEAN(((10-C67)/10*9+1),((10-D67)/10*9+1)))/9*10,1)</f>
        <v>0.1</v>
      </c>
      <c r="F67" s="55">
        <f>ROUND(IF('Indicator Data'!E70="No data",0.1,IF('Indicator Data'!E70=0,0,IF(LOG('Indicator Data'!E70)&gt;F$194,10,IF(LOG('Indicator Data'!E70)&lt;F$195,0,10-(F$194-LOG('Indicator Data'!E70))/(F$194-F$195)*10)))),1)</f>
        <v>7.1</v>
      </c>
      <c r="G67" s="55">
        <f>ROUND(IF('Indicator Data'!F70=0,0,IF(LOG('Indicator Data'!F70)&gt;G$194,10,IF(LOG('Indicator Data'!F70)&lt;G$195,0,10-(G$194-LOG('Indicator Data'!F70))/(G$194-G$195)*10))),1)</f>
        <v>5.3</v>
      </c>
      <c r="H67" s="55">
        <f>ROUND(IF('Indicator Data'!G70=0,0,IF(LOG('Indicator Data'!G70)&gt;H$194,10,IF(LOG('Indicator Data'!G70)&lt;H$195,0,10-(H$194-LOG('Indicator Data'!G70))/(H$194-H$195)*10))),1)</f>
        <v>0</v>
      </c>
      <c r="I67" s="55">
        <f>ROUND(IF('Indicator Data'!H70=0,0,IF(LOG('Indicator Data'!H70)&gt;I$194,10,IF(LOG('Indicator Data'!H70)&lt;I$195,0,10-(I$194-LOG('Indicator Data'!H70))/(I$194-I$195)*10))),1)</f>
        <v>0</v>
      </c>
      <c r="J67" s="55">
        <f t="shared" ref="J67:J98" si="63">ROUND((10-GEOMEAN(((10-H67)/10*9+1),((10-I67)/10*9+1)))/9*10,1)</f>
        <v>0</v>
      </c>
      <c r="K67" s="55">
        <f>ROUND(IF('Indicator Data'!I70=0,0,IF(LOG('Indicator Data'!I70)&gt;K$194,10,IF(LOG('Indicator Data'!I70)&lt;K$195,0,10-(K$194-LOG('Indicator Data'!I70))/(K$194-K$195)*10))),1)</f>
        <v>0</v>
      </c>
      <c r="L67" s="55">
        <f t="shared" ref="L67:L98" si="64">ROUND((10-GEOMEAN(((10-J67)/10*9+1),((10-K67)/10*9+1)))/9*10,1)</f>
        <v>0</v>
      </c>
      <c r="M67" s="55">
        <f>ROUND(IF('Indicator Data'!J70=0,0,IF(LOG('Indicator Data'!J70)&gt;M$194,10,IF(LOG('Indicator Data'!J70)&lt;M$195,0,10-(M$194-LOG('Indicator Data'!J70))/(M$194-M$195)*10))),1)</f>
        <v>0</v>
      </c>
      <c r="N67" s="56">
        <f>'Indicator Data'!C70/'Indicator Data'!$BD70</f>
        <v>0</v>
      </c>
      <c r="O67" s="56">
        <f>'Indicator Data'!D70/'Indicator Data'!$BD70</f>
        <v>0</v>
      </c>
      <c r="P67" s="56">
        <f>IF(F67=0.1,0,'Indicator Data'!E70/'Indicator Data'!$BD70)</f>
        <v>2.4555087921311258E-3</v>
      </c>
      <c r="Q67" s="56">
        <f>'Indicator Data'!F70/'Indicator Data'!$BD70</f>
        <v>5.8128706229896623E-7</v>
      </c>
      <c r="R67" s="56">
        <f>'Indicator Data'!G70/'Indicator Data'!$BD70</f>
        <v>0</v>
      </c>
      <c r="S67" s="56">
        <f>'Indicator Data'!H70/'Indicator Data'!$BD70</f>
        <v>0</v>
      </c>
      <c r="T67" s="56">
        <f>'Indicator Data'!I70/'Indicator Data'!$BD70</f>
        <v>0</v>
      </c>
      <c r="U67" s="56">
        <f>'Indicator Data'!J70/'Indicator Data'!$BD70</f>
        <v>0</v>
      </c>
      <c r="V67" s="55">
        <f t="shared" ref="V67:V98" si="65">ROUND(IF(N67&gt;V$194,10,IF(N67&lt;V$195,0,10-(V$194-N67)/(V$194-V$195)*10)),1)</f>
        <v>0</v>
      </c>
      <c r="W67" s="55">
        <f t="shared" ref="W67:W98" si="66">ROUND(IF(O67&gt;W$194,10,IF(O67&lt;W$195,0,10-(W$194-O67)/(W$194-W$195)*10)),1)</f>
        <v>0</v>
      </c>
      <c r="X67" s="55">
        <f t="shared" ref="X67:X98" si="67">ROUND(((10-GEOMEAN(((10-V67)/10*9+1),((10-W67)/10*9+1)))/9*10),1)</f>
        <v>0</v>
      </c>
      <c r="Y67" s="55">
        <f t="shared" ref="Y67:Y98" si="68">ROUND(IF(P67=0,0.1,IF(P67&gt;Y$194,10,IF(P67&lt;Y$195,0,10-(Y$194-P67)/(Y$194-Y$195)*10))),1)</f>
        <v>1.6</v>
      </c>
      <c r="Z67" s="55">
        <f t="shared" ref="Z67:Z98" si="69">ROUND(IF(Q67=0,0,IF(LOG(Q67)&gt;Z$194,10,IF(LOG(Q67)&lt;=Z$195,0,10-(Z$194-LOG(Q67))/(Z$194-Z$195)*10))),1)</f>
        <v>5</v>
      </c>
      <c r="AA67" s="55">
        <f t="shared" ref="AA67:AA98" si="70">ROUND(IF(R67&gt;AA$194,10,IF(R67&lt;AA$195,0,10-(AA$194-R67)/(AA$194-AA$195)*10)),1)</f>
        <v>0</v>
      </c>
      <c r="AB67" s="55">
        <f t="shared" ref="AB67:AB98" si="71">ROUND(IF(S67&gt;AB$194,10,IF(S67&lt;AB$195,0,10-(AB$194-S67)/(AB$194-AB$195)*10)),1)</f>
        <v>0</v>
      </c>
      <c r="AC67" s="55">
        <f t="shared" ref="AC67:AC98" si="72">ROUND(((10-GEOMEAN(((10-AA67)/10*9+1),((10-AB67)/10*9+1)))/9*10),1)</f>
        <v>0</v>
      </c>
      <c r="AD67" s="55">
        <f t="shared" ref="AD67:AD98" si="73">ROUND(IF(T67=0,0,IF(T67&gt;AD$194,10,IF(T67&lt;=AD$195,0,10-(AD$194-T67)/(AD$194-AD$195)*10))),1)</f>
        <v>0</v>
      </c>
      <c r="AE67" s="55">
        <f t="shared" ref="AE67:AE98" si="74">ROUND((10-GEOMEAN(((10-AC67)/10*9+1),((10-AD67)/10*9+1)))/9*10,1)</f>
        <v>0</v>
      </c>
      <c r="AF67" s="55">
        <f t="shared" ref="AF67:AF98" si="75">ROUND(IF(U67&gt;AF$194,10,IF(U67&lt;AF$195,0,10-(AF$194-U67)/(AF$194-AF$195)*10)),1)</f>
        <v>0</v>
      </c>
      <c r="AG67" s="55">
        <f>ROUND(IF('Indicator Data'!K70=0,0,IF('Indicator Data'!K70&gt;AG$194,10,IF('Indicator Data'!K70&lt;AG$195,0,10-(AG$194-'Indicator Data'!K70)/(AG$194-AG$195)*10))),1)</f>
        <v>0</v>
      </c>
      <c r="AH67" s="55">
        <f t="shared" ref="AH67:AH98" si="76">ROUND(AVERAGE(C67,V67),1)</f>
        <v>0.1</v>
      </c>
      <c r="AI67" s="55">
        <f t="shared" ref="AI67:AI98" si="77">ROUND(AVERAGE(D67,W67),1)</f>
        <v>0.1</v>
      </c>
      <c r="AJ67" s="55">
        <f t="shared" ref="AJ67:AJ98" si="78">ROUND(AVERAGE(AA67,H67),1)</f>
        <v>0</v>
      </c>
      <c r="AK67" s="55">
        <f t="shared" ref="AK67:AK98" si="79">ROUND(AVERAGE(AB67,I67),1)</f>
        <v>0</v>
      </c>
      <c r="AL67" s="55">
        <f t="shared" ref="AL67:AL98" si="80">ROUND((10-GEOMEAN(((10-AJ67)/10*9+1),((10-AK67)/10*9+1)))/9*10,1)</f>
        <v>0</v>
      </c>
      <c r="AM67" s="55">
        <f t="shared" ref="AM67:AM98" si="81">ROUND(AVERAGE(AD67,K67),1)</f>
        <v>0</v>
      </c>
      <c r="AN67" s="55">
        <f t="shared" ref="AN67:AN98" si="82">ROUND((10-GEOMEAN(((10-M67)/10*9+1),((10-AF67)/10*9+1)))/9*10,1)</f>
        <v>0</v>
      </c>
      <c r="AO67" s="57">
        <f t="shared" ref="AO67:AO98" si="83">ROUND((10-GEOMEAN(((10-E67)/10*9+1),((10-X67)/10*9+1)))/9*10,1)</f>
        <v>0.1</v>
      </c>
      <c r="AP67" s="57">
        <f t="shared" ref="AP67:AP98" si="84">ROUND(IF(AND(Y67="x",F67="x"),"x",(10-GEOMEAN(((10-F67)/10*9+1),((10-Y67)/10*9+1)))/9*10),1)</f>
        <v>4.9000000000000004</v>
      </c>
      <c r="AQ67" s="57">
        <f t="shared" ref="AQ67:AQ98" si="85">ROUND((10-GEOMEAN(((10-G67)/10*9+1),((10-Z67)/10*9+1)))/9*10,1)</f>
        <v>5.2</v>
      </c>
      <c r="AR67" s="57">
        <f t="shared" ref="AR67:AR98" si="86">ROUND((10-GEOMEAN(((10-L67)/10*9+1),((10-AE67)/10*9+1)))/9*10,1)</f>
        <v>0</v>
      </c>
      <c r="AS67" s="55">
        <f t="shared" ref="AS67:AS98" si="87">ROUND(AVERAGE(AG67,AN67),1)</f>
        <v>0</v>
      </c>
      <c r="AT67" s="55">
        <f>IF('Indicator Data'!L70="No data","x",IF('Indicator Data'!BE70&lt;1000,"x",ROUND((IF('Indicator Data'!L70&gt;AT$194,10,IF('Indicator Data'!L70&lt;AT$195,0,10-(AT$194-'Indicator Data'!L70)/(AT$194-AT$195)*10))),1)))</f>
        <v>2</v>
      </c>
      <c r="AU67" s="57">
        <f t="shared" ref="AU67:AU98" si="88">ROUND(AVERAGE(AS67,AT67),1)</f>
        <v>1</v>
      </c>
      <c r="AV67" s="58">
        <f t="shared" ref="AV67:AV98" si="89">IF(ROUND(IF(AP67="x",(10-GEOMEAN(((10-AO67)/10*9+1),((10-AU67)/10*9+1),((10-AQ67)/10*9+1),((10-AR67)/10*9+1)))/9*10,(10-GEOMEAN(((10-AO67)/10*9+1),((10-AP67)/10*9+1),((10-AQ67)/10*9+1),((10-AR67)/10*9+1),((10-AU67)/10*9+1)))/9*10),1)=0,0.1,ROUND(IF(AP67="x",(10-GEOMEAN(((10-AO67)/10*9+1),((10-AU67)/10*9+1),((10-AQ67)/10*9+1),((10-AR67)/10*9+1)))/9*10,(10-GEOMEAN(((10-AO67)/10*9+1),((10-AP67)/10*9+1),((10-AQ67)/10*9+1),((10-AR67)/10*9+1),((10-AU67)/10*9+1)))/9*10),1))</f>
        <v>2.6</v>
      </c>
      <c r="AW67" s="55">
        <f>ROUND(IF('Indicator Data'!M70=0,0,IF('Indicator Data'!M70&gt;AW$194,10,IF('Indicator Data'!M70&lt;AW$195,0,10-(AW$194-'Indicator Data'!M70)/(AW$194-AW$195)*10))),1)</f>
        <v>3.2</v>
      </c>
      <c r="AX67" s="55">
        <f>ROUND(IF('Indicator Data'!N70=0,0,IF(LOG('Indicator Data'!N70)&gt;LOG(AX$194),10,IF(LOG('Indicator Data'!N70)&lt;LOG(AX$195),0,10-(LOG(AX$194)-LOG('Indicator Data'!N70))/(LOG(AX$194)-LOG(AX$195))*10))),1)</f>
        <v>0.7</v>
      </c>
      <c r="AY67" s="57">
        <f t="shared" ref="AY67:AY98" si="90">ROUND((10-GEOMEAN(((10-AW67)/10*9+1),((10-AX67)/10*9+1)))/9*10,1)</f>
        <v>2</v>
      </c>
      <c r="AZ67" s="55">
        <f>'Indicator Data'!O70</f>
        <v>0</v>
      </c>
      <c r="BA67" s="55">
        <f>'Indicator Data'!P70</f>
        <v>0</v>
      </c>
      <c r="BB67" s="57">
        <f t="shared" ref="BB67:BB98" si="91">ROUND(IF(AZ67=5,10,IF(BA67=5,9,IF(AZ67=4,8,IF(BA67=4,7,0)))),1)</f>
        <v>0</v>
      </c>
      <c r="BC67" s="58">
        <f t="shared" ref="BC67:BC98" si="92">ROUND(IF(BB67&gt;5,BB67,AY67/10*7),1)</f>
        <v>1.4</v>
      </c>
      <c r="BD67" s="15"/>
      <c r="BE67" s="104"/>
    </row>
    <row r="68" spans="1:57" s="4" customFormat="1" x14ac:dyDescent="0.35">
      <c r="A68" s="126" t="str">
        <f>'Indicator Data'!A71</f>
        <v>Greece</v>
      </c>
      <c r="B68" s="59" t="str">
        <f>'Indicator Data'!B71</f>
        <v>GRC</v>
      </c>
      <c r="C68" s="55">
        <f>ROUND(IF('Indicator Data'!C71=0,0.1,IF(LOG('Indicator Data'!C71)&gt;C$194,10,IF(LOG('Indicator Data'!C71)&lt;C$195,0,10-(C$194-LOG('Indicator Data'!C71))/(C$194-C$195)*10))),1)</f>
        <v>7.9</v>
      </c>
      <c r="D68" s="55">
        <f>ROUND(IF('Indicator Data'!D71=0,0.1,IF(LOG('Indicator Data'!D71)&gt;D$194,10,IF(LOG('Indicator Data'!D71)&lt;D$195,0,10-(D$194-LOG('Indicator Data'!D71))/(D$194-D$195)*10))),1)</f>
        <v>6.5</v>
      </c>
      <c r="E68" s="55">
        <f t="shared" si="62"/>
        <v>7.3</v>
      </c>
      <c r="F68" s="55">
        <f>ROUND(IF('Indicator Data'!E71="No data",0.1,IF('Indicator Data'!E71=0,0,IF(LOG('Indicator Data'!E71)&gt;F$194,10,IF(LOG('Indicator Data'!E71)&lt;F$195,0,10-(F$194-LOG('Indicator Data'!E71))/(F$194-F$195)*10)))),1)</f>
        <v>5</v>
      </c>
      <c r="G68" s="55">
        <f>ROUND(IF('Indicator Data'!F71=0,0,IF(LOG('Indicator Data'!F71)&gt;G$194,10,IF(LOG('Indicator Data'!F71)&lt;G$195,0,10-(G$194-LOG('Indicator Data'!F71))/(G$194-G$195)*10))),1)</f>
        <v>7.8</v>
      </c>
      <c r="H68" s="55">
        <f>ROUND(IF('Indicator Data'!G71=0,0,IF(LOG('Indicator Data'!G71)&gt;H$194,10,IF(LOG('Indicator Data'!G71)&lt;H$195,0,10-(H$194-LOG('Indicator Data'!G71))/(H$194-H$195)*10))),1)</f>
        <v>0</v>
      </c>
      <c r="I68" s="55">
        <f>ROUND(IF('Indicator Data'!H71=0,0,IF(LOG('Indicator Data'!H71)&gt;I$194,10,IF(LOG('Indicator Data'!H71)&lt;I$195,0,10-(I$194-LOG('Indicator Data'!H71))/(I$194-I$195)*10))),1)</f>
        <v>0</v>
      </c>
      <c r="J68" s="55">
        <f t="shared" si="63"/>
        <v>0</v>
      </c>
      <c r="K68" s="55">
        <f>ROUND(IF('Indicator Data'!I71=0,0,IF(LOG('Indicator Data'!I71)&gt;K$194,10,IF(LOG('Indicator Data'!I71)&lt;K$195,0,10-(K$194-LOG('Indicator Data'!I71))/(K$194-K$195)*10))),1)</f>
        <v>0</v>
      </c>
      <c r="L68" s="55">
        <f t="shared" si="64"/>
        <v>0</v>
      </c>
      <c r="M68" s="55">
        <f>ROUND(IF('Indicator Data'!J71=0,0,IF(LOG('Indicator Data'!J71)&gt;M$194,10,IF(LOG('Indicator Data'!J71)&lt;M$195,0,10-(M$194-LOG('Indicator Data'!J71))/(M$194-M$195)*10))),1)</f>
        <v>0</v>
      </c>
      <c r="N68" s="56">
        <f>'Indicator Data'!C71/'Indicator Data'!$BD71</f>
        <v>1.3463423617064336E-3</v>
      </c>
      <c r="O68" s="56">
        <f>'Indicator Data'!D71/'Indicator Data'!$BD71</f>
        <v>8.140874630926946E-5</v>
      </c>
      <c r="P68" s="56">
        <f>IF(F68=0.1,0,'Indicator Data'!E71/'Indicator Data'!$BD71)</f>
        <v>9.5789873305090133E-4</v>
      </c>
      <c r="Q68" s="56">
        <f>'Indicator Data'!F71/'Indicator Data'!$BD71</f>
        <v>4.7015403785743099E-5</v>
      </c>
      <c r="R68" s="56">
        <f>'Indicator Data'!G71/'Indicator Data'!$BD71</f>
        <v>0</v>
      </c>
      <c r="S68" s="56">
        <f>'Indicator Data'!H71/'Indicator Data'!$BD71</f>
        <v>0</v>
      </c>
      <c r="T68" s="56">
        <f>'Indicator Data'!I71/'Indicator Data'!$BD71</f>
        <v>0</v>
      </c>
      <c r="U68" s="56">
        <f>'Indicator Data'!J71/'Indicator Data'!$BD71</f>
        <v>0</v>
      </c>
      <c r="V68" s="55">
        <f t="shared" si="65"/>
        <v>6.7</v>
      </c>
      <c r="W68" s="55">
        <f t="shared" si="66"/>
        <v>0.8</v>
      </c>
      <c r="X68" s="55">
        <f t="shared" si="67"/>
        <v>4.4000000000000004</v>
      </c>
      <c r="Y68" s="55">
        <f t="shared" si="68"/>
        <v>0.6</v>
      </c>
      <c r="Z68" s="55">
        <f t="shared" si="69"/>
        <v>9.3000000000000007</v>
      </c>
      <c r="AA68" s="55">
        <f t="shared" si="70"/>
        <v>0</v>
      </c>
      <c r="AB68" s="55">
        <f t="shared" si="71"/>
        <v>0</v>
      </c>
      <c r="AC68" s="55">
        <f t="shared" si="72"/>
        <v>0</v>
      </c>
      <c r="AD68" s="55">
        <f t="shared" si="73"/>
        <v>0</v>
      </c>
      <c r="AE68" s="55">
        <f t="shared" si="74"/>
        <v>0</v>
      </c>
      <c r="AF68" s="55">
        <f t="shared" si="75"/>
        <v>0</v>
      </c>
      <c r="AG68" s="55">
        <f>ROUND(IF('Indicator Data'!K71=0,0,IF('Indicator Data'!K71&gt;AG$194,10,IF('Indicator Data'!K71&lt;AG$195,0,10-(AG$194-'Indicator Data'!K71)/(AG$194-AG$195)*10))),1)</f>
        <v>1</v>
      </c>
      <c r="AH68" s="55">
        <f t="shared" si="76"/>
        <v>7.3</v>
      </c>
      <c r="AI68" s="55">
        <f t="shared" si="77"/>
        <v>3.7</v>
      </c>
      <c r="AJ68" s="55">
        <f t="shared" si="78"/>
        <v>0</v>
      </c>
      <c r="AK68" s="55">
        <f t="shared" si="79"/>
        <v>0</v>
      </c>
      <c r="AL68" s="55">
        <f t="shared" si="80"/>
        <v>0</v>
      </c>
      <c r="AM68" s="55">
        <f t="shared" si="81"/>
        <v>0</v>
      </c>
      <c r="AN68" s="55">
        <f t="shared" si="82"/>
        <v>0</v>
      </c>
      <c r="AO68" s="57">
        <f t="shared" si="83"/>
        <v>6.1</v>
      </c>
      <c r="AP68" s="57">
        <f t="shared" si="84"/>
        <v>3.1</v>
      </c>
      <c r="AQ68" s="57">
        <f t="shared" si="85"/>
        <v>8.6999999999999993</v>
      </c>
      <c r="AR68" s="57">
        <f t="shared" si="86"/>
        <v>0</v>
      </c>
      <c r="AS68" s="55">
        <f t="shared" si="87"/>
        <v>0.5</v>
      </c>
      <c r="AT68" s="55">
        <f>IF('Indicator Data'!L71="No data","x",IF('Indicator Data'!BE71&lt;1000,"x",ROUND((IF('Indicator Data'!L71&gt;AT$194,10,IF('Indicator Data'!L71&lt;AT$195,0,10-(AT$194-'Indicator Data'!L71)/(AT$194-AT$195)*10))),1)))</f>
        <v>4</v>
      </c>
      <c r="AU68" s="57">
        <f t="shared" si="88"/>
        <v>2.2999999999999998</v>
      </c>
      <c r="AV68" s="58">
        <f t="shared" si="89"/>
        <v>4.9000000000000004</v>
      </c>
      <c r="AW68" s="55">
        <f>ROUND(IF('Indicator Data'!M71=0,0,IF('Indicator Data'!M71&gt;AW$194,10,IF('Indicator Data'!M71&lt;AW$195,0,10-(AW$194-'Indicator Data'!M71)/(AW$194-AW$195)*10))),1)</f>
        <v>2.1</v>
      </c>
      <c r="AX68" s="55">
        <f>ROUND(IF('Indicator Data'!N71=0,0,IF(LOG('Indicator Data'!N71)&gt;LOG(AX$194),10,IF(LOG('Indicator Data'!N71)&lt;LOG(AX$195),0,10-(LOG(AX$194)-LOG('Indicator Data'!N71))/(LOG(AX$194)-LOG(AX$195))*10))),1)</f>
        <v>3.3</v>
      </c>
      <c r="AY68" s="57">
        <f t="shared" si="90"/>
        <v>2.7</v>
      </c>
      <c r="AZ68" s="55">
        <f>'Indicator Data'!O71</f>
        <v>0</v>
      </c>
      <c r="BA68" s="55">
        <f>'Indicator Data'!P71</f>
        <v>0</v>
      </c>
      <c r="BB68" s="57">
        <f t="shared" si="91"/>
        <v>0</v>
      </c>
      <c r="BC68" s="58">
        <f t="shared" si="92"/>
        <v>1.9</v>
      </c>
      <c r="BD68" s="15"/>
      <c r="BE68" s="104"/>
    </row>
    <row r="69" spans="1:57" s="4" customFormat="1" x14ac:dyDescent="0.35">
      <c r="A69" s="126" t="str">
        <f>'Indicator Data'!A72</f>
        <v>Grenada</v>
      </c>
      <c r="B69" s="59" t="str">
        <f>'Indicator Data'!B72</f>
        <v>GRD</v>
      </c>
      <c r="C69" s="55">
        <f>ROUND(IF('Indicator Data'!C72=0,0.1,IF(LOG('Indicator Data'!C72)&gt;C$194,10,IF(LOG('Indicator Data'!C72)&lt;C$195,0,10-(C$194-LOG('Indicator Data'!C72))/(C$194-C$195)*10))),1)</f>
        <v>0.7</v>
      </c>
      <c r="D69" s="55">
        <f>ROUND(IF('Indicator Data'!D72=0,0.1,IF(LOG('Indicator Data'!D72)&gt;D$194,10,IF(LOG('Indicator Data'!D72)&lt;D$195,0,10-(D$194-LOG('Indicator Data'!D72))/(D$194-D$195)*10))),1)</f>
        <v>0.1</v>
      </c>
      <c r="E69" s="55">
        <f t="shared" si="62"/>
        <v>0.4</v>
      </c>
      <c r="F69" s="55">
        <f>ROUND(IF('Indicator Data'!E72="No data",0.1,IF('Indicator Data'!E72=0,0,IF(LOG('Indicator Data'!E72)&gt;F$194,10,IF(LOG('Indicator Data'!E72)&lt;F$195,0,10-(F$194-LOG('Indicator Data'!E72))/(F$194-F$195)*10)))),1)</f>
        <v>0.1</v>
      </c>
      <c r="G69" s="55">
        <f>ROUND(IF('Indicator Data'!F72=0,0,IF(LOG('Indicator Data'!F72)&gt;G$194,10,IF(LOG('Indicator Data'!F72)&lt;G$195,0,10-(G$194-LOG('Indicator Data'!F72))/(G$194-G$195)*10))),1)</f>
        <v>0</v>
      </c>
      <c r="H69" s="55">
        <f>ROUND(IF('Indicator Data'!G72=0,0,IF(LOG('Indicator Data'!G72)&gt;H$194,10,IF(LOG('Indicator Data'!G72)&lt;H$195,0,10-(H$194-LOG('Indicator Data'!G72))/(H$194-H$195)*10))),1)</f>
        <v>2.1</v>
      </c>
      <c r="I69" s="55">
        <f>ROUND(IF('Indicator Data'!H72=0,0,IF(LOG('Indicator Data'!H72)&gt;I$194,10,IF(LOG('Indicator Data'!H72)&lt;I$195,0,10-(I$194-LOG('Indicator Data'!H72))/(I$194-I$195)*10))),1)</f>
        <v>5.3</v>
      </c>
      <c r="J69" s="55">
        <f t="shared" si="63"/>
        <v>3.9</v>
      </c>
      <c r="K69" s="55">
        <f>ROUND(IF('Indicator Data'!I72=0,0,IF(LOG('Indicator Data'!I72)&gt;K$194,10,IF(LOG('Indicator Data'!I72)&lt;K$195,0,10-(K$194-LOG('Indicator Data'!I72))/(K$194-K$195)*10))),1)</f>
        <v>0</v>
      </c>
      <c r="L69" s="55">
        <f t="shared" si="64"/>
        <v>2.2000000000000002</v>
      </c>
      <c r="M69" s="55">
        <f>ROUND(IF('Indicator Data'!J72=0,0,IF(LOG('Indicator Data'!J72)&gt;M$194,10,IF(LOG('Indicator Data'!J72)&lt;M$195,0,10-(M$194-LOG('Indicator Data'!J72))/(M$194-M$195)*10))),1)</f>
        <v>0</v>
      </c>
      <c r="N69" s="56">
        <f>'Indicator Data'!C72/'Indicator Data'!$BD72</f>
        <v>1.7518007214817821E-4</v>
      </c>
      <c r="O69" s="56">
        <f>'Indicator Data'!D72/'Indicator Data'!$BD72</f>
        <v>0</v>
      </c>
      <c r="P69" s="56">
        <f>IF(F69=0.1,0,'Indicator Data'!E72/'Indicator Data'!$BD72)</f>
        <v>0</v>
      </c>
      <c r="Q69" s="56">
        <f>'Indicator Data'!F72/'Indicator Data'!$BD72</f>
        <v>0</v>
      </c>
      <c r="R69" s="56">
        <f>'Indicator Data'!G72/'Indicator Data'!$BD72</f>
        <v>6.442643391521197E-3</v>
      </c>
      <c r="S69" s="56">
        <f>'Indicator Data'!H72/'Indicator Data'!$BD72</f>
        <v>5.0393901609612336E-4</v>
      </c>
      <c r="T69" s="56">
        <f>'Indicator Data'!I72/'Indicator Data'!$BD72</f>
        <v>0</v>
      </c>
      <c r="U69" s="56">
        <f>'Indicator Data'!J72/'Indicator Data'!$BD72</f>
        <v>0</v>
      </c>
      <c r="V69" s="55">
        <f t="shared" si="65"/>
        <v>0.9</v>
      </c>
      <c r="W69" s="55">
        <f t="shared" si="66"/>
        <v>0</v>
      </c>
      <c r="X69" s="55">
        <f t="shared" si="67"/>
        <v>0.5</v>
      </c>
      <c r="Y69" s="55">
        <f t="shared" si="68"/>
        <v>0.1</v>
      </c>
      <c r="Z69" s="55">
        <f t="shared" si="69"/>
        <v>0</v>
      </c>
      <c r="AA69" s="55">
        <f t="shared" si="70"/>
        <v>3.6</v>
      </c>
      <c r="AB69" s="55">
        <f t="shared" si="71"/>
        <v>1</v>
      </c>
      <c r="AC69" s="55">
        <f t="shared" si="72"/>
        <v>2.4</v>
      </c>
      <c r="AD69" s="55">
        <f t="shared" si="73"/>
        <v>0</v>
      </c>
      <c r="AE69" s="55">
        <f t="shared" si="74"/>
        <v>1.3</v>
      </c>
      <c r="AF69" s="55">
        <f t="shared" si="75"/>
        <v>0</v>
      </c>
      <c r="AG69" s="55">
        <f>ROUND(IF('Indicator Data'!K72=0,0,IF('Indicator Data'!K72&gt;AG$194,10,IF('Indicator Data'!K72&lt;AG$195,0,10-(AG$194-'Indicator Data'!K72)/(AG$194-AG$195)*10))),1)</f>
        <v>1</v>
      </c>
      <c r="AH69" s="55">
        <f t="shared" si="76"/>
        <v>0.8</v>
      </c>
      <c r="AI69" s="55">
        <f t="shared" si="77"/>
        <v>0.1</v>
      </c>
      <c r="AJ69" s="55">
        <f t="shared" si="78"/>
        <v>2.9</v>
      </c>
      <c r="AK69" s="55">
        <f t="shared" si="79"/>
        <v>3.2</v>
      </c>
      <c r="AL69" s="55">
        <f t="shared" si="80"/>
        <v>3.1</v>
      </c>
      <c r="AM69" s="55">
        <f t="shared" si="81"/>
        <v>0</v>
      </c>
      <c r="AN69" s="55">
        <f t="shared" si="82"/>
        <v>0</v>
      </c>
      <c r="AO69" s="57">
        <f t="shared" si="83"/>
        <v>0.5</v>
      </c>
      <c r="AP69" s="57">
        <f t="shared" si="84"/>
        <v>0.1</v>
      </c>
      <c r="AQ69" s="57">
        <f t="shared" si="85"/>
        <v>0</v>
      </c>
      <c r="AR69" s="57">
        <f t="shared" si="86"/>
        <v>1.8</v>
      </c>
      <c r="AS69" s="55">
        <f t="shared" si="87"/>
        <v>0.5</v>
      </c>
      <c r="AT69" s="55" t="str">
        <f>IF('Indicator Data'!L72="No data","x",IF('Indicator Data'!BE72&lt;1000,"x",ROUND((IF('Indicator Data'!L72&gt;AT$194,10,IF('Indicator Data'!L72&lt;AT$195,0,10-(AT$194-'Indicator Data'!L72)/(AT$194-AT$195)*10))),1)))</f>
        <v>x</v>
      </c>
      <c r="AU69" s="57">
        <f t="shared" si="88"/>
        <v>0.5</v>
      </c>
      <c r="AV69" s="58">
        <f t="shared" si="89"/>
        <v>0.6</v>
      </c>
      <c r="AW69" s="55">
        <f>ROUND(IF('Indicator Data'!M72=0,0,IF('Indicator Data'!M72&gt;AW$194,10,IF('Indicator Data'!M72&lt;AW$195,0,10-(AW$194-'Indicator Data'!M72)/(AW$194-AW$195)*10))),1)</f>
        <v>0</v>
      </c>
      <c r="AX69" s="55">
        <f>ROUND(IF('Indicator Data'!N72=0,0,IF(LOG('Indicator Data'!N72)&gt;LOG(AX$194),10,IF(LOG('Indicator Data'!N72)&lt;LOG(AX$195),0,10-(LOG(AX$194)-LOG('Indicator Data'!N72))/(LOG(AX$194)-LOG(AX$195))*10))),1)</f>
        <v>0</v>
      </c>
      <c r="AY69" s="57">
        <f t="shared" si="90"/>
        <v>0</v>
      </c>
      <c r="AZ69" s="55">
        <f>'Indicator Data'!O72</f>
        <v>0</v>
      </c>
      <c r="BA69" s="55">
        <f>'Indicator Data'!P72</f>
        <v>0</v>
      </c>
      <c r="BB69" s="57">
        <f t="shared" si="91"/>
        <v>0</v>
      </c>
      <c r="BC69" s="58">
        <f t="shared" si="92"/>
        <v>0</v>
      </c>
      <c r="BD69" s="15"/>
      <c r="BE69" s="104"/>
    </row>
    <row r="70" spans="1:57" s="4" customFormat="1" x14ac:dyDescent="0.35">
      <c r="A70" s="126" t="str">
        <f>'Indicator Data'!A73</f>
        <v>Guatemala</v>
      </c>
      <c r="B70" s="59" t="str">
        <f>'Indicator Data'!B73</f>
        <v>GTM</v>
      </c>
      <c r="C70" s="55">
        <f>ROUND(IF('Indicator Data'!C73=0,0.1,IF(LOG('Indicator Data'!C73)&gt;C$194,10,IF(LOG('Indicator Data'!C73)&lt;C$195,0,10-(C$194-LOG('Indicator Data'!C73))/(C$194-C$195)*10))),1)</f>
        <v>8.8000000000000007</v>
      </c>
      <c r="D70" s="55">
        <f>ROUND(IF('Indicator Data'!D73=0,0.1,IF(LOG('Indicator Data'!D73)&gt;D$194,10,IF(LOG('Indicator Data'!D73)&lt;D$195,0,10-(D$194-LOG('Indicator Data'!D73))/(D$194-D$195)*10))),1)</f>
        <v>10</v>
      </c>
      <c r="E70" s="55">
        <f t="shared" si="62"/>
        <v>9.5</v>
      </c>
      <c r="F70" s="55">
        <f>ROUND(IF('Indicator Data'!E73="No data",0.1,IF('Indicator Data'!E73=0,0,IF(LOG('Indicator Data'!E73)&gt;F$194,10,IF(LOG('Indicator Data'!E73)&lt;F$195,0,10-(F$194-LOG('Indicator Data'!E73))/(F$194-F$195)*10)))),1)</f>
        <v>6.9</v>
      </c>
      <c r="G70" s="55">
        <f>ROUND(IF('Indicator Data'!F73=0,0,IF(LOG('Indicator Data'!F73)&gt;G$194,10,IF(LOG('Indicator Data'!F73)&lt;G$195,0,10-(G$194-LOG('Indicator Data'!F73))/(G$194-G$195)*10))),1)</f>
        <v>7</v>
      </c>
      <c r="H70" s="55">
        <f>ROUND(IF('Indicator Data'!G73=0,0,IF(LOG('Indicator Data'!G73)&gt;H$194,10,IF(LOG('Indicator Data'!G73)&lt;H$195,0,10-(H$194-LOG('Indicator Data'!G73))/(H$194-H$195)*10))),1)</f>
        <v>7.6</v>
      </c>
      <c r="I70" s="55">
        <f>ROUND(IF('Indicator Data'!H73=0,0,IF(LOG('Indicator Data'!H73)&gt;I$194,10,IF(LOG('Indicator Data'!H73)&lt;I$195,0,10-(I$194-LOG('Indicator Data'!H73))/(I$194-I$195)*10))),1)</f>
        <v>8.5</v>
      </c>
      <c r="J70" s="55">
        <f t="shared" si="63"/>
        <v>8.1</v>
      </c>
      <c r="K70" s="55">
        <f>ROUND(IF('Indicator Data'!I73=0,0,IF(LOG('Indicator Data'!I73)&gt;K$194,10,IF(LOG('Indicator Data'!I73)&lt;K$195,0,10-(K$194-LOG('Indicator Data'!I73))/(K$194-K$195)*10))),1)</f>
        <v>4.3</v>
      </c>
      <c r="L70" s="55">
        <f t="shared" si="64"/>
        <v>6.6</v>
      </c>
      <c r="M70" s="55">
        <f>ROUND(IF('Indicator Data'!J73=0,0,IF(LOG('Indicator Data'!J73)&gt;M$194,10,IF(LOG('Indicator Data'!J73)&lt;M$195,0,10-(M$194-LOG('Indicator Data'!J73))/(M$194-M$195)*10))),1)</f>
        <v>10</v>
      </c>
      <c r="N70" s="56">
        <f>'Indicator Data'!C73/'Indicator Data'!$BD73</f>
        <v>2.0711395003598504E-3</v>
      </c>
      <c r="O70" s="56">
        <f>'Indicator Data'!D73/'Indicator Data'!$BD73</f>
        <v>9.810996275228833E-4</v>
      </c>
      <c r="P70" s="56">
        <f>IF(F70=0.1,0,'Indicator Data'!E73/'Indicator Data'!$BD73)</f>
        <v>3.5340566842194786E-3</v>
      </c>
      <c r="Q70" s="56">
        <f>'Indicator Data'!F73/'Indicator Data'!$BD73</f>
        <v>9.8655102576318892E-6</v>
      </c>
      <c r="R70" s="56">
        <f>'Indicator Data'!G73/'Indicator Data'!$BD73</f>
        <v>6.6972683542992611E-3</v>
      </c>
      <c r="S70" s="56">
        <f>'Indicator Data'!H73/'Indicator Data'!$BD73</f>
        <v>5.0807083275343523E-4</v>
      </c>
      <c r="T70" s="56">
        <f>'Indicator Data'!I73/'Indicator Data'!$BD73</f>
        <v>8.3127147310831087E-5</v>
      </c>
      <c r="U70" s="56">
        <f>'Indicator Data'!J73/'Indicator Data'!$BD73</f>
        <v>7.908768085152864E-3</v>
      </c>
      <c r="V70" s="55">
        <f t="shared" si="65"/>
        <v>10</v>
      </c>
      <c r="W70" s="55">
        <f t="shared" si="66"/>
        <v>9.8000000000000007</v>
      </c>
      <c r="X70" s="55">
        <f t="shared" si="67"/>
        <v>9.9</v>
      </c>
      <c r="Y70" s="55">
        <f t="shared" si="68"/>
        <v>2.4</v>
      </c>
      <c r="Z70" s="55">
        <f t="shared" si="69"/>
        <v>7.8</v>
      </c>
      <c r="AA70" s="55">
        <f t="shared" si="70"/>
        <v>3.7</v>
      </c>
      <c r="AB70" s="55">
        <f t="shared" si="71"/>
        <v>1</v>
      </c>
      <c r="AC70" s="55">
        <f t="shared" si="72"/>
        <v>2.5</v>
      </c>
      <c r="AD70" s="55">
        <f t="shared" si="73"/>
        <v>0.1</v>
      </c>
      <c r="AE70" s="55">
        <f t="shared" si="74"/>
        <v>1.4</v>
      </c>
      <c r="AF70" s="55">
        <f t="shared" si="75"/>
        <v>2.6</v>
      </c>
      <c r="AG70" s="55">
        <f>ROUND(IF('Indicator Data'!K73=0,0,IF('Indicator Data'!K73&gt;AG$194,10,IF('Indicator Data'!K73&lt;AG$195,0,10-(AG$194-'Indicator Data'!K73)/(AG$194-AG$195)*10))),1)</f>
        <v>6.1</v>
      </c>
      <c r="AH70" s="55">
        <f t="shared" si="76"/>
        <v>9.4</v>
      </c>
      <c r="AI70" s="55">
        <f t="shared" si="77"/>
        <v>9.9</v>
      </c>
      <c r="AJ70" s="55">
        <f t="shared" si="78"/>
        <v>5.7</v>
      </c>
      <c r="AK70" s="55">
        <f t="shared" si="79"/>
        <v>4.8</v>
      </c>
      <c r="AL70" s="55">
        <f t="shared" si="80"/>
        <v>5.3</v>
      </c>
      <c r="AM70" s="55">
        <f t="shared" si="81"/>
        <v>2.2000000000000002</v>
      </c>
      <c r="AN70" s="55">
        <f t="shared" si="82"/>
        <v>8</v>
      </c>
      <c r="AO70" s="57">
        <f t="shared" si="83"/>
        <v>9.6999999999999993</v>
      </c>
      <c r="AP70" s="57">
        <f t="shared" si="84"/>
        <v>5.0999999999999996</v>
      </c>
      <c r="AQ70" s="57">
        <f t="shared" si="85"/>
        <v>7.4</v>
      </c>
      <c r="AR70" s="57">
        <f t="shared" si="86"/>
        <v>4.5</v>
      </c>
      <c r="AS70" s="55">
        <f t="shared" si="87"/>
        <v>7.1</v>
      </c>
      <c r="AT70" s="55">
        <f>IF('Indicator Data'!L73="No data","x",IF('Indicator Data'!BE73&lt;1000,"x",ROUND((IF('Indicator Data'!L73&gt;AT$194,10,IF('Indicator Data'!L73&lt;AT$195,0,10-(AT$194-'Indicator Data'!L73)/(AT$194-AT$195)*10))),1)))</f>
        <v>0</v>
      </c>
      <c r="AU70" s="57">
        <f t="shared" si="88"/>
        <v>3.6</v>
      </c>
      <c r="AV70" s="58">
        <f t="shared" si="89"/>
        <v>6.8</v>
      </c>
      <c r="AW70" s="55">
        <f>ROUND(IF('Indicator Data'!M73=0,0,IF('Indicator Data'!M73&gt;AW$194,10,IF('Indicator Data'!M73&lt;AW$195,0,10-(AW$194-'Indicator Data'!M73)/(AW$194-AW$195)*10))),1)</f>
        <v>7.7</v>
      </c>
      <c r="AX70" s="55">
        <f>ROUND(IF('Indicator Data'!N73=0,0,IF(LOG('Indicator Data'!N73)&gt;LOG(AX$194),10,IF(LOG('Indicator Data'!N73)&lt;LOG(AX$195),0,10-(LOG(AX$194)-LOG('Indicator Data'!N73))/(LOG(AX$194)-LOG(AX$195))*10))),1)</f>
        <v>5.8</v>
      </c>
      <c r="AY70" s="57">
        <f t="shared" si="90"/>
        <v>6.9</v>
      </c>
      <c r="AZ70" s="55">
        <f>'Indicator Data'!O73</f>
        <v>0</v>
      </c>
      <c r="BA70" s="55">
        <f>'Indicator Data'!P73</f>
        <v>0</v>
      </c>
      <c r="BB70" s="57">
        <f t="shared" si="91"/>
        <v>0</v>
      </c>
      <c r="BC70" s="58">
        <f t="shared" si="92"/>
        <v>4.8</v>
      </c>
      <c r="BD70" s="15"/>
      <c r="BE70" s="104"/>
    </row>
    <row r="71" spans="1:57" s="4" customFormat="1" x14ac:dyDescent="0.35">
      <c r="A71" s="126" t="str">
        <f>'Indicator Data'!A74</f>
        <v>Guinea</v>
      </c>
      <c r="B71" s="59" t="str">
        <f>'Indicator Data'!B74</f>
        <v>GIN</v>
      </c>
      <c r="C71" s="55">
        <f>ROUND(IF('Indicator Data'!C74=0,0.1,IF(LOG('Indicator Data'!C74)&gt;C$194,10,IF(LOG('Indicator Data'!C74)&lt;C$195,0,10-(C$194-LOG('Indicator Data'!C74))/(C$194-C$195)*10))),1)</f>
        <v>0.1</v>
      </c>
      <c r="D71" s="55">
        <f>ROUND(IF('Indicator Data'!D74=0,0.1,IF(LOG('Indicator Data'!D74)&gt;D$194,10,IF(LOG('Indicator Data'!D74)&lt;D$195,0,10-(D$194-LOG('Indicator Data'!D74))/(D$194-D$195)*10))),1)</f>
        <v>0.1</v>
      </c>
      <c r="E71" s="55">
        <f t="shared" si="62"/>
        <v>0.1</v>
      </c>
      <c r="F71" s="55">
        <f>ROUND(IF('Indicator Data'!E74="No data",0.1,IF('Indicator Data'!E74=0,0,IF(LOG('Indicator Data'!E74)&gt;F$194,10,IF(LOG('Indicator Data'!E74)&lt;F$195,0,10-(F$194-LOG('Indicator Data'!E74))/(F$194-F$195)*10)))),1)</f>
        <v>6.8</v>
      </c>
      <c r="G71" s="55">
        <f>ROUND(IF('Indicator Data'!F74=0,0,IF(LOG('Indicator Data'!F74)&gt;G$194,10,IF(LOG('Indicator Data'!F74)&lt;G$195,0,10-(G$194-LOG('Indicator Data'!F74))/(G$194-G$195)*10))),1)</f>
        <v>5</v>
      </c>
      <c r="H71" s="55">
        <f>ROUND(IF('Indicator Data'!G74=0,0,IF(LOG('Indicator Data'!G74)&gt;H$194,10,IF(LOG('Indicator Data'!G74)&lt;H$195,0,10-(H$194-LOG('Indicator Data'!G74))/(H$194-H$195)*10))),1)</f>
        <v>0</v>
      </c>
      <c r="I71" s="55">
        <f>ROUND(IF('Indicator Data'!H74=0,0,IF(LOG('Indicator Data'!H74)&gt;I$194,10,IF(LOG('Indicator Data'!H74)&lt;I$195,0,10-(I$194-LOG('Indicator Data'!H74))/(I$194-I$195)*10))),1)</f>
        <v>0</v>
      </c>
      <c r="J71" s="55">
        <f t="shared" si="63"/>
        <v>0</v>
      </c>
      <c r="K71" s="55">
        <f>ROUND(IF('Indicator Data'!I74=0,0,IF(LOG('Indicator Data'!I74)&gt;K$194,10,IF(LOG('Indicator Data'!I74)&lt;K$195,0,10-(K$194-LOG('Indicator Data'!I74))/(K$194-K$195)*10))),1)</f>
        <v>0</v>
      </c>
      <c r="L71" s="55">
        <f t="shared" si="64"/>
        <v>0</v>
      </c>
      <c r="M71" s="55">
        <f>ROUND(IF('Indicator Data'!J74=0,0,IF(LOG('Indicator Data'!J74)&gt;M$194,10,IF(LOG('Indicator Data'!J74)&lt;M$195,0,10-(M$194-LOG('Indicator Data'!J74))/(M$194-M$195)*10))),1)</f>
        <v>0</v>
      </c>
      <c r="N71" s="56">
        <f>'Indicator Data'!C74/'Indicator Data'!$BD74</f>
        <v>0</v>
      </c>
      <c r="O71" s="56">
        <f>'Indicator Data'!D74/'Indicator Data'!$BD74</f>
        <v>0</v>
      </c>
      <c r="P71" s="56">
        <f>IF(F71=0.1,0,'Indicator Data'!E74/'Indicator Data'!$BD74)</f>
        <v>4.2822311132895878E-3</v>
      </c>
      <c r="Q71" s="56">
        <f>'Indicator Data'!F74/'Indicator Data'!$BD74</f>
        <v>8.143192374252623E-7</v>
      </c>
      <c r="R71" s="56">
        <f>'Indicator Data'!G74/'Indicator Data'!$BD74</f>
        <v>0</v>
      </c>
      <c r="S71" s="56">
        <f>'Indicator Data'!H74/'Indicator Data'!$BD74</f>
        <v>0</v>
      </c>
      <c r="T71" s="56">
        <f>'Indicator Data'!I74/'Indicator Data'!$BD74</f>
        <v>0</v>
      </c>
      <c r="U71" s="56">
        <f>'Indicator Data'!J74/'Indicator Data'!$BD74</f>
        <v>0</v>
      </c>
      <c r="V71" s="55">
        <f t="shared" si="65"/>
        <v>0</v>
      </c>
      <c r="W71" s="55">
        <f t="shared" si="66"/>
        <v>0</v>
      </c>
      <c r="X71" s="55">
        <f t="shared" si="67"/>
        <v>0</v>
      </c>
      <c r="Y71" s="55">
        <f t="shared" si="68"/>
        <v>2.9</v>
      </c>
      <c r="Z71" s="55">
        <f t="shared" si="69"/>
        <v>5.4</v>
      </c>
      <c r="AA71" s="55">
        <f t="shared" si="70"/>
        <v>0</v>
      </c>
      <c r="AB71" s="55">
        <f t="shared" si="71"/>
        <v>0</v>
      </c>
      <c r="AC71" s="55">
        <f t="shared" si="72"/>
        <v>0</v>
      </c>
      <c r="AD71" s="55">
        <f t="shared" si="73"/>
        <v>0</v>
      </c>
      <c r="AE71" s="55">
        <f t="shared" si="74"/>
        <v>0</v>
      </c>
      <c r="AF71" s="55">
        <f t="shared" si="75"/>
        <v>0</v>
      </c>
      <c r="AG71" s="55">
        <f>ROUND(IF('Indicator Data'!K74=0,0,IF('Indicator Data'!K74&gt;AG$194,10,IF('Indicator Data'!K74&lt;AG$195,0,10-(AG$194-'Indicator Data'!K74)/(AG$194-AG$195)*10))),1)</f>
        <v>1</v>
      </c>
      <c r="AH71" s="55">
        <f t="shared" si="76"/>
        <v>0.1</v>
      </c>
      <c r="AI71" s="55">
        <f t="shared" si="77"/>
        <v>0.1</v>
      </c>
      <c r="AJ71" s="55">
        <f t="shared" si="78"/>
        <v>0</v>
      </c>
      <c r="AK71" s="55">
        <f t="shared" si="79"/>
        <v>0</v>
      </c>
      <c r="AL71" s="55">
        <f t="shared" si="80"/>
        <v>0</v>
      </c>
      <c r="AM71" s="55">
        <f t="shared" si="81"/>
        <v>0</v>
      </c>
      <c r="AN71" s="55">
        <f t="shared" si="82"/>
        <v>0</v>
      </c>
      <c r="AO71" s="57">
        <f t="shared" si="83"/>
        <v>0.1</v>
      </c>
      <c r="AP71" s="57">
        <f t="shared" si="84"/>
        <v>5.2</v>
      </c>
      <c r="AQ71" s="57">
        <f t="shared" si="85"/>
        <v>5.2</v>
      </c>
      <c r="AR71" s="57">
        <f t="shared" si="86"/>
        <v>0</v>
      </c>
      <c r="AS71" s="55">
        <f t="shared" si="87"/>
        <v>0.5</v>
      </c>
      <c r="AT71" s="55">
        <f>IF('Indicator Data'!L74="No data","x",IF('Indicator Data'!BE74&lt;1000,"x",ROUND((IF('Indicator Data'!L74&gt;AT$194,10,IF('Indicator Data'!L74&lt;AT$195,0,10-(AT$194-'Indicator Data'!L74)/(AT$194-AT$195)*10))),1)))</f>
        <v>1</v>
      </c>
      <c r="AU71" s="57">
        <f t="shared" si="88"/>
        <v>0.8</v>
      </c>
      <c r="AV71" s="58">
        <f t="shared" si="89"/>
        <v>2.6</v>
      </c>
      <c r="AW71" s="55">
        <f>ROUND(IF('Indicator Data'!M74=0,0,IF('Indicator Data'!M74&gt;AW$194,10,IF('Indicator Data'!M74&lt;AW$195,0,10-(AW$194-'Indicator Data'!M74)/(AW$194-AW$195)*10))),1)</f>
        <v>7</v>
      </c>
      <c r="AX71" s="55">
        <f>ROUND(IF('Indicator Data'!N74=0,0,IF(LOG('Indicator Data'!N74)&gt;LOG(AX$194),10,IF(LOG('Indicator Data'!N74)&lt;LOG(AX$195),0,10-(LOG(AX$194)-LOG('Indicator Data'!N74))/(LOG(AX$194)-LOG(AX$195))*10))),1)</f>
        <v>4.5</v>
      </c>
      <c r="AY71" s="57">
        <f t="shared" si="90"/>
        <v>5.9</v>
      </c>
      <c r="AZ71" s="55">
        <f>'Indicator Data'!O74</f>
        <v>0</v>
      </c>
      <c r="BA71" s="55">
        <f>'Indicator Data'!P74</f>
        <v>0</v>
      </c>
      <c r="BB71" s="57">
        <f t="shared" si="91"/>
        <v>0</v>
      </c>
      <c r="BC71" s="58">
        <f t="shared" si="92"/>
        <v>4.0999999999999996</v>
      </c>
      <c r="BD71" s="15"/>
      <c r="BE71" s="104"/>
    </row>
    <row r="72" spans="1:57" s="4" customFormat="1" x14ac:dyDescent="0.35">
      <c r="A72" s="126" t="str">
        <f>'Indicator Data'!A75</f>
        <v>Guinea-Bissau</v>
      </c>
      <c r="B72" s="59" t="str">
        <f>'Indicator Data'!B75</f>
        <v>GNB</v>
      </c>
      <c r="C72" s="55">
        <f>ROUND(IF('Indicator Data'!C75=0,0.1,IF(LOG('Indicator Data'!C75)&gt;C$194,10,IF(LOG('Indicator Data'!C75)&lt;C$195,0,10-(C$194-LOG('Indicator Data'!C75))/(C$194-C$195)*10))),1)</f>
        <v>0.1</v>
      </c>
      <c r="D72" s="55">
        <f>ROUND(IF('Indicator Data'!D75=0,0.1,IF(LOG('Indicator Data'!D75)&gt;D$194,10,IF(LOG('Indicator Data'!D75)&lt;D$195,0,10-(D$194-LOG('Indicator Data'!D75))/(D$194-D$195)*10))),1)</f>
        <v>0.1</v>
      </c>
      <c r="E72" s="55">
        <f t="shared" si="62"/>
        <v>0.1</v>
      </c>
      <c r="F72" s="55">
        <f>ROUND(IF('Indicator Data'!E75="No data",0.1,IF('Indicator Data'!E75=0,0,IF(LOG('Indicator Data'!E75)&gt;F$194,10,IF(LOG('Indicator Data'!E75)&lt;F$195,0,10-(F$194-LOG('Indicator Data'!E75))/(F$194-F$195)*10)))),1)</f>
        <v>4.4000000000000004</v>
      </c>
      <c r="G72" s="55">
        <f>ROUND(IF('Indicator Data'!F75=0,0,IF(LOG('Indicator Data'!F75)&gt;G$194,10,IF(LOG('Indicator Data'!F75)&lt;G$195,0,10-(G$194-LOG('Indicator Data'!F75))/(G$194-G$195)*10))),1)</f>
        <v>1</v>
      </c>
      <c r="H72" s="55">
        <f>ROUND(IF('Indicator Data'!G75=0,0,IF(LOG('Indicator Data'!G75)&gt;H$194,10,IF(LOG('Indicator Data'!G75)&lt;H$195,0,10-(H$194-LOG('Indicator Data'!G75))/(H$194-H$195)*10))),1)</f>
        <v>0</v>
      </c>
      <c r="I72" s="55">
        <f>ROUND(IF('Indicator Data'!H75=0,0,IF(LOG('Indicator Data'!H75)&gt;I$194,10,IF(LOG('Indicator Data'!H75)&lt;I$195,0,10-(I$194-LOG('Indicator Data'!H75))/(I$194-I$195)*10))),1)</f>
        <v>0</v>
      </c>
      <c r="J72" s="55">
        <f t="shared" si="63"/>
        <v>0</v>
      </c>
      <c r="K72" s="55">
        <f>ROUND(IF('Indicator Data'!I75=0,0,IF(LOG('Indicator Data'!I75)&gt;K$194,10,IF(LOG('Indicator Data'!I75)&lt;K$195,0,10-(K$194-LOG('Indicator Data'!I75))/(K$194-K$195)*10))),1)</f>
        <v>0</v>
      </c>
      <c r="L72" s="55">
        <f t="shared" si="64"/>
        <v>0</v>
      </c>
      <c r="M72" s="55">
        <f>ROUND(IF('Indicator Data'!J75=0,0,IF(LOG('Indicator Data'!J75)&gt;M$194,10,IF(LOG('Indicator Data'!J75)&lt;M$195,0,10-(M$194-LOG('Indicator Data'!J75))/(M$194-M$195)*10))),1)</f>
        <v>6.5</v>
      </c>
      <c r="N72" s="56">
        <f>'Indicator Data'!C75/'Indicator Data'!$BD75</f>
        <v>0</v>
      </c>
      <c r="O72" s="56">
        <f>'Indicator Data'!D75/'Indicator Data'!$BD75</f>
        <v>0</v>
      </c>
      <c r="P72" s="56">
        <f>IF(F72=0.1,0,'Indicator Data'!E75/'Indicator Data'!$BD75)</f>
        <v>3.0934635072695561E-3</v>
      </c>
      <c r="Q72" s="56">
        <f>'Indicator Data'!F75/'Indicator Data'!$BD75</f>
        <v>2.28013400673291E-8</v>
      </c>
      <c r="R72" s="56">
        <f>'Indicator Data'!G75/'Indicator Data'!$BD75</f>
        <v>0</v>
      </c>
      <c r="S72" s="56">
        <f>'Indicator Data'!H75/'Indicator Data'!$BD75</f>
        <v>0</v>
      </c>
      <c r="T72" s="56">
        <f>'Indicator Data'!I75/'Indicator Data'!$BD75</f>
        <v>0</v>
      </c>
      <c r="U72" s="56">
        <f>'Indicator Data'!J75/'Indicator Data'!$BD75</f>
        <v>2.1715561968884858E-3</v>
      </c>
      <c r="V72" s="55">
        <f t="shared" si="65"/>
        <v>0</v>
      </c>
      <c r="W72" s="55">
        <f t="shared" si="66"/>
        <v>0</v>
      </c>
      <c r="X72" s="55">
        <f t="shared" si="67"/>
        <v>0</v>
      </c>
      <c r="Y72" s="55">
        <f t="shared" si="68"/>
        <v>2.1</v>
      </c>
      <c r="Z72" s="55">
        <f t="shared" si="69"/>
        <v>1.9</v>
      </c>
      <c r="AA72" s="55">
        <f t="shared" si="70"/>
        <v>0</v>
      </c>
      <c r="AB72" s="55">
        <f t="shared" si="71"/>
        <v>0</v>
      </c>
      <c r="AC72" s="55">
        <f t="shared" si="72"/>
        <v>0</v>
      </c>
      <c r="AD72" s="55">
        <f t="shared" si="73"/>
        <v>0</v>
      </c>
      <c r="AE72" s="55">
        <f t="shared" si="74"/>
        <v>0</v>
      </c>
      <c r="AF72" s="55">
        <f t="shared" si="75"/>
        <v>0.7</v>
      </c>
      <c r="AG72" s="55">
        <f>ROUND(IF('Indicator Data'!K75=0,0,IF('Indicator Data'!K75&gt;AG$194,10,IF('Indicator Data'!K75&lt;AG$195,0,10-(AG$194-'Indicator Data'!K75)/(AG$194-AG$195)*10))),1)</f>
        <v>2</v>
      </c>
      <c r="AH72" s="55">
        <f t="shared" si="76"/>
        <v>0.1</v>
      </c>
      <c r="AI72" s="55">
        <f t="shared" si="77"/>
        <v>0.1</v>
      </c>
      <c r="AJ72" s="55">
        <f t="shared" si="78"/>
        <v>0</v>
      </c>
      <c r="AK72" s="55">
        <f t="shared" si="79"/>
        <v>0</v>
      </c>
      <c r="AL72" s="55">
        <f t="shared" si="80"/>
        <v>0</v>
      </c>
      <c r="AM72" s="55">
        <f t="shared" si="81"/>
        <v>0</v>
      </c>
      <c r="AN72" s="55">
        <f t="shared" si="82"/>
        <v>4.2</v>
      </c>
      <c r="AO72" s="57">
        <f t="shared" si="83"/>
        <v>0.1</v>
      </c>
      <c r="AP72" s="57">
        <f t="shared" si="84"/>
        <v>3.3</v>
      </c>
      <c r="AQ72" s="57">
        <f t="shared" si="85"/>
        <v>1.5</v>
      </c>
      <c r="AR72" s="57">
        <f t="shared" si="86"/>
        <v>0</v>
      </c>
      <c r="AS72" s="55">
        <f t="shared" si="87"/>
        <v>3.1</v>
      </c>
      <c r="AT72" s="55">
        <f>IF('Indicator Data'!L75="No data","x",IF('Indicator Data'!BE75&lt;1000,"x",ROUND((IF('Indicator Data'!L75&gt;AT$194,10,IF('Indicator Data'!L75&lt;AT$195,0,10-(AT$194-'Indicator Data'!L75)/(AT$194-AT$195)*10))),1)))</f>
        <v>1</v>
      </c>
      <c r="AU72" s="57">
        <f t="shared" si="88"/>
        <v>2.1</v>
      </c>
      <c r="AV72" s="58">
        <f t="shared" si="89"/>
        <v>1.5</v>
      </c>
      <c r="AW72" s="55">
        <f>ROUND(IF('Indicator Data'!M75=0,0,IF('Indicator Data'!M75&gt;AW$194,10,IF('Indicator Data'!M75&lt;AW$195,0,10-(AW$194-'Indicator Data'!M75)/(AW$194-AW$195)*10))),1)</f>
        <v>1.2</v>
      </c>
      <c r="AX72" s="55">
        <f>ROUND(IF('Indicator Data'!N75=0,0,IF(LOG('Indicator Data'!N75)&gt;LOG(AX$194),10,IF(LOG('Indicator Data'!N75)&lt;LOG(AX$195),0,10-(LOG(AX$194)-LOG('Indicator Data'!N75))/(LOG(AX$194)-LOG(AX$195))*10))),1)</f>
        <v>3.1</v>
      </c>
      <c r="AY72" s="57">
        <f t="shared" si="90"/>
        <v>2.2000000000000002</v>
      </c>
      <c r="AZ72" s="55">
        <f>'Indicator Data'!O75</f>
        <v>0</v>
      </c>
      <c r="BA72" s="55">
        <f>'Indicator Data'!P75</f>
        <v>0</v>
      </c>
      <c r="BB72" s="57">
        <f t="shared" si="91"/>
        <v>0</v>
      </c>
      <c r="BC72" s="58">
        <f t="shared" si="92"/>
        <v>1.5</v>
      </c>
      <c r="BD72" s="15"/>
      <c r="BE72" s="104"/>
    </row>
    <row r="73" spans="1:57" s="4" customFormat="1" x14ac:dyDescent="0.35">
      <c r="A73" s="126" t="str">
        <f>'Indicator Data'!A76</f>
        <v>Guyana</v>
      </c>
      <c r="B73" s="59" t="str">
        <f>'Indicator Data'!B76</f>
        <v>GUY</v>
      </c>
      <c r="C73" s="55">
        <f>ROUND(IF('Indicator Data'!C76=0,0.1,IF(LOG('Indicator Data'!C76)&gt;C$194,10,IF(LOG('Indicator Data'!C76)&lt;C$195,0,10-(C$194-LOG('Indicator Data'!C76))/(C$194-C$195)*10))),1)</f>
        <v>0.1</v>
      </c>
      <c r="D73" s="55">
        <f>ROUND(IF('Indicator Data'!D76=0,0.1,IF(LOG('Indicator Data'!D76)&gt;D$194,10,IF(LOG('Indicator Data'!D76)&lt;D$195,0,10-(D$194-LOG('Indicator Data'!D76))/(D$194-D$195)*10))),1)</f>
        <v>0.1</v>
      </c>
      <c r="E73" s="55">
        <f t="shared" si="62"/>
        <v>0.1</v>
      </c>
      <c r="F73" s="55">
        <f>ROUND(IF('Indicator Data'!E76="No data",0.1,IF('Indicator Data'!E76=0,0,IF(LOG('Indicator Data'!E76)&gt;F$194,10,IF(LOG('Indicator Data'!E76)&lt;F$195,0,10-(F$194-LOG('Indicator Data'!E76))/(F$194-F$195)*10)))),1)</f>
        <v>4.4000000000000004</v>
      </c>
      <c r="G73" s="55">
        <f>ROUND(IF('Indicator Data'!F76=0,0,IF(LOG('Indicator Data'!F76)&gt;G$194,10,IF(LOG('Indicator Data'!F76)&lt;G$195,0,10-(G$194-LOG('Indicator Data'!F76))/(G$194-G$195)*10))),1)</f>
        <v>4.9000000000000004</v>
      </c>
      <c r="H73" s="55">
        <f>ROUND(IF('Indicator Data'!G76=0,0,IF(LOG('Indicator Data'!G76)&gt;H$194,10,IF(LOG('Indicator Data'!G76)&lt;H$195,0,10-(H$194-LOG('Indicator Data'!G76))/(H$194-H$195)*10))),1)</f>
        <v>0</v>
      </c>
      <c r="I73" s="55">
        <f>ROUND(IF('Indicator Data'!H76=0,0,IF(LOG('Indicator Data'!H76)&gt;I$194,10,IF(LOG('Indicator Data'!H76)&lt;I$195,0,10-(I$194-LOG('Indicator Data'!H76))/(I$194-I$195)*10))),1)</f>
        <v>0</v>
      </c>
      <c r="J73" s="55">
        <f t="shared" si="63"/>
        <v>0</v>
      </c>
      <c r="K73" s="55">
        <f>ROUND(IF('Indicator Data'!I76=0,0,IF(LOG('Indicator Data'!I76)&gt;K$194,10,IF(LOG('Indicator Data'!I76)&lt;K$195,0,10-(K$194-LOG('Indicator Data'!I76))/(K$194-K$195)*10))),1)</f>
        <v>0</v>
      </c>
      <c r="L73" s="55">
        <f t="shared" si="64"/>
        <v>0</v>
      </c>
      <c r="M73" s="55">
        <f>ROUND(IF('Indicator Data'!J76=0,0,IF(LOG('Indicator Data'!J76)&gt;M$194,10,IF(LOG('Indicator Data'!J76)&lt;M$195,0,10-(M$194-LOG('Indicator Data'!J76))/(M$194-M$195)*10))),1)</f>
        <v>8.1999999999999993</v>
      </c>
      <c r="N73" s="56">
        <f>'Indicator Data'!C76/'Indicator Data'!$BD76</f>
        <v>0</v>
      </c>
      <c r="O73" s="56">
        <f>'Indicator Data'!D76/'Indicator Data'!$BD76</f>
        <v>0</v>
      </c>
      <c r="P73" s="56">
        <f>IF(F73=0.1,0,'Indicator Data'!E76/'Indicator Data'!$BD76)</f>
        <v>8.1912151528310603E-3</v>
      </c>
      <c r="Q73" s="56">
        <f>'Indicator Data'!F76/'Indicator Data'!$BD76</f>
        <v>1.2684521619834986E-5</v>
      </c>
      <c r="R73" s="56">
        <f>'Indicator Data'!G76/'Indicator Data'!$BD76</f>
        <v>0</v>
      </c>
      <c r="S73" s="56">
        <f>'Indicator Data'!H76/'Indicator Data'!$BD76</f>
        <v>0</v>
      </c>
      <c r="T73" s="56">
        <f>'Indicator Data'!I76/'Indicator Data'!$BD76</f>
        <v>0</v>
      </c>
      <c r="U73" s="56">
        <f>'Indicator Data'!J76/'Indicator Data'!$BD76</f>
        <v>2.5446489075988194E-2</v>
      </c>
      <c r="V73" s="55">
        <f t="shared" si="65"/>
        <v>0</v>
      </c>
      <c r="W73" s="55">
        <f t="shared" si="66"/>
        <v>0</v>
      </c>
      <c r="X73" s="55">
        <f t="shared" si="67"/>
        <v>0</v>
      </c>
      <c r="Y73" s="55">
        <f t="shared" si="68"/>
        <v>5.5</v>
      </c>
      <c r="Z73" s="55">
        <f t="shared" si="69"/>
        <v>8</v>
      </c>
      <c r="AA73" s="55">
        <f t="shared" si="70"/>
        <v>0</v>
      </c>
      <c r="AB73" s="55">
        <f t="shared" si="71"/>
        <v>0</v>
      </c>
      <c r="AC73" s="55">
        <f t="shared" si="72"/>
        <v>0</v>
      </c>
      <c r="AD73" s="55">
        <f t="shared" si="73"/>
        <v>0</v>
      </c>
      <c r="AE73" s="55">
        <f t="shared" si="74"/>
        <v>0</v>
      </c>
      <c r="AF73" s="55">
        <f t="shared" si="75"/>
        <v>8.5</v>
      </c>
      <c r="AG73" s="55">
        <f>ROUND(IF('Indicator Data'!K76=0,0,IF('Indicator Data'!K76&gt;AG$194,10,IF('Indicator Data'!K76&lt;AG$195,0,10-(AG$194-'Indicator Data'!K76)/(AG$194-AG$195)*10))),1)</f>
        <v>3</v>
      </c>
      <c r="AH73" s="55">
        <f t="shared" si="76"/>
        <v>0.1</v>
      </c>
      <c r="AI73" s="55">
        <f t="shared" si="77"/>
        <v>0.1</v>
      </c>
      <c r="AJ73" s="55">
        <f t="shared" si="78"/>
        <v>0</v>
      </c>
      <c r="AK73" s="55">
        <f t="shared" si="79"/>
        <v>0</v>
      </c>
      <c r="AL73" s="55">
        <f t="shared" si="80"/>
        <v>0</v>
      </c>
      <c r="AM73" s="55">
        <f t="shared" si="81"/>
        <v>0</v>
      </c>
      <c r="AN73" s="55">
        <f t="shared" si="82"/>
        <v>8.4</v>
      </c>
      <c r="AO73" s="57">
        <f t="shared" si="83"/>
        <v>0.1</v>
      </c>
      <c r="AP73" s="57">
        <f t="shared" si="84"/>
        <v>5</v>
      </c>
      <c r="AQ73" s="57">
        <f t="shared" si="85"/>
        <v>6.7</v>
      </c>
      <c r="AR73" s="57">
        <f t="shared" si="86"/>
        <v>0</v>
      </c>
      <c r="AS73" s="55">
        <f t="shared" si="87"/>
        <v>5.7</v>
      </c>
      <c r="AT73" s="55">
        <f>IF('Indicator Data'!L76="No data","x",IF('Indicator Data'!BE76&lt;1000,"x",ROUND((IF('Indicator Data'!L76&gt;AT$194,10,IF('Indicator Data'!L76&lt;AT$195,0,10-(AT$194-'Indicator Data'!L76)/(AT$194-AT$195)*10))),1)))</f>
        <v>3</v>
      </c>
      <c r="AU73" s="57">
        <f t="shared" si="88"/>
        <v>4.4000000000000004</v>
      </c>
      <c r="AV73" s="58">
        <f t="shared" si="89"/>
        <v>3.7</v>
      </c>
      <c r="AW73" s="55">
        <f>ROUND(IF('Indicator Data'!M76=0,0,IF('Indicator Data'!M76&gt;AW$194,10,IF('Indicator Data'!M76&lt;AW$195,0,10-(AW$194-'Indicator Data'!M76)/(AW$194-AW$195)*10))),1)</f>
        <v>1</v>
      </c>
      <c r="AX73" s="55">
        <f>ROUND(IF('Indicator Data'!N76=0,0,IF(LOG('Indicator Data'!N76)&gt;LOG(AX$194),10,IF(LOG('Indicator Data'!N76)&lt;LOG(AX$195),0,10-(LOG(AX$194)-LOG('Indicator Data'!N76))/(LOG(AX$194)-LOG(AX$195))*10))),1)</f>
        <v>0.8</v>
      </c>
      <c r="AY73" s="57">
        <f t="shared" si="90"/>
        <v>0.9</v>
      </c>
      <c r="AZ73" s="55">
        <f>'Indicator Data'!O76</f>
        <v>0</v>
      </c>
      <c r="BA73" s="55">
        <f>'Indicator Data'!P76</f>
        <v>0</v>
      </c>
      <c r="BB73" s="57">
        <f t="shared" si="91"/>
        <v>0</v>
      </c>
      <c r="BC73" s="58">
        <f t="shared" si="92"/>
        <v>0.6</v>
      </c>
      <c r="BD73" s="15"/>
      <c r="BE73" s="104"/>
    </row>
    <row r="74" spans="1:57" s="4" customFormat="1" x14ac:dyDescent="0.35">
      <c r="A74" s="126" t="str">
        <f>'Indicator Data'!A77</f>
        <v>Haiti</v>
      </c>
      <c r="B74" s="59" t="str">
        <f>'Indicator Data'!B77</f>
        <v>HTI</v>
      </c>
      <c r="C74" s="55">
        <f>ROUND(IF('Indicator Data'!C77=0,0.1,IF(LOG('Indicator Data'!C77)&gt;C$194,10,IF(LOG('Indicator Data'!C77)&lt;C$195,0,10-(C$194-LOG('Indicator Data'!C77))/(C$194-C$195)*10))),1)</f>
        <v>8.1999999999999993</v>
      </c>
      <c r="D74" s="55">
        <f>ROUND(IF('Indicator Data'!D77=0,0.1,IF(LOG('Indicator Data'!D77)&gt;D$194,10,IF(LOG('Indicator Data'!D77)&lt;D$195,0,10-(D$194-LOG('Indicator Data'!D77))/(D$194-D$195)*10))),1)</f>
        <v>0.1</v>
      </c>
      <c r="E74" s="55">
        <f t="shared" si="62"/>
        <v>5.4</v>
      </c>
      <c r="F74" s="55">
        <f>ROUND(IF('Indicator Data'!E77="No data",0.1,IF('Indicator Data'!E77=0,0,IF(LOG('Indicator Data'!E77)&gt;F$194,10,IF(LOG('Indicator Data'!E77)&lt;F$195,0,10-(F$194-LOG('Indicator Data'!E77))/(F$194-F$195)*10)))),1)</f>
        <v>6.1</v>
      </c>
      <c r="G74" s="55">
        <f>ROUND(IF('Indicator Data'!F77=0,0,IF(LOG('Indicator Data'!F77)&gt;G$194,10,IF(LOG('Indicator Data'!F77)&lt;G$195,0,10-(G$194-LOG('Indicator Data'!F77))/(G$194-G$195)*10))),1)</f>
        <v>5.9</v>
      </c>
      <c r="H74" s="55">
        <f>ROUND(IF('Indicator Data'!G77=0,0,IF(LOG('Indicator Data'!G77)&gt;H$194,10,IF(LOG('Indicator Data'!G77)&lt;H$195,0,10-(H$194-LOG('Indicator Data'!G77))/(H$194-H$195)*10))),1)</f>
        <v>8.3000000000000007</v>
      </c>
      <c r="I74" s="55">
        <f>ROUND(IF('Indicator Data'!H77=0,0,IF(LOG('Indicator Data'!H77)&gt;I$194,10,IF(LOG('Indicator Data'!H77)&lt;I$195,0,10-(I$194-LOG('Indicator Data'!H77))/(I$194-I$195)*10))),1)</f>
        <v>9.1</v>
      </c>
      <c r="J74" s="55">
        <f t="shared" si="63"/>
        <v>8.6999999999999993</v>
      </c>
      <c r="K74" s="55">
        <f>ROUND(IF('Indicator Data'!I77=0,0,IF(LOG('Indicator Data'!I77)&gt;K$194,10,IF(LOG('Indicator Data'!I77)&lt;K$195,0,10-(K$194-LOG('Indicator Data'!I77))/(K$194-K$195)*10))),1)</f>
        <v>6.8</v>
      </c>
      <c r="L74" s="55">
        <f t="shared" si="64"/>
        <v>7.9</v>
      </c>
      <c r="M74" s="55">
        <f>ROUND(IF('Indicator Data'!J77=0,0,IF(LOG('Indicator Data'!J77)&gt;M$194,10,IF(LOG('Indicator Data'!J77)&lt;M$195,0,10-(M$194-LOG('Indicator Data'!J77))/(M$194-M$195)*10))),1)</f>
        <v>10</v>
      </c>
      <c r="N74" s="56">
        <f>'Indicator Data'!C77/'Indicator Data'!$BD77</f>
        <v>1.766110266571105E-3</v>
      </c>
      <c r="O74" s="56">
        <f>'Indicator Data'!D77/'Indicator Data'!$BD77</f>
        <v>0</v>
      </c>
      <c r="P74" s="56">
        <f>IF(F74=0.1,0,'Indicator Data'!E77/'Indicator Data'!$BD77)</f>
        <v>2.6486430625314661E-3</v>
      </c>
      <c r="Q74" s="56">
        <f>'Indicator Data'!F77/'Indicator Data'!$BD77</f>
        <v>3.4319109467526551E-6</v>
      </c>
      <c r="R74" s="56">
        <f>'Indicator Data'!G77/'Indicator Data'!$BD77</f>
        <v>1.9065200969918008E-2</v>
      </c>
      <c r="S74" s="56">
        <f>'Indicator Data'!H77/'Indicator Data'!$BD77</f>
        <v>2.1391807242094412E-3</v>
      </c>
      <c r="T74" s="56">
        <f>'Indicator Data'!I77/'Indicator Data'!$BD77</f>
        <v>2.44895325124068E-3</v>
      </c>
      <c r="U74" s="56">
        <f>'Indicator Data'!J77/'Indicator Data'!$BD77</f>
        <v>1.5991453843110931E-2</v>
      </c>
      <c r="V74" s="55">
        <f t="shared" si="65"/>
        <v>8.8000000000000007</v>
      </c>
      <c r="W74" s="55">
        <f t="shared" si="66"/>
        <v>0</v>
      </c>
      <c r="X74" s="55">
        <f t="shared" si="67"/>
        <v>6</v>
      </c>
      <c r="Y74" s="55">
        <f t="shared" si="68"/>
        <v>1.8</v>
      </c>
      <c r="Z74" s="55">
        <f t="shared" si="69"/>
        <v>6.7</v>
      </c>
      <c r="AA74" s="55">
        <f t="shared" si="70"/>
        <v>10</v>
      </c>
      <c r="AB74" s="55">
        <f t="shared" si="71"/>
        <v>4.3</v>
      </c>
      <c r="AC74" s="55">
        <f t="shared" si="72"/>
        <v>8.4</v>
      </c>
      <c r="AD74" s="55">
        <f t="shared" si="73"/>
        <v>2.4</v>
      </c>
      <c r="AE74" s="55">
        <f t="shared" si="74"/>
        <v>6.3</v>
      </c>
      <c r="AF74" s="55">
        <f t="shared" si="75"/>
        <v>5.3</v>
      </c>
      <c r="AG74" s="55">
        <f>ROUND(IF('Indicator Data'!K77=0,0,IF('Indicator Data'!K77&gt;AG$194,10,IF('Indicator Data'!K77&lt;AG$195,0,10-(AG$194-'Indicator Data'!K77)/(AG$194-AG$195)*10))),1)</f>
        <v>5.0999999999999996</v>
      </c>
      <c r="AH74" s="55">
        <f t="shared" si="76"/>
        <v>8.5</v>
      </c>
      <c r="AI74" s="55">
        <f t="shared" si="77"/>
        <v>0.1</v>
      </c>
      <c r="AJ74" s="55">
        <f t="shared" si="78"/>
        <v>9.1999999999999993</v>
      </c>
      <c r="AK74" s="55">
        <f t="shared" si="79"/>
        <v>6.7</v>
      </c>
      <c r="AL74" s="55">
        <f t="shared" si="80"/>
        <v>8.1999999999999993</v>
      </c>
      <c r="AM74" s="55">
        <f t="shared" si="81"/>
        <v>4.5999999999999996</v>
      </c>
      <c r="AN74" s="55">
        <f t="shared" si="82"/>
        <v>8.6</v>
      </c>
      <c r="AO74" s="57">
        <f t="shared" si="83"/>
        <v>5.7</v>
      </c>
      <c r="AP74" s="57">
        <f t="shared" si="84"/>
        <v>4.3</v>
      </c>
      <c r="AQ74" s="57">
        <f t="shared" si="85"/>
        <v>6.3</v>
      </c>
      <c r="AR74" s="57">
        <f t="shared" si="86"/>
        <v>7.2</v>
      </c>
      <c r="AS74" s="55">
        <f t="shared" si="87"/>
        <v>6.9</v>
      </c>
      <c r="AT74" s="55">
        <f>IF('Indicator Data'!L77="No data","x",IF('Indicator Data'!BE77&lt;1000,"x",ROUND((IF('Indicator Data'!L77&gt;AT$194,10,IF('Indicator Data'!L77&lt;AT$195,0,10-(AT$194-'Indicator Data'!L77)/(AT$194-AT$195)*10))),1)))</f>
        <v>1</v>
      </c>
      <c r="AU74" s="57">
        <f t="shared" si="88"/>
        <v>4</v>
      </c>
      <c r="AV74" s="58">
        <f t="shared" si="89"/>
        <v>5.6</v>
      </c>
      <c r="AW74" s="55">
        <f>ROUND(IF('Indicator Data'!M77=0,0,IF('Indicator Data'!M77&gt;AW$194,10,IF('Indicator Data'!M77&lt;AW$195,0,10-(AW$194-'Indicator Data'!M77)/(AW$194-AW$195)*10))),1)</f>
        <v>7.1</v>
      </c>
      <c r="AX74" s="55">
        <f>ROUND(IF('Indicator Data'!N77=0,0,IF(LOG('Indicator Data'!N77)&gt;LOG(AX$194),10,IF(LOG('Indicator Data'!N77)&lt;LOG(AX$195),0,10-(LOG(AX$194)-LOG('Indicator Data'!N77))/(LOG(AX$194)-LOG(AX$195))*10))),1)</f>
        <v>7.8</v>
      </c>
      <c r="AY74" s="57">
        <f t="shared" si="90"/>
        <v>7.5</v>
      </c>
      <c r="AZ74" s="55">
        <f>'Indicator Data'!O77</f>
        <v>0</v>
      </c>
      <c r="BA74" s="55">
        <f>'Indicator Data'!P77</f>
        <v>0</v>
      </c>
      <c r="BB74" s="57">
        <f t="shared" si="91"/>
        <v>0</v>
      </c>
      <c r="BC74" s="58">
        <f t="shared" si="92"/>
        <v>5.3</v>
      </c>
      <c r="BD74" s="15"/>
      <c r="BE74" s="104"/>
    </row>
    <row r="75" spans="1:57" s="4" customFormat="1" x14ac:dyDescent="0.35">
      <c r="A75" s="126" t="str">
        <f>'Indicator Data'!A78</f>
        <v>Honduras</v>
      </c>
      <c r="B75" s="59" t="str">
        <f>'Indicator Data'!B78</f>
        <v>HND</v>
      </c>
      <c r="C75" s="55">
        <f>ROUND(IF('Indicator Data'!C78=0,0.1,IF(LOG('Indicator Data'!C78)&gt;C$194,10,IF(LOG('Indicator Data'!C78)&lt;C$195,0,10-(C$194-LOG('Indicator Data'!C78))/(C$194-C$195)*10))),1)</f>
        <v>8.1</v>
      </c>
      <c r="D75" s="55">
        <f>ROUND(IF('Indicator Data'!D78=0,0.1,IF(LOG('Indicator Data'!D78)&gt;D$194,10,IF(LOG('Indicator Data'!D78)&lt;D$195,0,10-(D$194-LOG('Indicator Data'!D78))/(D$194-D$195)*10))),1)</f>
        <v>0.1</v>
      </c>
      <c r="E75" s="55">
        <f t="shared" si="62"/>
        <v>5.4</v>
      </c>
      <c r="F75" s="55">
        <f>ROUND(IF('Indicator Data'!E78="No data",0.1,IF('Indicator Data'!E78=0,0,IF(LOG('Indicator Data'!E78)&gt;F$194,10,IF(LOG('Indicator Data'!E78)&lt;F$195,0,10-(F$194-LOG('Indicator Data'!E78))/(F$194-F$195)*10)))),1)</f>
        <v>6.5</v>
      </c>
      <c r="G75" s="55">
        <f>ROUND(IF('Indicator Data'!F78=0,0,IF(LOG('Indicator Data'!F78)&gt;G$194,10,IF(LOG('Indicator Data'!F78)&lt;G$195,0,10-(G$194-LOG('Indicator Data'!F78))/(G$194-G$195)*10))),1)</f>
        <v>6.4</v>
      </c>
      <c r="H75" s="55">
        <f>ROUND(IF('Indicator Data'!G78=0,0,IF(LOG('Indicator Data'!G78)&gt;H$194,10,IF(LOG('Indicator Data'!G78)&lt;H$195,0,10-(H$194-LOG('Indicator Data'!G78))/(H$194-H$195)*10))),1)</f>
        <v>6.8</v>
      </c>
      <c r="I75" s="55">
        <f>ROUND(IF('Indicator Data'!H78=0,0,IF(LOG('Indicator Data'!H78)&gt;I$194,10,IF(LOG('Indicator Data'!H78)&lt;I$195,0,10-(I$194-LOG('Indicator Data'!H78))/(I$194-I$195)*10))),1)</f>
        <v>8</v>
      </c>
      <c r="J75" s="55">
        <f t="shared" si="63"/>
        <v>7.4</v>
      </c>
      <c r="K75" s="55">
        <f>ROUND(IF('Indicator Data'!I78=0,0,IF(LOG('Indicator Data'!I78)&gt;K$194,10,IF(LOG('Indicator Data'!I78)&lt;K$195,0,10-(K$194-LOG('Indicator Data'!I78))/(K$194-K$195)*10))),1)</f>
        <v>5</v>
      </c>
      <c r="L75" s="55">
        <f t="shared" si="64"/>
        <v>6.3</v>
      </c>
      <c r="M75" s="55">
        <f>ROUND(IF('Indicator Data'!J78=0,0,IF(LOG('Indicator Data'!J78)&gt;M$194,10,IF(LOG('Indicator Data'!J78)&lt;M$195,0,10-(M$194-LOG('Indicator Data'!J78))/(M$194-M$195)*10))),1)</f>
        <v>8.9</v>
      </c>
      <c r="N75" s="56">
        <f>'Indicator Data'!C78/'Indicator Data'!$BD78</f>
        <v>2.1396855766997926E-3</v>
      </c>
      <c r="O75" s="56">
        <f>'Indicator Data'!D78/'Indicator Data'!$BD78</f>
        <v>0</v>
      </c>
      <c r="P75" s="56">
        <f>IF(F75=0.1,0,'Indicator Data'!E78/'Indicator Data'!$BD78)</f>
        <v>4.9391219606453899E-3</v>
      </c>
      <c r="Q75" s="56">
        <f>'Indicator Data'!F78/'Indicator Data'!$BD78</f>
        <v>8.4529322727126327E-6</v>
      </c>
      <c r="R75" s="56">
        <f>'Indicator Data'!G78/'Indicator Data'!$BD78</f>
        <v>6.9549399375221409E-3</v>
      </c>
      <c r="S75" s="56">
        <f>'Indicator Data'!H78/'Indicator Data'!$BD78</f>
        <v>5.0505845222376089E-4</v>
      </c>
      <c r="T75" s="56">
        <f>'Indicator Data'!I78/'Indicator Data'!$BD78</f>
        <v>4.1640501111075333E-4</v>
      </c>
      <c r="U75" s="56">
        <f>'Indicator Data'!J78/'Indicator Data'!$BD78</f>
        <v>4.5177288976200446E-3</v>
      </c>
      <c r="V75" s="55">
        <f t="shared" si="65"/>
        <v>10</v>
      </c>
      <c r="W75" s="55">
        <f t="shared" si="66"/>
        <v>0</v>
      </c>
      <c r="X75" s="55">
        <f t="shared" si="67"/>
        <v>7.6</v>
      </c>
      <c r="Y75" s="55">
        <f t="shared" si="68"/>
        <v>3.3</v>
      </c>
      <c r="Z75" s="55">
        <f t="shared" si="69"/>
        <v>7.6</v>
      </c>
      <c r="AA75" s="55">
        <f t="shared" si="70"/>
        <v>3.9</v>
      </c>
      <c r="AB75" s="55">
        <f t="shared" si="71"/>
        <v>1</v>
      </c>
      <c r="AC75" s="55">
        <f t="shared" si="72"/>
        <v>2.6</v>
      </c>
      <c r="AD75" s="55">
        <f t="shared" si="73"/>
        <v>0.4</v>
      </c>
      <c r="AE75" s="55">
        <f t="shared" si="74"/>
        <v>1.6</v>
      </c>
      <c r="AF75" s="55">
        <f t="shared" si="75"/>
        <v>1.5</v>
      </c>
      <c r="AG75" s="55">
        <f>ROUND(IF('Indicator Data'!K78=0,0,IF('Indicator Data'!K78&gt;AG$194,10,IF('Indicator Data'!K78&lt;AG$195,0,10-(AG$194-'Indicator Data'!K78)/(AG$194-AG$195)*10))),1)</f>
        <v>9.1</v>
      </c>
      <c r="AH75" s="55">
        <f t="shared" si="76"/>
        <v>9.1</v>
      </c>
      <c r="AI75" s="55">
        <f t="shared" si="77"/>
        <v>0.1</v>
      </c>
      <c r="AJ75" s="55">
        <f t="shared" si="78"/>
        <v>5.4</v>
      </c>
      <c r="AK75" s="55">
        <f t="shared" si="79"/>
        <v>4.5</v>
      </c>
      <c r="AL75" s="55">
        <f t="shared" si="80"/>
        <v>5</v>
      </c>
      <c r="AM75" s="55">
        <f t="shared" si="81"/>
        <v>2.7</v>
      </c>
      <c r="AN75" s="55">
        <f t="shared" si="82"/>
        <v>6.5</v>
      </c>
      <c r="AO75" s="57">
        <f t="shared" si="83"/>
        <v>6.6</v>
      </c>
      <c r="AP75" s="57">
        <f t="shared" si="84"/>
        <v>5.0999999999999996</v>
      </c>
      <c r="AQ75" s="57">
        <f t="shared" si="85"/>
        <v>7</v>
      </c>
      <c r="AR75" s="57">
        <f t="shared" si="86"/>
        <v>4.3</v>
      </c>
      <c r="AS75" s="55">
        <f t="shared" si="87"/>
        <v>7.8</v>
      </c>
      <c r="AT75" s="55">
        <f>IF('Indicator Data'!L78="No data","x",IF('Indicator Data'!BE78&lt;1000,"x",ROUND((IF('Indicator Data'!L78&gt;AT$194,10,IF('Indicator Data'!L78&lt;AT$195,0,10-(AT$194-'Indicator Data'!L78)/(AT$194-AT$195)*10))),1)))</f>
        <v>1</v>
      </c>
      <c r="AU75" s="57">
        <f t="shared" si="88"/>
        <v>4.4000000000000004</v>
      </c>
      <c r="AV75" s="58">
        <f t="shared" si="89"/>
        <v>5.6</v>
      </c>
      <c r="AW75" s="55">
        <f>ROUND(IF('Indicator Data'!M78=0,0,IF('Indicator Data'!M78&gt;AW$194,10,IF('Indicator Data'!M78&lt;AW$195,0,10-(AW$194-'Indicator Data'!M78)/(AW$194-AW$195)*10))),1)</f>
        <v>6.4</v>
      </c>
      <c r="AX75" s="55">
        <f>ROUND(IF('Indicator Data'!N78=0,0,IF(LOG('Indicator Data'!N78)&gt;LOG(AX$194),10,IF(LOG('Indicator Data'!N78)&lt;LOG(AX$195),0,10-(LOG(AX$194)-LOG('Indicator Data'!N78))/(LOG(AX$194)-LOG(AX$195))*10))),1)</f>
        <v>4.2</v>
      </c>
      <c r="AY75" s="57">
        <f t="shared" si="90"/>
        <v>5.4</v>
      </c>
      <c r="AZ75" s="55">
        <f>'Indicator Data'!O78</f>
        <v>0</v>
      </c>
      <c r="BA75" s="55">
        <f>'Indicator Data'!P78</f>
        <v>0</v>
      </c>
      <c r="BB75" s="57">
        <f t="shared" si="91"/>
        <v>0</v>
      </c>
      <c r="BC75" s="58">
        <f t="shared" si="92"/>
        <v>3.8</v>
      </c>
      <c r="BD75" s="15"/>
      <c r="BE75" s="104"/>
    </row>
    <row r="76" spans="1:57" s="4" customFormat="1" x14ac:dyDescent="0.35">
      <c r="A76" s="126" t="str">
        <f>'Indicator Data'!A79</f>
        <v>Hungary</v>
      </c>
      <c r="B76" s="59" t="str">
        <f>'Indicator Data'!B79</f>
        <v>HUN</v>
      </c>
      <c r="C76" s="55">
        <f>ROUND(IF('Indicator Data'!C79=0,0.1,IF(LOG('Indicator Data'!C79)&gt;C$194,10,IF(LOG('Indicator Data'!C79)&lt;C$195,0,10-(C$194-LOG('Indicator Data'!C79))/(C$194-C$195)*10))),1)</f>
        <v>7.4</v>
      </c>
      <c r="D76" s="55">
        <f>ROUND(IF('Indicator Data'!D79=0,0.1,IF(LOG('Indicator Data'!D79)&gt;D$194,10,IF(LOG('Indicator Data'!D79)&lt;D$195,0,10-(D$194-LOG('Indicator Data'!D79))/(D$194-D$195)*10))),1)</f>
        <v>0.1</v>
      </c>
      <c r="E76" s="55">
        <f t="shared" si="62"/>
        <v>4.7</v>
      </c>
      <c r="F76" s="55">
        <f>ROUND(IF('Indicator Data'!E79="No data",0.1,IF('Indicator Data'!E79=0,0,IF(LOG('Indicator Data'!E79)&gt;F$194,10,IF(LOG('Indicator Data'!E79)&lt;F$195,0,10-(F$194-LOG('Indicator Data'!E79))/(F$194-F$195)*10)))),1)</f>
        <v>7.6</v>
      </c>
      <c r="G76" s="55">
        <f>ROUND(IF('Indicator Data'!F79=0,0,IF(LOG('Indicator Data'!F79)&gt;G$194,10,IF(LOG('Indicator Data'!F79)&lt;G$195,0,10-(G$194-LOG('Indicator Data'!F79))/(G$194-G$195)*10))),1)</f>
        <v>0</v>
      </c>
      <c r="H76" s="55">
        <f>ROUND(IF('Indicator Data'!G79=0,0,IF(LOG('Indicator Data'!G79)&gt;H$194,10,IF(LOG('Indicator Data'!G79)&lt;H$195,0,10-(H$194-LOG('Indicator Data'!G79))/(H$194-H$195)*10))),1)</f>
        <v>0</v>
      </c>
      <c r="I76" s="55">
        <f>ROUND(IF('Indicator Data'!H79=0,0,IF(LOG('Indicator Data'!H79)&gt;I$194,10,IF(LOG('Indicator Data'!H79)&lt;I$195,0,10-(I$194-LOG('Indicator Data'!H79))/(I$194-I$195)*10))),1)</f>
        <v>0</v>
      </c>
      <c r="J76" s="55">
        <f t="shared" si="63"/>
        <v>0</v>
      </c>
      <c r="K76" s="55">
        <f>ROUND(IF('Indicator Data'!I79=0,0,IF(LOG('Indicator Data'!I79)&gt;K$194,10,IF(LOG('Indicator Data'!I79)&lt;K$195,0,10-(K$194-LOG('Indicator Data'!I79))/(K$194-K$195)*10))),1)</f>
        <v>0</v>
      </c>
      <c r="L76" s="55">
        <f t="shared" si="64"/>
        <v>0</v>
      </c>
      <c r="M76" s="55">
        <f>ROUND(IF('Indicator Data'!J79=0,0,IF(LOG('Indicator Data'!J79)&gt;M$194,10,IF(LOG('Indicator Data'!J79)&lt;M$195,0,10-(M$194-LOG('Indicator Data'!J79))/(M$194-M$195)*10))),1)</f>
        <v>0</v>
      </c>
      <c r="N76" s="56">
        <f>'Indicator Data'!C79/'Indicator Data'!$BD79</f>
        <v>9.6220584237249255E-4</v>
      </c>
      <c r="O76" s="56">
        <f>'Indicator Data'!D79/'Indicator Data'!$BD79</f>
        <v>0</v>
      </c>
      <c r="P76" s="56">
        <f>IF(F76=0.1,0,'Indicator Data'!E79/'Indicator Data'!$BD79)</f>
        <v>1.1008073569709821E-2</v>
      </c>
      <c r="Q76" s="56">
        <f>'Indicator Data'!F79/'Indicator Data'!$BD79</f>
        <v>0</v>
      </c>
      <c r="R76" s="56">
        <f>'Indicator Data'!G79/'Indicator Data'!$BD79</f>
        <v>0</v>
      </c>
      <c r="S76" s="56">
        <f>'Indicator Data'!H79/'Indicator Data'!$BD79</f>
        <v>0</v>
      </c>
      <c r="T76" s="56">
        <f>'Indicator Data'!I79/'Indicator Data'!$BD79</f>
        <v>0</v>
      </c>
      <c r="U76" s="56">
        <f>'Indicator Data'!J79/'Indicator Data'!$BD79</f>
        <v>0</v>
      </c>
      <c r="V76" s="55">
        <f t="shared" si="65"/>
        <v>4.8</v>
      </c>
      <c r="W76" s="55">
        <f t="shared" si="66"/>
        <v>0</v>
      </c>
      <c r="X76" s="55">
        <f t="shared" si="67"/>
        <v>2.7</v>
      </c>
      <c r="Y76" s="55">
        <f t="shared" si="68"/>
        <v>7.3</v>
      </c>
      <c r="Z76" s="55">
        <f t="shared" si="69"/>
        <v>0</v>
      </c>
      <c r="AA76" s="55">
        <f t="shared" si="70"/>
        <v>0</v>
      </c>
      <c r="AB76" s="55">
        <f t="shared" si="71"/>
        <v>0</v>
      </c>
      <c r="AC76" s="55">
        <f t="shared" si="72"/>
        <v>0</v>
      </c>
      <c r="AD76" s="55">
        <f t="shared" si="73"/>
        <v>0</v>
      </c>
      <c r="AE76" s="55">
        <f t="shared" si="74"/>
        <v>0</v>
      </c>
      <c r="AF76" s="55">
        <f t="shared" si="75"/>
        <v>0</v>
      </c>
      <c r="AG76" s="55">
        <f>ROUND(IF('Indicator Data'!K79=0,0,IF('Indicator Data'!K79&gt;AG$194,10,IF('Indicator Data'!K79&lt;AG$195,0,10-(AG$194-'Indicator Data'!K79)/(AG$194-AG$195)*10))),1)</f>
        <v>3</v>
      </c>
      <c r="AH76" s="55">
        <f t="shared" si="76"/>
        <v>6.1</v>
      </c>
      <c r="AI76" s="55">
        <f t="shared" si="77"/>
        <v>0.1</v>
      </c>
      <c r="AJ76" s="55">
        <f t="shared" si="78"/>
        <v>0</v>
      </c>
      <c r="AK76" s="55">
        <f t="shared" si="79"/>
        <v>0</v>
      </c>
      <c r="AL76" s="55">
        <f t="shared" si="80"/>
        <v>0</v>
      </c>
      <c r="AM76" s="55">
        <f t="shared" si="81"/>
        <v>0</v>
      </c>
      <c r="AN76" s="55">
        <f t="shared" si="82"/>
        <v>0</v>
      </c>
      <c r="AO76" s="57">
        <f t="shared" si="83"/>
        <v>3.8</v>
      </c>
      <c r="AP76" s="57">
        <f t="shared" si="84"/>
        <v>7.5</v>
      </c>
      <c r="AQ76" s="57">
        <f t="shared" si="85"/>
        <v>0</v>
      </c>
      <c r="AR76" s="57">
        <f t="shared" si="86"/>
        <v>0</v>
      </c>
      <c r="AS76" s="55">
        <f t="shared" si="87"/>
        <v>1.5</v>
      </c>
      <c r="AT76" s="55">
        <f>IF('Indicator Data'!L79="No data","x",IF('Indicator Data'!BE79&lt;1000,"x",ROUND((IF('Indicator Data'!L79&gt;AT$194,10,IF('Indicator Data'!L79&lt;AT$195,0,10-(AT$194-'Indicator Data'!L79)/(AT$194-AT$195)*10))),1)))</f>
        <v>6.1</v>
      </c>
      <c r="AU76" s="57">
        <f t="shared" si="88"/>
        <v>3.8</v>
      </c>
      <c r="AV76" s="58">
        <f t="shared" si="89"/>
        <v>3.6</v>
      </c>
      <c r="AW76" s="55">
        <f>ROUND(IF('Indicator Data'!M79=0,0,IF('Indicator Data'!M79&gt;AW$194,10,IF('Indicator Data'!M79&lt;AW$195,0,10-(AW$194-'Indicator Data'!M79)/(AW$194-AW$195)*10))),1)</f>
        <v>0.2</v>
      </c>
      <c r="AX76" s="55">
        <f>ROUND(IF('Indicator Data'!N79=0,0,IF(LOG('Indicator Data'!N79)&gt;LOG(AX$194),10,IF(LOG('Indicator Data'!N79)&lt;LOG(AX$195),0,10-(LOG(AX$194)-LOG('Indicator Data'!N79))/(LOG(AX$194)-LOG(AX$195))*10))),1)</f>
        <v>0</v>
      </c>
      <c r="AY76" s="57">
        <f t="shared" si="90"/>
        <v>0.1</v>
      </c>
      <c r="AZ76" s="55">
        <f>'Indicator Data'!O79</f>
        <v>0</v>
      </c>
      <c r="BA76" s="55">
        <f>'Indicator Data'!P79</f>
        <v>0</v>
      </c>
      <c r="BB76" s="57">
        <f t="shared" si="91"/>
        <v>0</v>
      </c>
      <c r="BC76" s="58">
        <f t="shared" si="92"/>
        <v>0.1</v>
      </c>
      <c r="BD76" s="15"/>
      <c r="BE76" s="104"/>
    </row>
    <row r="77" spans="1:57" s="4" customFormat="1" x14ac:dyDescent="0.35">
      <c r="A77" s="126" t="str">
        <f>'Indicator Data'!A80</f>
        <v>Iceland</v>
      </c>
      <c r="B77" s="59" t="str">
        <f>'Indicator Data'!B80</f>
        <v>ISL</v>
      </c>
      <c r="C77" s="55">
        <f>ROUND(IF('Indicator Data'!C80=0,0.1,IF(LOG('Indicator Data'!C80)&gt;C$194,10,IF(LOG('Indicator Data'!C80)&lt;C$195,0,10-(C$194-LOG('Indicator Data'!C80))/(C$194-C$195)*10))),1)</f>
        <v>4.4000000000000004</v>
      </c>
      <c r="D77" s="55">
        <f>ROUND(IF('Indicator Data'!D80=0,0.1,IF(LOG('Indicator Data'!D80)&gt;D$194,10,IF(LOG('Indicator Data'!D80)&lt;D$195,0,10-(D$194-LOG('Indicator Data'!D80))/(D$194-D$195)*10))),1)</f>
        <v>4</v>
      </c>
      <c r="E77" s="55">
        <f t="shared" si="62"/>
        <v>4.2</v>
      </c>
      <c r="F77" s="55">
        <f>ROUND(IF('Indicator Data'!E80="No data",0.1,IF('Indicator Data'!E80=0,0,IF(LOG('Indicator Data'!E80)&gt;F$194,10,IF(LOG('Indicator Data'!E80)&lt;F$195,0,10-(F$194-LOG('Indicator Data'!E80))/(F$194-F$195)*10)))),1)</f>
        <v>0.1</v>
      </c>
      <c r="G77" s="55">
        <f>ROUND(IF('Indicator Data'!F80=0,0,IF(LOG('Indicator Data'!F80)&gt;G$194,10,IF(LOG('Indicator Data'!F80)&lt;G$195,0,10-(G$194-LOG('Indicator Data'!F80))/(G$194-G$195)*10))),1)</f>
        <v>0</v>
      </c>
      <c r="H77" s="55">
        <f>ROUND(IF('Indicator Data'!G80=0,0,IF(LOG('Indicator Data'!G80)&gt;H$194,10,IF(LOG('Indicator Data'!G80)&lt;H$195,0,10-(H$194-LOG('Indicator Data'!G80))/(H$194-H$195)*10))),1)</f>
        <v>0</v>
      </c>
      <c r="I77" s="55">
        <f>ROUND(IF('Indicator Data'!H80=0,0,IF(LOG('Indicator Data'!H80)&gt;I$194,10,IF(LOG('Indicator Data'!H80)&lt;I$195,0,10-(I$194-LOG('Indicator Data'!H80))/(I$194-I$195)*10))),1)</f>
        <v>0</v>
      </c>
      <c r="J77" s="55">
        <f t="shared" si="63"/>
        <v>0</v>
      </c>
      <c r="K77" s="55">
        <f>ROUND(IF('Indicator Data'!I80=0,0,IF(LOG('Indicator Data'!I80)&gt;K$194,10,IF(LOG('Indicator Data'!I80)&lt;K$195,0,10-(K$194-LOG('Indicator Data'!I80))/(K$194-K$195)*10))),1)</f>
        <v>0</v>
      </c>
      <c r="L77" s="55">
        <f t="shared" si="64"/>
        <v>0</v>
      </c>
      <c r="M77" s="55">
        <f>ROUND(IF('Indicator Data'!J80=0,0,IF(LOG('Indicator Data'!J80)&gt;M$194,10,IF(LOG('Indicator Data'!J80)&lt;M$195,0,10-(M$194-LOG('Indicator Data'!J80))/(M$194-M$195)*10))),1)</f>
        <v>0</v>
      </c>
      <c r="N77" s="56">
        <f>'Indicator Data'!C80/'Indicator Data'!$BD80</f>
        <v>1.7538249831746328E-3</v>
      </c>
      <c r="O77" s="56">
        <f>'Indicator Data'!D80/'Indicator Data'!$BD80</f>
        <v>4.8621757736605351E-4</v>
      </c>
      <c r="P77" s="56">
        <f>IF(F77=0.1,0,'Indicator Data'!E80/'Indicator Data'!$BD80)</f>
        <v>0</v>
      </c>
      <c r="Q77" s="56">
        <f>'Indicator Data'!F80/'Indicator Data'!$BD80</f>
        <v>0</v>
      </c>
      <c r="R77" s="56">
        <f>'Indicator Data'!G80/'Indicator Data'!$BD80</f>
        <v>0</v>
      </c>
      <c r="S77" s="56">
        <f>'Indicator Data'!H80/'Indicator Data'!$BD80</f>
        <v>0</v>
      </c>
      <c r="T77" s="56">
        <f>'Indicator Data'!I80/'Indicator Data'!$BD80</f>
        <v>0</v>
      </c>
      <c r="U77" s="56">
        <f>'Indicator Data'!J80/'Indicator Data'!$BD80</f>
        <v>0</v>
      </c>
      <c r="V77" s="55">
        <f t="shared" si="65"/>
        <v>8.8000000000000007</v>
      </c>
      <c r="W77" s="55">
        <f t="shared" si="66"/>
        <v>4.9000000000000004</v>
      </c>
      <c r="X77" s="55">
        <f t="shared" si="67"/>
        <v>7.3</v>
      </c>
      <c r="Y77" s="55">
        <f t="shared" si="68"/>
        <v>0.1</v>
      </c>
      <c r="Z77" s="55">
        <f t="shared" si="69"/>
        <v>0</v>
      </c>
      <c r="AA77" s="55">
        <f t="shared" si="70"/>
        <v>0</v>
      </c>
      <c r="AB77" s="55">
        <f t="shared" si="71"/>
        <v>0</v>
      </c>
      <c r="AC77" s="55">
        <f t="shared" si="72"/>
        <v>0</v>
      </c>
      <c r="AD77" s="55">
        <f t="shared" si="73"/>
        <v>0</v>
      </c>
      <c r="AE77" s="55">
        <f t="shared" si="74"/>
        <v>0</v>
      </c>
      <c r="AF77" s="55">
        <f t="shared" si="75"/>
        <v>0</v>
      </c>
      <c r="AG77" s="55">
        <f>ROUND(IF('Indicator Data'!K80=0,0,IF('Indicator Data'!K80&gt;AG$194,10,IF('Indicator Data'!K80&lt;AG$195,0,10-(AG$194-'Indicator Data'!K80)/(AG$194-AG$195)*10))),1)</f>
        <v>0</v>
      </c>
      <c r="AH77" s="55">
        <f t="shared" si="76"/>
        <v>6.6</v>
      </c>
      <c r="AI77" s="55">
        <f t="shared" si="77"/>
        <v>4.5</v>
      </c>
      <c r="AJ77" s="55">
        <f t="shared" si="78"/>
        <v>0</v>
      </c>
      <c r="AK77" s="55">
        <f t="shared" si="79"/>
        <v>0</v>
      </c>
      <c r="AL77" s="55">
        <f t="shared" si="80"/>
        <v>0</v>
      </c>
      <c r="AM77" s="55">
        <f t="shared" si="81"/>
        <v>0</v>
      </c>
      <c r="AN77" s="55">
        <f t="shared" si="82"/>
        <v>0</v>
      </c>
      <c r="AO77" s="57">
        <f t="shared" si="83"/>
        <v>6</v>
      </c>
      <c r="AP77" s="57">
        <f t="shared" si="84"/>
        <v>0.1</v>
      </c>
      <c r="AQ77" s="57">
        <f t="shared" si="85"/>
        <v>0</v>
      </c>
      <c r="AR77" s="57">
        <f t="shared" si="86"/>
        <v>0</v>
      </c>
      <c r="AS77" s="55">
        <f t="shared" si="87"/>
        <v>0</v>
      </c>
      <c r="AT77" s="55" t="str">
        <f>IF('Indicator Data'!L80="No data","x",IF('Indicator Data'!BE80&lt;1000,"x",ROUND((IF('Indicator Data'!L80&gt;AT$194,10,IF('Indicator Data'!L80&lt;AT$195,0,10-(AT$194-'Indicator Data'!L80)/(AT$194-AT$195)*10))),1)))</f>
        <v>x</v>
      </c>
      <c r="AU77" s="57">
        <f t="shared" si="88"/>
        <v>0</v>
      </c>
      <c r="AV77" s="58">
        <f t="shared" si="89"/>
        <v>1.6</v>
      </c>
      <c r="AW77" s="55">
        <f>ROUND(IF('Indicator Data'!M80=0,0,IF('Indicator Data'!M80&gt;AW$194,10,IF('Indicator Data'!M80&lt;AW$195,0,10-(AW$194-'Indicator Data'!M80)/(AW$194-AW$195)*10))),1)</f>
        <v>0</v>
      </c>
      <c r="AX77" s="55">
        <f>ROUND(IF('Indicator Data'!N80=0,0,IF(LOG('Indicator Data'!N80)&gt;LOG(AX$194),10,IF(LOG('Indicator Data'!N80)&lt;LOG(AX$195),0,10-(LOG(AX$194)-LOG('Indicator Data'!N80))/(LOG(AX$194)-LOG(AX$195))*10))),1)</f>
        <v>0</v>
      </c>
      <c r="AY77" s="57">
        <f t="shared" si="90"/>
        <v>0</v>
      </c>
      <c r="AZ77" s="55">
        <f>'Indicator Data'!O80</f>
        <v>0</v>
      </c>
      <c r="BA77" s="55">
        <f>'Indicator Data'!P80</f>
        <v>0</v>
      </c>
      <c r="BB77" s="57">
        <f t="shared" si="91"/>
        <v>0</v>
      </c>
      <c r="BC77" s="58">
        <f t="shared" si="92"/>
        <v>0</v>
      </c>
      <c r="BD77" s="15"/>
      <c r="BE77" s="104"/>
    </row>
    <row r="78" spans="1:57" s="4" customFormat="1" x14ac:dyDescent="0.35">
      <c r="A78" s="126" t="str">
        <f>'Indicator Data'!A81</f>
        <v>India</v>
      </c>
      <c r="B78" s="59" t="str">
        <f>'Indicator Data'!B81</f>
        <v>IND</v>
      </c>
      <c r="C78" s="55">
        <f>ROUND(IF('Indicator Data'!C81=0,0.1,IF(LOG('Indicator Data'!C81)&gt;C$194,10,IF(LOG('Indicator Data'!C81)&lt;C$195,0,10-(C$194-LOG('Indicator Data'!C81))/(C$194-C$195)*10))),1)</f>
        <v>10</v>
      </c>
      <c r="D78" s="55">
        <f>ROUND(IF('Indicator Data'!D81=0,0.1,IF(LOG('Indicator Data'!D81)&gt;D$194,10,IF(LOG('Indicator Data'!D81)&lt;D$195,0,10-(D$194-LOG('Indicator Data'!D81))/(D$194-D$195)*10))),1)</f>
        <v>10</v>
      </c>
      <c r="E78" s="55">
        <f t="shared" si="62"/>
        <v>10</v>
      </c>
      <c r="F78" s="55">
        <f>ROUND(IF('Indicator Data'!E81="No data",0.1,IF('Indicator Data'!E81=0,0,IF(LOG('Indicator Data'!E81)&gt;F$194,10,IF(LOG('Indicator Data'!E81)&lt;F$195,0,10-(F$194-LOG('Indicator Data'!E81))/(F$194-F$195)*10)))),1)</f>
        <v>10</v>
      </c>
      <c r="G78" s="55">
        <f>ROUND(IF('Indicator Data'!F81=0,0,IF(LOG('Indicator Data'!F81)&gt;G$194,10,IF(LOG('Indicator Data'!F81)&lt;G$195,0,10-(G$194-LOG('Indicator Data'!F81))/(G$194-G$195)*10))),1)</f>
        <v>9.1999999999999993</v>
      </c>
      <c r="H78" s="55">
        <f>ROUND(IF('Indicator Data'!G81=0,0,IF(LOG('Indicator Data'!G81)&gt;H$194,10,IF(LOG('Indicator Data'!G81)&lt;H$195,0,10-(H$194-LOG('Indicator Data'!G81))/(H$194-H$195)*10))),1)</f>
        <v>10</v>
      </c>
      <c r="I78" s="55">
        <f>ROUND(IF('Indicator Data'!H81=0,0,IF(LOG('Indicator Data'!H81)&gt;I$194,10,IF(LOG('Indicator Data'!H81)&lt;I$195,0,10-(I$194-LOG('Indicator Data'!H81))/(I$194-I$195)*10))),1)</f>
        <v>9.3000000000000007</v>
      </c>
      <c r="J78" s="55">
        <f t="shared" si="63"/>
        <v>9.6999999999999993</v>
      </c>
      <c r="K78" s="55">
        <f>ROUND(IF('Indicator Data'!I81=0,0,IF(LOG('Indicator Data'!I81)&gt;K$194,10,IF(LOG('Indicator Data'!I81)&lt;K$195,0,10-(K$194-LOG('Indicator Data'!I81))/(K$194-K$195)*10))),1)</f>
        <v>9.6999999999999993</v>
      </c>
      <c r="L78" s="55">
        <f t="shared" si="64"/>
        <v>9.6999999999999993</v>
      </c>
      <c r="M78" s="55">
        <f>ROUND(IF('Indicator Data'!J81=0,0,IF(LOG('Indicator Data'!J81)&gt;M$194,10,IF(LOG('Indicator Data'!J81)&lt;M$195,0,10-(M$194-LOG('Indicator Data'!J81))/(M$194-M$195)*10))),1)</f>
        <v>10</v>
      </c>
      <c r="N78" s="56">
        <f>'Indicator Data'!C81/'Indicator Data'!$BD81</f>
        <v>6.2693211296732817E-4</v>
      </c>
      <c r="O78" s="56">
        <f>'Indicator Data'!D81/'Indicator Data'!$BD81</f>
        <v>6.4410215667049732E-5</v>
      </c>
      <c r="P78" s="56">
        <f>IF(F78=0.1,0,'Indicator Data'!E81/'Indicator Data'!$BD81)</f>
        <v>6.8165403575773083E-3</v>
      </c>
      <c r="Q78" s="56">
        <f>'Indicator Data'!F81/'Indicator Data'!$BD81</f>
        <v>2.5263276676584177E-6</v>
      </c>
      <c r="R78" s="56">
        <f>'Indicator Data'!G81/'Indicator Data'!$BD81</f>
        <v>1.2550521258502625E-3</v>
      </c>
      <c r="S78" s="56">
        <f>'Indicator Data'!H81/'Indicator Data'!$BD81</f>
        <v>2.5861647106495855E-5</v>
      </c>
      <c r="T78" s="56">
        <f>'Indicator Data'!I81/'Indicator Data'!$BD81</f>
        <v>5.5923692008601948E-4</v>
      </c>
      <c r="U78" s="56">
        <f>'Indicator Data'!J81/'Indicator Data'!$BD81</f>
        <v>2.270891322400926E-2</v>
      </c>
      <c r="V78" s="55">
        <f t="shared" si="65"/>
        <v>3.1</v>
      </c>
      <c r="W78" s="55">
        <f t="shared" si="66"/>
        <v>0.6</v>
      </c>
      <c r="X78" s="55">
        <f t="shared" si="67"/>
        <v>1.9</v>
      </c>
      <c r="Y78" s="55">
        <f t="shared" si="68"/>
        <v>4.5</v>
      </c>
      <c r="Z78" s="55">
        <f t="shared" si="69"/>
        <v>6.4</v>
      </c>
      <c r="AA78" s="55">
        <f t="shared" si="70"/>
        <v>0.7</v>
      </c>
      <c r="AB78" s="55">
        <f t="shared" si="71"/>
        <v>0.1</v>
      </c>
      <c r="AC78" s="55">
        <f t="shared" si="72"/>
        <v>0.4</v>
      </c>
      <c r="AD78" s="55">
        <f t="shared" si="73"/>
        <v>0.6</v>
      </c>
      <c r="AE78" s="55">
        <f t="shared" si="74"/>
        <v>0.5</v>
      </c>
      <c r="AF78" s="55">
        <f t="shared" si="75"/>
        <v>7.6</v>
      </c>
      <c r="AG78" s="55">
        <f>ROUND(IF('Indicator Data'!K81=0,0,IF('Indicator Data'!K81&gt;AG$194,10,IF('Indicator Data'!K81&lt;AG$195,0,10-(AG$194-'Indicator Data'!K81)/(AG$194-AG$195)*10))),1)</f>
        <v>7.1</v>
      </c>
      <c r="AH78" s="55">
        <f t="shared" si="76"/>
        <v>6.6</v>
      </c>
      <c r="AI78" s="55">
        <f t="shared" si="77"/>
        <v>5.3</v>
      </c>
      <c r="AJ78" s="55">
        <f t="shared" si="78"/>
        <v>5.4</v>
      </c>
      <c r="AK78" s="55">
        <f t="shared" si="79"/>
        <v>4.7</v>
      </c>
      <c r="AL78" s="55">
        <f t="shared" si="80"/>
        <v>5.0999999999999996</v>
      </c>
      <c r="AM78" s="55">
        <f t="shared" si="81"/>
        <v>5.2</v>
      </c>
      <c r="AN78" s="55">
        <f t="shared" si="82"/>
        <v>9.1</v>
      </c>
      <c r="AO78" s="57">
        <f t="shared" si="83"/>
        <v>7.9</v>
      </c>
      <c r="AP78" s="57">
        <f t="shared" si="84"/>
        <v>8.4</v>
      </c>
      <c r="AQ78" s="57">
        <f t="shared" si="85"/>
        <v>8.1</v>
      </c>
      <c r="AR78" s="57">
        <f t="shared" si="86"/>
        <v>7.2</v>
      </c>
      <c r="AS78" s="55">
        <f t="shared" si="87"/>
        <v>8.1</v>
      </c>
      <c r="AT78" s="55">
        <f>IF('Indicator Data'!L81="No data","x",IF('Indicator Data'!BE81&lt;1000,"x",ROUND((IF('Indicator Data'!L81&gt;AT$194,10,IF('Indicator Data'!L81&lt;AT$195,0,10-(AT$194-'Indicator Data'!L81)/(AT$194-AT$195)*10))),1)))</f>
        <v>4</v>
      </c>
      <c r="AU78" s="57">
        <f t="shared" si="88"/>
        <v>6.1</v>
      </c>
      <c r="AV78" s="58">
        <f t="shared" si="89"/>
        <v>7.6</v>
      </c>
      <c r="AW78" s="55">
        <f>ROUND(IF('Indicator Data'!M81=0,0,IF('Indicator Data'!M81&gt;AW$194,10,IF('Indicator Data'!M81&lt;AW$195,0,10-(AW$194-'Indicator Data'!M81)/(AW$194-AW$195)*10))),1)</f>
        <v>10</v>
      </c>
      <c r="AX78" s="55">
        <f>ROUND(IF('Indicator Data'!N81=0,0,IF(LOG('Indicator Data'!N81)&gt;LOG(AX$194),10,IF(LOG('Indicator Data'!N81)&lt;LOG(AX$195),0,10-(LOG(AX$194)-LOG('Indicator Data'!N81))/(LOG(AX$194)-LOG(AX$195))*10))),1)</f>
        <v>8.9</v>
      </c>
      <c r="AY78" s="57">
        <f t="shared" si="90"/>
        <v>9.5</v>
      </c>
      <c r="AZ78" s="55">
        <f>'Indicator Data'!O81</f>
        <v>0</v>
      </c>
      <c r="BA78" s="55">
        <f>'Indicator Data'!P81</f>
        <v>4</v>
      </c>
      <c r="BB78" s="57">
        <f t="shared" si="91"/>
        <v>7</v>
      </c>
      <c r="BC78" s="58">
        <f t="shared" si="92"/>
        <v>7</v>
      </c>
      <c r="BD78" s="15"/>
      <c r="BE78" s="104"/>
    </row>
    <row r="79" spans="1:57" s="4" customFormat="1" x14ac:dyDescent="0.35">
      <c r="A79" s="126" t="str">
        <f>'Indicator Data'!A82</f>
        <v>Indonesia</v>
      </c>
      <c r="B79" s="59" t="str">
        <f>'Indicator Data'!B82</f>
        <v>IDN</v>
      </c>
      <c r="C79" s="55">
        <f>ROUND(IF('Indicator Data'!C82=0,0.1,IF(LOG('Indicator Data'!C82)&gt;C$194,10,IF(LOG('Indicator Data'!C82)&lt;C$195,0,10-(C$194-LOG('Indicator Data'!C82))/(C$194-C$195)*10))),1)</f>
        <v>10</v>
      </c>
      <c r="D79" s="55">
        <f>ROUND(IF('Indicator Data'!D82=0,0.1,IF(LOG('Indicator Data'!D82)&gt;D$194,10,IF(LOG('Indicator Data'!D82)&lt;D$195,0,10-(D$194-LOG('Indicator Data'!D82))/(D$194-D$195)*10))),1)</f>
        <v>9.6</v>
      </c>
      <c r="E79" s="55">
        <f t="shared" si="62"/>
        <v>9.8000000000000007</v>
      </c>
      <c r="F79" s="55">
        <f>ROUND(IF('Indicator Data'!E82="No data",0.1,IF('Indicator Data'!E82=0,0,IF(LOG('Indicator Data'!E82)&gt;F$194,10,IF(LOG('Indicator Data'!E82)&lt;F$195,0,10-(F$194-LOG('Indicator Data'!E82))/(F$194-F$195)*10)))),1)</f>
        <v>10</v>
      </c>
      <c r="G79" s="55">
        <f>ROUND(IF('Indicator Data'!F82=0,0,IF(LOG('Indicator Data'!F82)&gt;G$194,10,IF(LOG('Indicator Data'!F82)&lt;G$195,0,10-(G$194-LOG('Indicator Data'!F82))/(G$194-G$195)*10))),1)</f>
        <v>10</v>
      </c>
      <c r="H79" s="55">
        <f>ROUND(IF('Indicator Data'!G82=0,0,IF(LOG('Indicator Data'!G82)&gt;H$194,10,IF(LOG('Indicator Data'!G82)&lt;H$195,0,10-(H$194-LOG('Indicator Data'!G82))/(H$194-H$195)*10))),1)</f>
        <v>7.6</v>
      </c>
      <c r="I79" s="55">
        <f>ROUND(IF('Indicator Data'!H82=0,0,IF(LOG('Indicator Data'!H82)&gt;I$194,10,IF(LOG('Indicator Data'!H82)&lt;I$195,0,10-(I$194-LOG('Indicator Data'!H82))/(I$194-I$195)*10))),1)</f>
        <v>8.5</v>
      </c>
      <c r="J79" s="55">
        <f t="shared" si="63"/>
        <v>8.1</v>
      </c>
      <c r="K79" s="55">
        <f>ROUND(IF('Indicator Data'!I82=0,0,IF(LOG('Indicator Data'!I82)&gt;K$194,10,IF(LOG('Indicator Data'!I82)&lt;K$195,0,10-(K$194-LOG('Indicator Data'!I82))/(K$194-K$195)*10))),1)</f>
        <v>9.1999999999999993</v>
      </c>
      <c r="L79" s="55">
        <f t="shared" si="64"/>
        <v>8.6999999999999993</v>
      </c>
      <c r="M79" s="55">
        <f>ROUND(IF('Indicator Data'!J82=0,0,IF(LOG('Indicator Data'!J82)&gt;M$194,10,IF(LOG('Indicator Data'!J82)&lt;M$195,0,10-(M$194-LOG('Indicator Data'!J82))/(M$194-M$195)*10))),1)</f>
        <v>8.8000000000000007</v>
      </c>
      <c r="N79" s="56">
        <f>'Indicator Data'!C82/'Indicator Data'!$BD82</f>
        <v>1.7119826211832883E-3</v>
      </c>
      <c r="O79" s="56">
        <f>'Indicator Data'!D82/'Indicator Data'!$BD82</f>
        <v>2.9965870074644259E-5</v>
      </c>
      <c r="P79" s="56">
        <f>IF(F79=0.1,0,'Indicator Data'!E82/'Indicator Data'!$BD82)</f>
        <v>4.5311360689929848E-3</v>
      </c>
      <c r="Q79" s="56">
        <f>'Indicator Data'!F82/'Indicator Data'!$BD82</f>
        <v>4.6337552503868218E-5</v>
      </c>
      <c r="R79" s="56">
        <f>'Indicator Data'!G82/'Indicator Data'!$BD82</f>
        <v>4.3968728923384078E-4</v>
      </c>
      <c r="S79" s="56">
        <f>'Indicator Data'!H82/'Indicator Data'!$BD82</f>
        <v>3.3432001237209792E-5</v>
      </c>
      <c r="T79" s="56">
        <f>'Indicator Data'!I82/'Indicator Data'!$BD82</f>
        <v>1.5593484131841957E-3</v>
      </c>
      <c r="U79" s="56">
        <f>'Indicator Data'!J82/'Indicator Data'!$BD82</f>
        <v>1.2787140274839198E-4</v>
      </c>
      <c r="V79" s="55">
        <f t="shared" si="65"/>
        <v>8.6</v>
      </c>
      <c r="W79" s="55">
        <f t="shared" si="66"/>
        <v>0.3</v>
      </c>
      <c r="X79" s="55">
        <f t="shared" si="67"/>
        <v>5.9</v>
      </c>
      <c r="Y79" s="55">
        <f t="shared" si="68"/>
        <v>3</v>
      </c>
      <c r="Z79" s="55">
        <f t="shared" si="69"/>
        <v>9.3000000000000007</v>
      </c>
      <c r="AA79" s="55">
        <f t="shared" si="70"/>
        <v>0.2</v>
      </c>
      <c r="AB79" s="55">
        <f t="shared" si="71"/>
        <v>0.1</v>
      </c>
      <c r="AC79" s="55">
        <f t="shared" si="72"/>
        <v>0.2</v>
      </c>
      <c r="AD79" s="55">
        <f t="shared" si="73"/>
        <v>1.6</v>
      </c>
      <c r="AE79" s="55">
        <f t="shared" si="74"/>
        <v>0.9</v>
      </c>
      <c r="AF79" s="55">
        <f t="shared" si="75"/>
        <v>0</v>
      </c>
      <c r="AG79" s="55">
        <f>ROUND(IF('Indicator Data'!K82=0,0,IF('Indicator Data'!K82&gt;AG$194,10,IF('Indicator Data'!K82&lt;AG$195,0,10-(AG$194-'Indicator Data'!K82)/(AG$194-AG$195)*10))),1)</f>
        <v>6.1</v>
      </c>
      <c r="AH79" s="55">
        <f t="shared" si="76"/>
        <v>9.3000000000000007</v>
      </c>
      <c r="AI79" s="55">
        <f t="shared" si="77"/>
        <v>5</v>
      </c>
      <c r="AJ79" s="55">
        <f t="shared" si="78"/>
        <v>3.9</v>
      </c>
      <c r="AK79" s="55">
        <f t="shared" si="79"/>
        <v>4.3</v>
      </c>
      <c r="AL79" s="55">
        <f t="shared" si="80"/>
        <v>4.0999999999999996</v>
      </c>
      <c r="AM79" s="55">
        <f t="shared" si="81"/>
        <v>5.4</v>
      </c>
      <c r="AN79" s="55">
        <f t="shared" si="82"/>
        <v>6</v>
      </c>
      <c r="AO79" s="57">
        <f t="shared" si="83"/>
        <v>8.5</v>
      </c>
      <c r="AP79" s="57">
        <f t="shared" si="84"/>
        <v>8.1</v>
      </c>
      <c r="AQ79" s="57">
        <f t="shared" si="85"/>
        <v>9.6999999999999993</v>
      </c>
      <c r="AR79" s="57">
        <f t="shared" si="86"/>
        <v>6.1</v>
      </c>
      <c r="AS79" s="55">
        <f t="shared" si="87"/>
        <v>6.1</v>
      </c>
      <c r="AT79" s="55">
        <f>IF('Indicator Data'!L82="No data","x",IF('Indicator Data'!BE82&lt;1000,"x",ROUND((IF('Indicator Data'!L82&gt;AT$194,10,IF('Indicator Data'!L82&lt;AT$195,0,10-(AT$194-'Indicator Data'!L82)/(AT$194-AT$195)*10))),1)))</f>
        <v>1</v>
      </c>
      <c r="AU79" s="57">
        <f t="shared" si="88"/>
        <v>3.6</v>
      </c>
      <c r="AV79" s="58">
        <f t="shared" si="89"/>
        <v>7.8</v>
      </c>
      <c r="AW79" s="55">
        <f>ROUND(IF('Indicator Data'!M82=0,0,IF('Indicator Data'!M82&gt;AW$194,10,IF('Indicator Data'!M82&lt;AW$195,0,10-(AW$194-'Indicator Data'!M82)/(AW$194-AW$195)*10))),1)</f>
        <v>9.9</v>
      </c>
      <c r="AX79" s="55">
        <f>ROUND(IF('Indicator Data'!N82=0,0,IF(LOG('Indicator Data'!N82)&gt;LOG(AX$194),10,IF(LOG('Indicator Data'!N82)&lt;LOG(AX$195),0,10-(LOG(AX$194)-LOG('Indicator Data'!N82))/(LOG(AX$194)-LOG(AX$195))*10))),1)</f>
        <v>9.1</v>
      </c>
      <c r="AY79" s="57">
        <f t="shared" si="90"/>
        <v>9.6</v>
      </c>
      <c r="AZ79" s="55">
        <f>'Indicator Data'!O82</f>
        <v>0</v>
      </c>
      <c r="BA79" s="55">
        <f>'Indicator Data'!P82</f>
        <v>0</v>
      </c>
      <c r="BB79" s="57">
        <f t="shared" si="91"/>
        <v>0</v>
      </c>
      <c r="BC79" s="58">
        <f t="shared" si="92"/>
        <v>6.7</v>
      </c>
      <c r="BD79" s="15"/>
      <c r="BE79" s="104"/>
    </row>
    <row r="80" spans="1:57" s="4" customFormat="1" x14ac:dyDescent="0.35">
      <c r="A80" s="126" t="str">
        <f>'Indicator Data'!A83</f>
        <v>Iran</v>
      </c>
      <c r="B80" s="59" t="str">
        <f>'Indicator Data'!B83</f>
        <v>IRN</v>
      </c>
      <c r="C80" s="55">
        <f>ROUND(IF('Indicator Data'!C83=0,0.1,IF(LOG('Indicator Data'!C83)&gt;C$194,10,IF(LOG('Indicator Data'!C83)&lt;C$195,0,10-(C$194-LOG('Indicator Data'!C83))/(C$194-C$195)*10))),1)</f>
        <v>10</v>
      </c>
      <c r="D80" s="55">
        <f>ROUND(IF('Indicator Data'!D83=0,0.1,IF(LOG('Indicator Data'!D83)&gt;D$194,10,IF(LOG('Indicator Data'!D83)&lt;D$195,0,10-(D$194-LOG('Indicator Data'!D83))/(D$194-D$195)*10))),1)</f>
        <v>10</v>
      </c>
      <c r="E80" s="55">
        <f t="shared" si="62"/>
        <v>10</v>
      </c>
      <c r="F80" s="55">
        <f>ROUND(IF('Indicator Data'!E83="No data",0.1,IF('Indicator Data'!E83=0,0,IF(LOG('Indicator Data'!E83)&gt;F$194,10,IF(LOG('Indicator Data'!E83)&lt;F$195,0,10-(F$194-LOG('Indicator Data'!E83))/(F$194-F$195)*10)))),1)</f>
        <v>8.6</v>
      </c>
      <c r="G80" s="55">
        <f>ROUND(IF('Indicator Data'!F83=0,0,IF(LOG('Indicator Data'!F83)&gt;G$194,10,IF(LOG('Indicator Data'!F83)&lt;G$195,0,10-(G$194-LOG('Indicator Data'!F83))/(G$194-G$195)*10))),1)</f>
        <v>7.2</v>
      </c>
      <c r="H80" s="55">
        <f>ROUND(IF('Indicator Data'!G83=0,0,IF(LOG('Indicator Data'!G83)&gt;H$194,10,IF(LOG('Indicator Data'!G83)&lt;H$195,0,10-(H$194-LOG('Indicator Data'!G83))/(H$194-H$195)*10))),1)</f>
        <v>2.5</v>
      </c>
      <c r="I80" s="55">
        <f>ROUND(IF('Indicator Data'!H83=0,0,IF(LOG('Indicator Data'!H83)&gt;I$194,10,IF(LOG('Indicator Data'!H83)&lt;I$195,0,10-(I$194-LOG('Indicator Data'!H83))/(I$194-I$195)*10))),1)</f>
        <v>0</v>
      </c>
      <c r="J80" s="55">
        <f t="shared" si="63"/>
        <v>1.3</v>
      </c>
      <c r="K80" s="55">
        <f>ROUND(IF('Indicator Data'!I83=0,0,IF(LOG('Indicator Data'!I83)&gt;K$194,10,IF(LOG('Indicator Data'!I83)&lt;K$195,0,10-(K$194-LOG('Indicator Data'!I83))/(K$194-K$195)*10))),1)</f>
        <v>4.9000000000000004</v>
      </c>
      <c r="L80" s="55">
        <f t="shared" si="64"/>
        <v>3.3</v>
      </c>
      <c r="M80" s="55">
        <f>ROUND(IF('Indicator Data'!J83=0,0,IF(LOG('Indicator Data'!J83)&gt;M$194,10,IF(LOG('Indicator Data'!J83)&lt;M$195,0,10-(M$194-LOG('Indicator Data'!J83))/(M$194-M$195)*10))),1)</f>
        <v>10</v>
      </c>
      <c r="N80" s="56">
        <f>'Indicator Data'!C83/'Indicator Data'!$BD83</f>
        <v>2.0519734919781664E-3</v>
      </c>
      <c r="O80" s="56">
        <f>'Indicator Data'!D83/'Indicator Data'!$BD83</f>
        <v>1.1213140026082953E-3</v>
      </c>
      <c r="P80" s="56">
        <f>IF(F80=0.1,0,'Indicator Data'!E83/'Indicator Data'!$BD83)</f>
        <v>3.6284645991967374E-3</v>
      </c>
      <c r="Q80" s="56">
        <f>'Indicator Data'!F83/'Indicator Data'!$BD83</f>
        <v>2.7068928784321224E-6</v>
      </c>
      <c r="R80" s="56">
        <f>'Indicator Data'!G83/'Indicator Data'!$BD83</f>
        <v>1.2756312464999341E-5</v>
      </c>
      <c r="S80" s="56">
        <f>'Indicator Data'!H83/'Indicator Data'!$BD83</f>
        <v>0</v>
      </c>
      <c r="T80" s="56">
        <f>'Indicator Data'!I83/'Indicator Data'!$BD83</f>
        <v>3.4618871501160706E-5</v>
      </c>
      <c r="U80" s="56">
        <f>'Indicator Data'!J83/'Indicator Data'!$BD83</f>
        <v>1.4197638458574888E-2</v>
      </c>
      <c r="V80" s="55">
        <f t="shared" si="65"/>
        <v>10</v>
      </c>
      <c r="W80" s="55">
        <f t="shared" si="66"/>
        <v>10</v>
      </c>
      <c r="X80" s="55">
        <f t="shared" si="67"/>
        <v>10</v>
      </c>
      <c r="Y80" s="55">
        <f t="shared" si="68"/>
        <v>2.4</v>
      </c>
      <c r="Z80" s="55">
        <f t="shared" si="69"/>
        <v>6.5</v>
      </c>
      <c r="AA80" s="55">
        <f t="shared" si="70"/>
        <v>0</v>
      </c>
      <c r="AB80" s="55">
        <f t="shared" si="71"/>
        <v>0</v>
      </c>
      <c r="AC80" s="55">
        <f t="shared" si="72"/>
        <v>0</v>
      </c>
      <c r="AD80" s="55">
        <f t="shared" si="73"/>
        <v>0</v>
      </c>
      <c r="AE80" s="55">
        <f t="shared" si="74"/>
        <v>0</v>
      </c>
      <c r="AF80" s="55">
        <f t="shared" si="75"/>
        <v>4.7</v>
      </c>
      <c r="AG80" s="55">
        <f>ROUND(IF('Indicator Data'!K83=0,0,IF('Indicator Data'!K83&gt;AG$194,10,IF('Indicator Data'!K83&lt;AG$195,0,10-(AG$194-'Indicator Data'!K83)/(AG$194-AG$195)*10))),1)</f>
        <v>1</v>
      </c>
      <c r="AH80" s="55">
        <f t="shared" si="76"/>
        <v>10</v>
      </c>
      <c r="AI80" s="55">
        <f t="shared" si="77"/>
        <v>10</v>
      </c>
      <c r="AJ80" s="55">
        <f t="shared" si="78"/>
        <v>1.3</v>
      </c>
      <c r="AK80" s="55">
        <f t="shared" si="79"/>
        <v>0</v>
      </c>
      <c r="AL80" s="55">
        <f t="shared" si="80"/>
        <v>0.7</v>
      </c>
      <c r="AM80" s="55">
        <f t="shared" si="81"/>
        <v>2.5</v>
      </c>
      <c r="AN80" s="55">
        <f t="shared" si="82"/>
        <v>8.4</v>
      </c>
      <c r="AO80" s="57">
        <f t="shared" si="83"/>
        <v>10</v>
      </c>
      <c r="AP80" s="57">
        <f t="shared" si="84"/>
        <v>6.4</v>
      </c>
      <c r="AQ80" s="57">
        <f t="shared" si="85"/>
        <v>6.9</v>
      </c>
      <c r="AR80" s="57">
        <f t="shared" si="86"/>
        <v>1.8</v>
      </c>
      <c r="AS80" s="55">
        <f t="shared" si="87"/>
        <v>4.7</v>
      </c>
      <c r="AT80" s="55">
        <f>IF('Indicator Data'!L83="No data","x",IF('Indicator Data'!BE83&lt;1000,"x",ROUND((IF('Indicator Data'!L83&gt;AT$194,10,IF('Indicator Data'!L83&lt;AT$195,0,10-(AT$194-'Indicator Data'!L83)/(AT$194-AT$195)*10))),1)))</f>
        <v>6.1</v>
      </c>
      <c r="AU80" s="57">
        <f t="shared" si="88"/>
        <v>5.4</v>
      </c>
      <c r="AV80" s="58">
        <f t="shared" si="89"/>
        <v>7</v>
      </c>
      <c r="AW80" s="55">
        <f>ROUND(IF('Indicator Data'!M83=0,0,IF('Indicator Data'!M83&gt;AW$194,10,IF('Indicator Data'!M83&lt;AW$195,0,10-(AW$194-'Indicator Data'!M83)/(AW$194-AW$195)*10))),1)</f>
        <v>8.6999999999999993</v>
      </c>
      <c r="AX80" s="55">
        <f>ROUND(IF('Indicator Data'!N83=0,0,IF(LOG('Indicator Data'!N83)&gt;LOG(AX$194),10,IF(LOG('Indicator Data'!N83)&lt;LOG(AX$195),0,10-(LOG(AX$194)-LOG('Indicator Data'!N83))/(LOG(AX$194)-LOG(AX$195))*10))),1)</f>
        <v>8.6</v>
      </c>
      <c r="AY80" s="57">
        <f t="shared" si="90"/>
        <v>8.6999999999999993</v>
      </c>
      <c r="AZ80" s="55">
        <f>'Indicator Data'!O83</f>
        <v>0</v>
      </c>
      <c r="BA80" s="55">
        <f>'Indicator Data'!P83</f>
        <v>0</v>
      </c>
      <c r="BB80" s="57">
        <f t="shared" si="91"/>
        <v>0</v>
      </c>
      <c r="BC80" s="58">
        <f t="shared" si="92"/>
        <v>6.1</v>
      </c>
      <c r="BD80" s="15"/>
      <c r="BE80" s="104"/>
    </row>
    <row r="81" spans="1:57" s="4" customFormat="1" x14ac:dyDescent="0.35">
      <c r="A81" s="126" t="str">
        <f>'Indicator Data'!A84</f>
        <v>Iraq</v>
      </c>
      <c r="B81" s="59" t="str">
        <f>'Indicator Data'!B84</f>
        <v>IRQ</v>
      </c>
      <c r="C81" s="55">
        <f>ROUND(IF('Indicator Data'!C84=0,0.1,IF(LOG('Indicator Data'!C84)&gt;C$194,10,IF(LOG('Indicator Data'!C84)&lt;C$195,0,10-(C$194-LOG('Indicator Data'!C84))/(C$194-C$195)*10))),1)</f>
        <v>8.9</v>
      </c>
      <c r="D81" s="55">
        <f>ROUND(IF('Indicator Data'!D84=0,0.1,IF(LOG('Indicator Data'!D84)&gt;D$194,10,IF(LOG('Indicator Data'!D84)&lt;D$195,0,10-(D$194-LOG('Indicator Data'!D84))/(D$194-D$195)*10))),1)</f>
        <v>8.9</v>
      </c>
      <c r="E81" s="55">
        <f t="shared" si="62"/>
        <v>8.9</v>
      </c>
      <c r="F81" s="55">
        <f>ROUND(IF('Indicator Data'!E84="No data",0.1,IF('Indicator Data'!E84=0,0,IF(LOG('Indicator Data'!E84)&gt;F$194,10,IF(LOG('Indicator Data'!E84)&lt;F$195,0,10-(F$194-LOG('Indicator Data'!E84))/(F$194-F$195)*10)))),1)</f>
        <v>9.3000000000000007</v>
      </c>
      <c r="G81" s="55">
        <f>ROUND(IF('Indicator Data'!F84=0,0,IF(LOG('Indicator Data'!F84)&gt;G$194,10,IF(LOG('Indicator Data'!F84)&lt;G$195,0,10-(G$194-LOG('Indicator Data'!F84))/(G$194-G$195)*10))),1)</f>
        <v>0</v>
      </c>
      <c r="H81" s="55">
        <f>ROUND(IF('Indicator Data'!G84=0,0,IF(LOG('Indicator Data'!G84)&gt;H$194,10,IF(LOG('Indicator Data'!G84)&lt;H$195,0,10-(H$194-LOG('Indicator Data'!G84))/(H$194-H$195)*10))),1)</f>
        <v>0</v>
      </c>
      <c r="I81" s="55">
        <f>ROUND(IF('Indicator Data'!H84=0,0,IF(LOG('Indicator Data'!H84)&gt;I$194,10,IF(LOG('Indicator Data'!H84)&lt;I$195,0,10-(I$194-LOG('Indicator Data'!H84))/(I$194-I$195)*10))),1)</f>
        <v>0</v>
      </c>
      <c r="J81" s="55">
        <f t="shared" si="63"/>
        <v>0</v>
      </c>
      <c r="K81" s="55">
        <f>ROUND(IF('Indicator Data'!I84=0,0,IF(LOG('Indicator Data'!I84)&gt;K$194,10,IF(LOG('Indicator Data'!I84)&lt;K$195,0,10-(K$194-LOG('Indicator Data'!I84))/(K$194-K$195)*10))),1)</f>
        <v>0</v>
      </c>
      <c r="L81" s="55">
        <f t="shared" si="64"/>
        <v>0</v>
      </c>
      <c r="M81" s="55">
        <f>ROUND(IF('Indicator Data'!J84=0,0,IF(LOG('Indicator Data'!J84)&gt;M$194,10,IF(LOG('Indicator Data'!J84)&lt;M$195,0,10-(M$194-LOG('Indicator Data'!J84))/(M$194-M$195)*10))),1)</f>
        <v>0</v>
      </c>
      <c r="N81" s="56">
        <f>'Indicator Data'!C84/'Indicator Data'!$BD84</f>
        <v>1.0011713304408218E-3</v>
      </c>
      <c r="O81" s="56">
        <f>'Indicator Data'!D84/'Indicator Data'!$BD84</f>
        <v>1.2436617839069964E-4</v>
      </c>
      <c r="P81" s="56">
        <f>IF(F81=0.1,0,'Indicator Data'!E84/'Indicator Data'!$BD84)</f>
        <v>1.4583321503441899E-2</v>
      </c>
      <c r="Q81" s="56">
        <f>'Indicator Data'!F84/'Indicator Data'!$BD84</f>
        <v>0</v>
      </c>
      <c r="R81" s="56">
        <f>'Indicator Data'!G84/'Indicator Data'!$BD84</f>
        <v>0</v>
      </c>
      <c r="S81" s="56">
        <f>'Indicator Data'!H84/'Indicator Data'!$BD84</f>
        <v>0</v>
      </c>
      <c r="T81" s="56">
        <f>'Indicator Data'!I84/'Indicator Data'!$BD84</f>
        <v>0</v>
      </c>
      <c r="U81" s="56">
        <f>'Indicator Data'!J84/'Indicator Data'!$BD84</f>
        <v>0</v>
      </c>
      <c r="V81" s="55">
        <f t="shared" si="65"/>
        <v>5</v>
      </c>
      <c r="W81" s="55">
        <f t="shared" si="66"/>
        <v>1.2</v>
      </c>
      <c r="X81" s="55">
        <f t="shared" si="67"/>
        <v>3.3</v>
      </c>
      <c r="Y81" s="55">
        <f t="shared" si="68"/>
        <v>9.6999999999999993</v>
      </c>
      <c r="Z81" s="55">
        <f t="shared" si="69"/>
        <v>0</v>
      </c>
      <c r="AA81" s="55">
        <f t="shared" si="70"/>
        <v>0</v>
      </c>
      <c r="AB81" s="55">
        <f t="shared" si="71"/>
        <v>0</v>
      </c>
      <c r="AC81" s="55">
        <f t="shared" si="72"/>
        <v>0</v>
      </c>
      <c r="AD81" s="55">
        <f t="shared" si="73"/>
        <v>0</v>
      </c>
      <c r="AE81" s="55">
        <f t="shared" si="74"/>
        <v>0</v>
      </c>
      <c r="AF81" s="55">
        <f t="shared" si="75"/>
        <v>0</v>
      </c>
      <c r="AG81" s="55">
        <f>ROUND(IF('Indicator Data'!K84=0,0,IF('Indicator Data'!K84&gt;AG$194,10,IF('Indicator Data'!K84&lt;AG$195,0,10-(AG$194-'Indicator Data'!K84)/(AG$194-AG$195)*10))),1)</f>
        <v>1</v>
      </c>
      <c r="AH81" s="55">
        <f t="shared" si="76"/>
        <v>7</v>
      </c>
      <c r="AI81" s="55">
        <f t="shared" si="77"/>
        <v>5.0999999999999996</v>
      </c>
      <c r="AJ81" s="55">
        <f t="shared" si="78"/>
        <v>0</v>
      </c>
      <c r="AK81" s="55">
        <f t="shared" si="79"/>
        <v>0</v>
      </c>
      <c r="AL81" s="55">
        <f t="shared" si="80"/>
        <v>0</v>
      </c>
      <c r="AM81" s="55">
        <f t="shared" si="81"/>
        <v>0</v>
      </c>
      <c r="AN81" s="55">
        <f t="shared" si="82"/>
        <v>0</v>
      </c>
      <c r="AO81" s="57">
        <f t="shared" si="83"/>
        <v>7</v>
      </c>
      <c r="AP81" s="57">
        <f t="shared" si="84"/>
        <v>9.5</v>
      </c>
      <c r="AQ81" s="57">
        <f t="shared" si="85"/>
        <v>0</v>
      </c>
      <c r="AR81" s="57">
        <f t="shared" si="86"/>
        <v>0</v>
      </c>
      <c r="AS81" s="55">
        <f t="shared" si="87"/>
        <v>0.5</v>
      </c>
      <c r="AT81" s="55">
        <f>IF('Indicator Data'!L84="No data","x",IF('Indicator Data'!BE84&lt;1000,"x",ROUND((IF('Indicator Data'!L84&gt;AT$194,10,IF('Indicator Data'!L84&lt;AT$195,0,10-(AT$194-'Indicator Data'!L84)/(AT$194-AT$195)*10))),1)))</f>
        <v>6.1</v>
      </c>
      <c r="AU81" s="57">
        <f t="shared" si="88"/>
        <v>3.3</v>
      </c>
      <c r="AV81" s="58">
        <f t="shared" si="89"/>
        <v>5.3</v>
      </c>
      <c r="AW81" s="55">
        <f>ROUND(IF('Indicator Data'!M84=0,0,IF('Indicator Data'!M84&gt;AW$194,10,IF('Indicator Data'!M84&lt;AW$195,0,10-(AW$194-'Indicator Data'!M84)/(AW$194-AW$195)*10))),1)</f>
        <v>10</v>
      </c>
      <c r="AX81" s="55">
        <f>ROUND(IF('Indicator Data'!N84=0,0,IF(LOG('Indicator Data'!N84)&gt;LOG(AX$194),10,IF(LOG('Indicator Data'!N84)&lt;LOG(AX$195),0,10-(LOG(AX$194)-LOG('Indicator Data'!N84))/(LOG(AX$194)-LOG(AX$195))*10))),1)</f>
        <v>10</v>
      </c>
      <c r="AY81" s="57">
        <f t="shared" si="90"/>
        <v>10</v>
      </c>
      <c r="AZ81" s="55">
        <f>'Indicator Data'!O84</f>
        <v>5</v>
      </c>
      <c r="BA81" s="55">
        <f>'Indicator Data'!P84</f>
        <v>0</v>
      </c>
      <c r="BB81" s="57">
        <f t="shared" si="91"/>
        <v>10</v>
      </c>
      <c r="BC81" s="58">
        <f t="shared" si="92"/>
        <v>10</v>
      </c>
      <c r="BD81" s="15"/>
      <c r="BE81" s="104"/>
    </row>
    <row r="82" spans="1:57" s="4" customFormat="1" x14ac:dyDescent="0.35">
      <c r="A82" s="126" t="str">
        <f>'Indicator Data'!A85</f>
        <v>Ireland</v>
      </c>
      <c r="B82" s="59" t="str">
        <f>'Indicator Data'!B85</f>
        <v>IRL</v>
      </c>
      <c r="C82" s="55">
        <f>ROUND(IF('Indicator Data'!C85=0,0.1,IF(LOG('Indicator Data'!C85)&gt;C$194,10,IF(LOG('Indicator Data'!C85)&lt;C$195,0,10-(C$194-LOG('Indicator Data'!C85))/(C$194-C$195)*10))),1)</f>
        <v>0.1</v>
      </c>
      <c r="D82" s="55">
        <f>ROUND(IF('Indicator Data'!D85=0,0.1,IF(LOG('Indicator Data'!D85)&gt;D$194,10,IF(LOG('Indicator Data'!D85)&lt;D$195,0,10-(D$194-LOG('Indicator Data'!D85))/(D$194-D$195)*10))),1)</f>
        <v>0.1</v>
      </c>
      <c r="E82" s="55">
        <f t="shared" si="62"/>
        <v>0.1</v>
      </c>
      <c r="F82" s="55">
        <f>ROUND(IF('Indicator Data'!E85="No data",0.1,IF('Indicator Data'!E85=0,0,IF(LOG('Indicator Data'!E85)&gt;F$194,10,IF(LOG('Indicator Data'!E85)&lt;F$195,0,10-(F$194-LOG('Indicator Data'!E85))/(F$194-F$195)*10)))),1)</f>
        <v>5.4</v>
      </c>
      <c r="G82" s="55">
        <f>ROUND(IF('Indicator Data'!F85=0,0,IF(LOG('Indicator Data'!F85)&gt;G$194,10,IF(LOG('Indicator Data'!F85)&lt;G$195,0,10-(G$194-LOG('Indicator Data'!F85))/(G$194-G$195)*10))),1)</f>
        <v>5.0999999999999996</v>
      </c>
      <c r="H82" s="55">
        <f>ROUND(IF('Indicator Data'!G85=0,0,IF(LOG('Indicator Data'!G85)&gt;H$194,10,IF(LOG('Indicator Data'!G85)&lt;H$195,0,10-(H$194-LOG('Indicator Data'!G85))/(H$194-H$195)*10))),1)</f>
        <v>0</v>
      </c>
      <c r="I82" s="55">
        <f>ROUND(IF('Indicator Data'!H85=0,0,IF(LOG('Indicator Data'!H85)&gt;I$194,10,IF(LOG('Indicator Data'!H85)&lt;I$195,0,10-(I$194-LOG('Indicator Data'!H85))/(I$194-I$195)*10))),1)</f>
        <v>0</v>
      </c>
      <c r="J82" s="55">
        <f t="shared" si="63"/>
        <v>0</v>
      </c>
      <c r="K82" s="55">
        <f>ROUND(IF('Indicator Data'!I85=0,0,IF(LOG('Indicator Data'!I85)&gt;K$194,10,IF(LOG('Indicator Data'!I85)&lt;K$195,0,10-(K$194-LOG('Indicator Data'!I85))/(K$194-K$195)*10))),1)</f>
        <v>0</v>
      </c>
      <c r="L82" s="55">
        <f t="shared" si="64"/>
        <v>0</v>
      </c>
      <c r="M82" s="55">
        <f>ROUND(IF('Indicator Data'!J85=0,0,IF(LOG('Indicator Data'!J85)&gt;M$194,10,IF(LOG('Indicator Data'!J85)&lt;M$195,0,10-(M$194-LOG('Indicator Data'!J85))/(M$194-M$195)*10))),1)</f>
        <v>0</v>
      </c>
      <c r="N82" s="56">
        <f>'Indicator Data'!C85/'Indicator Data'!$BD85</f>
        <v>0</v>
      </c>
      <c r="O82" s="56">
        <f>'Indicator Data'!D85/'Indicator Data'!$BD85</f>
        <v>0</v>
      </c>
      <c r="P82" s="56">
        <f>IF(F82=0.1,0,'Indicator Data'!E85/'Indicator Data'!$BD85)</f>
        <v>3.1081640701604313E-3</v>
      </c>
      <c r="Q82" s="56">
        <f>'Indicator Data'!F85/'Indicator Data'!$BD85</f>
        <v>2.4164889221169341E-6</v>
      </c>
      <c r="R82" s="56">
        <f>'Indicator Data'!G85/'Indicator Data'!$BD85</f>
        <v>0</v>
      </c>
      <c r="S82" s="56">
        <f>'Indicator Data'!H85/'Indicator Data'!$BD85</f>
        <v>0</v>
      </c>
      <c r="T82" s="56">
        <f>'Indicator Data'!I85/'Indicator Data'!$BD85</f>
        <v>0</v>
      </c>
      <c r="U82" s="56">
        <f>'Indicator Data'!J85/'Indicator Data'!$BD85</f>
        <v>0</v>
      </c>
      <c r="V82" s="55">
        <f t="shared" si="65"/>
        <v>0</v>
      </c>
      <c r="W82" s="55">
        <f t="shared" si="66"/>
        <v>0</v>
      </c>
      <c r="X82" s="55">
        <f t="shared" si="67"/>
        <v>0</v>
      </c>
      <c r="Y82" s="55">
        <f t="shared" si="68"/>
        <v>2.1</v>
      </c>
      <c r="Z82" s="55">
        <f t="shared" si="69"/>
        <v>6.4</v>
      </c>
      <c r="AA82" s="55">
        <f t="shared" si="70"/>
        <v>0</v>
      </c>
      <c r="AB82" s="55">
        <f t="shared" si="71"/>
        <v>0</v>
      </c>
      <c r="AC82" s="55">
        <f t="shared" si="72"/>
        <v>0</v>
      </c>
      <c r="AD82" s="55">
        <f t="shared" si="73"/>
        <v>0</v>
      </c>
      <c r="AE82" s="55">
        <f t="shared" si="74"/>
        <v>0</v>
      </c>
      <c r="AF82" s="55">
        <f t="shared" si="75"/>
        <v>0</v>
      </c>
      <c r="AG82" s="55">
        <f>ROUND(IF('Indicator Data'!K85=0,0,IF('Indicator Data'!K85&gt;AG$194,10,IF('Indicator Data'!K85&lt;AG$195,0,10-(AG$194-'Indicator Data'!K85)/(AG$194-AG$195)*10))),1)</f>
        <v>0</v>
      </c>
      <c r="AH82" s="55">
        <f t="shared" si="76"/>
        <v>0.1</v>
      </c>
      <c r="AI82" s="55">
        <f t="shared" si="77"/>
        <v>0.1</v>
      </c>
      <c r="AJ82" s="55">
        <f t="shared" si="78"/>
        <v>0</v>
      </c>
      <c r="AK82" s="55">
        <f t="shared" si="79"/>
        <v>0</v>
      </c>
      <c r="AL82" s="55">
        <f t="shared" si="80"/>
        <v>0</v>
      </c>
      <c r="AM82" s="55">
        <f t="shared" si="81"/>
        <v>0</v>
      </c>
      <c r="AN82" s="55">
        <f t="shared" si="82"/>
        <v>0</v>
      </c>
      <c r="AO82" s="57">
        <f t="shared" si="83"/>
        <v>0.1</v>
      </c>
      <c r="AP82" s="57">
        <f t="shared" si="84"/>
        <v>3.9</v>
      </c>
      <c r="AQ82" s="57">
        <f t="shared" si="85"/>
        <v>5.8</v>
      </c>
      <c r="AR82" s="57">
        <f t="shared" si="86"/>
        <v>0</v>
      </c>
      <c r="AS82" s="55">
        <f t="shared" si="87"/>
        <v>0</v>
      </c>
      <c r="AT82" s="55">
        <f>IF('Indicator Data'!L85="No data","x",IF('Indicator Data'!BE85&lt;1000,"x",ROUND((IF('Indicator Data'!L85&gt;AT$194,10,IF('Indicator Data'!L85&lt;AT$195,0,10-(AT$194-'Indicator Data'!L85)/(AT$194-AT$195)*10))),1)))</f>
        <v>1</v>
      </c>
      <c r="AU82" s="57">
        <f t="shared" si="88"/>
        <v>0.5</v>
      </c>
      <c r="AV82" s="58">
        <f t="shared" si="89"/>
        <v>2.4</v>
      </c>
      <c r="AW82" s="55">
        <f>ROUND(IF('Indicator Data'!M85=0,0,IF('Indicator Data'!M85&gt;AW$194,10,IF('Indicator Data'!M85&lt;AW$195,0,10-(AW$194-'Indicator Data'!M85)/(AW$194-AW$195)*10))),1)</f>
        <v>0</v>
      </c>
      <c r="AX82" s="55">
        <f>ROUND(IF('Indicator Data'!N85=0,0,IF(LOG('Indicator Data'!N85)&gt;LOG(AX$194),10,IF(LOG('Indicator Data'!N85)&lt;LOG(AX$195),0,10-(LOG(AX$194)-LOG('Indicator Data'!N85))/(LOG(AX$194)-LOG(AX$195))*10))),1)</f>
        <v>0</v>
      </c>
      <c r="AY82" s="57">
        <f t="shared" si="90"/>
        <v>0</v>
      </c>
      <c r="AZ82" s="55">
        <f>'Indicator Data'!O85</f>
        <v>0</v>
      </c>
      <c r="BA82" s="55">
        <f>'Indicator Data'!P85</f>
        <v>0</v>
      </c>
      <c r="BB82" s="57">
        <f t="shared" si="91"/>
        <v>0</v>
      </c>
      <c r="BC82" s="58">
        <f t="shared" si="92"/>
        <v>0</v>
      </c>
      <c r="BD82" s="15"/>
      <c r="BE82" s="104"/>
    </row>
    <row r="83" spans="1:57" s="4" customFormat="1" x14ac:dyDescent="0.35">
      <c r="A83" s="126" t="str">
        <f>'Indicator Data'!A86</f>
        <v>Israel</v>
      </c>
      <c r="B83" s="59" t="str">
        <f>'Indicator Data'!B86</f>
        <v>ISR</v>
      </c>
      <c r="C83" s="55">
        <f>ROUND(IF('Indicator Data'!C86=0,0.1,IF(LOG('Indicator Data'!C86)&gt;C$194,10,IF(LOG('Indicator Data'!C86)&lt;C$195,0,10-(C$194-LOG('Indicator Data'!C86))/(C$194-C$195)*10))),1)</f>
        <v>8.1</v>
      </c>
      <c r="D83" s="55">
        <f>ROUND(IF('Indicator Data'!D86=0,0.1,IF(LOG('Indicator Data'!D86)&gt;D$194,10,IF(LOG('Indicator Data'!D86)&lt;D$195,0,10-(D$194-LOG('Indicator Data'!D86))/(D$194-D$195)*10))),1)</f>
        <v>0.1</v>
      </c>
      <c r="E83" s="55">
        <f t="shared" si="62"/>
        <v>5.4</v>
      </c>
      <c r="F83" s="55">
        <f>ROUND(IF('Indicator Data'!E86="No data",0.1,IF('Indicator Data'!E86=0,0,IF(LOG('Indicator Data'!E86)&gt;F$194,10,IF(LOG('Indicator Data'!E86)&lt;F$195,0,10-(F$194-LOG('Indicator Data'!E86))/(F$194-F$195)*10)))),1)</f>
        <v>4</v>
      </c>
      <c r="G83" s="55">
        <f>ROUND(IF('Indicator Data'!F86=0,0,IF(LOG('Indicator Data'!F86)&gt;G$194,10,IF(LOG('Indicator Data'!F86)&lt;G$195,0,10-(G$194-LOG('Indicator Data'!F86))/(G$194-G$195)*10))),1)</f>
        <v>5.7</v>
      </c>
      <c r="H83" s="55">
        <f>ROUND(IF('Indicator Data'!G86=0,0,IF(LOG('Indicator Data'!G86)&gt;H$194,10,IF(LOG('Indicator Data'!G86)&lt;H$195,0,10-(H$194-LOG('Indicator Data'!G86))/(H$194-H$195)*10))),1)</f>
        <v>0</v>
      </c>
      <c r="I83" s="55">
        <f>ROUND(IF('Indicator Data'!H86=0,0,IF(LOG('Indicator Data'!H86)&gt;I$194,10,IF(LOG('Indicator Data'!H86)&lt;I$195,0,10-(I$194-LOG('Indicator Data'!H86))/(I$194-I$195)*10))),1)</f>
        <v>0</v>
      </c>
      <c r="J83" s="55">
        <f t="shared" si="63"/>
        <v>0</v>
      </c>
      <c r="K83" s="55">
        <f>ROUND(IF('Indicator Data'!I86=0,0,IF(LOG('Indicator Data'!I86)&gt;K$194,10,IF(LOG('Indicator Data'!I86)&lt;K$195,0,10-(K$194-LOG('Indicator Data'!I86))/(K$194-K$195)*10))),1)</f>
        <v>0</v>
      </c>
      <c r="L83" s="55">
        <f t="shared" si="64"/>
        <v>0</v>
      </c>
      <c r="M83" s="55">
        <f>ROUND(IF('Indicator Data'!J86=0,0,IF(LOG('Indicator Data'!J86)&gt;M$194,10,IF(LOG('Indicator Data'!J86)&lt;M$195,0,10-(M$194-LOG('Indicator Data'!J86))/(M$194-M$195)*10))),1)</f>
        <v>0</v>
      </c>
      <c r="N83" s="56">
        <f>'Indicator Data'!C86/'Indicator Data'!$BD86</f>
        <v>2.0971640704745696E-3</v>
      </c>
      <c r="O83" s="56">
        <f>'Indicator Data'!D86/'Indicator Data'!$BD86</f>
        <v>0</v>
      </c>
      <c r="P83" s="56">
        <f>IF(F83=0.1,0,'Indicator Data'!E86/'Indicator Data'!$BD86)</f>
        <v>4.8884028084432679E-4</v>
      </c>
      <c r="Q83" s="56">
        <f>'Indicator Data'!F86/'Indicator Data'!$BD86</f>
        <v>3.2446700178813107E-6</v>
      </c>
      <c r="R83" s="56">
        <f>'Indicator Data'!G86/'Indicator Data'!$BD86</f>
        <v>0</v>
      </c>
      <c r="S83" s="56">
        <f>'Indicator Data'!H86/'Indicator Data'!$BD86</f>
        <v>0</v>
      </c>
      <c r="T83" s="56">
        <f>'Indicator Data'!I86/'Indicator Data'!$BD86</f>
        <v>0</v>
      </c>
      <c r="U83" s="56">
        <f>'Indicator Data'!J86/'Indicator Data'!$BD86</f>
        <v>0</v>
      </c>
      <c r="V83" s="55">
        <f t="shared" si="65"/>
        <v>10</v>
      </c>
      <c r="W83" s="55">
        <f t="shared" si="66"/>
        <v>0</v>
      </c>
      <c r="X83" s="55">
        <f t="shared" si="67"/>
        <v>7.6</v>
      </c>
      <c r="Y83" s="55">
        <f t="shared" si="68"/>
        <v>0.3</v>
      </c>
      <c r="Z83" s="55">
        <f t="shared" si="69"/>
        <v>6.7</v>
      </c>
      <c r="AA83" s="55">
        <f t="shared" si="70"/>
        <v>0</v>
      </c>
      <c r="AB83" s="55">
        <f t="shared" si="71"/>
        <v>0</v>
      </c>
      <c r="AC83" s="55">
        <f t="shared" si="72"/>
        <v>0</v>
      </c>
      <c r="AD83" s="55">
        <f t="shared" si="73"/>
        <v>0</v>
      </c>
      <c r="AE83" s="55">
        <f t="shared" si="74"/>
        <v>0</v>
      </c>
      <c r="AF83" s="55">
        <f t="shared" si="75"/>
        <v>0</v>
      </c>
      <c r="AG83" s="55">
        <f>ROUND(IF('Indicator Data'!K86=0,0,IF('Indicator Data'!K86&gt;AG$194,10,IF('Indicator Data'!K86&lt;AG$195,0,10-(AG$194-'Indicator Data'!K86)/(AG$194-AG$195)*10))),1)</f>
        <v>1</v>
      </c>
      <c r="AH83" s="55">
        <f t="shared" si="76"/>
        <v>9.1</v>
      </c>
      <c r="AI83" s="55">
        <f t="shared" si="77"/>
        <v>0.1</v>
      </c>
      <c r="AJ83" s="55">
        <f t="shared" si="78"/>
        <v>0</v>
      </c>
      <c r="AK83" s="55">
        <f t="shared" si="79"/>
        <v>0</v>
      </c>
      <c r="AL83" s="55">
        <f t="shared" si="80"/>
        <v>0</v>
      </c>
      <c r="AM83" s="55">
        <f t="shared" si="81"/>
        <v>0</v>
      </c>
      <c r="AN83" s="55">
        <f t="shared" si="82"/>
        <v>0</v>
      </c>
      <c r="AO83" s="57">
        <f t="shared" si="83"/>
        <v>6.6</v>
      </c>
      <c r="AP83" s="57">
        <f t="shared" si="84"/>
        <v>2.2999999999999998</v>
      </c>
      <c r="AQ83" s="57">
        <f t="shared" si="85"/>
        <v>6.2</v>
      </c>
      <c r="AR83" s="57">
        <f t="shared" si="86"/>
        <v>0</v>
      </c>
      <c r="AS83" s="55">
        <f t="shared" si="87"/>
        <v>0.5</v>
      </c>
      <c r="AT83" s="55">
        <f>IF('Indicator Data'!L86="No data","x",IF('Indicator Data'!BE86&lt;1000,"x",ROUND((IF('Indicator Data'!L86&gt;AT$194,10,IF('Indicator Data'!L86&lt;AT$195,0,10-(AT$194-'Indicator Data'!L86)/(AT$194-AT$195)*10))),1)))</f>
        <v>10</v>
      </c>
      <c r="AU83" s="57">
        <f t="shared" si="88"/>
        <v>5.3</v>
      </c>
      <c r="AV83" s="58">
        <f t="shared" si="89"/>
        <v>4.5</v>
      </c>
      <c r="AW83" s="55">
        <f>ROUND(IF('Indicator Data'!M86=0,0,IF('Indicator Data'!M86&gt;AW$194,10,IF('Indicator Data'!M86&lt;AW$195,0,10-(AW$194-'Indicator Data'!M86)/(AW$194-AW$195)*10))),1)</f>
        <v>7.2</v>
      </c>
      <c r="AX83" s="55">
        <f>ROUND(IF('Indicator Data'!N86=0,0,IF(LOG('Indicator Data'!N86)&gt;LOG(AX$194),10,IF(LOG('Indicator Data'!N86)&lt;LOG(AX$195),0,10-(LOG(AX$194)-LOG('Indicator Data'!N86))/(LOG(AX$194)-LOG(AX$195))*10))),1)</f>
        <v>5.9</v>
      </c>
      <c r="AY83" s="57">
        <f t="shared" si="90"/>
        <v>6.6</v>
      </c>
      <c r="AZ83" s="55">
        <f>'Indicator Data'!O86</f>
        <v>0</v>
      </c>
      <c r="BA83" s="55">
        <f>'Indicator Data'!P86</f>
        <v>0</v>
      </c>
      <c r="BB83" s="57">
        <f t="shared" si="91"/>
        <v>0</v>
      </c>
      <c r="BC83" s="58">
        <f t="shared" si="92"/>
        <v>4.5999999999999996</v>
      </c>
      <c r="BD83" s="15"/>
      <c r="BE83" s="104"/>
    </row>
    <row r="84" spans="1:57" s="4" customFormat="1" x14ac:dyDescent="0.35">
      <c r="A84" s="126" t="str">
        <f>'Indicator Data'!A87</f>
        <v>Italy</v>
      </c>
      <c r="B84" s="59" t="str">
        <f>'Indicator Data'!B87</f>
        <v>ITA</v>
      </c>
      <c r="C84" s="55">
        <f>ROUND(IF('Indicator Data'!C87=0,0.1,IF(LOG('Indicator Data'!C87)&gt;C$194,10,IF(LOG('Indicator Data'!C87)&lt;C$195,0,10-(C$194-LOG('Indicator Data'!C87))/(C$194-C$195)*10))),1)</f>
        <v>9.8000000000000007</v>
      </c>
      <c r="D84" s="55">
        <f>ROUND(IF('Indicator Data'!D87=0,0.1,IF(LOG('Indicator Data'!D87)&gt;D$194,10,IF(LOG('Indicator Data'!D87)&lt;D$195,0,10-(D$194-LOG('Indicator Data'!D87))/(D$194-D$195)*10))),1)</f>
        <v>0.1</v>
      </c>
      <c r="E84" s="55">
        <f t="shared" si="62"/>
        <v>7.3</v>
      </c>
      <c r="F84" s="55">
        <f>ROUND(IF('Indicator Data'!E87="No data",0.1,IF('Indicator Data'!E87=0,0,IF(LOG('Indicator Data'!E87)&gt;F$194,10,IF(LOG('Indicator Data'!E87)&lt;F$195,0,10-(F$194-LOG('Indicator Data'!E87))/(F$194-F$195)*10)))),1)</f>
        <v>7.7</v>
      </c>
      <c r="G84" s="55">
        <f>ROUND(IF('Indicator Data'!F87=0,0,IF(LOG('Indicator Data'!F87)&gt;G$194,10,IF(LOG('Indicator Data'!F87)&lt;G$195,0,10-(G$194-LOG('Indicator Data'!F87))/(G$194-G$195)*10))),1)</f>
        <v>7.5</v>
      </c>
      <c r="H84" s="55">
        <f>ROUND(IF('Indicator Data'!G87=0,0,IF(LOG('Indicator Data'!G87)&gt;H$194,10,IF(LOG('Indicator Data'!G87)&lt;H$195,0,10-(H$194-LOG('Indicator Data'!G87))/(H$194-H$195)*10))),1)</f>
        <v>0</v>
      </c>
      <c r="I84" s="55">
        <f>ROUND(IF('Indicator Data'!H87=0,0,IF(LOG('Indicator Data'!H87)&gt;I$194,10,IF(LOG('Indicator Data'!H87)&lt;I$195,0,10-(I$194-LOG('Indicator Data'!H87))/(I$194-I$195)*10))),1)</f>
        <v>0</v>
      </c>
      <c r="J84" s="55">
        <f t="shared" si="63"/>
        <v>0</v>
      </c>
      <c r="K84" s="55">
        <f>ROUND(IF('Indicator Data'!I87=0,0,IF(LOG('Indicator Data'!I87)&gt;K$194,10,IF(LOG('Indicator Data'!I87)&lt;K$195,0,10-(K$194-LOG('Indicator Data'!I87))/(K$194-K$195)*10))),1)</f>
        <v>0</v>
      </c>
      <c r="L84" s="55">
        <f t="shared" si="64"/>
        <v>0</v>
      </c>
      <c r="M84" s="55">
        <f>ROUND(IF('Indicator Data'!J87=0,0,IF(LOG('Indicator Data'!J87)&gt;M$194,10,IF(LOG('Indicator Data'!J87)&lt;M$195,0,10-(M$194-LOG('Indicator Data'!J87))/(M$194-M$195)*10))),1)</f>
        <v>0</v>
      </c>
      <c r="N84" s="56">
        <f>'Indicator Data'!C87/'Indicator Data'!$BD87</f>
        <v>1.4335834000478965E-3</v>
      </c>
      <c r="O84" s="56">
        <f>'Indicator Data'!D87/'Indicator Data'!$BD87</f>
        <v>0</v>
      </c>
      <c r="P84" s="56">
        <f>IF(F84=0.1,0,'Indicator Data'!E87/'Indicator Data'!$BD87)</f>
        <v>2.0685105580255879E-3</v>
      </c>
      <c r="Q84" s="56">
        <f>'Indicator Data'!F87/'Indicator Data'!$BD87</f>
        <v>5.6966509436435067E-6</v>
      </c>
      <c r="R84" s="56">
        <f>'Indicator Data'!G87/'Indicator Data'!$BD87</f>
        <v>0</v>
      </c>
      <c r="S84" s="56">
        <f>'Indicator Data'!H87/'Indicator Data'!$BD87</f>
        <v>0</v>
      </c>
      <c r="T84" s="56">
        <f>'Indicator Data'!I87/'Indicator Data'!$BD87</f>
        <v>0</v>
      </c>
      <c r="U84" s="56">
        <f>'Indicator Data'!J87/'Indicator Data'!$BD87</f>
        <v>0</v>
      </c>
      <c r="V84" s="55">
        <f t="shared" si="65"/>
        <v>7.2</v>
      </c>
      <c r="W84" s="55">
        <f t="shared" si="66"/>
        <v>0</v>
      </c>
      <c r="X84" s="55">
        <f t="shared" si="67"/>
        <v>4.5</v>
      </c>
      <c r="Y84" s="55">
        <f t="shared" si="68"/>
        <v>1.4</v>
      </c>
      <c r="Z84" s="55">
        <f t="shared" si="69"/>
        <v>7.2</v>
      </c>
      <c r="AA84" s="55">
        <f t="shared" si="70"/>
        <v>0</v>
      </c>
      <c r="AB84" s="55">
        <f t="shared" si="71"/>
        <v>0</v>
      </c>
      <c r="AC84" s="55">
        <f t="shared" si="72"/>
        <v>0</v>
      </c>
      <c r="AD84" s="55">
        <f t="shared" si="73"/>
        <v>0</v>
      </c>
      <c r="AE84" s="55">
        <f t="shared" si="74"/>
        <v>0</v>
      </c>
      <c r="AF84" s="55">
        <f t="shared" si="75"/>
        <v>0</v>
      </c>
      <c r="AG84" s="55">
        <f>ROUND(IF('Indicator Data'!K87=0,0,IF('Indicator Data'!K87&gt;AG$194,10,IF('Indicator Data'!K87&lt;AG$195,0,10-(AG$194-'Indicator Data'!K87)/(AG$194-AG$195)*10))),1)</f>
        <v>3</v>
      </c>
      <c r="AH84" s="55">
        <f t="shared" si="76"/>
        <v>8.5</v>
      </c>
      <c r="AI84" s="55">
        <f t="shared" si="77"/>
        <v>0.1</v>
      </c>
      <c r="AJ84" s="55">
        <f t="shared" si="78"/>
        <v>0</v>
      </c>
      <c r="AK84" s="55">
        <f t="shared" si="79"/>
        <v>0</v>
      </c>
      <c r="AL84" s="55">
        <f t="shared" si="80"/>
        <v>0</v>
      </c>
      <c r="AM84" s="55">
        <f t="shared" si="81"/>
        <v>0</v>
      </c>
      <c r="AN84" s="55">
        <f t="shared" si="82"/>
        <v>0</v>
      </c>
      <c r="AO84" s="57">
        <f t="shared" si="83"/>
        <v>6.1</v>
      </c>
      <c r="AP84" s="57">
        <f t="shared" si="84"/>
        <v>5.4</v>
      </c>
      <c r="AQ84" s="57">
        <f t="shared" si="85"/>
        <v>7.4</v>
      </c>
      <c r="AR84" s="57">
        <f t="shared" si="86"/>
        <v>0</v>
      </c>
      <c r="AS84" s="55">
        <f t="shared" si="87"/>
        <v>1.5</v>
      </c>
      <c r="AT84" s="55">
        <f>IF('Indicator Data'!L87="No data","x",IF('Indicator Data'!BE87&lt;1000,"x",ROUND((IF('Indicator Data'!L87&gt;AT$194,10,IF('Indicator Data'!L87&lt;AT$195,0,10-(AT$194-'Indicator Data'!L87)/(AT$194-AT$195)*10))),1)))</f>
        <v>4</v>
      </c>
      <c r="AU84" s="57">
        <f t="shared" si="88"/>
        <v>2.8</v>
      </c>
      <c r="AV84" s="58">
        <f t="shared" si="89"/>
        <v>4.8</v>
      </c>
      <c r="AW84" s="55">
        <f>ROUND(IF('Indicator Data'!M87=0,0,IF('Indicator Data'!M87&gt;AW$194,10,IF('Indicator Data'!M87&lt;AW$195,0,10-(AW$194-'Indicator Data'!M87)/(AW$194-AW$195)*10))),1)</f>
        <v>0.4</v>
      </c>
      <c r="AX84" s="55">
        <f>ROUND(IF('Indicator Data'!N87=0,0,IF(LOG('Indicator Data'!N87)&gt;LOG(AX$194),10,IF(LOG('Indicator Data'!N87)&lt;LOG(AX$195),0,10-(LOG(AX$194)-LOG('Indicator Data'!N87))/(LOG(AX$194)-LOG(AX$195))*10))),1)</f>
        <v>1</v>
      </c>
      <c r="AY84" s="57">
        <f t="shared" si="90"/>
        <v>0.7</v>
      </c>
      <c r="AZ84" s="55">
        <f>'Indicator Data'!O87</f>
        <v>0</v>
      </c>
      <c r="BA84" s="55">
        <f>'Indicator Data'!P87</f>
        <v>0</v>
      </c>
      <c r="BB84" s="57">
        <f t="shared" si="91"/>
        <v>0</v>
      </c>
      <c r="BC84" s="58">
        <f t="shared" si="92"/>
        <v>0.5</v>
      </c>
      <c r="BD84" s="15"/>
      <c r="BE84" s="104"/>
    </row>
    <row r="85" spans="1:57" s="4" customFormat="1" x14ac:dyDescent="0.35">
      <c r="A85" s="126" t="str">
        <f>'Indicator Data'!A88</f>
        <v>Jamaica</v>
      </c>
      <c r="B85" s="54" t="str">
        <f>'Indicator Data'!B88</f>
        <v>JAM</v>
      </c>
      <c r="C85" s="55">
        <f>ROUND(IF('Indicator Data'!C88=0,0.1,IF(LOG('Indicator Data'!C88)&gt;C$194,10,IF(LOG('Indicator Data'!C88)&lt;C$195,0,10-(C$194-LOG('Indicator Data'!C88))/(C$194-C$195)*10))),1)</f>
        <v>6.4</v>
      </c>
      <c r="D85" s="55">
        <f>ROUND(IF('Indicator Data'!D88=0,0.1,IF(LOG('Indicator Data'!D88)&gt;D$194,10,IF(LOG('Indicator Data'!D88)&lt;D$195,0,10-(D$194-LOG('Indicator Data'!D88))/(D$194-D$195)*10))),1)</f>
        <v>0.1</v>
      </c>
      <c r="E85" s="55">
        <f t="shared" si="62"/>
        <v>3.9</v>
      </c>
      <c r="F85" s="55">
        <f>ROUND(IF('Indicator Data'!E88="No data",0.1,IF('Indicator Data'!E88=0,0,IF(LOG('Indicator Data'!E88)&gt;F$194,10,IF(LOG('Indicator Data'!E88)&lt;F$195,0,10-(F$194-LOG('Indicator Data'!E88))/(F$194-F$195)*10)))),1)</f>
        <v>4.5</v>
      </c>
      <c r="G85" s="55">
        <f>ROUND(IF('Indicator Data'!F88=0,0,IF(LOG('Indicator Data'!F88)&gt;G$194,10,IF(LOG('Indicator Data'!F88)&lt;G$195,0,10-(G$194-LOG('Indicator Data'!F88))/(G$194-G$195)*10))),1)</f>
        <v>0</v>
      </c>
      <c r="H85" s="55">
        <f>ROUND(IF('Indicator Data'!G88=0,0,IF(LOG('Indicator Data'!G88)&gt;H$194,10,IF(LOG('Indicator Data'!G88)&lt;H$195,0,10-(H$194-LOG('Indicator Data'!G88))/(H$194-H$195)*10))),1)</f>
        <v>6.8</v>
      </c>
      <c r="I85" s="55">
        <f>ROUND(IF('Indicator Data'!H88=0,0,IF(LOG('Indicator Data'!H88)&gt;I$194,10,IF(LOG('Indicator Data'!H88)&lt;I$195,0,10-(I$194-LOG('Indicator Data'!H88))/(I$194-I$195)*10))),1)</f>
        <v>8.3000000000000007</v>
      </c>
      <c r="J85" s="55">
        <f t="shared" si="63"/>
        <v>7.6</v>
      </c>
      <c r="K85" s="55">
        <f>ROUND(IF('Indicator Data'!I88=0,0,IF(LOG('Indicator Data'!I88)&gt;K$194,10,IF(LOG('Indicator Data'!I88)&lt;K$195,0,10-(K$194-LOG('Indicator Data'!I88))/(K$194-K$195)*10))),1)</f>
        <v>6.4</v>
      </c>
      <c r="L85" s="55">
        <f t="shared" si="64"/>
        <v>7</v>
      </c>
      <c r="M85" s="55">
        <f>ROUND(IF('Indicator Data'!J88=0,0,IF(LOG('Indicator Data'!J88)&gt;M$194,10,IF(LOG('Indicator Data'!J88)&lt;M$195,0,10-(M$194-LOG('Indicator Data'!J88))/(M$194-M$195)*10))),1)</f>
        <v>6.1</v>
      </c>
      <c r="N85" s="56">
        <f>'Indicator Data'!C88/'Indicator Data'!$BD88</f>
        <v>1.2809287900983589E-3</v>
      </c>
      <c r="O85" s="56">
        <f>'Indicator Data'!D88/'Indicator Data'!$BD88</f>
        <v>0</v>
      </c>
      <c r="P85" s="56">
        <f>IF(F85=0.1,0,'Indicator Data'!E88/'Indicator Data'!$BD88)</f>
        <v>2.2082246104403462E-3</v>
      </c>
      <c r="Q85" s="56">
        <f>'Indicator Data'!F88/'Indicator Data'!$BD88</f>
        <v>0</v>
      </c>
      <c r="R85" s="56">
        <f>'Indicator Data'!G88/'Indicator Data'!$BD88</f>
        <v>1.9068569762253282E-2</v>
      </c>
      <c r="S85" s="56">
        <f>'Indicator Data'!H88/'Indicator Data'!$BD88</f>
        <v>2.2237956703568631E-3</v>
      </c>
      <c r="T85" s="56">
        <f>'Indicator Data'!I88/'Indicator Data'!$BD88</f>
        <v>5.7600232709239651E-3</v>
      </c>
      <c r="U85" s="56">
        <f>'Indicator Data'!J88/'Indicator Data'!$BD88</f>
        <v>9.9742804513092229E-4</v>
      </c>
      <c r="V85" s="55">
        <f t="shared" si="65"/>
        <v>6.4</v>
      </c>
      <c r="W85" s="55">
        <f t="shared" si="66"/>
        <v>0</v>
      </c>
      <c r="X85" s="55">
        <f t="shared" si="67"/>
        <v>3.9</v>
      </c>
      <c r="Y85" s="55">
        <f t="shared" si="68"/>
        <v>1.5</v>
      </c>
      <c r="Z85" s="55">
        <f t="shared" si="69"/>
        <v>0</v>
      </c>
      <c r="AA85" s="55">
        <f t="shared" si="70"/>
        <v>10</v>
      </c>
      <c r="AB85" s="55">
        <f t="shared" si="71"/>
        <v>4.4000000000000004</v>
      </c>
      <c r="AC85" s="55">
        <f t="shared" si="72"/>
        <v>8.4</v>
      </c>
      <c r="AD85" s="55">
        <f t="shared" si="73"/>
        <v>5.8</v>
      </c>
      <c r="AE85" s="55">
        <f t="shared" si="74"/>
        <v>7.3</v>
      </c>
      <c r="AF85" s="55">
        <f t="shared" si="75"/>
        <v>0.3</v>
      </c>
      <c r="AG85" s="55">
        <f>ROUND(IF('Indicator Data'!K88=0,0,IF('Indicator Data'!K88&gt;AG$194,10,IF('Indicator Data'!K88&lt;AG$195,0,10-(AG$194-'Indicator Data'!K88)/(AG$194-AG$195)*10))),1)</f>
        <v>2</v>
      </c>
      <c r="AH85" s="55">
        <f t="shared" si="76"/>
        <v>6.4</v>
      </c>
      <c r="AI85" s="55">
        <f t="shared" si="77"/>
        <v>0.1</v>
      </c>
      <c r="AJ85" s="55">
        <f t="shared" si="78"/>
        <v>8.4</v>
      </c>
      <c r="AK85" s="55">
        <f t="shared" si="79"/>
        <v>6.4</v>
      </c>
      <c r="AL85" s="55">
        <f t="shared" si="80"/>
        <v>7.5</v>
      </c>
      <c r="AM85" s="55">
        <f t="shared" si="81"/>
        <v>6.1</v>
      </c>
      <c r="AN85" s="55">
        <f t="shared" si="82"/>
        <v>3.8</v>
      </c>
      <c r="AO85" s="57">
        <f t="shared" si="83"/>
        <v>3.9</v>
      </c>
      <c r="AP85" s="57">
        <f t="shared" si="84"/>
        <v>3.1</v>
      </c>
      <c r="AQ85" s="57">
        <f t="shared" si="85"/>
        <v>0</v>
      </c>
      <c r="AR85" s="57">
        <f t="shared" si="86"/>
        <v>7.2</v>
      </c>
      <c r="AS85" s="55">
        <f t="shared" si="87"/>
        <v>2.9</v>
      </c>
      <c r="AT85" s="55">
        <f>IF('Indicator Data'!L88="No data","x",IF('Indicator Data'!BE88&lt;1000,"x",ROUND((IF('Indicator Data'!L88&gt;AT$194,10,IF('Indicator Data'!L88&lt;AT$195,0,10-(AT$194-'Indicator Data'!L88)/(AT$194-AT$195)*10))),1)))</f>
        <v>2</v>
      </c>
      <c r="AU85" s="57">
        <f t="shared" si="88"/>
        <v>2.5</v>
      </c>
      <c r="AV85" s="58">
        <f t="shared" si="89"/>
        <v>3.7</v>
      </c>
      <c r="AW85" s="55">
        <f>ROUND(IF('Indicator Data'!M88=0,0,IF('Indicator Data'!M88&gt;AW$194,10,IF('Indicator Data'!M88&lt;AW$195,0,10-(AW$194-'Indicator Data'!M88)/(AW$194-AW$195)*10))),1)</f>
        <v>1.2</v>
      </c>
      <c r="AX85" s="55">
        <f>ROUND(IF('Indicator Data'!N88=0,0,IF(LOG('Indicator Data'!N88)&gt;LOG(AX$194),10,IF(LOG('Indicator Data'!N88)&lt;LOG(AX$195),0,10-(LOG(AX$194)-LOG('Indicator Data'!N88))/(LOG(AX$194)-LOG(AX$195))*10))),1)</f>
        <v>2</v>
      </c>
      <c r="AY85" s="57">
        <f t="shared" si="90"/>
        <v>1.6</v>
      </c>
      <c r="AZ85" s="55">
        <f>'Indicator Data'!O88</f>
        <v>0</v>
      </c>
      <c r="BA85" s="55">
        <f>'Indicator Data'!P88</f>
        <v>0</v>
      </c>
      <c r="BB85" s="57">
        <f t="shared" si="91"/>
        <v>0</v>
      </c>
      <c r="BC85" s="58">
        <f t="shared" si="92"/>
        <v>1.1000000000000001</v>
      </c>
      <c r="BD85" s="15"/>
      <c r="BE85" s="104"/>
    </row>
    <row r="86" spans="1:57" s="4" customFormat="1" x14ac:dyDescent="0.35">
      <c r="A86" s="126" t="str">
        <f>'Indicator Data'!A89</f>
        <v>Japan</v>
      </c>
      <c r="B86" s="59" t="str">
        <f>'Indicator Data'!B89</f>
        <v>JPN</v>
      </c>
      <c r="C86" s="55">
        <f>ROUND(IF('Indicator Data'!C89=0,0.1,IF(LOG('Indicator Data'!C89)&gt;C$194,10,IF(LOG('Indicator Data'!C89)&lt;C$195,0,10-(C$194-LOG('Indicator Data'!C89))/(C$194-C$195)*10))),1)</f>
        <v>10</v>
      </c>
      <c r="D86" s="55">
        <f>ROUND(IF('Indicator Data'!D89=0,0.1,IF(LOG('Indicator Data'!D89)&gt;D$194,10,IF(LOG('Indicator Data'!D89)&lt;D$195,0,10-(D$194-LOG('Indicator Data'!D89))/(D$194-D$195)*10))),1)</f>
        <v>10</v>
      </c>
      <c r="E86" s="55">
        <f t="shared" si="62"/>
        <v>10</v>
      </c>
      <c r="F86" s="55">
        <f>ROUND(IF('Indicator Data'!E89="No data",0.1,IF('Indicator Data'!E89=0,0,IF(LOG('Indicator Data'!E89)&gt;F$194,10,IF(LOG('Indicator Data'!E89)&lt;F$195,0,10-(F$194-LOG('Indicator Data'!E89))/(F$194-F$195)*10)))),1)</f>
        <v>6.3</v>
      </c>
      <c r="G86" s="55">
        <f>ROUND(IF('Indicator Data'!F89=0,0,IF(LOG('Indicator Data'!F89)&gt;G$194,10,IF(LOG('Indicator Data'!F89)&lt;G$195,0,10-(G$194-LOG('Indicator Data'!F89))/(G$194-G$195)*10))),1)</f>
        <v>10</v>
      </c>
      <c r="H86" s="55">
        <f>ROUND(IF('Indicator Data'!G89=0,0,IF(LOG('Indicator Data'!G89)&gt;H$194,10,IF(LOG('Indicator Data'!G89)&lt;H$195,0,10-(H$194-LOG('Indicator Data'!G89))/(H$194-H$195)*10))),1)</f>
        <v>10</v>
      </c>
      <c r="I86" s="55">
        <f>ROUND(IF('Indicator Data'!H89=0,0,IF(LOG('Indicator Data'!H89)&gt;I$194,10,IF(LOG('Indicator Data'!H89)&lt;I$195,0,10-(I$194-LOG('Indicator Data'!H89))/(I$194-I$195)*10))),1)</f>
        <v>10</v>
      </c>
      <c r="J86" s="55">
        <f t="shared" si="63"/>
        <v>10</v>
      </c>
      <c r="K86" s="55">
        <f>ROUND(IF('Indicator Data'!I89=0,0,IF(LOG('Indicator Data'!I89)&gt;K$194,10,IF(LOG('Indicator Data'!I89)&lt;K$195,0,10-(K$194-LOG('Indicator Data'!I89))/(K$194-K$195)*10))),1)</f>
        <v>10</v>
      </c>
      <c r="L86" s="55">
        <f t="shared" si="64"/>
        <v>10</v>
      </c>
      <c r="M86" s="55">
        <f>ROUND(IF('Indicator Data'!J89=0,0,IF(LOG('Indicator Data'!J89)&gt;M$194,10,IF(LOG('Indicator Data'!J89)&lt;M$195,0,10-(M$194-LOG('Indicator Data'!J89))/(M$194-M$195)*10))),1)</f>
        <v>0</v>
      </c>
      <c r="N86" s="56">
        <f>'Indicator Data'!C89/'Indicator Data'!$BD89</f>
        <v>1.6621312369075039E-3</v>
      </c>
      <c r="O86" s="56">
        <f>'Indicator Data'!D89/'Indicator Data'!$BD89</f>
        <v>9.060006339835665E-4</v>
      </c>
      <c r="P86" s="56">
        <f>IF(F86=0.1,0,'Indicator Data'!E89/'Indicator Data'!$BD89)</f>
        <v>2.6735488388559994E-4</v>
      </c>
      <c r="Q86" s="56">
        <f>'Indicator Data'!F89/'Indicator Data'!$BD89</f>
        <v>3.0413297390858738E-4</v>
      </c>
      <c r="R86" s="56">
        <f>'Indicator Data'!G89/'Indicator Data'!$BD89</f>
        <v>1.8996911803964223E-2</v>
      </c>
      <c r="S86" s="56">
        <f>'Indicator Data'!H89/'Indicator Data'!$BD89</f>
        <v>1.208366608598988E-2</v>
      </c>
      <c r="T86" s="56">
        <f>'Indicator Data'!I89/'Indicator Data'!$BD89</f>
        <v>1.0223533837743137E-2</v>
      </c>
      <c r="U86" s="56">
        <f>'Indicator Data'!J89/'Indicator Data'!$BD89</f>
        <v>0</v>
      </c>
      <c r="V86" s="55">
        <f t="shared" si="65"/>
        <v>8.3000000000000007</v>
      </c>
      <c r="W86" s="55">
        <f t="shared" si="66"/>
        <v>9.1</v>
      </c>
      <c r="X86" s="55">
        <f t="shared" si="67"/>
        <v>8.6999999999999993</v>
      </c>
      <c r="Y86" s="55">
        <f t="shared" si="68"/>
        <v>0.2</v>
      </c>
      <c r="Z86" s="55">
        <f t="shared" si="69"/>
        <v>10</v>
      </c>
      <c r="AA86" s="55">
        <f t="shared" si="70"/>
        <v>10</v>
      </c>
      <c r="AB86" s="55">
        <f t="shared" si="71"/>
        <v>10</v>
      </c>
      <c r="AC86" s="55">
        <f t="shared" si="72"/>
        <v>10</v>
      </c>
      <c r="AD86" s="55">
        <f t="shared" si="73"/>
        <v>10</v>
      </c>
      <c r="AE86" s="55">
        <f t="shared" si="74"/>
        <v>10</v>
      </c>
      <c r="AF86" s="55">
        <f t="shared" si="75"/>
        <v>0</v>
      </c>
      <c r="AG86" s="55">
        <f>ROUND(IF('Indicator Data'!K89=0,0,IF('Indicator Data'!K89&gt;AG$194,10,IF('Indicator Data'!K89&lt;AG$195,0,10-(AG$194-'Indicator Data'!K89)/(AG$194-AG$195)*10))),1)</f>
        <v>0</v>
      </c>
      <c r="AH86" s="55">
        <f t="shared" si="76"/>
        <v>9.1999999999999993</v>
      </c>
      <c r="AI86" s="55">
        <f t="shared" si="77"/>
        <v>9.6</v>
      </c>
      <c r="AJ86" s="55">
        <f t="shared" si="78"/>
        <v>10</v>
      </c>
      <c r="AK86" s="55">
        <f t="shared" si="79"/>
        <v>10</v>
      </c>
      <c r="AL86" s="55">
        <f t="shared" si="80"/>
        <v>10</v>
      </c>
      <c r="AM86" s="55">
        <f t="shared" si="81"/>
        <v>10</v>
      </c>
      <c r="AN86" s="55">
        <f t="shared" si="82"/>
        <v>0</v>
      </c>
      <c r="AO86" s="57">
        <f t="shared" si="83"/>
        <v>9.5</v>
      </c>
      <c r="AP86" s="57">
        <f t="shared" si="84"/>
        <v>3.9</v>
      </c>
      <c r="AQ86" s="57">
        <f t="shared" si="85"/>
        <v>10</v>
      </c>
      <c r="AR86" s="57">
        <f t="shared" si="86"/>
        <v>10</v>
      </c>
      <c r="AS86" s="55">
        <f t="shared" si="87"/>
        <v>0</v>
      </c>
      <c r="AT86" s="55">
        <f>IF('Indicator Data'!L89="No data","x",IF('Indicator Data'!BE89&lt;1000,"x",ROUND((IF('Indicator Data'!L89&gt;AT$194,10,IF('Indicator Data'!L89&lt;AT$195,0,10-(AT$194-'Indicator Data'!L89)/(AT$194-AT$195)*10))),1)))</f>
        <v>1</v>
      </c>
      <c r="AU86" s="57">
        <f t="shared" si="88"/>
        <v>0.5</v>
      </c>
      <c r="AV86" s="58">
        <f t="shared" si="89"/>
        <v>8.4</v>
      </c>
      <c r="AW86" s="55">
        <f>ROUND(IF('Indicator Data'!M89=0,0,IF('Indicator Data'!M89&gt;AW$194,10,IF('Indicator Data'!M89&lt;AW$195,0,10-(AW$194-'Indicator Data'!M89)/(AW$194-AW$195)*10))),1)</f>
        <v>0.5</v>
      </c>
      <c r="AX86" s="55">
        <f>ROUND(IF('Indicator Data'!N89=0,0,IF(LOG('Indicator Data'!N89)&gt;LOG(AX$194),10,IF(LOG('Indicator Data'!N89)&lt;LOG(AX$195),0,10-(LOG(AX$194)-LOG('Indicator Data'!N89))/(LOG(AX$194)-LOG(AX$195))*10))),1)</f>
        <v>1.8</v>
      </c>
      <c r="AY86" s="57">
        <f t="shared" si="90"/>
        <v>1.2</v>
      </c>
      <c r="AZ86" s="55">
        <f>'Indicator Data'!O89</f>
        <v>0</v>
      </c>
      <c r="BA86" s="55">
        <f>'Indicator Data'!P89</f>
        <v>0</v>
      </c>
      <c r="BB86" s="57">
        <f t="shared" si="91"/>
        <v>0</v>
      </c>
      <c r="BC86" s="58">
        <f t="shared" si="92"/>
        <v>0.8</v>
      </c>
      <c r="BD86" s="15"/>
      <c r="BE86" s="104"/>
    </row>
    <row r="87" spans="1:57" s="4" customFormat="1" x14ac:dyDescent="0.35">
      <c r="A87" s="126" t="str">
        <f>'Indicator Data'!A90</f>
        <v>Jordan</v>
      </c>
      <c r="B87" s="59" t="str">
        <f>'Indicator Data'!B90</f>
        <v>JOR</v>
      </c>
      <c r="C87" s="55">
        <f>ROUND(IF('Indicator Data'!C90=0,0.1,IF(LOG('Indicator Data'!C90)&gt;C$194,10,IF(LOG('Indicator Data'!C90)&lt;C$195,0,10-(C$194-LOG('Indicator Data'!C90))/(C$194-C$195)*10))),1)</f>
        <v>8</v>
      </c>
      <c r="D87" s="55">
        <f>ROUND(IF('Indicator Data'!D90=0,0.1,IF(LOG('Indicator Data'!D90)&gt;D$194,10,IF(LOG('Indicator Data'!D90)&lt;D$195,0,10-(D$194-LOG('Indicator Data'!D90))/(D$194-D$195)*10))),1)</f>
        <v>0.1</v>
      </c>
      <c r="E87" s="55">
        <f t="shared" si="62"/>
        <v>5.3</v>
      </c>
      <c r="F87" s="55">
        <f>ROUND(IF('Indicator Data'!E90="No data",0.1,IF('Indicator Data'!E90=0,0,IF(LOG('Indicator Data'!E90)&gt;F$194,10,IF(LOG('Indicator Data'!E90)&lt;F$195,0,10-(F$194-LOG('Indicator Data'!E90))/(F$194-F$195)*10)))),1)</f>
        <v>4.3</v>
      </c>
      <c r="G87" s="55">
        <f>ROUND(IF('Indicator Data'!F90=0,0,IF(LOG('Indicator Data'!F90)&gt;G$194,10,IF(LOG('Indicator Data'!F90)&lt;G$195,0,10-(G$194-LOG('Indicator Data'!F90))/(G$194-G$195)*10))),1)</f>
        <v>0</v>
      </c>
      <c r="H87" s="55">
        <f>ROUND(IF('Indicator Data'!G90=0,0,IF(LOG('Indicator Data'!G90)&gt;H$194,10,IF(LOG('Indicator Data'!G90)&lt;H$195,0,10-(H$194-LOG('Indicator Data'!G90))/(H$194-H$195)*10))),1)</f>
        <v>0</v>
      </c>
      <c r="I87" s="55">
        <f>ROUND(IF('Indicator Data'!H90=0,0,IF(LOG('Indicator Data'!H90)&gt;I$194,10,IF(LOG('Indicator Data'!H90)&lt;I$195,0,10-(I$194-LOG('Indicator Data'!H90))/(I$194-I$195)*10))),1)</f>
        <v>0</v>
      </c>
      <c r="J87" s="55">
        <f t="shared" si="63"/>
        <v>0</v>
      </c>
      <c r="K87" s="55">
        <f>ROUND(IF('Indicator Data'!I90=0,0,IF(LOG('Indicator Data'!I90)&gt;K$194,10,IF(LOG('Indicator Data'!I90)&lt;K$195,0,10-(K$194-LOG('Indicator Data'!I90))/(K$194-K$195)*10))),1)</f>
        <v>0</v>
      </c>
      <c r="L87" s="55">
        <f t="shared" si="64"/>
        <v>0</v>
      </c>
      <c r="M87" s="55">
        <f>ROUND(IF('Indicator Data'!J90=0,0,IF(LOG('Indicator Data'!J90)&gt;M$194,10,IF(LOG('Indicator Data'!J90)&lt;M$195,0,10-(M$194-LOG('Indicator Data'!J90))/(M$194-M$195)*10))),1)</f>
        <v>7.5</v>
      </c>
      <c r="N87" s="56">
        <f>'Indicator Data'!C90/'Indicator Data'!$BD90</f>
        <v>2.0983728485547215E-3</v>
      </c>
      <c r="O87" s="56">
        <f>'Indicator Data'!D90/'Indicator Data'!$BD90</f>
        <v>0</v>
      </c>
      <c r="P87" s="56">
        <f>IF(F87=0.1,0,'Indicator Data'!E90/'Indicator Data'!$BD90)</f>
        <v>7.1012008900335163E-4</v>
      </c>
      <c r="Q87" s="56">
        <f>'Indicator Data'!F90/'Indicator Data'!$BD90</f>
        <v>0</v>
      </c>
      <c r="R87" s="56">
        <f>'Indicator Data'!G90/'Indicator Data'!$BD90</f>
        <v>0</v>
      </c>
      <c r="S87" s="56">
        <f>'Indicator Data'!H90/'Indicator Data'!$BD90</f>
        <v>0</v>
      </c>
      <c r="T87" s="56">
        <f>'Indicator Data'!I90/'Indicator Data'!$BD90</f>
        <v>0</v>
      </c>
      <c r="U87" s="56">
        <f>'Indicator Data'!J90/'Indicator Data'!$BD90</f>
        <v>1.3209948888065763E-3</v>
      </c>
      <c r="V87" s="55">
        <f t="shared" si="65"/>
        <v>10</v>
      </c>
      <c r="W87" s="55">
        <f t="shared" si="66"/>
        <v>0</v>
      </c>
      <c r="X87" s="55">
        <f t="shared" si="67"/>
        <v>7.6</v>
      </c>
      <c r="Y87" s="55">
        <f t="shared" si="68"/>
        <v>0.5</v>
      </c>
      <c r="Z87" s="55">
        <f t="shared" si="69"/>
        <v>0</v>
      </c>
      <c r="AA87" s="55">
        <f t="shared" si="70"/>
        <v>0</v>
      </c>
      <c r="AB87" s="55">
        <f t="shared" si="71"/>
        <v>0</v>
      </c>
      <c r="AC87" s="55">
        <f t="shared" si="72"/>
        <v>0</v>
      </c>
      <c r="AD87" s="55">
        <f t="shared" si="73"/>
        <v>0</v>
      </c>
      <c r="AE87" s="55">
        <f t="shared" si="74"/>
        <v>0</v>
      </c>
      <c r="AF87" s="55">
        <f t="shared" si="75"/>
        <v>0.4</v>
      </c>
      <c r="AG87" s="55">
        <f>ROUND(IF('Indicator Data'!K90=0,0,IF('Indicator Data'!K90&gt;AG$194,10,IF('Indicator Data'!K90&lt;AG$195,0,10-(AG$194-'Indicator Data'!K90)/(AG$194-AG$195)*10))),1)</f>
        <v>2</v>
      </c>
      <c r="AH87" s="55">
        <f t="shared" si="76"/>
        <v>9</v>
      </c>
      <c r="AI87" s="55">
        <f t="shared" si="77"/>
        <v>0.1</v>
      </c>
      <c r="AJ87" s="55">
        <f t="shared" si="78"/>
        <v>0</v>
      </c>
      <c r="AK87" s="55">
        <f t="shared" si="79"/>
        <v>0</v>
      </c>
      <c r="AL87" s="55">
        <f t="shared" si="80"/>
        <v>0</v>
      </c>
      <c r="AM87" s="55">
        <f t="shared" si="81"/>
        <v>0</v>
      </c>
      <c r="AN87" s="55">
        <f t="shared" si="82"/>
        <v>4.9000000000000004</v>
      </c>
      <c r="AO87" s="57">
        <f t="shared" si="83"/>
        <v>6.6</v>
      </c>
      <c r="AP87" s="57">
        <f t="shared" si="84"/>
        <v>2.6</v>
      </c>
      <c r="AQ87" s="57">
        <f t="shared" si="85"/>
        <v>0</v>
      </c>
      <c r="AR87" s="57">
        <f t="shared" si="86"/>
        <v>0</v>
      </c>
      <c r="AS87" s="55">
        <f t="shared" si="87"/>
        <v>3.5</v>
      </c>
      <c r="AT87" s="55">
        <f>IF('Indicator Data'!L90="No data","x",IF('Indicator Data'!BE90&lt;1000,"x",ROUND((IF('Indicator Data'!L90&gt;AT$194,10,IF('Indicator Data'!L90&lt;AT$195,0,10-(AT$194-'Indicator Data'!L90)/(AT$194-AT$195)*10))),1)))</f>
        <v>10</v>
      </c>
      <c r="AU87" s="57">
        <f t="shared" si="88"/>
        <v>6.8</v>
      </c>
      <c r="AV87" s="58">
        <f t="shared" si="89"/>
        <v>3.8</v>
      </c>
      <c r="AW87" s="55">
        <f>ROUND(IF('Indicator Data'!M90=0,0,IF('Indicator Data'!M90&gt;AW$194,10,IF('Indicator Data'!M90&lt;AW$195,0,10-(AW$194-'Indicator Data'!M90)/(AW$194-AW$195)*10))),1)</f>
        <v>2</v>
      </c>
      <c r="AX87" s="55">
        <f>ROUND(IF('Indicator Data'!N90=0,0,IF(LOG('Indicator Data'!N90)&gt;LOG(AX$194),10,IF(LOG('Indicator Data'!N90)&lt;LOG(AX$195),0,10-(LOG(AX$194)-LOG('Indicator Data'!N90))/(LOG(AX$194)-LOG(AX$195))*10))),1)</f>
        <v>5.6</v>
      </c>
      <c r="AY87" s="57">
        <f t="shared" si="90"/>
        <v>4</v>
      </c>
      <c r="AZ87" s="55">
        <f>'Indicator Data'!O90</f>
        <v>0</v>
      </c>
      <c r="BA87" s="55">
        <f>'Indicator Data'!P90</f>
        <v>0</v>
      </c>
      <c r="BB87" s="57">
        <f t="shared" si="91"/>
        <v>0</v>
      </c>
      <c r="BC87" s="58">
        <f t="shared" si="92"/>
        <v>2.8</v>
      </c>
      <c r="BD87" s="15"/>
      <c r="BE87" s="104"/>
    </row>
    <row r="88" spans="1:57" s="4" customFormat="1" x14ac:dyDescent="0.35">
      <c r="A88" s="126" t="str">
        <f>'Indicator Data'!A91</f>
        <v>Kazakhstan</v>
      </c>
      <c r="B88" s="59" t="str">
        <f>'Indicator Data'!B91</f>
        <v>KAZ</v>
      </c>
      <c r="C88" s="55">
        <f>ROUND(IF('Indicator Data'!C91=0,0.1,IF(LOG('Indicator Data'!C91)&gt;C$194,10,IF(LOG('Indicator Data'!C91)&lt;C$195,0,10-(C$194-LOG('Indicator Data'!C91))/(C$194-C$195)*10))),1)</f>
        <v>8</v>
      </c>
      <c r="D88" s="55">
        <f>ROUND(IF('Indicator Data'!D91=0,0.1,IF(LOG('Indicator Data'!D91)&gt;D$194,10,IF(LOG('Indicator Data'!D91)&lt;D$195,0,10-(D$194-LOG('Indicator Data'!D91))/(D$194-D$195)*10))),1)</f>
        <v>9.8000000000000007</v>
      </c>
      <c r="E88" s="55">
        <f t="shared" si="62"/>
        <v>9.1</v>
      </c>
      <c r="F88" s="55">
        <f>ROUND(IF('Indicator Data'!E91="No data",0.1,IF('Indicator Data'!E91=0,0,IF(LOG('Indicator Data'!E91)&gt;F$194,10,IF(LOG('Indicator Data'!E91)&lt;F$195,0,10-(F$194-LOG('Indicator Data'!E91))/(F$194-F$195)*10)))),1)</f>
        <v>7.5</v>
      </c>
      <c r="G88" s="55">
        <f>ROUND(IF('Indicator Data'!F91=0,0,IF(LOG('Indicator Data'!F91)&gt;G$194,10,IF(LOG('Indicator Data'!F91)&lt;G$195,0,10-(G$194-LOG('Indicator Data'!F91))/(G$194-G$195)*10))),1)</f>
        <v>0</v>
      </c>
      <c r="H88" s="55">
        <f>ROUND(IF('Indicator Data'!G91=0,0,IF(LOG('Indicator Data'!G91)&gt;H$194,10,IF(LOG('Indicator Data'!G91)&lt;H$195,0,10-(H$194-LOG('Indicator Data'!G91))/(H$194-H$195)*10))),1)</f>
        <v>0</v>
      </c>
      <c r="I88" s="55">
        <f>ROUND(IF('Indicator Data'!H91=0,0,IF(LOG('Indicator Data'!H91)&gt;I$194,10,IF(LOG('Indicator Data'!H91)&lt;I$195,0,10-(I$194-LOG('Indicator Data'!H91))/(I$194-I$195)*10))),1)</f>
        <v>0</v>
      </c>
      <c r="J88" s="55">
        <f t="shared" si="63"/>
        <v>0</v>
      </c>
      <c r="K88" s="55">
        <f>ROUND(IF('Indicator Data'!I91=0,0,IF(LOG('Indicator Data'!I91)&gt;K$194,10,IF(LOG('Indicator Data'!I91)&lt;K$195,0,10-(K$194-LOG('Indicator Data'!I91))/(K$194-K$195)*10))),1)</f>
        <v>0</v>
      </c>
      <c r="L88" s="55">
        <f t="shared" si="64"/>
        <v>0</v>
      </c>
      <c r="M88" s="55">
        <f>ROUND(IF('Indicator Data'!J91=0,0,IF(LOG('Indicator Data'!J91)&gt;M$194,10,IF(LOG('Indicator Data'!J91)&lt;M$195,0,10-(M$194-LOG('Indicator Data'!J91))/(M$194-M$195)*10))),1)</f>
        <v>0</v>
      </c>
      <c r="N88" s="56">
        <f>'Indicator Data'!C91/'Indicator Data'!$BD91</f>
        <v>8.7253409088325156E-4</v>
      </c>
      <c r="O88" s="56">
        <f>'Indicator Data'!D91/'Indicator Data'!$BD91</f>
        <v>5.0374331302461336E-4</v>
      </c>
      <c r="P88" s="56">
        <f>IF(F88=0.1,0,'Indicator Data'!E91/'Indicator Data'!$BD91)</f>
        <v>5.6852720967609576E-3</v>
      </c>
      <c r="Q88" s="56">
        <f>'Indicator Data'!F91/'Indicator Data'!$BD91</f>
        <v>0</v>
      </c>
      <c r="R88" s="56">
        <f>'Indicator Data'!G91/'Indicator Data'!$BD91</f>
        <v>0</v>
      </c>
      <c r="S88" s="56">
        <f>'Indicator Data'!H91/'Indicator Data'!$BD91</f>
        <v>0</v>
      </c>
      <c r="T88" s="56">
        <f>'Indicator Data'!I91/'Indicator Data'!$BD91</f>
        <v>0</v>
      </c>
      <c r="U88" s="56">
        <f>'Indicator Data'!J91/'Indicator Data'!$BD91</f>
        <v>0</v>
      </c>
      <c r="V88" s="55">
        <f t="shared" si="65"/>
        <v>4.4000000000000004</v>
      </c>
      <c r="W88" s="55">
        <f t="shared" si="66"/>
        <v>5</v>
      </c>
      <c r="X88" s="55">
        <f t="shared" si="67"/>
        <v>4.7</v>
      </c>
      <c r="Y88" s="55">
        <f t="shared" si="68"/>
        <v>3.8</v>
      </c>
      <c r="Z88" s="55">
        <f t="shared" si="69"/>
        <v>0</v>
      </c>
      <c r="AA88" s="55">
        <f t="shared" si="70"/>
        <v>0</v>
      </c>
      <c r="AB88" s="55">
        <f t="shared" si="71"/>
        <v>0</v>
      </c>
      <c r="AC88" s="55">
        <f t="shared" si="72"/>
        <v>0</v>
      </c>
      <c r="AD88" s="55">
        <f t="shared" si="73"/>
        <v>0</v>
      </c>
      <c r="AE88" s="55">
        <f t="shared" si="74"/>
        <v>0</v>
      </c>
      <c r="AF88" s="55">
        <f t="shared" si="75"/>
        <v>0</v>
      </c>
      <c r="AG88" s="55">
        <f>ROUND(IF('Indicator Data'!K91=0,0,IF('Indicator Data'!K91&gt;AG$194,10,IF('Indicator Data'!K91&lt;AG$195,0,10-(AG$194-'Indicator Data'!K91)/(AG$194-AG$195)*10))),1)</f>
        <v>0</v>
      </c>
      <c r="AH88" s="55">
        <f t="shared" si="76"/>
        <v>6.2</v>
      </c>
      <c r="AI88" s="55">
        <f t="shared" si="77"/>
        <v>7.4</v>
      </c>
      <c r="AJ88" s="55">
        <f t="shared" si="78"/>
        <v>0</v>
      </c>
      <c r="AK88" s="55">
        <f t="shared" si="79"/>
        <v>0</v>
      </c>
      <c r="AL88" s="55">
        <f t="shared" si="80"/>
        <v>0</v>
      </c>
      <c r="AM88" s="55">
        <f t="shared" si="81"/>
        <v>0</v>
      </c>
      <c r="AN88" s="55">
        <f t="shared" si="82"/>
        <v>0</v>
      </c>
      <c r="AO88" s="57">
        <f t="shared" si="83"/>
        <v>7.5</v>
      </c>
      <c r="AP88" s="57">
        <f t="shared" si="84"/>
        <v>6</v>
      </c>
      <c r="AQ88" s="57">
        <f t="shared" si="85"/>
        <v>0</v>
      </c>
      <c r="AR88" s="57">
        <f t="shared" si="86"/>
        <v>0</v>
      </c>
      <c r="AS88" s="55">
        <f t="shared" si="87"/>
        <v>0</v>
      </c>
      <c r="AT88" s="55">
        <f>IF('Indicator Data'!L91="No data","x",IF('Indicator Data'!BE91&lt;1000,"x",ROUND((IF('Indicator Data'!L91&gt;AT$194,10,IF('Indicator Data'!L91&lt;AT$195,0,10-(AT$194-'Indicator Data'!L91)/(AT$194-AT$195)*10))),1)))</f>
        <v>10</v>
      </c>
      <c r="AU88" s="57">
        <f t="shared" si="88"/>
        <v>5</v>
      </c>
      <c r="AV88" s="58">
        <f t="shared" si="89"/>
        <v>4.4000000000000004</v>
      </c>
      <c r="AW88" s="55">
        <f>ROUND(IF('Indicator Data'!M91=0,0,IF('Indicator Data'!M91&gt;AW$194,10,IF('Indicator Data'!M91&lt;AW$195,0,10-(AW$194-'Indicator Data'!M91)/(AW$194-AW$195)*10))),1)</f>
        <v>1.2</v>
      </c>
      <c r="AX88" s="55">
        <f>ROUND(IF('Indicator Data'!N91=0,0,IF(LOG('Indicator Data'!N91)&gt;LOG(AX$194),10,IF(LOG('Indicator Data'!N91)&lt;LOG(AX$195),0,10-(LOG(AX$194)-LOG('Indicator Data'!N91))/(LOG(AX$194)-LOG(AX$195))*10))),1)</f>
        <v>0</v>
      </c>
      <c r="AY88" s="57">
        <f t="shared" si="90"/>
        <v>0.6</v>
      </c>
      <c r="AZ88" s="55">
        <f>'Indicator Data'!O91</f>
        <v>0</v>
      </c>
      <c r="BA88" s="55">
        <f>'Indicator Data'!P91</f>
        <v>0</v>
      </c>
      <c r="BB88" s="57">
        <f t="shared" si="91"/>
        <v>0</v>
      </c>
      <c r="BC88" s="58">
        <f t="shared" si="92"/>
        <v>0.4</v>
      </c>
      <c r="BD88" s="15"/>
      <c r="BE88" s="104"/>
    </row>
    <row r="89" spans="1:57" s="4" customFormat="1" x14ac:dyDescent="0.35">
      <c r="A89" s="126" t="str">
        <f>'Indicator Data'!A92</f>
        <v>Kenya</v>
      </c>
      <c r="B89" s="59" t="str">
        <f>'Indicator Data'!B92</f>
        <v>KEN</v>
      </c>
      <c r="C89" s="55">
        <f>ROUND(IF('Indicator Data'!C92=0,0.1,IF(LOG('Indicator Data'!C92)&gt;C$194,10,IF(LOG('Indicator Data'!C92)&lt;C$195,0,10-(C$194-LOG('Indicator Data'!C92))/(C$194-C$195)*10))),1)</f>
        <v>8.6999999999999993</v>
      </c>
      <c r="D89" s="55">
        <f>ROUND(IF('Indicator Data'!D92=0,0.1,IF(LOG('Indicator Data'!D92)&gt;D$194,10,IF(LOG('Indicator Data'!D92)&lt;D$195,0,10-(D$194-LOG('Indicator Data'!D92))/(D$194-D$195)*10))),1)</f>
        <v>0.1</v>
      </c>
      <c r="E89" s="55">
        <f t="shared" si="62"/>
        <v>6</v>
      </c>
      <c r="F89" s="55">
        <f>ROUND(IF('Indicator Data'!E92="No data",0.1,IF('Indicator Data'!E92=0,0,IF(LOG('Indicator Data'!E92)&gt;F$194,10,IF(LOG('Indicator Data'!E92)&lt;F$195,0,10-(F$194-LOG('Indicator Data'!E92))/(F$194-F$195)*10)))),1)</f>
        <v>7.8</v>
      </c>
      <c r="G89" s="55">
        <f>ROUND(IF('Indicator Data'!F92=0,0,IF(LOG('Indicator Data'!F92)&gt;G$194,10,IF(LOG('Indicator Data'!F92)&lt;G$195,0,10-(G$194-LOG('Indicator Data'!F92))/(G$194-G$195)*10))),1)</f>
        <v>6.2</v>
      </c>
      <c r="H89" s="55">
        <f>ROUND(IF('Indicator Data'!G92=0,0,IF(LOG('Indicator Data'!G92)&gt;H$194,10,IF(LOG('Indicator Data'!G92)&lt;H$195,0,10-(H$194-LOG('Indicator Data'!G92))/(H$194-H$195)*10))),1)</f>
        <v>0</v>
      </c>
      <c r="I89" s="55">
        <f>ROUND(IF('Indicator Data'!H92=0,0,IF(LOG('Indicator Data'!H92)&gt;I$194,10,IF(LOG('Indicator Data'!H92)&lt;I$195,0,10-(I$194-LOG('Indicator Data'!H92))/(I$194-I$195)*10))),1)</f>
        <v>0</v>
      </c>
      <c r="J89" s="55">
        <f t="shared" si="63"/>
        <v>0</v>
      </c>
      <c r="K89" s="55">
        <f>ROUND(IF('Indicator Data'!I92=0,0,IF(LOG('Indicator Data'!I92)&gt;K$194,10,IF(LOG('Indicator Data'!I92)&lt;K$195,0,10-(K$194-LOG('Indicator Data'!I92))/(K$194-K$195)*10))),1)</f>
        <v>0</v>
      </c>
      <c r="L89" s="55">
        <f t="shared" si="64"/>
        <v>0</v>
      </c>
      <c r="M89" s="55">
        <f>ROUND(IF('Indicator Data'!J92=0,0,IF(LOG('Indicator Data'!J92)&gt;M$194,10,IF(LOG('Indicator Data'!J92)&lt;M$195,0,10-(M$194-LOG('Indicator Data'!J92))/(M$194-M$195)*10))),1)</f>
        <v>10</v>
      </c>
      <c r="N89" s="56">
        <f>'Indicator Data'!C92/'Indicator Data'!$BD92</f>
        <v>6.6750077544077617E-4</v>
      </c>
      <c r="O89" s="56">
        <f>'Indicator Data'!D92/'Indicator Data'!$BD92</f>
        <v>0</v>
      </c>
      <c r="P89" s="56">
        <f>IF(F89=0.1,0,'Indicator Data'!E92/'Indicator Data'!$BD92)</f>
        <v>2.9212462664903807E-3</v>
      </c>
      <c r="Q89" s="56">
        <f>'Indicator Data'!F92/'Indicator Data'!$BD92</f>
        <v>1.258497161532795E-6</v>
      </c>
      <c r="R89" s="56">
        <f>'Indicator Data'!G92/'Indicator Data'!$BD92</f>
        <v>0</v>
      </c>
      <c r="S89" s="56">
        <f>'Indicator Data'!H92/'Indicator Data'!$BD92</f>
        <v>0</v>
      </c>
      <c r="T89" s="56">
        <f>'Indicator Data'!I92/'Indicator Data'!$BD92</f>
        <v>0</v>
      </c>
      <c r="U89" s="56">
        <f>'Indicator Data'!J92/'Indicator Data'!$BD92</f>
        <v>3.4315301113845779E-2</v>
      </c>
      <c r="V89" s="55">
        <f t="shared" si="65"/>
        <v>3.3</v>
      </c>
      <c r="W89" s="55">
        <f t="shared" si="66"/>
        <v>0</v>
      </c>
      <c r="X89" s="55">
        <f t="shared" si="67"/>
        <v>1.8</v>
      </c>
      <c r="Y89" s="55">
        <f t="shared" si="68"/>
        <v>1.9</v>
      </c>
      <c r="Z89" s="55">
        <f t="shared" si="69"/>
        <v>5.8</v>
      </c>
      <c r="AA89" s="55">
        <f t="shared" si="70"/>
        <v>0</v>
      </c>
      <c r="AB89" s="55">
        <f t="shared" si="71"/>
        <v>0</v>
      </c>
      <c r="AC89" s="55">
        <f t="shared" si="72"/>
        <v>0</v>
      </c>
      <c r="AD89" s="55">
        <f t="shared" si="73"/>
        <v>0</v>
      </c>
      <c r="AE89" s="55">
        <f t="shared" si="74"/>
        <v>0</v>
      </c>
      <c r="AF89" s="55">
        <f t="shared" si="75"/>
        <v>10</v>
      </c>
      <c r="AG89" s="55">
        <f>ROUND(IF('Indicator Data'!K92=0,0,IF('Indicator Data'!K92&gt;AG$194,10,IF('Indicator Data'!K92&lt;AG$195,0,10-(AG$194-'Indicator Data'!K92)/(AG$194-AG$195)*10))),1)</f>
        <v>10</v>
      </c>
      <c r="AH89" s="55">
        <f t="shared" si="76"/>
        <v>6</v>
      </c>
      <c r="AI89" s="55">
        <f t="shared" si="77"/>
        <v>0.1</v>
      </c>
      <c r="AJ89" s="55">
        <f t="shared" si="78"/>
        <v>0</v>
      </c>
      <c r="AK89" s="55">
        <f t="shared" si="79"/>
        <v>0</v>
      </c>
      <c r="AL89" s="55">
        <f t="shared" si="80"/>
        <v>0</v>
      </c>
      <c r="AM89" s="55">
        <f t="shared" si="81"/>
        <v>0</v>
      </c>
      <c r="AN89" s="55">
        <f t="shared" si="82"/>
        <v>10</v>
      </c>
      <c r="AO89" s="57">
        <f t="shared" si="83"/>
        <v>4.2</v>
      </c>
      <c r="AP89" s="57">
        <f t="shared" si="84"/>
        <v>5.6</v>
      </c>
      <c r="AQ89" s="57">
        <f t="shared" si="85"/>
        <v>6</v>
      </c>
      <c r="AR89" s="57">
        <f t="shared" si="86"/>
        <v>0</v>
      </c>
      <c r="AS89" s="55">
        <f t="shared" si="87"/>
        <v>10</v>
      </c>
      <c r="AT89" s="55">
        <f>IF('Indicator Data'!L92="No data","x",IF('Indicator Data'!BE92&lt;1000,"x",ROUND((IF('Indicator Data'!L92&gt;AT$194,10,IF('Indicator Data'!L92&lt;AT$195,0,10-(AT$194-'Indicator Data'!L92)/(AT$194-AT$195)*10))),1)))</f>
        <v>4</v>
      </c>
      <c r="AU89" s="57">
        <f t="shared" si="88"/>
        <v>7</v>
      </c>
      <c r="AV89" s="58">
        <f t="shared" si="89"/>
        <v>4.9000000000000004</v>
      </c>
      <c r="AW89" s="55">
        <f>ROUND(IF('Indicator Data'!M92=0,0,IF('Indicator Data'!M92&gt;AW$194,10,IF('Indicator Data'!M92&lt;AW$195,0,10-(AW$194-'Indicator Data'!M92)/(AW$194-AW$195)*10))),1)</f>
        <v>10</v>
      </c>
      <c r="AX89" s="55">
        <f>ROUND(IF('Indicator Data'!N92=0,0,IF(LOG('Indicator Data'!N92)&gt;LOG(AX$194),10,IF(LOG('Indicator Data'!N92)&lt;LOG(AX$195),0,10-(LOG(AX$194)-LOG('Indicator Data'!N92))/(LOG(AX$194)-LOG(AX$195))*10))),1)</f>
        <v>8.3000000000000007</v>
      </c>
      <c r="AY89" s="57">
        <f t="shared" si="90"/>
        <v>9.3000000000000007</v>
      </c>
      <c r="AZ89" s="55">
        <f>'Indicator Data'!O92</f>
        <v>0</v>
      </c>
      <c r="BA89" s="55">
        <f>'Indicator Data'!P92</f>
        <v>0</v>
      </c>
      <c r="BB89" s="57">
        <f t="shared" si="91"/>
        <v>0</v>
      </c>
      <c r="BC89" s="58">
        <f t="shared" si="92"/>
        <v>6.5</v>
      </c>
      <c r="BD89" s="15"/>
      <c r="BE89" s="104"/>
    </row>
    <row r="90" spans="1:57" s="4" customFormat="1" x14ac:dyDescent="0.35">
      <c r="A90" s="126" t="str">
        <f>'Indicator Data'!A93</f>
        <v>Kiribati</v>
      </c>
      <c r="B90" s="59" t="str">
        <f>'Indicator Data'!B93</f>
        <v>KIR</v>
      </c>
      <c r="C90" s="55">
        <f>ROUND(IF('Indicator Data'!C93=0,0.1,IF(LOG('Indicator Data'!C93)&gt;C$194,10,IF(LOG('Indicator Data'!C93)&lt;C$195,0,10-(C$194-LOG('Indicator Data'!C93))/(C$194-C$195)*10))),1)</f>
        <v>0.1</v>
      </c>
      <c r="D90" s="55">
        <f>ROUND(IF('Indicator Data'!D93=0,0.1,IF(LOG('Indicator Data'!D93)&gt;D$194,10,IF(LOG('Indicator Data'!D93)&lt;D$195,0,10-(D$194-LOG('Indicator Data'!D93))/(D$194-D$195)*10))),1)</f>
        <v>0.1</v>
      </c>
      <c r="E90" s="55">
        <f t="shared" si="62"/>
        <v>0.1</v>
      </c>
      <c r="F90" s="55">
        <f>ROUND(IF('Indicator Data'!E93="No data",0.1,IF('Indicator Data'!E93=0,0,IF(LOG('Indicator Data'!E93)&gt;F$194,10,IF(LOG('Indicator Data'!E93)&lt;F$195,0,10-(F$194-LOG('Indicator Data'!E93))/(F$194-F$195)*10)))),1)</f>
        <v>0.1</v>
      </c>
      <c r="G90" s="55">
        <f>ROUND(IF('Indicator Data'!F93=0,0,IF(LOG('Indicator Data'!F93)&gt;G$194,10,IF(LOG('Indicator Data'!F93)&lt;G$195,0,10-(G$194-LOG('Indicator Data'!F93))/(G$194-G$195)*10))),1)</f>
        <v>5.8</v>
      </c>
      <c r="H90" s="55">
        <f>ROUND(IF('Indicator Data'!G93=0,0,IF(LOG('Indicator Data'!G93)&gt;H$194,10,IF(LOG('Indicator Data'!G93)&lt;H$195,0,10-(H$194-LOG('Indicator Data'!G93))/(H$194-H$195)*10))),1)</f>
        <v>0</v>
      </c>
      <c r="I90" s="55">
        <f>ROUND(IF('Indicator Data'!H93=0,0,IF(LOG('Indicator Data'!H93)&gt;I$194,10,IF(LOG('Indicator Data'!H93)&lt;I$195,0,10-(I$194-LOG('Indicator Data'!H93))/(I$194-I$195)*10))),1)</f>
        <v>0</v>
      </c>
      <c r="J90" s="55">
        <f t="shared" si="63"/>
        <v>0</v>
      </c>
      <c r="K90" s="55">
        <f>ROUND(IF('Indicator Data'!I93=0,0,IF(LOG('Indicator Data'!I93)&gt;K$194,10,IF(LOG('Indicator Data'!I93)&lt;K$195,0,10-(K$194-LOG('Indicator Data'!I93))/(K$194-K$195)*10))),1)</f>
        <v>0</v>
      </c>
      <c r="L90" s="55">
        <f t="shared" si="64"/>
        <v>0</v>
      </c>
      <c r="M90" s="55">
        <f>ROUND(IF('Indicator Data'!J93=0,0,IF(LOG('Indicator Data'!J93)&gt;M$194,10,IF(LOG('Indicator Data'!J93)&lt;M$195,0,10-(M$194-LOG('Indicator Data'!J93))/(M$194-M$195)*10))),1)</f>
        <v>6</v>
      </c>
      <c r="N90" s="56">
        <f>'Indicator Data'!C93/'Indicator Data'!$BD93</f>
        <v>0</v>
      </c>
      <c r="O90" s="56">
        <f>'Indicator Data'!D93/'Indicator Data'!$BD93</f>
        <v>0</v>
      </c>
      <c r="P90" s="56">
        <f>IF(F90=0.1,0,'Indicator Data'!E93/'Indicator Data'!$BD93)</f>
        <v>0</v>
      </c>
      <c r="Q90" s="56">
        <f>'Indicator Data'!F93/'Indicator Data'!$BD93</f>
        <v>2.6198916042393994E-4</v>
      </c>
      <c r="R90" s="56">
        <f>'Indicator Data'!G93/'Indicator Data'!$BD93</f>
        <v>1.2134253596078466E-5</v>
      </c>
      <c r="S90" s="56">
        <f>'Indicator Data'!H93/'Indicator Data'!$BD93</f>
        <v>0</v>
      </c>
      <c r="T90" s="56">
        <f>'Indicator Data'!I93/'Indicator Data'!$BD93</f>
        <v>0</v>
      </c>
      <c r="U90" s="56">
        <f>'Indicator Data'!J93/'Indicator Data'!$BD93</f>
        <v>2.272382295954356E-2</v>
      </c>
      <c r="V90" s="55">
        <f t="shared" si="65"/>
        <v>0</v>
      </c>
      <c r="W90" s="55">
        <f t="shared" si="66"/>
        <v>0</v>
      </c>
      <c r="X90" s="55">
        <f t="shared" si="67"/>
        <v>0</v>
      </c>
      <c r="Y90" s="55">
        <f t="shared" si="68"/>
        <v>0.1</v>
      </c>
      <c r="Z90" s="55">
        <f t="shared" si="69"/>
        <v>10</v>
      </c>
      <c r="AA90" s="55">
        <f t="shared" si="70"/>
        <v>0</v>
      </c>
      <c r="AB90" s="55">
        <f t="shared" si="71"/>
        <v>0</v>
      </c>
      <c r="AC90" s="55">
        <f t="shared" si="72"/>
        <v>0</v>
      </c>
      <c r="AD90" s="55">
        <f t="shared" si="73"/>
        <v>0</v>
      </c>
      <c r="AE90" s="55">
        <f t="shared" si="74"/>
        <v>0</v>
      </c>
      <c r="AF90" s="55">
        <f t="shared" si="75"/>
        <v>7.6</v>
      </c>
      <c r="AG90" s="55">
        <f>ROUND(IF('Indicator Data'!K93=0,0,IF('Indicator Data'!K93&gt;AG$194,10,IF('Indicator Data'!K93&lt;AG$195,0,10-(AG$194-'Indicator Data'!K93)/(AG$194-AG$195)*10))),1)</f>
        <v>1</v>
      </c>
      <c r="AH90" s="55">
        <f t="shared" si="76"/>
        <v>0.1</v>
      </c>
      <c r="AI90" s="55">
        <f t="shared" si="77"/>
        <v>0.1</v>
      </c>
      <c r="AJ90" s="55">
        <f t="shared" si="78"/>
        <v>0</v>
      </c>
      <c r="AK90" s="55">
        <f t="shared" si="79"/>
        <v>0</v>
      </c>
      <c r="AL90" s="55">
        <f t="shared" si="80"/>
        <v>0</v>
      </c>
      <c r="AM90" s="55">
        <f t="shared" si="81"/>
        <v>0</v>
      </c>
      <c r="AN90" s="55">
        <f t="shared" si="82"/>
        <v>6.9</v>
      </c>
      <c r="AO90" s="57">
        <f t="shared" si="83"/>
        <v>0.1</v>
      </c>
      <c r="AP90" s="57">
        <f t="shared" si="84"/>
        <v>0.1</v>
      </c>
      <c r="AQ90" s="57">
        <f t="shared" si="85"/>
        <v>8.6999999999999993</v>
      </c>
      <c r="AR90" s="57">
        <f t="shared" si="86"/>
        <v>0</v>
      </c>
      <c r="AS90" s="55">
        <f t="shared" si="87"/>
        <v>4</v>
      </c>
      <c r="AT90" s="55" t="str">
        <f>IF('Indicator Data'!L93="No data","x",IF('Indicator Data'!BE93&lt;1000,"x",ROUND((IF('Indicator Data'!L93&gt;AT$194,10,IF('Indicator Data'!L93&lt;AT$195,0,10-(AT$194-'Indicator Data'!L93)/(AT$194-AT$195)*10))),1)))</f>
        <v>x</v>
      </c>
      <c r="AU90" s="57">
        <f t="shared" si="88"/>
        <v>4</v>
      </c>
      <c r="AV90" s="58">
        <f t="shared" si="89"/>
        <v>3.7</v>
      </c>
      <c r="AW90" s="55">
        <f>ROUND(IF('Indicator Data'!M93=0,0,IF('Indicator Data'!M93&gt;AW$194,10,IF('Indicator Data'!M93&lt;AW$195,0,10-(AW$194-'Indicator Data'!M93)/(AW$194-AW$195)*10))),1)</f>
        <v>0</v>
      </c>
      <c r="AX90" s="55">
        <f>ROUND(IF('Indicator Data'!N93=0,0,IF(LOG('Indicator Data'!N93)&gt;LOG(AX$194),10,IF(LOG('Indicator Data'!N93)&lt;LOG(AX$195),0,10-(LOG(AX$194)-LOG('Indicator Data'!N93))/(LOG(AX$194)-LOG(AX$195))*10))),1)</f>
        <v>0</v>
      </c>
      <c r="AY90" s="57">
        <f t="shared" si="90"/>
        <v>0</v>
      </c>
      <c r="AZ90" s="55">
        <f>'Indicator Data'!O93</f>
        <v>0</v>
      </c>
      <c r="BA90" s="55">
        <f>'Indicator Data'!P93</f>
        <v>0</v>
      </c>
      <c r="BB90" s="57">
        <f t="shared" si="91"/>
        <v>0</v>
      </c>
      <c r="BC90" s="58">
        <f t="shared" si="92"/>
        <v>0</v>
      </c>
      <c r="BD90" s="15"/>
      <c r="BE90" s="104"/>
    </row>
    <row r="91" spans="1:57" s="4" customFormat="1" x14ac:dyDescent="0.35">
      <c r="A91" s="126" t="str">
        <f>'Indicator Data'!A94</f>
        <v>Korea DPR</v>
      </c>
      <c r="B91" s="59" t="str">
        <f>'Indicator Data'!B94</f>
        <v>PRK</v>
      </c>
      <c r="C91" s="55">
        <f>ROUND(IF('Indicator Data'!C94=0,0.1,IF(LOG('Indicator Data'!C94)&gt;C$194,10,IF(LOG('Indicator Data'!C94)&lt;C$195,0,10-(C$194-LOG('Indicator Data'!C94))/(C$194-C$195)*10))),1)</f>
        <v>3.4</v>
      </c>
      <c r="D91" s="55">
        <f>ROUND(IF('Indicator Data'!D94=0,0.1,IF(LOG('Indicator Data'!D94)&gt;D$194,10,IF(LOG('Indicator Data'!D94)&lt;D$195,0,10-(D$194-LOG('Indicator Data'!D94))/(D$194-D$195)*10))),1)</f>
        <v>0.1</v>
      </c>
      <c r="E91" s="55">
        <f t="shared" si="62"/>
        <v>1.9</v>
      </c>
      <c r="F91" s="55">
        <f>ROUND(IF('Indicator Data'!E94="No data",0.1,IF('Indicator Data'!E94=0,0,IF(LOG('Indicator Data'!E94)&gt;F$194,10,IF(LOG('Indicator Data'!E94)&lt;F$195,0,10-(F$194-LOG('Indicator Data'!E94))/(F$194-F$195)*10)))),1)</f>
        <v>8.4</v>
      </c>
      <c r="G91" s="55">
        <f>ROUND(IF('Indicator Data'!F94=0,0,IF(LOG('Indicator Data'!F94)&gt;G$194,10,IF(LOG('Indicator Data'!F94)&lt;G$195,0,10-(G$194-LOG('Indicator Data'!F94))/(G$194-G$195)*10))),1)</f>
        <v>4.8</v>
      </c>
      <c r="H91" s="55">
        <f>ROUND(IF('Indicator Data'!G94=0,0,IF(LOG('Indicator Data'!G94)&gt;H$194,10,IF(LOG('Indicator Data'!G94)&lt;H$195,0,10-(H$194-LOG('Indicator Data'!G94))/(H$194-H$195)*10))),1)</f>
        <v>8.6999999999999993</v>
      </c>
      <c r="I91" s="55">
        <f>ROUND(IF('Indicator Data'!H94=0,0,IF(LOG('Indicator Data'!H94)&gt;I$194,10,IF(LOG('Indicator Data'!H94)&lt;I$195,0,10-(I$194-LOG('Indicator Data'!H94))/(I$194-I$195)*10))),1)</f>
        <v>9.3000000000000007</v>
      </c>
      <c r="J91" s="55">
        <f t="shared" si="63"/>
        <v>9</v>
      </c>
      <c r="K91" s="55">
        <f>ROUND(IF('Indicator Data'!I94=0,0,IF(LOG('Indicator Data'!I94)&gt;K$194,10,IF(LOG('Indicator Data'!I94)&lt;K$195,0,10-(K$194-LOG('Indicator Data'!I94))/(K$194-K$195)*10))),1)</f>
        <v>7.3</v>
      </c>
      <c r="L91" s="55">
        <f t="shared" si="64"/>
        <v>8.3000000000000007</v>
      </c>
      <c r="M91" s="55">
        <f>ROUND(IF('Indicator Data'!J94=0,0,IF(LOG('Indicator Data'!J94)&gt;M$194,10,IF(LOG('Indicator Data'!J94)&lt;M$195,0,10-(M$194-LOG('Indicator Data'!J94))/(M$194-M$195)*10))),1)</f>
        <v>10</v>
      </c>
      <c r="N91" s="56">
        <f>'Indicator Data'!C94/'Indicator Data'!$BD94</f>
        <v>8.754432960655881E-6</v>
      </c>
      <c r="O91" s="56">
        <f>'Indicator Data'!D94/'Indicator Data'!$BD94</f>
        <v>0</v>
      </c>
      <c r="P91" s="56">
        <f>IF(F91=0.1,0,'Indicator Data'!E94/'Indicator Data'!$BD94)</f>
        <v>9.0664898144402276E-3</v>
      </c>
      <c r="Q91" s="56">
        <f>'Indicator Data'!F94/'Indicator Data'!$BD94</f>
        <v>3.0153802775748253E-7</v>
      </c>
      <c r="R91" s="56">
        <f>'Indicator Data'!G94/'Indicator Data'!$BD94</f>
        <v>1.2632051438407522E-2</v>
      </c>
      <c r="S91" s="56">
        <f>'Indicator Data'!H94/'Indicator Data'!$BD94</f>
        <v>1.3937281049266025E-3</v>
      </c>
      <c r="T91" s="56">
        <f>'Indicator Data'!I94/'Indicator Data'!$BD94</f>
        <v>1.7051522323484373E-3</v>
      </c>
      <c r="U91" s="56">
        <f>'Indicator Data'!J94/'Indicator Data'!$BD94</f>
        <v>2.5429054327833933E-2</v>
      </c>
      <c r="V91" s="55">
        <f t="shared" si="65"/>
        <v>0</v>
      </c>
      <c r="W91" s="55">
        <f t="shared" si="66"/>
        <v>0</v>
      </c>
      <c r="X91" s="55">
        <f t="shared" si="67"/>
        <v>0</v>
      </c>
      <c r="Y91" s="55">
        <f t="shared" si="68"/>
        <v>6</v>
      </c>
      <c r="Z91" s="55">
        <f t="shared" si="69"/>
        <v>4.4000000000000004</v>
      </c>
      <c r="AA91" s="55">
        <f t="shared" si="70"/>
        <v>7</v>
      </c>
      <c r="AB91" s="55">
        <f t="shared" si="71"/>
        <v>2.8</v>
      </c>
      <c r="AC91" s="55">
        <f t="shared" si="72"/>
        <v>5.3</v>
      </c>
      <c r="AD91" s="55">
        <f t="shared" si="73"/>
        <v>1.7</v>
      </c>
      <c r="AE91" s="55">
        <f t="shared" si="74"/>
        <v>3.7</v>
      </c>
      <c r="AF91" s="55">
        <f t="shared" si="75"/>
        <v>8.5</v>
      </c>
      <c r="AG91" s="55">
        <f>ROUND(IF('Indicator Data'!K94=0,0,IF('Indicator Data'!K94&gt;AG$194,10,IF('Indicator Data'!K94&lt;AG$195,0,10-(AG$194-'Indicator Data'!K94)/(AG$194-AG$195)*10))),1)</f>
        <v>2</v>
      </c>
      <c r="AH91" s="55">
        <f t="shared" si="76"/>
        <v>1.7</v>
      </c>
      <c r="AI91" s="55">
        <f t="shared" si="77"/>
        <v>0.1</v>
      </c>
      <c r="AJ91" s="55">
        <f t="shared" si="78"/>
        <v>7.9</v>
      </c>
      <c r="AK91" s="55">
        <f t="shared" si="79"/>
        <v>6.1</v>
      </c>
      <c r="AL91" s="55">
        <f t="shared" si="80"/>
        <v>7.1</v>
      </c>
      <c r="AM91" s="55">
        <f t="shared" si="81"/>
        <v>4.5</v>
      </c>
      <c r="AN91" s="55">
        <f t="shared" si="82"/>
        <v>9.4</v>
      </c>
      <c r="AO91" s="57">
        <f t="shared" si="83"/>
        <v>1</v>
      </c>
      <c r="AP91" s="57">
        <f t="shared" si="84"/>
        <v>7.4</v>
      </c>
      <c r="AQ91" s="57">
        <f t="shared" si="85"/>
        <v>4.5999999999999996</v>
      </c>
      <c r="AR91" s="57">
        <f t="shared" si="86"/>
        <v>6.5</v>
      </c>
      <c r="AS91" s="55">
        <f t="shared" si="87"/>
        <v>5.7</v>
      </c>
      <c r="AT91" s="55">
        <f>IF('Indicator Data'!L94="No data","x",IF('Indicator Data'!BE94&lt;1000,"x",ROUND((IF('Indicator Data'!L94&gt;AT$194,10,IF('Indicator Data'!L94&lt;AT$195,0,10-(AT$194-'Indicator Data'!L94)/(AT$194-AT$195)*10))),1)))</f>
        <v>0</v>
      </c>
      <c r="AU91" s="57">
        <f t="shared" si="88"/>
        <v>2.9</v>
      </c>
      <c r="AV91" s="58">
        <f t="shared" si="89"/>
        <v>4.9000000000000004</v>
      </c>
      <c r="AW91" s="55">
        <f>ROUND(IF('Indicator Data'!M94=0,0,IF('Indicator Data'!M94&gt;AW$194,10,IF('Indicator Data'!M94&lt;AW$195,0,10-(AW$194-'Indicator Data'!M94)/(AW$194-AW$195)*10))),1)</f>
        <v>3</v>
      </c>
      <c r="AX91" s="55">
        <f>ROUND(IF('Indicator Data'!N94=0,0,IF(LOG('Indicator Data'!N94)&gt;LOG(AX$194),10,IF(LOG('Indicator Data'!N94)&lt;LOG(AX$195),0,10-(LOG(AX$194)-LOG('Indicator Data'!N94))/(LOG(AX$194)-LOG(AX$195))*10))),1)</f>
        <v>8.4</v>
      </c>
      <c r="AY91" s="57">
        <f t="shared" si="90"/>
        <v>6.4</v>
      </c>
      <c r="AZ91" s="55">
        <f>'Indicator Data'!O94</f>
        <v>0</v>
      </c>
      <c r="BA91" s="55">
        <f>'Indicator Data'!P94</f>
        <v>0</v>
      </c>
      <c r="BB91" s="57">
        <f t="shared" si="91"/>
        <v>0</v>
      </c>
      <c r="BC91" s="58">
        <f t="shared" si="92"/>
        <v>4.5</v>
      </c>
      <c r="BD91" s="15"/>
      <c r="BE91" s="104"/>
    </row>
    <row r="92" spans="1:57" s="4" customFormat="1" x14ac:dyDescent="0.35">
      <c r="A92" s="126" t="str">
        <f>'Indicator Data'!A95</f>
        <v>Korea Republic of</v>
      </c>
      <c r="B92" s="59" t="str">
        <f>'Indicator Data'!B95</f>
        <v>KOR</v>
      </c>
      <c r="C92" s="55">
        <f>ROUND(IF('Indicator Data'!C95=0,0.1,IF(LOG('Indicator Data'!C95)&gt;C$194,10,IF(LOG('Indicator Data'!C95)&lt;C$195,0,10-(C$194-LOG('Indicator Data'!C95))/(C$194-C$195)*10))),1)</f>
        <v>0.1</v>
      </c>
      <c r="D92" s="55">
        <f>ROUND(IF('Indicator Data'!D95=0,0.1,IF(LOG('Indicator Data'!D95)&gt;D$194,10,IF(LOG('Indicator Data'!D95)&lt;D$195,0,10-(D$194-LOG('Indicator Data'!D95))/(D$194-D$195)*10))),1)</f>
        <v>0.1</v>
      </c>
      <c r="E92" s="55">
        <f t="shared" si="62"/>
        <v>0.1</v>
      </c>
      <c r="F92" s="55">
        <f>ROUND(IF('Indicator Data'!E95="No data",0.1,IF('Indicator Data'!E95=0,0,IF(LOG('Indicator Data'!E95)&gt;F$194,10,IF(LOG('Indicator Data'!E95)&lt;F$195,0,10-(F$194-LOG('Indicator Data'!E95))/(F$194-F$195)*10)))),1)</f>
        <v>7.1</v>
      </c>
      <c r="G92" s="55">
        <f>ROUND(IF('Indicator Data'!F95=0,0,IF(LOG('Indicator Data'!F95)&gt;G$194,10,IF(LOG('Indicator Data'!F95)&lt;G$195,0,10-(G$194-LOG('Indicator Data'!F95))/(G$194-G$195)*10))),1)</f>
        <v>7.6</v>
      </c>
      <c r="H92" s="55">
        <f>ROUND(IF('Indicator Data'!G95=0,0,IF(LOG('Indicator Data'!G95)&gt;H$194,10,IF(LOG('Indicator Data'!G95)&lt;H$195,0,10-(H$194-LOG('Indicator Data'!G95))/(H$194-H$195)*10))),1)</f>
        <v>9.9</v>
      </c>
      <c r="I92" s="55">
        <f>ROUND(IF('Indicator Data'!H95=0,0,IF(LOG('Indicator Data'!H95)&gt;I$194,10,IF(LOG('Indicator Data'!H95)&lt;I$195,0,10-(I$194-LOG('Indicator Data'!H95))/(I$194-I$195)*10))),1)</f>
        <v>10</v>
      </c>
      <c r="J92" s="55">
        <f t="shared" si="63"/>
        <v>10</v>
      </c>
      <c r="K92" s="55">
        <f>ROUND(IF('Indicator Data'!I95=0,0,IF(LOG('Indicator Data'!I95)&gt;K$194,10,IF(LOG('Indicator Data'!I95)&lt;K$195,0,10-(K$194-LOG('Indicator Data'!I95))/(K$194-K$195)*10))),1)</f>
        <v>7.6</v>
      </c>
      <c r="L92" s="55">
        <f t="shared" si="64"/>
        <v>9.1</v>
      </c>
      <c r="M92" s="55">
        <f>ROUND(IF('Indicator Data'!J95=0,0,IF(LOG('Indicator Data'!J95)&gt;M$194,10,IF(LOG('Indicator Data'!J95)&lt;M$195,0,10-(M$194-LOG('Indicator Data'!J95))/(M$194-M$195)*10))),1)</f>
        <v>0</v>
      </c>
      <c r="N92" s="56">
        <f>'Indicator Data'!C95/'Indicator Data'!$BD95</f>
        <v>0</v>
      </c>
      <c r="O92" s="56">
        <f>'Indicator Data'!D95/'Indicator Data'!$BD95</f>
        <v>0</v>
      </c>
      <c r="P92" s="56">
        <f>IF(F92=0.1,0,'Indicator Data'!E95/'Indicator Data'!$BD95)</f>
        <v>1.3979147561656649E-3</v>
      </c>
      <c r="Q92" s="56">
        <f>'Indicator Data'!F95/'Indicator Data'!$BD95</f>
        <v>7.7479039146028261E-6</v>
      </c>
      <c r="R92" s="56">
        <f>'Indicator Data'!G95/'Indicator Data'!$BD95</f>
        <v>1.9061487853755905E-2</v>
      </c>
      <c r="S92" s="56">
        <f>'Indicator Data'!H95/'Indicator Data'!$BD95</f>
        <v>5.0770450172436749E-3</v>
      </c>
      <c r="T92" s="56">
        <f>'Indicator Data'!I95/'Indicator Data'!$BD95</f>
        <v>1.211631898792913E-3</v>
      </c>
      <c r="U92" s="56">
        <f>'Indicator Data'!J95/'Indicator Data'!$BD95</f>
        <v>0</v>
      </c>
      <c r="V92" s="55">
        <f t="shared" si="65"/>
        <v>0</v>
      </c>
      <c r="W92" s="55">
        <f t="shared" si="66"/>
        <v>0</v>
      </c>
      <c r="X92" s="55">
        <f t="shared" si="67"/>
        <v>0</v>
      </c>
      <c r="Y92" s="55">
        <f t="shared" si="68"/>
        <v>0.9</v>
      </c>
      <c r="Z92" s="55">
        <f t="shared" si="69"/>
        <v>7.5</v>
      </c>
      <c r="AA92" s="55">
        <f t="shared" si="70"/>
        <v>10</v>
      </c>
      <c r="AB92" s="55">
        <f t="shared" si="71"/>
        <v>10</v>
      </c>
      <c r="AC92" s="55">
        <f t="shared" si="72"/>
        <v>10</v>
      </c>
      <c r="AD92" s="55">
        <f t="shared" si="73"/>
        <v>1.2</v>
      </c>
      <c r="AE92" s="55">
        <f t="shared" si="74"/>
        <v>7.8</v>
      </c>
      <c r="AF92" s="55">
        <f t="shared" si="75"/>
        <v>0</v>
      </c>
      <c r="AG92" s="55">
        <f>ROUND(IF('Indicator Data'!K95=0,0,IF('Indicator Data'!K95&gt;AG$194,10,IF('Indicator Data'!K95&lt;AG$195,0,10-(AG$194-'Indicator Data'!K95)/(AG$194-AG$195)*10))),1)</f>
        <v>1</v>
      </c>
      <c r="AH92" s="55">
        <f t="shared" si="76"/>
        <v>0.1</v>
      </c>
      <c r="AI92" s="55">
        <f t="shared" si="77"/>
        <v>0.1</v>
      </c>
      <c r="AJ92" s="55">
        <f t="shared" si="78"/>
        <v>10</v>
      </c>
      <c r="AK92" s="55">
        <f t="shared" si="79"/>
        <v>10</v>
      </c>
      <c r="AL92" s="55">
        <f t="shared" si="80"/>
        <v>10</v>
      </c>
      <c r="AM92" s="55">
        <f t="shared" si="81"/>
        <v>4.4000000000000004</v>
      </c>
      <c r="AN92" s="55">
        <f t="shared" si="82"/>
        <v>0</v>
      </c>
      <c r="AO92" s="57">
        <f t="shared" si="83"/>
        <v>0.1</v>
      </c>
      <c r="AP92" s="57">
        <f t="shared" si="84"/>
        <v>4.7</v>
      </c>
      <c r="AQ92" s="57">
        <f t="shared" si="85"/>
        <v>7.6</v>
      </c>
      <c r="AR92" s="57">
        <f t="shared" si="86"/>
        <v>8.5</v>
      </c>
      <c r="AS92" s="55">
        <f t="shared" si="87"/>
        <v>0.5</v>
      </c>
      <c r="AT92" s="55">
        <f>IF('Indicator Data'!L95="No data","x",IF('Indicator Data'!BE95&lt;1000,"x",ROUND((IF('Indicator Data'!L95&gt;AT$194,10,IF('Indicator Data'!L95&lt;AT$195,0,10-(AT$194-'Indicator Data'!L95)/(AT$194-AT$195)*10))),1)))</f>
        <v>0</v>
      </c>
      <c r="AU92" s="57">
        <f t="shared" si="88"/>
        <v>0.3</v>
      </c>
      <c r="AV92" s="58">
        <f t="shared" si="89"/>
        <v>5.2</v>
      </c>
      <c r="AW92" s="55">
        <f>ROUND(IF('Indicator Data'!M95=0,0,IF('Indicator Data'!M95&gt;AW$194,10,IF('Indicator Data'!M95&lt;AW$195,0,10-(AW$194-'Indicator Data'!M95)/(AW$194-AW$195)*10))),1)</f>
        <v>2.1</v>
      </c>
      <c r="AX92" s="55">
        <f>ROUND(IF('Indicator Data'!N95=0,0,IF(LOG('Indicator Data'!N95)&gt;LOG(AX$194),10,IF(LOG('Indicator Data'!N95)&lt;LOG(AX$195),0,10-(LOG(AX$194)-LOG('Indicator Data'!N95))/(LOG(AX$194)-LOG(AX$195))*10))),1)</f>
        <v>2.7</v>
      </c>
      <c r="AY92" s="57">
        <f t="shared" si="90"/>
        <v>2.4</v>
      </c>
      <c r="AZ92" s="55">
        <f>'Indicator Data'!O95</f>
        <v>0</v>
      </c>
      <c r="BA92" s="55">
        <f>'Indicator Data'!P95</f>
        <v>0</v>
      </c>
      <c r="BB92" s="57">
        <f t="shared" si="91"/>
        <v>0</v>
      </c>
      <c r="BC92" s="58">
        <f t="shared" si="92"/>
        <v>1.7</v>
      </c>
      <c r="BD92" s="15"/>
      <c r="BE92" s="104"/>
    </row>
    <row r="93" spans="1:57" s="4" customFormat="1" x14ac:dyDescent="0.35">
      <c r="A93" s="126" t="str">
        <f>'Indicator Data'!A96</f>
        <v>Kuwait</v>
      </c>
      <c r="B93" s="59" t="str">
        <f>'Indicator Data'!B96</f>
        <v>KWT</v>
      </c>
      <c r="C93" s="55">
        <f>ROUND(IF('Indicator Data'!C96=0,0.1,IF(LOG('Indicator Data'!C96)&gt;C$194,10,IF(LOG('Indicator Data'!C96)&lt;C$195,0,10-(C$194-LOG('Indicator Data'!C96))/(C$194-C$195)*10))),1)</f>
        <v>7.1</v>
      </c>
      <c r="D93" s="55">
        <f>ROUND(IF('Indicator Data'!D96=0,0.1,IF(LOG('Indicator Data'!D96)&gt;D$194,10,IF(LOG('Indicator Data'!D96)&lt;D$195,0,10-(D$194-LOG('Indicator Data'!D96))/(D$194-D$195)*10))),1)</f>
        <v>0.1</v>
      </c>
      <c r="E93" s="55">
        <f t="shared" si="62"/>
        <v>4.5</v>
      </c>
      <c r="F93" s="55">
        <f>ROUND(IF('Indicator Data'!E96="No data",0.1,IF('Indicator Data'!E96=0,0,IF(LOG('Indicator Data'!E96)&gt;F$194,10,IF(LOG('Indicator Data'!E96)&lt;F$195,0,10-(F$194-LOG('Indicator Data'!E96))/(F$194-F$195)*10)))),1)</f>
        <v>2.2999999999999998</v>
      </c>
      <c r="G93" s="55">
        <f>ROUND(IF('Indicator Data'!F96=0,0,IF(LOG('Indicator Data'!F96)&gt;G$194,10,IF(LOG('Indicator Data'!F96)&lt;G$195,0,10-(G$194-LOG('Indicator Data'!F96))/(G$194-G$195)*10))),1)</f>
        <v>0</v>
      </c>
      <c r="H93" s="55">
        <f>ROUND(IF('Indicator Data'!G96=0,0,IF(LOG('Indicator Data'!G96)&gt;H$194,10,IF(LOG('Indicator Data'!G96)&lt;H$195,0,10-(H$194-LOG('Indicator Data'!G96))/(H$194-H$195)*10))),1)</f>
        <v>0</v>
      </c>
      <c r="I93" s="55">
        <f>ROUND(IF('Indicator Data'!H96=0,0,IF(LOG('Indicator Data'!H96)&gt;I$194,10,IF(LOG('Indicator Data'!H96)&lt;I$195,0,10-(I$194-LOG('Indicator Data'!H96))/(I$194-I$195)*10))),1)</f>
        <v>0</v>
      </c>
      <c r="J93" s="55">
        <f t="shared" si="63"/>
        <v>0</v>
      </c>
      <c r="K93" s="55">
        <f>ROUND(IF('Indicator Data'!I96=0,0,IF(LOG('Indicator Data'!I96)&gt;K$194,10,IF(LOG('Indicator Data'!I96)&lt;K$195,0,10-(K$194-LOG('Indicator Data'!I96))/(K$194-K$195)*10))),1)</f>
        <v>0</v>
      </c>
      <c r="L93" s="55">
        <f t="shared" si="64"/>
        <v>0</v>
      </c>
      <c r="M93" s="55">
        <f>ROUND(IF('Indicator Data'!J96=0,0,IF(LOG('Indicator Data'!J96)&gt;M$194,10,IF(LOG('Indicator Data'!J96)&lt;M$195,0,10-(M$194-LOG('Indicator Data'!J96))/(M$194-M$195)*10))),1)</f>
        <v>0</v>
      </c>
      <c r="N93" s="56">
        <f>'Indicator Data'!C96/'Indicator Data'!$BD96</f>
        <v>1.8379217549039592E-3</v>
      </c>
      <c r="O93" s="56">
        <f>'Indicator Data'!D96/'Indicator Data'!$BD96</f>
        <v>0</v>
      </c>
      <c r="P93" s="56">
        <f>IF(F93=0.1,0,'Indicator Data'!E96/'Indicator Data'!$BD96)</f>
        <v>2.1451462797444405E-4</v>
      </c>
      <c r="Q93" s="56">
        <f>'Indicator Data'!F96/'Indicator Data'!$BD96</f>
        <v>0</v>
      </c>
      <c r="R93" s="56">
        <f>'Indicator Data'!G96/'Indicator Data'!$BD96</f>
        <v>0</v>
      </c>
      <c r="S93" s="56">
        <f>'Indicator Data'!H96/'Indicator Data'!$BD96</f>
        <v>0</v>
      </c>
      <c r="T93" s="56">
        <f>'Indicator Data'!I96/'Indicator Data'!$BD96</f>
        <v>0</v>
      </c>
      <c r="U93" s="56">
        <f>'Indicator Data'!J96/'Indicator Data'!$BD96</f>
        <v>0</v>
      </c>
      <c r="V93" s="55">
        <f t="shared" si="65"/>
        <v>9.1999999999999993</v>
      </c>
      <c r="W93" s="55">
        <f t="shared" si="66"/>
        <v>0</v>
      </c>
      <c r="X93" s="55">
        <f t="shared" si="67"/>
        <v>6.5</v>
      </c>
      <c r="Y93" s="55">
        <f t="shared" si="68"/>
        <v>0.1</v>
      </c>
      <c r="Z93" s="55">
        <f t="shared" si="69"/>
        <v>0</v>
      </c>
      <c r="AA93" s="55">
        <f t="shared" si="70"/>
        <v>0</v>
      </c>
      <c r="AB93" s="55">
        <f t="shared" si="71"/>
        <v>0</v>
      </c>
      <c r="AC93" s="55">
        <f t="shared" si="72"/>
        <v>0</v>
      </c>
      <c r="AD93" s="55">
        <f t="shared" si="73"/>
        <v>0</v>
      </c>
      <c r="AE93" s="55">
        <f t="shared" si="74"/>
        <v>0</v>
      </c>
      <c r="AF93" s="55">
        <f t="shared" si="75"/>
        <v>0</v>
      </c>
      <c r="AG93" s="55">
        <f>ROUND(IF('Indicator Data'!K96=0,0,IF('Indicator Data'!K96&gt;AG$194,10,IF('Indicator Data'!K96&lt;AG$195,0,10-(AG$194-'Indicator Data'!K96)/(AG$194-AG$195)*10))),1)</f>
        <v>0</v>
      </c>
      <c r="AH93" s="55">
        <f t="shared" si="76"/>
        <v>8.1999999999999993</v>
      </c>
      <c r="AI93" s="55">
        <f t="shared" si="77"/>
        <v>0.1</v>
      </c>
      <c r="AJ93" s="55">
        <f t="shared" si="78"/>
        <v>0</v>
      </c>
      <c r="AK93" s="55">
        <f t="shared" si="79"/>
        <v>0</v>
      </c>
      <c r="AL93" s="55">
        <f t="shared" si="80"/>
        <v>0</v>
      </c>
      <c r="AM93" s="55">
        <f t="shared" si="81"/>
        <v>0</v>
      </c>
      <c r="AN93" s="55">
        <f t="shared" si="82"/>
        <v>0</v>
      </c>
      <c r="AO93" s="57">
        <f t="shared" si="83"/>
        <v>5.6</v>
      </c>
      <c r="AP93" s="57">
        <f t="shared" si="84"/>
        <v>1.3</v>
      </c>
      <c r="AQ93" s="57">
        <f t="shared" si="85"/>
        <v>0</v>
      </c>
      <c r="AR93" s="57">
        <f t="shared" si="86"/>
        <v>0</v>
      </c>
      <c r="AS93" s="55">
        <f t="shared" si="87"/>
        <v>0</v>
      </c>
      <c r="AT93" s="55">
        <f>IF('Indicator Data'!L96="No data","x",IF('Indicator Data'!BE96&lt;1000,"x",ROUND((IF('Indicator Data'!L96&gt;AT$194,10,IF('Indicator Data'!L96&lt;AT$195,0,10-(AT$194-'Indicator Data'!L96)/(AT$194-AT$195)*10))),1)))</f>
        <v>6.1</v>
      </c>
      <c r="AU93" s="57">
        <f t="shared" si="88"/>
        <v>3.1</v>
      </c>
      <c r="AV93" s="58">
        <f t="shared" si="89"/>
        <v>2.2999999999999998</v>
      </c>
      <c r="AW93" s="55">
        <f>ROUND(IF('Indicator Data'!M96=0,0,IF('Indicator Data'!M96&gt;AW$194,10,IF('Indicator Data'!M96&lt;AW$195,0,10-(AW$194-'Indicator Data'!M96)/(AW$194-AW$195)*10))),1)</f>
        <v>0.6</v>
      </c>
      <c r="AX93" s="55">
        <f>ROUND(IF('Indicator Data'!N96=0,0,IF(LOG('Indicator Data'!N96)&gt;LOG(AX$194),10,IF(LOG('Indicator Data'!N96)&lt;LOG(AX$195),0,10-(LOG(AX$194)-LOG('Indicator Data'!N96))/(LOG(AX$194)-LOG(AX$195))*10))),1)</f>
        <v>0.6</v>
      </c>
      <c r="AY93" s="57">
        <f t="shared" si="90"/>
        <v>0.6</v>
      </c>
      <c r="AZ93" s="55">
        <f>'Indicator Data'!O96</f>
        <v>0</v>
      </c>
      <c r="BA93" s="55">
        <f>'Indicator Data'!P96</f>
        <v>0</v>
      </c>
      <c r="BB93" s="57">
        <f t="shared" si="91"/>
        <v>0</v>
      </c>
      <c r="BC93" s="58">
        <f t="shared" si="92"/>
        <v>0.4</v>
      </c>
      <c r="BD93" s="15"/>
      <c r="BE93" s="104"/>
    </row>
    <row r="94" spans="1:57" s="4" customFormat="1" x14ac:dyDescent="0.35">
      <c r="A94" s="126" t="str">
        <f>'Indicator Data'!A97</f>
        <v>Kyrgyzstan</v>
      </c>
      <c r="B94" s="59" t="str">
        <f>'Indicator Data'!B97</f>
        <v>KGZ</v>
      </c>
      <c r="C94" s="55">
        <f>ROUND(IF('Indicator Data'!C97=0,0.1,IF(LOG('Indicator Data'!C97)&gt;C$194,10,IF(LOG('Indicator Data'!C97)&lt;C$195,0,10-(C$194-LOG('Indicator Data'!C97))/(C$194-C$195)*10))),1)</f>
        <v>7.7</v>
      </c>
      <c r="D94" s="55">
        <f>ROUND(IF('Indicator Data'!D97=0,0.1,IF(LOG('Indicator Data'!D97)&gt;D$194,10,IF(LOG('Indicator Data'!D97)&lt;D$195,0,10-(D$194-LOG('Indicator Data'!D97))/(D$194-D$195)*10))),1)</f>
        <v>10</v>
      </c>
      <c r="E94" s="55">
        <f t="shared" si="62"/>
        <v>9.1999999999999993</v>
      </c>
      <c r="F94" s="55">
        <f>ROUND(IF('Indicator Data'!E97="No data",0.1,IF('Indicator Data'!E97=0,0,IF(LOG('Indicator Data'!E97)&gt;F$194,10,IF(LOG('Indicator Data'!E97)&lt;F$195,0,10-(F$194-LOG('Indicator Data'!E97))/(F$194-F$195)*10)))),1)</f>
        <v>6.5</v>
      </c>
      <c r="G94" s="55">
        <f>ROUND(IF('Indicator Data'!F97=0,0,IF(LOG('Indicator Data'!F97)&gt;G$194,10,IF(LOG('Indicator Data'!F97)&lt;G$195,0,10-(G$194-LOG('Indicator Data'!F97))/(G$194-G$195)*10))),1)</f>
        <v>0</v>
      </c>
      <c r="H94" s="55">
        <f>ROUND(IF('Indicator Data'!G97=0,0,IF(LOG('Indicator Data'!G97)&gt;H$194,10,IF(LOG('Indicator Data'!G97)&lt;H$195,0,10-(H$194-LOG('Indicator Data'!G97))/(H$194-H$195)*10))),1)</f>
        <v>0</v>
      </c>
      <c r="I94" s="55">
        <f>ROUND(IF('Indicator Data'!H97=0,0,IF(LOG('Indicator Data'!H97)&gt;I$194,10,IF(LOG('Indicator Data'!H97)&lt;I$195,0,10-(I$194-LOG('Indicator Data'!H97))/(I$194-I$195)*10))),1)</f>
        <v>0</v>
      </c>
      <c r="J94" s="55">
        <f t="shared" si="63"/>
        <v>0</v>
      </c>
      <c r="K94" s="55">
        <f>ROUND(IF('Indicator Data'!I97=0,0,IF(LOG('Indicator Data'!I97)&gt;K$194,10,IF(LOG('Indicator Data'!I97)&lt;K$195,0,10-(K$194-LOG('Indicator Data'!I97))/(K$194-K$195)*10))),1)</f>
        <v>0</v>
      </c>
      <c r="L94" s="55">
        <f t="shared" si="64"/>
        <v>0</v>
      </c>
      <c r="M94" s="55">
        <f>ROUND(IF('Indicator Data'!J97=0,0,IF(LOG('Indicator Data'!J97)&gt;M$194,10,IF(LOG('Indicator Data'!J97)&lt;M$195,0,10-(M$194-LOG('Indicator Data'!J97))/(M$194-M$195)*10))),1)</f>
        <v>9.5</v>
      </c>
      <c r="N94" s="56">
        <f>'Indicator Data'!C97/'Indicator Data'!$BD97</f>
        <v>2.0876650437791399E-3</v>
      </c>
      <c r="O94" s="56">
        <f>'Indicator Data'!D97/'Indicator Data'!$BD97</f>
        <v>2.042615623062407E-3</v>
      </c>
      <c r="P94" s="56">
        <f>IF(F94=0.1,0,'Indicator Data'!E97/'Indicator Data'!$BD97)</f>
        <v>6.8139414710186239E-3</v>
      </c>
      <c r="Q94" s="56">
        <f>'Indicator Data'!F97/'Indicator Data'!$BD97</f>
        <v>0</v>
      </c>
      <c r="R94" s="56">
        <f>'Indicator Data'!G97/'Indicator Data'!$BD97</f>
        <v>0</v>
      </c>
      <c r="S94" s="56">
        <f>'Indicator Data'!H97/'Indicator Data'!$BD97</f>
        <v>0</v>
      </c>
      <c r="T94" s="56">
        <f>'Indicator Data'!I97/'Indicator Data'!$BD97</f>
        <v>0</v>
      </c>
      <c r="U94" s="56">
        <f>'Indicator Data'!J97/'Indicator Data'!$BD97</f>
        <v>1.0504081887677418E-2</v>
      </c>
      <c r="V94" s="55">
        <f t="shared" si="65"/>
        <v>10</v>
      </c>
      <c r="W94" s="55">
        <f t="shared" si="66"/>
        <v>10</v>
      </c>
      <c r="X94" s="55">
        <f t="shared" si="67"/>
        <v>10</v>
      </c>
      <c r="Y94" s="55">
        <f t="shared" si="68"/>
        <v>4.5</v>
      </c>
      <c r="Z94" s="55">
        <f t="shared" si="69"/>
        <v>0</v>
      </c>
      <c r="AA94" s="55">
        <f t="shared" si="70"/>
        <v>0</v>
      </c>
      <c r="AB94" s="55">
        <f t="shared" si="71"/>
        <v>0</v>
      </c>
      <c r="AC94" s="55">
        <f t="shared" si="72"/>
        <v>0</v>
      </c>
      <c r="AD94" s="55">
        <f t="shared" si="73"/>
        <v>0</v>
      </c>
      <c r="AE94" s="55">
        <f t="shared" si="74"/>
        <v>0</v>
      </c>
      <c r="AF94" s="55">
        <f t="shared" si="75"/>
        <v>3.5</v>
      </c>
      <c r="AG94" s="55">
        <f>ROUND(IF('Indicator Data'!K97=0,0,IF('Indicator Data'!K97&gt;AG$194,10,IF('Indicator Data'!K97&lt;AG$195,0,10-(AG$194-'Indicator Data'!K97)/(AG$194-AG$195)*10))),1)</f>
        <v>1</v>
      </c>
      <c r="AH94" s="55">
        <f t="shared" si="76"/>
        <v>8.9</v>
      </c>
      <c r="AI94" s="55">
        <f t="shared" si="77"/>
        <v>10</v>
      </c>
      <c r="AJ94" s="55">
        <f t="shared" si="78"/>
        <v>0</v>
      </c>
      <c r="AK94" s="55">
        <f t="shared" si="79"/>
        <v>0</v>
      </c>
      <c r="AL94" s="55">
        <f t="shared" si="80"/>
        <v>0</v>
      </c>
      <c r="AM94" s="55">
        <f t="shared" si="81"/>
        <v>0</v>
      </c>
      <c r="AN94" s="55">
        <f t="shared" si="82"/>
        <v>7.6</v>
      </c>
      <c r="AO94" s="57">
        <f t="shared" si="83"/>
        <v>9.6999999999999993</v>
      </c>
      <c r="AP94" s="57">
        <f t="shared" si="84"/>
        <v>5.6</v>
      </c>
      <c r="AQ94" s="57">
        <f t="shared" si="85"/>
        <v>0</v>
      </c>
      <c r="AR94" s="57">
        <f t="shared" si="86"/>
        <v>0</v>
      </c>
      <c r="AS94" s="55">
        <f t="shared" si="87"/>
        <v>4.3</v>
      </c>
      <c r="AT94" s="55">
        <f>IF('Indicator Data'!L97="No data","x",IF('Indicator Data'!BE97&lt;1000,"x",ROUND((IF('Indicator Data'!L97&gt;AT$194,10,IF('Indicator Data'!L97&lt;AT$195,0,10-(AT$194-'Indicator Data'!L97)/(AT$194-AT$195)*10))),1)))</f>
        <v>9.1</v>
      </c>
      <c r="AU94" s="57">
        <f t="shared" si="88"/>
        <v>6.7</v>
      </c>
      <c r="AV94" s="58">
        <f t="shared" si="89"/>
        <v>5.8</v>
      </c>
      <c r="AW94" s="55">
        <f>ROUND(IF('Indicator Data'!M97=0,0,IF('Indicator Data'!M97&gt;AW$194,10,IF('Indicator Data'!M97&lt;AW$195,0,10-(AW$194-'Indicator Data'!M97)/(AW$194-AW$195)*10))),1)</f>
        <v>7.4</v>
      </c>
      <c r="AX94" s="55">
        <f>ROUND(IF('Indicator Data'!N97=0,0,IF(LOG('Indicator Data'!N97)&gt;LOG(AX$194),10,IF(LOG('Indicator Data'!N97)&lt;LOG(AX$195),0,10-(LOG(AX$194)-LOG('Indicator Data'!N97))/(LOG(AX$194)-LOG(AX$195))*10))),1)</f>
        <v>5.9</v>
      </c>
      <c r="AY94" s="57">
        <f t="shared" si="90"/>
        <v>6.7</v>
      </c>
      <c r="AZ94" s="55">
        <f>'Indicator Data'!O97</f>
        <v>0</v>
      </c>
      <c r="BA94" s="55">
        <f>'Indicator Data'!P97</f>
        <v>0</v>
      </c>
      <c r="BB94" s="57">
        <f t="shared" si="91"/>
        <v>0</v>
      </c>
      <c r="BC94" s="58">
        <f t="shared" si="92"/>
        <v>4.7</v>
      </c>
      <c r="BD94" s="15"/>
      <c r="BE94" s="104"/>
    </row>
    <row r="95" spans="1:57" s="4" customFormat="1" x14ac:dyDescent="0.35">
      <c r="A95" s="126" t="str">
        <f>'Indicator Data'!A98</f>
        <v>Lao PDR</v>
      </c>
      <c r="B95" s="59" t="str">
        <f>'Indicator Data'!B98</f>
        <v>LAO</v>
      </c>
      <c r="C95" s="55">
        <f>ROUND(IF('Indicator Data'!C98=0,0.1,IF(LOG('Indicator Data'!C98)&gt;C$194,10,IF(LOG('Indicator Data'!C98)&lt;C$195,0,10-(C$194-LOG('Indicator Data'!C98))/(C$194-C$195)*10))),1)</f>
        <v>7.1</v>
      </c>
      <c r="D95" s="55">
        <f>ROUND(IF('Indicator Data'!D98=0,0.1,IF(LOG('Indicator Data'!D98)&gt;D$194,10,IF(LOG('Indicator Data'!D98)&lt;D$195,0,10-(D$194-LOG('Indicator Data'!D98))/(D$194-D$195)*10))),1)</f>
        <v>0.1</v>
      </c>
      <c r="E95" s="55">
        <f t="shared" si="62"/>
        <v>4.5</v>
      </c>
      <c r="F95" s="55">
        <f>ROUND(IF('Indicator Data'!E98="No data",0.1,IF('Indicator Data'!E98=0,0,IF(LOG('Indicator Data'!E98)&gt;F$194,10,IF(LOG('Indicator Data'!E98)&lt;F$195,0,10-(F$194-LOG('Indicator Data'!E98))/(F$194-F$195)*10)))),1)</f>
        <v>7.5</v>
      </c>
      <c r="G95" s="55">
        <f>ROUND(IF('Indicator Data'!F98=0,0,IF(LOG('Indicator Data'!F98)&gt;G$194,10,IF(LOG('Indicator Data'!F98)&lt;G$195,0,10-(G$194-LOG('Indicator Data'!F98))/(G$194-G$195)*10))),1)</f>
        <v>0</v>
      </c>
      <c r="H95" s="55">
        <f>ROUND(IF('Indicator Data'!G98=0,0,IF(LOG('Indicator Data'!G98)&gt;H$194,10,IF(LOG('Indicator Data'!G98)&lt;H$195,0,10-(H$194-LOG('Indicator Data'!G98))/(H$194-H$195)*10))),1)</f>
        <v>6.9</v>
      </c>
      <c r="I95" s="55">
        <f>ROUND(IF('Indicator Data'!H98=0,0,IF(LOG('Indicator Data'!H98)&gt;I$194,10,IF(LOG('Indicator Data'!H98)&lt;I$195,0,10-(I$194-LOG('Indicator Data'!H98))/(I$194-I$195)*10))),1)</f>
        <v>7.9</v>
      </c>
      <c r="J95" s="55">
        <f t="shared" si="63"/>
        <v>7.4</v>
      </c>
      <c r="K95" s="55">
        <f>ROUND(IF('Indicator Data'!I98=0,0,IF(LOG('Indicator Data'!I98)&gt;K$194,10,IF(LOG('Indicator Data'!I98)&lt;K$195,0,10-(K$194-LOG('Indicator Data'!I98))/(K$194-K$195)*10))),1)</f>
        <v>0</v>
      </c>
      <c r="L95" s="55">
        <f t="shared" si="64"/>
        <v>4.7</v>
      </c>
      <c r="M95" s="55">
        <f>ROUND(IF('Indicator Data'!J98=0,0,IF(LOG('Indicator Data'!J98)&gt;M$194,10,IF(LOG('Indicator Data'!J98)&lt;M$195,0,10-(M$194-LOG('Indicator Data'!J98))/(M$194-M$195)*10))),1)</f>
        <v>8.4</v>
      </c>
      <c r="N95" s="56">
        <f>'Indicator Data'!C98/'Indicator Data'!$BD98</f>
        <v>1.1365672973316855E-3</v>
      </c>
      <c r="O95" s="56">
        <f>'Indicator Data'!D98/'Indicator Data'!$BD98</f>
        <v>0</v>
      </c>
      <c r="P95" s="56">
        <f>IF(F95=0.1,0,'Indicator Data'!E98/'Indicator Data'!$BD98)</f>
        <v>1.7378029832968059E-2</v>
      </c>
      <c r="Q95" s="56">
        <f>'Indicator Data'!F98/'Indicator Data'!$BD98</f>
        <v>0</v>
      </c>
      <c r="R95" s="56">
        <f>'Indicator Data'!G98/'Indicator Data'!$BD98</f>
        <v>9.9796856865927361E-3</v>
      </c>
      <c r="S95" s="56">
        <f>'Indicator Data'!H98/'Indicator Data'!$BD98</f>
        <v>5.3483626977288634E-4</v>
      </c>
      <c r="T95" s="56">
        <f>'Indicator Data'!I98/'Indicator Data'!$BD98</f>
        <v>0</v>
      </c>
      <c r="U95" s="56">
        <f>'Indicator Data'!J98/'Indicator Data'!$BD98</f>
        <v>3.7745444206098398E-3</v>
      </c>
      <c r="V95" s="55">
        <f t="shared" si="65"/>
        <v>5.7</v>
      </c>
      <c r="W95" s="55">
        <f t="shared" si="66"/>
        <v>0</v>
      </c>
      <c r="X95" s="55">
        <f t="shared" si="67"/>
        <v>3.4</v>
      </c>
      <c r="Y95" s="55">
        <f t="shared" si="68"/>
        <v>10</v>
      </c>
      <c r="Z95" s="55">
        <f t="shared" si="69"/>
        <v>0</v>
      </c>
      <c r="AA95" s="55">
        <f t="shared" si="70"/>
        <v>5.5</v>
      </c>
      <c r="AB95" s="55">
        <f t="shared" si="71"/>
        <v>1.1000000000000001</v>
      </c>
      <c r="AC95" s="55">
        <f t="shared" si="72"/>
        <v>3.6</v>
      </c>
      <c r="AD95" s="55">
        <f t="shared" si="73"/>
        <v>0</v>
      </c>
      <c r="AE95" s="55">
        <f t="shared" si="74"/>
        <v>2</v>
      </c>
      <c r="AF95" s="55">
        <f t="shared" si="75"/>
        <v>1.3</v>
      </c>
      <c r="AG95" s="55">
        <f>ROUND(IF('Indicator Data'!K98=0,0,IF('Indicator Data'!K98&gt;AG$194,10,IF('Indicator Data'!K98&lt;AG$195,0,10-(AG$194-'Indicator Data'!K98)/(AG$194-AG$195)*10))),1)</f>
        <v>4</v>
      </c>
      <c r="AH95" s="55">
        <f t="shared" si="76"/>
        <v>6.4</v>
      </c>
      <c r="AI95" s="55">
        <f t="shared" si="77"/>
        <v>0.1</v>
      </c>
      <c r="AJ95" s="55">
        <f t="shared" si="78"/>
        <v>6.2</v>
      </c>
      <c r="AK95" s="55">
        <f t="shared" si="79"/>
        <v>4.5</v>
      </c>
      <c r="AL95" s="55">
        <f t="shared" si="80"/>
        <v>5.4</v>
      </c>
      <c r="AM95" s="55">
        <f t="shared" si="81"/>
        <v>0</v>
      </c>
      <c r="AN95" s="55">
        <f t="shared" si="82"/>
        <v>6</v>
      </c>
      <c r="AO95" s="57">
        <f t="shared" si="83"/>
        <v>4</v>
      </c>
      <c r="AP95" s="57">
        <f t="shared" si="84"/>
        <v>9.1</v>
      </c>
      <c r="AQ95" s="57">
        <f t="shared" si="85"/>
        <v>0</v>
      </c>
      <c r="AR95" s="57">
        <f t="shared" si="86"/>
        <v>3.5</v>
      </c>
      <c r="AS95" s="55">
        <f t="shared" si="87"/>
        <v>5</v>
      </c>
      <c r="AT95" s="55">
        <f>IF('Indicator Data'!L98="No data","x",IF('Indicator Data'!BE98&lt;1000,"x",ROUND((IF('Indicator Data'!L98&gt;AT$194,10,IF('Indicator Data'!L98&lt;AT$195,0,10-(AT$194-'Indicator Data'!L98)/(AT$194-AT$195)*10))),1)))</f>
        <v>0</v>
      </c>
      <c r="AU95" s="57">
        <f t="shared" si="88"/>
        <v>2.5</v>
      </c>
      <c r="AV95" s="58">
        <f t="shared" si="89"/>
        <v>4.8</v>
      </c>
      <c r="AW95" s="55">
        <f>ROUND(IF('Indicator Data'!M98=0,0,IF('Indicator Data'!M98&gt;AW$194,10,IF('Indicator Data'!M98&lt;AW$195,0,10-(AW$194-'Indicator Data'!M98)/(AW$194-AW$195)*10))),1)</f>
        <v>3.9</v>
      </c>
      <c r="AX95" s="55">
        <f>ROUND(IF('Indicator Data'!N98=0,0,IF(LOG('Indicator Data'!N98)&gt;LOG(AX$194),10,IF(LOG('Indicator Data'!N98)&lt;LOG(AX$195),0,10-(LOG(AX$194)-LOG('Indicator Data'!N98))/(LOG(AX$194)-LOG(AX$195))*10))),1)</f>
        <v>3.6</v>
      </c>
      <c r="AY95" s="57">
        <f t="shared" si="90"/>
        <v>3.8</v>
      </c>
      <c r="AZ95" s="55">
        <f>'Indicator Data'!O98</f>
        <v>0</v>
      </c>
      <c r="BA95" s="55">
        <f>'Indicator Data'!P98</f>
        <v>0</v>
      </c>
      <c r="BB95" s="57">
        <f t="shared" si="91"/>
        <v>0</v>
      </c>
      <c r="BC95" s="58">
        <f t="shared" si="92"/>
        <v>2.7</v>
      </c>
      <c r="BD95" s="15"/>
      <c r="BE95" s="104"/>
    </row>
    <row r="96" spans="1:57" s="4" customFormat="1" x14ac:dyDescent="0.35">
      <c r="A96" s="126" t="str">
        <f>'Indicator Data'!A99</f>
        <v>Latvia</v>
      </c>
      <c r="B96" s="59" t="str">
        <f>'Indicator Data'!B99</f>
        <v>LVA</v>
      </c>
      <c r="C96" s="55">
        <f>ROUND(IF('Indicator Data'!C99=0,0.1,IF(LOG('Indicator Data'!C99)&gt;C$194,10,IF(LOG('Indicator Data'!C99)&lt;C$195,0,10-(C$194-LOG('Indicator Data'!C99))/(C$194-C$195)*10))),1)</f>
        <v>0.1</v>
      </c>
      <c r="D96" s="55">
        <f>ROUND(IF('Indicator Data'!D99=0,0.1,IF(LOG('Indicator Data'!D99)&gt;D$194,10,IF(LOG('Indicator Data'!D99)&lt;D$195,0,10-(D$194-LOG('Indicator Data'!D99))/(D$194-D$195)*10))),1)</f>
        <v>0.1</v>
      </c>
      <c r="E96" s="55">
        <f t="shared" si="62"/>
        <v>0.1</v>
      </c>
      <c r="F96" s="55">
        <f>ROUND(IF('Indicator Data'!E99="No data",0.1,IF('Indicator Data'!E99=0,0,IF(LOG('Indicator Data'!E99)&gt;F$194,10,IF(LOG('Indicator Data'!E99)&lt;F$195,0,10-(F$194-LOG('Indicator Data'!E99))/(F$194-F$195)*10)))),1)</f>
        <v>5.8</v>
      </c>
      <c r="G96" s="55">
        <f>ROUND(IF('Indicator Data'!F99=0,0,IF(LOG('Indicator Data'!F99)&gt;G$194,10,IF(LOG('Indicator Data'!F99)&lt;G$195,0,10-(G$194-LOG('Indicator Data'!F99))/(G$194-G$195)*10))),1)</f>
        <v>0</v>
      </c>
      <c r="H96" s="55">
        <f>ROUND(IF('Indicator Data'!G99=0,0,IF(LOG('Indicator Data'!G99)&gt;H$194,10,IF(LOG('Indicator Data'!G99)&lt;H$195,0,10-(H$194-LOG('Indicator Data'!G99))/(H$194-H$195)*10))),1)</f>
        <v>0</v>
      </c>
      <c r="I96" s="55">
        <f>ROUND(IF('Indicator Data'!H99=0,0,IF(LOG('Indicator Data'!H99)&gt;I$194,10,IF(LOG('Indicator Data'!H99)&lt;I$195,0,10-(I$194-LOG('Indicator Data'!H99))/(I$194-I$195)*10))),1)</f>
        <v>0</v>
      </c>
      <c r="J96" s="55">
        <f t="shared" si="63"/>
        <v>0</v>
      </c>
      <c r="K96" s="55">
        <f>ROUND(IF('Indicator Data'!I99=0,0,IF(LOG('Indicator Data'!I99)&gt;K$194,10,IF(LOG('Indicator Data'!I99)&lt;K$195,0,10-(K$194-LOG('Indicator Data'!I99))/(K$194-K$195)*10))),1)</f>
        <v>0</v>
      </c>
      <c r="L96" s="55">
        <f t="shared" si="64"/>
        <v>0</v>
      </c>
      <c r="M96" s="55">
        <f>ROUND(IF('Indicator Data'!J99=0,0,IF(LOG('Indicator Data'!J99)&gt;M$194,10,IF(LOG('Indicator Data'!J99)&lt;M$195,0,10-(M$194-LOG('Indicator Data'!J99))/(M$194-M$195)*10))),1)</f>
        <v>0</v>
      </c>
      <c r="N96" s="56">
        <f>'Indicator Data'!C99/'Indicator Data'!$BD99</f>
        <v>0</v>
      </c>
      <c r="O96" s="56">
        <f>'Indicator Data'!D99/'Indicator Data'!$BD99</f>
        <v>0</v>
      </c>
      <c r="P96" s="56">
        <f>IF(F96=0.1,0,'Indicator Data'!E99/'Indicator Data'!$BD99)</f>
        <v>1.0726634277065748E-2</v>
      </c>
      <c r="Q96" s="56">
        <f>'Indicator Data'!F99/'Indicator Data'!$BD99</f>
        <v>0</v>
      </c>
      <c r="R96" s="56">
        <f>'Indicator Data'!G99/'Indicator Data'!$BD99</f>
        <v>0</v>
      </c>
      <c r="S96" s="56">
        <f>'Indicator Data'!H99/'Indicator Data'!$BD99</f>
        <v>0</v>
      </c>
      <c r="T96" s="56">
        <f>'Indicator Data'!I99/'Indicator Data'!$BD99</f>
        <v>0</v>
      </c>
      <c r="U96" s="56">
        <f>'Indicator Data'!J99/'Indicator Data'!$BD99</f>
        <v>0</v>
      </c>
      <c r="V96" s="55">
        <f t="shared" si="65"/>
        <v>0</v>
      </c>
      <c r="W96" s="55">
        <f t="shared" si="66"/>
        <v>0</v>
      </c>
      <c r="X96" s="55">
        <f t="shared" si="67"/>
        <v>0</v>
      </c>
      <c r="Y96" s="55">
        <f t="shared" si="68"/>
        <v>7.2</v>
      </c>
      <c r="Z96" s="55">
        <f t="shared" si="69"/>
        <v>0</v>
      </c>
      <c r="AA96" s="55">
        <f t="shared" si="70"/>
        <v>0</v>
      </c>
      <c r="AB96" s="55">
        <f t="shared" si="71"/>
        <v>0</v>
      </c>
      <c r="AC96" s="55">
        <f t="shared" si="72"/>
        <v>0</v>
      </c>
      <c r="AD96" s="55">
        <f t="shared" si="73"/>
        <v>0</v>
      </c>
      <c r="AE96" s="55">
        <f t="shared" si="74"/>
        <v>0</v>
      </c>
      <c r="AF96" s="55">
        <f t="shared" si="75"/>
        <v>0</v>
      </c>
      <c r="AG96" s="55">
        <f>ROUND(IF('Indicator Data'!K99=0,0,IF('Indicator Data'!K99&gt;AG$194,10,IF('Indicator Data'!K99&lt;AG$195,0,10-(AG$194-'Indicator Data'!K99)/(AG$194-AG$195)*10))),1)</f>
        <v>0</v>
      </c>
      <c r="AH96" s="55">
        <f t="shared" si="76"/>
        <v>0.1</v>
      </c>
      <c r="AI96" s="55">
        <f t="shared" si="77"/>
        <v>0.1</v>
      </c>
      <c r="AJ96" s="55">
        <f t="shared" si="78"/>
        <v>0</v>
      </c>
      <c r="AK96" s="55">
        <f t="shared" si="79"/>
        <v>0</v>
      </c>
      <c r="AL96" s="55">
        <f t="shared" si="80"/>
        <v>0</v>
      </c>
      <c r="AM96" s="55">
        <f t="shared" si="81"/>
        <v>0</v>
      </c>
      <c r="AN96" s="55">
        <f t="shared" si="82"/>
        <v>0</v>
      </c>
      <c r="AO96" s="57">
        <f t="shared" si="83"/>
        <v>0.1</v>
      </c>
      <c r="AP96" s="57">
        <f t="shared" si="84"/>
        <v>6.6</v>
      </c>
      <c r="AQ96" s="57">
        <f t="shared" si="85"/>
        <v>0</v>
      </c>
      <c r="AR96" s="57">
        <f t="shared" si="86"/>
        <v>0</v>
      </c>
      <c r="AS96" s="55">
        <f t="shared" si="87"/>
        <v>0</v>
      </c>
      <c r="AT96" s="55">
        <f>IF('Indicator Data'!L99="No data","x",IF('Indicator Data'!BE99&lt;1000,"x",ROUND((IF('Indicator Data'!L99&gt;AT$194,10,IF('Indicator Data'!L99&lt;AT$195,0,10-(AT$194-'Indicator Data'!L99)/(AT$194-AT$195)*10))),1)))</f>
        <v>4</v>
      </c>
      <c r="AU96" s="57">
        <f t="shared" si="88"/>
        <v>2</v>
      </c>
      <c r="AV96" s="58">
        <f t="shared" si="89"/>
        <v>2.2000000000000002</v>
      </c>
      <c r="AW96" s="55">
        <f>ROUND(IF('Indicator Data'!M99=0,0,IF('Indicator Data'!M99&gt;AW$194,10,IF('Indicator Data'!M99&lt;AW$195,0,10-(AW$194-'Indicator Data'!M99)/(AW$194-AW$195)*10))),1)</f>
        <v>0.1</v>
      </c>
      <c r="AX96" s="55">
        <f>ROUND(IF('Indicator Data'!N99=0,0,IF(LOG('Indicator Data'!N99)&gt;LOG(AX$194),10,IF(LOG('Indicator Data'!N99)&lt;LOG(AX$195),0,10-(LOG(AX$194)-LOG('Indicator Data'!N99))/(LOG(AX$194)-LOG(AX$195))*10))),1)</f>
        <v>0</v>
      </c>
      <c r="AY96" s="57">
        <f t="shared" si="90"/>
        <v>0.1</v>
      </c>
      <c r="AZ96" s="55">
        <f>'Indicator Data'!O99</f>
        <v>0</v>
      </c>
      <c r="BA96" s="55">
        <f>'Indicator Data'!P99</f>
        <v>0</v>
      </c>
      <c r="BB96" s="57">
        <f t="shared" si="91"/>
        <v>0</v>
      </c>
      <c r="BC96" s="58">
        <f t="shared" si="92"/>
        <v>0.1</v>
      </c>
      <c r="BD96" s="15"/>
      <c r="BE96" s="104"/>
    </row>
    <row r="97" spans="1:57" s="4" customFormat="1" x14ac:dyDescent="0.35">
      <c r="A97" s="126" t="str">
        <f>'Indicator Data'!A100</f>
        <v>Lebanon</v>
      </c>
      <c r="B97" s="59" t="str">
        <f>'Indicator Data'!B100</f>
        <v>LBN</v>
      </c>
      <c r="C97" s="55">
        <f>ROUND(IF('Indicator Data'!C100=0,0.1,IF(LOG('Indicator Data'!C100)&gt;C$194,10,IF(LOG('Indicator Data'!C100)&lt;C$195,0,10-(C$194-LOG('Indicator Data'!C100))/(C$194-C$195)*10))),1)</f>
        <v>7.7</v>
      </c>
      <c r="D97" s="55">
        <f>ROUND(IF('Indicator Data'!D100=0,0.1,IF(LOG('Indicator Data'!D100)&gt;D$194,10,IF(LOG('Indicator Data'!D100)&lt;D$195,0,10-(D$194-LOG('Indicator Data'!D100))/(D$194-D$195)*10))),1)</f>
        <v>0.1</v>
      </c>
      <c r="E97" s="55">
        <f t="shared" si="62"/>
        <v>5</v>
      </c>
      <c r="F97" s="55">
        <f>ROUND(IF('Indicator Data'!E100="No data",0.1,IF('Indicator Data'!E100=0,0,IF(LOG('Indicator Data'!E100)&gt;F$194,10,IF(LOG('Indicator Data'!E100)&lt;F$195,0,10-(F$194-LOG('Indicator Data'!E100))/(F$194-F$195)*10)))),1)</f>
        <v>2.2000000000000002</v>
      </c>
      <c r="G97" s="55">
        <f>ROUND(IF('Indicator Data'!F100=0,0,IF(LOG('Indicator Data'!F100)&gt;G$194,10,IF(LOG('Indicator Data'!F100)&lt;G$195,0,10-(G$194-LOG('Indicator Data'!F100))/(G$194-G$195)*10))),1)</f>
        <v>6.3</v>
      </c>
      <c r="H97" s="55">
        <f>ROUND(IF('Indicator Data'!G100=0,0,IF(LOG('Indicator Data'!G100)&gt;H$194,10,IF(LOG('Indicator Data'!G100)&lt;H$195,0,10-(H$194-LOG('Indicator Data'!G100))/(H$194-H$195)*10))),1)</f>
        <v>0</v>
      </c>
      <c r="I97" s="55">
        <f>ROUND(IF('Indicator Data'!H100=0,0,IF(LOG('Indicator Data'!H100)&gt;I$194,10,IF(LOG('Indicator Data'!H100)&lt;I$195,0,10-(I$194-LOG('Indicator Data'!H100))/(I$194-I$195)*10))),1)</f>
        <v>0</v>
      </c>
      <c r="J97" s="55">
        <f t="shared" si="63"/>
        <v>0</v>
      </c>
      <c r="K97" s="55">
        <f>ROUND(IF('Indicator Data'!I100=0,0,IF(LOG('Indicator Data'!I100)&gt;K$194,10,IF(LOG('Indicator Data'!I100)&lt;K$195,0,10-(K$194-LOG('Indicator Data'!I100))/(K$194-K$195)*10))),1)</f>
        <v>0</v>
      </c>
      <c r="L97" s="55">
        <f t="shared" si="64"/>
        <v>0</v>
      </c>
      <c r="M97" s="55">
        <f>ROUND(IF('Indicator Data'!J100=0,0,IF(LOG('Indicator Data'!J100)&gt;M$194,10,IF(LOG('Indicator Data'!J100)&lt;M$195,0,10-(M$194-LOG('Indicator Data'!J100))/(M$194-M$195)*10))),1)</f>
        <v>0</v>
      </c>
      <c r="N97" s="56">
        <f>'Indicator Data'!C100/'Indicator Data'!$BD100</f>
        <v>2.1074962815778382E-3</v>
      </c>
      <c r="O97" s="56">
        <f>'Indicator Data'!D100/'Indicator Data'!$BD100</f>
        <v>0</v>
      </c>
      <c r="P97" s="56">
        <f>IF(F97=0.1,0,'Indicator Data'!E100/'Indicator Data'!$BD100)</f>
        <v>1.2768803674416065E-4</v>
      </c>
      <c r="Q97" s="56">
        <f>'Indicator Data'!F100/'Indicator Data'!$BD100</f>
        <v>1.1051557328922972E-5</v>
      </c>
      <c r="R97" s="56">
        <f>'Indicator Data'!G100/'Indicator Data'!$BD100</f>
        <v>0</v>
      </c>
      <c r="S97" s="56">
        <f>'Indicator Data'!H100/'Indicator Data'!$BD100</f>
        <v>0</v>
      </c>
      <c r="T97" s="56">
        <f>'Indicator Data'!I100/'Indicator Data'!$BD100</f>
        <v>0</v>
      </c>
      <c r="U97" s="56">
        <f>'Indicator Data'!J100/'Indicator Data'!$BD100</f>
        <v>0</v>
      </c>
      <c r="V97" s="55">
        <f t="shared" si="65"/>
        <v>10</v>
      </c>
      <c r="W97" s="55">
        <f t="shared" si="66"/>
        <v>0</v>
      </c>
      <c r="X97" s="55">
        <f t="shared" si="67"/>
        <v>7.6</v>
      </c>
      <c r="Y97" s="55">
        <f t="shared" si="68"/>
        <v>0.1</v>
      </c>
      <c r="Z97" s="55">
        <f t="shared" si="69"/>
        <v>7.9</v>
      </c>
      <c r="AA97" s="55">
        <f t="shared" si="70"/>
        <v>0</v>
      </c>
      <c r="AB97" s="55">
        <f t="shared" si="71"/>
        <v>0</v>
      </c>
      <c r="AC97" s="55">
        <f t="shared" si="72"/>
        <v>0</v>
      </c>
      <c r="AD97" s="55">
        <f t="shared" si="73"/>
        <v>0</v>
      </c>
      <c r="AE97" s="55">
        <f t="shared" si="74"/>
        <v>0</v>
      </c>
      <c r="AF97" s="55">
        <f t="shared" si="75"/>
        <v>0</v>
      </c>
      <c r="AG97" s="55">
        <f>ROUND(IF('Indicator Data'!K100=0,0,IF('Indicator Data'!K100&gt;AG$194,10,IF('Indicator Data'!K100&lt;AG$195,0,10-(AG$194-'Indicator Data'!K100)/(AG$194-AG$195)*10))),1)</f>
        <v>0</v>
      </c>
      <c r="AH97" s="55">
        <f t="shared" si="76"/>
        <v>8.9</v>
      </c>
      <c r="AI97" s="55">
        <f t="shared" si="77"/>
        <v>0.1</v>
      </c>
      <c r="AJ97" s="55">
        <f t="shared" si="78"/>
        <v>0</v>
      </c>
      <c r="AK97" s="55">
        <f t="shared" si="79"/>
        <v>0</v>
      </c>
      <c r="AL97" s="55">
        <f t="shared" si="80"/>
        <v>0</v>
      </c>
      <c r="AM97" s="55">
        <f t="shared" si="81"/>
        <v>0</v>
      </c>
      <c r="AN97" s="55">
        <f t="shared" si="82"/>
        <v>0</v>
      </c>
      <c r="AO97" s="57">
        <f t="shared" si="83"/>
        <v>6.5</v>
      </c>
      <c r="AP97" s="57">
        <f t="shared" si="84"/>
        <v>1.2</v>
      </c>
      <c r="AQ97" s="57">
        <f t="shared" si="85"/>
        <v>7.2</v>
      </c>
      <c r="AR97" s="57">
        <f t="shared" si="86"/>
        <v>0</v>
      </c>
      <c r="AS97" s="55">
        <f t="shared" si="87"/>
        <v>0</v>
      </c>
      <c r="AT97" s="55">
        <f>IF('Indicator Data'!L100="No data","x",IF('Indicator Data'!BE100&lt;1000,"x",ROUND((IF('Indicator Data'!L100&gt;AT$194,10,IF('Indicator Data'!L100&lt;AT$195,0,10-(AT$194-'Indicator Data'!L100)/(AT$194-AT$195)*10))),1)))</f>
        <v>5.0999999999999996</v>
      </c>
      <c r="AU97" s="57">
        <f t="shared" si="88"/>
        <v>2.6</v>
      </c>
      <c r="AV97" s="58">
        <f t="shared" si="89"/>
        <v>4.0999999999999996</v>
      </c>
      <c r="AW97" s="55">
        <f>ROUND(IF('Indicator Data'!M100=0,0,IF('Indicator Data'!M100&gt;AW$194,10,IF('Indicator Data'!M100&lt;AW$195,0,10-(AW$194-'Indicator Data'!M100)/(AW$194-AW$195)*10))),1)</f>
        <v>8.1999999999999993</v>
      </c>
      <c r="AX97" s="55">
        <f>ROUND(IF('Indicator Data'!N100=0,0,IF(LOG('Indicator Data'!N100)&gt;LOG(AX$194),10,IF(LOG('Indicator Data'!N100)&lt;LOG(AX$195),0,10-(LOG(AX$194)-LOG('Indicator Data'!N100))/(LOG(AX$194)-LOG(AX$195))*10))),1)</f>
        <v>7.2</v>
      </c>
      <c r="AY97" s="57">
        <f t="shared" si="90"/>
        <v>7.7</v>
      </c>
      <c r="AZ97" s="55">
        <f>'Indicator Data'!O100</f>
        <v>0</v>
      </c>
      <c r="BA97" s="55">
        <f>'Indicator Data'!P100</f>
        <v>0</v>
      </c>
      <c r="BB97" s="57">
        <f t="shared" si="91"/>
        <v>0</v>
      </c>
      <c r="BC97" s="58">
        <f t="shared" si="92"/>
        <v>5.4</v>
      </c>
      <c r="BD97" s="15"/>
      <c r="BE97" s="104"/>
    </row>
    <row r="98" spans="1:57" s="4" customFormat="1" x14ac:dyDescent="0.35">
      <c r="A98" s="126" t="str">
        <f>'Indicator Data'!A101</f>
        <v>Lesotho</v>
      </c>
      <c r="B98" s="59" t="str">
        <f>'Indicator Data'!B101</f>
        <v>LSO</v>
      </c>
      <c r="C98" s="55">
        <f>ROUND(IF('Indicator Data'!C101=0,0.1,IF(LOG('Indicator Data'!C101)&gt;C$194,10,IF(LOG('Indicator Data'!C101)&lt;C$195,0,10-(C$194-LOG('Indicator Data'!C101))/(C$194-C$195)*10))),1)</f>
        <v>0.1</v>
      </c>
      <c r="D98" s="55">
        <f>ROUND(IF('Indicator Data'!D101=0,0.1,IF(LOG('Indicator Data'!D101)&gt;D$194,10,IF(LOG('Indicator Data'!D101)&lt;D$195,0,10-(D$194-LOG('Indicator Data'!D101))/(D$194-D$195)*10))),1)</f>
        <v>0.1</v>
      </c>
      <c r="E98" s="55">
        <f t="shared" si="62"/>
        <v>0.1</v>
      </c>
      <c r="F98" s="55">
        <f>ROUND(IF('Indicator Data'!E101="No data",0.1,IF('Indicator Data'!E101=0,0,IF(LOG('Indicator Data'!E101)&gt;F$194,10,IF(LOG('Indicator Data'!E101)&lt;F$195,0,10-(F$194-LOG('Indicator Data'!E101))/(F$194-F$195)*10)))),1)</f>
        <v>4.2</v>
      </c>
      <c r="G98" s="55">
        <f>ROUND(IF('Indicator Data'!F101=0,0,IF(LOG('Indicator Data'!F101)&gt;G$194,10,IF(LOG('Indicator Data'!F101)&lt;G$195,0,10-(G$194-LOG('Indicator Data'!F101))/(G$194-G$195)*10))),1)</f>
        <v>0</v>
      </c>
      <c r="H98" s="55">
        <f>ROUND(IF('Indicator Data'!G101=0,0,IF(LOG('Indicator Data'!G101)&gt;H$194,10,IF(LOG('Indicator Data'!G101)&lt;H$195,0,10-(H$194-LOG('Indicator Data'!G101))/(H$194-H$195)*10))),1)</f>
        <v>0</v>
      </c>
      <c r="I98" s="55">
        <f>ROUND(IF('Indicator Data'!H101=0,0,IF(LOG('Indicator Data'!H101)&gt;I$194,10,IF(LOG('Indicator Data'!H101)&lt;I$195,0,10-(I$194-LOG('Indicator Data'!H101))/(I$194-I$195)*10))),1)</f>
        <v>0</v>
      </c>
      <c r="J98" s="55">
        <f t="shared" si="63"/>
        <v>0</v>
      </c>
      <c r="K98" s="55">
        <f>ROUND(IF('Indicator Data'!I101=0,0,IF(LOG('Indicator Data'!I101)&gt;K$194,10,IF(LOG('Indicator Data'!I101)&lt;K$195,0,10-(K$194-LOG('Indicator Data'!I101))/(K$194-K$195)*10))),1)</f>
        <v>0</v>
      </c>
      <c r="L98" s="55">
        <f t="shared" si="64"/>
        <v>0</v>
      </c>
      <c r="M98" s="55">
        <f>ROUND(IF('Indicator Data'!J101=0,0,IF(LOG('Indicator Data'!J101)&gt;M$194,10,IF(LOG('Indicator Data'!J101)&lt;M$195,0,10-(M$194-LOG('Indicator Data'!J101))/(M$194-M$195)*10))),1)</f>
        <v>9.9</v>
      </c>
      <c r="N98" s="56">
        <f>'Indicator Data'!C101/'Indicator Data'!$BD101</f>
        <v>0</v>
      </c>
      <c r="O98" s="56">
        <f>'Indicator Data'!D101/'Indicator Data'!$BD101</f>
        <v>0</v>
      </c>
      <c r="P98" s="56">
        <f>IF(F98=0.1,0,'Indicator Data'!E101/'Indicator Data'!$BD101)</f>
        <v>2.3539978865797814E-3</v>
      </c>
      <c r="Q98" s="56">
        <f>'Indicator Data'!F101/'Indicator Data'!$BD101</f>
        <v>0</v>
      </c>
      <c r="R98" s="56">
        <f>'Indicator Data'!G101/'Indicator Data'!$BD101</f>
        <v>0</v>
      </c>
      <c r="S98" s="56">
        <f>'Indicator Data'!H101/'Indicator Data'!$BD101</f>
        <v>0</v>
      </c>
      <c r="T98" s="56">
        <f>'Indicator Data'!I101/'Indicator Data'!$BD101</f>
        <v>0</v>
      </c>
      <c r="U98" s="56">
        <f>'Indicator Data'!J101/'Indicator Data'!$BD101</f>
        <v>4.2966285108298662E-2</v>
      </c>
      <c r="V98" s="55">
        <f t="shared" si="65"/>
        <v>0</v>
      </c>
      <c r="W98" s="55">
        <f t="shared" si="66"/>
        <v>0</v>
      </c>
      <c r="X98" s="55">
        <f t="shared" si="67"/>
        <v>0</v>
      </c>
      <c r="Y98" s="55">
        <f t="shared" si="68"/>
        <v>1.6</v>
      </c>
      <c r="Z98" s="55">
        <f t="shared" si="69"/>
        <v>0</v>
      </c>
      <c r="AA98" s="55">
        <f t="shared" si="70"/>
        <v>0</v>
      </c>
      <c r="AB98" s="55">
        <f t="shared" si="71"/>
        <v>0</v>
      </c>
      <c r="AC98" s="55">
        <f t="shared" si="72"/>
        <v>0</v>
      </c>
      <c r="AD98" s="55">
        <f t="shared" si="73"/>
        <v>0</v>
      </c>
      <c r="AE98" s="55">
        <f t="shared" si="74"/>
        <v>0</v>
      </c>
      <c r="AF98" s="55">
        <f t="shared" si="75"/>
        <v>10</v>
      </c>
      <c r="AG98" s="55">
        <f>ROUND(IF('Indicator Data'!K101=0,0,IF('Indicator Data'!K101&gt;AG$194,10,IF('Indicator Data'!K101&lt;AG$195,0,10-(AG$194-'Indicator Data'!K101)/(AG$194-AG$195)*10))),1)</f>
        <v>5.0999999999999996</v>
      </c>
      <c r="AH98" s="55">
        <f t="shared" si="76"/>
        <v>0.1</v>
      </c>
      <c r="AI98" s="55">
        <f t="shared" si="77"/>
        <v>0.1</v>
      </c>
      <c r="AJ98" s="55">
        <f t="shared" si="78"/>
        <v>0</v>
      </c>
      <c r="AK98" s="55">
        <f t="shared" si="79"/>
        <v>0</v>
      </c>
      <c r="AL98" s="55">
        <f t="shared" si="80"/>
        <v>0</v>
      </c>
      <c r="AM98" s="55">
        <f t="shared" si="81"/>
        <v>0</v>
      </c>
      <c r="AN98" s="55">
        <f t="shared" si="82"/>
        <v>10</v>
      </c>
      <c r="AO98" s="57">
        <f t="shared" si="83"/>
        <v>0.1</v>
      </c>
      <c r="AP98" s="57">
        <f t="shared" si="84"/>
        <v>3</v>
      </c>
      <c r="AQ98" s="57">
        <f t="shared" si="85"/>
        <v>0</v>
      </c>
      <c r="AR98" s="57">
        <f t="shared" si="86"/>
        <v>0</v>
      </c>
      <c r="AS98" s="55">
        <f t="shared" si="87"/>
        <v>7.6</v>
      </c>
      <c r="AT98" s="55">
        <f>IF('Indicator Data'!L101="No data","x",IF('Indicator Data'!BE101&lt;1000,"x",ROUND((IF('Indicator Data'!L101&gt;AT$194,10,IF('Indicator Data'!L101&lt;AT$195,0,10-(AT$194-'Indicator Data'!L101)/(AT$194-AT$195)*10))),1)))</f>
        <v>3</v>
      </c>
      <c r="AU98" s="57">
        <f t="shared" si="88"/>
        <v>5.3</v>
      </c>
      <c r="AV98" s="58">
        <f t="shared" si="89"/>
        <v>2</v>
      </c>
      <c r="AW98" s="55">
        <f>ROUND(IF('Indicator Data'!M101=0,0,IF('Indicator Data'!M101&gt;AW$194,10,IF('Indicator Data'!M101&lt;AW$195,0,10-(AW$194-'Indicator Data'!M101)/(AW$194-AW$195)*10))),1)</f>
        <v>3.5</v>
      </c>
      <c r="AX98" s="55">
        <f>ROUND(IF('Indicator Data'!N101=0,0,IF(LOG('Indicator Data'!N101)&gt;LOG(AX$194),10,IF(LOG('Indicator Data'!N101)&lt;LOG(AX$195),0,10-(LOG(AX$194)-LOG('Indicator Data'!N101))/(LOG(AX$194)-LOG(AX$195))*10))),1)</f>
        <v>2.4</v>
      </c>
      <c r="AY98" s="57">
        <f t="shared" si="90"/>
        <v>3</v>
      </c>
      <c r="AZ98" s="55">
        <f>'Indicator Data'!O101</f>
        <v>0</v>
      </c>
      <c r="BA98" s="55">
        <f>'Indicator Data'!P101</f>
        <v>0</v>
      </c>
      <c r="BB98" s="57">
        <f t="shared" si="91"/>
        <v>0</v>
      </c>
      <c r="BC98" s="58">
        <f t="shared" si="92"/>
        <v>2.1</v>
      </c>
      <c r="BD98" s="15"/>
      <c r="BE98" s="104"/>
    </row>
    <row r="99" spans="1:57" s="4" customFormat="1" x14ac:dyDescent="0.35">
      <c r="A99" s="126" t="str">
        <f>'Indicator Data'!A102</f>
        <v>Liberia</v>
      </c>
      <c r="B99" s="59" t="str">
        <f>'Indicator Data'!B102</f>
        <v>LBR</v>
      </c>
      <c r="C99" s="55">
        <f>ROUND(IF('Indicator Data'!C102=0,0.1,IF(LOG('Indicator Data'!C102)&gt;C$194,10,IF(LOG('Indicator Data'!C102)&lt;C$195,0,10-(C$194-LOG('Indicator Data'!C102))/(C$194-C$195)*10))),1)</f>
        <v>0.1</v>
      </c>
      <c r="D99" s="55">
        <f>ROUND(IF('Indicator Data'!D102=0,0.1,IF(LOG('Indicator Data'!D102)&gt;D$194,10,IF(LOG('Indicator Data'!D102)&lt;D$195,0,10-(D$194-LOG('Indicator Data'!D102))/(D$194-D$195)*10))),1)</f>
        <v>0.1</v>
      </c>
      <c r="E99" s="55">
        <f t="shared" ref="E99:E130" si="93">ROUND((10-GEOMEAN(((10-C99)/10*9+1),((10-D99)/10*9+1)))/9*10,1)</f>
        <v>0.1</v>
      </c>
      <c r="F99" s="55">
        <f>ROUND(IF('Indicator Data'!E102="No data",0.1,IF('Indicator Data'!E102=0,0,IF(LOG('Indicator Data'!E102)&gt;F$194,10,IF(LOG('Indicator Data'!E102)&lt;F$195,0,10-(F$194-LOG('Indicator Data'!E102))/(F$194-F$195)*10)))),1)</f>
        <v>6.5</v>
      </c>
      <c r="G99" s="55">
        <f>ROUND(IF('Indicator Data'!F102=0,0,IF(LOG('Indicator Data'!F102)&gt;G$194,10,IF(LOG('Indicator Data'!F102)&lt;G$195,0,10-(G$194-LOG('Indicator Data'!F102))/(G$194-G$195)*10))),1)</f>
        <v>4.8</v>
      </c>
      <c r="H99" s="55">
        <f>ROUND(IF('Indicator Data'!G102=0,0,IF(LOG('Indicator Data'!G102)&gt;H$194,10,IF(LOG('Indicator Data'!G102)&lt;H$195,0,10-(H$194-LOG('Indicator Data'!G102))/(H$194-H$195)*10))),1)</f>
        <v>0</v>
      </c>
      <c r="I99" s="55">
        <f>ROUND(IF('Indicator Data'!H102=0,0,IF(LOG('Indicator Data'!H102)&gt;I$194,10,IF(LOG('Indicator Data'!H102)&lt;I$195,0,10-(I$194-LOG('Indicator Data'!H102))/(I$194-I$195)*10))),1)</f>
        <v>0</v>
      </c>
      <c r="J99" s="55">
        <f t="shared" ref="J99:J130" si="94">ROUND((10-GEOMEAN(((10-H99)/10*9+1),((10-I99)/10*9+1)))/9*10,1)</f>
        <v>0</v>
      </c>
      <c r="K99" s="55">
        <f>ROUND(IF('Indicator Data'!I102=0,0,IF(LOG('Indicator Data'!I102)&gt;K$194,10,IF(LOG('Indicator Data'!I102)&lt;K$195,0,10-(K$194-LOG('Indicator Data'!I102))/(K$194-K$195)*10))),1)</f>
        <v>0</v>
      </c>
      <c r="L99" s="55">
        <f t="shared" ref="L99:L130" si="95">ROUND((10-GEOMEAN(((10-J99)/10*9+1),((10-K99)/10*9+1)))/9*10,1)</f>
        <v>0</v>
      </c>
      <c r="M99" s="55">
        <f>ROUND(IF('Indicator Data'!J102=0,0,IF(LOG('Indicator Data'!J102)&gt;M$194,10,IF(LOG('Indicator Data'!J102)&lt;M$195,0,10-(M$194-LOG('Indicator Data'!J102))/(M$194-M$195)*10))),1)</f>
        <v>0</v>
      </c>
      <c r="N99" s="56">
        <f>'Indicator Data'!C102/'Indicator Data'!$BD102</f>
        <v>0</v>
      </c>
      <c r="O99" s="56">
        <f>'Indicator Data'!D102/'Indicator Data'!$BD102</f>
        <v>0</v>
      </c>
      <c r="P99" s="56">
        <f>IF(F99=0.1,0,'Indicator Data'!E102/'Indicator Data'!$BD102)</f>
        <v>8.8541321302883468E-3</v>
      </c>
      <c r="Q99" s="56">
        <f>'Indicator Data'!F102/'Indicator Data'!$BD102</f>
        <v>1.7204789044460164E-6</v>
      </c>
      <c r="R99" s="56">
        <f>'Indicator Data'!G102/'Indicator Data'!$BD102</f>
        <v>0</v>
      </c>
      <c r="S99" s="56">
        <f>'Indicator Data'!H102/'Indicator Data'!$BD102</f>
        <v>0</v>
      </c>
      <c r="T99" s="56">
        <f>'Indicator Data'!I102/'Indicator Data'!$BD102</f>
        <v>0</v>
      </c>
      <c r="U99" s="56">
        <f>'Indicator Data'!J102/'Indicator Data'!$BD102</f>
        <v>0</v>
      </c>
      <c r="V99" s="55">
        <f t="shared" ref="V99:V130" si="96">ROUND(IF(N99&gt;V$194,10,IF(N99&lt;V$195,0,10-(V$194-N99)/(V$194-V$195)*10)),1)</f>
        <v>0</v>
      </c>
      <c r="W99" s="55">
        <f t="shared" ref="W99:W130" si="97">ROUND(IF(O99&gt;W$194,10,IF(O99&lt;W$195,0,10-(W$194-O99)/(W$194-W$195)*10)),1)</f>
        <v>0</v>
      </c>
      <c r="X99" s="55">
        <f t="shared" ref="X99:X130" si="98">ROUND(((10-GEOMEAN(((10-V99)/10*9+1),((10-W99)/10*9+1)))/9*10),1)</f>
        <v>0</v>
      </c>
      <c r="Y99" s="55">
        <f t="shared" ref="Y99:Y130" si="99">ROUND(IF(P99=0,0.1,IF(P99&gt;Y$194,10,IF(P99&lt;Y$195,0,10-(Y$194-P99)/(Y$194-Y$195)*10))),1)</f>
        <v>5.9</v>
      </c>
      <c r="Z99" s="55">
        <f t="shared" ref="Z99:Z130" si="100">ROUND(IF(Q99=0,0,IF(LOG(Q99)&gt;Z$194,10,IF(LOG(Q99)&lt;=Z$195,0,10-(Z$194-LOG(Q99))/(Z$194-Z$195)*10))),1)</f>
        <v>6.1</v>
      </c>
      <c r="AA99" s="55">
        <f t="shared" ref="AA99:AA130" si="101">ROUND(IF(R99&gt;AA$194,10,IF(R99&lt;AA$195,0,10-(AA$194-R99)/(AA$194-AA$195)*10)),1)</f>
        <v>0</v>
      </c>
      <c r="AB99" s="55">
        <f t="shared" ref="AB99:AB130" si="102">ROUND(IF(S99&gt;AB$194,10,IF(S99&lt;AB$195,0,10-(AB$194-S99)/(AB$194-AB$195)*10)),1)</f>
        <v>0</v>
      </c>
      <c r="AC99" s="55">
        <f t="shared" ref="AC99:AC130" si="103">ROUND(((10-GEOMEAN(((10-AA99)/10*9+1),((10-AB99)/10*9+1)))/9*10),1)</f>
        <v>0</v>
      </c>
      <c r="AD99" s="55">
        <f t="shared" ref="AD99:AD130" si="104">ROUND(IF(T99=0,0,IF(T99&gt;AD$194,10,IF(T99&lt;=AD$195,0,10-(AD$194-T99)/(AD$194-AD$195)*10))),1)</f>
        <v>0</v>
      </c>
      <c r="AE99" s="55">
        <f t="shared" ref="AE99:AE130" si="105">ROUND((10-GEOMEAN(((10-AC99)/10*9+1),((10-AD99)/10*9+1)))/9*10,1)</f>
        <v>0</v>
      </c>
      <c r="AF99" s="55">
        <f t="shared" ref="AF99:AF130" si="106">ROUND(IF(U99&gt;AF$194,10,IF(U99&lt;AF$195,0,10-(AF$194-U99)/(AF$194-AF$195)*10)),1)</f>
        <v>0</v>
      </c>
      <c r="AG99" s="55">
        <f>ROUND(IF('Indicator Data'!K102=0,0,IF('Indicator Data'!K102&gt;AG$194,10,IF('Indicator Data'!K102&lt;AG$195,0,10-(AG$194-'Indicator Data'!K102)/(AG$194-AG$195)*10))),1)</f>
        <v>0</v>
      </c>
      <c r="AH99" s="55">
        <f t="shared" ref="AH99:AH130" si="107">ROUND(AVERAGE(C99,V99),1)</f>
        <v>0.1</v>
      </c>
      <c r="AI99" s="55">
        <f t="shared" ref="AI99:AI130" si="108">ROUND(AVERAGE(D99,W99),1)</f>
        <v>0.1</v>
      </c>
      <c r="AJ99" s="55">
        <f t="shared" ref="AJ99:AJ130" si="109">ROUND(AVERAGE(AA99,H99),1)</f>
        <v>0</v>
      </c>
      <c r="AK99" s="55">
        <f t="shared" ref="AK99:AK130" si="110">ROUND(AVERAGE(AB99,I99),1)</f>
        <v>0</v>
      </c>
      <c r="AL99" s="55">
        <f t="shared" ref="AL99:AL130" si="111">ROUND((10-GEOMEAN(((10-AJ99)/10*9+1),((10-AK99)/10*9+1)))/9*10,1)</f>
        <v>0</v>
      </c>
      <c r="AM99" s="55">
        <f t="shared" ref="AM99:AM130" si="112">ROUND(AVERAGE(AD99,K99),1)</f>
        <v>0</v>
      </c>
      <c r="AN99" s="55">
        <f t="shared" ref="AN99:AN130" si="113">ROUND((10-GEOMEAN(((10-M99)/10*9+1),((10-AF99)/10*9+1)))/9*10,1)</f>
        <v>0</v>
      </c>
      <c r="AO99" s="57">
        <f t="shared" ref="AO99:AO130" si="114">ROUND((10-GEOMEAN(((10-E99)/10*9+1),((10-X99)/10*9+1)))/9*10,1)</f>
        <v>0.1</v>
      </c>
      <c r="AP99" s="57">
        <f t="shared" ref="AP99:AP130" si="115">ROUND(IF(AND(Y99="x",F99="x"),"x",(10-GEOMEAN(((10-F99)/10*9+1),((10-Y99)/10*9+1)))/9*10),1)</f>
        <v>6.2</v>
      </c>
      <c r="AQ99" s="57">
        <f t="shared" ref="AQ99:AQ130" si="116">ROUND((10-GEOMEAN(((10-G99)/10*9+1),((10-Z99)/10*9+1)))/9*10,1)</f>
        <v>5.5</v>
      </c>
      <c r="AR99" s="57">
        <f t="shared" ref="AR99:AR130" si="117">ROUND((10-GEOMEAN(((10-L99)/10*9+1),((10-AE99)/10*9+1)))/9*10,1)</f>
        <v>0</v>
      </c>
      <c r="AS99" s="55">
        <f t="shared" ref="AS99:AS130" si="118">ROUND(AVERAGE(AG99,AN99),1)</f>
        <v>0</v>
      </c>
      <c r="AT99" s="55">
        <f>IF('Indicator Data'!L102="No data","x",IF('Indicator Data'!BE102&lt;1000,"x",ROUND((IF('Indicator Data'!L102&gt;AT$194,10,IF('Indicator Data'!L102&lt;AT$195,0,10-(AT$194-'Indicator Data'!L102)/(AT$194-AT$195)*10))),1)))</f>
        <v>1</v>
      </c>
      <c r="AU99" s="57">
        <f t="shared" ref="AU99:AU130" si="119">ROUND(AVERAGE(AS99,AT99),1)</f>
        <v>0.5</v>
      </c>
      <c r="AV99" s="58">
        <f t="shared" ref="AV99:AV130" si="120">IF(ROUND(IF(AP99="x",(10-GEOMEAN(((10-AO99)/10*9+1),((10-AU99)/10*9+1),((10-AQ99)/10*9+1),((10-AR99)/10*9+1)))/9*10,(10-GEOMEAN(((10-AO99)/10*9+1),((10-AP99)/10*9+1),((10-AQ99)/10*9+1),((10-AR99)/10*9+1),((10-AU99)/10*9+1)))/9*10),1)=0,0.1,ROUND(IF(AP99="x",(10-GEOMEAN(((10-AO99)/10*9+1),((10-AU99)/10*9+1),((10-AQ99)/10*9+1),((10-AR99)/10*9+1)))/9*10,(10-GEOMEAN(((10-AO99)/10*9+1),((10-AP99)/10*9+1),((10-AQ99)/10*9+1),((10-AR99)/10*9+1),((10-AU99)/10*9+1)))/9*10),1))</f>
        <v>3</v>
      </c>
      <c r="AW99" s="55">
        <f>ROUND(IF('Indicator Data'!M102=0,0,IF('Indicator Data'!M102&gt;AW$194,10,IF('Indicator Data'!M102&lt;AW$195,0,10-(AW$194-'Indicator Data'!M102)/(AW$194-AW$195)*10))),1)</f>
        <v>2.5</v>
      </c>
      <c r="AX99" s="55">
        <f>ROUND(IF('Indicator Data'!N102=0,0,IF(LOG('Indicator Data'!N102)&gt;LOG(AX$194),10,IF(LOG('Indicator Data'!N102)&lt;LOG(AX$195),0,10-(LOG(AX$194)-LOG('Indicator Data'!N102))/(LOG(AX$194)-LOG(AX$195))*10))),1)</f>
        <v>3.5</v>
      </c>
      <c r="AY99" s="57">
        <f t="shared" ref="AY99:AY130" si="121">ROUND((10-GEOMEAN(((10-AW99)/10*9+1),((10-AX99)/10*9+1)))/9*10,1)</f>
        <v>3</v>
      </c>
      <c r="AZ99" s="55">
        <f>'Indicator Data'!O102</f>
        <v>0</v>
      </c>
      <c r="BA99" s="55">
        <f>'Indicator Data'!P102</f>
        <v>0</v>
      </c>
      <c r="BB99" s="57">
        <f t="shared" ref="BB99:BB130" si="122">ROUND(IF(AZ99=5,10,IF(BA99=5,9,IF(AZ99=4,8,IF(BA99=4,7,0)))),1)</f>
        <v>0</v>
      </c>
      <c r="BC99" s="58">
        <f t="shared" ref="BC99:BC130" si="123">ROUND(IF(BB99&gt;5,BB99,AY99/10*7),1)</f>
        <v>2.1</v>
      </c>
      <c r="BD99" s="15"/>
      <c r="BE99" s="104"/>
    </row>
    <row r="100" spans="1:57" s="4" customFormat="1" x14ac:dyDescent="0.35">
      <c r="A100" s="126" t="str">
        <f>'Indicator Data'!A103</f>
        <v>Libya</v>
      </c>
      <c r="B100" s="59" t="str">
        <f>'Indicator Data'!B103</f>
        <v>LBY</v>
      </c>
      <c r="C100" s="55">
        <f>ROUND(IF('Indicator Data'!C103=0,0.1,IF(LOG('Indicator Data'!C103)&gt;C$194,10,IF(LOG('Indicator Data'!C103)&lt;C$195,0,10-(C$194-LOG('Indicator Data'!C103))/(C$194-C$195)*10))),1)</f>
        <v>7.6</v>
      </c>
      <c r="D100" s="55">
        <f>ROUND(IF('Indicator Data'!D103=0,0.1,IF(LOG('Indicator Data'!D103)&gt;D$194,10,IF(LOG('Indicator Data'!D103)&lt;D$195,0,10-(D$194-LOG('Indicator Data'!D103))/(D$194-D$195)*10))),1)</f>
        <v>0.1</v>
      </c>
      <c r="E100" s="55">
        <f t="shared" si="93"/>
        <v>4.9000000000000004</v>
      </c>
      <c r="F100" s="55">
        <f>ROUND(IF('Indicator Data'!E103="No data",0.1,IF('Indicator Data'!E103=0,0,IF(LOG('Indicator Data'!E103)&gt;F$194,10,IF(LOG('Indicator Data'!E103)&lt;F$195,0,10-(F$194-LOG('Indicator Data'!E103))/(F$194-F$195)*10)))),1)</f>
        <v>4.3</v>
      </c>
      <c r="G100" s="55">
        <f>ROUND(IF('Indicator Data'!F103=0,0,IF(LOG('Indicator Data'!F103)&gt;G$194,10,IF(LOG('Indicator Data'!F103)&lt;G$195,0,10-(G$194-LOG('Indicator Data'!F103))/(G$194-G$195)*10))),1)</f>
        <v>6.5</v>
      </c>
      <c r="H100" s="55">
        <f>ROUND(IF('Indicator Data'!G103=0,0,IF(LOG('Indicator Data'!G103)&gt;H$194,10,IF(LOG('Indicator Data'!G103)&lt;H$195,0,10-(H$194-LOG('Indicator Data'!G103))/(H$194-H$195)*10))),1)</f>
        <v>0</v>
      </c>
      <c r="I100" s="55">
        <f>ROUND(IF('Indicator Data'!H103=0,0,IF(LOG('Indicator Data'!H103)&gt;I$194,10,IF(LOG('Indicator Data'!H103)&lt;I$195,0,10-(I$194-LOG('Indicator Data'!H103))/(I$194-I$195)*10))),1)</f>
        <v>0</v>
      </c>
      <c r="J100" s="55">
        <f t="shared" si="94"/>
        <v>0</v>
      </c>
      <c r="K100" s="55">
        <f>ROUND(IF('Indicator Data'!I103=0,0,IF(LOG('Indicator Data'!I103)&gt;K$194,10,IF(LOG('Indicator Data'!I103)&lt;K$195,0,10-(K$194-LOG('Indicator Data'!I103))/(K$194-K$195)*10))),1)</f>
        <v>0</v>
      </c>
      <c r="L100" s="55">
        <f t="shared" si="95"/>
        <v>0</v>
      </c>
      <c r="M100" s="55">
        <f>ROUND(IF('Indicator Data'!J103=0,0,IF(LOG('Indicator Data'!J103)&gt;M$194,10,IF(LOG('Indicator Data'!J103)&lt;M$195,0,10-(M$194-LOG('Indicator Data'!J103))/(M$194-M$195)*10))),1)</f>
        <v>0</v>
      </c>
      <c r="N100" s="56">
        <f>'Indicator Data'!C103/'Indicator Data'!$BD103</f>
        <v>1.7247432545858157E-3</v>
      </c>
      <c r="O100" s="56">
        <f>'Indicator Data'!D103/'Indicator Data'!$BD103</f>
        <v>0</v>
      </c>
      <c r="P100" s="56">
        <f>IF(F100=0.1,0,'Indicator Data'!E103/'Indicator Data'!$BD103)</f>
        <v>8.6092440629151128E-4</v>
      </c>
      <c r="Q100" s="56">
        <f>'Indicator Data'!F103/'Indicator Data'!$BD103</f>
        <v>1.260413988852591E-5</v>
      </c>
      <c r="R100" s="56">
        <f>'Indicator Data'!G103/'Indicator Data'!$BD103</f>
        <v>0</v>
      </c>
      <c r="S100" s="56">
        <f>'Indicator Data'!H103/'Indicator Data'!$BD103</f>
        <v>0</v>
      </c>
      <c r="T100" s="56">
        <f>'Indicator Data'!I103/'Indicator Data'!$BD103</f>
        <v>0</v>
      </c>
      <c r="U100" s="56">
        <f>'Indicator Data'!J103/'Indicator Data'!$BD103</f>
        <v>0</v>
      </c>
      <c r="V100" s="55">
        <f t="shared" si="96"/>
        <v>8.6</v>
      </c>
      <c r="W100" s="55">
        <f t="shared" si="97"/>
        <v>0</v>
      </c>
      <c r="X100" s="55">
        <f t="shared" si="98"/>
        <v>5.8</v>
      </c>
      <c r="Y100" s="55">
        <f t="shared" si="99"/>
        <v>0.6</v>
      </c>
      <c r="Z100" s="55">
        <f t="shared" si="100"/>
        <v>8</v>
      </c>
      <c r="AA100" s="55">
        <f t="shared" si="101"/>
        <v>0</v>
      </c>
      <c r="AB100" s="55">
        <f t="shared" si="102"/>
        <v>0</v>
      </c>
      <c r="AC100" s="55">
        <f t="shared" si="103"/>
        <v>0</v>
      </c>
      <c r="AD100" s="55">
        <f t="shared" si="104"/>
        <v>0</v>
      </c>
      <c r="AE100" s="55">
        <f t="shared" si="105"/>
        <v>0</v>
      </c>
      <c r="AF100" s="55">
        <f t="shared" si="106"/>
        <v>0</v>
      </c>
      <c r="AG100" s="55">
        <f>ROUND(IF('Indicator Data'!K103=0,0,IF('Indicator Data'!K103&gt;AG$194,10,IF('Indicator Data'!K103&lt;AG$195,0,10-(AG$194-'Indicator Data'!K103)/(AG$194-AG$195)*10))),1)</f>
        <v>0</v>
      </c>
      <c r="AH100" s="55">
        <f t="shared" si="107"/>
        <v>8.1</v>
      </c>
      <c r="AI100" s="55">
        <f t="shared" si="108"/>
        <v>0.1</v>
      </c>
      <c r="AJ100" s="55">
        <f t="shared" si="109"/>
        <v>0</v>
      </c>
      <c r="AK100" s="55">
        <f t="shared" si="110"/>
        <v>0</v>
      </c>
      <c r="AL100" s="55">
        <f t="shared" si="111"/>
        <v>0</v>
      </c>
      <c r="AM100" s="55">
        <f t="shared" si="112"/>
        <v>0</v>
      </c>
      <c r="AN100" s="55">
        <f t="shared" si="113"/>
        <v>0</v>
      </c>
      <c r="AO100" s="57">
        <f t="shared" si="114"/>
        <v>5.4</v>
      </c>
      <c r="AP100" s="57">
        <f t="shared" si="115"/>
        <v>2.6</v>
      </c>
      <c r="AQ100" s="57">
        <f t="shared" si="116"/>
        <v>7.3</v>
      </c>
      <c r="AR100" s="57">
        <f t="shared" si="117"/>
        <v>0</v>
      </c>
      <c r="AS100" s="55">
        <f t="shared" si="118"/>
        <v>0</v>
      </c>
      <c r="AT100" s="55">
        <f>IF('Indicator Data'!L103="No data","x",IF('Indicator Data'!BE103&lt;1000,"x",ROUND((IF('Indicator Data'!L103&gt;AT$194,10,IF('Indicator Data'!L103&lt;AT$195,0,10-(AT$194-'Indicator Data'!L103)/(AT$194-AT$195)*10))),1)))</f>
        <v>10</v>
      </c>
      <c r="AU100" s="57">
        <f t="shared" si="119"/>
        <v>5</v>
      </c>
      <c r="AV100" s="58">
        <f t="shared" si="120"/>
        <v>4.5</v>
      </c>
      <c r="AW100" s="55">
        <f>ROUND(IF('Indicator Data'!M103=0,0,IF('Indicator Data'!M103&gt;AW$194,10,IF('Indicator Data'!M103&lt;AW$195,0,10-(AW$194-'Indicator Data'!M103)/(AW$194-AW$195)*10))),1)</f>
        <v>10</v>
      </c>
      <c r="AX100" s="55">
        <f>ROUND(IF('Indicator Data'!N103=0,0,IF(LOG('Indicator Data'!N103)&gt;LOG(AX$194),10,IF(LOG('Indicator Data'!N103)&lt;LOG(AX$195),0,10-(LOG(AX$194)-LOG('Indicator Data'!N103))/(LOG(AX$194)-LOG(AX$195))*10))),1)</f>
        <v>9.8000000000000007</v>
      </c>
      <c r="AY100" s="57">
        <f t="shared" si="121"/>
        <v>9.9</v>
      </c>
      <c r="AZ100" s="55">
        <f>'Indicator Data'!O103</f>
        <v>5</v>
      </c>
      <c r="BA100" s="55">
        <f>'Indicator Data'!P103</f>
        <v>0</v>
      </c>
      <c r="BB100" s="57">
        <f t="shared" si="122"/>
        <v>10</v>
      </c>
      <c r="BC100" s="58">
        <f t="shared" si="123"/>
        <v>10</v>
      </c>
      <c r="BD100" s="15"/>
      <c r="BE100" s="104"/>
    </row>
    <row r="101" spans="1:57" s="4" customFormat="1" x14ac:dyDescent="0.35">
      <c r="A101" s="126" t="str">
        <f>'Indicator Data'!A104</f>
        <v>Liechtenstein</v>
      </c>
      <c r="B101" s="59" t="str">
        <f>'Indicator Data'!B104</f>
        <v>LIE</v>
      </c>
      <c r="C101" s="55">
        <f>ROUND(IF('Indicator Data'!C104=0,0.1,IF(LOG('Indicator Data'!C104)&gt;C$194,10,IF(LOG('Indicator Data'!C104)&lt;C$195,0,10-(C$194-LOG('Indicator Data'!C104))/(C$194-C$195)*10))),1)</f>
        <v>2.2000000000000002</v>
      </c>
      <c r="D101" s="55">
        <f>ROUND(IF('Indicator Data'!D104=0,0.1,IF(LOG('Indicator Data'!D104)&gt;D$194,10,IF(LOG('Indicator Data'!D104)&lt;D$195,0,10-(D$194-LOG('Indicator Data'!D104))/(D$194-D$195)*10))),1)</f>
        <v>0.1</v>
      </c>
      <c r="E101" s="55">
        <f t="shared" si="93"/>
        <v>1.2</v>
      </c>
      <c r="F101" s="55">
        <f>ROUND(IF('Indicator Data'!E104="No data",0.1,IF('Indicator Data'!E104=0,0,IF(LOG('Indicator Data'!E104)&gt;F$194,10,IF(LOG('Indicator Data'!E104)&lt;F$195,0,10-(F$194-LOG('Indicator Data'!E104))/(F$194-F$195)*10)))),1)</f>
        <v>0.1</v>
      </c>
      <c r="G101" s="55">
        <f>ROUND(IF('Indicator Data'!F104=0,0,IF(LOG('Indicator Data'!F104)&gt;G$194,10,IF(LOG('Indicator Data'!F104)&lt;G$195,0,10-(G$194-LOG('Indicator Data'!F104))/(G$194-G$195)*10))),1)</f>
        <v>0</v>
      </c>
      <c r="H101" s="55">
        <f>ROUND(IF('Indicator Data'!G104=0,0,IF(LOG('Indicator Data'!G104)&gt;H$194,10,IF(LOG('Indicator Data'!G104)&lt;H$195,0,10-(H$194-LOG('Indicator Data'!G104))/(H$194-H$195)*10))),1)</f>
        <v>0</v>
      </c>
      <c r="I101" s="55">
        <f>ROUND(IF('Indicator Data'!H104=0,0,IF(LOG('Indicator Data'!H104)&gt;I$194,10,IF(LOG('Indicator Data'!H104)&lt;I$195,0,10-(I$194-LOG('Indicator Data'!H104))/(I$194-I$195)*10))),1)</f>
        <v>0</v>
      </c>
      <c r="J101" s="55">
        <f t="shared" si="94"/>
        <v>0</v>
      </c>
      <c r="K101" s="55">
        <f>ROUND(IF('Indicator Data'!I104=0,0,IF(LOG('Indicator Data'!I104)&gt;K$194,10,IF(LOG('Indicator Data'!I104)&lt;K$195,0,10-(K$194-LOG('Indicator Data'!I104))/(K$194-K$195)*10))),1)</f>
        <v>0</v>
      </c>
      <c r="L101" s="55">
        <f t="shared" si="95"/>
        <v>0</v>
      </c>
      <c r="M101" s="55">
        <f>ROUND(IF('Indicator Data'!J104=0,0,IF(LOG('Indicator Data'!J104)&gt;M$194,10,IF(LOG('Indicator Data'!J104)&lt;M$195,0,10-(M$194-LOG('Indicator Data'!J104))/(M$194-M$195)*10))),1)</f>
        <v>0</v>
      </c>
      <c r="N101" s="56">
        <f>'Indicator Data'!C104/'Indicator Data'!$BD104</f>
        <v>2.1222057818125481E-3</v>
      </c>
      <c r="O101" s="56">
        <f>'Indicator Data'!D104/'Indicator Data'!$BD104</f>
        <v>0</v>
      </c>
      <c r="P101" s="56">
        <f>IF(F101=0.1,0,'Indicator Data'!E104/'Indicator Data'!$BD104)</f>
        <v>0</v>
      </c>
      <c r="Q101" s="56">
        <f>'Indicator Data'!F104/'Indicator Data'!$BD104</f>
        <v>0</v>
      </c>
      <c r="R101" s="56">
        <f>'Indicator Data'!G104/'Indicator Data'!$BD104</f>
        <v>0</v>
      </c>
      <c r="S101" s="56">
        <f>'Indicator Data'!H104/'Indicator Data'!$BD104</f>
        <v>0</v>
      </c>
      <c r="T101" s="56">
        <f>'Indicator Data'!I104/'Indicator Data'!$BD104</f>
        <v>0</v>
      </c>
      <c r="U101" s="56">
        <f>'Indicator Data'!J104/'Indicator Data'!$BD104</f>
        <v>0</v>
      </c>
      <c r="V101" s="55">
        <f t="shared" si="96"/>
        <v>10</v>
      </c>
      <c r="W101" s="55">
        <f t="shared" si="97"/>
        <v>0</v>
      </c>
      <c r="X101" s="55">
        <f t="shared" si="98"/>
        <v>7.6</v>
      </c>
      <c r="Y101" s="55">
        <f t="shared" si="99"/>
        <v>0.1</v>
      </c>
      <c r="Z101" s="55">
        <f t="shared" si="100"/>
        <v>0</v>
      </c>
      <c r="AA101" s="55">
        <f t="shared" si="101"/>
        <v>0</v>
      </c>
      <c r="AB101" s="55">
        <f t="shared" si="102"/>
        <v>0</v>
      </c>
      <c r="AC101" s="55">
        <f t="shared" si="103"/>
        <v>0</v>
      </c>
      <c r="AD101" s="55">
        <f t="shared" si="104"/>
        <v>0</v>
      </c>
      <c r="AE101" s="55">
        <f t="shared" si="105"/>
        <v>0</v>
      </c>
      <c r="AF101" s="55">
        <f t="shared" si="106"/>
        <v>0</v>
      </c>
      <c r="AG101" s="55">
        <f>ROUND(IF('Indicator Data'!K104=0,0,IF('Indicator Data'!K104&gt;AG$194,10,IF('Indicator Data'!K104&lt;AG$195,0,10-(AG$194-'Indicator Data'!K104)/(AG$194-AG$195)*10))),1)</f>
        <v>0</v>
      </c>
      <c r="AH101" s="55">
        <f t="shared" si="107"/>
        <v>6.1</v>
      </c>
      <c r="AI101" s="55">
        <f t="shared" si="108"/>
        <v>0.1</v>
      </c>
      <c r="AJ101" s="55">
        <f t="shared" si="109"/>
        <v>0</v>
      </c>
      <c r="AK101" s="55">
        <f t="shared" si="110"/>
        <v>0</v>
      </c>
      <c r="AL101" s="55">
        <f t="shared" si="111"/>
        <v>0</v>
      </c>
      <c r="AM101" s="55">
        <f t="shared" si="112"/>
        <v>0</v>
      </c>
      <c r="AN101" s="55">
        <f t="shared" si="113"/>
        <v>0</v>
      </c>
      <c r="AO101" s="57">
        <f t="shared" si="114"/>
        <v>5.2</v>
      </c>
      <c r="AP101" s="57">
        <f t="shared" si="115"/>
        <v>0.1</v>
      </c>
      <c r="AQ101" s="57">
        <f t="shared" si="116"/>
        <v>0</v>
      </c>
      <c r="AR101" s="57">
        <f t="shared" si="117"/>
        <v>0</v>
      </c>
      <c r="AS101" s="55">
        <f t="shared" si="118"/>
        <v>0</v>
      </c>
      <c r="AT101" s="55" t="str">
        <f>IF('Indicator Data'!L104="No data","x",IF('Indicator Data'!BE104&lt;1000,"x",ROUND((IF('Indicator Data'!L104&gt;AT$194,10,IF('Indicator Data'!L104&lt;AT$195,0,10-(AT$194-'Indicator Data'!L104)/(AT$194-AT$195)*10))),1)))</f>
        <v>x</v>
      </c>
      <c r="AU101" s="57">
        <f t="shared" si="119"/>
        <v>0</v>
      </c>
      <c r="AV101" s="58">
        <f t="shared" si="120"/>
        <v>1.3</v>
      </c>
      <c r="AW101" s="55">
        <f>ROUND(IF('Indicator Data'!M104=0,0,IF('Indicator Data'!M104&gt;AW$194,10,IF('Indicator Data'!M104&lt;AW$195,0,10-(AW$194-'Indicator Data'!M104)/(AW$194-AW$195)*10))),1)</f>
        <v>0</v>
      </c>
      <c r="AX101" s="55">
        <f>ROUND(IF('Indicator Data'!N104=0,0,IF(LOG('Indicator Data'!N104)&gt;LOG(AX$194),10,IF(LOG('Indicator Data'!N104)&lt;LOG(AX$195),0,10-(LOG(AX$194)-LOG('Indicator Data'!N104))/(LOG(AX$194)-LOG(AX$195))*10))),1)</f>
        <v>0</v>
      </c>
      <c r="AY101" s="57">
        <f t="shared" si="121"/>
        <v>0</v>
      </c>
      <c r="AZ101" s="55">
        <f>'Indicator Data'!O104</f>
        <v>0</v>
      </c>
      <c r="BA101" s="55">
        <f>'Indicator Data'!P104</f>
        <v>0</v>
      </c>
      <c r="BB101" s="57">
        <f t="shared" si="122"/>
        <v>0</v>
      </c>
      <c r="BC101" s="58">
        <f t="shared" si="123"/>
        <v>0</v>
      </c>
      <c r="BD101" s="15"/>
      <c r="BE101" s="104"/>
    </row>
    <row r="102" spans="1:57" s="4" customFormat="1" x14ac:dyDescent="0.35">
      <c r="A102" s="126" t="str">
        <f>'Indicator Data'!A105</f>
        <v>Lithuania</v>
      </c>
      <c r="B102" s="59" t="str">
        <f>'Indicator Data'!B105</f>
        <v>LTU</v>
      </c>
      <c r="C102" s="55">
        <f>ROUND(IF('Indicator Data'!C105=0,0.1,IF(LOG('Indicator Data'!C105)&gt;C$194,10,IF(LOG('Indicator Data'!C105)&lt;C$195,0,10-(C$194-LOG('Indicator Data'!C105))/(C$194-C$195)*10))),1)</f>
        <v>0.1</v>
      </c>
      <c r="D102" s="55">
        <f>ROUND(IF('Indicator Data'!D105=0,0.1,IF(LOG('Indicator Data'!D105)&gt;D$194,10,IF(LOG('Indicator Data'!D105)&lt;D$195,0,10-(D$194-LOG('Indicator Data'!D105))/(D$194-D$195)*10))),1)</f>
        <v>0.1</v>
      </c>
      <c r="E102" s="55">
        <f t="shared" si="93"/>
        <v>0.1</v>
      </c>
      <c r="F102" s="55">
        <f>ROUND(IF('Indicator Data'!E105="No data",0.1,IF('Indicator Data'!E105=0,0,IF(LOG('Indicator Data'!E105)&gt;F$194,10,IF(LOG('Indicator Data'!E105)&lt;F$195,0,10-(F$194-LOG('Indicator Data'!E105))/(F$194-F$195)*10)))),1)</f>
        <v>5.5</v>
      </c>
      <c r="G102" s="55">
        <f>ROUND(IF('Indicator Data'!F105=0,0,IF(LOG('Indicator Data'!F105)&gt;G$194,10,IF(LOG('Indicator Data'!F105)&lt;G$195,0,10-(G$194-LOG('Indicator Data'!F105))/(G$194-G$195)*10))),1)</f>
        <v>0</v>
      </c>
      <c r="H102" s="55">
        <f>ROUND(IF('Indicator Data'!G105=0,0,IF(LOG('Indicator Data'!G105)&gt;H$194,10,IF(LOG('Indicator Data'!G105)&lt;H$195,0,10-(H$194-LOG('Indicator Data'!G105))/(H$194-H$195)*10))),1)</f>
        <v>0</v>
      </c>
      <c r="I102" s="55">
        <f>ROUND(IF('Indicator Data'!H105=0,0,IF(LOG('Indicator Data'!H105)&gt;I$194,10,IF(LOG('Indicator Data'!H105)&lt;I$195,0,10-(I$194-LOG('Indicator Data'!H105))/(I$194-I$195)*10))),1)</f>
        <v>0</v>
      </c>
      <c r="J102" s="55">
        <f t="shared" si="94"/>
        <v>0</v>
      </c>
      <c r="K102" s="55">
        <f>ROUND(IF('Indicator Data'!I105=0,0,IF(LOG('Indicator Data'!I105)&gt;K$194,10,IF(LOG('Indicator Data'!I105)&lt;K$195,0,10-(K$194-LOG('Indicator Data'!I105))/(K$194-K$195)*10))),1)</f>
        <v>0</v>
      </c>
      <c r="L102" s="55">
        <f t="shared" si="95"/>
        <v>0</v>
      </c>
      <c r="M102" s="55">
        <f>ROUND(IF('Indicator Data'!J105=0,0,IF(LOG('Indicator Data'!J105)&gt;M$194,10,IF(LOG('Indicator Data'!J105)&lt;M$195,0,10-(M$194-LOG('Indicator Data'!J105))/(M$194-M$195)*10))),1)</f>
        <v>0</v>
      </c>
      <c r="N102" s="56">
        <f>'Indicator Data'!C105/'Indicator Data'!$BD105</f>
        <v>0</v>
      </c>
      <c r="O102" s="56">
        <f>'Indicator Data'!D105/'Indicator Data'!$BD105</f>
        <v>0</v>
      </c>
      <c r="P102" s="56">
        <f>IF(F102=0.1,0,'Indicator Data'!E105/'Indicator Data'!$BD105)</f>
        <v>5.5501030161382581E-3</v>
      </c>
      <c r="Q102" s="56">
        <f>'Indicator Data'!F105/'Indicator Data'!$BD105</f>
        <v>0</v>
      </c>
      <c r="R102" s="56">
        <f>'Indicator Data'!G105/'Indicator Data'!$BD105</f>
        <v>0</v>
      </c>
      <c r="S102" s="56">
        <f>'Indicator Data'!H105/'Indicator Data'!$BD105</f>
        <v>0</v>
      </c>
      <c r="T102" s="56">
        <f>'Indicator Data'!I105/'Indicator Data'!$BD105</f>
        <v>0</v>
      </c>
      <c r="U102" s="56">
        <f>'Indicator Data'!J105/'Indicator Data'!$BD105</f>
        <v>0</v>
      </c>
      <c r="V102" s="55">
        <f t="shared" si="96"/>
        <v>0</v>
      </c>
      <c r="W102" s="55">
        <f t="shared" si="97"/>
        <v>0</v>
      </c>
      <c r="X102" s="55">
        <f t="shared" si="98"/>
        <v>0</v>
      </c>
      <c r="Y102" s="55">
        <f t="shared" si="99"/>
        <v>3.7</v>
      </c>
      <c r="Z102" s="55">
        <f t="shared" si="100"/>
        <v>0</v>
      </c>
      <c r="AA102" s="55">
        <f t="shared" si="101"/>
        <v>0</v>
      </c>
      <c r="AB102" s="55">
        <f t="shared" si="102"/>
        <v>0</v>
      </c>
      <c r="AC102" s="55">
        <f t="shared" si="103"/>
        <v>0</v>
      </c>
      <c r="AD102" s="55">
        <f t="shared" si="104"/>
        <v>0</v>
      </c>
      <c r="AE102" s="55">
        <f t="shared" si="105"/>
        <v>0</v>
      </c>
      <c r="AF102" s="55">
        <f t="shared" si="106"/>
        <v>0</v>
      </c>
      <c r="AG102" s="55">
        <f>ROUND(IF('Indicator Data'!K105=0,0,IF('Indicator Data'!K105&gt;AG$194,10,IF('Indicator Data'!K105&lt;AG$195,0,10-(AG$194-'Indicator Data'!K105)/(AG$194-AG$195)*10))),1)</f>
        <v>2</v>
      </c>
      <c r="AH102" s="55">
        <f t="shared" si="107"/>
        <v>0.1</v>
      </c>
      <c r="AI102" s="55">
        <f t="shared" si="108"/>
        <v>0.1</v>
      </c>
      <c r="AJ102" s="55">
        <f t="shared" si="109"/>
        <v>0</v>
      </c>
      <c r="AK102" s="55">
        <f t="shared" si="110"/>
        <v>0</v>
      </c>
      <c r="AL102" s="55">
        <f t="shared" si="111"/>
        <v>0</v>
      </c>
      <c r="AM102" s="55">
        <f t="shared" si="112"/>
        <v>0</v>
      </c>
      <c r="AN102" s="55">
        <f t="shared" si="113"/>
        <v>0</v>
      </c>
      <c r="AO102" s="57">
        <f t="shared" si="114"/>
        <v>0.1</v>
      </c>
      <c r="AP102" s="57">
        <f t="shared" si="115"/>
        <v>4.7</v>
      </c>
      <c r="AQ102" s="57">
        <f t="shared" si="116"/>
        <v>0</v>
      </c>
      <c r="AR102" s="57">
        <f t="shared" si="117"/>
        <v>0</v>
      </c>
      <c r="AS102" s="55">
        <f t="shared" si="118"/>
        <v>1</v>
      </c>
      <c r="AT102" s="55">
        <f>IF('Indicator Data'!L105="No data","x",IF('Indicator Data'!BE105&lt;1000,"x",ROUND((IF('Indicator Data'!L105&gt;AT$194,10,IF('Indicator Data'!L105&lt;AT$195,0,10-(AT$194-'Indicator Data'!L105)/(AT$194-AT$195)*10))),1)))</f>
        <v>5.0999999999999996</v>
      </c>
      <c r="AU102" s="57">
        <f t="shared" si="119"/>
        <v>3.1</v>
      </c>
      <c r="AV102" s="58">
        <f t="shared" si="120"/>
        <v>1.8</v>
      </c>
      <c r="AW102" s="55">
        <f>ROUND(IF('Indicator Data'!M105=0,0,IF('Indicator Data'!M105&gt;AW$194,10,IF('Indicator Data'!M105&lt;AW$195,0,10-(AW$194-'Indicator Data'!M105)/(AW$194-AW$195)*10))),1)</f>
        <v>0</v>
      </c>
      <c r="AX102" s="55">
        <f>ROUND(IF('Indicator Data'!N105=0,0,IF(LOG('Indicator Data'!N105)&gt;LOG(AX$194),10,IF(LOG('Indicator Data'!N105)&lt;LOG(AX$195),0,10-(LOG(AX$194)-LOG('Indicator Data'!N105))/(LOG(AX$194)-LOG(AX$195))*10))),1)</f>
        <v>0</v>
      </c>
      <c r="AY102" s="57">
        <f t="shared" si="121"/>
        <v>0</v>
      </c>
      <c r="AZ102" s="55">
        <f>'Indicator Data'!O105</f>
        <v>0</v>
      </c>
      <c r="BA102" s="55">
        <f>'Indicator Data'!P105</f>
        <v>0</v>
      </c>
      <c r="BB102" s="57">
        <f t="shared" si="122"/>
        <v>0</v>
      </c>
      <c r="BC102" s="58">
        <f t="shared" si="123"/>
        <v>0</v>
      </c>
      <c r="BD102" s="15"/>
      <c r="BE102" s="104"/>
    </row>
    <row r="103" spans="1:57" s="4" customFormat="1" x14ac:dyDescent="0.35">
      <c r="A103" s="126" t="str">
        <f>'Indicator Data'!A106</f>
        <v>Luxembourg</v>
      </c>
      <c r="B103" s="59" t="str">
        <f>'Indicator Data'!B106</f>
        <v>LUX</v>
      </c>
      <c r="C103" s="55">
        <f>ROUND(IF('Indicator Data'!C106=0,0.1,IF(LOG('Indicator Data'!C106)&gt;C$194,10,IF(LOG('Indicator Data'!C106)&lt;C$195,0,10-(C$194-LOG('Indicator Data'!C106))/(C$194-C$195)*10))),1)</f>
        <v>0.1</v>
      </c>
      <c r="D103" s="55">
        <f>ROUND(IF('Indicator Data'!D106=0,0.1,IF(LOG('Indicator Data'!D106)&gt;D$194,10,IF(LOG('Indicator Data'!D106)&lt;D$195,0,10-(D$194-LOG('Indicator Data'!D106))/(D$194-D$195)*10))),1)</f>
        <v>0.1</v>
      </c>
      <c r="E103" s="55">
        <f t="shared" si="93"/>
        <v>0.1</v>
      </c>
      <c r="F103" s="55">
        <f>ROUND(IF('Indicator Data'!E106="No data",0.1,IF('Indicator Data'!E106=0,0,IF(LOG('Indicator Data'!E106)&gt;F$194,10,IF(LOG('Indicator Data'!E106)&lt;F$195,0,10-(F$194-LOG('Indicator Data'!E106))/(F$194-F$195)*10)))),1)</f>
        <v>2.6</v>
      </c>
      <c r="G103" s="55">
        <f>ROUND(IF('Indicator Data'!F106=0,0,IF(LOG('Indicator Data'!F106)&gt;G$194,10,IF(LOG('Indicator Data'!F106)&lt;G$195,0,10-(G$194-LOG('Indicator Data'!F106))/(G$194-G$195)*10))),1)</f>
        <v>0</v>
      </c>
      <c r="H103" s="55">
        <f>ROUND(IF('Indicator Data'!G106=0,0,IF(LOG('Indicator Data'!G106)&gt;H$194,10,IF(LOG('Indicator Data'!G106)&lt;H$195,0,10-(H$194-LOG('Indicator Data'!G106))/(H$194-H$195)*10))),1)</f>
        <v>0</v>
      </c>
      <c r="I103" s="55">
        <f>ROUND(IF('Indicator Data'!H106=0,0,IF(LOG('Indicator Data'!H106)&gt;I$194,10,IF(LOG('Indicator Data'!H106)&lt;I$195,0,10-(I$194-LOG('Indicator Data'!H106))/(I$194-I$195)*10))),1)</f>
        <v>0</v>
      </c>
      <c r="J103" s="55">
        <f t="shared" si="94"/>
        <v>0</v>
      </c>
      <c r="K103" s="55">
        <f>ROUND(IF('Indicator Data'!I106=0,0,IF(LOG('Indicator Data'!I106)&gt;K$194,10,IF(LOG('Indicator Data'!I106)&lt;K$195,0,10-(K$194-LOG('Indicator Data'!I106))/(K$194-K$195)*10))),1)</f>
        <v>0</v>
      </c>
      <c r="L103" s="55">
        <f t="shared" si="95"/>
        <v>0</v>
      </c>
      <c r="M103" s="55">
        <f>ROUND(IF('Indicator Data'!J106=0,0,IF(LOG('Indicator Data'!J106)&gt;M$194,10,IF(LOG('Indicator Data'!J106)&lt;M$195,0,10-(M$194-LOG('Indicator Data'!J106))/(M$194-M$195)*10))),1)</f>
        <v>0</v>
      </c>
      <c r="N103" s="56">
        <f>'Indicator Data'!C106/'Indicator Data'!$BD106</f>
        <v>0</v>
      </c>
      <c r="O103" s="56">
        <f>'Indicator Data'!D106/'Indicator Data'!$BD106</f>
        <v>0</v>
      </c>
      <c r="P103" s="56">
        <f>IF(F103=0.1,0,'Indicator Data'!E106/'Indicator Data'!$BD106)</f>
        <v>1.9267110171065985E-3</v>
      </c>
      <c r="Q103" s="56">
        <f>'Indicator Data'!F106/'Indicator Data'!$BD106</f>
        <v>0</v>
      </c>
      <c r="R103" s="56">
        <f>'Indicator Data'!G106/'Indicator Data'!$BD106</f>
        <v>0</v>
      </c>
      <c r="S103" s="56">
        <f>'Indicator Data'!H106/'Indicator Data'!$BD106</f>
        <v>0</v>
      </c>
      <c r="T103" s="56">
        <f>'Indicator Data'!I106/'Indicator Data'!$BD106</f>
        <v>0</v>
      </c>
      <c r="U103" s="56">
        <f>'Indicator Data'!J106/'Indicator Data'!$BD106</f>
        <v>0</v>
      </c>
      <c r="V103" s="55">
        <f t="shared" si="96"/>
        <v>0</v>
      </c>
      <c r="W103" s="55">
        <f t="shared" si="97"/>
        <v>0</v>
      </c>
      <c r="X103" s="55">
        <f t="shared" si="98"/>
        <v>0</v>
      </c>
      <c r="Y103" s="55">
        <f t="shared" si="99"/>
        <v>1.3</v>
      </c>
      <c r="Z103" s="55">
        <f t="shared" si="100"/>
        <v>0</v>
      </c>
      <c r="AA103" s="55">
        <f t="shared" si="101"/>
        <v>0</v>
      </c>
      <c r="AB103" s="55">
        <f t="shared" si="102"/>
        <v>0</v>
      </c>
      <c r="AC103" s="55">
        <f t="shared" si="103"/>
        <v>0</v>
      </c>
      <c r="AD103" s="55">
        <f t="shared" si="104"/>
        <v>0</v>
      </c>
      <c r="AE103" s="55">
        <f t="shared" si="105"/>
        <v>0</v>
      </c>
      <c r="AF103" s="55">
        <f t="shared" si="106"/>
        <v>0</v>
      </c>
      <c r="AG103" s="55">
        <f>ROUND(IF('Indicator Data'!K106=0,0,IF('Indicator Data'!K106&gt;AG$194,10,IF('Indicator Data'!K106&lt;AG$195,0,10-(AG$194-'Indicator Data'!K106)/(AG$194-AG$195)*10))),1)</f>
        <v>0</v>
      </c>
      <c r="AH103" s="55">
        <f t="shared" si="107"/>
        <v>0.1</v>
      </c>
      <c r="AI103" s="55">
        <f t="shared" si="108"/>
        <v>0.1</v>
      </c>
      <c r="AJ103" s="55">
        <f t="shared" si="109"/>
        <v>0</v>
      </c>
      <c r="AK103" s="55">
        <f t="shared" si="110"/>
        <v>0</v>
      </c>
      <c r="AL103" s="55">
        <f t="shared" si="111"/>
        <v>0</v>
      </c>
      <c r="AM103" s="55">
        <f t="shared" si="112"/>
        <v>0</v>
      </c>
      <c r="AN103" s="55">
        <f t="shared" si="113"/>
        <v>0</v>
      </c>
      <c r="AO103" s="57">
        <f t="shared" si="114"/>
        <v>0.1</v>
      </c>
      <c r="AP103" s="57">
        <f t="shared" si="115"/>
        <v>2</v>
      </c>
      <c r="AQ103" s="57">
        <f t="shared" si="116"/>
        <v>0</v>
      </c>
      <c r="AR103" s="57">
        <f t="shared" si="117"/>
        <v>0</v>
      </c>
      <c r="AS103" s="55">
        <f t="shared" si="118"/>
        <v>0</v>
      </c>
      <c r="AT103" s="55">
        <f>IF('Indicator Data'!L106="No data","x",IF('Indicator Data'!BE106&lt;1000,"x",ROUND((IF('Indicator Data'!L106&gt;AT$194,10,IF('Indicator Data'!L106&lt;AT$195,0,10-(AT$194-'Indicator Data'!L106)/(AT$194-AT$195)*10))),1)))</f>
        <v>0</v>
      </c>
      <c r="AU103" s="57">
        <f t="shared" si="119"/>
        <v>0</v>
      </c>
      <c r="AV103" s="58">
        <f t="shared" si="120"/>
        <v>0.5</v>
      </c>
      <c r="AW103" s="55">
        <f>ROUND(IF('Indicator Data'!M106=0,0,IF('Indicator Data'!M106&gt;AW$194,10,IF('Indicator Data'!M106&lt;AW$195,0,10-(AW$194-'Indicator Data'!M106)/(AW$194-AW$195)*10))),1)</f>
        <v>0</v>
      </c>
      <c r="AX103" s="55">
        <f>ROUND(IF('Indicator Data'!N106=0,0,IF(LOG('Indicator Data'!N106)&gt;LOG(AX$194),10,IF(LOG('Indicator Data'!N106)&lt;LOG(AX$195),0,10-(LOG(AX$194)-LOG('Indicator Data'!N106))/(LOG(AX$194)-LOG(AX$195))*10))),1)</f>
        <v>0</v>
      </c>
      <c r="AY103" s="57">
        <f t="shared" si="121"/>
        <v>0</v>
      </c>
      <c r="AZ103" s="55">
        <f>'Indicator Data'!O106</f>
        <v>0</v>
      </c>
      <c r="BA103" s="55">
        <f>'Indicator Data'!P106</f>
        <v>0</v>
      </c>
      <c r="BB103" s="57">
        <f t="shared" si="122"/>
        <v>0</v>
      </c>
      <c r="BC103" s="58">
        <f t="shared" si="123"/>
        <v>0</v>
      </c>
      <c r="BD103" s="15"/>
      <c r="BE103" s="104"/>
    </row>
    <row r="104" spans="1:57" s="4" customFormat="1" x14ac:dyDescent="0.35">
      <c r="A104" s="126" t="str">
        <f>'Indicator Data'!A107</f>
        <v>Madagascar</v>
      </c>
      <c r="B104" s="59" t="str">
        <f>'Indicator Data'!B107</f>
        <v>MDG</v>
      </c>
      <c r="C104" s="55">
        <f>ROUND(IF('Indicator Data'!C107=0,0.1,IF(LOG('Indicator Data'!C107)&gt;C$194,10,IF(LOG('Indicator Data'!C107)&lt;C$195,0,10-(C$194-LOG('Indicator Data'!C107))/(C$194-C$195)*10))),1)</f>
        <v>0.1</v>
      </c>
      <c r="D104" s="55">
        <f>ROUND(IF('Indicator Data'!D107=0,0.1,IF(LOG('Indicator Data'!D107)&gt;D$194,10,IF(LOG('Indicator Data'!D107)&lt;D$195,0,10-(D$194-LOG('Indicator Data'!D107))/(D$194-D$195)*10))),1)</f>
        <v>0.1</v>
      </c>
      <c r="E104" s="55">
        <f t="shared" si="93"/>
        <v>0.1</v>
      </c>
      <c r="F104" s="55">
        <f>ROUND(IF('Indicator Data'!E107="No data",0.1,IF('Indicator Data'!E107=0,0,IF(LOG('Indicator Data'!E107)&gt;F$194,10,IF(LOG('Indicator Data'!E107)&lt;F$195,0,10-(F$194-LOG('Indicator Data'!E107))/(F$194-F$195)*10)))),1)</f>
        <v>8.3000000000000007</v>
      </c>
      <c r="G104" s="55">
        <f>ROUND(IF('Indicator Data'!F107=0,0,IF(LOG('Indicator Data'!F107)&gt;G$194,10,IF(LOG('Indicator Data'!F107)&lt;G$195,0,10-(G$194-LOG('Indicator Data'!F107))/(G$194-G$195)*10))),1)</f>
        <v>7.5</v>
      </c>
      <c r="H104" s="55">
        <f>ROUND(IF('Indicator Data'!G107=0,0,IF(LOG('Indicator Data'!G107)&gt;H$194,10,IF(LOG('Indicator Data'!G107)&lt;H$195,0,10-(H$194-LOG('Indicator Data'!G107))/(H$194-H$195)*10))),1)</f>
        <v>8.9</v>
      </c>
      <c r="I104" s="55">
        <f>ROUND(IF('Indicator Data'!H107=0,0,IF(LOG('Indicator Data'!H107)&gt;I$194,10,IF(LOG('Indicator Data'!H107)&lt;I$195,0,10-(I$194-LOG('Indicator Data'!H107))/(I$194-I$195)*10))),1)</f>
        <v>9.8000000000000007</v>
      </c>
      <c r="J104" s="55">
        <f t="shared" si="94"/>
        <v>9.4</v>
      </c>
      <c r="K104" s="55">
        <f>ROUND(IF('Indicator Data'!I107=0,0,IF(LOG('Indicator Data'!I107)&gt;K$194,10,IF(LOG('Indicator Data'!I107)&lt;K$195,0,10-(K$194-LOG('Indicator Data'!I107))/(K$194-K$195)*10))),1)</f>
        <v>7.4</v>
      </c>
      <c r="L104" s="55">
        <f t="shared" si="95"/>
        <v>8.6</v>
      </c>
      <c r="M104" s="55">
        <f>ROUND(IF('Indicator Data'!J107=0,0,IF(LOG('Indicator Data'!J107)&gt;M$194,10,IF(LOG('Indicator Data'!J107)&lt;M$195,0,10-(M$194-LOG('Indicator Data'!J107))/(M$194-M$195)*10))),1)</f>
        <v>10</v>
      </c>
      <c r="N104" s="56">
        <f>'Indicator Data'!C107/'Indicator Data'!$BD107</f>
        <v>0</v>
      </c>
      <c r="O104" s="56">
        <f>'Indicator Data'!D107/'Indicator Data'!$BD107</f>
        <v>0</v>
      </c>
      <c r="P104" s="56">
        <f>IF(F104=0.1,0,'Indicator Data'!E107/'Indicator Data'!$BD107)</f>
        <v>8.9074265923850121E-3</v>
      </c>
      <c r="Q104" s="56">
        <f>'Indicator Data'!F107/'Indicator Data'!$BD107</f>
        <v>1.3327678482822911E-5</v>
      </c>
      <c r="R104" s="56">
        <f>'Indicator Data'!G107/'Indicator Data'!$BD107</f>
        <v>1.6436041020904915E-2</v>
      </c>
      <c r="S104" s="56">
        <f>'Indicator Data'!H107/'Indicator Data'!$BD107</f>
        <v>3.3416097482228402E-3</v>
      </c>
      <c r="T104" s="56">
        <f>'Indicator Data'!I107/'Indicator Data'!$BD107</f>
        <v>2.1097345114164988E-3</v>
      </c>
      <c r="U104" s="56">
        <f>'Indicator Data'!J107/'Indicator Data'!$BD107</f>
        <v>4.871032363464073E-3</v>
      </c>
      <c r="V104" s="55">
        <f t="shared" si="96"/>
        <v>0</v>
      </c>
      <c r="W104" s="55">
        <f t="shared" si="97"/>
        <v>0</v>
      </c>
      <c r="X104" s="55">
        <f t="shared" si="98"/>
        <v>0</v>
      </c>
      <c r="Y104" s="55">
        <f t="shared" si="99"/>
        <v>5.9</v>
      </c>
      <c r="Z104" s="55">
        <f t="shared" si="100"/>
        <v>8.1</v>
      </c>
      <c r="AA104" s="55">
        <f t="shared" si="101"/>
        <v>9.1</v>
      </c>
      <c r="AB104" s="55">
        <f t="shared" si="102"/>
        <v>6.7</v>
      </c>
      <c r="AC104" s="55">
        <f t="shared" si="103"/>
        <v>8.1</v>
      </c>
      <c r="AD104" s="55">
        <f t="shared" si="104"/>
        <v>2.1</v>
      </c>
      <c r="AE104" s="55">
        <f t="shared" si="105"/>
        <v>5.9</v>
      </c>
      <c r="AF104" s="55">
        <f t="shared" si="106"/>
        <v>1.6</v>
      </c>
      <c r="AG104" s="55">
        <f>ROUND(IF('Indicator Data'!K107=0,0,IF('Indicator Data'!K107&gt;AG$194,10,IF('Indicator Data'!K107&lt;AG$195,0,10-(AG$194-'Indicator Data'!K107)/(AG$194-AG$195)*10))),1)</f>
        <v>7.1</v>
      </c>
      <c r="AH104" s="55">
        <f t="shared" si="107"/>
        <v>0.1</v>
      </c>
      <c r="AI104" s="55">
        <f t="shared" si="108"/>
        <v>0.1</v>
      </c>
      <c r="AJ104" s="55">
        <f t="shared" si="109"/>
        <v>9</v>
      </c>
      <c r="AK104" s="55">
        <f t="shared" si="110"/>
        <v>8.3000000000000007</v>
      </c>
      <c r="AL104" s="55">
        <f t="shared" si="111"/>
        <v>8.6999999999999993</v>
      </c>
      <c r="AM104" s="55">
        <f t="shared" si="112"/>
        <v>4.8</v>
      </c>
      <c r="AN104" s="55">
        <f t="shared" si="113"/>
        <v>7.9</v>
      </c>
      <c r="AO104" s="57">
        <f t="shared" si="114"/>
        <v>0.1</v>
      </c>
      <c r="AP104" s="57">
        <f t="shared" si="115"/>
        <v>7.3</v>
      </c>
      <c r="AQ104" s="57">
        <f t="shared" si="116"/>
        <v>7.8</v>
      </c>
      <c r="AR104" s="57">
        <f t="shared" si="117"/>
        <v>7.5</v>
      </c>
      <c r="AS104" s="55">
        <f t="shared" si="118"/>
        <v>7.5</v>
      </c>
      <c r="AT104" s="55">
        <f>IF('Indicator Data'!L107="No data","x",IF('Indicator Data'!BE107&lt;1000,"x",ROUND((IF('Indicator Data'!L107&gt;AT$194,10,IF('Indicator Data'!L107&lt;AT$195,0,10-(AT$194-'Indicator Data'!L107)/(AT$194-AT$195)*10))),1)))</f>
        <v>1</v>
      </c>
      <c r="AU104" s="57">
        <f t="shared" si="119"/>
        <v>4.3</v>
      </c>
      <c r="AV104" s="58">
        <f t="shared" si="120"/>
        <v>6</v>
      </c>
      <c r="AW104" s="55">
        <f>ROUND(IF('Indicator Data'!M107=0,0,IF('Indicator Data'!M107&gt;AW$194,10,IF('Indicator Data'!M107&lt;AW$195,0,10-(AW$194-'Indicator Data'!M107)/(AW$194-AW$195)*10))),1)</f>
        <v>0.7</v>
      </c>
      <c r="AX104" s="55">
        <f>ROUND(IF('Indicator Data'!N107=0,0,IF(LOG('Indicator Data'!N107)&gt;LOG(AX$194),10,IF(LOG('Indicator Data'!N107)&lt;LOG(AX$195),0,10-(LOG(AX$194)-LOG('Indicator Data'!N107))/(LOG(AX$194)-LOG(AX$195))*10))),1)</f>
        <v>1.2</v>
      </c>
      <c r="AY104" s="57">
        <f t="shared" si="121"/>
        <v>1</v>
      </c>
      <c r="AZ104" s="55">
        <f>'Indicator Data'!O107</f>
        <v>0</v>
      </c>
      <c r="BA104" s="55">
        <f>'Indicator Data'!P107</f>
        <v>0</v>
      </c>
      <c r="BB104" s="57">
        <f t="shared" si="122"/>
        <v>0</v>
      </c>
      <c r="BC104" s="58">
        <f t="shared" si="123"/>
        <v>0.7</v>
      </c>
      <c r="BD104" s="15"/>
      <c r="BE104" s="104"/>
    </row>
    <row r="105" spans="1:57" s="4" customFormat="1" x14ac:dyDescent="0.35">
      <c r="A105" s="126" t="str">
        <f>'Indicator Data'!A108</f>
        <v>Malawi</v>
      </c>
      <c r="B105" s="59" t="str">
        <f>'Indicator Data'!B108</f>
        <v>MWI</v>
      </c>
      <c r="C105" s="55">
        <f>ROUND(IF('Indicator Data'!C108=0,0.1,IF(LOG('Indicator Data'!C108)&gt;C$194,10,IF(LOG('Indicator Data'!C108)&lt;C$195,0,10-(C$194-LOG('Indicator Data'!C108))/(C$194-C$195)*10))),1)</f>
        <v>8</v>
      </c>
      <c r="D105" s="55">
        <f>ROUND(IF('Indicator Data'!D108=0,0.1,IF(LOG('Indicator Data'!D108)&gt;D$194,10,IF(LOG('Indicator Data'!D108)&lt;D$195,0,10-(D$194-LOG('Indicator Data'!D108))/(D$194-D$195)*10))),1)</f>
        <v>0.1</v>
      </c>
      <c r="E105" s="55">
        <f t="shared" si="93"/>
        <v>5.3</v>
      </c>
      <c r="F105" s="55">
        <f>ROUND(IF('Indicator Data'!E108="No data",0.1,IF('Indicator Data'!E108=0,0,IF(LOG('Indicator Data'!E108)&gt;F$194,10,IF(LOG('Indicator Data'!E108)&lt;F$195,0,10-(F$194-LOG('Indicator Data'!E108))/(F$194-F$195)*10)))),1)</f>
        <v>7.1</v>
      </c>
      <c r="G105" s="55">
        <f>ROUND(IF('Indicator Data'!F108=0,0,IF(LOG('Indicator Data'!F108)&gt;G$194,10,IF(LOG('Indicator Data'!F108)&lt;G$195,0,10-(G$194-LOG('Indicator Data'!F108))/(G$194-G$195)*10))),1)</f>
        <v>0</v>
      </c>
      <c r="H105" s="55">
        <f>ROUND(IF('Indicator Data'!G108=0,0,IF(LOG('Indicator Data'!G108)&gt;H$194,10,IF(LOG('Indicator Data'!G108)&lt;H$195,0,10-(H$194-LOG('Indicator Data'!G108))/(H$194-H$195)*10))),1)</f>
        <v>4.5</v>
      </c>
      <c r="I105" s="55">
        <f>ROUND(IF('Indicator Data'!H108=0,0,IF(LOG('Indicator Data'!H108)&gt;I$194,10,IF(LOG('Indicator Data'!H108)&lt;I$195,0,10-(I$194-LOG('Indicator Data'!H108))/(I$194-I$195)*10))),1)</f>
        <v>0</v>
      </c>
      <c r="J105" s="55">
        <f t="shared" si="94"/>
        <v>2.5</v>
      </c>
      <c r="K105" s="55">
        <f>ROUND(IF('Indicator Data'!I108=0,0,IF(LOG('Indicator Data'!I108)&gt;K$194,10,IF(LOG('Indicator Data'!I108)&lt;K$195,0,10-(K$194-LOG('Indicator Data'!I108))/(K$194-K$195)*10))),1)</f>
        <v>0</v>
      </c>
      <c r="L105" s="55">
        <f t="shared" si="95"/>
        <v>1.3</v>
      </c>
      <c r="M105" s="55">
        <f>ROUND(IF('Indicator Data'!J108=0,0,IF(LOG('Indicator Data'!J108)&gt;M$194,10,IF(LOG('Indicator Data'!J108)&lt;M$195,0,10-(M$194-LOG('Indicator Data'!J108))/(M$194-M$195)*10))),1)</f>
        <v>10</v>
      </c>
      <c r="N105" s="56">
        <f>'Indicator Data'!C108/'Indicator Data'!$BD108</f>
        <v>9.1746139167440716E-4</v>
      </c>
      <c r="O105" s="56">
        <f>'Indicator Data'!D108/'Indicator Data'!$BD108</f>
        <v>0</v>
      </c>
      <c r="P105" s="56">
        <f>IF(F105=0.1,0,'Indicator Data'!E108/'Indicator Data'!$BD108)</f>
        <v>3.9354500699050185E-3</v>
      </c>
      <c r="Q105" s="56">
        <f>'Indicator Data'!F108/'Indicator Data'!$BD108</f>
        <v>0</v>
      </c>
      <c r="R105" s="56">
        <f>'Indicator Data'!G108/'Indicator Data'!$BD108</f>
        <v>3.8601684039290293E-4</v>
      </c>
      <c r="S105" s="56">
        <f>'Indicator Data'!H108/'Indicator Data'!$BD108</f>
        <v>0</v>
      </c>
      <c r="T105" s="56">
        <f>'Indicator Data'!I108/'Indicator Data'!$BD108</f>
        <v>0</v>
      </c>
      <c r="U105" s="56">
        <f>'Indicator Data'!J108/'Indicator Data'!$BD108</f>
        <v>5.089092524646701E-2</v>
      </c>
      <c r="V105" s="55">
        <f t="shared" si="96"/>
        <v>4.5999999999999996</v>
      </c>
      <c r="W105" s="55">
        <f t="shared" si="97"/>
        <v>0</v>
      </c>
      <c r="X105" s="55">
        <f t="shared" si="98"/>
        <v>2.6</v>
      </c>
      <c r="Y105" s="55">
        <f t="shared" si="99"/>
        <v>2.6</v>
      </c>
      <c r="Z105" s="55">
        <f t="shared" si="100"/>
        <v>0</v>
      </c>
      <c r="AA105" s="55">
        <f t="shared" si="101"/>
        <v>0.2</v>
      </c>
      <c r="AB105" s="55">
        <f t="shared" si="102"/>
        <v>0</v>
      </c>
      <c r="AC105" s="55">
        <f t="shared" si="103"/>
        <v>0.1</v>
      </c>
      <c r="AD105" s="55">
        <f t="shared" si="104"/>
        <v>0</v>
      </c>
      <c r="AE105" s="55">
        <f t="shared" si="105"/>
        <v>0.1</v>
      </c>
      <c r="AF105" s="55">
        <f t="shared" si="106"/>
        <v>10</v>
      </c>
      <c r="AG105" s="55">
        <f>ROUND(IF('Indicator Data'!K108=0,0,IF('Indicator Data'!K108&gt;AG$194,10,IF('Indicator Data'!K108&lt;AG$195,0,10-(AG$194-'Indicator Data'!K108)/(AG$194-AG$195)*10))),1)</f>
        <v>8.1</v>
      </c>
      <c r="AH105" s="55">
        <f t="shared" si="107"/>
        <v>6.3</v>
      </c>
      <c r="AI105" s="55">
        <f t="shared" si="108"/>
        <v>0.1</v>
      </c>
      <c r="AJ105" s="55">
        <f t="shared" si="109"/>
        <v>2.4</v>
      </c>
      <c r="AK105" s="55">
        <f t="shared" si="110"/>
        <v>0</v>
      </c>
      <c r="AL105" s="55">
        <f t="shared" si="111"/>
        <v>1.3</v>
      </c>
      <c r="AM105" s="55">
        <f t="shared" si="112"/>
        <v>0</v>
      </c>
      <c r="AN105" s="55">
        <f t="shared" si="113"/>
        <v>10</v>
      </c>
      <c r="AO105" s="57">
        <f t="shared" si="114"/>
        <v>4.0999999999999996</v>
      </c>
      <c r="AP105" s="57">
        <f t="shared" si="115"/>
        <v>5.3</v>
      </c>
      <c r="AQ105" s="57">
        <f t="shared" si="116"/>
        <v>0</v>
      </c>
      <c r="AR105" s="57">
        <f t="shared" si="117"/>
        <v>0.7</v>
      </c>
      <c r="AS105" s="55">
        <f t="shared" si="118"/>
        <v>9.1</v>
      </c>
      <c r="AT105" s="55">
        <f>IF('Indicator Data'!L108="No data","x",IF('Indicator Data'!BE108&lt;1000,"x",ROUND((IF('Indicator Data'!L108&gt;AT$194,10,IF('Indicator Data'!L108&lt;AT$195,0,10-(AT$194-'Indicator Data'!L108)/(AT$194-AT$195)*10))),1)))</f>
        <v>3</v>
      </c>
      <c r="AU105" s="57">
        <f t="shared" si="119"/>
        <v>6.1</v>
      </c>
      <c r="AV105" s="58">
        <f t="shared" si="120"/>
        <v>3.6</v>
      </c>
      <c r="AW105" s="55">
        <f>ROUND(IF('Indicator Data'!M108=0,0,IF('Indicator Data'!M108&gt;AW$194,10,IF('Indicator Data'!M108&lt;AW$195,0,10-(AW$194-'Indicator Data'!M108)/(AW$194-AW$195)*10))),1)</f>
        <v>1.2</v>
      </c>
      <c r="AX105" s="55">
        <f>ROUND(IF('Indicator Data'!N108=0,0,IF(LOG('Indicator Data'!N108)&gt;LOG(AX$194),10,IF(LOG('Indicator Data'!N108)&lt;LOG(AX$195),0,10-(LOG(AX$194)-LOG('Indicator Data'!N108))/(LOG(AX$194)-LOG(AX$195))*10))),1)</f>
        <v>1.7</v>
      </c>
      <c r="AY105" s="57">
        <f t="shared" si="121"/>
        <v>1.5</v>
      </c>
      <c r="AZ105" s="55">
        <f>'Indicator Data'!O108</f>
        <v>0</v>
      </c>
      <c r="BA105" s="55">
        <f>'Indicator Data'!P108</f>
        <v>0</v>
      </c>
      <c r="BB105" s="57">
        <f t="shared" si="122"/>
        <v>0</v>
      </c>
      <c r="BC105" s="58">
        <f t="shared" si="123"/>
        <v>1.1000000000000001</v>
      </c>
      <c r="BD105" s="15"/>
      <c r="BE105" s="104"/>
    </row>
    <row r="106" spans="1:57" s="4" customFormat="1" x14ac:dyDescent="0.35">
      <c r="A106" s="126" t="str">
        <f>'Indicator Data'!A109</f>
        <v>Malaysia</v>
      </c>
      <c r="B106" s="59" t="str">
        <f>'Indicator Data'!B109</f>
        <v>MYS</v>
      </c>
      <c r="C106" s="55">
        <f>ROUND(IF('Indicator Data'!C109=0,0.1,IF(LOG('Indicator Data'!C109)&gt;C$194,10,IF(LOG('Indicator Data'!C109)&lt;C$195,0,10-(C$194-LOG('Indicator Data'!C109))/(C$194-C$195)*10))),1)</f>
        <v>8.4</v>
      </c>
      <c r="D106" s="55">
        <f>ROUND(IF('Indicator Data'!D109=0,0.1,IF(LOG('Indicator Data'!D109)&gt;D$194,10,IF(LOG('Indicator Data'!D109)&lt;D$195,0,10-(D$194-LOG('Indicator Data'!D109))/(D$194-D$195)*10))),1)</f>
        <v>0.1</v>
      </c>
      <c r="E106" s="55">
        <f t="shared" si="93"/>
        <v>5.6</v>
      </c>
      <c r="F106" s="55">
        <f>ROUND(IF('Indicator Data'!E109="No data",0.1,IF('Indicator Data'!E109=0,0,IF(LOG('Indicator Data'!E109)&gt;F$194,10,IF(LOG('Indicator Data'!E109)&lt;F$195,0,10-(F$194-LOG('Indicator Data'!E109))/(F$194-F$195)*10)))),1)</f>
        <v>8.1999999999999993</v>
      </c>
      <c r="G106" s="55">
        <f>ROUND(IF('Indicator Data'!F109=0,0,IF(LOG('Indicator Data'!F109)&gt;G$194,10,IF(LOG('Indicator Data'!F109)&lt;G$195,0,10-(G$194-LOG('Indicator Data'!F109))/(G$194-G$195)*10))),1)</f>
        <v>7</v>
      </c>
      <c r="H106" s="55">
        <f>ROUND(IF('Indicator Data'!G109=0,0,IF(LOG('Indicator Data'!G109)&gt;H$194,10,IF(LOG('Indicator Data'!G109)&lt;H$195,0,10-(H$194-LOG('Indicator Data'!G109))/(H$194-H$195)*10))),1)</f>
        <v>3.8</v>
      </c>
      <c r="I106" s="55">
        <f>ROUND(IF('Indicator Data'!H109=0,0,IF(LOG('Indicator Data'!H109)&gt;I$194,10,IF(LOG('Indicator Data'!H109)&lt;I$195,0,10-(I$194-LOG('Indicator Data'!H109))/(I$194-I$195)*10))),1)</f>
        <v>0</v>
      </c>
      <c r="J106" s="55">
        <f t="shared" si="94"/>
        <v>2.1</v>
      </c>
      <c r="K106" s="55">
        <f>ROUND(IF('Indicator Data'!I109=0,0,IF(LOG('Indicator Data'!I109)&gt;K$194,10,IF(LOG('Indicator Data'!I109)&lt;K$195,0,10-(K$194-LOG('Indicator Data'!I109))/(K$194-K$195)*10))),1)</f>
        <v>6.7</v>
      </c>
      <c r="L106" s="55">
        <f t="shared" si="95"/>
        <v>4.8</v>
      </c>
      <c r="M106" s="55">
        <f>ROUND(IF('Indicator Data'!J109=0,0,IF(LOG('Indicator Data'!J109)&gt;M$194,10,IF(LOG('Indicator Data'!J109)&lt;M$195,0,10-(M$194-LOG('Indicator Data'!J109))/(M$194-M$195)*10))),1)</f>
        <v>9.6</v>
      </c>
      <c r="N106" s="56">
        <f>'Indicator Data'!C109/'Indicator Data'!$BD109</f>
        <v>7.7192653752756904E-4</v>
      </c>
      <c r="O106" s="56">
        <f>'Indicator Data'!D109/'Indicator Data'!$BD109</f>
        <v>0</v>
      </c>
      <c r="P106" s="56">
        <f>IF(F106=0.1,0,'Indicator Data'!E109/'Indicator Data'!$BD109)</f>
        <v>6.0382679230802563E-3</v>
      </c>
      <c r="Q106" s="56">
        <f>'Indicator Data'!F109/'Indicator Data'!$BD109</f>
        <v>5.4507587256329755E-6</v>
      </c>
      <c r="R106" s="56">
        <f>'Indicator Data'!G109/'Indicator Data'!$BD109</f>
        <v>1.1207704827299998E-4</v>
      </c>
      <c r="S106" s="56">
        <f>'Indicator Data'!H109/'Indicator Data'!$BD109</f>
        <v>0</v>
      </c>
      <c r="T106" s="56">
        <f>'Indicator Data'!I109/'Indicator Data'!$BD109</f>
        <v>7.2289868557165828E-4</v>
      </c>
      <c r="U106" s="56">
        <f>'Indicator Data'!J109/'Indicator Data'!$BD109</f>
        <v>2.213416288024894E-3</v>
      </c>
      <c r="V106" s="55">
        <f t="shared" si="96"/>
        <v>3.9</v>
      </c>
      <c r="W106" s="55">
        <f t="shared" si="97"/>
        <v>0</v>
      </c>
      <c r="X106" s="55">
        <f t="shared" si="98"/>
        <v>2.2000000000000002</v>
      </c>
      <c r="Y106" s="55">
        <f t="shared" si="99"/>
        <v>4</v>
      </c>
      <c r="Z106" s="55">
        <f t="shared" si="100"/>
        <v>7.2</v>
      </c>
      <c r="AA106" s="55">
        <f t="shared" si="101"/>
        <v>0.1</v>
      </c>
      <c r="AB106" s="55">
        <f t="shared" si="102"/>
        <v>0</v>
      </c>
      <c r="AC106" s="55">
        <f t="shared" si="103"/>
        <v>0.1</v>
      </c>
      <c r="AD106" s="55">
        <f t="shared" si="104"/>
        <v>0.7</v>
      </c>
      <c r="AE106" s="55">
        <f t="shared" si="105"/>
        <v>0.4</v>
      </c>
      <c r="AF106" s="55">
        <f t="shared" si="106"/>
        <v>0.7</v>
      </c>
      <c r="AG106" s="55">
        <f>ROUND(IF('Indicator Data'!K109=0,0,IF('Indicator Data'!K109&gt;AG$194,10,IF('Indicator Data'!K109&lt;AG$195,0,10-(AG$194-'Indicator Data'!K109)/(AG$194-AG$195)*10))),1)</f>
        <v>2</v>
      </c>
      <c r="AH106" s="55">
        <f t="shared" si="107"/>
        <v>6.2</v>
      </c>
      <c r="AI106" s="55">
        <f t="shared" si="108"/>
        <v>0.1</v>
      </c>
      <c r="AJ106" s="55">
        <f t="shared" si="109"/>
        <v>2</v>
      </c>
      <c r="AK106" s="55">
        <f t="shared" si="110"/>
        <v>0</v>
      </c>
      <c r="AL106" s="55">
        <f t="shared" si="111"/>
        <v>1</v>
      </c>
      <c r="AM106" s="55">
        <f t="shared" si="112"/>
        <v>3.7</v>
      </c>
      <c r="AN106" s="55">
        <f t="shared" si="113"/>
        <v>7.1</v>
      </c>
      <c r="AO106" s="57">
        <f t="shared" si="114"/>
        <v>4.0999999999999996</v>
      </c>
      <c r="AP106" s="57">
        <f t="shared" si="115"/>
        <v>6.6</v>
      </c>
      <c r="AQ106" s="57">
        <f t="shared" si="116"/>
        <v>7.1</v>
      </c>
      <c r="AR106" s="57">
        <f t="shared" si="117"/>
        <v>2.9</v>
      </c>
      <c r="AS106" s="55">
        <f t="shared" si="118"/>
        <v>4.5999999999999996</v>
      </c>
      <c r="AT106" s="55">
        <f>IF('Indicator Data'!L109="No data","x",IF('Indicator Data'!BE109&lt;1000,"x",ROUND((IF('Indicator Data'!L109&gt;AT$194,10,IF('Indicator Data'!L109&lt;AT$195,0,10-(AT$194-'Indicator Data'!L109)/(AT$194-AT$195)*10))),1)))</f>
        <v>2</v>
      </c>
      <c r="AU106" s="57">
        <f t="shared" si="119"/>
        <v>3.3</v>
      </c>
      <c r="AV106" s="58">
        <f t="shared" si="120"/>
        <v>5.0999999999999996</v>
      </c>
      <c r="AW106" s="55">
        <f>ROUND(IF('Indicator Data'!M109=0,0,IF('Indicator Data'!M109&gt;AW$194,10,IF('Indicator Data'!M109&lt;AW$195,0,10-(AW$194-'Indicator Data'!M109)/(AW$194-AW$195)*10))),1)</f>
        <v>3.6</v>
      </c>
      <c r="AX106" s="55">
        <f>ROUND(IF('Indicator Data'!N109=0,0,IF(LOG('Indicator Data'!N109)&gt;LOG(AX$194),10,IF(LOG('Indicator Data'!N109)&lt;LOG(AX$195),0,10-(LOG(AX$194)-LOG('Indicator Data'!N109))/(LOG(AX$194)-LOG(AX$195))*10))),1)</f>
        <v>2.9</v>
      </c>
      <c r="AY106" s="57">
        <f t="shared" si="121"/>
        <v>3.3</v>
      </c>
      <c r="AZ106" s="55">
        <f>'Indicator Data'!O109</f>
        <v>0</v>
      </c>
      <c r="BA106" s="55">
        <f>'Indicator Data'!P109</f>
        <v>0</v>
      </c>
      <c r="BB106" s="57">
        <f t="shared" si="122"/>
        <v>0</v>
      </c>
      <c r="BC106" s="58">
        <f t="shared" si="123"/>
        <v>2.2999999999999998</v>
      </c>
      <c r="BD106" s="15"/>
      <c r="BE106" s="104"/>
    </row>
    <row r="107" spans="1:57" s="4" customFormat="1" x14ac:dyDescent="0.35">
      <c r="A107" s="126" t="str">
        <f>'Indicator Data'!A110</f>
        <v>Maldives</v>
      </c>
      <c r="B107" s="59" t="str">
        <f>'Indicator Data'!B110</f>
        <v>MDV</v>
      </c>
      <c r="C107" s="55">
        <f>ROUND(IF('Indicator Data'!C110=0,0.1,IF(LOG('Indicator Data'!C110)&gt;C$194,10,IF(LOG('Indicator Data'!C110)&lt;C$195,0,10-(C$194-LOG('Indicator Data'!C110))/(C$194-C$195)*10))),1)</f>
        <v>0.1</v>
      </c>
      <c r="D107" s="55">
        <f>ROUND(IF('Indicator Data'!D110=0,0.1,IF(LOG('Indicator Data'!D110)&gt;D$194,10,IF(LOG('Indicator Data'!D110)&lt;D$195,0,10-(D$194-LOG('Indicator Data'!D110))/(D$194-D$195)*10))),1)</f>
        <v>0.1</v>
      </c>
      <c r="E107" s="55">
        <f t="shared" si="93"/>
        <v>0.1</v>
      </c>
      <c r="F107" s="55">
        <f>ROUND(IF('Indicator Data'!E110="No data",0.1,IF('Indicator Data'!E110=0,0,IF(LOG('Indicator Data'!E110)&gt;F$194,10,IF(LOG('Indicator Data'!E110)&lt;F$195,0,10-(F$194-LOG('Indicator Data'!E110))/(F$194-F$195)*10)))),1)</f>
        <v>0.1</v>
      </c>
      <c r="G107" s="55">
        <f>ROUND(IF('Indicator Data'!F110=0,0,IF(LOG('Indicator Data'!F110)&gt;G$194,10,IF(LOG('Indicator Data'!F110)&lt;G$195,0,10-(G$194-LOG('Indicator Data'!F110))/(G$194-G$195)*10))),1)</f>
        <v>7.1</v>
      </c>
      <c r="H107" s="55">
        <f>ROUND(IF('Indicator Data'!G110=0,0,IF(LOG('Indicator Data'!G110)&gt;H$194,10,IF(LOG('Indicator Data'!G110)&lt;H$195,0,10-(H$194-LOG('Indicator Data'!G110))/(H$194-H$195)*10))),1)</f>
        <v>0</v>
      </c>
      <c r="I107" s="55">
        <f>ROUND(IF('Indicator Data'!H110=0,0,IF(LOG('Indicator Data'!H110)&gt;I$194,10,IF(LOG('Indicator Data'!H110)&lt;I$195,0,10-(I$194-LOG('Indicator Data'!H110))/(I$194-I$195)*10))),1)</f>
        <v>0</v>
      </c>
      <c r="J107" s="55">
        <f t="shared" si="94"/>
        <v>0</v>
      </c>
      <c r="K107" s="55">
        <f>ROUND(IF('Indicator Data'!I110=0,0,IF(LOG('Indicator Data'!I110)&gt;K$194,10,IF(LOG('Indicator Data'!I110)&lt;K$195,0,10-(K$194-LOG('Indicator Data'!I110))/(K$194-K$195)*10))),1)</f>
        <v>0</v>
      </c>
      <c r="L107" s="55">
        <f t="shared" si="95"/>
        <v>0</v>
      </c>
      <c r="M107" s="55">
        <f>ROUND(IF('Indicator Data'!J110=0,0,IF(LOG('Indicator Data'!J110)&gt;M$194,10,IF(LOG('Indicator Data'!J110)&lt;M$195,0,10-(M$194-LOG('Indicator Data'!J110))/(M$194-M$195)*10))),1)</f>
        <v>0</v>
      </c>
      <c r="N107" s="56">
        <f>'Indicator Data'!C110/'Indicator Data'!$BD110</f>
        <v>0</v>
      </c>
      <c r="O107" s="56">
        <f>'Indicator Data'!D110/'Indicator Data'!$BD110</f>
        <v>0</v>
      </c>
      <c r="P107" s="56">
        <f>IF(F107=0.1,0,'Indicator Data'!E110/'Indicator Data'!$BD110)</f>
        <v>0</v>
      </c>
      <c r="Q107" s="56">
        <f>'Indicator Data'!F110/'Indicator Data'!$BD110</f>
        <v>5.2514733366043522E-4</v>
      </c>
      <c r="R107" s="56">
        <f>'Indicator Data'!G110/'Indicator Data'!$BD110</f>
        <v>0</v>
      </c>
      <c r="S107" s="56">
        <f>'Indicator Data'!H110/'Indicator Data'!$BD110</f>
        <v>0</v>
      </c>
      <c r="T107" s="56">
        <f>'Indicator Data'!I110/'Indicator Data'!$BD110</f>
        <v>0</v>
      </c>
      <c r="U107" s="56">
        <f>'Indicator Data'!J110/'Indicator Data'!$BD110</f>
        <v>0</v>
      </c>
      <c r="V107" s="55">
        <f t="shared" si="96"/>
        <v>0</v>
      </c>
      <c r="W107" s="55">
        <f t="shared" si="97"/>
        <v>0</v>
      </c>
      <c r="X107" s="55">
        <f t="shared" si="98"/>
        <v>0</v>
      </c>
      <c r="Y107" s="55">
        <f t="shared" si="99"/>
        <v>0.1</v>
      </c>
      <c r="Z107" s="55">
        <f t="shared" si="100"/>
        <v>10</v>
      </c>
      <c r="AA107" s="55">
        <f t="shared" si="101"/>
        <v>0</v>
      </c>
      <c r="AB107" s="55">
        <f t="shared" si="102"/>
        <v>0</v>
      </c>
      <c r="AC107" s="55">
        <f t="shared" si="103"/>
        <v>0</v>
      </c>
      <c r="AD107" s="55">
        <f t="shared" si="104"/>
        <v>0</v>
      </c>
      <c r="AE107" s="55">
        <f t="shared" si="105"/>
        <v>0</v>
      </c>
      <c r="AF107" s="55">
        <f t="shared" si="106"/>
        <v>0</v>
      </c>
      <c r="AG107" s="55">
        <f>ROUND(IF('Indicator Data'!K110=0,0,IF('Indicator Data'!K110&gt;AG$194,10,IF('Indicator Data'!K110&lt;AG$195,0,10-(AG$194-'Indicator Data'!K110)/(AG$194-AG$195)*10))),1)</f>
        <v>0</v>
      </c>
      <c r="AH107" s="55">
        <f t="shared" si="107"/>
        <v>0.1</v>
      </c>
      <c r="AI107" s="55">
        <f t="shared" si="108"/>
        <v>0.1</v>
      </c>
      <c r="AJ107" s="55">
        <f t="shared" si="109"/>
        <v>0</v>
      </c>
      <c r="AK107" s="55">
        <f t="shared" si="110"/>
        <v>0</v>
      </c>
      <c r="AL107" s="55">
        <f t="shared" si="111"/>
        <v>0</v>
      </c>
      <c r="AM107" s="55">
        <f t="shared" si="112"/>
        <v>0</v>
      </c>
      <c r="AN107" s="55">
        <f t="shared" si="113"/>
        <v>0</v>
      </c>
      <c r="AO107" s="57">
        <f t="shared" si="114"/>
        <v>0.1</v>
      </c>
      <c r="AP107" s="57">
        <f t="shared" si="115"/>
        <v>0.1</v>
      </c>
      <c r="AQ107" s="57">
        <f t="shared" si="116"/>
        <v>9</v>
      </c>
      <c r="AR107" s="57">
        <f t="shared" si="117"/>
        <v>0</v>
      </c>
      <c r="AS107" s="55">
        <f t="shared" si="118"/>
        <v>0</v>
      </c>
      <c r="AT107" s="55" t="str">
        <f>IF('Indicator Data'!L110="No data","x",IF('Indicator Data'!BE110&lt;1000,"x",ROUND((IF('Indicator Data'!L110&gt;AT$194,10,IF('Indicator Data'!L110&lt;AT$195,0,10-(AT$194-'Indicator Data'!L110)/(AT$194-AT$195)*10))),1)))</f>
        <v>x</v>
      </c>
      <c r="AU107" s="57">
        <f t="shared" si="119"/>
        <v>0</v>
      </c>
      <c r="AV107" s="58">
        <f t="shared" si="120"/>
        <v>3.2</v>
      </c>
      <c r="AW107" s="55">
        <f>ROUND(IF('Indicator Data'!M110=0,0,IF('Indicator Data'!M110&gt;AW$194,10,IF('Indicator Data'!M110&lt;AW$195,0,10-(AW$194-'Indicator Data'!M110)/(AW$194-AW$195)*10))),1)</f>
        <v>0.2</v>
      </c>
      <c r="AX107" s="55">
        <f>ROUND(IF('Indicator Data'!N110=0,0,IF(LOG('Indicator Data'!N110)&gt;LOG(AX$194),10,IF(LOG('Indicator Data'!N110)&lt;LOG(AX$195),0,10-(LOG(AX$194)-LOG('Indicator Data'!N110))/(LOG(AX$194)-LOG(AX$195))*10))),1)</f>
        <v>0</v>
      </c>
      <c r="AY107" s="57">
        <f t="shared" si="121"/>
        <v>0.1</v>
      </c>
      <c r="AZ107" s="55">
        <f>'Indicator Data'!O110</f>
        <v>0</v>
      </c>
      <c r="BA107" s="55">
        <f>'Indicator Data'!P110</f>
        <v>0</v>
      </c>
      <c r="BB107" s="57">
        <f t="shared" si="122"/>
        <v>0</v>
      </c>
      <c r="BC107" s="58">
        <f t="shared" si="123"/>
        <v>0.1</v>
      </c>
      <c r="BD107" s="15"/>
      <c r="BE107" s="104"/>
    </row>
    <row r="108" spans="1:57" s="4" customFormat="1" x14ac:dyDescent="0.35">
      <c r="A108" s="126" t="str">
        <f>'Indicator Data'!A111</f>
        <v>Mali</v>
      </c>
      <c r="B108" s="59" t="str">
        <f>'Indicator Data'!B111</f>
        <v>MLI</v>
      </c>
      <c r="C108" s="55">
        <f>ROUND(IF('Indicator Data'!C111=0,0.1,IF(LOG('Indicator Data'!C111)&gt;C$194,10,IF(LOG('Indicator Data'!C111)&lt;C$195,0,10-(C$194-LOG('Indicator Data'!C111))/(C$194-C$195)*10))),1)</f>
        <v>0.1</v>
      </c>
      <c r="D108" s="55">
        <f>ROUND(IF('Indicator Data'!D111=0,0.1,IF(LOG('Indicator Data'!D111)&gt;D$194,10,IF(LOG('Indicator Data'!D111)&lt;D$195,0,10-(D$194-LOG('Indicator Data'!D111))/(D$194-D$195)*10))),1)</f>
        <v>0.1</v>
      </c>
      <c r="E108" s="55">
        <f t="shared" si="93"/>
        <v>0.1</v>
      </c>
      <c r="F108" s="55">
        <f>ROUND(IF('Indicator Data'!E111="No data",0.1,IF('Indicator Data'!E111=0,0,IF(LOG('Indicator Data'!E111)&gt;F$194,10,IF(LOG('Indicator Data'!E111)&lt;F$195,0,10-(F$194-LOG('Indicator Data'!E111))/(F$194-F$195)*10)))),1)</f>
        <v>7.9</v>
      </c>
      <c r="G108" s="55">
        <f>ROUND(IF('Indicator Data'!F111=0,0,IF(LOG('Indicator Data'!F111)&gt;G$194,10,IF(LOG('Indicator Data'!F111)&lt;G$195,0,10-(G$194-LOG('Indicator Data'!F111))/(G$194-G$195)*10))),1)</f>
        <v>0</v>
      </c>
      <c r="H108" s="55">
        <f>ROUND(IF('Indicator Data'!G111=0,0,IF(LOG('Indicator Data'!G111)&gt;H$194,10,IF(LOG('Indicator Data'!G111)&lt;H$195,0,10-(H$194-LOG('Indicator Data'!G111))/(H$194-H$195)*10))),1)</f>
        <v>0</v>
      </c>
      <c r="I108" s="55">
        <f>ROUND(IF('Indicator Data'!H111=0,0,IF(LOG('Indicator Data'!H111)&gt;I$194,10,IF(LOG('Indicator Data'!H111)&lt;I$195,0,10-(I$194-LOG('Indicator Data'!H111))/(I$194-I$195)*10))),1)</f>
        <v>0</v>
      </c>
      <c r="J108" s="55">
        <f t="shared" si="94"/>
        <v>0</v>
      </c>
      <c r="K108" s="55">
        <f>ROUND(IF('Indicator Data'!I111=0,0,IF(LOG('Indicator Data'!I111)&gt;K$194,10,IF(LOG('Indicator Data'!I111)&lt;K$195,0,10-(K$194-LOG('Indicator Data'!I111))/(K$194-K$195)*10))),1)</f>
        <v>0</v>
      </c>
      <c r="L108" s="55">
        <f t="shared" si="95"/>
        <v>0</v>
      </c>
      <c r="M108" s="55">
        <f>ROUND(IF('Indicator Data'!J111=0,0,IF(LOG('Indicator Data'!J111)&gt;M$194,10,IF(LOG('Indicator Data'!J111)&lt;M$195,0,10-(M$194-LOG('Indicator Data'!J111))/(M$194-M$195)*10))),1)</f>
        <v>10</v>
      </c>
      <c r="N108" s="56">
        <f>'Indicator Data'!C111/'Indicator Data'!$BD111</f>
        <v>0</v>
      </c>
      <c r="O108" s="56">
        <f>'Indicator Data'!D111/'Indicator Data'!$BD111</f>
        <v>0</v>
      </c>
      <c r="P108" s="56">
        <f>IF(F108=0.1,0,'Indicator Data'!E111/'Indicator Data'!$BD111)</f>
        <v>8.6329161301588533E-3</v>
      </c>
      <c r="Q108" s="56">
        <f>'Indicator Data'!F111/'Indicator Data'!$BD111</f>
        <v>0</v>
      </c>
      <c r="R108" s="56">
        <f>'Indicator Data'!G111/'Indicator Data'!$BD111</f>
        <v>0</v>
      </c>
      <c r="S108" s="56">
        <f>'Indicator Data'!H111/'Indicator Data'!$BD111</f>
        <v>0</v>
      </c>
      <c r="T108" s="56">
        <f>'Indicator Data'!I111/'Indicator Data'!$BD111</f>
        <v>0</v>
      </c>
      <c r="U108" s="56">
        <f>'Indicator Data'!J111/'Indicator Data'!$BD111</f>
        <v>9.6431556281851467E-3</v>
      </c>
      <c r="V108" s="55">
        <f t="shared" si="96"/>
        <v>0</v>
      </c>
      <c r="W108" s="55">
        <f t="shared" si="97"/>
        <v>0</v>
      </c>
      <c r="X108" s="55">
        <f t="shared" si="98"/>
        <v>0</v>
      </c>
      <c r="Y108" s="55">
        <f t="shared" si="99"/>
        <v>5.8</v>
      </c>
      <c r="Z108" s="55">
        <f t="shared" si="100"/>
        <v>0</v>
      </c>
      <c r="AA108" s="55">
        <f t="shared" si="101"/>
        <v>0</v>
      </c>
      <c r="AB108" s="55">
        <f t="shared" si="102"/>
        <v>0</v>
      </c>
      <c r="AC108" s="55">
        <f t="shared" si="103"/>
        <v>0</v>
      </c>
      <c r="AD108" s="55">
        <f t="shared" si="104"/>
        <v>0</v>
      </c>
      <c r="AE108" s="55">
        <f t="shared" si="105"/>
        <v>0</v>
      </c>
      <c r="AF108" s="55">
        <f t="shared" si="106"/>
        <v>3.2</v>
      </c>
      <c r="AG108" s="55">
        <f>ROUND(IF('Indicator Data'!K111=0,0,IF('Indicator Data'!K111&gt;AG$194,10,IF('Indicator Data'!K111&lt;AG$195,0,10-(AG$194-'Indicator Data'!K111)/(AG$194-AG$195)*10))),1)</f>
        <v>6.1</v>
      </c>
      <c r="AH108" s="55">
        <f t="shared" si="107"/>
        <v>0.1</v>
      </c>
      <c r="AI108" s="55">
        <f t="shared" si="108"/>
        <v>0.1</v>
      </c>
      <c r="AJ108" s="55">
        <f t="shared" si="109"/>
        <v>0</v>
      </c>
      <c r="AK108" s="55">
        <f t="shared" si="110"/>
        <v>0</v>
      </c>
      <c r="AL108" s="55">
        <f t="shared" si="111"/>
        <v>0</v>
      </c>
      <c r="AM108" s="55">
        <f t="shared" si="112"/>
        <v>0</v>
      </c>
      <c r="AN108" s="55">
        <f t="shared" si="113"/>
        <v>8.1</v>
      </c>
      <c r="AO108" s="57">
        <f t="shared" si="114"/>
        <v>0.1</v>
      </c>
      <c r="AP108" s="57">
        <f t="shared" si="115"/>
        <v>7</v>
      </c>
      <c r="AQ108" s="57">
        <f t="shared" si="116"/>
        <v>0</v>
      </c>
      <c r="AR108" s="57">
        <f t="shared" si="117"/>
        <v>0</v>
      </c>
      <c r="AS108" s="55">
        <f t="shared" si="118"/>
        <v>7.1</v>
      </c>
      <c r="AT108" s="55">
        <f>IF('Indicator Data'!L111="No data","x",IF('Indicator Data'!BE111&lt;1000,"x",ROUND((IF('Indicator Data'!L111&gt;AT$194,10,IF('Indicator Data'!L111&lt;AT$195,0,10-(AT$194-'Indicator Data'!L111)/(AT$194-AT$195)*10))),1)))</f>
        <v>3</v>
      </c>
      <c r="AU108" s="57">
        <f t="shared" si="119"/>
        <v>5.0999999999999996</v>
      </c>
      <c r="AV108" s="58">
        <f t="shared" si="120"/>
        <v>3.1</v>
      </c>
      <c r="AW108" s="55">
        <f>ROUND(IF('Indicator Data'!M111=0,0,IF('Indicator Data'!M111&gt;AW$194,10,IF('Indicator Data'!M111&lt;AW$195,0,10-(AW$194-'Indicator Data'!M111)/(AW$194-AW$195)*10))),1)</f>
        <v>9.8000000000000007</v>
      </c>
      <c r="AX108" s="55">
        <f>ROUND(IF('Indicator Data'!N111=0,0,IF(LOG('Indicator Data'!N111)&gt;LOG(AX$194),10,IF(LOG('Indicator Data'!N111)&lt;LOG(AX$195),0,10-(LOG(AX$194)-LOG('Indicator Data'!N111))/(LOG(AX$194)-LOG(AX$195))*10))),1)</f>
        <v>9.6999999999999993</v>
      </c>
      <c r="AY108" s="57">
        <f t="shared" si="121"/>
        <v>9.8000000000000007</v>
      </c>
      <c r="AZ108" s="55">
        <f>'Indicator Data'!O111</f>
        <v>4</v>
      </c>
      <c r="BA108" s="55">
        <f>'Indicator Data'!P111</f>
        <v>0</v>
      </c>
      <c r="BB108" s="57">
        <f t="shared" si="122"/>
        <v>8</v>
      </c>
      <c r="BC108" s="58">
        <f t="shared" si="123"/>
        <v>8</v>
      </c>
      <c r="BD108" s="15"/>
      <c r="BE108" s="104"/>
    </row>
    <row r="109" spans="1:57" s="4" customFormat="1" x14ac:dyDescent="0.35">
      <c r="A109" s="126" t="str">
        <f>'Indicator Data'!A112</f>
        <v>Malta</v>
      </c>
      <c r="B109" s="59" t="str">
        <f>'Indicator Data'!B112</f>
        <v>MLT</v>
      </c>
      <c r="C109" s="55">
        <f>ROUND(IF('Indicator Data'!C112=0,0.1,IF(LOG('Indicator Data'!C112)&gt;C$194,10,IF(LOG('Indicator Data'!C112)&lt;C$195,0,10-(C$194-LOG('Indicator Data'!C112))/(C$194-C$195)*10))),1)</f>
        <v>0.1</v>
      </c>
      <c r="D109" s="55">
        <f>ROUND(IF('Indicator Data'!D112=0,0.1,IF(LOG('Indicator Data'!D112)&gt;D$194,10,IF(LOG('Indicator Data'!D112)&lt;D$195,0,10-(D$194-LOG('Indicator Data'!D112))/(D$194-D$195)*10))),1)</f>
        <v>0.1</v>
      </c>
      <c r="E109" s="55">
        <f t="shared" si="93"/>
        <v>0.1</v>
      </c>
      <c r="F109" s="55">
        <f>ROUND(IF('Indicator Data'!E112="No data",0.1,IF('Indicator Data'!E112=0,0,IF(LOG('Indicator Data'!E112)&gt;F$194,10,IF(LOG('Indicator Data'!E112)&lt;F$195,0,10-(F$194-LOG('Indicator Data'!E112))/(F$194-F$195)*10)))),1)</f>
        <v>0.1</v>
      </c>
      <c r="G109" s="55">
        <f>ROUND(IF('Indicator Data'!F112=0,0,IF(LOG('Indicator Data'!F112)&gt;G$194,10,IF(LOG('Indicator Data'!F112)&lt;G$195,0,10-(G$194-LOG('Indicator Data'!F112))/(G$194-G$195)*10))),1)</f>
        <v>5.4</v>
      </c>
      <c r="H109" s="55">
        <f>ROUND(IF('Indicator Data'!G112=0,0,IF(LOG('Indicator Data'!G112)&gt;H$194,10,IF(LOG('Indicator Data'!G112)&lt;H$195,0,10-(H$194-LOG('Indicator Data'!G112))/(H$194-H$195)*10))),1)</f>
        <v>0</v>
      </c>
      <c r="I109" s="55">
        <f>ROUND(IF('Indicator Data'!H112=0,0,IF(LOG('Indicator Data'!H112)&gt;I$194,10,IF(LOG('Indicator Data'!H112)&lt;I$195,0,10-(I$194-LOG('Indicator Data'!H112))/(I$194-I$195)*10))),1)</f>
        <v>0</v>
      </c>
      <c r="J109" s="55">
        <f t="shared" si="94"/>
        <v>0</v>
      </c>
      <c r="K109" s="55">
        <f>ROUND(IF('Indicator Data'!I112=0,0,IF(LOG('Indicator Data'!I112)&gt;K$194,10,IF(LOG('Indicator Data'!I112)&lt;K$195,0,10-(K$194-LOG('Indicator Data'!I112))/(K$194-K$195)*10))),1)</f>
        <v>0</v>
      </c>
      <c r="L109" s="55">
        <f t="shared" si="95"/>
        <v>0</v>
      </c>
      <c r="M109" s="55">
        <f>ROUND(IF('Indicator Data'!J112=0,0,IF(LOG('Indicator Data'!J112)&gt;M$194,10,IF(LOG('Indicator Data'!J112)&lt;M$195,0,10-(M$194-LOG('Indicator Data'!J112))/(M$194-M$195)*10))),1)</f>
        <v>0</v>
      </c>
      <c r="N109" s="56">
        <f>'Indicator Data'!C112/'Indicator Data'!$BD112</f>
        <v>0</v>
      </c>
      <c r="O109" s="56">
        <f>'Indicator Data'!D112/'Indicator Data'!$BD112</f>
        <v>0</v>
      </c>
      <c r="P109" s="56">
        <f>IF(F109=0.1,0,'Indicator Data'!E112/'Indicator Data'!$BD112)</f>
        <v>0</v>
      </c>
      <c r="Q109" s="56">
        <f>'Indicator Data'!F112/'Indicator Data'!$BD112</f>
        <v>4.1413249937645096E-5</v>
      </c>
      <c r="R109" s="56">
        <f>'Indicator Data'!G112/'Indicator Data'!$BD112</f>
        <v>0</v>
      </c>
      <c r="S109" s="56">
        <f>'Indicator Data'!H112/'Indicator Data'!$BD112</f>
        <v>0</v>
      </c>
      <c r="T109" s="56">
        <f>'Indicator Data'!I112/'Indicator Data'!$BD112</f>
        <v>0</v>
      </c>
      <c r="U109" s="56">
        <f>'Indicator Data'!J112/'Indicator Data'!$BD112</f>
        <v>0</v>
      </c>
      <c r="V109" s="55">
        <f t="shared" si="96"/>
        <v>0</v>
      </c>
      <c r="W109" s="55">
        <f t="shared" si="97"/>
        <v>0</v>
      </c>
      <c r="X109" s="55">
        <f t="shared" si="98"/>
        <v>0</v>
      </c>
      <c r="Y109" s="55">
        <f t="shared" si="99"/>
        <v>0.1</v>
      </c>
      <c r="Z109" s="55">
        <f t="shared" si="100"/>
        <v>9.1</v>
      </c>
      <c r="AA109" s="55">
        <f t="shared" si="101"/>
        <v>0</v>
      </c>
      <c r="AB109" s="55">
        <f t="shared" si="102"/>
        <v>0</v>
      </c>
      <c r="AC109" s="55">
        <f t="shared" si="103"/>
        <v>0</v>
      </c>
      <c r="AD109" s="55">
        <f t="shared" si="104"/>
        <v>0</v>
      </c>
      <c r="AE109" s="55">
        <f t="shared" si="105"/>
        <v>0</v>
      </c>
      <c r="AF109" s="55">
        <f t="shared" si="106"/>
        <v>0</v>
      </c>
      <c r="AG109" s="55">
        <f>ROUND(IF('Indicator Data'!K112=0,0,IF('Indicator Data'!K112&gt;AG$194,10,IF('Indicator Data'!K112&lt;AG$195,0,10-(AG$194-'Indicator Data'!K112)/(AG$194-AG$195)*10))),1)</f>
        <v>0</v>
      </c>
      <c r="AH109" s="55">
        <f t="shared" si="107"/>
        <v>0.1</v>
      </c>
      <c r="AI109" s="55">
        <f t="shared" si="108"/>
        <v>0.1</v>
      </c>
      <c r="AJ109" s="55">
        <f t="shared" si="109"/>
        <v>0</v>
      </c>
      <c r="AK109" s="55">
        <f t="shared" si="110"/>
        <v>0</v>
      </c>
      <c r="AL109" s="55">
        <f t="shared" si="111"/>
        <v>0</v>
      </c>
      <c r="AM109" s="55">
        <f t="shared" si="112"/>
        <v>0</v>
      </c>
      <c r="AN109" s="55">
        <f t="shared" si="113"/>
        <v>0</v>
      </c>
      <c r="AO109" s="57">
        <f t="shared" si="114"/>
        <v>0.1</v>
      </c>
      <c r="AP109" s="57">
        <f t="shared" si="115"/>
        <v>0.1</v>
      </c>
      <c r="AQ109" s="57">
        <f t="shared" si="116"/>
        <v>7.7</v>
      </c>
      <c r="AR109" s="57">
        <f t="shared" si="117"/>
        <v>0</v>
      </c>
      <c r="AS109" s="55">
        <f t="shared" si="118"/>
        <v>0</v>
      </c>
      <c r="AT109" s="55" t="str">
        <f>IF('Indicator Data'!L112="No data","x",IF('Indicator Data'!BE112&lt;1000,"x",ROUND((IF('Indicator Data'!L112&gt;AT$194,10,IF('Indicator Data'!L112&lt;AT$195,0,10-(AT$194-'Indicator Data'!L112)/(AT$194-AT$195)*10))),1)))</f>
        <v>x</v>
      </c>
      <c r="AU109" s="57">
        <f t="shared" si="119"/>
        <v>0</v>
      </c>
      <c r="AV109" s="58">
        <f t="shared" si="120"/>
        <v>2.4</v>
      </c>
      <c r="AW109" s="55">
        <f>ROUND(IF('Indicator Data'!M112=0,0,IF('Indicator Data'!M112&gt;AW$194,10,IF('Indicator Data'!M112&lt;AW$195,0,10-(AW$194-'Indicator Data'!M112)/(AW$194-AW$195)*10))),1)</f>
        <v>0</v>
      </c>
      <c r="AX109" s="55">
        <f>ROUND(IF('Indicator Data'!N112=0,0,IF(LOG('Indicator Data'!N112)&gt;LOG(AX$194),10,IF(LOG('Indicator Data'!N112)&lt;LOG(AX$195),0,10-(LOG(AX$194)-LOG('Indicator Data'!N112))/(LOG(AX$194)-LOG(AX$195))*10))),1)</f>
        <v>0</v>
      </c>
      <c r="AY109" s="57">
        <f t="shared" si="121"/>
        <v>0</v>
      </c>
      <c r="AZ109" s="55">
        <f>'Indicator Data'!O112</f>
        <v>0</v>
      </c>
      <c r="BA109" s="55">
        <f>'Indicator Data'!P112</f>
        <v>0</v>
      </c>
      <c r="BB109" s="57">
        <f t="shared" si="122"/>
        <v>0</v>
      </c>
      <c r="BC109" s="58">
        <f t="shared" si="123"/>
        <v>0</v>
      </c>
      <c r="BD109" s="15"/>
      <c r="BE109" s="104"/>
    </row>
    <row r="110" spans="1:57" s="4" customFormat="1" x14ac:dyDescent="0.35">
      <c r="A110" s="126" t="str">
        <f>'Indicator Data'!A113</f>
        <v>Marshall Islands</v>
      </c>
      <c r="B110" s="59" t="str">
        <f>'Indicator Data'!B113</f>
        <v>MHL</v>
      </c>
      <c r="C110" s="55">
        <f>ROUND(IF('Indicator Data'!C113=0,0.1,IF(LOG('Indicator Data'!C113)&gt;C$194,10,IF(LOG('Indicator Data'!C113)&lt;C$195,0,10-(C$194-LOG('Indicator Data'!C113))/(C$194-C$195)*10))),1)</f>
        <v>0.1</v>
      </c>
      <c r="D110" s="55">
        <f>ROUND(IF('Indicator Data'!D113=0,0.1,IF(LOG('Indicator Data'!D113)&gt;D$194,10,IF(LOG('Indicator Data'!D113)&lt;D$195,0,10-(D$194-LOG('Indicator Data'!D113))/(D$194-D$195)*10))),1)</f>
        <v>0.1</v>
      </c>
      <c r="E110" s="55">
        <f t="shared" si="93"/>
        <v>0.1</v>
      </c>
      <c r="F110" s="55">
        <f>ROUND(IF('Indicator Data'!E113="No data",0.1,IF('Indicator Data'!E113=0,0,IF(LOG('Indicator Data'!E113)&gt;F$194,10,IF(LOG('Indicator Data'!E113)&lt;F$195,0,10-(F$194-LOG('Indicator Data'!E113))/(F$194-F$195)*10)))),1)</f>
        <v>0.1</v>
      </c>
      <c r="G110" s="55">
        <f>ROUND(IF('Indicator Data'!F113=0,0,IF(LOG('Indicator Data'!F113)&gt;G$194,10,IF(LOG('Indicator Data'!F113)&lt;G$195,0,10-(G$194-LOG('Indicator Data'!F113))/(G$194-G$195)*10))),1)</f>
        <v>5.3</v>
      </c>
      <c r="H110" s="55">
        <f>ROUND(IF('Indicator Data'!G113=0,0,IF(LOG('Indicator Data'!G113)&gt;H$194,10,IF(LOG('Indicator Data'!G113)&lt;H$195,0,10-(H$194-LOG('Indicator Data'!G113))/(H$194-H$195)*10))),1)</f>
        <v>0</v>
      </c>
      <c r="I110" s="55">
        <f>ROUND(IF('Indicator Data'!H113=0,0,IF(LOG('Indicator Data'!H113)&gt;I$194,10,IF(LOG('Indicator Data'!H113)&lt;I$195,0,10-(I$194-LOG('Indicator Data'!H113))/(I$194-I$195)*10))),1)</f>
        <v>2.1</v>
      </c>
      <c r="J110" s="55">
        <f t="shared" si="94"/>
        <v>1.1000000000000001</v>
      </c>
      <c r="K110" s="55">
        <f>ROUND(IF('Indicator Data'!I113=0,0,IF(LOG('Indicator Data'!I113)&gt;K$194,10,IF(LOG('Indicator Data'!I113)&lt;K$195,0,10-(K$194-LOG('Indicator Data'!I113))/(K$194-K$195)*10))),1)</f>
        <v>0</v>
      </c>
      <c r="L110" s="55">
        <f t="shared" si="95"/>
        <v>0.6</v>
      </c>
      <c r="M110" s="55">
        <f>ROUND(IF('Indicator Data'!J113=0,0,IF(LOG('Indicator Data'!J113)&gt;M$194,10,IF(LOG('Indicator Data'!J113)&lt;M$195,0,10-(M$194-LOG('Indicator Data'!J113))/(M$194-M$195)*10))),1)</f>
        <v>4.8</v>
      </c>
      <c r="N110" s="56">
        <f>'Indicator Data'!C113/'Indicator Data'!$BD113</f>
        <v>0</v>
      </c>
      <c r="O110" s="56">
        <f>'Indicator Data'!D113/'Indicator Data'!$BD113</f>
        <v>0</v>
      </c>
      <c r="P110" s="56">
        <f>IF(F110=0.1,0,'Indicator Data'!E113/'Indicator Data'!$BD113)</f>
        <v>0</v>
      </c>
      <c r="Q110" s="56">
        <f>'Indicator Data'!F113/'Indicator Data'!$BD113</f>
        <v>3.0457130572439264E-4</v>
      </c>
      <c r="R110" s="56">
        <f>'Indicator Data'!G113/'Indicator Data'!$BD113</f>
        <v>1.1874938925479314E-3</v>
      </c>
      <c r="S110" s="56">
        <f>'Indicator Data'!H113/'Indicator Data'!$BD113</f>
        <v>5.5211366701194136E-6</v>
      </c>
      <c r="T110" s="56">
        <f>'Indicator Data'!I113/'Indicator Data'!$BD113</f>
        <v>0</v>
      </c>
      <c r="U110" s="56">
        <f>'Indicator Data'!J113/'Indicator Data'!$BD113</f>
        <v>1.6201848847890242E-2</v>
      </c>
      <c r="V110" s="55">
        <f t="shared" si="96"/>
        <v>0</v>
      </c>
      <c r="W110" s="55">
        <f t="shared" si="97"/>
        <v>0</v>
      </c>
      <c r="X110" s="55">
        <f t="shared" si="98"/>
        <v>0</v>
      </c>
      <c r="Y110" s="55">
        <f t="shared" si="99"/>
        <v>0.1</v>
      </c>
      <c r="Z110" s="55">
        <f t="shared" si="100"/>
        <v>10</v>
      </c>
      <c r="AA110" s="55">
        <f t="shared" si="101"/>
        <v>0.7</v>
      </c>
      <c r="AB110" s="55">
        <f t="shared" si="102"/>
        <v>0</v>
      </c>
      <c r="AC110" s="55">
        <f t="shared" si="103"/>
        <v>0.4</v>
      </c>
      <c r="AD110" s="55">
        <f t="shared" si="104"/>
        <v>0</v>
      </c>
      <c r="AE110" s="55">
        <f t="shared" si="105"/>
        <v>0.2</v>
      </c>
      <c r="AF110" s="55">
        <f t="shared" si="106"/>
        <v>5.4</v>
      </c>
      <c r="AG110" s="55">
        <f>ROUND(IF('Indicator Data'!K113=0,0,IF('Indicator Data'!K113&gt;AG$194,10,IF('Indicator Data'!K113&lt;AG$195,0,10-(AG$194-'Indicator Data'!K113)/(AG$194-AG$195)*10))),1)</f>
        <v>2</v>
      </c>
      <c r="AH110" s="55">
        <f t="shared" si="107"/>
        <v>0.1</v>
      </c>
      <c r="AI110" s="55">
        <f t="shared" si="108"/>
        <v>0.1</v>
      </c>
      <c r="AJ110" s="55">
        <f t="shared" si="109"/>
        <v>0.4</v>
      </c>
      <c r="AK110" s="55">
        <f t="shared" si="110"/>
        <v>1.1000000000000001</v>
      </c>
      <c r="AL110" s="55">
        <f t="shared" si="111"/>
        <v>0.8</v>
      </c>
      <c r="AM110" s="55">
        <f t="shared" si="112"/>
        <v>0</v>
      </c>
      <c r="AN110" s="55">
        <f t="shared" si="113"/>
        <v>5.0999999999999996</v>
      </c>
      <c r="AO110" s="57">
        <f t="shared" si="114"/>
        <v>0.1</v>
      </c>
      <c r="AP110" s="57">
        <f t="shared" si="115"/>
        <v>0.1</v>
      </c>
      <c r="AQ110" s="57">
        <f t="shared" si="116"/>
        <v>8.6</v>
      </c>
      <c r="AR110" s="57">
        <f t="shared" si="117"/>
        <v>0.4</v>
      </c>
      <c r="AS110" s="55">
        <f t="shared" si="118"/>
        <v>3.6</v>
      </c>
      <c r="AT110" s="55" t="str">
        <f>IF('Indicator Data'!L113="No data","x",IF('Indicator Data'!BE113&lt;1000,"x",ROUND((IF('Indicator Data'!L113&gt;AT$194,10,IF('Indicator Data'!L113&lt;AT$195,0,10-(AT$194-'Indicator Data'!L113)/(AT$194-AT$195)*10))),1)))</f>
        <v>x</v>
      </c>
      <c r="AU110" s="57">
        <f t="shared" si="119"/>
        <v>3.6</v>
      </c>
      <c r="AV110" s="58">
        <f t="shared" si="120"/>
        <v>3.6</v>
      </c>
      <c r="AW110" s="55">
        <f>ROUND(IF('Indicator Data'!M113=0,0,IF('Indicator Data'!M113&gt;AW$194,10,IF('Indicator Data'!M113&lt;AW$195,0,10-(AW$194-'Indicator Data'!M113)/(AW$194-AW$195)*10))),1)</f>
        <v>0</v>
      </c>
      <c r="AX110" s="55">
        <f>ROUND(IF('Indicator Data'!N113=0,0,IF(LOG('Indicator Data'!N113)&gt;LOG(AX$194),10,IF(LOG('Indicator Data'!N113)&lt;LOG(AX$195),0,10-(LOG(AX$194)-LOG('Indicator Data'!N113))/(LOG(AX$194)-LOG(AX$195))*10))),1)</f>
        <v>0</v>
      </c>
      <c r="AY110" s="57">
        <f t="shared" si="121"/>
        <v>0</v>
      </c>
      <c r="AZ110" s="55">
        <f>'Indicator Data'!O113</f>
        <v>0</v>
      </c>
      <c r="BA110" s="55">
        <f>'Indicator Data'!P113</f>
        <v>0</v>
      </c>
      <c r="BB110" s="57">
        <f t="shared" si="122"/>
        <v>0</v>
      </c>
      <c r="BC110" s="58">
        <f t="shared" si="123"/>
        <v>0</v>
      </c>
      <c r="BD110" s="15"/>
      <c r="BE110" s="104"/>
    </row>
    <row r="111" spans="1:57" s="4" customFormat="1" x14ac:dyDescent="0.35">
      <c r="A111" s="126" t="str">
        <f>'Indicator Data'!A114</f>
        <v>Mauritania</v>
      </c>
      <c r="B111" s="59" t="str">
        <f>'Indicator Data'!B114</f>
        <v>MRT</v>
      </c>
      <c r="C111" s="55">
        <f>ROUND(IF('Indicator Data'!C114=0,0.1,IF(LOG('Indicator Data'!C114)&gt;C$194,10,IF(LOG('Indicator Data'!C114)&lt;C$195,0,10-(C$194-LOG('Indicator Data'!C114))/(C$194-C$195)*10))),1)</f>
        <v>0.1</v>
      </c>
      <c r="D111" s="55">
        <f>ROUND(IF('Indicator Data'!D114=0,0.1,IF(LOG('Indicator Data'!D114)&gt;D$194,10,IF(LOG('Indicator Data'!D114)&lt;D$195,0,10-(D$194-LOG('Indicator Data'!D114))/(D$194-D$195)*10))),1)</f>
        <v>0.1</v>
      </c>
      <c r="E111" s="55">
        <f t="shared" si="93"/>
        <v>0.1</v>
      </c>
      <c r="F111" s="55">
        <f>ROUND(IF('Indicator Data'!E114="No data",0.1,IF('Indicator Data'!E114=0,0,IF(LOG('Indicator Data'!E114)&gt;F$194,10,IF(LOG('Indicator Data'!E114)&lt;F$195,0,10-(F$194-LOG('Indicator Data'!E114))/(F$194-F$195)*10)))),1)</f>
        <v>6.7</v>
      </c>
      <c r="G111" s="55">
        <f>ROUND(IF('Indicator Data'!F114=0,0,IF(LOG('Indicator Data'!F114)&gt;G$194,10,IF(LOG('Indicator Data'!F114)&lt;G$195,0,10-(G$194-LOG('Indicator Data'!F114))/(G$194-G$195)*10))),1)</f>
        <v>4</v>
      </c>
      <c r="H111" s="55">
        <f>ROUND(IF('Indicator Data'!G114=0,0,IF(LOG('Indicator Data'!G114)&gt;H$194,10,IF(LOG('Indicator Data'!G114)&lt;H$195,0,10-(H$194-LOG('Indicator Data'!G114))/(H$194-H$195)*10))),1)</f>
        <v>0</v>
      </c>
      <c r="I111" s="55">
        <f>ROUND(IF('Indicator Data'!H114=0,0,IF(LOG('Indicator Data'!H114)&gt;I$194,10,IF(LOG('Indicator Data'!H114)&lt;I$195,0,10-(I$194-LOG('Indicator Data'!H114))/(I$194-I$195)*10))),1)</f>
        <v>0</v>
      </c>
      <c r="J111" s="55">
        <f t="shared" si="94"/>
        <v>0</v>
      </c>
      <c r="K111" s="55">
        <f>ROUND(IF('Indicator Data'!I114=0,0,IF(LOG('Indicator Data'!I114)&gt;K$194,10,IF(LOG('Indicator Data'!I114)&lt;K$195,0,10-(K$194-LOG('Indicator Data'!I114))/(K$194-K$195)*10))),1)</f>
        <v>0</v>
      </c>
      <c r="L111" s="55">
        <f t="shared" si="95"/>
        <v>0</v>
      </c>
      <c r="M111" s="55">
        <f>ROUND(IF('Indicator Data'!J114=0,0,IF(LOG('Indicator Data'!J114)&gt;M$194,10,IF(LOG('Indicator Data'!J114)&lt;M$195,0,10-(M$194-LOG('Indicator Data'!J114))/(M$194-M$195)*10))),1)</f>
        <v>9.9</v>
      </c>
      <c r="N111" s="56">
        <f>'Indicator Data'!C114/'Indicator Data'!$BD114</f>
        <v>0</v>
      </c>
      <c r="O111" s="56">
        <f>'Indicator Data'!D114/'Indicator Data'!$BD114</f>
        <v>0</v>
      </c>
      <c r="P111" s="56">
        <f>IF(F111=0.1,0,'Indicator Data'!E114/'Indicator Data'!$BD114)</f>
        <v>1.4429951241771521E-2</v>
      </c>
      <c r="Q111" s="56">
        <f>'Indicator Data'!F114/'Indicator Data'!$BD114</f>
        <v>7.3313633451064461E-7</v>
      </c>
      <c r="R111" s="56">
        <f>'Indicator Data'!G114/'Indicator Data'!$BD114</f>
        <v>0</v>
      </c>
      <c r="S111" s="56">
        <f>'Indicator Data'!H114/'Indicator Data'!$BD114</f>
        <v>0</v>
      </c>
      <c r="T111" s="56">
        <f>'Indicator Data'!I114/'Indicator Data'!$BD114</f>
        <v>0</v>
      </c>
      <c r="U111" s="56">
        <f>'Indicator Data'!J114/'Indicator Data'!$BD114</f>
        <v>2.6745198117273258E-2</v>
      </c>
      <c r="V111" s="55">
        <f t="shared" si="96"/>
        <v>0</v>
      </c>
      <c r="W111" s="55">
        <f t="shared" si="97"/>
        <v>0</v>
      </c>
      <c r="X111" s="55">
        <f t="shared" si="98"/>
        <v>0</v>
      </c>
      <c r="Y111" s="55">
        <f t="shared" si="99"/>
        <v>9.6</v>
      </c>
      <c r="Z111" s="55">
        <f t="shared" si="100"/>
        <v>5.3</v>
      </c>
      <c r="AA111" s="55">
        <f t="shared" si="101"/>
        <v>0</v>
      </c>
      <c r="AB111" s="55">
        <f t="shared" si="102"/>
        <v>0</v>
      </c>
      <c r="AC111" s="55">
        <f t="shared" si="103"/>
        <v>0</v>
      </c>
      <c r="AD111" s="55">
        <f t="shared" si="104"/>
        <v>0</v>
      </c>
      <c r="AE111" s="55">
        <f t="shared" si="105"/>
        <v>0</v>
      </c>
      <c r="AF111" s="55">
        <f t="shared" si="106"/>
        <v>8.9</v>
      </c>
      <c r="AG111" s="55">
        <f>ROUND(IF('Indicator Data'!K114=0,0,IF('Indicator Data'!K114&gt;AG$194,10,IF('Indicator Data'!K114&lt;AG$195,0,10-(AG$194-'Indicator Data'!K114)/(AG$194-AG$195)*10))),1)</f>
        <v>5.0999999999999996</v>
      </c>
      <c r="AH111" s="55">
        <f t="shared" si="107"/>
        <v>0.1</v>
      </c>
      <c r="AI111" s="55">
        <f t="shared" si="108"/>
        <v>0.1</v>
      </c>
      <c r="AJ111" s="55">
        <f t="shared" si="109"/>
        <v>0</v>
      </c>
      <c r="AK111" s="55">
        <f t="shared" si="110"/>
        <v>0</v>
      </c>
      <c r="AL111" s="55">
        <f t="shared" si="111"/>
        <v>0</v>
      </c>
      <c r="AM111" s="55">
        <f t="shared" si="112"/>
        <v>0</v>
      </c>
      <c r="AN111" s="55">
        <f t="shared" si="113"/>
        <v>9.5</v>
      </c>
      <c r="AO111" s="57">
        <f t="shared" si="114"/>
        <v>0.1</v>
      </c>
      <c r="AP111" s="57">
        <f t="shared" si="115"/>
        <v>8.5</v>
      </c>
      <c r="AQ111" s="57">
        <f t="shared" si="116"/>
        <v>4.7</v>
      </c>
      <c r="AR111" s="57">
        <f t="shared" si="117"/>
        <v>0</v>
      </c>
      <c r="AS111" s="55">
        <f t="shared" si="118"/>
        <v>7.3</v>
      </c>
      <c r="AT111" s="55">
        <f>IF('Indicator Data'!L114="No data","x",IF('Indicator Data'!BE114&lt;1000,"x",ROUND((IF('Indicator Data'!L114&gt;AT$194,10,IF('Indicator Data'!L114&lt;AT$195,0,10-(AT$194-'Indicator Data'!L114)/(AT$194-AT$195)*10))),1)))</f>
        <v>10</v>
      </c>
      <c r="AU111" s="57">
        <f t="shared" si="119"/>
        <v>8.6999999999999993</v>
      </c>
      <c r="AV111" s="58">
        <f t="shared" si="120"/>
        <v>5.6</v>
      </c>
      <c r="AW111" s="55">
        <f>ROUND(IF('Indicator Data'!M114=0,0,IF('Indicator Data'!M114&gt;AW$194,10,IF('Indicator Data'!M114&lt;AW$195,0,10-(AW$194-'Indicator Data'!M114)/(AW$194-AW$195)*10))),1)</f>
        <v>4.9000000000000004</v>
      </c>
      <c r="AX111" s="55">
        <f>ROUND(IF('Indicator Data'!N114=0,0,IF(LOG('Indicator Data'!N114)&gt;LOG(AX$194),10,IF(LOG('Indicator Data'!N114)&lt;LOG(AX$195),0,10-(LOG(AX$194)-LOG('Indicator Data'!N114))/(LOG(AX$194)-LOG(AX$195))*10))),1)</f>
        <v>5.2</v>
      </c>
      <c r="AY111" s="57">
        <f t="shared" si="121"/>
        <v>5.0999999999999996</v>
      </c>
      <c r="AZ111" s="55">
        <f>'Indicator Data'!O114</f>
        <v>0</v>
      </c>
      <c r="BA111" s="55">
        <f>'Indicator Data'!P114</f>
        <v>0</v>
      </c>
      <c r="BB111" s="57">
        <f t="shared" si="122"/>
        <v>0</v>
      </c>
      <c r="BC111" s="58">
        <f t="shared" si="123"/>
        <v>3.6</v>
      </c>
      <c r="BD111" s="15"/>
      <c r="BE111" s="104"/>
    </row>
    <row r="112" spans="1:57" s="4" customFormat="1" x14ac:dyDescent="0.35">
      <c r="A112" s="126" t="str">
        <f>'Indicator Data'!A115</f>
        <v>Mauritius</v>
      </c>
      <c r="B112" s="59" t="str">
        <f>'Indicator Data'!B115</f>
        <v>MUS</v>
      </c>
      <c r="C112" s="55">
        <f>ROUND(IF('Indicator Data'!C115=0,0.1,IF(LOG('Indicator Data'!C115)&gt;C$194,10,IF(LOG('Indicator Data'!C115)&lt;C$195,0,10-(C$194-LOG('Indicator Data'!C115))/(C$194-C$195)*10))),1)</f>
        <v>0.1</v>
      </c>
      <c r="D112" s="55">
        <f>ROUND(IF('Indicator Data'!D115=0,0.1,IF(LOG('Indicator Data'!D115)&gt;D$194,10,IF(LOG('Indicator Data'!D115)&lt;D$195,0,10-(D$194-LOG('Indicator Data'!D115))/(D$194-D$195)*10))),1)</f>
        <v>0.1</v>
      </c>
      <c r="E112" s="55">
        <f t="shared" si="93"/>
        <v>0.1</v>
      </c>
      <c r="F112" s="55">
        <f>ROUND(IF('Indicator Data'!E115="No data",0.1,IF('Indicator Data'!E115=0,0,IF(LOG('Indicator Data'!E115)&gt;F$194,10,IF(LOG('Indicator Data'!E115)&lt;F$195,0,10-(F$194-LOG('Indicator Data'!E115))/(F$194-F$195)*10)))),1)</f>
        <v>0.1</v>
      </c>
      <c r="G112" s="55">
        <f>ROUND(IF('Indicator Data'!F115=0,0,IF(LOG('Indicator Data'!F115)&gt;G$194,10,IF(LOG('Indicator Data'!F115)&lt;G$195,0,10-(G$194-LOG('Indicator Data'!F115))/(G$194-G$195)*10))),1)</f>
        <v>5.2</v>
      </c>
      <c r="H112" s="55">
        <f>ROUND(IF('Indicator Data'!G115=0,0,IF(LOG('Indicator Data'!G115)&gt;H$194,10,IF(LOG('Indicator Data'!G115)&lt;H$195,0,10-(H$194-LOG('Indicator Data'!G115))/(H$194-H$195)*10))),1)</f>
        <v>6</v>
      </c>
      <c r="I112" s="55">
        <f>ROUND(IF('Indicator Data'!H115=0,0,IF(LOG('Indicator Data'!H115)&gt;I$194,10,IF(LOG('Indicator Data'!H115)&lt;I$195,0,10-(I$194-LOG('Indicator Data'!H115))/(I$194-I$195)*10))),1)</f>
        <v>8.9</v>
      </c>
      <c r="J112" s="55">
        <f t="shared" si="94"/>
        <v>7.7</v>
      </c>
      <c r="K112" s="55">
        <f>ROUND(IF('Indicator Data'!I115=0,0,IF(LOG('Indicator Data'!I115)&gt;K$194,10,IF(LOG('Indicator Data'!I115)&lt;K$195,0,10-(K$194-LOG('Indicator Data'!I115))/(K$194-K$195)*10))),1)</f>
        <v>3.9</v>
      </c>
      <c r="L112" s="55">
        <f t="shared" si="95"/>
        <v>6.2</v>
      </c>
      <c r="M112" s="55">
        <f>ROUND(IF('Indicator Data'!J115=0,0,IF(LOG('Indicator Data'!J115)&gt;M$194,10,IF(LOG('Indicator Data'!J115)&lt;M$195,0,10-(M$194-LOG('Indicator Data'!J115))/(M$194-M$195)*10))),1)</f>
        <v>0</v>
      </c>
      <c r="N112" s="56">
        <f>'Indicator Data'!C115/'Indicator Data'!$BD115</f>
        <v>0</v>
      </c>
      <c r="O112" s="56">
        <f>'Indicator Data'!D115/'Indicator Data'!$BD115</f>
        <v>0</v>
      </c>
      <c r="P112" s="56">
        <f>IF(F112=0.1,0,'Indicator Data'!E115/'Indicator Data'!$BD115)</f>
        <v>0</v>
      </c>
      <c r="Q112" s="56">
        <f>'Indicator Data'!F115/'Indicator Data'!$BD115</f>
        <v>1.1081026559160798E-5</v>
      </c>
      <c r="R112" s="56">
        <f>'Indicator Data'!G115/'Indicator Data'!$BD115</f>
        <v>1.9053166390337078E-2</v>
      </c>
      <c r="S112" s="56">
        <f>'Indicator Data'!H115/'Indicator Data'!$BD115</f>
        <v>1.4037592906630016E-2</v>
      </c>
      <c r="T112" s="56">
        <f>'Indicator Data'!I115/'Indicator Data'!$BD115</f>
        <v>7.1677583261361565E-4</v>
      </c>
      <c r="U112" s="56">
        <f>'Indicator Data'!J115/'Indicator Data'!$BD115</f>
        <v>0</v>
      </c>
      <c r="V112" s="55">
        <f t="shared" si="96"/>
        <v>0</v>
      </c>
      <c r="W112" s="55">
        <f t="shared" si="97"/>
        <v>0</v>
      </c>
      <c r="X112" s="55">
        <f t="shared" si="98"/>
        <v>0</v>
      </c>
      <c r="Y112" s="55">
        <f t="shared" si="99"/>
        <v>0.1</v>
      </c>
      <c r="Z112" s="55">
        <f t="shared" si="100"/>
        <v>7.9</v>
      </c>
      <c r="AA112" s="55">
        <f t="shared" si="101"/>
        <v>10</v>
      </c>
      <c r="AB112" s="55">
        <f t="shared" si="102"/>
        <v>10</v>
      </c>
      <c r="AC112" s="55">
        <f t="shared" si="103"/>
        <v>10</v>
      </c>
      <c r="AD112" s="55">
        <f t="shared" si="104"/>
        <v>0.7</v>
      </c>
      <c r="AE112" s="55">
        <f t="shared" si="105"/>
        <v>7.7</v>
      </c>
      <c r="AF112" s="55">
        <f t="shared" si="106"/>
        <v>0</v>
      </c>
      <c r="AG112" s="55">
        <f>ROUND(IF('Indicator Data'!K115=0,0,IF('Indicator Data'!K115&gt;AG$194,10,IF('Indicator Data'!K115&lt;AG$195,0,10-(AG$194-'Indicator Data'!K115)/(AG$194-AG$195)*10))),1)</f>
        <v>1</v>
      </c>
      <c r="AH112" s="55">
        <f t="shared" si="107"/>
        <v>0.1</v>
      </c>
      <c r="AI112" s="55">
        <f t="shared" si="108"/>
        <v>0.1</v>
      </c>
      <c r="AJ112" s="55">
        <f t="shared" si="109"/>
        <v>8</v>
      </c>
      <c r="AK112" s="55">
        <f t="shared" si="110"/>
        <v>9.5</v>
      </c>
      <c r="AL112" s="55">
        <f t="shared" si="111"/>
        <v>8.9</v>
      </c>
      <c r="AM112" s="55">
        <f t="shared" si="112"/>
        <v>2.2999999999999998</v>
      </c>
      <c r="AN112" s="55">
        <f t="shared" si="113"/>
        <v>0</v>
      </c>
      <c r="AO112" s="57">
        <f t="shared" si="114"/>
        <v>0.1</v>
      </c>
      <c r="AP112" s="57">
        <f t="shared" si="115"/>
        <v>0.1</v>
      </c>
      <c r="AQ112" s="57">
        <f t="shared" si="116"/>
        <v>6.8</v>
      </c>
      <c r="AR112" s="57">
        <f t="shared" si="117"/>
        <v>7</v>
      </c>
      <c r="AS112" s="55">
        <f t="shared" si="118"/>
        <v>0.5</v>
      </c>
      <c r="AT112" s="55">
        <f>IF('Indicator Data'!L115="No data","x",IF('Indicator Data'!BE115&lt;1000,"x",ROUND((IF('Indicator Data'!L115&gt;AT$194,10,IF('Indicator Data'!L115&lt;AT$195,0,10-(AT$194-'Indicator Data'!L115)/(AT$194-AT$195)*10))),1)))</f>
        <v>2</v>
      </c>
      <c r="AU112" s="57">
        <f t="shared" si="119"/>
        <v>1.3</v>
      </c>
      <c r="AV112" s="58">
        <f t="shared" si="120"/>
        <v>3.8</v>
      </c>
      <c r="AW112" s="55">
        <f>ROUND(IF('Indicator Data'!M115=0,0,IF('Indicator Data'!M115&gt;AW$194,10,IF('Indicator Data'!M115&lt;AW$195,0,10-(AW$194-'Indicator Data'!M115)/(AW$194-AW$195)*10))),1)</f>
        <v>0.2</v>
      </c>
      <c r="AX112" s="55">
        <f>ROUND(IF('Indicator Data'!N115=0,0,IF(LOG('Indicator Data'!N115)&gt;LOG(AX$194),10,IF(LOG('Indicator Data'!N115)&lt;LOG(AX$195),0,10-(LOG(AX$194)-LOG('Indicator Data'!N115))/(LOG(AX$194)-LOG(AX$195))*10))),1)</f>
        <v>0</v>
      </c>
      <c r="AY112" s="57">
        <f t="shared" si="121"/>
        <v>0.1</v>
      </c>
      <c r="AZ112" s="55">
        <f>'Indicator Data'!O115</f>
        <v>0</v>
      </c>
      <c r="BA112" s="55">
        <f>'Indicator Data'!P115</f>
        <v>0</v>
      </c>
      <c r="BB112" s="57">
        <f t="shared" si="122"/>
        <v>0</v>
      </c>
      <c r="BC112" s="58">
        <f t="shared" si="123"/>
        <v>0.1</v>
      </c>
      <c r="BD112" s="15"/>
      <c r="BE112" s="104"/>
    </row>
    <row r="113" spans="1:57" s="4" customFormat="1" x14ac:dyDescent="0.35">
      <c r="A113" s="126" t="str">
        <f>'Indicator Data'!A116</f>
        <v>Mexico</v>
      </c>
      <c r="B113" s="59" t="str">
        <f>'Indicator Data'!B116</f>
        <v>MEX</v>
      </c>
      <c r="C113" s="55">
        <f>ROUND(IF('Indicator Data'!C116=0,0.1,IF(LOG('Indicator Data'!C116)&gt;C$194,10,IF(LOG('Indicator Data'!C116)&lt;C$195,0,10-(C$194-LOG('Indicator Data'!C116))/(C$194-C$195)*10))),1)</f>
        <v>10</v>
      </c>
      <c r="D113" s="55">
        <f>ROUND(IF('Indicator Data'!D116=0,0.1,IF(LOG('Indicator Data'!D116)&gt;D$194,10,IF(LOG('Indicator Data'!D116)&lt;D$195,0,10-(D$194-LOG('Indicator Data'!D116))/(D$194-D$195)*10))),1)</f>
        <v>10</v>
      </c>
      <c r="E113" s="55">
        <f t="shared" si="93"/>
        <v>10</v>
      </c>
      <c r="F113" s="55">
        <f>ROUND(IF('Indicator Data'!E116="No data",0.1,IF('Indicator Data'!E116=0,0,IF(LOG('Indicator Data'!E116)&gt;F$194,10,IF(LOG('Indicator Data'!E116)&lt;F$195,0,10-(F$194-LOG('Indicator Data'!E116))/(F$194-F$195)*10)))),1)</f>
        <v>9.3000000000000007</v>
      </c>
      <c r="G113" s="55">
        <f>ROUND(IF('Indicator Data'!F116=0,0,IF(LOG('Indicator Data'!F116)&gt;G$194,10,IF(LOG('Indicator Data'!F116)&lt;G$195,0,10-(G$194-LOG('Indicator Data'!F116))/(G$194-G$195)*10))),1)</f>
        <v>7.2</v>
      </c>
      <c r="H113" s="55">
        <f>ROUND(IF('Indicator Data'!G116=0,0,IF(LOG('Indicator Data'!G116)&gt;H$194,10,IF(LOG('Indicator Data'!G116)&lt;H$195,0,10-(H$194-LOG('Indicator Data'!G116))/(H$194-H$195)*10))),1)</f>
        <v>10</v>
      </c>
      <c r="I113" s="55">
        <f>ROUND(IF('Indicator Data'!H116=0,0,IF(LOG('Indicator Data'!H116)&gt;I$194,10,IF(LOG('Indicator Data'!H116)&lt;I$195,0,10-(I$194-LOG('Indicator Data'!H116))/(I$194-I$195)*10))),1)</f>
        <v>10</v>
      </c>
      <c r="J113" s="55">
        <f t="shared" si="94"/>
        <v>10</v>
      </c>
      <c r="K113" s="55">
        <f>ROUND(IF('Indicator Data'!I116=0,0,IF(LOG('Indicator Data'!I116)&gt;K$194,10,IF(LOG('Indicator Data'!I116)&lt;K$195,0,10-(K$194-LOG('Indicator Data'!I116))/(K$194-K$195)*10))),1)</f>
        <v>7.9</v>
      </c>
      <c r="L113" s="55">
        <f t="shared" si="95"/>
        <v>9.1999999999999993</v>
      </c>
      <c r="M113" s="55">
        <f>ROUND(IF('Indicator Data'!J116=0,0,IF(LOG('Indicator Data'!J116)&gt;M$194,10,IF(LOG('Indicator Data'!J116)&lt;M$195,0,10-(M$194-LOG('Indicator Data'!J116))/(M$194-M$195)*10))),1)</f>
        <v>9.6999999999999993</v>
      </c>
      <c r="N113" s="56">
        <f>'Indicator Data'!C116/'Indicator Data'!$BD116</f>
        <v>1.3756141477501817E-3</v>
      </c>
      <c r="O113" s="56">
        <f>'Indicator Data'!D116/'Indicator Data'!$BD116</f>
        <v>2.2384058765341974E-4</v>
      </c>
      <c r="P113" s="56">
        <f>IF(F113=0.1,0,'Indicator Data'!E116/'Indicator Data'!$BD116)</f>
        <v>4.2594490635984453E-3</v>
      </c>
      <c r="Q113" s="56">
        <f>'Indicator Data'!F116/'Indicator Data'!$BD116</f>
        <v>1.6022415126368831E-6</v>
      </c>
      <c r="R113" s="56">
        <f>'Indicator Data'!G116/'Indicator Data'!$BD116</f>
        <v>1.2184121016887461E-2</v>
      </c>
      <c r="S113" s="56">
        <f>'Indicator Data'!H116/'Indicator Data'!$BD116</f>
        <v>4.1016867895317458E-3</v>
      </c>
      <c r="T113" s="56">
        <f>'Indicator Data'!I116/'Indicator Data'!$BD116</f>
        <v>6.8834577881762002E-4</v>
      </c>
      <c r="U113" s="56">
        <f>'Indicator Data'!J116/'Indicator Data'!$BD116</f>
        <v>6.1691282621030661E-4</v>
      </c>
      <c r="V113" s="55">
        <f t="shared" si="96"/>
        <v>6.9</v>
      </c>
      <c r="W113" s="55">
        <f t="shared" si="97"/>
        <v>2.2000000000000002</v>
      </c>
      <c r="X113" s="55">
        <f t="shared" si="98"/>
        <v>5</v>
      </c>
      <c r="Y113" s="55">
        <f t="shared" si="99"/>
        <v>2.8</v>
      </c>
      <c r="Z113" s="55">
        <f t="shared" si="100"/>
        <v>6</v>
      </c>
      <c r="AA113" s="55">
        <f t="shared" si="101"/>
        <v>6.8</v>
      </c>
      <c r="AB113" s="55">
        <f t="shared" si="102"/>
        <v>8.1999999999999993</v>
      </c>
      <c r="AC113" s="55">
        <f t="shared" si="103"/>
        <v>7.6</v>
      </c>
      <c r="AD113" s="55">
        <f t="shared" si="104"/>
        <v>0.7</v>
      </c>
      <c r="AE113" s="55">
        <f t="shared" si="105"/>
        <v>5.0999999999999996</v>
      </c>
      <c r="AF113" s="55">
        <f t="shared" si="106"/>
        <v>0.2</v>
      </c>
      <c r="AG113" s="55">
        <f>ROUND(IF('Indicator Data'!K116=0,0,IF('Indicator Data'!K116&gt;AG$194,10,IF('Indicator Data'!K116&lt;AG$195,0,10-(AG$194-'Indicator Data'!K116)/(AG$194-AG$195)*10))),1)</f>
        <v>6.1</v>
      </c>
      <c r="AH113" s="55">
        <f t="shared" si="107"/>
        <v>8.5</v>
      </c>
      <c r="AI113" s="55">
        <f t="shared" si="108"/>
        <v>6.1</v>
      </c>
      <c r="AJ113" s="55">
        <f t="shared" si="109"/>
        <v>8.4</v>
      </c>
      <c r="AK113" s="55">
        <f t="shared" si="110"/>
        <v>9.1</v>
      </c>
      <c r="AL113" s="55">
        <f t="shared" si="111"/>
        <v>8.8000000000000007</v>
      </c>
      <c r="AM113" s="55">
        <f t="shared" si="112"/>
        <v>4.3</v>
      </c>
      <c r="AN113" s="55">
        <f t="shared" si="113"/>
        <v>7.2</v>
      </c>
      <c r="AO113" s="57">
        <f t="shared" si="114"/>
        <v>8.5</v>
      </c>
      <c r="AP113" s="57">
        <f t="shared" si="115"/>
        <v>7.2</v>
      </c>
      <c r="AQ113" s="57">
        <f t="shared" si="116"/>
        <v>6.6</v>
      </c>
      <c r="AR113" s="57">
        <f t="shared" si="117"/>
        <v>7.7</v>
      </c>
      <c r="AS113" s="55">
        <f t="shared" si="118"/>
        <v>6.7</v>
      </c>
      <c r="AT113" s="55">
        <f>IF('Indicator Data'!L116="No data","x",IF('Indicator Data'!BE116&lt;1000,"x",ROUND((IF('Indicator Data'!L116&gt;AT$194,10,IF('Indicator Data'!L116&lt;AT$195,0,10-(AT$194-'Indicator Data'!L116)/(AT$194-AT$195)*10))),1)))</f>
        <v>1</v>
      </c>
      <c r="AU113" s="57">
        <f t="shared" si="119"/>
        <v>3.9</v>
      </c>
      <c r="AV113" s="58">
        <f t="shared" si="120"/>
        <v>7</v>
      </c>
      <c r="AW113" s="55">
        <f>ROUND(IF('Indicator Data'!M116=0,0,IF('Indicator Data'!M116&gt;AW$194,10,IF('Indicator Data'!M116&lt;AW$195,0,10-(AW$194-'Indicator Data'!M116)/(AW$194-AW$195)*10))),1)</f>
        <v>10</v>
      </c>
      <c r="AX113" s="55">
        <f>ROUND(IF('Indicator Data'!N116=0,0,IF(LOG('Indicator Data'!N116)&gt;LOG(AX$194),10,IF(LOG('Indicator Data'!N116)&lt;LOG(AX$195),0,10-(LOG(AX$194)-LOG('Indicator Data'!N116))/(LOG(AX$194)-LOG(AX$195))*10))),1)</f>
        <v>9.8000000000000007</v>
      </c>
      <c r="AY113" s="57">
        <f t="shared" si="121"/>
        <v>9.9</v>
      </c>
      <c r="AZ113" s="55">
        <f>'Indicator Data'!O116</f>
        <v>0</v>
      </c>
      <c r="BA113" s="55">
        <f>'Indicator Data'!P116</f>
        <v>5</v>
      </c>
      <c r="BB113" s="57">
        <f t="shared" si="122"/>
        <v>9</v>
      </c>
      <c r="BC113" s="58">
        <f t="shared" si="123"/>
        <v>9</v>
      </c>
      <c r="BD113" s="15"/>
      <c r="BE113" s="104"/>
    </row>
    <row r="114" spans="1:57" s="4" customFormat="1" x14ac:dyDescent="0.35">
      <c r="A114" s="126" t="str">
        <f>'Indicator Data'!A117</f>
        <v>Micronesia</v>
      </c>
      <c r="B114" s="59" t="str">
        <f>'Indicator Data'!B117</f>
        <v>FSM</v>
      </c>
      <c r="C114" s="55">
        <f>ROUND(IF('Indicator Data'!C117=0,0.1,IF(LOG('Indicator Data'!C117)&gt;C$194,10,IF(LOG('Indicator Data'!C117)&lt;C$195,0,10-(C$194-LOG('Indicator Data'!C117))/(C$194-C$195)*10))),1)</f>
        <v>1.3</v>
      </c>
      <c r="D114" s="55">
        <f>ROUND(IF('Indicator Data'!D117=0,0.1,IF(LOG('Indicator Data'!D117)&gt;D$194,10,IF(LOG('Indicator Data'!D117)&lt;D$195,0,10-(D$194-LOG('Indicator Data'!D117))/(D$194-D$195)*10))),1)</f>
        <v>0.1</v>
      </c>
      <c r="E114" s="55">
        <f t="shared" si="93"/>
        <v>0.7</v>
      </c>
      <c r="F114" s="55">
        <f>ROUND(IF('Indicator Data'!E117="No data",0.1,IF('Indicator Data'!E117=0,0,IF(LOG('Indicator Data'!E117)&gt;F$194,10,IF(LOG('Indicator Data'!E117)&lt;F$195,0,10-(F$194-LOG('Indicator Data'!E117))/(F$194-F$195)*10)))),1)</f>
        <v>0.1</v>
      </c>
      <c r="G114" s="55">
        <f>ROUND(IF('Indicator Data'!F117=0,0,IF(LOG('Indicator Data'!F117)&gt;G$194,10,IF(LOG('Indicator Data'!F117)&lt;G$195,0,10-(G$194-LOG('Indicator Data'!F117))/(G$194-G$195)*10))),1)</f>
        <v>5.3</v>
      </c>
      <c r="H114" s="55">
        <f>ROUND(IF('Indicator Data'!G117=0,0,IF(LOG('Indicator Data'!G117)&gt;H$194,10,IF(LOG('Indicator Data'!G117)&lt;H$195,0,10-(H$194-LOG('Indicator Data'!G117))/(H$194-H$195)*10))),1)</f>
        <v>2.7</v>
      </c>
      <c r="I114" s="55">
        <f>ROUND(IF('Indicator Data'!H117=0,0,IF(LOG('Indicator Data'!H117)&gt;I$194,10,IF(LOG('Indicator Data'!H117)&lt;I$195,0,10-(I$194-LOG('Indicator Data'!H117))/(I$194-I$195)*10))),1)</f>
        <v>6.1</v>
      </c>
      <c r="J114" s="55">
        <f t="shared" si="94"/>
        <v>4.5999999999999996</v>
      </c>
      <c r="K114" s="55">
        <f>ROUND(IF('Indicator Data'!I117=0,0,IF(LOG('Indicator Data'!I117)&gt;K$194,10,IF(LOG('Indicator Data'!I117)&lt;K$195,0,10-(K$194-LOG('Indicator Data'!I117))/(K$194-K$195)*10))),1)</f>
        <v>2.7</v>
      </c>
      <c r="L114" s="55">
        <f t="shared" si="95"/>
        <v>3.7</v>
      </c>
      <c r="M114" s="55">
        <f>ROUND(IF('Indicator Data'!J117=0,0,IF(LOG('Indicator Data'!J117)&gt;M$194,10,IF(LOG('Indicator Data'!J117)&lt;M$195,0,10-(M$194-LOG('Indicator Data'!J117))/(M$194-M$195)*10))),1)</f>
        <v>6.5</v>
      </c>
      <c r="N114" s="56">
        <f>'Indicator Data'!C117/'Indicator Data'!$BD117</f>
        <v>3.198858399976217E-4</v>
      </c>
      <c r="O114" s="56">
        <f>'Indicator Data'!D117/'Indicator Data'!$BD117</f>
        <v>0</v>
      </c>
      <c r="P114" s="56">
        <f>IF(F114=0.1,0,'Indicator Data'!E117/'Indicator Data'!$BD117)</f>
        <v>0</v>
      </c>
      <c r="Q114" s="56">
        <f>'Indicator Data'!F117/'Indicator Data'!$BD117</f>
        <v>1.4517743358008543E-4</v>
      </c>
      <c r="R114" s="56">
        <f>'Indicator Data'!G117/'Indicator Data'!$BD117</f>
        <v>1.1859846795691253E-2</v>
      </c>
      <c r="S114" s="56">
        <f>'Indicator Data'!H117/'Indicator Data'!$BD117</f>
        <v>1.7699457938183151E-3</v>
      </c>
      <c r="T114" s="56">
        <f>'Indicator Data'!I117/'Indicator Data'!$BD117</f>
        <v>2.1385973778874456E-3</v>
      </c>
      <c r="U114" s="56">
        <f>'Indicator Data'!J117/'Indicator Data'!$BD117</f>
        <v>3.8677646639117637E-2</v>
      </c>
      <c r="V114" s="55">
        <f t="shared" si="96"/>
        <v>1.6</v>
      </c>
      <c r="W114" s="55">
        <f t="shared" si="97"/>
        <v>0</v>
      </c>
      <c r="X114" s="55">
        <f t="shared" si="98"/>
        <v>0.8</v>
      </c>
      <c r="Y114" s="55">
        <f t="shared" si="99"/>
        <v>0.1</v>
      </c>
      <c r="Z114" s="55">
        <f t="shared" si="100"/>
        <v>10</v>
      </c>
      <c r="AA114" s="55">
        <f t="shared" si="101"/>
        <v>6.6</v>
      </c>
      <c r="AB114" s="55">
        <f t="shared" si="102"/>
        <v>3.5</v>
      </c>
      <c r="AC114" s="55">
        <f t="shared" si="103"/>
        <v>5.3</v>
      </c>
      <c r="AD114" s="55">
        <f t="shared" si="104"/>
        <v>2.1</v>
      </c>
      <c r="AE114" s="55">
        <f t="shared" si="105"/>
        <v>3.9</v>
      </c>
      <c r="AF114" s="55">
        <f t="shared" si="106"/>
        <v>10</v>
      </c>
      <c r="AG114" s="55">
        <f>ROUND(IF('Indicator Data'!K117=0,0,IF('Indicator Data'!K117&gt;AG$194,10,IF('Indicator Data'!K117&lt;AG$195,0,10-(AG$194-'Indicator Data'!K117)/(AG$194-AG$195)*10))),1)</f>
        <v>2</v>
      </c>
      <c r="AH114" s="55">
        <f t="shared" si="107"/>
        <v>1.5</v>
      </c>
      <c r="AI114" s="55">
        <f t="shared" si="108"/>
        <v>0.1</v>
      </c>
      <c r="AJ114" s="55">
        <f t="shared" si="109"/>
        <v>4.7</v>
      </c>
      <c r="AK114" s="55">
        <f t="shared" si="110"/>
        <v>4.8</v>
      </c>
      <c r="AL114" s="55">
        <f t="shared" si="111"/>
        <v>4.8</v>
      </c>
      <c r="AM114" s="55">
        <f t="shared" si="112"/>
        <v>2.4</v>
      </c>
      <c r="AN114" s="55">
        <f t="shared" si="113"/>
        <v>8.8000000000000007</v>
      </c>
      <c r="AO114" s="57">
        <f t="shared" si="114"/>
        <v>0.8</v>
      </c>
      <c r="AP114" s="57">
        <f t="shared" si="115"/>
        <v>0.1</v>
      </c>
      <c r="AQ114" s="57">
        <f t="shared" si="116"/>
        <v>8.6</v>
      </c>
      <c r="AR114" s="57">
        <f t="shared" si="117"/>
        <v>3.8</v>
      </c>
      <c r="AS114" s="55">
        <f t="shared" si="118"/>
        <v>5.4</v>
      </c>
      <c r="AT114" s="55" t="str">
        <f>IF('Indicator Data'!L117="No data","x",IF('Indicator Data'!BE117&lt;1000,"x",ROUND((IF('Indicator Data'!L117&gt;AT$194,10,IF('Indicator Data'!L117&lt;AT$195,0,10-(AT$194-'Indicator Data'!L117)/(AT$194-AT$195)*10))),1)))</f>
        <v>x</v>
      </c>
      <c r="AU114" s="57">
        <f t="shared" si="119"/>
        <v>5.4</v>
      </c>
      <c r="AV114" s="58">
        <f t="shared" si="120"/>
        <v>4.5999999999999996</v>
      </c>
      <c r="AW114" s="55">
        <f>ROUND(IF('Indicator Data'!M117=0,0,IF('Indicator Data'!M117&gt;AW$194,10,IF('Indicator Data'!M117&lt;AW$195,0,10-(AW$194-'Indicator Data'!M117)/(AW$194-AW$195)*10))),1)</f>
        <v>0</v>
      </c>
      <c r="AX114" s="55">
        <f>ROUND(IF('Indicator Data'!N117=0,0,IF(LOG('Indicator Data'!N117)&gt;LOG(AX$194),10,IF(LOG('Indicator Data'!N117)&lt;LOG(AX$195),0,10-(LOG(AX$194)-LOG('Indicator Data'!N117))/(LOG(AX$194)-LOG(AX$195))*10))),1)</f>
        <v>0</v>
      </c>
      <c r="AY114" s="57">
        <f t="shared" si="121"/>
        <v>0</v>
      </c>
      <c r="AZ114" s="55">
        <f>'Indicator Data'!O117</f>
        <v>0</v>
      </c>
      <c r="BA114" s="55">
        <f>'Indicator Data'!P117</f>
        <v>0</v>
      </c>
      <c r="BB114" s="57">
        <f t="shared" si="122"/>
        <v>0</v>
      </c>
      <c r="BC114" s="58">
        <f t="shared" si="123"/>
        <v>0</v>
      </c>
      <c r="BD114" s="15"/>
      <c r="BE114" s="104"/>
    </row>
    <row r="115" spans="1:57" s="4" customFormat="1" x14ac:dyDescent="0.35">
      <c r="A115" s="126" t="str">
        <f>'Indicator Data'!A118</f>
        <v>Moldova Republic of</v>
      </c>
      <c r="B115" s="59" t="str">
        <f>'Indicator Data'!B118</f>
        <v>MDA</v>
      </c>
      <c r="C115" s="55">
        <f>ROUND(IF('Indicator Data'!C118=0,0.1,IF(LOG('Indicator Data'!C118)&gt;C$194,10,IF(LOG('Indicator Data'!C118)&lt;C$195,0,10-(C$194-LOG('Indicator Data'!C118))/(C$194-C$195)*10))),1)</f>
        <v>7.1</v>
      </c>
      <c r="D115" s="55">
        <f>ROUND(IF('Indicator Data'!D118=0,0.1,IF(LOG('Indicator Data'!D118)&gt;D$194,10,IF(LOG('Indicator Data'!D118)&lt;D$195,0,10-(D$194-LOG('Indicator Data'!D118))/(D$194-D$195)*10))),1)</f>
        <v>0.1</v>
      </c>
      <c r="E115" s="55">
        <f t="shared" si="93"/>
        <v>4.5</v>
      </c>
      <c r="F115" s="55">
        <f>ROUND(IF('Indicator Data'!E118="No data",0.1,IF('Indicator Data'!E118=0,0,IF(LOG('Indicator Data'!E118)&gt;F$194,10,IF(LOG('Indicator Data'!E118)&lt;F$195,0,10-(F$194-LOG('Indicator Data'!E118))/(F$194-F$195)*10)))),1)</f>
        <v>6.2</v>
      </c>
      <c r="G115" s="55">
        <f>ROUND(IF('Indicator Data'!F118=0,0,IF(LOG('Indicator Data'!F118)&gt;G$194,10,IF(LOG('Indicator Data'!F118)&lt;G$195,0,10-(G$194-LOG('Indicator Data'!F118))/(G$194-G$195)*10))),1)</f>
        <v>0</v>
      </c>
      <c r="H115" s="55">
        <f>ROUND(IF('Indicator Data'!G118=0,0,IF(LOG('Indicator Data'!G118)&gt;H$194,10,IF(LOG('Indicator Data'!G118)&lt;H$195,0,10-(H$194-LOG('Indicator Data'!G118))/(H$194-H$195)*10))),1)</f>
        <v>0</v>
      </c>
      <c r="I115" s="55">
        <f>ROUND(IF('Indicator Data'!H118=0,0,IF(LOG('Indicator Data'!H118)&gt;I$194,10,IF(LOG('Indicator Data'!H118)&lt;I$195,0,10-(I$194-LOG('Indicator Data'!H118))/(I$194-I$195)*10))),1)</f>
        <v>0</v>
      </c>
      <c r="J115" s="55">
        <f t="shared" si="94"/>
        <v>0</v>
      </c>
      <c r="K115" s="55">
        <f>ROUND(IF('Indicator Data'!I118=0,0,IF(LOG('Indicator Data'!I118)&gt;K$194,10,IF(LOG('Indicator Data'!I118)&lt;K$195,0,10-(K$194-LOG('Indicator Data'!I118))/(K$194-K$195)*10))),1)</f>
        <v>0</v>
      </c>
      <c r="L115" s="55">
        <f t="shared" si="95"/>
        <v>0</v>
      </c>
      <c r="M115" s="55">
        <f>ROUND(IF('Indicator Data'!J118=0,0,IF(LOG('Indicator Data'!J118)&gt;M$194,10,IF(LOG('Indicator Data'!J118)&lt;M$195,0,10-(M$194-LOG('Indicator Data'!J118))/(M$194-M$195)*10))),1)</f>
        <v>7</v>
      </c>
      <c r="N115" s="56">
        <f>'Indicator Data'!C118/'Indicator Data'!$BD118</f>
        <v>1.7046839730768155E-3</v>
      </c>
      <c r="O115" s="56">
        <f>'Indicator Data'!D118/'Indicator Data'!$BD118</f>
        <v>0</v>
      </c>
      <c r="P115" s="56">
        <f>IF(F115=0.1,0,'Indicator Data'!E118/'Indicator Data'!$BD118)</f>
        <v>7.408674507021035E-3</v>
      </c>
      <c r="Q115" s="56">
        <f>'Indicator Data'!F118/'Indicator Data'!$BD118</f>
        <v>0</v>
      </c>
      <c r="R115" s="56">
        <f>'Indicator Data'!G118/'Indicator Data'!$BD118</f>
        <v>0</v>
      </c>
      <c r="S115" s="56">
        <f>'Indicator Data'!H118/'Indicator Data'!$BD118</f>
        <v>0</v>
      </c>
      <c r="T115" s="56">
        <f>'Indicator Data'!I118/'Indicator Data'!$BD118</f>
        <v>0</v>
      </c>
      <c r="U115" s="56">
        <f>'Indicator Data'!J118/'Indicator Data'!$BD118</f>
        <v>1.6231932033523363E-3</v>
      </c>
      <c r="V115" s="55">
        <f t="shared" si="96"/>
        <v>8.5</v>
      </c>
      <c r="W115" s="55">
        <f t="shared" si="97"/>
        <v>0</v>
      </c>
      <c r="X115" s="55">
        <f t="shared" si="98"/>
        <v>5.7</v>
      </c>
      <c r="Y115" s="55">
        <f t="shared" si="99"/>
        <v>4.9000000000000004</v>
      </c>
      <c r="Z115" s="55">
        <f t="shared" si="100"/>
        <v>0</v>
      </c>
      <c r="AA115" s="55">
        <f t="shared" si="101"/>
        <v>0</v>
      </c>
      <c r="AB115" s="55">
        <f t="shared" si="102"/>
        <v>0</v>
      </c>
      <c r="AC115" s="55">
        <f t="shared" si="103"/>
        <v>0</v>
      </c>
      <c r="AD115" s="55">
        <f t="shared" si="104"/>
        <v>0</v>
      </c>
      <c r="AE115" s="55">
        <f t="shared" si="105"/>
        <v>0</v>
      </c>
      <c r="AF115" s="55">
        <f t="shared" si="106"/>
        <v>0.5</v>
      </c>
      <c r="AG115" s="55">
        <f>ROUND(IF('Indicator Data'!K118=0,0,IF('Indicator Data'!K118&gt;AG$194,10,IF('Indicator Data'!K118&lt;AG$195,0,10-(AG$194-'Indicator Data'!K118)/(AG$194-AG$195)*10))),1)</f>
        <v>3</v>
      </c>
      <c r="AH115" s="55">
        <f t="shared" si="107"/>
        <v>7.8</v>
      </c>
      <c r="AI115" s="55">
        <f t="shared" si="108"/>
        <v>0.1</v>
      </c>
      <c r="AJ115" s="55">
        <f t="shared" si="109"/>
        <v>0</v>
      </c>
      <c r="AK115" s="55">
        <f t="shared" si="110"/>
        <v>0</v>
      </c>
      <c r="AL115" s="55">
        <f t="shared" si="111"/>
        <v>0</v>
      </c>
      <c r="AM115" s="55">
        <f t="shared" si="112"/>
        <v>0</v>
      </c>
      <c r="AN115" s="55">
        <f t="shared" si="113"/>
        <v>4.5</v>
      </c>
      <c r="AO115" s="57">
        <f t="shared" si="114"/>
        <v>5.0999999999999996</v>
      </c>
      <c r="AP115" s="57">
        <f t="shared" si="115"/>
        <v>5.6</v>
      </c>
      <c r="AQ115" s="57">
        <f t="shared" si="116"/>
        <v>0</v>
      </c>
      <c r="AR115" s="57">
        <f t="shared" si="117"/>
        <v>0</v>
      </c>
      <c r="AS115" s="55">
        <f t="shared" si="118"/>
        <v>3.8</v>
      </c>
      <c r="AT115" s="55">
        <f>IF('Indicator Data'!L118="No data","x",IF('Indicator Data'!BE118&lt;1000,"x",ROUND((IF('Indicator Data'!L118&gt;AT$194,10,IF('Indicator Data'!L118&lt;AT$195,0,10-(AT$194-'Indicator Data'!L118)/(AT$194-AT$195)*10))),1)))</f>
        <v>7.1</v>
      </c>
      <c r="AU115" s="57">
        <f t="shared" si="119"/>
        <v>5.5</v>
      </c>
      <c r="AV115" s="58">
        <f t="shared" si="120"/>
        <v>3.7</v>
      </c>
      <c r="AW115" s="55">
        <f>ROUND(IF('Indicator Data'!M118=0,0,IF('Indicator Data'!M118&gt;AW$194,10,IF('Indicator Data'!M118&lt;AW$195,0,10-(AW$194-'Indicator Data'!M118)/(AW$194-AW$195)*10))),1)</f>
        <v>2</v>
      </c>
      <c r="AX115" s="55">
        <f>ROUND(IF('Indicator Data'!N118=0,0,IF(LOG('Indicator Data'!N118)&gt;LOG(AX$194),10,IF(LOG('Indicator Data'!N118)&lt;LOG(AX$195),0,10-(LOG(AX$194)-LOG('Indicator Data'!N118))/(LOG(AX$194)-LOG(AX$195))*10))),1)</f>
        <v>3</v>
      </c>
      <c r="AY115" s="57">
        <f t="shared" si="121"/>
        <v>2.5</v>
      </c>
      <c r="AZ115" s="55">
        <f>'Indicator Data'!O118</f>
        <v>0</v>
      </c>
      <c r="BA115" s="55">
        <f>'Indicator Data'!P118</f>
        <v>0</v>
      </c>
      <c r="BB115" s="57">
        <f t="shared" si="122"/>
        <v>0</v>
      </c>
      <c r="BC115" s="58">
        <f t="shared" si="123"/>
        <v>1.8</v>
      </c>
      <c r="BD115" s="15"/>
      <c r="BE115" s="104"/>
    </row>
    <row r="116" spans="1:57" s="4" customFormat="1" x14ac:dyDescent="0.35">
      <c r="A116" s="126" t="str">
        <f>'Indicator Data'!A119</f>
        <v>Mongolia</v>
      </c>
      <c r="B116" s="59" t="str">
        <f>'Indicator Data'!B119</f>
        <v>MNG</v>
      </c>
      <c r="C116" s="55">
        <f>ROUND(IF('Indicator Data'!C119=0,0.1,IF(LOG('Indicator Data'!C119)&gt;C$194,10,IF(LOG('Indicator Data'!C119)&lt;C$195,0,10-(C$194-LOG('Indicator Data'!C119))/(C$194-C$195)*10))),1)</f>
        <v>5.5</v>
      </c>
      <c r="D116" s="55">
        <f>ROUND(IF('Indicator Data'!D119=0,0.1,IF(LOG('Indicator Data'!D119)&gt;D$194,10,IF(LOG('Indicator Data'!D119)&lt;D$195,0,10-(D$194-LOG('Indicator Data'!D119))/(D$194-D$195)*10))),1)</f>
        <v>5</v>
      </c>
      <c r="E116" s="55">
        <f t="shared" si="93"/>
        <v>5.3</v>
      </c>
      <c r="F116" s="55">
        <f>ROUND(IF('Indicator Data'!E119="No data",0.1,IF('Indicator Data'!E119=0,0,IF(LOG('Indicator Data'!E119)&gt;F$194,10,IF(LOG('Indicator Data'!E119)&lt;F$195,0,10-(F$194-LOG('Indicator Data'!E119))/(F$194-F$195)*10)))),1)</f>
        <v>5.3</v>
      </c>
      <c r="G116" s="55">
        <f>ROUND(IF('Indicator Data'!F119=0,0,IF(LOG('Indicator Data'!F119)&gt;G$194,10,IF(LOG('Indicator Data'!F119)&lt;G$195,0,10-(G$194-LOG('Indicator Data'!F119))/(G$194-G$195)*10))),1)</f>
        <v>0</v>
      </c>
      <c r="H116" s="55">
        <f>ROUND(IF('Indicator Data'!G119=0,0,IF(LOG('Indicator Data'!G119)&gt;H$194,10,IF(LOG('Indicator Data'!G119)&lt;H$195,0,10-(H$194-LOG('Indicator Data'!G119))/(H$194-H$195)*10))),1)</f>
        <v>0</v>
      </c>
      <c r="I116" s="55">
        <f>ROUND(IF('Indicator Data'!H119=0,0,IF(LOG('Indicator Data'!H119)&gt;I$194,10,IF(LOG('Indicator Data'!H119)&lt;I$195,0,10-(I$194-LOG('Indicator Data'!H119))/(I$194-I$195)*10))),1)</f>
        <v>0</v>
      </c>
      <c r="J116" s="55">
        <f t="shared" si="94"/>
        <v>0</v>
      </c>
      <c r="K116" s="55">
        <f>ROUND(IF('Indicator Data'!I119=0,0,IF(LOG('Indicator Data'!I119)&gt;K$194,10,IF(LOG('Indicator Data'!I119)&lt;K$195,0,10-(K$194-LOG('Indicator Data'!I119))/(K$194-K$195)*10))),1)</f>
        <v>0</v>
      </c>
      <c r="L116" s="55">
        <f t="shared" si="95"/>
        <v>0</v>
      </c>
      <c r="M116" s="55">
        <f>ROUND(IF('Indicator Data'!J119=0,0,IF(LOG('Indicator Data'!J119)&gt;M$194,10,IF(LOG('Indicator Data'!J119)&lt;M$195,0,10-(M$194-LOG('Indicator Data'!J119))/(M$194-M$195)*10))),1)</f>
        <v>7.8</v>
      </c>
      <c r="N116" s="56">
        <f>'Indicator Data'!C119/'Indicator Data'!$BD119</f>
        <v>6.0298006868841078E-4</v>
      </c>
      <c r="O116" s="56">
        <f>'Indicator Data'!D119/'Indicator Data'!$BD119</f>
        <v>1.1701888016964409E-4</v>
      </c>
      <c r="P116" s="56">
        <f>IF(F116=0.1,0,'Indicator Data'!E119/'Indicator Data'!$BD119)</f>
        <v>5.0694553263802514E-3</v>
      </c>
      <c r="Q116" s="56">
        <f>'Indicator Data'!F119/'Indicator Data'!$BD119</f>
        <v>0</v>
      </c>
      <c r="R116" s="56">
        <f>'Indicator Data'!G119/'Indicator Data'!$BD119</f>
        <v>0</v>
      </c>
      <c r="S116" s="56">
        <f>'Indicator Data'!H119/'Indicator Data'!$BD119</f>
        <v>0</v>
      </c>
      <c r="T116" s="56">
        <f>'Indicator Data'!I119/'Indicator Data'!$BD119</f>
        <v>0</v>
      </c>
      <c r="U116" s="56">
        <f>'Indicator Data'!J119/'Indicator Data'!$BD119</f>
        <v>5.0135136178515796E-3</v>
      </c>
      <c r="V116" s="55">
        <f t="shared" si="96"/>
        <v>3</v>
      </c>
      <c r="W116" s="55">
        <f t="shared" si="97"/>
        <v>1.2</v>
      </c>
      <c r="X116" s="55">
        <f t="shared" si="98"/>
        <v>2.1</v>
      </c>
      <c r="Y116" s="55">
        <f t="shared" si="99"/>
        <v>3.4</v>
      </c>
      <c r="Z116" s="55">
        <f t="shared" si="100"/>
        <v>0</v>
      </c>
      <c r="AA116" s="55">
        <f t="shared" si="101"/>
        <v>0</v>
      </c>
      <c r="AB116" s="55">
        <f t="shared" si="102"/>
        <v>0</v>
      </c>
      <c r="AC116" s="55">
        <f t="shared" si="103"/>
        <v>0</v>
      </c>
      <c r="AD116" s="55">
        <f t="shared" si="104"/>
        <v>0</v>
      </c>
      <c r="AE116" s="55">
        <f t="shared" si="105"/>
        <v>0</v>
      </c>
      <c r="AF116" s="55">
        <f t="shared" si="106"/>
        <v>1.7</v>
      </c>
      <c r="AG116" s="55">
        <f>ROUND(IF('Indicator Data'!K119=0,0,IF('Indicator Data'!K119&gt;AG$194,10,IF('Indicator Data'!K119&lt;AG$195,0,10-(AG$194-'Indicator Data'!K119)/(AG$194-AG$195)*10))),1)</f>
        <v>1</v>
      </c>
      <c r="AH116" s="55">
        <f t="shared" si="107"/>
        <v>4.3</v>
      </c>
      <c r="AI116" s="55">
        <f t="shared" si="108"/>
        <v>3.1</v>
      </c>
      <c r="AJ116" s="55">
        <f t="shared" si="109"/>
        <v>0</v>
      </c>
      <c r="AK116" s="55">
        <f t="shared" si="110"/>
        <v>0</v>
      </c>
      <c r="AL116" s="55">
        <f t="shared" si="111"/>
        <v>0</v>
      </c>
      <c r="AM116" s="55">
        <f t="shared" si="112"/>
        <v>0</v>
      </c>
      <c r="AN116" s="55">
        <f t="shared" si="113"/>
        <v>5.5</v>
      </c>
      <c r="AO116" s="57">
        <f t="shared" si="114"/>
        <v>3.9</v>
      </c>
      <c r="AP116" s="57">
        <f t="shared" si="115"/>
        <v>4.4000000000000004</v>
      </c>
      <c r="AQ116" s="57">
        <f t="shared" si="116"/>
        <v>0</v>
      </c>
      <c r="AR116" s="57">
        <f t="shared" si="117"/>
        <v>0</v>
      </c>
      <c r="AS116" s="55">
        <f t="shared" si="118"/>
        <v>3.3</v>
      </c>
      <c r="AT116" s="55">
        <f>IF('Indicator Data'!L119="No data","x",IF('Indicator Data'!BE119&lt;1000,"x",ROUND((IF('Indicator Data'!L119&gt;AT$194,10,IF('Indicator Data'!L119&lt;AT$195,0,10-(AT$194-'Indicator Data'!L119)/(AT$194-AT$195)*10))),1)))</f>
        <v>8.1</v>
      </c>
      <c r="AU116" s="57">
        <f t="shared" si="119"/>
        <v>5.7</v>
      </c>
      <c r="AV116" s="58">
        <f t="shared" si="120"/>
        <v>3.1</v>
      </c>
      <c r="AW116" s="55">
        <f>ROUND(IF('Indicator Data'!M119=0,0,IF('Indicator Data'!M119&gt;AW$194,10,IF('Indicator Data'!M119&lt;AW$195,0,10-(AW$194-'Indicator Data'!M119)/(AW$194-AW$195)*10))),1)</f>
        <v>0.6</v>
      </c>
      <c r="AX116" s="55">
        <f>ROUND(IF('Indicator Data'!N119=0,0,IF(LOG('Indicator Data'!N119)&gt;LOG(AX$194),10,IF(LOG('Indicator Data'!N119)&lt;LOG(AX$195),0,10-(LOG(AX$194)-LOG('Indicator Data'!N119))/(LOG(AX$194)-LOG(AX$195))*10))),1)</f>
        <v>0</v>
      </c>
      <c r="AY116" s="57">
        <f t="shared" si="121"/>
        <v>0.3</v>
      </c>
      <c r="AZ116" s="55">
        <f>'Indicator Data'!O119</f>
        <v>0</v>
      </c>
      <c r="BA116" s="55">
        <f>'Indicator Data'!P119</f>
        <v>0</v>
      </c>
      <c r="BB116" s="57">
        <f t="shared" si="122"/>
        <v>0</v>
      </c>
      <c r="BC116" s="58">
        <f t="shared" si="123"/>
        <v>0.2</v>
      </c>
      <c r="BD116" s="15"/>
      <c r="BE116" s="104"/>
    </row>
    <row r="117" spans="1:57" s="4" customFormat="1" x14ac:dyDescent="0.35">
      <c r="A117" s="126" t="str">
        <f>'Indicator Data'!A120</f>
        <v>Montenegro</v>
      </c>
      <c r="B117" s="59" t="str">
        <f>'Indicator Data'!B120</f>
        <v>MNE</v>
      </c>
      <c r="C117" s="55">
        <f>ROUND(IF('Indicator Data'!C120=0,0.1,IF(LOG('Indicator Data'!C120)&gt;C$194,10,IF(LOG('Indicator Data'!C120)&lt;C$195,0,10-(C$194-LOG('Indicator Data'!C120))/(C$194-C$195)*10))),1)</f>
        <v>5</v>
      </c>
      <c r="D117" s="55">
        <f>ROUND(IF('Indicator Data'!D120=0,0.1,IF(LOG('Indicator Data'!D120)&gt;D$194,10,IF(LOG('Indicator Data'!D120)&lt;D$195,0,10-(D$194-LOG('Indicator Data'!D120))/(D$194-D$195)*10))),1)</f>
        <v>0.1</v>
      </c>
      <c r="E117" s="55">
        <f t="shared" si="93"/>
        <v>2.9</v>
      </c>
      <c r="F117" s="55">
        <f>ROUND(IF('Indicator Data'!E120="No data",0.1,IF('Indicator Data'!E120=0,0,IF(LOG('Indicator Data'!E120)&gt;F$194,10,IF(LOG('Indicator Data'!E120)&lt;F$195,0,10-(F$194-LOG('Indicator Data'!E120))/(F$194-F$195)*10)))),1)</f>
        <v>4.0999999999999996</v>
      </c>
      <c r="G117" s="55">
        <f>ROUND(IF('Indicator Data'!F120=0,0,IF(LOG('Indicator Data'!F120)&gt;G$194,10,IF(LOG('Indicator Data'!F120)&lt;G$195,0,10-(G$194-LOG('Indicator Data'!F120))/(G$194-G$195)*10))),1)</f>
        <v>5.6</v>
      </c>
      <c r="H117" s="55">
        <f>ROUND(IF('Indicator Data'!G120=0,0,IF(LOG('Indicator Data'!G120)&gt;H$194,10,IF(LOG('Indicator Data'!G120)&lt;H$195,0,10-(H$194-LOG('Indicator Data'!G120))/(H$194-H$195)*10))),1)</f>
        <v>0</v>
      </c>
      <c r="I117" s="55">
        <f>ROUND(IF('Indicator Data'!H120=0,0,IF(LOG('Indicator Data'!H120)&gt;I$194,10,IF(LOG('Indicator Data'!H120)&lt;I$195,0,10-(I$194-LOG('Indicator Data'!H120))/(I$194-I$195)*10))),1)</f>
        <v>0</v>
      </c>
      <c r="J117" s="55">
        <f t="shared" si="94"/>
        <v>0</v>
      </c>
      <c r="K117" s="55">
        <f>ROUND(IF('Indicator Data'!I120=0,0,IF(LOG('Indicator Data'!I120)&gt;K$194,10,IF(LOG('Indicator Data'!I120)&lt;K$195,0,10-(K$194-LOG('Indicator Data'!I120))/(K$194-K$195)*10))),1)</f>
        <v>0</v>
      </c>
      <c r="L117" s="55">
        <f t="shared" si="95"/>
        <v>0</v>
      </c>
      <c r="M117" s="55">
        <f>ROUND(IF('Indicator Data'!J120=0,0,IF(LOG('Indicator Data'!J120)&gt;M$194,10,IF(LOG('Indicator Data'!J120)&lt;M$195,0,10-(M$194-LOG('Indicator Data'!J120))/(M$194-M$195)*10))),1)</f>
        <v>0</v>
      </c>
      <c r="N117" s="56">
        <f>'Indicator Data'!C120/'Indicator Data'!$BD120</f>
        <v>1.6371416912383491E-3</v>
      </c>
      <c r="O117" s="56">
        <f>'Indicator Data'!D120/'Indicator Data'!$BD120</f>
        <v>0</v>
      </c>
      <c r="P117" s="56">
        <f>IF(F117=0.1,0,'Indicator Data'!E120/'Indicator Data'!$BD120)</f>
        <v>6.9227822609948262E-3</v>
      </c>
      <c r="Q117" s="56">
        <f>'Indicator Data'!F120/'Indicator Data'!$BD120</f>
        <v>3.6477973201899801E-5</v>
      </c>
      <c r="R117" s="56">
        <f>'Indicator Data'!G120/'Indicator Data'!$BD120</f>
        <v>0</v>
      </c>
      <c r="S117" s="56">
        <f>'Indicator Data'!H120/'Indicator Data'!$BD120</f>
        <v>0</v>
      </c>
      <c r="T117" s="56">
        <f>'Indicator Data'!I120/'Indicator Data'!$BD120</f>
        <v>0</v>
      </c>
      <c r="U117" s="56">
        <f>'Indicator Data'!J120/'Indicator Data'!$BD120</f>
        <v>0</v>
      </c>
      <c r="V117" s="55">
        <f t="shared" si="96"/>
        <v>8.1999999999999993</v>
      </c>
      <c r="W117" s="55">
        <f t="shared" si="97"/>
        <v>0</v>
      </c>
      <c r="X117" s="55">
        <f t="shared" si="98"/>
        <v>5.4</v>
      </c>
      <c r="Y117" s="55">
        <f t="shared" si="99"/>
        <v>4.5999999999999996</v>
      </c>
      <c r="Z117" s="55">
        <f t="shared" si="100"/>
        <v>9</v>
      </c>
      <c r="AA117" s="55">
        <f t="shared" si="101"/>
        <v>0</v>
      </c>
      <c r="AB117" s="55">
        <f t="shared" si="102"/>
        <v>0</v>
      </c>
      <c r="AC117" s="55">
        <f t="shared" si="103"/>
        <v>0</v>
      </c>
      <c r="AD117" s="55">
        <f t="shared" si="104"/>
        <v>0</v>
      </c>
      <c r="AE117" s="55">
        <f t="shared" si="105"/>
        <v>0</v>
      </c>
      <c r="AF117" s="55">
        <f t="shared" si="106"/>
        <v>0</v>
      </c>
      <c r="AG117" s="55">
        <f>ROUND(IF('Indicator Data'!K120=0,0,IF('Indicator Data'!K120&gt;AG$194,10,IF('Indicator Data'!K120&lt;AG$195,0,10-(AG$194-'Indicator Data'!K120)/(AG$194-AG$195)*10))),1)</f>
        <v>0</v>
      </c>
      <c r="AH117" s="55">
        <f t="shared" si="107"/>
        <v>6.6</v>
      </c>
      <c r="AI117" s="55">
        <f t="shared" si="108"/>
        <v>0.1</v>
      </c>
      <c r="AJ117" s="55">
        <f t="shared" si="109"/>
        <v>0</v>
      </c>
      <c r="AK117" s="55">
        <f t="shared" si="110"/>
        <v>0</v>
      </c>
      <c r="AL117" s="55">
        <f t="shared" si="111"/>
        <v>0</v>
      </c>
      <c r="AM117" s="55">
        <f t="shared" si="112"/>
        <v>0</v>
      </c>
      <c r="AN117" s="55">
        <f t="shared" si="113"/>
        <v>0</v>
      </c>
      <c r="AO117" s="57">
        <f t="shared" si="114"/>
        <v>4.3</v>
      </c>
      <c r="AP117" s="57">
        <f t="shared" si="115"/>
        <v>4.4000000000000004</v>
      </c>
      <c r="AQ117" s="57">
        <f t="shared" si="116"/>
        <v>7.7</v>
      </c>
      <c r="AR117" s="57">
        <f t="shared" si="117"/>
        <v>0</v>
      </c>
      <c r="AS117" s="55">
        <f t="shared" si="118"/>
        <v>0</v>
      </c>
      <c r="AT117" s="55">
        <f>IF('Indicator Data'!L120="No data","x",IF('Indicator Data'!BE120&lt;1000,"x",ROUND((IF('Indicator Data'!L120&gt;AT$194,10,IF('Indicator Data'!L120&lt;AT$195,0,10-(AT$194-'Indicator Data'!L120)/(AT$194-AT$195)*10))),1)))</f>
        <v>4</v>
      </c>
      <c r="AU117" s="57">
        <f t="shared" si="119"/>
        <v>2</v>
      </c>
      <c r="AV117" s="58">
        <f t="shared" si="120"/>
        <v>4.2</v>
      </c>
      <c r="AW117" s="55">
        <f>ROUND(IF('Indicator Data'!M120=0,0,IF('Indicator Data'!M120&gt;AW$194,10,IF('Indicator Data'!M120&lt;AW$195,0,10-(AW$194-'Indicator Data'!M120)/(AW$194-AW$195)*10))),1)</f>
        <v>0.1</v>
      </c>
      <c r="AX117" s="55">
        <f>ROUND(IF('Indicator Data'!N120=0,0,IF(LOG('Indicator Data'!N120)&gt;LOG(AX$194),10,IF(LOG('Indicator Data'!N120)&lt;LOG(AX$195),0,10-(LOG(AX$194)-LOG('Indicator Data'!N120))/(LOG(AX$194)-LOG(AX$195))*10))),1)</f>
        <v>0</v>
      </c>
      <c r="AY117" s="57">
        <f t="shared" si="121"/>
        <v>0.1</v>
      </c>
      <c r="AZ117" s="55">
        <f>'Indicator Data'!O120</f>
        <v>0</v>
      </c>
      <c r="BA117" s="55">
        <f>'Indicator Data'!P120</f>
        <v>0</v>
      </c>
      <c r="BB117" s="57">
        <f t="shared" si="122"/>
        <v>0</v>
      </c>
      <c r="BC117" s="58">
        <f t="shared" si="123"/>
        <v>0.1</v>
      </c>
      <c r="BD117" s="15"/>
      <c r="BE117" s="104"/>
    </row>
    <row r="118" spans="1:57" s="4" customFormat="1" x14ac:dyDescent="0.35">
      <c r="A118" s="126" t="str">
        <f>'Indicator Data'!A121</f>
        <v>Morocco</v>
      </c>
      <c r="B118" s="59" t="str">
        <f>'Indicator Data'!B121</f>
        <v>MAR</v>
      </c>
      <c r="C118" s="55">
        <f>ROUND(IF('Indicator Data'!C121=0,0.1,IF(LOG('Indicator Data'!C121)&gt;C$194,10,IF(LOG('Indicator Data'!C121)&lt;C$195,0,10-(C$194-LOG('Indicator Data'!C121))/(C$194-C$195)*10))),1)</f>
        <v>7.8</v>
      </c>
      <c r="D118" s="55">
        <f>ROUND(IF('Indicator Data'!D121=0,0.1,IF(LOG('Indicator Data'!D121)&gt;D$194,10,IF(LOG('Indicator Data'!D121)&lt;D$195,0,10-(D$194-LOG('Indicator Data'!D121))/(D$194-D$195)*10))),1)</f>
        <v>0.1</v>
      </c>
      <c r="E118" s="55">
        <f t="shared" si="93"/>
        <v>5.0999999999999996</v>
      </c>
      <c r="F118" s="55">
        <f>ROUND(IF('Indicator Data'!E121="No data",0.1,IF('Indicator Data'!E121=0,0,IF(LOG('Indicator Data'!E121)&gt;F$194,10,IF(LOG('Indicator Data'!E121)&lt;F$195,0,10-(F$194-LOG('Indicator Data'!E121))/(F$194-F$195)*10)))),1)</f>
        <v>7.8</v>
      </c>
      <c r="G118" s="55">
        <f>ROUND(IF('Indicator Data'!F121=0,0,IF(LOG('Indicator Data'!F121)&gt;G$194,10,IF(LOG('Indicator Data'!F121)&lt;G$195,0,10-(G$194-LOG('Indicator Data'!F121))/(G$194-G$195)*10))),1)</f>
        <v>6.7</v>
      </c>
      <c r="H118" s="55">
        <f>ROUND(IF('Indicator Data'!G121=0,0,IF(LOG('Indicator Data'!G121)&gt;H$194,10,IF(LOG('Indicator Data'!G121)&lt;H$195,0,10-(H$194-LOG('Indicator Data'!G121))/(H$194-H$195)*10))),1)</f>
        <v>0</v>
      </c>
      <c r="I118" s="55">
        <f>ROUND(IF('Indicator Data'!H121=0,0,IF(LOG('Indicator Data'!H121)&gt;I$194,10,IF(LOG('Indicator Data'!H121)&lt;I$195,0,10-(I$194-LOG('Indicator Data'!H121))/(I$194-I$195)*10))),1)</f>
        <v>0</v>
      </c>
      <c r="J118" s="55">
        <f t="shared" si="94"/>
        <v>0</v>
      </c>
      <c r="K118" s="55">
        <f>ROUND(IF('Indicator Data'!I121=0,0,IF(LOG('Indicator Data'!I121)&gt;K$194,10,IF(LOG('Indicator Data'!I121)&lt;K$195,0,10-(K$194-LOG('Indicator Data'!I121))/(K$194-K$195)*10))),1)</f>
        <v>0</v>
      </c>
      <c r="L118" s="55">
        <f t="shared" si="95"/>
        <v>0</v>
      </c>
      <c r="M118" s="55">
        <f>ROUND(IF('Indicator Data'!J121=0,0,IF(LOG('Indicator Data'!J121)&gt;M$194,10,IF(LOG('Indicator Data'!J121)&lt;M$195,0,10-(M$194-LOG('Indicator Data'!J121))/(M$194-M$195)*10))),1)</f>
        <v>7.3</v>
      </c>
      <c r="N118" s="56">
        <f>'Indicator Data'!C121/'Indicator Data'!$BD121</f>
        <v>4.0089831654903732E-4</v>
      </c>
      <c r="O118" s="56">
        <f>'Indicator Data'!D121/'Indicator Data'!$BD121</f>
        <v>0</v>
      </c>
      <c r="P118" s="56">
        <f>IF(F118=0.1,0,'Indicator Data'!E121/'Indicator Data'!$BD121)</f>
        <v>3.9729852190658211E-3</v>
      </c>
      <c r="Q118" s="56">
        <f>'Indicator Data'!F121/'Indicator Data'!$BD121</f>
        <v>3.1721616882138507E-6</v>
      </c>
      <c r="R118" s="56">
        <f>'Indicator Data'!G121/'Indicator Data'!$BD121</f>
        <v>0</v>
      </c>
      <c r="S118" s="56">
        <f>'Indicator Data'!H121/'Indicator Data'!$BD121</f>
        <v>0</v>
      </c>
      <c r="T118" s="56">
        <f>'Indicator Data'!I121/'Indicator Data'!$BD121</f>
        <v>0</v>
      </c>
      <c r="U118" s="56">
        <f>'Indicator Data'!J121/'Indicator Data'!$BD121</f>
        <v>2.4346181726643597E-4</v>
      </c>
      <c r="V118" s="55">
        <f t="shared" si="96"/>
        <v>2</v>
      </c>
      <c r="W118" s="55">
        <f t="shared" si="97"/>
        <v>0</v>
      </c>
      <c r="X118" s="55">
        <f t="shared" si="98"/>
        <v>1</v>
      </c>
      <c r="Y118" s="55">
        <f t="shared" si="99"/>
        <v>2.6</v>
      </c>
      <c r="Z118" s="55">
        <f t="shared" si="100"/>
        <v>6.7</v>
      </c>
      <c r="AA118" s="55">
        <f t="shared" si="101"/>
        <v>0</v>
      </c>
      <c r="AB118" s="55">
        <f t="shared" si="102"/>
        <v>0</v>
      </c>
      <c r="AC118" s="55">
        <f t="shared" si="103"/>
        <v>0</v>
      </c>
      <c r="AD118" s="55">
        <f t="shared" si="104"/>
        <v>0</v>
      </c>
      <c r="AE118" s="55">
        <f t="shared" si="105"/>
        <v>0</v>
      </c>
      <c r="AF118" s="55">
        <f t="shared" si="106"/>
        <v>0.1</v>
      </c>
      <c r="AG118" s="55">
        <f>ROUND(IF('Indicator Data'!K121=0,0,IF('Indicator Data'!K121&gt;AG$194,10,IF('Indicator Data'!K121&lt;AG$195,0,10-(AG$194-'Indicator Data'!K121)/(AG$194-AG$195)*10))),1)</f>
        <v>2</v>
      </c>
      <c r="AH118" s="55">
        <f t="shared" si="107"/>
        <v>4.9000000000000004</v>
      </c>
      <c r="AI118" s="55">
        <f t="shared" si="108"/>
        <v>0.1</v>
      </c>
      <c r="AJ118" s="55">
        <f t="shared" si="109"/>
        <v>0</v>
      </c>
      <c r="AK118" s="55">
        <f t="shared" si="110"/>
        <v>0</v>
      </c>
      <c r="AL118" s="55">
        <f t="shared" si="111"/>
        <v>0</v>
      </c>
      <c r="AM118" s="55">
        <f t="shared" si="112"/>
        <v>0</v>
      </c>
      <c r="AN118" s="55">
        <f t="shared" si="113"/>
        <v>4.5999999999999996</v>
      </c>
      <c r="AO118" s="57">
        <f t="shared" si="114"/>
        <v>3.3</v>
      </c>
      <c r="AP118" s="57">
        <f t="shared" si="115"/>
        <v>5.8</v>
      </c>
      <c r="AQ118" s="57">
        <f t="shared" si="116"/>
        <v>6.7</v>
      </c>
      <c r="AR118" s="57">
        <f t="shared" si="117"/>
        <v>0</v>
      </c>
      <c r="AS118" s="55">
        <f t="shared" si="118"/>
        <v>3.3</v>
      </c>
      <c r="AT118" s="55">
        <f>IF('Indicator Data'!L121="No data","x",IF('Indicator Data'!BE121&lt;1000,"x",ROUND((IF('Indicator Data'!L121&gt;AT$194,10,IF('Indicator Data'!L121&lt;AT$195,0,10-(AT$194-'Indicator Data'!L121)/(AT$194-AT$195)*10))),1)))</f>
        <v>9.1</v>
      </c>
      <c r="AU118" s="57">
        <f t="shared" si="119"/>
        <v>6.2</v>
      </c>
      <c r="AV118" s="58">
        <f t="shared" si="120"/>
        <v>4.8</v>
      </c>
      <c r="AW118" s="55">
        <f>ROUND(IF('Indicator Data'!M121=0,0,IF('Indicator Data'!M121&gt;AW$194,10,IF('Indicator Data'!M121&lt;AW$195,0,10-(AW$194-'Indicator Data'!M121)/(AW$194-AW$195)*10))),1)</f>
        <v>4.4000000000000004</v>
      </c>
      <c r="AX118" s="55">
        <f>ROUND(IF('Indicator Data'!N121=0,0,IF(LOG('Indicator Data'!N121)&gt;LOG(AX$194),10,IF(LOG('Indicator Data'!N121)&lt;LOG(AX$195),0,10-(LOG(AX$194)-LOG('Indicator Data'!N121))/(LOG(AX$194)-LOG(AX$195))*10))),1)</f>
        <v>6.8</v>
      </c>
      <c r="AY118" s="57">
        <f t="shared" si="121"/>
        <v>5.7</v>
      </c>
      <c r="AZ118" s="55">
        <f>'Indicator Data'!O121</f>
        <v>0</v>
      </c>
      <c r="BA118" s="55">
        <f>'Indicator Data'!P121</f>
        <v>0</v>
      </c>
      <c r="BB118" s="57">
        <f t="shared" si="122"/>
        <v>0</v>
      </c>
      <c r="BC118" s="58">
        <f t="shared" si="123"/>
        <v>4</v>
      </c>
      <c r="BD118" s="15"/>
      <c r="BE118" s="104"/>
    </row>
    <row r="119" spans="1:57" s="4" customFormat="1" x14ac:dyDescent="0.35">
      <c r="A119" s="126" t="str">
        <f>'Indicator Data'!A122</f>
        <v>Mozambique</v>
      </c>
      <c r="B119" s="59" t="str">
        <f>'Indicator Data'!B122</f>
        <v>MOZ</v>
      </c>
      <c r="C119" s="55">
        <f>ROUND(IF('Indicator Data'!C122=0,0.1,IF(LOG('Indicator Data'!C122)&gt;C$194,10,IF(LOG('Indicator Data'!C122)&lt;C$195,0,10-(C$194-LOG('Indicator Data'!C122))/(C$194-C$195)*10))),1)</f>
        <v>7.1</v>
      </c>
      <c r="D119" s="55">
        <f>ROUND(IF('Indicator Data'!D122=0,0.1,IF(LOG('Indicator Data'!D122)&gt;D$194,10,IF(LOG('Indicator Data'!D122)&lt;D$195,0,10-(D$194-LOG('Indicator Data'!D122))/(D$194-D$195)*10))),1)</f>
        <v>0.1</v>
      </c>
      <c r="E119" s="55">
        <f t="shared" si="93"/>
        <v>4.5</v>
      </c>
      <c r="F119" s="55">
        <f>ROUND(IF('Indicator Data'!E122="No data",0.1,IF('Indicator Data'!E122=0,0,IF(LOG('Indicator Data'!E122)&gt;F$194,10,IF(LOG('Indicator Data'!E122)&lt;F$195,0,10-(F$194-LOG('Indicator Data'!E122))/(F$194-F$195)*10)))),1)</f>
        <v>8</v>
      </c>
      <c r="G119" s="55">
        <f>ROUND(IF('Indicator Data'!F122=0,0,IF(LOG('Indicator Data'!F122)&gt;G$194,10,IF(LOG('Indicator Data'!F122)&lt;G$195,0,10-(G$194-LOG('Indicator Data'!F122))/(G$194-G$195)*10))),1)</f>
        <v>6</v>
      </c>
      <c r="H119" s="55">
        <f>ROUND(IF('Indicator Data'!G122=0,0,IF(LOG('Indicator Data'!G122)&gt;H$194,10,IF(LOG('Indicator Data'!G122)&lt;H$195,0,10-(H$194-LOG('Indicator Data'!G122))/(H$194-H$195)*10))),1)</f>
        <v>7.6</v>
      </c>
      <c r="I119" s="55">
        <f>ROUND(IF('Indicator Data'!H122=0,0,IF(LOG('Indicator Data'!H122)&gt;I$194,10,IF(LOG('Indicator Data'!H122)&lt;I$195,0,10-(I$194-LOG('Indicator Data'!H122))/(I$194-I$195)*10))),1)</f>
        <v>8</v>
      </c>
      <c r="J119" s="55">
        <f t="shared" si="94"/>
        <v>7.8</v>
      </c>
      <c r="K119" s="55">
        <f>ROUND(IF('Indicator Data'!I122=0,0,IF(LOG('Indicator Data'!I122)&gt;K$194,10,IF(LOG('Indicator Data'!I122)&lt;K$195,0,10-(K$194-LOG('Indicator Data'!I122))/(K$194-K$195)*10))),1)</f>
        <v>7.1</v>
      </c>
      <c r="L119" s="55">
        <f t="shared" si="95"/>
        <v>7.5</v>
      </c>
      <c r="M119" s="55">
        <f>ROUND(IF('Indicator Data'!J122=0,0,IF(LOG('Indicator Data'!J122)&gt;M$194,10,IF(LOG('Indicator Data'!J122)&lt;M$195,0,10-(M$194-LOG('Indicator Data'!J122))/(M$194-M$195)*10))),1)</f>
        <v>10</v>
      </c>
      <c r="N119" s="56">
        <f>'Indicator Data'!C122/'Indicator Data'!$BD122</f>
        <v>2.6009922632739657E-4</v>
      </c>
      <c r="O119" s="56">
        <f>'Indicator Data'!D122/'Indicator Data'!$BD122</f>
        <v>0</v>
      </c>
      <c r="P119" s="56">
        <f>IF(F119=0.1,0,'Indicator Data'!E122/'Indicator Data'!$BD122)</f>
        <v>5.6317912923189457E-3</v>
      </c>
      <c r="Q119" s="56">
        <f>'Indicator Data'!F122/'Indicator Data'!$BD122</f>
        <v>1.5372971641915355E-6</v>
      </c>
      <c r="R119" s="56">
        <f>'Indicator Data'!G122/'Indicator Data'!$BD122</f>
        <v>3.9438935059949954E-3</v>
      </c>
      <c r="S119" s="56">
        <f>'Indicator Data'!H122/'Indicator Data'!$BD122</f>
        <v>1.5207516286615464E-4</v>
      </c>
      <c r="T119" s="56">
        <f>'Indicator Data'!I122/'Indicator Data'!$BD122</f>
        <v>1.216258297211268E-3</v>
      </c>
      <c r="U119" s="56">
        <f>'Indicator Data'!J122/'Indicator Data'!$BD122</f>
        <v>1.021358189659855E-2</v>
      </c>
      <c r="V119" s="55">
        <f t="shared" si="96"/>
        <v>1.3</v>
      </c>
      <c r="W119" s="55">
        <f t="shared" si="97"/>
        <v>0</v>
      </c>
      <c r="X119" s="55">
        <f t="shared" si="98"/>
        <v>0.7</v>
      </c>
      <c r="Y119" s="55">
        <f t="shared" si="99"/>
        <v>3.8</v>
      </c>
      <c r="Z119" s="55">
        <f t="shared" si="100"/>
        <v>6</v>
      </c>
      <c r="AA119" s="55">
        <f t="shared" si="101"/>
        <v>2.2000000000000002</v>
      </c>
      <c r="AB119" s="55">
        <f t="shared" si="102"/>
        <v>0.3</v>
      </c>
      <c r="AC119" s="55">
        <f t="shared" si="103"/>
        <v>1.3</v>
      </c>
      <c r="AD119" s="55">
        <f t="shared" si="104"/>
        <v>1.2</v>
      </c>
      <c r="AE119" s="55">
        <f t="shared" si="105"/>
        <v>1.3</v>
      </c>
      <c r="AF119" s="55">
        <f t="shared" si="106"/>
        <v>3.4</v>
      </c>
      <c r="AG119" s="55">
        <f>ROUND(IF('Indicator Data'!K122=0,0,IF('Indicator Data'!K122&gt;AG$194,10,IF('Indicator Data'!K122&lt;AG$195,0,10-(AG$194-'Indicator Data'!K122)/(AG$194-AG$195)*10))),1)</f>
        <v>10</v>
      </c>
      <c r="AH119" s="55">
        <f t="shared" si="107"/>
        <v>4.2</v>
      </c>
      <c r="AI119" s="55">
        <f t="shared" si="108"/>
        <v>0.1</v>
      </c>
      <c r="AJ119" s="55">
        <f t="shared" si="109"/>
        <v>4.9000000000000004</v>
      </c>
      <c r="AK119" s="55">
        <f t="shared" si="110"/>
        <v>4.2</v>
      </c>
      <c r="AL119" s="55">
        <f t="shared" si="111"/>
        <v>4.5999999999999996</v>
      </c>
      <c r="AM119" s="55">
        <f t="shared" si="112"/>
        <v>4.2</v>
      </c>
      <c r="AN119" s="55">
        <f t="shared" si="113"/>
        <v>8.1999999999999993</v>
      </c>
      <c r="AO119" s="57">
        <f t="shared" si="114"/>
        <v>2.8</v>
      </c>
      <c r="AP119" s="57">
        <f t="shared" si="115"/>
        <v>6.3</v>
      </c>
      <c r="AQ119" s="57">
        <f t="shared" si="116"/>
        <v>6</v>
      </c>
      <c r="AR119" s="57">
        <f t="shared" si="117"/>
        <v>5.2</v>
      </c>
      <c r="AS119" s="55">
        <f t="shared" si="118"/>
        <v>9.1</v>
      </c>
      <c r="AT119" s="55">
        <f>IF('Indicator Data'!L122="No data","x",IF('Indicator Data'!BE122&lt;1000,"x",ROUND((IF('Indicator Data'!L122&gt;AT$194,10,IF('Indicator Data'!L122&lt;AT$195,0,10-(AT$194-'Indicator Data'!L122)/(AT$194-AT$195)*10))),1)))</f>
        <v>6.1</v>
      </c>
      <c r="AU119" s="57">
        <f t="shared" si="119"/>
        <v>7.6</v>
      </c>
      <c r="AV119" s="58">
        <f t="shared" si="120"/>
        <v>5.8</v>
      </c>
      <c r="AW119" s="55">
        <f>ROUND(IF('Indicator Data'!M122=0,0,IF('Indicator Data'!M122&gt;AW$194,10,IF('Indicator Data'!M122&lt;AW$195,0,10-(AW$194-'Indicator Data'!M122)/(AW$194-AW$195)*10))),1)</f>
        <v>7.2</v>
      </c>
      <c r="AX119" s="55">
        <f>ROUND(IF('Indicator Data'!N122=0,0,IF(LOG('Indicator Data'!N122)&gt;LOG(AX$194),10,IF(LOG('Indicator Data'!N122)&lt;LOG(AX$195),0,10-(LOG(AX$194)-LOG('Indicator Data'!N122))/(LOG(AX$194)-LOG(AX$195))*10))),1)</f>
        <v>6.5</v>
      </c>
      <c r="AY119" s="57">
        <f t="shared" si="121"/>
        <v>6.9</v>
      </c>
      <c r="AZ119" s="55">
        <f>'Indicator Data'!O122</f>
        <v>0</v>
      </c>
      <c r="BA119" s="55">
        <f>'Indicator Data'!P122</f>
        <v>0</v>
      </c>
      <c r="BB119" s="57">
        <f t="shared" si="122"/>
        <v>0</v>
      </c>
      <c r="BC119" s="58">
        <f t="shared" si="123"/>
        <v>4.8</v>
      </c>
      <c r="BD119" s="15"/>
      <c r="BE119" s="104"/>
    </row>
    <row r="120" spans="1:57" s="4" customFormat="1" x14ac:dyDescent="0.35">
      <c r="A120" s="126" t="str">
        <f>'Indicator Data'!A123</f>
        <v>Myanmar</v>
      </c>
      <c r="B120" s="59" t="str">
        <f>'Indicator Data'!B123</f>
        <v>MMR</v>
      </c>
      <c r="C120" s="55">
        <f>ROUND(IF('Indicator Data'!C123=0,0.1,IF(LOG('Indicator Data'!C123)&gt;C$194,10,IF(LOG('Indicator Data'!C123)&lt;C$195,0,10-(C$194-LOG('Indicator Data'!C123))/(C$194-C$195)*10))),1)</f>
        <v>10</v>
      </c>
      <c r="D120" s="55">
        <f>ROUND(IF('Indicator Data'!D123=0,0.1,IF(LOG('Indicator Data'!D123)&gt;D$194,10,IF(LOG('Indicator Data'!D123)&lt;D$195,0,10-(D$194-LOG('Indicator Data'!D123))/(D$194-D$195)*10))),1)</f>
        <v>10</v>
      </c>
      <c r="E120" s="55">
        <f t="shared" si="93"/>
        <v>10</v>
      </c>
      <c r="F120" s="55">
        <f>ROUND(IF('Indicator Data'!E123="No data",0.1,IF('Indicator Data'!E123=0,0,IF(LOG('Indicator Data'!E123)&gt;F$194,10,IF(LOG('Indicator Data'!E123)&lt;F$195,0,10-(F$194-LOG('Indicator Data'!E123))/(F$194-F$195)*10)))),1)</f>
        <v>9.8000000000000007</v>
      </c>
      <c r="G120" s="55">
        <f>ROUND(IF('Indicator Data'!F123=0,0,IF(LOG('Indicator Data'!F123)&gt;G$194,10,IF(LOG('Indicator Data'!F123)&lt;G$195,0,10-(G$194-LOG('Indicator Data'!F123))/(G$194-G$195)*10))),1)</f>
        <v>8.8000000000000007</v>
      </c>
      <c r="H120" s="55">
        <f>ROUND(IF('Indicator Data'!G123=0,0,IF(LOG('Indicator Data'!G123)&gt;H$194,10,IF(LOG('Indicator Data'!G123)&lt;H$195,0,10-(H$194-LOG('Indicator Data'!G123))/(H$194-H$195)*10))),1)</f>
        <v>8.1999999999999993</v>
      </c>
      <c r="I120" s="55">
        <f>ROUND(IF('Indicator Data'!H123=0,0,IF(LOG('Indicator Data'!H123)&gt;I$194,10,IF(LOG('Indicator Data'!H123)&lt;I$195,0,10-(I$194-LOG('Indicator Data'!H123))/(I$194-I$195)*10))),1)</f>
        <v>7.6</v>
      </c>
      <c r="J120" s="55">
        <f t="shared" si="94"/>
        <v>7.9</v>
      </c>
      <c r="K120" s="55">
        <f>ROUND(IF('Indicator Data'!I123=0,0,IF(LOG('Indicator Data'!I123)&gt;K$194,10,IF(LOG('Indicator Data'!I123)&lt;K$195,0,10-(K$194-LOG('Indicator Data'!I123))/(K$194-K$195)*10))),1)</f>
        <v>8</v>
      </c>
      <c r="L120" s="55">
        <f t="shared" si="95"/>
        <v>8</v>
      </c>
      <c r="M120" s="55">
        <f>ROUND(IF('Indicator Data'!J123=0,0,IF(LOG('Indicator Data'!J123)&gt;M$194,10,IF(LOG('Indicator Data'!J123)&lt;M$195,0,10-(M$194-LOG('Indicator Data'!J123))/(M$194-M$195)*10))),1)</f>
        <v>0</v>
      </c>
      <c r="N120" s="56">
        <f>'Indicator Data'!C123/'Indicator Data'!$BD123</f>
        <v>1.9736204204524863E-3</v>
      </c>
      <c r="O120" s="56">
        <f>'Indicator Data'!D123/'Indicator Data'!$BD123</f>
        <v>5.0711335918285957E-4</v>
      </c>
      <c r="P120" s="56">
        <f>IF(F120=0.1,0,'Indicator Data'!E123/'Indicator Data'!$BD123)</f>
        <v>1.5280495809637662E-2</v>
      </c>
      <c r="Q120" s="56">
        <f>'Indicator Data'!F123/'Indicator Data'!$BD123</f>
        <v>3.3603491709086679E-5</v>
      </c>
      <c r="R120" s="56">
        <f>'Indicator Data'!G123/'Indicator Data'!$BD123</f>
        <v>3.6775086254710724E-3</v>
      </c>
      <c r="S120" s="56">
        <f>'Indicator Data'!H123/'Indicator Data'!$BD123</f>
        <v>4.1107674332112838E-5</v>
      </c>
      <c r="T120" s="56">
        <f>'Indicator Data'!I123/'Indicator Data'!$BD123</f>
        <v>1.8706530119676347E-3</v>
      </c>
      <c r="U120" s="56">
        <f>'Indicator Data'!J123/'Indicator Data'!$BD123</f>
        <v>0</v>
      </c>
      <c r="V120" s="55">
        <f t="shared" si="96"/>
        <v>9.9</v>
      </c>
      <c r="W120" s="55">
        <f t="shared" si="97"/>
        <v>5.0999999999999996</v>
      </c>
      <c r="X120" s="55">
        <f t="shared" si="98"/>
        <v>8.4</v>
      </c>
      <c r="Y120" s="55">
        <f t="shared" si="99"/>
        <v>10</v>
      </c>
      <c r="Z120" s="55">
        <f t="shared" si="100"/>
        <v>8.9</v>
      </c>
      <c r="AA120" s="55">
        <f t="shared" si="101"/>
        <v>2</v>
      </c>
      <c r="AB120" s="55">
        <f t="shared" si="102"/>
        <v>0.1</v>
      </c>
      <c r="AC120" s="55">
        <f t="shared" si="103"/>
        <v>1.1000000000000001</v>
      </c>
      <c r="AD120" s="55">
        <f t="shared" si="104"/>
        <v>1.9</v>
      </c>
      <c r="AE120" s="55">
        <f t="shared" si="105"/>
        <v>1.5</v>
      </c>
      <c r="AF120" s="55">
        <f t="shared" si="106"/>
        <v>0</v>
      </c>
      <c r="AG120" s="55">
        <f>ROUND(IF('Indicator Data'!K123=0,0,IF('Indicator Data'!K123&gt;AG$194,10,IF('Indicator Data'!K123&lt;AG$195,0,10-(AG$194-'Indicator Data'!K123)/(AG$194-AG$195)*10))),1)</f>
        <v>0</v>
      </c>
      <c r="AH120" s="55">
        <f t="shared" si="107"/>
        <v>10</v>
      </c>
      <c r="AI120" s="55">
        <f t="shared" si="108"/>
        <v>7.6</v>
      </c>
      <c r="AJ120" s="55">
        <f t="shared" si="109"/>
        <v>5.0999999999999996</v>
      </c>
      <c r="AK120" s="55">
        <f t="shared" si="110"/>
        <v>3.9</v>
      </c>
      <c r="AL120" s="55">
        <f t="shared" si="111"/>
        <v>4.5</v>
      </c>
      <c r="AM120" s="55">
        <f t="shared" si="112"/>
        <v>5</v>
      </c>
      <c r="AN120" s="55">
        <f t="shared" si="113"/>
        <v>0</v>
      </c>
      <c r="AO120" s="57">
        <f t="shared" si="114"/>
        <v>9.4</v>
      </c>
      <c r="AP120" s="57">
        <f t="shared" si="115"/>
        <v>9.9</v>
      </c>
      <c r="AQ120" s="57">
        <f t="shared" si="116"/>
        <v>8.9</v>
      </c>
      <c r="AR120" s="57">
        <f t="shared" si="117"/>
        <v>5.6</v>
      </c>
      <c r="AS120" s="55">
        <f t="shared" si="118"/>
        <v>0</v>
      </c>
      <c r="AT120" s="55">
        <f>IF('Indicator Data'!L123="No data","x",IF('Indicator Data'!BE123&lt;1000,"x",ROUND((IF('Indicator Data'!L123&gt;AT$194,10,IF('Indicator Data'!L123&lt;AT$195,0,10-(AT$194-'Indicator Data'!L123)/(AT$194-AT$195)*10))),1)))</f>
        <v>2</v>
      </c>
      <c r="AU120" s="57">
        <f t="shared" si="119"/>
        <v>1</v>
      </c>
      <c r="AV120" s="58">
        <f t="shared" si="120"/>
        <v>8.1</v>
      </c>
      <c r="AW120" s="55">
        <f>ROUND(IF('Indicator Data'!M123=0,0,IF('Indicator Data'!M123&gt;AW$194,10,IF('Indicator Data'!M123&lt;AW$195,0,10-(AW$194-'Indicator Data'!M123)/(AW$194-AW$195)*10))),1)</f>
        <v>10</v>
      </c>
      <c r="AX120" s="55">
        <f>ROUND(IF('Indicator Data'!N123=0,0,IF(LOG('Indicator Data'!N123)&gt;LOG(AX$194),10,IF(LOG('Indicator Data'!N123)&lt;LOG(AX$195),0,10-(LOG(AX$194)-LOG('Indicator Data'!N123))/(LOG(AX$194)-LOG(AX$195))*10))),1)</f>
        <v>7.9</v>
      </c>
      <c r="AY120" s="57">
        <f t="shared" si="121"/>
        <v>9.1999999999999993</v>
      </c>
      <c r="AZ120" s="55">
        <f>'Indicator Data'!O123</f>
        <v>0</v>
      </c>
      <c r="BA120" s="55">
        <f>'Indicator Data'!P123</f>
        <v>4</v>
      </c>
      <c r="BB120" s="57">
        <f t="shared" si="122"/>
        <v>7</v>
      </c>
      <c r="BC120" s="58">
        <f t="shared" si="123"/>
        <v>7</v>
      </c>
      <c r="BD120" s="15"/>
      <c r="BE120" s="104"/>
    </row>
    <row r="121" spans="1:57" s="4" customFormat="1" x14ac:dyDescent="0.35">
      <c r="A121" s="126" t="str">
        <f>'Indicator Data'!A124</f>
        <v>Namibia</v>
      </c>
      <c r="B121" s="59" t="str">
        <f>'Indicator Data'!B124</f>
        <v>NAM</v>
      </c>
      <c r="C121" s="55">
        <f>ROUND(IF('Indicator Data'!C124=0,0.1,IF(LOG('Indicator Data'!C124)&gt;C$194,10,IF(LOG('Indicator Data'!C124)&lt;C$195,0,10-(C$194-LOG('Indicator Data'!C124))/(C$194-C$195)*10))),1)</f>
        <v>0.1</v>
      </c>
      <c r="D121" s="55">
        <f>ROUND(IF('Indicator Data'!D124=0,0.1,IF(LOG('Indicator Data'!D124)&gt;D$194,10,IF(LOG('Indicator Data'!D124)&lt;D$195,0,10-(D$194-LOG('Indicator Data'!D124))/(D$194-D$195)*10))),1)</f>
        <v>0.1</v>
      </c>
      <c r="E121" s="55">
        <f t="shared" si="93"/>
        <v>0.1</v>
      </c>
      <c r="F121" s="55">
        <f>ROUND(IF('Indicator Data'!E124="No data",0.1,IF('Indicator Data'!E124=0,0,IF(LOG('Indicator Data'!E124)&gt;F$194,10,IF(LOG('Indicator Data'!E124)&lt;F$195,0,10-(F$194-LOG('Indicator Data'!E124))/(F$194-F$195)*10)))),1)</f>
        <v>5.9</v>
      </c>
      <c r="G121" s="55">
        <f>ROUND(IF('Indicator Data'!F124=0,0,IF(LOG('Indicator Data'!F124)&gt;G$194,10,IF(LOG('Indicator Data'!F124)&lt;G$195,0,10-(G$194-LOG('Indicator Data'!F124))/(G$194-G$195)*10))),1)</f>
        <v>0</v>
      </c>
      <c r="H121" s="55">
        <f>ROUND(IF('Indicator Data'!G124=0,0,IF(LOG('Indicator Data'!G124)&gt;H$194,10,IF(LOG('Indicator Data'!G124)&lt;H$195,0,10-(H$194-LOG('Indicator Data'!G124))/(H$194-H$195)*10))),1)</f>
        <v>0</v>
      </c>
      <c r="I121" s="55">
        <f>ROUND(IF('Indicator Data'!H124=0,0,IF(LOG('Indicator Data'!H124)&gt;I$194,10,IF(LOG('Indicator Data'!H124)&lt;I$195,0,10-(I$194-LOG('Indicator Data'!H124))/(I$194-I$195)*10))),1)</f>
        <v>0</v>
      </c>
      <c r="J121" s="55">
        <f t="shared" si="94"/>
        <v>0</v>
      </c>
      <c r="K121" s="55">
        <f>ROUND(IF('Indicator Data'!I124=0,0,IF(LOG('Indicator Data'!I124)&gt;K$194,10,IF(LOG('Indicator Data'!I124)&lt;K$195,0,10-(K$194-LOG('Indicator Data'!I124))/(K$194-K$195)*10))),1)</f>
        <v>0</v>
      </c>
      <c r="L121" s="55">
        <f t="shared" si="95"/>
        <v>0</v>
      </c>
      <c r="M121" s="55">
        <f>ROUND(IF('Indicator Data'!J124=0,0,IF(LOG('Indicator Data'!J124)&gt;M$194,10,IF(LOG('Indicator Data'!J124)&lt;M$195,0,10-(M$194-LOG('Indicator Data'!J124))/(M$194-M$195)*10))),1)</f>
        <v>9.3000000000000007</v>
      </c>
      <c r="N121" s="56">
        <f>'Indicator Data'!C124/'Indicator Data'!$BD124</f>
        <v>0</v>
      </c>
      <c r="O121" s="56">
        <f>'Indicator Data'!D124/'Indicator Data'!$BD124</f>
        <v>0</v>
      </c>
      <c r="P121" s="56">
        <f>IF(F121=0.1,0,'Indicator Data'!E124/'Indicator Data'!$BD124)</f>
        <v>1.10383874227434E-2</v>
      </c>
      <c r="Q121" s="56">
        <f>'Indicator Data'!F124/'Indicator Data'!$BD124</f>
        <v>0</v>
      </c>
      <c r="R121" s="56">
        <f>'Indicator Data'!G124/'Indicator Data'!$BD124</f>
        <v>0</v>
      </c>
      <c r="S121" s="56">
        <f>'Indicator Data'!H124/'Indicator Data'!$BD124</f>
        <v>0</v>
      </c>
      <c r="T121" s="56">
        <f>'Indicator Data'!I124/'Indicator Data'!$BD124</f>
        <v>0</v>
      </c>
      <c r="U121" s="56">
        <f>'Indicator Data'!J124/'Indicator Data'!$BD124</f>
        <v>2.462187610456492E-2</v>
      </c>
      <c r="V121" s="55">
        <f t="shared" si="96"/>
        <v>0</v>
      </c>
      <c r="W121" s="55">
        <f t="shared" si="97"/>
        <v>0</v>
      </c>
      <c r="X121" s="55">
        <f t="shared" si="98"/>
        <v>0</v>
      </c>
      <c r="Y121" s="55">
        <f t="shared" si="99"/>
        <v>7.4</v>
      </c>
      <c r="Z121" s="55">
        <f t="shared" si="100"/>
        <v>0</v>
      </c>
      <c r="AA121" s="55">
        <f t="shared" si="101"/>
        <v>0</v>
      </c>
      <c r="AB121" s="55">
        <f t="shared" si="102"/>
        <v>0</v>
      </c>
      <c r="AC121" s="55">
        <f t="shared" si="103"/>
        <v>0</v>
      </c>
      <c r="AD121" s="55">
        <f t="shared" si="104"/>
        <v>0</v>
      </c>
      <c r="AE121" s="55">
        <f t="shared" si="105"/>
        <v>0</v>
      </c>
      <c r="AF121" s="55">
        <f t="shared" si="106"/>
        <v>8.1999999999999993</v>
      </c>
      <c r="AG121" s="55">
        <f>ROUND(IF('Indicator Data'!K124=0,0,IF('Indicator Data'!K124&gt;AG$194,10,IF('Indicator Data'!K124&lt;AG$195,0,10-(AG$194-'Indicator Data'!K124)/(AG$194-AG$195)*10))),1)</f>
        <v>7.1</v>
      </c>
      <c r="AH121" s="55">
        <f t="shared" si="107"/>
        <v>0.1</v>
      </c>
      <c r="AI121" s="55">
        <f t="shared" si="108"/>
        <v>0.1</v>
      </c>
      <c r="AJ121" s="55">
        <f t="shared" si="109"/>
        <v>0</v>
      </c>
      <c r="AK121" s="55">
        <f t="shared" si="110"/>
        <v>0</v>
      </c>
      <c r="AL121" s="55">
        <f t="shared" si="111"/>
        <v>0</v>
      </c>
      <c r="AM121" s="55">
        <f t="shared" si="112"/>
        <v>0</v>
      </c>
      <c r="AN121" s="55">
        <f t="shared" si="113"/>
        <v>8.8000000000000007</v>
      </c>
      <c r="AO121" s="57">
        <f t="shared" si="114"/>
        <v>0.1</v>
      </c>
      <c r="AP121" s="57">
        <f t="shared" si="115"/>
        <v>6.7</v>
      </c>
      <c r="AQ121" s="57">
        <f t="shared" si="116"/>
        <v>0</v>
      </c>
      <c r="AR121" s="57">
        <f t="shared" si="117"/>
        <v>0</v>
      </c>
      <c r="AS121" s="55">
        <f t="shared" si="118"/>
        <v>8</v>
      </c>
      <c r="AT121" s="55">
        <f>IF('Indicator Data'!L124="No data","x",IF('Indicator Data'!BE124&lt;1000,"x",ROUND((IF('Indicator Data'!L124&gt;AT$194,10,IF('Indicator Data'!L124&lt;AT$195,0,10-(AT$194-'Indicator Data'!L124)/(AT$194-AT$195)*10))),1)))</f>
        <v>9.1</v>
      </c>
      <c r="AU121" s="57">
        <f t="shared" si="119"/>
        <v>8.6</v>
      </c>
      <c r="AV121" s="58">
        <f t="shared" si="120"/>
        <v>4.3</v>
      </c>
      <c r="AW121" s="55">
        <f>ROUND(IF('Indicator Data'!M124=0,0,IF('Indicator Data'!M124&gt;AW$194,10,IF('Indicator Data'!M124&lt;AW$195,0,10-(AW$194-'Indicator Data'!M124)/(AW$194-AW$195)*10))),1)</f>
        <v>1.2</v>
      </c>
      <c r="AX121" s="55">
        <f>ROUND(IF('Indicator Data'!N124=0,0,IF(LOG('Indicator Data'!N124)&gt;LOG(AX$194),10,IF(LOG('Indicator Data'!N124)&lt;LOG(AX$195),0,10-(LOG(AX$194)-LOG('Indicator Data'!N124))/(LOG(AX$194)-LOG(AX$195))*10))),1)</f>
        <v>0</v>
      </c>
      <c r="AY121" s="57">
        <f t="shared" si="121"/>
        <v>0.6</v>
      </c>
      <c r="AZ121" s="55">
        <f>'Indicator Data'!O124</f>
        <v>0</v>
      </c>
      <c r="BA121" s="55">
        <f>'Indicator Data'!P124</f>
        <v>0</v>
      </c>
      <c r="BB121" s="57">
        <f t="shared" si="122"/>
        <v>0</v>
      </c>
      <c r="BC121" s="58">
        <f t="shared" si="123"/>
        <v>0.4</v>
      </c>
      <c r="BD121" s="15"/>
      <c r="BE121" s="104"/>
    </row>
    <row r="122" spans="1:57" s="4" customFormat="1" x14ac:dyDescent="0.35">
      <c r="A122" s="126" t="str">
        <f>'Indicator Data'!A125</f>
        <v>Nauru</v>
      </c>
      <c r="B122" s="59" t="str">
        <f>'Indicator Data'!B125</f>
        <v>NRU</v>
      </c>
      <c r="C122" s="55">
        <f>ROUND(IF('Indicator Data'!C125=0,0.1,IF(LOG('Indicator Data'!C125)&gt;C$194,10,IF(LOG('Indicator Data'!C125)&lt;C$195,0,10-(C$194-LOG('Indicator Data'!C125))/(C$194-C$195)*10))),1)</f>
        <v>0.1</v>
      </c>
      <c r="D122" s="55">
        <f>ROUND(IF('Indicator Data'!D125=0,0.1,IF(LOG('Indicator Data'!D125)&gt;D$194,10,IF(LOG('Indicator Data'!D125)&lt;D$195,0,10-(D$194-LOG('Indicator Data'!D125))/(D$194-D$195)*10))),1)</f>
        <v>0.1</v>
      </c>
      <c r="E122" s="55">
        <f t="shared" si="93"/>
        <v>0.1</v>
      </c>
      <c r="F122" s="55">
        <f>ROUND(IF('Indicator Data'!E125="No data",0.1,IF('Indicator Data'!E125=0,0,IF(LOG('Indicator Data'!E125)&gt;F$194,10,IF(LOG('Indicator Data'!E125)&lt;F$195,0,10-(F$194-LOG('Indicator Data'!E125))/(F$194-F$195)*10)))),1)</f>
        <v>0.1</v>
      </c>
      <c r="G122" s="55">
        <f>ROUND(IF('Indicator Data'!F125=0,0,IF(LOG('Indicator Data'!F125)&gt;G$194,10,IF(LOG('Indicator Data'!F125)&lt;G$195,0,10-(G$194-LOG('Indicator Data'!F125))/(G$194-G$195)*10))),1)</f>
        <v>3.4</v>
      </c>
      <c r="H122" s="55">
        <f>ROUND(IF('Indicator Data'!G125=0,0,IF(LOG('Indicator Data'!G125)&gt;H$194,10,IF(LOG('Indicator Data'!G125)&lt;H$195,0,10-(H$194-LOG('Indicator Data'!G125))/(H$194-H$195)*10))),1)</f>
        <v>0</v>
      </c>
      <c r="I122" s="55">
        <f>ROUND(IF('Indicator Data'!H125=0,0,IF(LOG('Indicator Data'!H125)&gt;I$194,10,IF(LOG('Indicator Data'!H125)&lt;I$195,0,10-(I$194-LOG('Indicator Data'!H125))/(I$194-I$195)*10))),1)</f>
        <v>0</v>
      </c>
      <c r="J122" s="55">
        <f t="shared" si="94"/>
        <v>0</v>
      </c>
      <c r="K122" s="55">
        <f>ROUND(IF('Indicator Data'!I125=0,0,IF(LOG('Indicator Data'!I125)&gt;K$194,10,IF(LOG('Indicator Data'!I125)&lt;K$195,0,10-(K$194-LOG('Indicator Data'!I125))/(K$194-K$195)*10))),1)</f>
        <v>0</v>
      </c>
      <c r="L122" s="55">
        <f t="shared" si="95"/>
        <v>0</v>
      </c>
      <c r="M122" s="55">
        <f>ROUND(IF('Indicator Data'!J125=0,0,IF(LOG('Indicator Data'!J125)&gt;M$194,10,IF(LOG('Indicator Data'!J125)&lt;M$195,0,10-(M$194-LOG('Indicator Data'!J125))/(M$194-M$195)*10))),1)</f>
        <v>0</v>
      </c>
      <c r="N122" s="56">
        <f>'Indicator Data'!C125/'Indicator Data'!$BD125</f>
        <v>0</v>
      </c>
      <c r="O122" s="56">
        <f>'Indicator Data'!D125/'Indicator Data'!$BD125</f>
        <v>0</v>
      </c>
      <c r="P122" s="56">
        <f>IF(F122=0.1,0,'Indicator Data'!E125/'Indicator Data'!$BD125)</f>
        <v>0</v>
      </c>
      <c r="Q122" s="56">
        <f>'Indicator Data'!F125/'Indicator Data'!$BD125</f>
        <v>1.0256915050693966E-4</v>
      </c>
      <c r="R122" s="56">
        <f>'Indicator Data'!G125/'Indicator Data'!$BD125</f>
        <v>0</v>
      </c>
      <c r="S122" s="56">
        <f>'Indicator Data'!H125/'Indicator Data'!$BD125</f>
        <v>0</v>
      </c>
      <c r="T122" s="56">
        <f>'Indicator Data'!I125/'Indicator Data'!$BD125</f>
        <v>0</v>
      </c>
      <c r="U122" s="56">
        <f>'Indicator Data'!J125/'Indicator Data'!$BD125</f>
        <v>0</v>
      </c>
      <c r="V122" s="55">
        <f t="shared" si="96"/>
        <v>0</v>
      </c>
      <c r="W122" s="55">
        <f t="shared" si="97"/>
        <v>0</v>
      </c>
      <c r="X122" s="55">
        <f t="shared" si="98"/>
        <v>0</v>
      </c>
      <c r="Y122" s="55">
        <f t="shared" si="99"/>
        <v>0.1</v>
      </c>
      <c r="Z122" s="55">
        <f t="shared" si="100"/>
        <v>10</v>
      </c>
      <c r="AA122" s="55">
        <f t="shared" si="101"/>
        <v>0</v>
      </c>
      <c r="AB122" s="55">
        <f t="shared" si="102"/>
        <v>0</v>
      </c>
      <c r="AC122" s="55">
        <f t="shared" si="103"/>
        <v>0</v>
      </c>
      <c r="AD122" s="55">
        <f t="shared" si="104"/>
        <v>0</v>
      </c>
      <c r="AE122" s="55">
        <f t="shared" si="105"/>
        <v>0</v>
      </c>
      <c r="AF122" s="55">
        <f t="shared" si="106"/>
        <v>0</v>
      </c>
      <c r="AG122" s="55">
        <f>ROUND(IF('Indicator Data'!K125=0,0,IF('Indicator Data'!K125&gt;AG$194,10,IF('Indicator Data'!K125&lt;AG$195,0,10-(AG$194-'Indicator Data'!K125)/(AG$194-AG$195)*10))),1)</f>
        <v>0</v>
      </c>
      <c r="AH122" s="55">
        <f t="shared" si="107"/>
        <v>0.1</v>
      </c>
      <c r="AI122" s="55">
        <f t="shared" si="108"/>
        <v>0.1</v>
      </c>
      <c r="AJ122" s="55">
        <f t="shared" si="109"/>
        <v>0</v>
      </c>
      <c r="AK122" s="55">
        <f t="shared" si="110"/>
        <v>0</v>
      </c>
      <c r="AL122" s="55">
        <f t="shared" si="111"/>
        <v>0</v>
      </c>
      <c r="AM122" s="55">
        <f t="shared" si="112"/>
        <v>0</v>
      </c>
      <c r="AN122" s="55">
        <f t="shared" si="113"/>
        <v>0</v>
      </c>
      <c r="AO122" s="57">
        <f t="shared" si="114"/>
        <v>0.1</v>
      </c>
      <c r="AP122" s="57">
        <f t="shared" si="115"/>
        <v>0.1</v>
      </c>
      <c r="AQ122" s="57">
        <f t="shared" si="116"/>
        <v>8.1999999999999993</v>
      </c>
      <c r="AR122" s="57">
        <f t="shared" si="117"/>
        <v>0</v>
      </c>
      <c r="AS122" s="55">
        <f t="shared" si="118"/>
        <v>0</v>
      </c>
      <c r="AT122" s="55" t="str">
        <f>IF('Indicator Data'!L125="No data","x",IF('Indicator Data'!BE125&lt;1000,"x",ROUND((IF('Indicator Data'!L125&gt;AT$194,10,IF('Indicator Data'!L125&lt;AT$195,0,10-(AT$194-'Indicator Data'!L125)/(AT$194-AT$195)*10))),1)))</f>
        <v>x</v>
      </c>
      <c r="AU122" s="57">
        <f t="shared" si="119"/>
        <v>0</v>
      </c>
      <c r="AV122" s="58">
        <f t="shared" si="120"/>
        <v>2.6</v>
      </c>
      <c r="AW122" s="55">
        <f>ROUND(IF('Indicator Data'!M125=0,0,IF('Indicator Data'!M125&gt;AW$194,10,IF('Indicator Data'!M125&lt;AW$195,0,10-(AW$194-'Indicator Data'!M125)/(AW$194-AW$195)*10))),1)</f>
        <v>0</v>
      </c>
      <c r="AX122" s="55">
        <f>ROUND(IF('Indicator Data'!N125=0,0,IF(LOG('Indicator Data'!N125)&gt;LOG(AX$194),10,IF(LOG('Indicator Data'!N125)&lt;LOG(AX$195),0,10-(LOG(AX$194)-LOG('Indicator Data'!N125))/(LOG(AX$194)-LOG(AX$195))*10))),1)</f>
        <v>0</v>
      </c>
      <c r="AY122" s="57">
        <f t="shared" si="121"/>
        <v>0</v>
      </c>
      <c r="AZ122" s="55">
        <f>'Indicator Data'!O125</f>
        <v>0</v>
      </c>
      <c r="BA122" s="55">
        <f>'Indicator Data'!P125</f>
        <v>0</v>
      </c>
      <c r="BB122" s="57">
        <f t="shared" si="122"/>
        <v>0</v>
      </c>
      <c r="BC122" s="58">
        <f t="shared" si="123"/>
        <v>0</v>
      </c>
      <c r="BD122" s="15"/>
      <c r="BE122" s="104"/>
    </row>
    <row r="123" spans="1:57" s="4" customFormat="1" x14ac:dyDescent="0.35">
      <c r="A123" s="126" t="str">
        <f>'Indicator Data'!A126</f>
        <v>Nepal</v>
      </c>
      <c r="B123" s="59" t="str">
        <f>'Indicator Data'!B126</f>
        <v>NPL</v>
      </c>
      <c r="C123" s="55">
        <f>ROUND(IF('Indicator Data'!C126=0,0.1,IF(LOG('Indicator Data'!C126)&gt;C$194,10,IF(LOG('Indicator Data'!C126)&lt;C$195,0,10-(C$194-LOG('Indicator Data'!C126))/(C$194-C$195)*10))),1)</f>
        <v>9.4</v>
      </c>
      <c r="D123" s="55">
        <f>ROUND(IF('Indicator Data'!D126=0,0.1,IF(LOG('Indicator Data'!D126)&gt;D$194,10,IF(LOG('Indicator Data'!D126)&lt;D$195,0,10-(D$194-LOG('Indicator Data'!D126))/(D$194-D$195)*10))),1)</f>
        <v>10</v>
      </c>
      <c r="E123" s="55">
        <f t="shared" si="93"/>
        <v>9.6999999999999993</v>
      </c>
      <c r="F123" s="55">
        <f>ROUND(IF('Indicator Data'!E126="No data",0.1,IF('Indicator Data'!E126=0,0,IF(LOG('Indicator Data'!E126)&gt;F$194,10,IF(LOG('Indicator Data'!E126)&lt;F$195,0,10-(F$194-LOG('Indicator Data'!E126))/(F$194-F$195)*10)))),1)</f>
        <v>8.1999999999999993</v>
      </c>
      <c r="G123" s="55">
        <f>ROUND(IF('Indicator Data'!F126=0,0,IF(LOG('Indicator Data'!F126)&gt;G$194,10,IF(LOG('Indicator Data'!F126)&lt;G$195,0,10-(G$194-LOG('Indicator Data'!F126))/(G$194-G$195)*10))),1)</f>
        <v>0</v>
      </c>
      <c r="H123" s="55">
        <f>ROUND(IF('Indicator Data'!G126=0,0,IF(LOG('Indicator Data'!G126)&gt;H$194,10,IF(LOG('Indicator Data'!G126)&lt;H$195,0,10-(H$194-LOG('Indicator Data'!G126))/(H$194-H$195)*10))),1)</f>
        <v>1.6</v>
      </c>
      <c r="I123" s="55">
        <f>ROUND(IF('Indicator Data'!H126=0,0,IF(LOG('Indicator Data'!H126)&gt;I$194,10,IF(LOG('Indicator Data'!H126)&lt;I$195,0,10-(I$194-LOG('Indicator Data'!H126))/(I$194-I$195)*10))),1)</f>
        <v>0</v>
      </c>
      <c r="J123" s="55">
        <f t="shared" si="94"/>
        <v>0.8</v>
      </c>
      <c r="K123" s="55">
        <f>ROUND(IF('Indicator Data'!I126=0,0,IF(LOG('Indicator Data'!I126)&gt;K$194,10,IF(LOG('Indicator Data'!I126)&lt;K$195,0,10-(K$194-LOG('Indicator Data'!I126))/(K$194-K$195)*10))),1)</f>
        <v>0</v>
      </c>
      <c r="L123" s="55">
        <f t="shared" si="95"/>
        <v>0.4</v>
      </c>
      <c r="M123" s="55">
        <f>ROUND(IF('Indicator Data'!J126=0,0,IF(LOG('Indicator Data'!J126)&gt;M$194,10,IF(LOG('Indicator Data'!J126)&lt;M$195,0,10-(M$194-LOG('Indicator Data'!J126))/(M$194-M$195)*10))),1)</f>
        <v>8</v>
      </c>
      <c r="N123" s="56">
        <f>'Indicator Data'!C126/'Indicator Data'!$BD126</f>
        <v>2.1363025524789485E-3</v>
      </c>
      <c r="O123" s="56">
        <f>'Indicator Data'!D126/'Indicator Data'!$BD126</f>
        <v>1.453172769607702E-3</v>
      </c>
      <c r="P123" s="56">
        <f>IF(F123=0.1,0,'Indicator Data'!E126/'Indicator Data'!$BD126)</f>
        <v>6.8956276358955486E-3</v>
      </c>
      <c r="Q123" s="56">
        <f>'Indicator Data'!F126/'Indicator Data'!$BD126</f>
        <v>0</v>
      </c>
      <c r="R123" s="56">
        <f>'Indicator Data'!G126/'Indicator Data'!$BD126</f>
        <v>1.5125356627095087E-5</v>
      </c>
      <c r="S123" s="56">
        <f>'Indicator Data'!H126/'Indicator Data'!$BD126</f>
        <v>0</v>
      </c>
      <c r="T123" s="56">
        <f>'Indicator Data'!I126/'Indicator Data'!$BD126</f>
        <v>0</v>
      </c>
      <c r="U123" s="56">
        <f>'Indicator Data'!J126/'Indicator Data'!$BD126</f>
        <v>5.4658406297572167E-4</v>
      </c>
      <c r="V123" s="55">
        <f t="shared" si="96"/>
        <v>10</v>
      </c>
      <c r="W123" s="55">
        <f t="shared" si="97"/>
        <v>10</v>
      </c>
      <c r="X123" s="55">
        <f t="shared" si="98"/>
        <v>10</v>
      </c>
      <c r="Y123" s="55">
        <f t="shared" si="99"/>
        <v>4.5999999999999996</v>
      </c>
      <c r="Z123" s="55">
        <f t="shared" si="100"/>
        <v>0</v>
      </c>
      <c r="AA123" s="55">
        <f t="shared" si="101"/>
        <v>0</v>
      </c>
      <c r="AB123" s="55">
        <f t="shared" si="102"/>
        <v>0</v>
      </c>
      <c r="AC123" s="55">
        <f t="shared" si="103"/>
        <v>0</v>
      </c>
      <c r="AD123" s="55">
        <f t="shared" si="104"/>
        <v>0</v>
      </c>
      <c r="AE123" s="55">
        <f t="shared" si="105"/>
        <v>0</v>
      </c>
      <c r="AF123" s="55">
        <f t="shared" si="106"/>
        <v>0.2</v>
      </c>
      <c r="AG123" s="55">
        <f>ROUND(IF('Indicator Data'!K126=0,0,IF('Indicator Data'!K126&gt;AG$194,10,IF('Indicator Data'!K126&lt;AG$195,0,10-(AG$194-'Indicator Data'!K126)/(AG$194-AG$195)*10))),1)</f>
        <v>2</v>
      </c>
      <c r="AH123" s="55">
        <f t="shared" si="107"/>
        <v>9.6999999999999993</v>
      </c>
      <c r="AI123" s="55">
        <f t="shared" si="108"/>
        <v>10</v>
      </c>
      <c r="AJ123" s="55">
        <f t="shared" si="109"/>
        <v>0.8</v>
      </c>
      <c r="AK123" s="55">
        <f t="shared" si="110"/>
        <v>0</v>
      </c>
      <c r="AL123" s="55">
        <f t="shared" si="111"/>
        <v>0.4</v>
      </c>
      <c r="AM123" s="55">
        <f t="shared" si="112"/>
        <v>0</v>
      </c>
      <c r="AN123" s="55">
        <f t="shared" si="113"/>
        <v>5.3</v>
      </c>
      <c r="AO123" s="57">
        <f t="shared" si="114"/>
        <v>9.9</v>
      </c>
      <c r="AP123" s="57">
        <f t="shared" si="115"/>
        <v>6.8</v>
      </c>
      <c r="AQ123" s="57">
        <f t="shared" si="116"/>
        <v>0</v>
      </c>
      <c r="AR123" s="57">
        <f t="shared" si="117"/>
        <v>0.2</v>
      </c>
      <c r="AS123" s="55">
        <f t="shared" si="118"/>
        <v>3.7</v>
      </c>
      <c r="AT123" s="55">
        <f>IF('Indicator Data'!L126="No data","x",IF('Indicator Data'!BE126&lt;1000,"x",ROUND((IF('Indicator Data'!L126&gt;AT$194,10,IF('Indicator Data'!L126&lt;AT$195,0,10-(AT$194-'Indicator Data'!L126)/(AT$194-AT$195)*10))),1)))</f>
        <v>2</v>
      </c>
      <c r="AU123" s="57">
        <f t="shared" si="119"/>
        <v>2.9</v>
      </c>
      <c r="AV123" s="58">
        <f t="shared" si="120"/>
        <v>5.6</v>
      </c>
      <c r="AW123" s="55">
        <f>ROUND(IF('Indicator Data'!M126=0,0,IF('Indicator Data'!M126&gt;AW$194,10,IF('Indicator Data'!M126&lt;AW$195,0,10-(AW$194-'Indicator Data'!M126)/(AW$194-AW$195)*10))),1)</f>
        <v>7.8</v>
      </c>
      <c r="AX123" s="55">
        <f>ROUND(IF('Indicator Data'!N126=0,0,IF(LOG('Indicator Data'!N126)&gt;LOG(AX$194),10,IF(LOG('Indicator Data'!N126)&lt;LOG(AX$195),0,10-(LOG(AX$194)-LOG('Indicator Data'!N126))/(LOG(AX$194)-LOG(AX$195))*10))),1)</f>
        <v>8.6999999999999993</v>
      </c>
      <c r="AY123" s="57">
        <f t="shared" si="121"/>
        <v>8.3000000000000007</v>
      </c>
      <c r="AZ123" s="55">
        <f>'Indicator Data'!O126</f>
        <v>0</v>
      </c>
      <c r="BA123" s="55">
        <f>'Indicator Data'!P126</f>
        <v>0</v>
      </c>
      <c r="BB123" s="57">
        <f t="shared" si="122"/>
        <v>0</v>
      </c>
      <c r="BC123" s="58">
        <f t="shared" si="123"/>
        <v>5.8</v>
      </c>
      <c r="BD123" s="15"/>
      <c r="BE123" s="104"/>
    </row>
    <row r="124" spans="1:57" s="4" customFormat="1" x14ac:dyDescent="0.35">
      <c r="A124" s="126" t="str">
        <f>'Indicator Data'!A127</f>
        <v>Netherlands</v>
      </c>
      <c r="B124" s="59" t="str">
        <f>'Indicator Data'!B127</f>
        <v>NLD</v>
      </c>
      <c r="C124" s="55">
        <f>ROUND(IF('Indicator Data'!C127=0,0.1,IF(LOG('Indicator Data'!C127)&gt;C$194,10,IF(LOG('Indicator Data'!C127)&lt;C$195,0,10-(C$194-LOG('Indicator Data'!C127))/(C$194-C$195)*10))),1)</f>
        <v>5.3</v>
      </c>
      <c r="D124" s="55">
        <f>ROUND(IF('Indicator Data'!D127=0,0.1,IF(LOG('Indicator Data'!D127)&gt;D$194,10,IF(LOG('Indicator Data'!D127)&lt;D$195,0,10-(D$194-LOG('Indicator Data'!D127))/(D$194-D$195)*10))),1)</f>
        <v>0.1</v>
      </c>
      <c r="E124" s="55">
        <f t="shared" si="93"/>
        <v>3.1</v>
      </c>
      <c r="F124" s="55">
        <f>ROUND(IF('Indicator Data'!E127="No data",0.1,IF('Indicator Data'!E127=0,0,IF(LOG('Indicator Data'!E127)&gt;F$194,10,IF(LOG('Indicator Data'!E127)&lt;F$195,0,10-(F$194-LOG('Indicator Data'!E127))/(F$194-F$195)*10)))),1)</f>
        <v>7.4</v>
      </c>
      <c r="G124" s="55">
        <f>ROUND(IF('Indicator Data'!F127=0,0,IF(LOG('Indicator Data'!F127)&gt;G$194,10,IF(LOG('Indicator Data'!F127)&lt;G$195,0,10-(G$194-LOG('Indicator Data'!F127))/(G$194-G$195)*10))),1)</f>
        <v>0</v>
      </c>
      <c r="H124" s="55">
        <f>ROUND(IF('Indicator Data'!G127=0,0,IF(LOG('Indicator Data'!G127)&gt;H$194,10,IF(LOG('Indicator Data'!G127)&lt;H$195,0,10-(H$194-LOG('Indicator Data'!G127))/(H$194-H$195)*10))),1)</f>
        <v>0</v>
      </c>
      <c r="I124" s="55">
        <f>ROUND(IF('Indicator Data'!H127=0,0,IF(LOG('Indicator Data'!H127)&gt;I$194,10,IF(LOG('Indicator Data'!H127)&lt;I$195,0,10-(I$194-LOG('Indicator Data'!H127))/(I$194-I$195)*10))),1)</f>
        <v>0</v>
      </c>
      <c r="J124" s="55">
        <f t="shared" si="94"/>
        <v>0</v>
      </c>
      <c r="K124" s="55">
        <f>ROUND(IF('Indicator Data'!I127=0,0,IF(LOG('Indicator Data'!I127)&gt;K$194,10,IF(LOG('Indicator Data'!I127)&lt;K$195,0,10-(K$194-LOG('Indicator Data'!I127))/(K$194-K$195)*10))),1)</f>
        <v>0</v>
      </c>
      <c r="L124" s="55">
        <f t="shared" si="95"/>
        <v>0</v>
      </c>
      <c r="M124" s="55">
        <f>ROUND(IF('Indicator Data'!J127=0,0,IF(LOG('Indicator Data'!J127)&gt;M$194,10,IF(LOG('Indicator Data'!J127)&lt;M$195,0,10-(M$194-LOG('Indicator Data'!J127))/(M$194-M$195)*10))),1)</f>
        <v>0</v>
      </c>
      <c r="N124" s="56">
        <f>'Indicator Data'!C127/'Indicator Data'!$BD127</f>
        <v>7.5065345537385841E-5</v>
      </c>
      <c r="O124" s="56">
        <f>'Indicator Data'!D127/'Indicator Data'!$BD127</f>
        <v>0</v>
      </c>
      <c r="P124" s="56">
        <f>IF(F124=0.1,0,'Indicator Data'!E127/'Indicator Data'!$BD127)</f>
        <v>5.2962220273851486E-3</v>
      </c>
      <c r="Q124" s="56">
        <f>'Indicator Data'!F127/'Indicator Data'!$BD127</f>
        <v>0</v>
      </c>
      <c r="R124" s="56">
        <f>'Indicator Data'!G127/'Indicator Data'!$BD127</f>
        <v>0</v>
      </c>
      <c r="S124" s="56">
        <f>'Indicator Data'!H127/'Indicator Data'!$BD127</f>
        <v>0</v>
      </c>
      <c r="T124" s="56">
        <f>'Indicator Data'!I127/'Indicator Data'!$BD127</f>
        <v>0</v>
      </c>
      <c r="U124" s="56">
        <f>'Indicator Data'!J127/'Indicator Data'!$BD127</f>
        <v>0</v>
      </c>
      <c r="V124" s="55">
        <f t="shared" si="96"/>
        <v>0.4</v>
      </c>
      <c r="W124" s="55">
        <f t="shared" si="97"/>
        <v>0</v>
      </c>
      <c r="X124" s="55">
        <f t="shared" si="98"/>
        <v>0.2</v>
      </c>
      <c r="Y124" s="55">
        <f t="shared" si="99"/>
        <v>3.5</v>
      </c>
      <c r="Z124" s="55">
        <f t="shared" si="100"/>
        <v>0</v>
      </c>
      <c r="AA124" s="55">
        <f t="shared" si="101"/>
        <v>0</v>
      </c>
      <c r="AB124" s="55">
        <f t="shared" si="102"/>
        <v>0</v>
      </c>
      <c r="AC124" s="55">
        <f t="shared" si="103"/>
        <v>0</v>
      </c>
      <c r="AD124" s="55">
        <f t="shared" si="104"/>
        <v>0</v>
      </c>
      <c r="AE124" s="55">
        <f t="shared" si="105"/>
        <v>0</v>
      </c>
      <c r="AF124" s="55">
        <f t="shared" si="106"/>
        <v>0</v>
      </c>
      <c r="AG124" s="55">
        <f>ROUND(IF('Indicator Data'!K127=0,0,IF('Indicator Data'!K127&gt;AG$194,10,IF('Indicator Data'!K127&lt;AG$195,0,10-(AG$194-'Indicator Data'!K127)/(AG$194-AG$195)*10))),1)</f>
        <v>0</v>
      </c>
      <c r="AH124" s="55">
        <f t="shared" si="107"/>
        <v>2.9</v>
      </c>
      <c r="AI124" s="55">
        <f t="shared" si="108"/>
        <v>0.1</v>
      </c>
      <c r="AJ124" s="55">
        <f t="shared" si="109"/>
        <v>0</v>
      </c>
      <c r="AK124" s="55">
        <f t="shared" si="110"/>
        <v>0</v>
      </c>
      <c r="AL124" s="55">
        <f t="shared" si="111"/>
        <v>0</v>
      </c>
      <c r="AM124" s="55">
        <f t="shared" si="112"/>
        <v>0</v>
      </c>
      <c r="AN124" s="55">
        <f t="shared" si="113"/>
        <v>0</v>
      </c>
      <c r="AO124" s="57">
        <f t="shared" si="114"/>
        <v>1.8</v>
      </c>
      <c r="AP124" s="57">
        <f t="shared" si="115"/>
        <v>5.8</v>
      </c>
      <c r="AQ124" s="57">
        <f t="shared" si="116"/>
        <v>0</v>
      </c>
      <c r="AR124" s="57">
        <f t="shared" si="117"/>
        <v>0</v>
      </c>
      <c r="AS124" s="55">
        <f t="shared" si="118"/>
        <v>0</v>
      </c>
      <c r="AT124" s="55">
        <f>IF('Indicator Data'!L127="No data","x",IF('Indicator Data'!BE127&lt;1000,"x",ROUND((IF('Indicator Data'!L127&gt;AT$194,10,IF('Indicator Data'!L127&lt;AT$195,0,10-(AT$194-'Indicator Data'!L127)/(AT$194-AT$195)*10))),1)))</f>
        <v>1</v>
      </c>
      <c r="AU124" s="57">
        <f t="shared" si="119"/>
        <v>0.5</v>
      </c>
      <c r="AV124" s="58">
        <f t="shared" si="120"/>
        <v>1.9</v>
      </c>
      <c r="AW124" s="55">
        <f>ROUND(IF('Indicator Data'!M127=0,0,IF('Indicator Data'!M127&gt;AW$194,10,IF('Indicator Data'!M127&lt;AW$195,0,10-(AW$194-'Indicator Data'!M127)/(AW$194-AW$195)*10))),1)</f>
        <v>0</v>
      </c>
      <c r="AX124" s="55">
        <f>ROUND(IF('Indicator Data'!N127=0,0,IF(LOG('Indicator Data'!N127)&gt;LOG(AX$194),10,IF(LOG('Indicator Data'!N127)&lt;LOG(AX$195),0,10-(LOG(AX$194)-LOG('Indicator Data'!N127))/(LOG(AX$194)-LOG(AX$195))*10))),1)</f>
        <v>0</v>
      </c>
      <c r="AY124" s="57">
        <f t="shared" si="121"/>
        <v>0</v>
      </c>
      <c r="AZ124" s="55">
        <f>'Indicator Data'!O127</f>
        <v>0</v>
      </c>
      <c r="BA124" s="55">
        <f>'Indicator Data'!P127</f>
        <v>0</v>
      </c>
      <c r="BB124" s="57">
        <f t="shared" si="122"/>
        <v>0</v>
      </c>
      <c r="BC124" s="58">
        <f t="shared" si="123"/>
        <v>0</v>
      </c>
      <c r="BD124" s="15"/>
      <c r="BE124" s="104"/>
    </row>
    <row r="125" spans="1:57" s="4" customFormat="1" x14ac:dyDescent="0.35">
      <c r="A125" s="126" t="str">
        <f>'Indicator Data'!A128</f>
        <v>New Zealand</v>
      </c>
      <c r="B125" s="59" t="str">
        <f>'Indicator Data'!B128</f>
        <v>NZL</v>
      </c>
      <c r="C125" s="55">
        <f>ROUND(IF('Indicator Data'!C128=0,0.1,IF(LOG('Indicator Data'!C128)&gt;C$194,10,IF(LOG('Indicator Data'!C128)&lt;C$195,0,10-(C$194-LOG('Indicator Data'!C128))/(C$194-C$195)*10))),1)</f>
        <v>7.2</v>
      </c>
      <c r="D125" s="55">
        <f>ROUND(IF('Indicator Data'!D128=0,0.1,IF(LOG('Indicator Data'!D128)&gt;D$194,10,IF(LOG('Indicator Data'!D128)&lt;D$195,0,10-(D$194-LOG('Indicator Data'!D128))/(D$194-D$195)*10))),1)</f>
        <v>8.6</v>
      </c>
      <c r="E125" s="55">
        <f t="shared" si="93"/>
        <v>8</v>
      </c>
      <c r="F125" s="55">
        <f>ROUND(IF('Indicator Data'!E128="No data",0.1,IF('Indicator Data'!E128=0,0,IF(LOG('Indicator Data'!E128)&gt;F$194,10,IF(LOG('Indicator Data'!E128)&lt;F$195,0,10-(F$194-LOG('Indicator Data'!E128))/(F$194-F$195)*10)))),1)</f>
        <v>5.3</v>
      </c>
      <c r="G125" s="55">
        <f>ROUND(IF('Indicator Data'!F128=0,0,IF(LOG('Indicator Data'!F128)&gt;G$194,10,IF(LOG('Indicator Data'!F128)&lt;G$195,0,10-(G$194-LOG('Indicator Data'!F128))/(G$194-G$195)*10))),1)</f>
        <v>6.1</v>
      </c>
      <c r="H125" s="55">
        <f>ROUND(IF('Indicator Data'!G128=0,0,IF(LOG('Indicator Data'!G128)&gt;H$194,10,IF(LOG('Indicator Data'!G128)&lt;H$195,0,10-(H$194-LOG('Indicator Data'!G128))/(H$194-H$195)*10))),1)</f>
        <v>4.9000000000000004</v>
      </c>
      <c r="I125" s="55">
        <f>ROUND(IF('Indicator Data'!H128=0,0,IF(LOG('Indicator Data'!H128)&gt;I$194,10,IF(LOG('Indicator Data'!H128)&lt;I$195,0,10-(I$194-LOG('Indicator Data'!H128))/(I$194-I$195)*10))),1)</f>
        <v>0</v>
      </c>
      <c r="J125" s="55">
        <f t="shared" si="94"/>
        <v>2.8</v>
      </c>
      <c r="K125" s="55">
        <f>ROUND(IF('Indicator Data'!I128=0,0,IF(LOG('Indicator Data'!I128)&gt;K$194,10,IF(LOG('Indicator Data'!I128)&lt;K$195,0,10-(K$194-LOG('Indicator Data'!I128))/(K$194-K$195)*10))),1)</f>
        <v>5.7</v>
      </c>
      <c r="L125" s="55">
        <f t="shared" si="95"/>
        <v>4.4000000000000004</v>
      </c>
      <c r="M125" s="55">
        <f>ROUND(IF('Indicator Data'!J128=0,0,IF(LOG('Indicator Data'!J128)&gt;M$194,10,IF(LOG('Indicator Data'!J128)&lt;M$195,0,10-(M$194-LOG('Indicator Data'!J128))/(M$194-M$195)*10))),1)</f>
        <v>0</v>
      </c>
      <c r="N125" s="56">
        <f>'Indicator Data'!C128/'Indicator Data'!$BD128</f>
        <v>1.7613059725731239E-3</v>
      </c>
      <c r="O125" s="56">
        <f>'Indicator Data'!D128/'Indicator Data'!$BD128</f>
        <v>8.3646113339451683E-4</v>
      </c>
      <c r="P125" s="56">
        <f>IF(F125=0.1,0,'Indicator Data'!E128/'Indicator Data'!$BD128)</f>
        <v>2.9030727430977214E-3</v>
      </c>
      <c r="Q125" s="56">
        <f>'Indicator Data'!F128/'Indicator Data'!$BD128</f>
        <v>1.0928438769954737E-5</v>
      </c>
      <c r="R125" s="56">
        <f>'Indicator Data'!G128/'Indicator Data'!$BD128</f>
        <v>2.0294830389799641E-3</v>
      </c>
      <c r="S125" s="56">
        <f>'Indicator Data'!H128/'Indicator Data'!$BD128</f>
        <v>0</v>
      </c>
      <c r="T125" s="56">
        <f>'Indicator Data'!I128/'Indicator Data'!$BD128</f>
        <v>1.5966479289326444E-3</v>
      </c>
      <c r="U125" s="56">
        <f>'Indicator Data'!J128/'Indicator Data'!$BD128</f>
        <v>0</v>
      </c>
      <c r="V125" s="55">
        <f t="shared" si="96"/>
        <v>8.8000000000000007</v>
      </c>
      <c r="W125" s="55">
        <f t="shared" si="97"/>
        <v>8.4</v>
      </c>
      <c r="X125" s="55">
        <f t="shared" si="98"/>
        <v>8.6</v>
      </c>
      <c r="Y125" s="55">
        <f t="shared" si="99"/>
        <v>1.9</v>
      </c>
      <c r="Z125" s="55">
        <f t="shared" si="100"/>
        <v>7.9</v>
      </c>
      <c r="AA125" s="55">
        <f t="shared" si="101"/>
        <v>1.1000000000000001</v>
      </c>
      <c r="AB125" s="55">
        <f t="shared" si="102"/>
        <v>0</v>
      </c>
      <c r="AC125" s="55">
        <f t="shared" si="103"/>
        <v>0.6</v>
      </c>
      <c r="AD125" s="55">
        <f t="shared" si="104"/>
        <v>1.6</v>
      </c>
      <c r="AE125" s="55">
        <f t="shared" si="105"/>
        <v>1.1000000000000001</v>
      </c>
      <c r="AF125" s="55">
        <f t="shared" si="106"/>
        <v>0</v>
      </c>
      <c r="AG125" s="55">
        <f>ROUND(IF('Indicator Data'!K128=0,0,IF('Indicator Data'!K128&gt;AG$194,10,IF('Indicator Data'!K128&lt;AG$195,0,10-(AG$194-'Indicator Data'!K128)/(AG$194-AG$195)*10))),1)</f>
        <v>2</v>
      </c>
      <c r="AH125" s="55">
        <f t="shared" si="107"/>
        <v>8</v>
      </c>
      <c r="AI125" s="55">
        <f t="shared" si="108"/>
        <v>8.5</v>
      </c>
      <c r="AJ125" s="55">
        <f t="shared" si="109"/>
        <v>3</v>
      </c>
      <c r="AK125" s="55">
        <f t="shared" si="110"/>
        <v>0</v>
      </c>
      <c r="AL125" s="55">
        <f t="shared" si="111"/>
        <v>1.6</v>
      </c>
      <c r="AM125" s="55">
        <f t="shared" si="112"/>
        <v>3.7</v>
      </c>
      <c r="AN125" s="55">
        <f t="shared" si="113"/>
        <v>0</v>
      </c>
      <c r="AO125" s="57">
        <f t="shared" si="114"/>
        <v>8.3000000000000007</v>
      </c>
      <c r="AP125" s="57">
        <f t="shared" si="115"/>
        <v>3.8</v>
      </c>
      <c r="AQ125" s="57">
        <f t="shared" si="116"/>
        <v>7.1</v>
      </c>
      <c r="AR125" s="57">
        <f t="shared" si="117"/>
        <v>2.9</v>
      </c>
      <c r="AS125" s="55">
        <f t="shared" si="118"/>
        <v>1</v>
      </c>
      <c r="AT125" s="55">
        <f>IF('Indicator Data'!L128="No data","x",IF('Indicator Data'!BE128&lt;1000,"x",ROUND((IF('Indicator Data'!L128&gt;AT$194,10,IF('Indicator Data'!L128&lt;AT$195,0,10-(AT$194-'Indicator Data'!L128)/(AT$194-AT$195)*10))),1)))</f>
        <v>2</v>
      </c>
      <c r="AU125" s="57">
        <f t="shared" si="119"/>
        <v>1.5</v>
      </c>
      <c r="AV125" s="58">
        <f t="shared" si="120"/>
        <v>5.3</v>
      </c>
      <c r="AW125" s="55">
        <f>ROUND(IF('Indicator Data'!M128=0,0,IF('Indicator Data'!M128&gt;AW$194,10,IF('Indicator Data'!M128&lt;AW$195,0,10-(AW$194-'Indicator Data'!M128)/(AW$194-AW$195)*10))),1)</f>
        <v>0</v>
      </c>
      <c r="AX125" s="55">
        <f>ROUND(IF('Indicator Data'!N128=0,0,IF(LOG('Indicator Data'!N128)&gt;LOG(AX$194),10,IF(LOG('Indicator Data'!N128)&lt;LOG(AX$195),0,10-(LOG(AX$194)-LOG('Indicator Data'!N128))/(LOG(AX$194)-LOG(AX$195))*10))),1)</f>
        <v>0</v>
      </c>
      <c r="AY125" s="57">
        <f t="shared" si="121"/>
        <v>0</v>
      </c>
      <c r="AZ125" s="55">
        <f>'Indicator Data'!O128</f>
        <v>0</v>
      </c>
      <c r="BA125" s="55">
        <f>'Indicator Data'!P128</f>
        <v>0</v>
      </c>
      <c r="BB125" s="57">
        <f t="shared" si="122"/>
        <v>0</v>
      </c>
      <c r="BC125" s="58">
        <f t="shared" si="123"/>
        <v>0</v>
      </c>
      <c r="BD125" s="15"/>
      <c r="BE125" s="104"/>
    </row>
    <row r="126" spans="1:57" s="4" customFormat="1" x14ac:dyDescent="0.35">
      <c r="A126" s="126" t="str">
        <f>'Indicator Data'!A129</f>
        <v>Nicaragua</v>
      </c>
      <c r="B126" s="59" t="str">
        <f>'Indicator Data'!B129</f>
        <v>NIC</v>
      </c>
      <c r="C126" s="55">
        <f>ROUND(IF('Indicator Data'!C129=0,0.1,IF(LOG('Indicator Data'!C129)&gt;C$194,10,IF(LOG('Indicator Data'!C129)&lt;C$195,0,10-(C$194-LOG('Indicator Data'!C129))/(C$194-C$195)*10))),1)</f>
        <v>7.7</v>
      </c>
      <c r="D126" s="55">
        <f>ROUND(IF('Indicator Data'!D129=0,0.1,IF(LOG('Indicator Data'!D129)&gt;D$194,10,IF(LOG('Indicator Data'!D129)&lt;D$195,0,10-(D$194-LOG('Indicator Data'!D129))/(D$194-D$195)*10))),1)</f>
        <v>9.1999999999999993</v>
      </c>
      <c r="E126" s="55">
        <f t="shared" si="93"/>
        <v>8.6</v>
      </c>
      <c r="F126" s="55">
        <f>ROUND(IF('Indicator Data'!E129="No data",0.1,IF('Indicator Data'!E129=0,0,IF(LOG('Indicator Data'!E129)&gt;F$194,10,IF(LOG('Indicator Data'!E129)&lt;F$195,0,10-(F$194-LOG('Indicator Data'!E129))/(F$194-F$195)*10)))),1)</f>
        <v>6.3</v>
      </c>
      <c r="G126" s="55">
        <f>ROUND(IF('Indicator Data'!F129=0,0,IF(LOG('Indicator Data'!F129)&gt;G$194,10,IF(LOG('Indicator Data'!F129)&lt;G$195,0,10-(G$194-LOG('Indicator Data'!F129))/(G$194-G$195)*10))),1)</f>
        <v>7.1</v>
      </c>
      <c r="H126" s="55">
        <f>ROUND(IF('Indicator Data'!G129=0,0,IF(LOG('Indicator Data'!G129)&gt;H$194,10,IF(LOG('Indicator Data'!G129)&lt;H$195,0,10-(H$194-LOG('Indicator Data'!G129))/(H$194-H$195)*10))),1)</f>
        <v>5.7</v>
      </c>
      <c r="I126" s="55">
        <f>ROUND(IF('Indicator Data'!H129=0,0,IF(LOG('Indicator Data'!H129)&gt;I$194,10,IF(LOG('Indicator Data'!H129)&lt;I$195,0,10-(I$194-LOG('Indicator Data'!H129))/(I$194-I$195)*10))),1)</f>
        <v>6.4</v>
      </c>
      <c r="J126" s="55">
        <f t="shared" si="94"/>
        <v>6.1</v>
      </c>
      <c r="K126" s="55">
        <f>ROUND(IF('Indicator Data'!I129=0,0,IF(LOG('Indicator Data'!I129)&gt;K$194,10,IF(LOG('Indicator Data'!I129)&lt;K$195,0,10-(K$194-LOG('Indicator Data'!I129))/(K$194-K$195)*10))),1)</f>
        <v>5.2</v>
      </c>
      <c r="L126" s="55">
        <f t="shared" si="95"/>
        <v>5.7</v>
      </c>
      <c r="M126" s="55">
        <f>ROUND(IF('Indicator Data'!J129=0,0,IF(LOG('Indicator Data'!J129)&gt;M$194,10,IF(LOG('Indicator Data'!J129)&lt;M$195,0,10-(M$194-LOG('Indicator Data'!J129))/(M$194-M$195)*10))),1)</f>
        <v>8.6999999999999993</v>
      </c>
      <c r="N126" s="56">
        <f>'Indicator Data'!C129/'Indicator Data'!$BD129</f>
        <v>1.9639830964332887E-3</v>
      </c>
      <c r="O126" s="56">
        <f>'Indicator Data'!D129/'Indicator Data'!$BD129</f>
        <v>9.4273086531174275E-4</v>
      </c>
      <c r="P126" s="56">
        <f>IF(F126=0.1,0,'Indicator Data'!E129/'Indicator Data'!$BD129)</f>
        <v>5.6390585032926339E-3</v>
      </c>
      <c r="Q126" s="56">
        <f>'Indicator Data'!F129/'Indicator Data'!$BD129</f>
        <v>3.0094040367549303E-5</v>
      </c>
      <c r="R126" s="56">
        <f>'Indicator Data'!G129/'Indicator Data'!$BD129</f>
        <v>3.1337611788101079E-3</v>
      </c>
      <c r="S126" s="56">
        <f>'Indicator Data'!H129/'Indicator Data'!$BD129</f>
        <v>4.8944299624142342E-5</v>
      </c>
      <c r="T126" s="56">
        <f>'Indicator Data'!I129/'Indicator Data'!$BD129</f>
        <v>6.3259533318319285E-4</v>
      </c>
      <c r="U126" s="56">
        <f>'Indicator Data'!J129/'Indicator Data'!$BD129</f>
        <v>5.0682335878457496E-3</v>
      </c>
      <c r="V126" s="55">
        <f t="shared" si="96"/>
        <v>9.8000000000000007</v>
      </c>
      <c r="W126" s="55">
        <f t="shared" si="97"/>
        <v>9.4</v>
      </c>
      <c r="X126" s="55">
        <f t="shared" si="98"/>
        <v>9.6</v>
      </c>
      <c r="Y126" s="55">
        <f t="shared" si="99"/>
        <v>3.8</v>
      </c>
      <c r="Z126" s="55">
        <f t="shared" si="100"/>
        <v>8.8000000000000007</v>
      </c>
      <c r="AA126" s="55">
        <f t="shared" si="101"/>
        <v>1.7</v>
      </c>
      <c r="AB126" s="55">
        <f t="shared" si="102"/>
        <v>0.1</v>
      </c>
      <c r="AC126" s="55">
        <f t="shared" si="103"/>
        <v>0.9</v>
      </c>
      <c r="AD126" s="55">
        <f t="shared" si="104"/>
        <v>0.6</v>
      </c>
      <c r="AE126" s="55">
        <f t="shared" si="105"/>
        <v>0.8</v>
      </c>
      <c r="AF126" s="55">
        <f t="shared" si="106"/>
        <v>1.7</v>
      </c>
      <c r="AG126" s="55">
        <f>ROUND(IF('Indicator Data'!K129=0,0,IF('Indicator Data'!K129&gt;AG$194,10,IF('Indicator Data'!K129&lt;AG$195,0,10-(AG$194-'Indicator Data'!K129)/(AG$194-AG$195)*10))),1)</f>
        <v>5.0999999999999996</v>
      </c>
      <c r="AH126" s="55">
        <f t="shared" si="107"/>
        <v>8.8000000000000007</v>
      </c>
      <c r="AI126" s="55">
        <f t="shared" si="108"/>
        <v>9.3000000000000007</v>
      </c>
      <c r="AJ126" s="55">
        <f t="shared" si="109"/>
        <v>3.7</v>
      </c>
      <c r="AK126" s="55">
        <f t="shared" si="110"/>
        <v>3.3</v>
      </c>
      <c r="AL126" s="55">
        <f t="shared" si="111"/>
        <v>3.5</v>
      </c>
      <c r="AM126" s="55">
        <f t="shared" si="112"/>
        <v>2.9</v>
      </c>
      <c r="AN126" s="55">
        <f t="shared" si="113"/>
        <v>6.3</v>
      </c>
      <c r="AO126" s="57">
        <f t="shared" si="114"/>
        <v>9.1999999999999993</v>
      </c>
      <c r="AP126" s="57">
        <f t="shared" si="115"/>
        <v>5.2</v>
      </c>
      <c r="AQ126" s="57">
        <f t="shared" si="116"/>
        <v>8.1</v>
      </c>
      <c r="AR126" s="57">
        <f t="shared" si="117"/>
        <v>3.6</v>
      </c>
      <c r="AS126" s="55">
        <f t="shared" si="118"/>
        <v>5.7</v>
      </c>
      <c r="AT126" s="55">
        <f>IF('Indicator Data'!L129="No data","x",IF('Indicator Data'!BE129&lt;1000,"x",ROUND((IF('Indicator Data'!L129&gt;AT$194,10,IF('Indicator Data'!L129&lt;AT$195,0,10-(AT$194-'Indicator Data'!L129)/(AT$194-AT$195)*10))),1)))</f>
        <v>2</v>
      </c>
      <c r="AU126" s="57">
        <f t="shared" si="119"/>
        <v>3.9</v>
      </c>
      <c r="AV126" s="58">
        <f t="shared" si="120"/>
        <v>6.6</v>
      </c>
      <c r="AW126" s="55">
        <f>ROUND(IF('Indicator Data'!M129=0,0,IF('Indicator Data'!M129&gt;AW$194,10,IF('Indicator Data'!M129&lt;AW$195,0,10-(AW$194-'Indicator Data'!M129)/(AW$194-AW$195)*10))),1)</f>
        <v>4.0999999999999996</v>
      </c>
      <c r="AX126" s="55">
        <f>ROUND(IF('Indicator Data'!N129=0,0,IF(LOG('Indicator Data'!N129)&gt;LOG(AX$194),10,IF(LOG('Indicator Data'!N129)&lt;LOG(AX$195),0,10-(LOG(AX$194)-LOG('Indicator Data'!N129))/(LOG(AX$194)-LOG(AX$195))*10))),1)</f>
        <v>5.7</v>
      </c>
      <c r="AY126" s="57">
        <f t="shared" si="121"/>
        <v>5</v>
      </c>
      <c r="AZ126" s="55">
        <f>'Indicator Data'!O129</f>
        <v>4</v>
      </c>
      <c r="BA126" s="55">
        <f>'Indicator Data'!P129</f>
        <v>0</v>
      </c>
      <c r="BB126" s="57">
        <f t="shared" si="122"/>
        <v>8</v>
      </c>
      <c r="BC126" s="58">
        <f t="shared" si="123"/>
        <v>8</v>
      </c>
      <c r="BD126" s="15"/>
      <c r="BE126" s="104"/>
    </row>
    <row r="127" spans="1:57" s="4" customFormat="1" x14ac:dyDescent="0.35">
      <c r="A127" s="126" t="str">
        <f>'Indicator Data'!A130</f>
        <v>Niger</v>
      </c>
      <c r="B127" s="59" t="str">
        <f>'Indicator Data'!B130</f>
        <v>NER</v>
      </c>
      <c r="C127" s="55">
        <f>ROUND(IF('Indicator Data'!C130=0,0.1,IF(LOG('Indicator Data'!C130)&gt;C$194,10,IF(LOG('Indicator Data'!C130)&lt;C$195,0,10-(C$194-LOG('Indicator Data'!C130))/(C$194-C$195)*10))),1)</f>
        <v>0.1</v>
      </c>
      <c r="D127" s="55">
        <f>ROUND(IF('Indicator Data'!D130=0,0.1,IF(LOG('Indicator Data'!D130)&gt;D$194,10,IF(LOG('Indicator Data'!D130)&lt;D$195,0,10-(D$194-LOG('Indicator Data'!D130))/(D$194-D$195)*10))),1)</f>
        <v>0.1</v>
      </c>
      <c r="E127" s="55">
        <f t="shared" si="93"/>
        <v>0.1</v>
      </c>
      <c r="F127" s="55">
        <f>ROUND(IF('Indicator Data'!E130="No data",0.1,IF('Indicator Data'!E130=0,0,IF(LOG('Indicator Data'!E130)&gt;F$194,10,IF(LOG('Indicator Data'!E130)&lt;F$195,0,10-(F$194-LOG('Indicator Data'!E130))/(F$194-F$195)*10)))),1)</f>
        <v>8.1999999999999993</v>
      </c>
      <c r="G127" s="55">
        <f>ROUND(IF('Indicator Data'!F130=0,0,IF(LOG('Indicator Data'!F130)&gt;G$194,10,IF(LOG('Indicator Data'!F130)&lt;G$195,0,10-(G$194-LOG('Indicator Data'!F130))/(G$194-G$195)*10))),1)</f>
        <v>0</v>
      </c>
      <c r="H127" s="55">
        <f>ROUND(IF('Indicator Data'!G130=0,0,IF(LOG('Indicator Data'!G130)&gt;H$194,10,IF(LOG('Indicator Data'!G130)&lt;H$195,0,10-(H$194-LOG('Indicator Data'!G130))/(H$194-H$195)*10))),1)</f>
        <v>0</v>
      </c>
      <c r="I127" s="55">
        <f>ROUND(IF('Indicator Data'!H130=0,0,IF(LOG('Indicator Data'!H130)&gt;I$194,10,IF(LOG('Indicator Data'!H130)&lt;I$195,0,10-(I$194-LOG('Indicator Data'!H130))/(I$194-I$195)*10))),1)</f>
        <v>0</v>
      </c>
      <c r="J127" s="55">
        <f t="shared" si="94"/>
        <v>0</v>
      </c>
      <c r="K127" s="55">
        <f>ROUND(IF('Indicator Data'!I130=0,0,IF(LOG('Indicator Data'!I130)&gt;K$194,10,IF(LOG('Indicator Data'!I130)&lt;K$195,0,10-(K$194-LOG('Indicator Data'!I130))/(K$194-K$195)*10))),1)</f>
        <v>0</v>
      </c>
      <c r="L127" s="55">
        <f t="shared" si="95"/>
        <v>0</v>
      </c>
      <c r="M127" s="55">
        <f>ROUND(IF('Indicator Data'!J130=0,0,IF(LOG('Indicator Data'!J130)&gt;M$194,10,IF(LOG('Indicator Data'!J130)&lt;M$195,0,10-(M$194-LOG('Indicator Data'!J130))/(M$194-M$195)*10))),1)</f>
        <v>10</v>
      </c>
      <c r="N127" s="56">
        <f>'Indicator Data'!C130/'Indicator Data'!$BD130</f>
        <v>0</v>
      </c>
      <c r="O127" s="56">
        <f>'Indicator Data'!D130/'Indicator Data'!$BD130</f>
        <v>0</v>
      </c>
      <c r="P127" s="56">
        <f>IF(F127=0.1,0,'Indicator Data'!E130/'Indicator Data'!$BD130)</f>
        <v>9.7324474765220961E-3</v>
      </c>
      <c r="Q127" s="56">
        <f>'Indicator Data'!F130/'Indicator Data'!$BD130</f>
        <v>0</v>
      </c>
      <c r="R127" s="56">
        <f>'Indicator Data'!G130/'Indicator Data'!$BD130</f>
        <v>0</v>
      </c>
      <c r="S127" s="56">
        <f>'Indicator Data'!H130/'Indicator Data'!$BD130</f>
        <v>0</v>
      </c>
      <c r="T127" s="56">
        <f>'Indicator Data'!I130/'Indicator Data'!$BD130</f>
        <v>0</v>
      </c>
      <c r="U127" s="56">
        <f>'Indicator Data'!J130/'Indicator Data'!$BD130</f>
        <v>3.466094256498338E-2</v>
      </c>
      <c r="V127" s="55">
        <f t="shared" si="96"/>
        <v>0</v>
      </c>
      <c r="W127" s="55">
        <f t="shared" si="97"/>
        <v>0</v>
      </c>
      <c r="X127" s="55">
        <f t="shared" si="98"/>
        <v>0</v>
      </c>
      <c r="Y127" s="55">
        <f t="shared" si="99"/>
        <v>6.5</v>
      </c>
      <c r="Z127" s="55">
        <f t="shared" si="100"/>
        <v>0</v>
      </c>
      <c r="AA127" s="55">
        <f t="shared" si="101"/>
        <v>0</v>
      </c>
      <c r="AB127" s="55">
        <f t="shared" si="102"/>
        <v>0</v>
      </c>
      <c r="AC127" s="55">
        <f t="shared" si="103"/>
        <v>0</v>
      </c>
      <c r="AD127" s="55">
        <f t="shared" si="104"/>
        <v>0</v>
      </c>
      <c r="AE127" s="55">
        <f t="shared" si="105"/>
        <v>0</v>
      </c>
      <c r="AF127" s="55">
        <f t="shared" si="106"/>
        <v>10</v>
      </c>
      <c r="AG127" s="55">
        <f>ROUND(IF('Indicator Data'!K130=0,0,IF('Indicator Data'!K130&gt;AG$194,10,IF('Indicator Data'!K130&lt;AG$195,0,10-(AG$194-'Indicator Data'!K130)/(AG$194-AG$195)*10))),1)</f>
        <v>8.1</v>
      </c>
      <c r="AH127" s="55">
        <f t="shared" si="107"/>
        <v>0.1</v>
      </c>
      <c r="AI127" s="55">
        <f t="shared" si="108"/>
        <v>0.1</v>
      </c>
      <c r="AJ127" s="55">
        <f t="shared" si="109"/>
        <v>0</v>
      </c>
      <c r="AK127" s="55">
        <f t="shared" si="110"/>
        <v>0</v>
      </c>
      <c r="AL127" s="55">
        <f t="shared" si="111"/>
        <v>0</v>
      </c>
      <c r="AM127" s="55">
        <f t="shared" si="112"/>
        <v>0</v>
      </c>
      <c r="AN127" s="55">
        <f t="shared" si="113"/>
        <v>10</v>
      </c>
      <c r="AO127" s="57">
        <f t="shared" si="114"/>
        <v>0.1</v>
      </c>
      <c r="AP127" s="57">
        <f t="shared" si="115"/>
        <v>7.4</v>
      </c>
      <c r="AQ127" s="57">
        <f t="shared" si="116"/>
        <v>0</v>
      </c>
      <c r="AR127" s="57">
        <f t="shared" si="117"/>
        <v>0</v>
      </c>
      <c r="AS127" s="55">
        <f t="shared" si="118"/>
        <v>9.1</v>
      </c>
      <c r="AT127" s="55">
        <f>IF('Indicator Data'!L130="No data","x",IF('Indicator Data'!BE130&lt;1000,"x",ROUND((IF('Indicator Data'!L130&gt;AT$194,10,IF('Indicator Data'!L130&lt;AT$195,0,10-(AT$194-'Indicator Data'!L130)/(AT$194-AT$195)*10))),1)))</f>
        <v>4</v>
      </c>
      <c r="AU127" s="57">
        <f t="shared" si="119"/>
        <v>6.6</v>
      </c>
      <c r="AV127" s="58">
        <f t="shared" si="120"/>
        <v>3.7</v>
      </c>
      <c r="AW127" s="55">
        <f>ROUND(IF('Indicator Data'!M130=0,0,IF('Indicator Data'!M130&gt;AW$194,10,IF('Indicator Data'!M130&lt;AW$195,0,10-(AW$194-'Indicator Data'!M130)/(AW$194-AW$195)*10))),1)</f>
        <v>9.6999999999999993</v>
      </c>
      <c r="AX127" s="55">
        <f>ROUND(IF('Indicator Data'!N130=0,0,IF(LOG('Indicator Data'!N130)&gt;LOG(AX$194),10,IF(LOG('Indicator Data'!N130)&lt;LOG(AX$195),0,10-(LOG(AX$194)-LOG('Indicator Data'!N130))/(LOG(AX$194)-LOG(AX$195))*10))),1)</f>
        <v>9.6999999999999993</v>
      </c>
      <c r="AY127" s="57">
        <f t="shared" si="121"/>
        <v>9.6999999999999993</v>
      </c>
      <c r="AZ127" s="55">
        <f>'Indicator Data'!O130</f>
        <v>0</v>
      </c>
      <c r="BA127" s="55">
        <f>'Indicator Data'!P130</f>
        <v>0</v>
      </c>
      <c r="BB127" s="57">
        <f t="shared" si="122"/>
        <v>0</v>
      </c>
      <c r="BC127" s="58">
        <f t="shared" si="123"/>
        <v>6.8</v>
      </c>
      <c r="BD127" s="15"/>
      <c r="BE127" s="104"/>
    </row>
    <row r="128" spans="1:57" s="4" customFormat="1" x14ac:dyDescent="0.35">
      <c r="A128" s="126" t="str">
        <f>'Indicator Data'!A131</f>
        <v>Nigeria</v>
      </c>
      <c r="B128" s="59" t="str">
        <f>'Indicator Data'!B131</f>
        <v>NGA</v>
      </c>
      <c r="C128" s="55">
        <f>ROUND(IF('Indicator Data'!C131=0,0.1,IF(LOG('Indicator Data'!C131)&gt;C$194,10,IF(LOG('Indicator Data'!C131)&lt;C$195,0,10-(C$194-LOG('Indicator Data'!C131))/(C$194-C$195)*10))),1)</f>
        <v>0.1</v>
      </c>
      <c r="D128" s="55">
        <f>ROUND(IF('Indicator Data'!D131=0,0.1,IF(LOG('Indicator Data'!D131)&gt;D$194,10,IF(LOG('Indicator Data'!D131)&lt;D$195,0,10-(D$194-LOG('Indicator Data'!D131))/(D$194-D$195)*10))),1)</f>
        <v>0.1</v>
      </c>
      <c r="E128" s="55">
        <f t="shared" si="93"/>
        <v>0.1</v>
      </c>
      <c r="F128" s="55">
        <f>ROUND(IF('Indicator Data'!E131="No data",0.1,IF('Indicator Data'!E131=0,0,IF(LOG('Indicator Data'!E131)&gt;F$194,10,IF(LOG('Indicator Data'!E131)&lt;F$195,0,10-(F$194-LOG('Indicator Data'!E131))/(F$194-F$195)*10)))),1)</f>
        <v>9.9</v>
      </c>
      <c r="G128" s="55">
        <f>ROUND(IF('Indicator Data'!F131=0,0,IF(LOG('Indicator Data'!F131)&gt;G$194,10,IF(LOG('Indicator Data'!F131)&lt;G$195,0,10-(G$194-LOG('Indicator Data'!F131))/(G$194-G$195)*10))),1)</f>
        <v>0</v>
      </c>
      <c r="H128" s="55">
        <f>ROUND(IF('Indicator Data'!G131=0,0,IF(LOG('Indicator Data'!G131)&gt;H$194,10,IF(LOG('Indicator Data'!G131)&lt;H$195,0,10-(H$194-LOG('Indicator Data'!G131))/(H$194-H$195)*10))),1)</f>
        <v>0</v>
      </c>
      <c r="I128" s="55">
        <f>ROUND(IF('Indicator Data'!H131=0,0,IF(LOG('Indicator Data'!H131)&gt;I$194,10,IF(LOG('Indicator Data'!H131)&lt;I$195,0,10-(I$194-LOG('Indicator Data'!H131))/(I$194-I$195)*10))),1)</f>
        <v>0</v>
      </c>
      <c r="J128" s="55">
        <f t="shared" si="94"/>
        <v>0</v>
      </c>
      <c r="K128" s="55">
        <f>ROUND(IF('Indicator Data'!I131=0,0,IF(LOG('Indicator Data'!I131)&gt;K$194,10,IF(LOG('Indicator Data'!I131)&lt;K$195,0,10-(K$194-LOG('Indicator Data'!I131))/(K$194-K$195)*10))),1)</f>
        <v>0</v>
      </c>
      <c r="L128" s="55">
        <f t="shared" si="95"/>
        <v>0</v>
      </c>
      <c r="M128" s="55">
        <f>ROUND(IF('Indicator Data'!J131=0,0,IF(LOG('Indicator Data'!J131)&gt;M$194,10,IF(LOG('Indicator Data'!J131)&lt;M$195,0,10-(M$194-LOG('Indicator Data'!J131))/(M$194-M$195)*10))),1)</f>
        <v>0</v>
      </c>
      <c r="N128" s="56">
        <f>'Indicator Data'!C131/'Indicator Data'!$BD131</f>
        <v>0</v>
      </c>
      <c r="O128" s="56">
        <f>'Indicator Data'!D131/'Indicator Data'!$BD131</f>
        <v>0</v>
      </c>
      <c r="P128" s="56">
        <f>IF(F128=0.1,0,'Indicator Data'!E131/'Indicator Data'!$BD131)</f>
        <v>4.9245019235358211E-3</v>
      </c>
      <c r="Q128" s="56">
        <f>'Indicator Data'!F131/'Indicator Data'!$BD131</f>
        <v>0</v>
      </c>
      <c r="R128" s="56">
        <f>'Indicator Data'!G131/'Indicator Data'!$BD131</f>
        <v>0</v>
      </c>
      <c r="S128" s="56">
        <f>'Indicator Data'!H131/'Indicator Data'!$BD131</f>
        <v>0</v>
      </c>
      <c r="T128" s="56">
        <f>'Indicator Data'!I131/'Indicator Data'!$BD131</f>
        <v>0</v>
      </c>
      <c r="U128" s="56">
        <f>'Indicator Data'!J131/'Indicator Data'!$BD131</f>
        <v>0</v>
      </c>
      <c r="V128" s="55">
        <f t="shared" si="96"/>
        <v>0</v>
      </c>
      <c r="W128" s="55">
        <f t="shared" si="97"/>
        <v>0</v>
      </c>
      <c r="X128" s="55">
        <f t="shared" si="98"/>
        <v>0</v>
      </c>
      <c r="Y128" s="55">
        <f t="shared" si="99"/>
        <v>3.3</v>
      </c>
      <c r="Z128" s="55">
        <f t="shared" si="100"/>
        <v>0</v>
      </c>
      <c r="AA128" s="55">
        <f t="shared" si="101"/>
        <v>0</v>
      </c>
      <c r="AB128" s="55">
        <f t="shared" si="102"/>
        <v>0</v>
      </c>
      <c r="AC128" s="55">
        <f t="shared" si="103"/>
        <v>0</v>
      </c>
      <c r="AD128" s="55">
        <f t="shared" si="104"/>
        <v>0</v>
      </c>
      <c r="AE128" s="55">
        <f t="shared" si="105"/>
        <v>0</v>
      </c>
      <c r="AF128" s="55">
        <f t="shared" si="106"/>
        <v>0</v>
      </c>
      <c r="AG128" s="55">
        <f>ROUND(IF('Indicator Data'!K131=0,0,IF('Indicator Data'!K131&gt;AG$194,10,IF('Indicator Data'!K131&lt;AG$195,0,10-(AG$194-'Indicator Data'!K131)/(AG$194-AG$195)*10))),1)</f>
        <v>0</v>
      </c>
      <c r="AH128" s="55">
        <f t="shared" si="107"/>
        <v>0.1</v>
      </c>
      <c r="AI128" s="55">
        <f t="shared" si="108"/>
        <v>0.1</v>
      </c>
      <c r="AJ128" s="55">
        <f t="shared" si="109"/>
        <v>0</v>
      </c>
      <c r="AK128" s="55">
        <f t="shared" si="110"/>
        <v>0</v>
      </c>
      <c r="AL128" s="55">
        <f t="shared" si="111"/>
        <v>0</v>
      </c>
      <c r="AM128" s="55">
        <f t="shared" si="112"/>
        <v>0</v>
      </c>
      <c r="AN128" s="55">
        <f t="shared" si="113"/>
        <v>0</v>
      </c>
      <c r="AO128" s="57">
        <f t="shared" si="114"/>
        <v>0.1</v>
      </c>
      <c r="AP128" s="57">
        <f t="shared" si="115"/>
        <v>8</v>
      </c>
      <c r="AQ128" s="57">
        <f t="shared" si="116"/>
        <v>0</v>
      </c>
      <c r="AR128" s="57">
        <f t="shared" si="117"/>
        <v>0</v>
      </c>
      <c r="AS128" s="55">
        <f t="shared" si="118"/>
        <v>0</v>
      </c>
      <c r="AT128" s="55">
        <f>IF('Indicator Data'!L131="No data","x",IF('Indicator Data'!BE131&lt;1000,"x",ROUND((IF('Indicator Data'!L131&gt;AT$194,10,IF('Indicator Data'!L131&lt;AT$195,0,10-(AT$194-'Indicator Data'!L131)/(AT$194-AT$195)*10))),1)))</f>
        <v>1</v>
      </c>
      <c r="AU128" s="57">
        <f t="shared" si="119"/>
        <v>0.5</v>
      </c>
      <c r="AV128" s="58">
        <f t="shared" si="120"/>
        <v>2.6</v>
      </c>
      <c r="AW128" s="55">
        <f>ROUND(IF('Indicator Data'!M131=0,0,IF('Indicator Data'!M131&gt;AW$194,10,IF('Indicator Data'!M131&lt;AW$195,0,10-(AW$194-'Indicator Data'!M131)/(AW$194-AW$195)*10))),1)</f>
        <v>10</v>
      </c>
      <c r="AX128" s="55">
        <f>ROUND(IF('Indicator Data'!N131=0,0,IF(LOG('Indicator Data'!N131)&gt;LOG(AX$194),10,IF(LOG('Indicator Data'!N131)&lt;LOG(AX$195),0,10-(LOG(AX$194)-LOG('Indicator Data'!N131))/(LOG(AX$194)-LOG(AX$195))*10))),1)</f>
        <v>9.9</v>
      </c>
      <c r="AY128" s="57">
        <f t="shared" si="121"/>
        <v>10</v>
      </c>
      <c r="AZ128" s="55">
        <f>'Indicator Data'!O131</f>
        <v>5</v>
      </c>
      <c r="BA128" s="55">
        <f>'Indicator Data'!P131</f>
        <v>5</v>
      </c>
      <c r="BB128" s="57">
        <f t="shared" si="122"/>
        <v>10</v>
      </c>
      <c r="BC128" s="58">
        <f t="shared" si="123"/>
        <v>10</v>
      </c>
      <c r="BD128" s="15"/>
      <c r="BE128" s="104"/>
    </row>
    <row r="129" spans="1:57" s="4" customFormat="1" x14ac:dyDescent="0.35">
      <c r="A129" s="126" t="str">
        <f>'Indicator Data'!A132</f>
        <v>North Macedonia</v>
      </c>
      <c r="B129" s="59" t="str">
        <f>'Indicator Data'!B132</f>
        <v>MKD</v>
      </c>
      <c r="C129" s="55">
        <f>ROUND(IF('Indicator Data'!C132=0,0.1,IF(LOG('Indicator Data'!C132)&gt;C$194,10,IF(LOG('Indicator Data'!C132)&lt;C$195,0,10-(C$194-LOG('Indicator Data'!C132))/(C$194-C$195)*10))),1)</f>
        <v>6.5</v>
      </c>
      <c r="D129" s="55">
        <f>ROUND(IF('Indicator Data'!D132=0,0.1,IF(LOG('Indicator Data'!D132)&gt;D$194,10,IF(LOG('Indicator Data'!D132)&lt;D$195,0,10-(D$194-LOG('Indicator Data'!D132))/(D$194-D$195)*10))),1)</f>
        <v>3.2</v>
      </c>
      <c r="E129" s="55">
        <f t="shared" si="93"/>
        <v>5.0999999999999996</v>
      </c>
      <c r="F129" s="55">
        <f>ROUND(IF('Indicator Data'!E132="No data",0.1,IF('Indicator Data'!E132=0,0,IF(LOG('Indicator Data'!E132)&gt;F$194,10,IF(LOG('Indicator Data'!E132)&lt;F$195,0,10-(F$194-LOG('Indicator Data'!E132))/(F$194-F$195)*10)))),1)</f>
        <v>5</v>
      </c>
      <c r="G129" s="55">
        <f>ROUND(IF('Indicator Data'!F132=0,0,IF(LOG('Indicator Data'!F132)&gt;G$194,10,IF(LOG('Indicator Data'!F132)&lt;G$195,0,10-(G$194-LOG('Indicator Data'!F132))/(G$194-G$195)*10))),1)</f>
        <v>0</v>
      </c>
      <c r="H129" s="55">
        <f>ROUND(IF('Indicator Data'!G132=0,0,IF(LOG('Indicator Data'!G132)&gt;H$194,10,IF(LOG('Indicator Data'!G132)&lt;H$195,0,10-(H$194-LOG('Indicator Data'!G132))/(H$194-H$195)*10))),1)</f>
        <v>0</v>
      </c>
      <c r="I129" s="55">
        <f>ROUND(IF('Indicator Data'!H132=0,0,IF(LOG('Indicator Data'!H132)&gt;I$194,10,IF(LOG('Indicator Data'!H132)&lt;I$195,0,10-(I$194-LOG('Indicator Data'!H132))/(I$194-I$195)*10))),1)</f>
        <v>0</v>
      </c>
      <c r="J129" s="55">
        <f t="shared" si="94"/>
        <v>0</v>
      </c>
      <c r="K129" s="55">
        <f>ROUND(IF('Indicator Data'!I132=0,0,IF(LOG('Indicator Data'!I132)&gt;K$194,10,IF(LOG('Indicator Data'!I132)&lt;K$195,0,10-(K$194-LOG('Indicator Data'!I132))/(K$194-K$195)*10))),1)</f>
        <v>0</v>
      </c>
      <c r="L129" s="55">
        <f t="shared" si="95"/>
        <v>0</v>
      </c>
      <c r="M129" s="55">
        <f>ROUND(IF('Indicator Data'!J132=0,0,IF(LOG('Indicator Data'!J132)&gt;M$194,10,IF(LOG('Indicator Data'!J132)&lt;M$195,0,10-(M$194-LOG('Indicator Data'!J132))/(M$194-M$195)*10))),1)</f>
        <v>3.7</v>
      </c>
      <c r="N129" s="56">
        <f>'Indicator Data'!C132/'Indicator Data'!$BD132</f>
        <v>2.0041770678278859E-3</v>
      </c>
      <c r="O129" s="56">
        <f>'Indicator Data'!D132/'Indicator Data'!$BD132</f>
        <v>4.4461997435789291E-5</v>
      </c>
      <c r="P129" s="56">
        <f>IF(F129=0.1,0,'Indicator Data'!E132/'Indicator Data'!$BD132)</f>
        <v>5.0405497091916898E-3</v>
      </c>
      <c r="Q129" s="56">
        <f>'Indicator Data'!F132/'Indicator Data'!$BD132</f>
        <v>0</v>
      </c>
      <c r="R129" s="56">
        <f>'Indicator Data'!G132/'Indicator Data'!$BD132</f>
        <v>0</v>
      </c>
      <c r="S129" s="56">
        <f>'Indicator Data'!H132/'Indicator Data'!$BD132</f>
        <v>0</v>
      </c>
      <c r="T129" s="56">
        <f>'Indicator Data'!I132/'Indicator Data'!$BD132</f>
        <v>0</v>
      </c>
      <c r="U129" s="56">
        <f>'Indicator Data'!J132/'Indicator Data'!$BD132</f>
        <v>1.4652850753219397E-4</v>
      </c>
      <c r="V129" s="55">
        <f t="shared" si="96"/>
        <v>10</v>
      </c>
      <c r="W129" s="55">
        <f t="shared" si="97"/>
        <v>0.4</v>
      </c>
      <c r="X129" s="55">
        <f t="shared" si="98"/>
        <v>7.7</v>
      </c>
      <c r="Y129" s="55">
        <f t="shared" si="99"/>
        <v>3.4</v>
      </c>
      <c r="Z129" s="55">
        <f t="shared" si="100"/>
        <v>0</v>
      </c>
      <c r="AA129" s="55">
        <f t="shared" si="101"/>
        <v>0</v>
      </c>
      <c r="AB129" s="55">
        <f t="shared" si="102"/>
        <v>0</v>
      </c>
      <c r="AC129" s="55">
        <f t="shared" si="103"/>
        <v>0</v>
      </c>
      <c r="AD129" s="55">
        <f t="shared" si="104"/>
        <v>0</v>
      </c>
      <c r="AE129" s="55">
        <f t="shared" si="105"/>
        <v>0</v>
      </c>
      <c r="AF129" s="55">
        <f t="shared" si="106"/>
        <v>0</v>
      </c>
      <c r="AG129" s="55">
        <f>ROUND(IF('Indicator Data'!K132=0,0,IF('Indicator Data'!K132&gt;AG$194,10,IF('Indicator Data'!K132&lt;AG$195,0,10-(AG$194-'Indicator Data'!K132)/(AG$194-AG$195)*10))),1)</f>
        <v>1</v>
      </c>
      <c r="AH129" s="55">
        <f t="shared" si="107"/>
        <v>8.3000000000000007</v>
      </c>
      <c r="AI129" s="55">
        <f t="shared" si="108"/>
        <v>1.8</v>
      </c>
      <c r="AJ129" s="55">
        <f t="shared" si="109"/>
        <v>0</v>
      </c>
      <c r="AK129" s="55">
        <f t="shared" si="110"/>
        <v>0</v>
      </c>
      <c r="AL129" s="55">
        <f t="shared" si="111"/>
        <v>0</v>
      </c>
      <c r="AM129" s="55">
        <f t="shared" si="112"/>
        <v>0</v>
      </c>
      <c r="AN129" s="55">
        <f t="shared" si="113"/>
        <v>2</v>
      </c>
      <c r="AO129" s="57">
        <f t="shared" si="114"/>
        <v>6.6</v>
      </c>
      <c r="AP129" s="57">
        <f t="shared" si="115"/>
        <v>4.2</v>
      </c>
      <c r="AQ129" s="57">
        <f t="shared" si="116"/>
        <v>0</v>
      </c>
      <c r="AR129" s="57">
        <f t="shared" si="117"/>
        <v>0</v>
      </c>
      <c r="AS129" s="55">
        <f t="shared" si="118"/>
        <v>1.5</v>
      </c>
      <c r="AT129" s="55">
        <f>IF('Indicator Data'!L132="No data","x",IF('Indicator Data'!BE132&lt;1000,"x",ROUND((IF('Indicator Data'!L132&gt;AT$194,10,IF('Indicator Data'!L132&lt;AT$195,0,10-(AT$194-'Indicator Data'!L132)/(AT$194-AT$195)*10))),1)))</f>
        <v>5.0999999999999996</v>
      </c>
      <c r="AU129" s="57">
        <f t="shared" si="119"/>
        <v>3.3</v>
      </c>
      <c r="AV129" s="58">
        <f t="shared" si="120"/>
        <v>3.2</v>
      </c>
      <c r="AW129" s="55">
        <f>ROUND(IF('Indicator Data'!M132=0,0,IF('Indicator Data'!M132&gt;AW$194,10,IF('Indicator Data'!M132&lt;AW$195,0,10-(AW$194-'Indicator Data'!M132)/(AW$194-AW$195)*10))),1)</f>
        <v>2.2000000000000002</v>
      </c>
      <c r="AX129" s="55">
        <f>ROUND(IF('Indicator Data'!N132=0,0,IF(LOG('Indicator Data'!N132)&gt;LOG(AX$194),10,IF(LOG('Indicator Data'!N132)&lt;LOG(AX$195),0,10-(LOG(AX$194)-LOG('Indicator Data'!N132))/(LOG(AX$194)-LOG(AX$195))*10))),1)</f>
        <v>2.7</v>
      </c>
      <c r="AY129" s="57">
        <f t="shared" si="121"/>
        <v>2.5</v>
      </c>
      <c r="AZ129" s="55">
        <f>'Indicator Data'!O132</f>
        <v>0</v>
      </c>
      <c r="BA129" s="55">
        <f>'Indicator Data'!P132</f>
        <v>0</v>
      </c>
      <c r="BB129" s="57">
        <f t="shared" si="122"/>
        <v>0</v>
      </c>
      <c r="BC129" s="58">
        <f t="shared" si="123"/>
        <v>1.8</v>
      </c>
      <c r="BD129" s="15"/>
      <c r="BE129" s="104"/>
    </row>
    <row r="130" spans="1:57" s="4" customFormat="1" x14ac:dyDescent="0.35">
      <c r="A130" s="126" t="str">
        <f>'Indicator Data'!A133</f>
        <v>Norway</v>
      </c>
      <c r="B130" s="59" t="str">
        <f>'Indicator Data'!B133</f>
        <v>NOR</v>
      </c>
      <c r="C130" s="55">
        <f>ROUND(IF('Indicator Data'!C133=0,0.1,IF(LOG('Indicator Data'!C133)&gt;C$194,10,IF(LOG('Indicator Data'!C133)&lt;C$195,0,10-(C$194-LOG('Indicator Data'!C133))/(C$194-C$195)*10))),1)</f>
        <v>2.9</v>
      </c>
      <c r="D130" s="55">
        <f>ROUND(IF('Indicator Data'!D133=0,0.1,IF(LOG('Indicator Data'!D133)&gt;D$194,10,IF(LOG('Indicator Data'!D133)&lt;D$195,0,10-(D$194-LOG('Indicator Data'!D133))/(D$194-D$195)*10))),1)</f>
        <v>0.1</v>
      </c>
      <c r="E130" s="55">
        <f t="shared" si="93"/>
        <v>1.6</v>
      </c>
      <c r="F130" s="55">
        <f>ROUND(IF('Indicator Data'!E133="No data",0.1,IF('Indicator Data'!E133=0,0,IF(LOG('Indicator Data'!E133)&gt;F$194,10,IF(LOG('Indicator Data'!E133)&lt;F$195,0,10-(F$194-LOG('Indicator Data'!E133))/(F$194-F$195)*10)))),1)</f>
        <v>0.1</v>
      </c>
      <c r="G130" s="55">
        <f>ROUND(IF('Indicator Data'!F133=0,0,IF(LOG('Indicator Data'!F133)&gt;G$194,10,IF(LOG('Indicator Data'!F133)&lt;G$195,0,10-(G$194-LOG('Indicator Data'!F133))/(G$194-G$195)*10))),1)</f>
        <v>0</v>
      </c>
      <c r="H130" s="55">
        <f>ROUND(IF('Indicator Data'!G133=0,0,IF(LOG('Indicator Data'!G133)&gt;H$194,10,IF(LOG('Indicator Data'!G133)&lt;H$195,0,10-(H$194-LOG('Indicator Data'!G133))/(H$194-H$195)*10))),1)</f>
        <v>0</v>
      </c>
      <c r="I130" s="55">
        <f>ROUND(IF('Indicator Data'!H133=0,0,IF(LOG('Indicator Data'!H133)&gt;I$194,10,IF(LOG('Indicator Data'!H133)&lt;I$195,0,10-(I$194-LOG('Indicator Data'!H133))/(I$194-I$195)*10))),1)</f>
        <v>0</v>
      </c>
      <c r="J130" s="55">
        <f t="shared" si="94"/>
        <v>0</v>
      </c>
      <c r="K130" s="55">
        <f>ROUND(IF('Indicator Data'!I133=0,0,IF(LOG('Indicator Data'!I133)&gt;K$194,10,IF(LOG('Indicator Data'!I133)&lt;K$195,0,10-(K$194-LOG('Indicator Data'!I133))/(K$194-K$195)*10))),1)</f>
        <v>0</v>
      </c>
      <c r="L130" s="55">
        <f t="shared" si="95"/>
        <v>0</v>
      </c>
      <c r="M130" s="55">
        <f>ROUND(IF('Indicator Data'!J133=0,0,IF(LOG('Indicator Data'!J133)&gt;M$194,10,IF(LOG('Indicator Data'!J133)&lt;M$195,0,10-(M$194-LOG('Indicator Data'!J133))/(M$194-M$195)*10))),1)</f>
        <v>0</v>
      </c>
      <c r="N130" s="56">
        <f>'Indicator Data'!C133/'Indicator Data'!$BD133</f>
        <v>2.8911572030977163E-5</v>
      </c>
      <c r="O130" s="56">
        <f>'Indicator Data'!D133/'Indicator Data'!$BD133</f>
        <v>0</v>
      </c>
      <c r="P130" s="56">
        <f>IF(F130=0.1,0,'Indicator Data'!E133/'Indicator Data'!$BD133)</f>
        <v>0</v>
      </c>
      <c r="Q130" s="56">
        <f>'Indicator Data'!F133/'Indicator Data'!$BD133</f>
        <v>0</v>
      </c>
      <c r="R130" s="56">
        <f>'Indicator Data'!G133/'Indicator Data'!$BD133</f>
        <v>0</v>
      </c>
      <c r="S130" s="56">
        <f>'Indicator Data'!H133/'Indicator Data'!$BD133</f>
        <v>0</v>
      </c>
      <c r="T130" s="56">
        <f>'Indicator Data'!I133/'Indicator Data'!$BD133</f>
        <v>0</v>
      </c>
      <c r="U130" s="56">
        <f>'Indicator Data'!J133/'Indicator Data'!$BD133</f>
        <v>0</v>
      </c>
      <c r="V130" s="55">
        <f t="shared" si="96"/>
        <v>0.1</v>
      </c>
      <c r="W130" s="55">
        <f t="shared" si="97"/>
        <v>0</v>
      </c>
      <c r="X130" s="55">
        <f t="shared" si="98"/>
        <v>0.1</v>
      </c>
      <c r="Y130" s="55">
        <f t="shared" si="99"/>
        <v>0.1</v>
      </c>
      <c r="Z130" s="55">
        <f t="shared" si="100"/>
        <v>0</v>
      </c>
      <c r="AA130" s="55">
        <f t="shared" si="101"/>
        <v>0</v>
      </c>
      <c r="AB130" s="55">
        <f t="shared" si="102"/>
        <v>0</v>
      </c>
      <c r="AC130" s="55">
        <f t="shared" si="103"/>
        <v>0</v>
      </c>
      <c r="AD130" s="55">
        <f t="shared" si="104"/>
        <v>0</v>
      </c>
      <c r="AE130" s="55">
        <f t="shared" si="105"/>
        <v>0</v>
      </c>
      <c r="AF130" s="55">
        <f t="shared" si="106"/>
        <v>0</v>
      </c>
      <c r="AG130" s="55">
        <f>ROUND(IF('Indicator Data'!K133=0,0,IF('Indicator Data'!K133&gt;AG$194,10,IF('Indicator Data'!K133&lt;AG$195,0,10-(AG$194-'Indicator Data'!K133)/(AG$194-AG$195)*10))),1)</f>
        <v>0</v>
      </c>
      <c r="AH130" s="55">
        <f t="shared" si="107"/>
        <v>1.5</v>
      </c>
      <c r="AI130" s="55">
        <f t="shared" si="108"/>
        <v>0.1</v>
      </c>
      <c r="AJ130" s="55">
        <f t="shared" si="109"/>
        <v>0</v>
      </c>
      <c r="AK130" s="55">
        <f t="shared" si="110"/>
        <v>0</v>
      </c>
      <c r="AL130" s="55">
        <f t="shared" si="111"/>
        <v>0</v>
      </c>
      <c r="AM130" s="55">
        <f t="shared" si="112"/>
        <v>0</v>
      </c>
      <c r="AN130" s="55">
        <f t="shared" si="113"/>
        <v>0</v>
      </c>
      <c r="AO130" s="57">
        <f t="shared" si="114"/>
        <v>0.9</v>
      </c>
      <c r="AP130" s="57">
        <f t="shared" si="115"/>
        <v>0.1</v>
      </c>
      <c r="AQ130" s="57">
        <f t="shared" si="116"/>
        <v>0</v>
      </c>
      <c r="AR130" s="57">
        <f t="shared" si="117"/>
        <v>0</v>
      </c>
      <c r="AS130" s="55">
        <f t="shared" si="118"/>
        <v>0</v>
      </c>
      <c r="AT130" s="55">
        <f>IF('Indicator Data'!L133="No data","x",IF('Indicator Data'!BE133&lt;1000,"x",ROUND((IF('Indicator Data'!L133&gt;AT$194,10,IF('Indicator Data'!L133&lt;AT$195,0,10-(AT$194-'Indicator Data'!L133)/(AT$194-AT$195)*10))),1)))</f>
        <v>0</v>
      </c>
      <c r="AU130" s="57">
        <f t="shared" si="119"/>
        <v>0</v>
      </c>
      <c r="AV130" s="58">
        <f t="shared" si="120"/>
        <v>0.2</v>
      </c>
      <c r="AW130" s="55">
        <f>ROUND(IF('Indicator Data'!M133=0,0,IF('Indicator Data'!M133&gt;AW$194,10,IF('Indicator Data'!M133&lt;AW$195,0,10-(AW$194-'Indicator Data'!M133)/(AW$194-AW$195)*10))),1)</f>
        <v>0</v>
      </c>
      <c r="AX130" s="55">
        <f>ROUND(IF('Indicator Data'!N133=0,0,IF(LOG('Indicator Data'!N133)&gt;LOG(AX$194),10,IF(LOG('Indicator Data'!N133)&lt;LOG(AX$195),0,10-(LOG(AX$194)-LOG('Indicator Data'!N133))/(LOG(AX$194)-LOG(AX$195))*10))),1)</f>
        <v>0</v>
      </c>
      <c r="AY130" s="57">
        <f t="shared" si="121"/>
        <v>0</v>
      </c>
      <c r="AZ130" s="55">
        <f>'Indicator Data'!O133</f>
        <v>0</v>
      </c>
      <c r="BA130" s="55">
        <f>'Indicator Data'!P133</f>
        <v>0</v>
      </c>
      <c r="BB130" s="57">
        <f t="shared" si="122"/>
        <v>0</v>
      </c>
      <c r="BC130" s="58">
        <f t="shared" si="123"/>
        <v>0</v>
      </c>
      <c r="BD130" s="15"/>
      <c r="BE130" s="104"/>
    </row>
    <row r="131" spans="1:57" s="4" customFormat="1" x14ac:dyDescent="0.35">
      <c r="A131" s="126" t="str">
        <f>'Indicator Data'!A134</f>
        <v>Oman</v>
      </c>
      <c r="B131" s="59" t="str">
        <f>'Indicator Data'!B134</f>
        <v>OMN</v>
      </c>
      <c r="C131" s="55">
        <f>ROUND(IF('Indicator Data'!C134=0,0.1,IF(LOG('Indicator Data'!C134)&gt;C$194,10,IF(LOG('Indicator Data'!C134)&lt;C$195,0,10-(C$194-LOG('Indicator Data'!C134))/(C$194-C$195)*10))),1)</f>
        <v>7.3</v>
      </c>
      <c r="D131" s="55">
        <f>ROUND(IF('Indicator Data'!D134=0,0.1,IF(LOG('Indicator Data'!D134)&gt;D$194,10,IF(LOG('Indicator Data'!D134)&lt;D$195,0,10-(D$194-LOG('Indicator Data'!D134))/(D$194-D$195)*10))),1)</f>
        <v>3.4</v>
      </c>
      <c r="E131" s="55">
        <f t="shared" ref="E131:E162" si="124">ROUND((10-GEOMEAN(((10-C131)/10*9+1),((10-D131)/10*9+1)))/9*10,1)</f>
        <v>5.7</v>
      </c>
      <c r="F131" s="55">
        <f>ROUND(IF('Indicator Data'!E134="No data",0.1,IF('Indicator Data'!E134=0,0,IF(LOG('Indicator Data'!E134)&gt;F$194,10,IF(LOG('Indicator Data'!E134)&lt;F$195,0,10-(F$194-LOG('Indicator Data'!E134))/(F$194-F$195)*10)))),1)</f>
        <v>5.2</v>
      </c>
      <c r="G131" s="55">
        <f>ROUND(IF('Indicator Data'!F134=0,0,IF(LOG('Indicator Data'!F134)&gt;G$194,10,IF(LOG('Indicator Data'!F134)&lt;G$195,0,10-(G$194-LOG('Indicator Data'!F134))/(G$194-G$195)*10))),1)</f>
        <v>7.9</v>
      </c>
      <c r="H131" s="55">
        <f>ROUND(IF('Indicator Data'!G134=0,0,IF(LOG('Indicator Data'!G134)&gt;H$194,10,IF(LOG('Indicator Data'!G134)&lt;H$195,0,10-(H$194-LOG('Indicator Data'!G134))/(H$194-H$195)*10))),1)</f>
        <v>4.7</v>
      </c>
      <c r="I131" s="55">
        <f>ROUND(IF('Indicator Data'!H134=0,0,IF(LOG('Indicator Data'!H134)&gt;I$194,10,IF(LOG('Indicator Data'!H134)&lt;I$195,0,10-(I$194-LOG('Indicator Data'!H134))/(I$194-I$195)*10))),1)</f>
        <v>0</v>
      </c>
      <c r="J131" s="55">
        <f t="shared" ref="J131:J162" si="125">ROUND((10-GEOMEAN(((10-H131)/10*9+1),((10-I131)/10*9+1)))/9*10,1)</f>
        <v>2.7</v>
      </c>
      <c r="K131" s="55">
        <f>ROUND(IF('Indicator Data'!I134=0,0,IF(LOG('Indicator Data'!I134)&gt;K$194,10,IF(LOG('Indicator Data'!I134)&lt;K$195,0,10-(K$194-LOG('Indicator Data'!I134))/(K$194-K$195)*10))),1)</f>
        <v>6.1</v>
      </c>
      <c r="L131" s="55">
        <f t="shared" ref="L131:L162" si="126">ROUND((10-GEOMEAN(((10-J131)/10*9+1),((10-K131)/10*9+1)))/9*10,1)</f>
        <v>4.5999999999999996</v>
      </c>
      <c r="M131" s="55">
        <f>ROUND(IF('Indicator Data'!J134=0,0,IF(LOG('Indicator Data'!J134)&gt;M$194,10,IF(LOG('Indicator Data'!J134)&lt;M$195,0,10-(M$194-LOG('Indicator Data'!J134))/(M$194-M$195)*10))),1)</f>
        <v>0</v>
      </c>
      <c r="N131" s="56">
        <f>'Indicator Data'!C134/'Indicator Data'!$BD134</f>
        <v>1.8521490568021986E-3</v>
      </c>
      <c r="O131" s="56">
        <f>'Indicator Data'!D134/'Indicator Data'!$BD134</f>
        <v>2.3005503421700384E-5</v>
      </c>
      <c r="P131" s="56">
        <f>IF(F131=0.1,0,'Indicator Data'!E134/'Indicator Data'!$BD134)</f>
        <v>2.5655921317071771E-3</v>
      </c>
      <c r="Q131" s="56">
        <f>'Indicator Data'!F134/'Indicator Data'!$BD134</f>
        <v>1.1893943468684462E-4</v>
      </c>
      <c r="R131" s="56">
        <f>'Indicator Data'!G134/'Indicator Data'!$BD134</f>
        <v>1.7001414075181217E-3</v>
      </c>
      <c r="S131" s="56">
        <f>'Indicator Data'!H134/'Indicator Data'!$BD134</f>
        <v>0</v>
      </c>
      <c r="T131" s="56">
        <f>'Indicator Data'!I134/'Indicator Data'!$BD134</f>
        <v>2.5643144201521785E-3</v>
      </c>
      <c r="U131" s="56">
        <f>'Indicator Data'!J134/'Indicator Data'!$BD134</f>
        <v>0</v>
      </c>
      <c r="V131" s="55">
        <f t="shared" ref="V131:V162" si="127">ROUND(IF(N131&gt;V$194,10,IF(N131&lt;V$195,0,10-(V$194-N131)/(V$194-V$195)*10)),1)</f>
        <v>9.3000000000000007</v>
      </c>
      <c r="W131" s="55">
        <f t="shared" ref="W131:W162" si="128">ROUND(IF(O131&gt;W$194,10,IF(O131&lt;W$195,0,10-(W$194-O131)/(W$194-W$195)*10)),1)</f>
        <v>0.2</v>
      </c>
      <c r="X131" s="55">
        <f t="shared" ref="X131:X162" si="129">ROUND(((10-GEOMEAN(((10-V131)/10*9+1),((10-W131)/10*9+1)))/9*10),1)</f>
        <v>6.7</v>
      </c>
      <c r="Y131" s="55">
        <f t="shared" ref="Y131:Y162" si="130">ROUND(IF(P131=0,0.1,IF(P131&gt;Y$194,10,IF(P131&lt;Y$195,0,10-(Y$194-P131)/(Y$194-Y$195)*10))),1)</f>
        <v>1.7</v>
      </c>
      <c r="Z131" s="55">
        <f t="shared" ref="Z131:Z162" si="131">ROUND(IF(Q131=0,0,IF(LOG(Q131)&gt;Z$194,10,IF(LOG(Q131)&lt;=Z$195,0,10-(Z$194-LOG(Q131))/(Z$194-Z$195)*10))),1)</f>
        <v>10</v>
      </c>
      <c r="AA131" s="55">
        <f t="shared" ref="AA131:AA162" si="132">ROUND(IF(R131&gt;AA$194,10,IF(R131&lt;AA$195,0,10-(AA$194-R131)/(AA$194-AA$195)*10)),1)</f>
        <v>0.9</v>
      </c>
      <c r="AB131" s="55">
        <f t="shared" ref="AB131:AB162" si="133">ROUND(IF(S131&gt;AB$194,10,IF(S131&lt;AB$195,0,10-(AB$194-S131)/(AB$194-AB$195)*10)),1)</f>
        <v>0</v>
      </c>
      <c r="AC131" s="55">
        <f t="shared" ref="AC131:AC162" si="134">ROUND(((10-GEOMEAN(((10-AA131)/10*9+1),((10-AB131)/10*9+1)))/9*10),1)</f>
        <v>0.5</v>
      </c>
      <c r="AD131" s="55">
        <f t="shared" ref="AD131:AD162" si="135">ROUND(IF(T131=0,0,IF(T131&gt;AD$194,10,IF(T131&lt;=AD$195,0,10-(AD$194-T131)/(AD$194-AD$195)*10))),1)</f>
        <v>2.6</v>
      </c>
      <c r="AE131" s="55">
        <f t="shared" ref="AE131:AE162" si="136">ROUND((10-GEOMEAN(((10-AC131)/10*9+1),((10-AD131)/10*9+1)))/9*10,1)</f>
        <v>1.6</v>
      </c>
      <c r="AF131" s="55">
        <f t="shared" ref="AF131:AF162" si="137">ROUND(IF(U131&gt;AF$194,10,IF(U131&lt;AF$195,0,10-(AF$194-U131)/(AF$194-AF$195)*10)),1)</f>
        <v>0</v>
      </c>
      <c r="AG131" s="55">
        <f>ROUND(IF('Indicator Data'!K134=0,0,IF('Indicator Data'!K134&gt;AG$194,10,IF('Indicator Data'!K134&lt;AG$195,0,10-(AG$194-'Indicator Data'!K134)/(AG$194-AG$195)*10))),1)</f>
        <v>0</v>
      </c>
      <c r="AH131" s="55">
        <f t="shared" ref="AH131:AH162" si="138">ROUND(AVERAGE(C131,V131),1)</f>
        <v>8.3000000000000007</v>
      </c>
      <c r="AI131" s="55">
        <f t="shared" ref="AI131:AI162" si="139">ROUND(AVERAGE(D131,W131),1)</f>
        <v>1.8</v>
      </c>
      <c r="AJ131" s="55">
        <f t="shared" ref="AJ131:AJ162" si="140">ROUND(AVERAGE(AA131,H131),1)</f>
        <v>2.8</v>
      </c>
      <c r="AK131" s="55">
        <f t="shared" ref="AK131:AK162" si="141">ROUND(AVERAGE(AB131,I131),1)</f>
        <v>0</v>
      </c>
      <c r="AL131" s="55">
        <f t="shared" ref="AL131:AL162" si="142">ROUND((10-GEOMEAN(((10-AJ131)/10*9+1),((10-AK131)/10*9+1)))/9*10,1)</f>
        <v>1.5</v>
      </c>
      <c r="AM131" s="55">
        <f t="shared" ref="AM131:AM162" si="143">ROUND(AVERAGE(AD131,K131),1)</f>
        <v>4.4000000000000004</v>
      </c>
      <c r="AN131" s="55">
        <f t="shared" ref="AN131:AN162" si="144">ROUND((10-GEOMEAN(((10-M131)/10*9+1),((10-AF131)/10*9+1)))/9*10,1)</f>
        <v>0</v>
      </c>
      <c r="AO131" s="57">
        <f t="shared" ref="AO131:AO162" si="145">ROUND((10-GEOMEAN(((10-E131)/10*9+1),((10-X131)/10*9+1)))/9*10,1)</f>
        <v>6.2</v>
      </c>
      <c r="AP131" s="57">
        <f t="shared" ref="AP131:AP162" si="146">ROUND(IF(AND(Y131="x",F131="x"),"x",(10-GEOMEAN(((10-F131)/10*9+1),((10-Y131)/10*9+1)))/9*10),1)</f>
        <v>3.7</v>
      </c>
      <c r="AQ131" s="57">
        <f t="shared" ref="AQ131:AQ162" si="147">ROUND((10-GEOMEAN(((10-G131)/10*9+1),((10-Z131)/10*9+1)))/9*10,1)</f>
        <v>9.1999999999999993</v>
      </c>
      <c r="AR131" s="57">
        <f t="shared" ref="AR131:AR162" si="148">ROUND((10-GEOMEAN(((10-L131)/10*9+1),((10-AE131)/10*9+1)))/9*10,1)</f>
        <v>3.2</v>
      </c>
      <c r="AS131" s="55">
        <f t="shared" ref="AS131:AS162" si="149">ROUND(AVERAGE(AG131,AN131),1)</f>
        <v>0</v>
      </c>
      <c r="AT131" s="55">
        <f>IF('Indicator Data'!L134="No data","x",IF('Indicator Data'!BE134&lt;1000,"x",ROUND((IF('Indicator Data'!L134&gt;AT$194,10,IF('Indicator Data'!L134&lt;AT$195,0,10-(AT$194-'Indicator Data'!L134)/(AT$194-AT$195)*10))),1)))</f>
        <v>10</v>
      </c>
      <c r="AU131" s="57">
        <f t="shared" ref="AU131:AU162" si="150">ROUND(AVERAGE(AS131,AT131),1)</f>
        <v>5</v>
      </c>
      <c r="AV131" s="58">
        <f t="shared" ref="AV131:AV162" si="151">IF(ROUND(IF(AP131="x",(10-GEOMEAN(((10-AO131)/10*9+1),((10-AU131)/10*9+1),((10-AQ131)/10*9+1),((10-AR131)/10*9+1)))/9*10,(10-GEOMEAN(((10-AO131)/10*9+1),((10-AP131)/10*9+1),((10-AQ131)/10*9+1),((10-AR131)/10*9+1),((10-AU131)/10*9+1)))/9*10),1)=0,0.1,ROUND(IF(AP131="x",(10-GEOMEAN(((10-AO131)/10*9+1),((10-AU131)/10*9+1),((10-AQ131)/10*9+1),((10-AR131)/10*9+1)))/9*10,(10-GEOMEAN(((10-AO131)/10*9+1),((10-AP131)/10*9+1),((10-AQ131)/10*9+1),((10-AR131)/10*9+1),((10-AU131)/10*9+1)))/9*10),1))</f>
        <v>6</v>
      </c>
      <c r="AW131" s="55">
        <f>ROUND(IF('Indicator Data'!M134=0,0,IF('Indicator Data'!M134&gt;AW$194,10,IF('Indicator Data'!M134&lt;AW$195,0,10-(AW$194-'Indicator Data'!M134)/(AW$194-AW$195)*10))),1)</f>
        <v>0.3</v>
      </c>
      <c r="AX131" s="55">
        <f>ROUND(IF('Indicator Data'!N134=0,0,IF(LOG('Indicator Data'!N134)&gt;LOG(AX$194),10,IF(LOG('Indicator Data'!N134)&lt;LOG(AX$195),0,10-(LOG(AX$194)-LOG('Indicator Data'!N134))/(LOG(AX$194)-LOG(AX$195))*10))),1)</f>
        <v>0</v>
      </c>
      <c r="AY131" s="57">
        <f t="shared" ref="AY131:AY162" si="152">ROUND((10-GEOMEAN(((10-AW131)/10*9+1),((10-AX131)/10*9+1)))/9*10,1)</f>
        <v>0.2</v>
      </c>
      <c r="AZ131" s="55">
        <f>'Indicator Data'!O134</f>
        <v>0</v>
      </c>
      <c r="BA131" s="55">
        <f>'Indicator Data'!P134</f>
        <v>0</v>
      </c>
      <c r="BB131" s="57">
        <f t="shared" ref="BB131:BB162" si="153">ROUND(IF(AZ131=5,10,IF(BA131=5,9,IF(AZ131=4,8,IF(BA131=4,7,0)))),1)</f>
        <v>0</v>
      </c>
      <c r="BC131" s="58">
        <f t="shared" ref="BC131:BC162" si="154">ROUND(IF(BB131&gt;5,BB131,AY131/10*7),1)</f>
        <v>0.1</v>
      </c>
      <c r="BD131" s="15"/>
      <c r="BE131" s="104"/>
    </row>
    <row r="132" spans="1:57" s="4" customFormat="1" x14ac:dyDescent="0.35">
      <c r="A132" s="126" t="str">
        <f>'Indicator Data'!A135</f>
        <v>Pakistan</v>
      </c>
      <c r="B132" s="59" t="str">
        <f>'Indicator Data'!B135</f>
        <v>PAK</v>
      </c>
      <c r="C132" s="55">
        <f>ROUND(IF('Indicator Data'!C135=0,0.1,IF(LOG('Indicator Data'!C135)&gt;C$194,10,IF(LOG('Indicator Data'!C135)&lt;C$195,0,10-(C$194-LOG('Indicator Data'!C135))/(C$194-C$195)*10))),1)</f>
        <v>10</v>
      </c>
      <c r="D132" s="55">
        <f>ROUND(IF('Indicator Data'!D135=0,0.1,IF(LOG('Indicator Data'!D135)&gt;D$194,10,IF(LOG('Indicator Data'!D135)&lt;D$195,0,10-(D$194-LOG('Indicator Data'!D135))/(D$194-D$195)*10))),1)</f>
        <v>9.6999999999999993</v>
      </c>
      <c r="E132" s="55">
        <f t="shared" si="124"/>
        <v>9.9</v>
      </c>
      <c r="F132" s="55">
        <f>ROUND(IF('Indicator Data'!E135="No data",0.1,IF('Indicator Data'!E135=0,0,IF(LOG('Indicator Data'!E135)&gt;F$194,10,IF(LOG('Indicator Data'!E135)&lt;F$195,0,10-(F$194-LOG('Indicator Data'!E135))/(F$194-F$195)*10)))),1)</f>
        <v>10</v>
      </c>
      <c r="G132" s="55">
        <f>ROUND(IF('Indicator Data'!F135=0,0,IF(LOG('Indicator Data'!F135)&gt;G$194,10,IF(LOG('Indicator Data'!F135)&lt;G$195,0,10-(G$194-LOG('Indicator Data'!F135))/(G$194-G$195)*10))),1)</f>
        <v>7.4</v>
      </c>
      <c r="H132" s="55">
        <f>ROUND(IF('Indicator Data'!G135=0,0,IF(LOG('Indicator Data'!G135)&gt;H$194,10,IF(LOG('Indicator Data'!G135)&lt;H$195,0,10-(H$194-LOG('Indicator Data'!G135))/(H$194-H$195)*10))),1)</f>
        <v>7.4</v>
      </c>
      <c r="I132" s="55">
        <f>ROUND(IF('Indicator Data'!H135=0,0,IF(LOG('Indicator Data'!H135)&gt;I$194,10,IF(LOG('Indicator Data'!H135)&lt;I$195,0,10-(I$194-LOG('Indicator Data'!H135))/(I$194-I$195)*10))),1)</f>
        <v>3.5</v>
      </c>
      <c r="J132" s="55">
        <f t="shared" si="125"/>
        <v>5.8</v>
      </c>
      <c r="K132" s="55">
        <f>ROUND(IF('Indicator Data'!I135=0,0,IF(LOG('Indicator Data'!I135)&gt;K$194,10,IF(LOG('Indicator Data'!I135)&lt;K$195,0,10-(K$194-LOG('Indicator Data'!I135))/(K$194-K$195)*10))),1)</f>
        <v>6.6</v>
      </c>
      <c r="L132" s="55">
        <f t="shared" si="126"/>
        <v>6.2</v>
      </c>
      <c r="M132" s="55">
        <f>ROUND(IF('Indicator Data'!J135=0,0,IF(LOG('Indicator Data'!J135)&gt;M$194,10,IF(LOG('Indicator Data'!J135)&lt;M$195,0,10-(M$194-LOG('Indicator Data'!J135))/(M$194-M$195)*10))),1)</f>
        <v>9.6</v>
      </c>
      <c r="N132" s="56">
        <f>'Indicator Data'!C135/'Indicator Data'!$BD135</f>
        <v>1.9946232144510373E-3</v>
      </c>
      <c r="O132" s="56">
        <f>'Indicator Data'!D135/'Indicator Data'!$BD135</f>
        <v>4.253758342944909E-5</v>
      </c>
      <c r="P132" s="56">
        <f>IF(F132=0.1,0,'Indicator Data'!E135/'Indicator Data'!$BD135)</f>
        <v>9.8582564115096642E-3</v>
      </c>
      <c r="Q132" s="56">
        <f>'Indicator Data'!F135/'Indicator Data'!$BD135</f>
        <v>1.4384477540258378E-6</v>
      </c>
      <c r="R132" s="56">
        <f>'Indicator Data'!G135/'Indicator Data'!$BD135</f>
        <v>4.670987669734401E-4</v>
      </c>
      <c r="S132" s="56">
        <f>'Indicator Data'!H135/'Indicator Data'!$BD135</f>
        <v>1.518903414424748E-8</v>
      </c>
      <c r="T132" s="56">
        <f>'Indicator Data'!I135/'Indicator Data'!$BD135</f>
        <v>1.0789900965797313E-4</v>
      </c>
      <c r="U132" s="56">
        <f>'Indicator Data'!J135/'Indicator Data'!$BD135</f>
        <v>3.5417703751675496E-4</v>
      </c>
      <c r="V132" s="55">
        <f t="shared" si="127"/>
        <v>10</v>
      </c>
      <c r="W132" s="55">
        <f t="shared" si="128"/>
        <v>0.4</v>
      </c>
      <c r="X132" s="55">
        <f t="shared" si="129"/>
        <v>7.7</v>
      </c>
      <c r="Y132" s="55">
        <f t="shared" si="130"/>
        <v>6.6</v>
      </c>
      <c r="Z132" s="55">
        <f t="shared" si="131"/>
        <v>5.9</v>
      </c>
      <c r="AA132" s="55">
        <f t="shared" si="132"/>
        <v>0.3</v>
      </c>
      <c r="AB132" s="55">
        <f t="shared" si="133"/>
        <v>0</v>
      </c>
      <c r="AC132" s="55">
        <f t="shared" si="134"/>
        <v>0.2</v>
      </c>
      <c r="AD132" s="55">
        <f t="shared" si="135"/>
        <v>0.1</v>
      </c>
      <c r="AE132" s="55">
        <f t="shared" si="136"/>
        <v>0.2</v>
      </c>
      <c r="AF132" s="55">
        <f t="shared" si="137"/>
        <v>0.1</v>
      </c>
      <c r="AG132" s="55">
        <f>ROUND(IF('Indicator Data'!K135=0,0,IF('Indicator Data'!K135&gt;AG$194,10,IF('Indicator Data'!K135&lt;AG$195,0,10-(AG$194-'Indicator Data'!K135)/(AG$194-AG$195)*10))),1)</f>
        <v>1</v>
      </c>
      <c r="AH132" s="55">
        <f t="shared" si="138"/>
        <v>10</v>
      </c>
      <c r="AI132" s="55">
        <f t="shared" si="139"/>
        <v>5.0999999999999996</v>
      </c>
      <c r="AJ132" s="55">
        <f t="shared" si="140"/>
        <v>3.9</v>
      </c>
      <c r="AK132" s="55">
        <f t="shared" si="141"/>
        <v>1.8</v>
      </c>
      <c r="AL132" s="55">
        <f t="shared" si="142"/>
        <v>2.9</v>
      </c>
      <c r="AM132" s="55">
        <f t="shared" si="143"/>
        <v>3.4</v>
      </c>
      <c r="AN132" s="55">
        <f t="shared" si="144"/>
        <v>7</v>
      </c>
      <c r="AO132" s="57">
        <f t="shared" si="145"/>
        <v>9.1</v>
      </c>
      <c r="AP132" s="57">
        <f t="shared" si="146"/>
        <v>8.9</v>
      </c>
      <c r="AQ132" s="57">
        <f t="shared" si="147"/>
        <v>6.7</v>
      </c>
      <c r="AR132" s="57">
        <f t="shared" si="148"/>
        <v>3.8</v>
      </c>
      <c r="AS132" s="55">
        <f t="shared" si="149"/>
        <v>4</v>
      </c>
      <c r="AT132" s="55">
        <f>IF('Indicator Data'!L135="No data","x",IF('Indicator Data'!BE135&lt;1000,"x",ROUND((IF('Indicator Data'!L135&gt;AT$194,10,IF('Indicator Data'!L135&lt;AT$195,0,10-(AT$194-'Indicator Data'!L135)/(AT$194-AT$195)*10))),1)))</f>
        <v>6.1</v>
      </c>
      <c r="AU132" s="57">
        <f t="shared" si="150"/>
        <v>5.0999999999999996</v>
      </c>
      <c r="AV132" s="58">
        <f t="shared" si="151"/>
        <v>7.2</v>
      </c>
      <c r="AW132" s="55">
        <f>ROUND(IF('Indicator Data'!M135=0,0,IF('Indicator Data'!M135&gt;AW$194,10,IF('Indicator Data'!M135&lt;AW$195,0,10-(AW$194-'Indicator Data'!M135)/(AW$194-AW$195)*10))),1)</f>
        <v>10</v>
      </c>
      <c r="AX132" s="55">
        <f>ROUND(IF('Indicator Data'!N135=0,0,IF(LOG('Indicator Data'!N135)&gt;LOG(AX$194),10,IF(LOG('Indicator Data'!N135)&lt;LOG(AX$195),0,10-(LOG(AX$194)-LOG('Indicator Data'!N135))/(LOG(AX$194)-LOG(AX$195))*10))),1)</f>
        <v>9.4</v>
      </c>
      <c r="AY132" s="57">
        <f t="shared" si="152"/>
        <v>9.6999999999999993</v>
      </c>
      <c r="AZ132" s="55">
        <f>'Indicator Data'!O135</f>
        <v>4</v>
      </c>
      <c r="BA132" s="55">
        <f>'Indicator Data'!P135</f>
        <v>0</v>
      </c>
      <c r="BB132" s="57">
        <f t="shared" si="153"/>
        <v>8</v>
      </c>
      <c r="BC132" s="58">
        <f t="shared" si="154"/>
        <v>8</v>
      </c>
      <c r="BD132" s="15"/>
      <c r="BE132" s="104"/>
    </row>
    <row r="133" spans="1:57" s="4" customFormat="1" x14ac:dyDescent="0.35">
      <c r="A133" s="126" t="str">
        <f>'Indicator Data'!A136</f>
        <v>Palau</v>
      </c>
      <c r="B133" s="59" t="str">
        <f>'Indicator Data'!B136</f>
        <v>PLW</v>
      </c>
      <c r="C133" s="55">
        <f>ROUND(IF('Indicator Data'!C136=0,0.1,IF(LOG('Indicator Data'!C136)&gt;C$194,10,IF(LOG('Indicator Data'!C136)&lt;C$195,0,10-(C$194-LOG('Indicator Data'!C136))/(C$194-C$195)*10))),1)</f>
        <v>0</v>
      </c>
      <c r="D133" s="55">
        <f>ROUND(IF('Indicator Data'!D136=0,0.1,IF(LOG('Indicator Data'!D136)&gt;D$194,10,IF(LOG('Indicator Data'!D136)&lt;D$195,0,10-(D$194-LOG('Indicator Data'!D136))/(D$194-D$195)*10))),1)</f>
        <v>0.1</v>
      </c>
      <c r="E133" s="55">
        <f t="shared" si="124"/>
        <v>0.1</v>
      </c>
      <c r="F133" s="55">
        <f>ROUND(IF('Indicator Data'!E136="No data",0.1,IF('Indicator Data'!E136=0,0,IF(LOG('Indicator Data'!E136)&gt;F$194,10,IF(LOG('Indicator Data'!E136)&lt;F$195,0,10-(F$194-LOG('Indicator Data'!E136))/(F$194-F$195)*10)))),1)</f>
        <v>0.1</v>
      </c>
      <c r="G133" s="55">
        <f>ROUND(IF('Indicator Data'!F136=0,0,IF(LOG('Indicator Data'!F136)&gt;G$194,10,IF(LOG('Indicator Data'!F136)&lt;G$195,0,10-(G$194-LOG('Indicator Data'!F136))/(G$194-G$195)*10))),1)</f>
        <v>3.6</v>
      </c>
      <c r="H133" s="55">
        <f>ROUND(IF('Indicator Data'!G136=0,0,IF(LOG('Indicator Data'!G136)&gt;H$194,10,IF(LOG('Indicator Data'!G136)&lt;H$195,0,10-(H$194-LOG('Indicator Data'!G136))/(H$194-H$195)*10))),1)</f>
        <v>1.5</v>
      </c>
      <c r="I133" s="55">
        <f>ROUND(IF('Indicator Data'!H136=0,0,IF(LOG('Indicator Data'!H136)&gt;I$194,10,IF(LOG('Indicator Data'!H136)&lt;I$195,0,10-(I$194-LOG('Indicator Data'!H136))/(I$194-I$195)*10))),1)</f>
        <v>5.2</v>
      </c>
      <c r="J133" s="55">
        <f t="shared" si="125"/>
        <v>3.6</v>
      </c>
      <c r="K133" s="55">
        <f>ROUND(IF('Indicator Data'!I136=0,0,IF(LOG('Indicator Data'!I136)&gt;K$194,10,IF(LOG('Indicator Data'!I136)&lt;K$195,0,10-(K$194-LOG('Indicator Data'!I136))/(K$194-K$195)*10))),1)</f>
        <v>1.7</v>
      </c>
      <c r="L133" s="55">
        <f t="shared" si="126"/>
        <v>2.7</v>
      </c>
      <c r="M133" s="55">
        <f>ROUND(IF('Indicator Data'!J136=0,0,IF(LOG('Indicator Data'!J136)&gt;M$194,10,IF(LOG('Indicator Data'!J136)&lt;M$195,0,10-(M$194-LOG('Indicator Data'!J136))/(M$194-M$195)*10))),1)</f>
        <v>0</v>
      </c>
      <c r="N133" s="56">
        <f>'Indicator Data'!C136/'Indicator Data'!$BD136</f>
        <v>1.9036900876567758E-4</v>
      </c>
      <c r="O133" s="56">
        <f>'Indicator Data'!D136/'Indicator Data'!$BD136</f>
        <v>0</v>
      </c>
      <c r="P133" s="56">
        <f>IF(F133=0.1,0,'Indicator Data'!E136/'Indicator Data'!$BD136)</f>
        <v>0</v>
      </c>
      <c r="Q133" s="56">
        <f>'Indicator Data'!F136/'Indicator Data'!$BD136</f>
        <v>6.8614872891423141E-5</v>
      </c>
      <c r="R133" s="56">
        <f>'Indicator Data'!G136/'Indicator Data'!$BD136</f>
        <v>1.8605321929199333E-2</v>
      </c>
      <c r="S133" s="56">
        <f>'Indicator Data'!H136/'Indicator Data'!$BD136</f>
        <v>2.0709432169161322E-3</v>
      </c>
      <c r="T133" s="56">
        <f>'Indicator Data'!I136/'Indicator Data'!$BD136</f>
        <v>3.4426229508196723E-3</v>
      </c>
      <c r="U133" s="56">
        <f>'Indicator Data'!J136/'Indicator Data'!$BD136</f>
        <v>0</v>
      </c>
      <c r="V133" s="55">
        <f t="shared" si="127"/>
        <v>1</v>
      </c>
      <c r="W133" s="55">
        <f t="shared" si="128"/>
        <v>0</v>
      </c>
      <c r="X133" s="55">
        <f t="shared" si="129"/>
        <v>0.5</v>
      </c>
      <c r="Y133" s="55">
        <f t="shared" si="130"/>
        <v>0.1</v>
      </c>
      <c r="Z133" s="55">
        <f t="shared" si="131"/>
        <v>9.6</v>
      </c>
      <c r="AA133" s="55">
        <f t="shared" si="132"/>
        <v>10</v>
      </c>
      <c r="AB133" s="55">
        <f t="shared" si="133"/>
        <v>4.0999999999999996</v>
      </c>
      <c r="AC133" s="55">
        <f t="shared" si="134"/>
        <v>8.3000000000000007</v>
      </c>
      <c r="AD133" s="55">
        <f t="shared" si="135"/>
        <v>3.4</v>
      </c>
      <c r="AE133" s="55">
        <f t="shared" si="136"/>
        <v>6.5</v>
      </c>
      <c r="AF133" s="55">
        <f t="shared" si="137"/>
        <v>0</v>
      </c>
      <c r="AG133" s="55">
        <f>ROUND(IF('Indicator Data'!K136=0,0,IF('Indicator Data'!K136&gt;AG$194,10,IF('Indicator Data'!K136&lt;AG$195,0,10-(AG$194-'Indicator Data'!K136)/(AG$194-AG$195)*10))),1)</f>
        <v>0</v>
      </c>
      <c r="AH133" s="55">
        <f t="shared" si="138"/>
        <v>0.5</v>
      </c>
      <c r="AI133" s="55">
        <f t="shared" si="139"/>
        <v>0.1</v>
      </c>
      <c r="AJ133" s="55">
        <f t="shared" si="140"/>
        <v>5.8</v>
      </c>
      <c r="AK133" s="55">
        <f t="shared" si="141"/>
        <v>4.7</v>
      </c>
      <c r="AL133" s="55">
        <f t="shared" si="142"/>
        <v>5.3</v>
      </c>
      <c r="AM133" s="55">
        <f t="shared" si="143"/>
        <v>2.6</v>
      </c>
      <c r="AN133" s="55">
        <f t="shared" si="144"/>
        <v>0</v>
      </c>
      <c r="AO133" s="57">
        <f t="shared" si="145"/>
        <v>0.3</v>
      </c>
      <c r="AP133" s="57">
        <f t="shared" si="146"/>
        <v>0.1</v>
      </c>
      <c r="AQ133" s="57">
        <f t="shared" si="147"/>
        <v>7.7</v>
      </c>
      <c r="AR133" s="57">
        <f t="shared" si="148"/>
        <v>4.9000000000000004</v>
      </c>
      <c r="AS133" s="55">
        <f t="shared" si="149"/>
        <v>0</v>
      </c>
      <c r="AT133" s="55" t="str">
        <f>IF('Indicator Data'!L136="No data","x",IF('Indicator Data'!BE136&lt;1000,"x",ROUND((IF('Indicator Data'!L136&gt;AT$194,10,IF('Indicator Data'!L136&lt;AT$195,0,10-(AT$194-'Indicator Data'!L136)/(AT$194-AT$195)*10))),1)))</f>
        <v>x</v>
      </c>
      <c r="AU133" s="57">
        <f t="shared" si="150"/>
        <v>0</v>
      </c>
      <c r="AV133" s="58">
        <f t="shared" si="151"/>
        <v>3.4</v>
      </c>
      <c r="AW133" s="55">
        <f>ROUND(IF('Indicator Data'!M136=0,0,IF('Indicator Data'!M136&gt;AW$194,10,IF('Indicator Data'!M136&lt;AW$195,0,10-(AW$194-'Indicator Data'!M136)/(AW$194-AW$195)*10))),1)</f>
        <v>0</v>
      </c>
      <c r="AX133" s="55">
        <f>ROUND(IF('Indicator Data'!N136=0,0,IF(LOG('Indicator Data'!N136)&gt;LOG(AX$194),10,IF(LOG('Indicator Data'!N136)&lt;LOG(AX$195),0,10-(LOG(AX$194)-LOG('Indicator Data'!N136))/(LOG(AX$194)-LOG(AX$195))*10))),1)</f>
        <v>0</v>
      </c>
      <c r="AY133" s="57">
        <f t="shared" si="152"/>
        <v>0</v>
      </c>
      <c r="AZ133" s="55">
        <f>'Indicator Data'!O136</f>
        <v>0</v>
      </c>
      <c r="BA133" s="55">
        <f>'Indicator Data'!P136</f>
        <v>0</v>
      </c>
      <c r="BB133" s="57">
        <f t="shared" si="153"/>
        <v>0</v>
      </c>
      <c r="BC133" s="58">
        <f t="shared" si="154"/>
        <v>0</v>
      </c>
      <c r="BD133" s="15"/>
      <c r="BE133" s="104"/>
    </row>
    <row r="134" spans="1:57" s="4" customFormat="1" x14ac:dyDescent="0.35">
      <c r="A134" s="126" t="str">
        <f>'Indicator Data'!A137</f>
        <v>Palestine</v>
      </c>
      <c r="B134" s="59" t="str">
        <f>'Indicator Data'!B137</f>
        <v>PSE</v>
      </c>
      <c r="C134" s="55">
        <f>ROUND(IF('Indicator Data'!C137=0,0.1,IF(LOG('Indicator Data'!C137)&gt;C$194,10,IF(LOG('Indicator Data'!C137)&lt;C$195,0,10-(C$194-LOG('Indicator Data'!C137))/(C$194-C$195)*10))),1)</f>
        <v>7.3</v>
      </c>
      <c r="D134" s="55">
        <f>ROUND(IF('Indicator Data'!D137=0,0.1,IF(LOG('Indicator Data'!D137)&gt;D$194,10,IF(LOG('Indicator Data'!D137)&lt;D$195,0,10-(D$194-LOG('Indicator Data'!D137))/(D$194-D$195)*10))),1)</f>
        <v>0.1</v>
      </c>
      <c r="E134" s="55">
        <f t="shared" si="124"/>
        <v>4.5999999999999996</v>
      </c>
      <c r="F134" s="55">
        <f>ROUND(IF('Indicator Data'!E137="No data",0.1,IF('Indicator Data'!E137=0,0,IF(LOG('Indicator Data'!E137)&gt;F$194,10,IF(LOG('Indicator Data'!E137)&lt;F$195,0,10-(F$194-LOG('Indicator Data'!E137))/(F$194-F$195)*10)))),1)</f>
        <v>3.1</v>
      </c>
      <c r="G134" s="55">
        <f>ROUND(IF('Indicator Data'!F137=0,0,IF(LOG('Indicator Data'!F137)&gt;G$194,10,IF(LOG('Indicator Data'!F137)&lt;G$195,0,10-(G$194-LOG('Indicator Data'!F137))/(G$194-G$195)*10))),1)</f>
        <v>4.9000000000000004</v>
      </c>
      <c r="H134" s="55">
        <f>ROUND(IF('Indicator Data'!G137=0,0,IF(LOG('Indicator Data'!G137)&gt;H$194,10,IF(LOG('Indicator Data'!G137)&lt;H$195,0,10-(H$194-LOG('Indicator Data'!G137))/(H$194-H$195)*10))),1)</f>
        <v>0</v>
      </c>
      <c r="I134" s="55">
        <f>ROUND(IF('Indicator Data'!H137=0,0,IF(LOG('Indicator Data'!H137)&gt;I$194,10,IF(LOG('Indicator Data'!H137)&lt;I$195,0,10-(I$194-LOG('Indicator Data'!H137))/(I$194-I$195)*10))),1)</f>
        <v>0</v>
      </c>
      <c r="J134" s="55">
        <f t="shared" si="125"/>
        <v>0</v>
      </c>
      <c r="K134" s="55">
        <f>ROUND(IF('Indicator Data'!I137=0,0,IF(LOG('Indicator Data'!I137)&gt;K$194,10,IF(LOG('Indicator Data'!I137)&lt;K$195,0,10-(K$194-LOG('Indicator Data'!I137))/(K$194-K$195)*10))),1)</f>
        <v>0</v>
      </c>
      <c r="L134" s="55">
        <f t="shared" si="126"/>
        <v>0</v>
      </c>
      <c r="M134" s="55">
        <f>ROUND(IF('Indicator Data'!J137=0,0,IF(LOG('Indicator Data'!J137)&gt;M$194,10,IF(LOG('Indicator Data'!J137)&lt;M$195,0,10-(M$194-LOG('Indicator Data'!J137))/(M$194-M$195)*10))),1)</f>
        <v>0</v>
      </c>
      <c r="N134" s="56">
        <f>'Indicator Data'!C137/'Indicator Data'!$BD137</f>
        <v>1.768156634054001E-3</v>
      </c>
      <c r="O134" s="56">
        <f>'Indicator Data'!D137/'Indicator Data'!$BD137</f>
        <v>0</v>
      </c>
      <c r="P134" s="56">
        <f>IF(F134=0.1,0,'Indicator Data'!E137/'Indicator Data'!$BD137)</f>
        <v>3.8125956645955732E-4</v>
      </c>
      <c r="Q134" s="56">
        <f>'Indicator Data'!F137/'Indicator Data'!$BD137</f>
        <v>1.9052280231087386E-6</v>
      </c>
      <c r="R134" s="56">
        <f>'Indicator Data'!G137/'Indicator Data'!$BD137</f>
        <v>0</v>
      </c>
      <c r="S134" s="56">
        <f>'Indicator Data'!H137/'Indicator Data'!$BD137</f>
        <v>0</v>
      </c>
      <c r="T134" s="56">
        <f>'Indicator Data'!I137/'Indicator Data'!$BD137</f>
        <v>0</v>
      </c>
      <c r="U134" s="56">
        <f>'Indicator Data'!J137/'Indicator Data'!$BD137</f>
        <v>0</v>
      </c>
      <c r="V134" s="55">
        <f t="shared" si="127"/>
        <v>8.8000000000000007</v>
      </c>
      <c r="W134" s="55">
        <f t="shared" si="128"/>
        <v>0</v>
      </c>
      <c r="X134" s="55">
        <f t="shared" si="129"/>
        <v>6</v>
      </c>
      <c r="Y134" s="55">
        <f t="shared" si="130"/>
        <v>0.3</v>
      </c>
      <c r="Z134" s="55">
        <f t="shared" si="131"/>
        <v>6.2</v>
      </c>
      <c r="AA134" s="55">
        <f t="shared" si="132"/>
        <v>0</v>
      </c>
      <c r="AB134" s="55">
        <f t="shared" si="133"/>
        <v>0</v>
      </c>
      <c r="AC134" s="55">
        <f t="shared" si="134"/>
        <v>0</v>
      </c>
      <c r="AD134" s="55">
        <f t="shared" si="135"/>
        <v>0</v>
      </c>
      <c r="AE134" s="55">
        <f t="shared" si="136"/>
        <v>0</v>
      </c>
      <c r="AF134" s="55">
        <f t="shared" si="137"/>
        <v>0</v>
      </c>
      <c r="AG134" s="55">
        <f>ROUND(IF('Indicator Data'!K137=0,0,IF('Indicator Data'!K137&gt;AG$194,10,IF('Indicator Data'!K137&lt;AG$195,0,10-(AG$194-'Indicator Data'!K137)/(AG$194-AG$195)*10))),1)</f>
        <v>0</v>
      </c>
      <c r="AH134" s="55">
        <f t="shared" si="138"/>
        <v>8.1</v>
      </c>
      <c r="AI134" s="55">
        <f t="shared" si="139"/>
        <v>0.1</v>
      </c>
      <c r="AJ134" s="55">
        <f t="shared" si="140"/>
        <v>0</v>
      </c>
      <c r="AK134" s="55">
        <f t="shared" si="141"/>
        <v>0</v>
      </c>
      <c r="AL134" s="55">
        <f t="shared" si="142"/>
        <v>0</v>
      </c>
      <c r="AM134" s="55">
        <f t="shared" si="143"/>
        <v>0</v>
      </c>
      <c r="AN134" s="55">
        <f t="shared" si="144"/>
        <v>0</v>
      </c>
      <c r="AO134" s="57">
        <f t="shared" si="145"/>
        <v>5.3</v>
      </c>
      <c r="AP134" s="57">
        <f t="shared" si="146"/>
        <v>1.8</v>
      </c>
      <c r="AQ134" s="57">
        <f t="shared" si="147"/>
        <v>5.6</v>
      </c>
      <c r="AR134" s="57">
        <f t="shared" si="148"/>
        <v>0</v>
      </c>
      <c r="AS134" s="55">
        <f t="shared" si="149"/>
        <v>0</v>
      </c>
      <c r="AT134" s="55">
        <f>IF('Indicator Data'!L137="No data","x",IF('Indicator Data'!BE137&lt;1000,"x",ROUND((IF('Indicator Data'!L137&gt;AT$194,10,IF('Indicator Data'!L137&lt;AT$195,0,10-(AT$194-'Indicator Data'!L137)/(AT$194-AT$195)*10))),1)))</f>
        <v>0</v>
      </c>
      <c r="AU134" s="57">
        <f t="shared" si="150"/>
        <v>0</v>
      </c>
      <c r="AV134" s="58">
        <f t="shared" si="151"/>
        <v>2.9</v>
      </c>
      <c r="AW134" s="55">
        <f>ROUND(IF('Indicator Data'!M137=0,0,IF('Indicator Data'!M137&gt;AW$194,10,IF('Indicator Data'!M137&lt;AW$195,0,10-(AW$194-'Indicator Data'!M137)/(AW$194-AW$195)*10))),1)</f>
        <v>1.6</v>
      </c>
      <c r="AX134" s="55">
        <f>ROUND(IF('Indicator Data'!N137=0,0,IF(LOG('Indicator Data'!N137)&gt;LOG(AX$194),10,IF(LOG('Indicator Data'!N137)&lt;LOG(AX$195),0,10-(LOG(AX$194)-LOG('Indicator Data'!N137))/(LOG(AX$194)-LOG(AX$195))*10))),1)</f>
        <v>7.7</v>
      </c>
      <c r="AY134" s="57">
        <f t="shared" si="152"/>
        <v>5.4</v>
      </c>
      <c r="AZ134" s="55">
        <f>'Indicator Data'!O137</f>
        <v>0</v>
      </c>
      <c r="BA134" s="55">
        <f>'Indicator Data'!P137</f>
        <v>4</v>
      </c>
      <c r="BB134" s="57">
        <f t="shared" si="153"/>
        <v>7</v>
      </c>
      <c r="BC134" s="58">
        <f t="shared" si="154"/>
        <v>7</v>
      </c>
      <c r="BD134" s="15"/>
      <c r="BE134" s="104"/>
    </row>
    <row r="135" spans="1:57" s="4" customFormat="1" x14ac:dyDescent="0.35">
      <c r="A135" s="126" t="str">
        <f>'Indicator Data'!A138</f>
        <v>Panama</v>
      </c>
      <c r="B135" s="59" t="str">
        <f>'Indicator Data'!B138</f>
        <v>PAN</v>
      </c>
      <c r="C135" s="55">
        <f>ROUND(IF('Indicator Data'!C138=0,0.1,IF(LOG('Indicator Data'!C138)&gt;C$194,10,IF(LOG('Indicator Data'!C138)&lt;C$195,0,10-(C$194-LOG('Indicator Data'!C138))/(C$194-C$195)*10))),1)</f>
        <v>6.8</v>
      </c>
      <c r="D135" s="55">
        <f>ROUND(IF('Indicator Data'!D138=0,0.1,IF(LOG('Indicator Data'!D138)&gt;D$194,10,IF(LOG('Indicator Data'!D138)&lt;D$195,0,10-(D$194-LOG('Indicator Data'!D138))/(D$194-D$195)*10))),1)</f>
        <v>7</v>
      </c>
      <c r="E135" s="55">
        <f t="shared" si="124"/>
        <v>6.9</v>
      </c>
      <c r="F135" s="55">
        <f>ROUND(IF('Indicator Data'!E138="No data",0.1,IF('Indicator Data'!E138=0,0,IF(LOG('Indicator Data'!E138)&gt;F$194,10,IF(LOG('Indicator Data'!E138)&lt;F$195,0,10-(F$194-LOG('Indicator Data'!E138))/(F$194-F$195)*10)))),1)</f>
        <v>4.5</v>
      </c>
      <c r="G135" s="55">
        <f>ROUND(IF('Indicator Data'!F138=0,0,IF(LOG('Indicator Data'!F138)&gt;G$194,10,IF(LOG('Indicator Data'!F138)&lt;G$195,0,10-(G$194-LOG('Indicator Data'!F138))/(G$194-G$195)*10))),1)</f>
        <v>7.6</v>
      </c>
      <c r="H135" s="55">
        <f>ROUND(IF('Indicator Data'!G138=0,0,IF(LOG('Indicator Data'!G138)&gt;H$194,10,IF(LOG('Indicator Data'!G138)&lt;H$195,0,10-(H$194-LOG('Indicator Data'!G138))/(H$194-H$195)*10))),1)</f>
        <v>2.7</v>
      </c>
      <c r="I135" s="55">
        <f>ROUND(IF('Indicator Data'!H138=0,0,IF(LOG('Indicator Data'!H138)&gt;I$194,10,IF(LOG('Indicator Data'!H138)&lt;I$195,0,10-(I$194-LOG('Indicator Data'!H138))/(I$194-I$195)*10))),1)</f>
        <v>0</v>
      </c>
      <c r="J135" s="55">
        <f t="shared" si="125"/>
        <v>1.4</v>
      </c>
      <c r="K135" s="55">
        <f>ROUND(IF('Indicator Data'!I138=0,0,IF(LOG('Indicator Data'!I138)&gt;K$194,10,IF(LOG('Indicator Data'!I138)&lt;K$195,0,10-(K$194-LOG('Indicator Data'!I138))/(K$194-K$195)*10))),1)</f>
        <v>5.5</v>
      </c>
      <c r="L135" s="55">
        <f t="shared" si="126"/>
        <v>3.7</v>
      </c>
      <c r="M135" s="55">
        <f>ROUND(IF('Indicator Data'!J138=0,0,IF(LOG('Indicator Data'!J138)&gt;M$194,10,IF(LOG('Indicator Data'!J138)&lt;M$195,0,10-(M$194-LOG('Indicator Data'!J138))/(M$194-M$195)*10))),1)</f>
        <v>0</v>
      </c>
      <c r="N135" s="56">
        <f>'Indicator Data'!C138/'Indicator Data'!$BD138</f>
        <v>1.4183460098734788E-3</v>
      </c>
      <c r="O135" s="56">
        <f>'Indicator Data'!D138/'Indicator Data'!$BD138</f>
        <v>3.2482796842336307E-4</v>
      </c>
      <c r="P135" s="56">
        <f>IF(F135=0.1,0,'Indicator Data'!E138/'Indicator Data'!$BD138)</f>
        <v>1.7184076299710221E-3</v>
      </c>
      <c r="Q135" s="56">
        <f>'Indicator Data'!F138/'Indicator Data'!$BD138</f>
        <v>1.0005290520354241E-4</v>
      </c>
      <c r="R135" s="56">
        <f>'Indicator Data'!G138/'Indicator Data'!$BD138</f>
        <v>3.2885932630519091E-4</v>
      </c>
      <c r="S135" s="56">
        <f>'Indicator Data'!H138/'Indicator Data'!$BD138</f>
        <v>0</v>
      </c>
      <c r="T135" s="56">
        <f>'Indicator Data'!I138/'Indicator Data'!$BD138</f>
        <v>1.465651633365619E-3</v>
      </c>
      <c r="U135" s="56">
        <f>'Indicator Data'!J138/'Indicator Data'!$BD138</f>
        <v>0</v>
      </c>
      <c r="V135" s="55">
        <f t="shared" si="127"/>
        <v>7.1</v>
      </c>
      <c r="W135" s="55">
        <f t="shared" si="128"/>
        <v>3.2</v>
      </c>
      <c r="X135" s="55">
        <f t="shared" si="129"/>
        <v>5.5</v>
      </c>
      <c r="Y135" s="55">
        <f t="shared" si="130"/>
        <v>1.1000000000000001</v>
      </c>
      <c r="Z135" s="55">
        <f t="shared" si="131"/>
        <v>10</v>
      </c>
      <c r="AA135" s="55">
        <f t="shared" si="132"/>
        <v>0.2</v>
      </c>
      <c r="AB135" s="55">
        <f t="shared" si="133"/>
        <v>0</v>
      </c>
      <c r="AC135" s="55">
        <f t="shared" si="134"/>
        <v>0.1</v>
      </c>
      <c r="AD135" s="55">
        <f t="shared" si="135"/>
        <v>1.5</v>
      </c>
      <c r="AE135" s="55">
        <f t="shared" si="136"/>
        <v>0.8</v>
      </c>
      <c r="AF135" s="55">
        <f t="shared" si="137"/>
        <v>0</v>
      </c>
      <c r="AG135" s="55">
        <f>ROUND(IF('Indicator Data'!K138=0,0,IF('Indicator Data'!K138&gt;AG$194,10,IF('Indicator Data'!K138&lt;AG$195,0,10-(AG$194-'Indicator Data'!K138)/(AG$194-AG$195)*10))),1)</f>
        <v>2</v>
      </c>
      <c r="AH135" s="55">
        <f t="shared" si="138"/>
        <v>7</v>
      </c>
      <c r="AI135" s="55">
        <f t="shared" si="139"/>
        <v>5.0999999999999996</v>
      </c>
      <c r="AJ135" s="55">
        <f t="shared" si="140"/>
        <v>1.5</v>
      </c>
      <c r="AK135" s="55">
        <f t="shared" si="141"/>
        <v>0</v>
      </c>
      <c r="AL135" s="55">
        <f t="shared" si="142"/>
        <v>0.8</v>
      </c>
      <c r="AM135" s="55">
        <f t="shared" si="143"/>
        <v>3.5</v>
      </c>
      <c r="AN135" s="55">
        <f t="shared" si="144"/>
        <v>0</v>
      </c>
      <c r="AO135" s="57">
        <f t="shared" si="145"/>
        <v>6.3</v>
      </c>
      <c r="AP135" s="57">
        <f t="shared" si="146"/>
        <v>3</v>
      </c>
      <c r="AQ135" s="57">
        <f t="shared" si="147"/>
        <v>9.1</v>
      </c>
      <c r="AR135" s="57">
        <f t="shared" si="148"/>
        <v>2.4</v>
      </c>
      <c r="AS135" s="55">
        <f t="shared" si="149"/>
        <v>1</v>
      </c>
      <c r="AT135" s="55">
        <f>IF('Indicator Data'!L138="No data","x",IF('Indicator Data'!BE138&lt;1000,"x",ROUND((IF('Indicator Data'!L138&gt;AT$194,10,IF('Indicator Data'!L138&lt;AT$195,0,10-(AT$194-'Indicator Data'!L138)/(AT$194-AT$195)*10))),1)))</f>
        <v>1</v>
      </c>
      <c r="AU135" s="57">
        <f t="shared" si="150"/>
        <v>1</v>
      </c>
      <c r="AV135" s="58">
        <f t="shared" si="151"/>
        <v>5.3</v>
      </c>
      <c r="AW135" s="55">
        <f>ROUND(IF('Indicator Data'!M138=0,0,IF('Indicator Data'!M138&gt;AW$194,10,IF('Indicator Data'!M138&lt;AW$195,0,10-(AW$194-'Indicator Data'!M138)/(AW$194-AW$195)*10))),1)</f>
        <v>0.4</v>
      </c>
      <c r="AX135" s="55">
        <f>ROUND(IF('Indicator Data'!N138=0,0,IF(LOG('Indicator Data'!N138)&gt;LOG(AX$194),10,IF(LOG('Indicator Data'!N138)&lt;LOG(AX$195),0,10-(LOG(AX$194)-LOG('Indicator Data'!N138))/(LOG(AX$194)-LOG(AX$195))*10))),1)</f>
        <v>0</v>
      </c>
      <c r="AY135" s="57">
        <f t="shared" si="152"/>
        <v>0.2</v>
      </c>
      <c r="AZ135" s="55">
        <f>'Indicator Data'!O138</f>
        <v>0</v>
      </c>
      <c r="BA135" s="55">
        <f>'Indicator Data'!P138</f>
        <v>0</v>
      </c>
      <c r="BB135" s="57">
        <f t="shared" si="153"/>
        <v>0</v>
      </c>
      <c r="BC135" s="58">
        <f t="shared" si="154"/>
        <v>0.1</v>
      </c>
      <c r="BD135" s="15"/>
      <c r="BE135" s="104"/>
    </row>
    <row r="136" spans="1:57" s="4" customFormat="1" x14ac:dyDescent="0.35">
      <c r="A136" s="126" t="str">
        <f>'Indicator Data'!A139</f>
        <v>Papua New Guinea</v>
      </c>
      <c r="B136" s="59" t="str">
        <f>'Indicator Data'!B139</f>
        <v>PNG</v>
      </c>
      <c r="C136" s="55">
        <f>ROUND(IF('Indicator Data'!C139=0,0.1,IF(LOG('Indicator Data'!C139)&gt;C$194,10,IF(LOG('Indicator Data'!C139)&lt;C$195,0,10-(C$194-LOG('Indicator Data'!C139))/(C$194-C$195)*10))),1)</f>
        <v>7.8</v>
      </c>
      <c r="D136" s="55">
        <f>ROUND(IF('Indicator Data'!D139=0,0.1,IF(LOG('Indicator Data'!D139)&gt;D$194,10,IF(LOG('Indicator Data'!D139)&lt;D$195,0,10-(D$194-LOG('Indicator Data'!D139))/(D$194-D$195)*10))),1)</f>
        <v>7</v>
      </c>
      <c r="E136" s="55">
        <f t="shared" si="124"/>
        <v>7.4</v>
      </c>
      <c r="F136" s="55">
        <f>ROUND(IF('Indicator Data'!E139="No data",0.1,IF('Indicator Data'!E139=0,0,IF(LOG('Indicator Data'!E139)&gt;F$194,10,IF(LOG('Indicator Data'!E139)&lt;F$195,0,10-(F$194-LOG('Indicator Data'!E139))/(F$194-F$195)*10)))),1)</f>
        <v>6.4</v>
      </c>
      <c r="G136" s="55">
        <f>ROUND(IF('Indicator Data'!F139=0,0,IF(LOG('Indicator Data'!F139)&gt;G$194,10,IF(LOG('Indicator Data'!F139)&lt;G$195,0,10-(G$194-LOG('Indicator Data'!F139))/(G$194-G$195)*10))),1)</f>
        <v>7.6</v>
      </c>
      <c r="H136" s="55">
        <f>ROUND(IF('Indicator Data'!G139=0,0,IF(LOG('Indicator Data'!G139)&gt;H$194,10,IF(LOG('Indicator Data'!G139)&lt;H$195,0,10-(H$194-LOG('Indicator Data'!G139))/(H$194-H$195)*10))),1)</f>
        <v>3.5</v>
      </c>
      <c r="I136" s="55">
        <f>ROUND(IF('Indicator Data'!H139=0,0,IF(LOG('Indicator Data'!H139)&gt;I$194,10,IF(LOG('Indicator Data'!H139)&lt;I$195,0,10-(I$194-LOG('Indicator Data'!H139))/(I$194-I$195)*10))),1)</f>
        <v>0</v>
      </c>
      <c r="J136" s="55">
        <f t="shared" si="125"/>
        <v>1.9</v>
      </c>
      <c r="K136" s="55">
        <f>ROUND(IF('Indicator Data'!I139=0,0,IF(LOG('Indicator Data'!I139)&gt;K$194,10,IF(LOG('Indicator Data'!I139)&lt;K$195,0,10-(K$194-LOG('Indicator Data'!I139))/(K$194-K$195)*10))),1)</f>
        <v>5.9</v>
      </c>
      <c r="L136" s="55">
        <f t="shared" si="126"/>
        <v>4.2</v>
      </c>
      <c r="M136" s="55">
        <f>ROUND(IF('Indicator Data'!J139=0,0,IF(LOG('Indicator Data'!J139)&gt;M$194,10,IF(LOG('Indicator Data'!J139)&lt;M$195,0,10-(M$194-LOG('Indicator Data'!J139))/(M$194-M$195)*10))),1)</f>
        <v>9.9</v>
      </c>
      <c r="N136" s="56">
        <f>'Indicator Data'!C139/'Indicator Data'!$BD139</f>
        <v>1.7951934902085435E-3</v>
      </c>
      <c r="O136" s="56">
        <f>'Indicator Data'!D139/'Indicator Data'!$BD139</f>
        <v>1.7833903539705452E-4</v>
      </c>
      <c r="P136" s="56">
        <f>IF(F136=0.1,0,'Indicator Data'!E139/'Indicator Data'!$BD139)</f>
        <v>5.0635699920696629E-3</v>
      </c>
      <c r="Q136" s="56">
        <f>'Indicator Data'!F139/'Indicator Data'!$BD139</f>
        <v>4.907512320539131E-5</v>
      </c>
      <c r="R136" s="56">
        <f>'Indicator Data'!G139/'Indicator Data'!$BD139</f>
        <v>3.3292356275001678E-4</v>
      </c>
      <c r="S136" s="56">
        <f>'Indicator Data'!H139/'Indicator Data'!$BD139</f>
        <v>0</v>
      </c>
      <c r="T136" s="56">
        <f>'Indicator Data'!I139/'Indicator Data'!$BD139</f>
        <v>1.2905368497371365E-3</v>
      </c>
      <c r="U136" s="56">
        <f>'Indicator Data'!J139/'Indicator Data'!$BD139</f>
        <v>1.254745313368923E-2</v>
      </c>
      <c r="V136" s="55">
        <f t="shared" si="127"/>
        <v>9</v>
      </c>
      <c r="W136" s="55">
        <f t="shared" si="128"/>
        <v>1.8</v>
      </c>
      <c r="X136" s="55">
        <f t="shared" si="129"/>
        <v>6.7</v>
      </c>
      <c r="Y136" s="55">
        <f t="shared" si="130"/>
        <v>3.4</v>
      </c>
      <c r="Z136" s="55">
        <f t="shared" si="131"/>
        <v>9.3000000000000007</v>
      </c>
      <c r="AA136" s="55">
        <f t="shared" si="132"/>
        <v>0.2</v>
      </c>
      <c r="AB136" s="55">
        <f t="shared" si="133"/>
        <v>0</v>
      </c>
      <c r="AC136" s="55">
        <f t="shared" si="134"/>
        <v>0.1</v>
      </c>
      <c r="AD136" s="55">
        <f t="shared" si="135"/>
        <v>1.3</v>
      </c>
      <c r="AE136" s="55">
        <f t="shared" si="136"/>
        <v>0.7</v>
      </c>
      <c r="AF136" s="55">
        <f t="shared" si="137"/>
        <v>4.2</v>
      </c>
      <c r="AG136" s="55">
        <f>ROUND(IF('Indicator Data'!K139=0,0,IF('Indicator Data'!K139&gt;AG$194,10,IF('Indicator Data'!K139&lt;AG$195,0,10-(AG$194-'Indicator Data'!K139)/(AG$194-AG$195)*10))),1)</f>
        <v>2</v>
      </c>
      <c r="AH136" s="55">
        <f t="shared" si="138"/>
        <v>8.4</v>
      </c>
      <c r="AI136" s="55">
        <f t="shared" si="139"/>
        <v>4.4000000000000004</v>
      </c>
      <c r="AJ136" s="55">
        <f t="shared" si="140"/>
        <v>1.9</v>
      </c>
      <c r="AK136" s="55">
        <f t="shared" si="141"/>
        <v>0</v>
      </c>
      <c r="AL136" s="55">
        <f t="shared" si="142"/>
        <v>1</v>
      </c>
      <c r="AM136" s="55">
        <f t="shared" si="143"/>
        <v>3.6</v>
      </c>
      <c r="AN136" s="55">
        <f t="shared" si="144"/>
        <v>8.1999999999999993</v>
      </c>
      <c r="AO136" s="57">
        <f t="shared" si="145"/>
        <v>7.1</v>
      </c>
      <c r="AP136" s="57">
        <f t="shared" si="146"/>
        <v>5.0999999999999996</v>
      </c>
      <c r="AQ136" s="57">
        <f t="shared" si="147"/>
        <v>8.6</v>
      </c>
      <c r="AR136" s="57">
        <f t="shared" si="148"/>
        <v>2.6</v>
      </c>
      <c r="AS136" s="55">
        <f t="shared" si="149"/>
        <v>5.0999999999999996</v>
      </c>
      <c r="AT136" s="55">
        <f>IF('Indicator Data'!L139="No data","x",IF('Indicator Data'!BE139&lt;1000,"x",ROUND((IF('Indicator Data'!L139&gt;AT$194,10,IF('Indicator Data'!L139&lt;AT$195,0,10-(AT$194-'Indicator Data'!L139)/(AT$194-AT$195)*10))),1)))</f>
        <v>0</v>
      </c>
      <c r="AU136" s="57">
        <f t="shared" si="150"/>
        <v>2.6</v>
      </c>
      <c r="AV136" s="58">
        <f t="shared" si="151"/>
        <v>5.8</v>
      </c>
      <c r="AW136" s="55">
        <f>ROUND(IF('Indicator Data'!M139=0,0,IF('Indicator Data'!M139&gt;AW$194,10,IF('Indicator Data'!M139&lt;AW$195,0,10-(AW$194-'Indicator Data'!M139)/(AW$194-AW$195)*10))),1)</f>
        <v>4.8</v>
      </c>
      <c r="AX136" s="55">
        <f>ROUND(IF('Indicator Data'!N139=0,0,IF(LOG('Indicator Data'!N139)&gt;LOG(AX$194),10,IF(LOG('Indicator Data'!N139)&lt;LOG(AX$195),0,10-(LOG(AX$194)-LOG('Indicator Data'!N139))/(LOG(AX$194)-LOG(AX$195))*10))),1)</f>
        <v>4.3</v>
      </c>
      <c r="AY136" s="57">
        <f t="shared" si="152"/>
        <v>4.5999999999999996</v>
      </c>
      <c r="AZ136" s="55">
        <f>'Indicator Data'!O139</f>
        <v>0</v>
      </c>
      <c r="BA136" s="55">
        <f>'Indicator Data'!P139</f>
        <v>0</v>
      </c>
      <c r="BB136" s="57">
        <f t="shared" si="153"/>
        <v>0</v>
      </c>
      <c r="BC136" s="58">
        <f t="shared" si="154"/>
        <v>3.2</v>
      </c>
      <c r="BD136" s="15"/>
      <c r="BE136" s="104"/>
    </row>
    <row r="137" spans="1:57" s="4" customFormat="1" x14ac:dyDescent="0.35">
      <c r="A137" s="126" t="str">
        <f>'Indicator Data'!A140</f>
        <v>Paraguay</v>
      </c>
      <c r="B137" s="54" t="str">
        <f>'Indicator Data'!B140</f>
        <v>PRY</v>
      </c>
      <c r="C137" s="55">
        <f>ROUND(IF('Indicator Data'!C140=0,0.1,IF(LOG('Indicator Data'!C140)&gt;C$194,10,IF(LOG('Indicator Data'!C140)&lt;C$195,0,10-(C$194-LOG('Indicator Data'!C140))/(C$194-C$195)*10))),1)</f>
        <v>0</v>
      </c>
      <c r="D137" s="55">
        <f>ROUND(IF('Indicator Data'!D140=0,0.1,IF(LOG('Indicator Data'!D140)&gt;D$194,10,IF(LOG('Indicator Data'!D140)&lt;D$195,0,10-(D$194-LOG('Indicator Data'!D140))/(D$194-D$195)*10))),1)</f>
        <v>0.1</v>
      </c>
      <c r="E137" s="55">
        <f t="shared" si="124"/>
        <v>0.1</v>
      </c>
      <c r="F137" s="55">
        <f>ROUND(IF('Indicator Data'!E140="No data",0.1,IF('Indicator Data'!E140=0,0,IF(LOG('Indicator Data'!E140)&gt;F$194,10,IF(LOG('Indicator Data'!E140)&lt;F$195,0,10-(F$194-LOG('Indicator Data'!E140))/(F$194-F$195)*10)))),1)</f>
        <v>6.2</v>
      </c>
      <c r="G137" s="55">
        <f>ROUND(IF('Indicator Data'!F140=0,0,IF(LOG('Indicator Data'!F140)&gt;G$194,10,IF(LOG('Indicator Data'!F140)&lt;G$195,0,10-(G$194-LOG('Indicator Data'!F140))/(G$194-G$195)*10))),1)</f>
        <v>0</v>
      </c>
      <c r="H137" s="55">
        <f>ROUND(IF('Indicator Data'!G140=0,0,IF(LOG('Indicator Data'!G140)&gt;H$194,10,IF(LOG('Indicator Data'!G140)&lt;H$195,0,10-(H$194-LOG('Indicator Data'!G140))/(H$194-H$195)*10))),1)</f>
        <v>0</v>
      </c>
      <c r="I137" s="55">
        <f>ROUND(IF('Indicator Data'!H140=0,0,IF(LOG('Indicator Data'!H140)&gt;I$194,10,IF(LOG('Indicator Data'!H140)&lt;I$195,0,10-(I$194-LOG('Indicator Data'!H140))/(I$194-I$195)*10))),1)</f>
        <v>0</v>
      </c>
      <c r="J137" s="55">
        <f t="shared" si="125"/>
        <v>0</v>
      </c>
      <c r="K137" s="55">
        <f>ROUND(IF('Indicator Data'!I140=0,0,IF(LOG('Indicator Data'!I140)&gt;K$194,10,IF(LOG('Indicator Data'!I140)&lt;K$195,0,10-(K$194-LOG('Indicator Data'!I140))/(K$194-K$195)*10))),1)</f>
        <v>0</v>
      </c>
      <c r="L137" s="55">
        <f t="shared" si="126"/>
        <v>0</v>
      </c>
      <c r="M137" s="55">
        <f>ROUND(IF('Indicator Data'!J140=0,0,IF(LOG('Indicator Data'!J140)&gt;M$194,10,IF(LOG('Indicator Data'!J140)&lt;M$195,0,10-(M$194-LOG('Indicator Data'!J140))/(M$194-M$195)*10))),1)</f>
        <v>9.3000000000000007</v>
      </c>
      <c r="N137" s="56">
        <f>'Indicator Data'!C140/'Indicator Data'!$BD140</f>
        <v>6.5151847414437139E-7</v>
      </c>
      <c r="O137" s="56">
        <f>'Indicator Data'!D140/'Indicator Data'!$BD140</f>
        <v>0</v>
      </c>
      <c r="P137" s="56">
        <f>IF(F137=0.1,0,'Indicator Data'!E140/'Indicator Data'!$BD140)</f>
        <v>4.4270764946947568E-3</v>
      </c>
      <c r="Q137" s="56">
        <f>'Indicator Data'!F140/'Indicator Data'!$BD140</f>
        <v>0</v>
      </c>
      <c r="R137" s="56">
        <f>'Indicator Data'!G140/'Indicator Data'!$BD140</f>
        <v>0</v>
      </c>
      <c r="S137" s="56">
        <f>'Indicator Data'!H140/'Indicator Data'!$BD140</f>
        <v>0</v>
      </c>
      <c r="T137" s="56">
        <f>'Indicator Data'!I140/'Indicator Data'!$BD140</f>
        <v>0</v>
      </c>
      <c r="U137" s="56">
        <f>'Indicator Data'!J140/'Indicator Data'!$BD140</f>
        <v>8.1609226394521797E-3</v>
      </c>
      <c r="V137" s="55">
        <f t="shared" si="127"/>
        <v>0</v>
      </c>
      <c r="W137" s="55">
        <f t="shared" si="128"/>
        <v>0</v>
      </c>
      <c r="X137" s="55">
        <f t="shared" si="129"/>
        <v>0</v>
      </c>
      <c r="Y137" s="55">
        <f t="shared" si="130"/>
        <v>3</v>
      </c>
      <c r="Z137" s="55">
        <f t="shared" si="131"/>
        <v>0</v>
      </c>
      <c r="AA137" s="55">
        <f t="shared" si="132"/>
        <v>0</v>
      </c>
      <c r="AB137" s="55">
        <f t="shared" si="133"/>
        <v>0</v>
      </c>
      <c r="AC137" s="55">
        <f t="shared" si="134"/>
        <v>0</v>
      </c>
      <c r="AD137" s="55">
        <f t="shared" si="135"/>
        <v>0</v>
      </c>
      <c r="AE137" s="55">
        <f t="shared" si="136"/>
        <v>0</v>
      </c>
      <c r="AF137" s="55">
        <f t="shared" si="137"/>
        <v>2.7</v>
      </c>
      <c r="AG137" s="55">
        <f>ROUND(IF('Indicator Data'!K140=0,0,IF('Indicator Data'!K140&gt;AG$194,10,IF('Indicator Data'!K140&lt;AG$195,0,10-(AG$194-'Indicator Data'!K140)/(AG$194-AG$195)*10))),1)</f>
        <v>7.1</v>
      </c>
      <c r="AH137" s="55">
        <f t="shared" si="138"/>
        <v>0</v>
      </c>
      <c r="AI137" s="55">
        <f t="shared" si="139"/>
        <v>0.1</v>
      </c>
      <c r="AJ137" s="55">
        <f t="shared" si="140"/>
        <v>0</v>
      </c>
      <c r="AK137" s="55">
        <f t="shared" si="141"/>
        <v>0</v>
      </c>
      <c r="AL137" s="55">
        <f t="shared" si="142"/>
        <v>0</v>
      </c>
      <c r="AM137" s="55">
        <f t="shared" si="143"/>
        <v>0</v>
      </c>
      <c r="AN137" s="55">
        <f t="shared" si="144"/>
        <v>7.2</v>
      </c>
      <c r="AO137" s="57">
        <f t="shared" si="145"/>
        <v>0.1</v>
      </c>
      <c r="AP137" s="57">
        <f t="shared" si="146"/>
        <v>4.8</v>
      </c>
      <c r="AQ137" s="57">
        <f t="shared" si="147"/>
        <v>0</v>
      </c>
      <c r="AR137" s="57">
        <f t="shared" si="148"/>
        <v>0</v>
      </c>
      <c r="AS137" s="55">
        <f t="shared" si="149"/>
        <v>7.2</v>
      </c>
      <c r="AT137" s="55">
        <f>IF('Indicator Data'!L140="No data","x",IF('Indicator Data'!BE140&lt;1000,"x",ROUND((IF('Indicator Data'!L140&gt;AT$194,10,IF('Indicator Data'!L140&lt;AT$195,0,10-(AT$194-'Indicator Data'!L140)/(AT$194-AT$195)*10))),1)))</f>
        <v>0</v>
      </c>
      <c r="AU137" s="57">
        <f t="shared" si="150"/>
        <v>3.6</v>
      </c>
      <c r="AV137" s="58">
        <f t="shared" si="151"/>
        <v>2</v>
      </c>
      <c r="AW137" s="55">
        <f>ROUND(IF('Indicator Data'!M140=0,0,IF('Indicator Data'!M140&gt;AW$194,10,IF('Indicator Data'!M140&lt;AW$195,0,10-(AW$194-'Indicator Data'!M140)/(AW$194-AW$195)*10))),1)</f>
        <v>3.3</v>
      </c>
      <c r="AX137" s="55">
        <f>ROUND(IF('Indicator Data'!N140=0,0,IF(LOG('Indicator Data'!N140)&gt;LOG(AX$194),10,IF(LOG('Indicator Data'!N140)&lt;LOG(AX$195),0,10-(LOG(AX$194)-LOG('Indicator Data'!N140))/(LOG(AX$194)-LOG(AX$195))*10))),1)</f>
        <v>3</v>
      </c>
      <c r="AY137" s="57">
        <f t="shared" si="152"/>
        <v>3.2</v>
      </c>
      <c r="AZ137" s="55">
        <f>'Indicator Data'!O140</f>
        <v>0</v>
      </c>
      <c r="BA137" s="55">
        <f>'Indicator Data'!P140</f>
        <v>0</v>
      </c>
      <c r="BB137" s="57">
        <f t="shared" si="153"/>
        <v>0</v>
      </c>
      <c r="BC137" s="58">
        <f t="shared" si="154"/>
        <v>2.2000000000000002</v>
      </c>
      <c r="BD137" s="15"/>
      <c r="BE137" s="104"/>
    </row>
    <row r="138" spans="1:57" s="4" customFormat="1" x14ac:dyDescent="0.35">
      <c r="A138" s="126" t="str">
        <f>'Indicator Data'!A141</f>
        <v>Peru</v>
      </c>
      <c r="B138" s="59" t="str">
        <f>'Indicator Data'!B141</f>
        <v>PER</v>
      </c>
      <c r="C138" s="55">
        <f>ROUND(IF('Indicator Data'!C141=0,0.1,IF(LOG('Indicator Data'!C141)&gt;C$194,10,IF(LOG('Indicator Data'!C141)&lt;C$195,0,10-(C$194-LOG('Indicator Data'!C141))/(C$194-C$195)*10))),1)</f>
        <v>9.3000000000000007</v>
      </c>
      <c r="D138" s="55">
        <f>ROUND(IF('Indicator Data'!D141=0,0.1,IF(LOG('Indicator Data'!D141)&gt;D$194,10,IF(LOG('Indicator Data'!D141)&lt;D$195,0,10-(D$194-LOG('Indicator Data'!D141))/(D$194-D$195)*10))),1)</f>
        <v>10</v>
      </c>
      <c r="E138" s="55">
        <f t="shared" si="124"/>
        <v>9.6999999999999993</v>
      </c>
      <c r="F138" s="55">
        <f>ROUND(IF('Indicator Data'!E141="No data",0.1,IF('Indicator Data'!E141=0,0,IF(LOG('Indicator Data'!E141)&gt;F$194,10,IF(LOG('Indicator Data'!E141)&lt;F$195,0,10-(F$194-LOG('Indicator Data'!E141))/(F$194-F$195)*10)))),1)</f>
        <v>8.1</v>
      </c>
      <c r="G138" s="55">
        <f>ROUND(IF('Indicator Data'!F141=0,0,IF(LOG('Indicator Data'!F141)&gt;G$194,10,IF(LOG('Indicator Data'!F141)&lt;G$195,0,10-(G$194-LOG('Indicator Data'!F141))/(G$194-G$195)*10))),1)</f>
        <v>8.9</v>
      </c>
      <c r="H138" s="55">
        <f>ROUND(IF('Indicator Data'!G141=0,0,IF(LOG('Indicator Data'!G141)&gt;H$194,10,IF(LOG('Indicator Data'!G141)&lt;H$195,0,10-(H$194-LOG('Indicator Data'!G141))/(H$194-H$195)*10))),1)</f>
        <v>0</v>
      </c>
      <c r="I138" s="55">
        <f>ROUND(IF('Indicator Data'!H141=0,0,IF(LOG('Indicator Data'!H141)&gt;I$194,10,IF(LOG('Indicator Data'!H141)&lt;I$195,0,10-(I$194-LOG('Indicator Data'!H141))/(I$194-I$195)*10))),1)</f>
        <v>0</v>
      </c>
      <c r="J138" s="55">
        <f t="shared" si="125"/>
        <v>0</v>
      </c>
      <c r="K138" s="55">
        <f>ROUND(IF('Indicator Data'!I141=0,0,IF(LOG('Indicator Data'!I141)&gt;K$194,10,IF(LOG('Indicator Data'!I141)&lt;K$195,0,10-(K$194-LOG('Indicator Data'!I141))/(K$194-K$195)*10))),1)</f>
        <v>0</v>
      </c>
      <c r="L138" s="55">
        <f t="shared" si="126"/>
        <v>0</v>
      </c>
      <c r="M138" s="55">
        <f>ROUND(IF('Indicator Data'!J141=0,0,IF(LOG('Indicator Data'!J141)&gt;M$194,10,IF(LOG('Indicator Data'!J141)&lt;M$195,0,10-(M$194-LOG('Indicator Data'!J141))/(M$194-M$195)*10))),1)</f>
        <v>10</v>
      </c>
      <c r="N138" s="56">
        <f>'Indicator Data'!C141/'Indicator Data'!$BD141</f>
        <v>1.6764219441262995E-3</v>
      </c>
      <c r="O138" s="56">
        <f>'Indicator Data'!D141/'Indicator Data'!$BD141</f>
        <v>7.9904694032658752E-4</v>
      </c>
      <c r="P138" s="56">
        <f>IF(F138=0.1,0,'Indicator Data'!E141/'Indicator Data'!$BD141)</f>
        <v>5.6801797491407742E-3</v>
      </c>
      <c r="Q138" s="56">
        <f>'Indicator Data'!F141/'Indicator Data'!$BD141</f>
        <v>7.3788646918197416E-5</v>
      </c>
      <c r="R138" s="56">
        <f>'Indicator Data'!G141/'Indicator Data'!$BD141</f>
        <v>0</v>
      </c>
      <c r="S138" s="56">
        <f>'Indicator Data'!H141/'Indicator Data'!$BD141</f>
        <v>0</v>
      </c>
      <c r="T138" s="56">
        <f>'Indicator Data'!I141/'Indicator Data'!$BD141</f>
        <v>0</v>
      </c>
      <c r="U138" s="56">
        <f>'Indicator Data'!J141/'Indicator Data'!$BD141</f>
        <v>3.2704140939962584E-3</v>
      </c>
      <c r="V138" s="55">
        <f t="shared" si="127"/>
        <v>8.4</v>
      </c>
      <c r="W138" s="55">
        <f t="shared" si="128"/>
        <v>8</v>
      </c>
      <c r="X138" s="55">
        <f t="shared" si="129"/>
        <v>8.1999999999999993</v>
      </c>
      <c r="Y138" s="55">
        <f t="shared" si="130"/>
        <v>3.8</v>
      </c>
      <c r="Z138" s="55">
        <f t="shared" si="131"/>
        <v>9.6999999999999993</v>
      </c>
      <c r="AA138" s="55">
        <f t="shared" si="132"/>
        <v>0</v>
      </c>
      <c r="AB138" s="55">
        <f t="shared" si="133"/>
        <v>0</v>
      </c>
      <c r="AC138" s="55">
        <f t="shared" si="134"/>
        <v>0</v>
      </c>
      <c r="AD138" s="55">
        <f t="shared" si="135"/>
        <v>0</v>
      </c>
      <c r="AE138" s="55">
        <f t="shared" si="136"/>
        <v>0</v>
      </c>
      <c r="AF138" s="55">
        <f t="shared" si="137"/>
        <v>1.1000000000000001</v>
      </c>
      <c r="AG138" s="55">
        <f>ROUND(IF('Indicator Data'!K141=0,0,IF('Indicator Data'!K141&gt;AG$194,10,IF('Indicator Data'!K141&lt;AG$195,0,10-(AG$194-'Indicator Data'!K141)/(AG$194-AG$195)*10))),1)</f>
        <v>5.0999999999999996</v>
      </c>
      <c r="AH138" s="55">
        <f t="shared" si="138"/>
        <v>8.9</v>
      </c>
      <c r="AI138" s="55">
        <f t="shared" si="139"/>
        <v>9</v>
      </c>
      <c r="AJ138" s="55">
        <f t="shared" si="140"/>
        <v>0</v>
      </c>
      <c r="AK138" s="55">
        <f t="shared" si="141"/>
        <v>0</v>
      </c>
      <c r="AL138" s="55">
        <f t="shared" si="142"/>
        <v>0</v>
      </c>
      <c r="AM138" s="55">
        <f t="shared" si="143"/>
        <v>0</v>
      </c>
      <c r="AN138" s="55">
        <f t="shared" si="144"/>
        <v>7.8</v>
      </c>
      <c r="AO138" s="57">
        <f t="shared" si="145"/>
        <v>9.1</v>
      </c>
      <c r="AP138" s="57">
        <f t="shared" si="146"/>
        <v>6.4</v>
      </c>
      <c r="AQ138" s="57">
        <f t="shared" si="147"/>
        <v>9.3000000000000007</v>
      </c>
      <c r="AR138" s="57">
        <f t="shared" si="148"/>
        <v>0</v>
      </c>
      <c r="AS138" s="55">
        <f t="shared" si="149"/>
        <v>6.5</v>
      </c>
      <c r="AT138" s="55">
        <f>IF('Indicator Data'!L141="No data","x",IF('Indicator Data'!BE141&lt;1000,"x",ROUND((IF('Indicator Data'!L141&gt;AT$194,10,IF('Indicator Data'!L141&lt;AT$195,0,10-(AT$194-'Indicator Data'!L141)/(AT$194-AT$195)*10))),1)))</f>
        <v>3</v>
      </c>
      <c r="AU138" s="57">
        <f t="shared" si="150"/>
        <v>4.8</v>
      </c>
      <c r="AV138" s="58">
        <f t="shared" si="151"/>
        <v>7</v>
      </c>
      <c r="AW138" s="55">
        <f>ROUND(IF('Indicator Data'!M141=0,0,IF('Indicator Data'!M141&gt;AW$194,10,IF('Indicator Data'!M141&lt;AW$195,0,10-(AW$194-'Indicator Data'!M141)/(AW$194-AW$195)*10))),1)</f>
        <v>3.9</v>
      </c>
      <c r="AX138" s="55">
        <f>ROUND(IF('Indicator Data'!N141=0,0,IF(LOG('Indicator Data'!N141)&gt;LOG(AX$194),10,IF(LOG('Indicator Data'!N141)&lt;LOG(AX$195),0,10-(LOG(AX$194)-LOG('Indicator Data'!N141))/(LOG(AX$194)-LOG(AX$195))*10))),1)</f>
        <v>1.9</v>
      </c>
      <c r="AY138" s="57">
        <f t="shared" si="152"/>
        <v>3</v>
      </c>
      <c r="AZ138" s="55">
        <f>'Indicator Data'!O141</f>
        <v>0</v>
      </c>
      <c r="BA138" s="55">
        <f>'Indicator Data'!P141</f>
        <v>0</v>
      </c>
      <c r="BB138" s="57">
        <f t="shared" si="153"/>
        <v>0</v>
      </c>
      <c r="BC138" s="58">
        <f t="shared" si="154"/>
        <v>2.1</v>
      </c>
      <c r="BD138" s="15"/>
      <c r="BE138" s="104"/>
    </row>
    <row r="139" spans="1:57" s="4" customFormat="1" x14ac:dyDescent="0.35">
      <c r="A139" s="126" t="str">
        <f>'Indicator Data'!A142</f>
        <v>Philippines</v>
      </c>
      <c r="B139" s="59" t="str">
        <f>'Indicator Data'!B142</f>
        <v>PHL</v>
      </c>
      <c r="C139" s="55">
        <f>ROUND(IF('Indicator Data'!C142=0,0.1,IF(LOG('Indicator Data'!C142)&gt;C$194,10,IF(LOG('Indicator Data'!C142)&lt;C$195,0,10-(C$194-LOG('Indicator Data'!C142))/(C$194-C$195)*10))),1)</f>
        <v>10</v>
      </c>
      <c r="D139" s="55">
        <f>ROUND(IF('Indicator Data'!D142=0,0.1,IF(LOG('Indicator Data'!D142)&gt;D$194,10,IF(LOG('Indicator Data'!D142)&lt;D$195,0,10-(D$194-LOG('Indicator Data'!D142))/(D$194-D$195)*10))),1)</f>
        <v>10</v>
      </c>
      <c r="E139" s="55">
        <f t="shared" si="124"/>
        <v>10</v>
      </c>
      <c r="F139" s="55">
        <f>ROUND(IF('Indicator Data'!E142="No data",0.1,IF('Indicator Data'!E142=0,0,IF(LOG('Indicator Data'!E142)&gt;F$194,10,IF(LOG('Indicator Data'!E142)&lt;F$195,0,10-(F$194-LOG('Indicator Data'!E142))/(F$194-F$195)*10)))),1)</f>
        <v>9.1999999999999993</v>
      </c>
      <c r="G139" s="55">
        <f>ROUND(IF('Indicator Data'!F142=0,0,IF(LOG('Indicator Data'!F142)&gt;G$194,10,IF(LOG('Indicator Data'!F142)&lt;G$195,0,10-(G$194-LOG('Indicator Data'!F142))/(G$194-G$195)*10))),1)</f>
        <v>9.4</v>
      </c>
      <c r="H139" s="55">
        <f>ROUND(IF('Indicator Data'!G142=0,0,IF(LOG('Indicator Data'!G142)&gt;H$194,10,IF(LOG('Indicator Data'!G142)&lt;H$195,0,10-(H$194-LOG('Indicator Data'!G142))/(H$194-H$195)*10))),1)</f>
        <v>10</v>
      </c>
      <c r="I139" s="55">
        <f>ROUND(IF('Indicator Data'!H142=0,0,IF(LOG('Indicator Data'!H142)&gt;I$194,10,IF(LOG('Indicator Data'!H142)&lt;I$195,0,10-(I$194-LOG('Indicator Data'!H142))/(I$194-I$195)*10))),1)</f>
        <v>10</v>
      </c>
      <c r="J139" s="55">
        <f t="shared" si="125"/>
        <v>10</v>
      </c>
      <c r="K139" s="55">
        <f>ROUND(IF('Indicator Data'!I142=0,0,IF(LOG('Indicator Data'!I142)&gt;K$194,10,IF(LOG('Indicator Data'!I142)&lt;K$195,0,10-(K$194-LOG('Indicator Data'!I142))/(K$194-K$195)*10))),1)</f>
        <v>9.8000000000000007</v>
      </c>
      <c r="L139" s="55">
        <f t="shared" si="126"/>
        <v>9.9</v>
      </c>
      <c r="M139" s="55">
        <f>ROUND(IF('Indicator Data'!J142=0,0,IF(LOG('Indicator Data'!J142)&gt;M$194,10,IF(LOG('Indicator Data'!J142)&lt;M$195,0,10-(M$194-LOG('Indicator Data'!J142))/(M$194-M$195)*10))),1)</f>
        <v>10</v>
      </c>
      <c r="N139" s="56">
        <f>'Indicator Data'!C142/'Indicator Data'!$BD142</f>
        <v>1.5896175362712149E-3</v>
      </c>
      <c r="O139" s="56">
        <f>'Indicator Data'!D142/'Indicator Data'!$BD142</f>
        <v>9.2510722259504569E-4</v>
      </c>
      <c r="P139" s="56">
        <f>IF(F139=0.1,0,'Indicator Data'!E142/'Indicator Data'!$BD142)</f>
        <v>4.8492186382608571E-3</v>
      </c>
      <c r="Q139" s="56">
        <f>'Indicator Data'!F142/'Indicator Data'!$BD142</f>
        <v>4.5225522990033416E-5</v>
      </c>
      <c r="R139" s="56">
        <f>'Indicator Data'!G142/'Indicator Data'!$BD142</f>
        <v>1.7479311999561428E-2</v>
      </c>
      <c r="S139" s="56">
        <f>'Indicator Data'!H142/'Indicator Data'!$BD142</f>
        <v>1.2243211314514882E-2</v>
      </c>
      <c r="T139" s="56">
        <f>'Indicator Data'!I142/'Indicator Data'!$BD142</f>
        <v>7.7101814067108143E-3</v>
      </c>
      <c r="U139" s="56">
        <f>'Indicator Data'!J142/'Indicator Data'!$BD142</f>
        <v>1.2259308689002062E-3</v>
      </c>
      <c r="V139" s="55">
        <f t="shared" si="127"/>
        <v>7.9</v>
      </c>
      <c r="W139" s="55">
        <f t="shared" si="128"/>
        <v>9.3000000000000007</v>
      </c>
      <c r="X139" s="55">
        <f t="shared" si="129"/>
        <v>8.6999999999999993</v>
      </c>
      <c r="Y139" s="55">
        <f t="shared" si="130"/>
        <v>3.2</v>
      </c>
      <c r="Z139" s="55">
        <f t="shared" si="131"/>
        <v>9.1999999999999993</v>
      </c>
      <c r="AA139" s="55">
        <f t="shared" si="132"/>
        <v>9.6999999999999993</v>
      </c>
      <c r="AB139" s="55">
        <f t="shared" si="133"/>
        <v>10</v>
      </c>
      <c r="AC139" s="55">
        <f t="shared" si="134"/>
        <v>9.9</v>
      </c>
      <c r="AD139" s="55">
        <f t="shared" si="135"/>
        <v>7.7</v>
      </c>
      <c r="AE139" s="55">
        <f t="shared" si="136"/>
        <v>9.1</v>
      </c>
      <c r="AF139" s="55">
        <f t="shared" si="137"/>
        <v>0.4</v>
      </c>
      <c r="AG139" s="55">
        <f>ROUND(IF('Indicator Data'!K142=0,0,IF('Indicator Data'!K142&gt;AG$194,10,IF('Indicator Data'!K142&lt;AG$195,0,10-(AG$194-'Indicator Data'!K142)/(AG$194-AG$195)*10))),1)</f>
        <v>6.1</v>
      </c>
      <c r="AH139" s="55">
        <f t="shared" si="138"/>
        <v>9</v>
      </c>
      <c r="AI139" s="55">
        <f t="shared" si="139"/>
        <v>9.6999999999999993</v>
      </c>
      <c r="AJ139" s="55">
        <f t="shared" si="140"/>
        <v>9.9</v>
      </c>
      <c r="AK139" s="55">
        <f t="shared" si="141"/>
        <v>10</v>
      </c>
      <c r="AL139" s="55">
        <f t="shared" si="142"/>
        <v>10</v>
      </c>
      <c r="AM139" s="55">
        <f t="shared" si="143"/>
        <v>8.8000000000000007</v>
      </c>
      <c r="AN139" s="55">
        <f t="shared" si="144"/>
        <v>7.7</v>
      </c>
      <c r="AO139" s="57">
        <f t="shared" si="145"/>
        <v>9.5</v>
      </c>
      <c r="AP139" s="57">
        <f t="shared" si="146"/>
        <v>7.2</v>
      </c>
      <c r="AQ139" s="57">
        <f t="shared" si="147"/>
        <v>9.3000000000000007</v>
      </c>
      <c r="AR139" s="57">
        <f t="shared" si="148"/>
        <v>9.6</v>
      </c>
      <c r="AS139" s="55">
        <f t="shared" si="149"/>
        <v>6.9</v>
      </c>
      <c r="AT139" s="55">
        <f>IF('Indicator Data'!L142="No data","x",IF('Indicator Data'!BE142&lt;1000,"x",ROUND((IF('Indicator Data'!L142&gt;AT$194,10,IF('Indicator Data'!L142&lt;AT$195,0,10-(AT$194-'Indicator Data'!L142)/(AT$194-AT$195)*10))),1)))</f>
        <v>1</v>
      </c>
      <c r="AU139" s="57">
        <f t="shared" si="150"/>
        <v>4</v>
      </c>
      <c r="AV139" s="58">
        <f t="shared" si="151"/>
        <v>8.5</v>
      </c>
      <c r="AW139" s="55">
        <f>ROUND(IF('Indicator Data'!M142=0,0,IF('Indicator Data'!M142&gt;AW$194,10,IF('Indicator Data'!M142&lt;AW$195,0,10-(AW$194-'Indicator Data'!M142)/(AW$194-AW$195)*10))),1)</f>
        <v>8.9</v>
      </c>
      <c r="AX139" s="55">
        <f>ROUND(IF('Indicator Data'!N142=0,0,IF(LOG('Indicator Data'!N142)&gt;LOG(AX$194),10,IF(LOG('Indicator Data'!N142)&lt;LOG(AX$195),0,10-(LOG(AX$194)-LOG('Indicator Data'!N142))/(LOG(AX$194)-LOG(AX$195))*10))),1)</f>
        <v>8.6999999999999993</v>
      </c>
      <c r="AY139" s="57">
        <f t="shared" si="152"/>
        <v>8.8000000000000007</v>
      </c>
      <c r="AZ139" s="55">
        <f>'Indicator Data'!O142</f>
        <v>0</v>
      </c>
      <c r="BA139" s="55">
        <f>'Indicator Data'!P142</f>
        <v>4</v>
      </c>
      <c r="BB139" s="57">
        <f t="shared" si="153"/>
        <v>7</v>
      </c>
      <c r="BC139" s="58">
        <f t="shared" si="154"/>
        <v>7</v>
      </c>
      <c r="BD139" s="15"/>
      <c r="BE139" s="104"/>
    </row>
    <row r="140" spans="1:57" s="4" customFormat="1" x14ac:dyDescent="0.35">
      <c r="A140" s="126" t="str">
        <f>'Indicator Data'!A143</f>
        <v>Poland</v>
      </c>
      <c r="B140" s="59" t="str">
        <f>'Indicator Data'!B143</f>
        <v>POL</v>
      </c>
      <c r="C140" s="55">
        <f>ROUND(IF('Indicator Data'!C143=0,0.1,IF(LOG('Indicator Data'!C143)&gt;C$194,10,IF(LOG('Indicator Data'!C143)&lt;C$195,0,10-(C$194-LOG('Indicator Data'!C143))/(C$194-C$195)*10))),1)</f>
        <v>6.2</v>
      </c>
      <c r="D140" s="55">
        <f>ROUND(IF('Indicator Data'!D143=0,0.1,IF(LOG('Indicator Data'!D143)&gt;D$194,10,IF(LOG('Indicator Data'!D143)&lt;D$195,0,10-(D$194-LOG('Indicator Data'!D143))/(D$194-D$195)*10))),1)</f>
        <v>0.1</v>
      </c>
      <c r="E140" s="55">
        <f t="shared" si="124"/>
        <v>3.8</v>
      </c>
      <c r="F140" s="55">
        <f>ROUND(IF('Indicator Data'!E143="No data",0.1,IF('Indicator Data'!E143=0,0,IF(LOG('Indicator Data'!E143)&gt;F$194,10,IF(LOG('Indicator Data'!E143)&lt;F$195,0,10-(F$194-LOG('Indicator Data'!E143))/(F$194-F$195)*10)))),1)</f>
        <v>8.1</v>
      </c>
      <c r="G140" s="55">
        <f>ROUND(IF('Indicator Data'!F143=0,0,IF(LOG('Indicator Data'!F143)&gt;G$194,10,IF(LOG('Indicator Data'!F143)&lt;G$195,0,10-(G$194-LOG('Indicator Data'!F143))/(G$194-G$195)*10))),1)</f>
        <v>0</v>
      </c>
      <c r="H140" s="55">
        <f>ROUND(IF('Indicator Data'!G143=0,0,IF(LOG('Indicator Data'!G143)&gt;H$194,10,IF(LOG('Indicator Data'!G143)&lt;H$195,0,10-(H$194-LOG('Indicator Data'!G143))/(H$194-H$195)*10))),1)</f>
        <v>0</v>
      </c>
      <c r="I140" s="55">
        <f>ROUND(IF('Indicator Data'!H143=0,0,IF(LOG('Indicator Data'!H143)&gt;I$194,10,IF(LOG('Indicator Data'!H143)&lt;I$195,0,10-(I$194-LOG('Indicator Data'!H143))/(I$194-I$195)*10))),1)</f>
        <v>0</v>
      </c>
      <c r="J140" s="55">
        <f t="shared" si="125"/>
        <v>0</v>
      </c>
      <c r="K140" s="55">
        <f>ROUND(IF('Indicator Data'!I143=0,0,IF(LOG('Indicator Data'!I143)&gt;K$194,10,IF(LOG('Indicator Data'!I143)&lt;K$195,0,10-(K$194-LOG('Indicator Data'!I143))/(K$194-K$195)*10))),1)</f>
        <v>0</v>
      </c>
      <c r="L140" s="55">
        <f t="shared" si="126"/>
        <v>0</v>
      </c>
      <c r="M140" s="55">
        <f>ROUND(IF('Indicator Data'!J143=0,0,IF(LOG('Indicator Data'!J143)&gt;M$194,10,IF(LOG('Indicator Data'!J143)&lt;M$195,0,10-(M$194-LOG('Indicator Data'!J143))/(M$194-M$195)*10))),1)</f>
        <v>0</v>
      </c>
      <c r="N140" s="56">
        <f>'Indicator Data'!C143/'Indicator Data'!$BD143</f>
        <v>7.7493429421918758E-5</v>
      </c>
      <c r="O140" s="56">
        <f>'Indicator Data'!D143/'Indicator Data'!$BD143</f>
        <v>0</v>
      </c>
      <c r="P140" s="56">
        <f>IF(F140=0.1,0,'Indicator Data'!E143/'Indicator Data'!$BD143)</f>
        <v>4.4599488884002458E-3</v>
      </c>
      <c r="Q140" s="56">
        <f>'Indicator Data'!F143/'Indicator Data'!$BD143</f>
        <v>0</v>
      </c>
      <c r="R140" s="56">
        <f>'Indicator Data'!G143/'Indicator Data'!$BD143</f>
        <v>0</v>
      </c>
      <c r="S140" s="56">
        <f>'Indicator Data'!H143/'Indicator Data'!$BD143</f>
        <v>0</v>
      </c>
      <c r="T140" s="56">
        <f>'Indicator Data'!I143/'Indicator Data'!$BD143</f>
        <v>0</v>
      </c>
      <c r="U140" s="56">
        <f>'Indicator Data'!J143/'Indicator Data'!$BD143</f>
        <v>0</v>
      </c>
      <c r="V140" s="55">
        <f t="shared" si="127"/>
        <v>0.4</v>
      </c>
      <c r="W140" s="55">
        <f t="shared" si="128"/>
        <v>0</v>
      </c>
      <c r="X140" s="55">
        <f t="shared" si="129"/>
        <v>0.2</v>
      </c>
      <c r="Y140" s="55">
        <f t="shared" si="130"/>
        <v>3</v>
      </c>
      <c r="Z140" s="55">
        <f t="shared" si="131"/>
        <v>0</v>
      </c>
      <c r="AA140" s="55">
        <f t="shared" si="132"/>
        <v>0</v>
      </c>
      <c r="AB140" s="55">
        <f t="shared" si="133"/>
        <v>0</v>
      </c>
      <c r="AC140" s="55">
        <f t="shared" si="134"/>
        <v>0</v>
      </c>
      <c r="AD140" s="55">
        <f t="shared" si="135"/>
        <v>0</v>
      </c>
      <c r="AE140" s="55">
        <f t="shared" si="136"/>
        <v>0</v>
      </c>
      <c r="AF140" s="55">
        <f t="shared" si="137"/>
        <v>0</v>
      </c>
      <c r="AG140" s="55">
        <f>ROUND(IF('Indicator Data'!K143=0,0,IF('Indicator Data'!K143&gt;AG$194,10,IF('Indicator Data'!K143&lt;AG$195,0,10-(AG$194-'Indicator Data'!K143)/(AG$194-AG$195)*10))),1)</f>
        <v>0</v>
      </c>
      <c r="AH140" s="55">
        <f t="shared" si="138"/>
        <v>3.3</v>
      </c>
      <c r="AI140" s="55">
        <f t="shared" si="139"/>
        <v>0.1</v>
      </c>
      <c r="AJ140" s="55">
        <f t="shared" si="140"/>
        <v>0</v>
      </c>
      <c r="AK140" s="55">
        <f t="shared" si="141"/>
        <v>0</v>
      </c>
      <c r="AL140" s="55">
        <f t="shared" si="142"/>
        <v>0</v>
      </c>
      <c r="AM140" s="55">
        <f t="shared" si="143"/>
        <v>0</v>
      </c>
      <c r="AN140" s="55">
        <f t="shared" si="144"/>
        <v>0</v>
      </c>
      <c r="AO140" s="57">
        <f t="shared" si="145"/>
        <v>2.2000000000000002</v>
      </c>
      <c r="AP140" s="57">
        <f t="shared" si="146"/>
        <v>6.2</v>
      </c>
      <c r="AQ140" s="57">
        <f t="shared" si="147"/>
        <v>0</v>
      </c>
      <c r="AR140" s="57">
        <f t="shared" si="148"/>
        <v>0</v>
      </c>
      <c r="AS140" s="55">
        <f t="shared" si="149"/>
        <v>0</v>
      </c>
      <c r="AT140" s="55">
        <f>IF('Indicator Data'!L143="No data","x",IF('Indicator Data'!BE143&lt;1000,"x",ROUND((IF('Indicator Data'!L143&gt;AT$194,10,IF('Indicator Data'!L143&lt;AT$195,0,10-(AT$194-'Indicator Data'!L143)/(AT$194-AT$195)*10))),1)))</f>
        <v>3</v>
      </c>
      <c r="AU140" s="57">
        <f t="shared" si="150"/>
        <v>1.5</v>
      </c>
      <c r="AV140" s="58">
        <f t="shared" si="151"/>
        <v>2.2999999999999998</v>
      </c>
      <c r="AW140" s="55">
        <f>ROUND(IF('Indicator Data'!M143=0,0,IF('Indicator Data'!M143&gt;AW$194,10,IF('Indicator Data'!M143&lt;AW$195,0,10-(AW$194-'Indicator Data'!M143)/(AW$194-AW$195)*10))),1)</f>
        <v>0.1</v>
      </c>
      <c r="AX140" s="55">
        <f>ROUND(IF('Indicator Data'!N143=0,0,IF(LOG('Indicator Data'!N143)&gt;LOG(AX$194),10,IF(LOG('Indicator Data'!N143)&lt;LOG(AX$195),0,10-(LOG(AX$194)-LOG('Indicator Data'!N143))/(LOG(AX$194)-LOG(AX$195))*10))),1)</f>
        <v>0</v>
      </c>
      <c r="AY140" s="57">
        <f t="shared" si="152"/>
        <v>0.1</v>
      </c>
      <c r="AZ140" s="55">
        <f>'Indicator Data'!O143</f>
        <v>0</v>
      </c>
      <c r="BA140" s="55">
        <f>'Indicator Data'!P143</f>
        <v>0</v>
      </c>
      <c r="BB140" s="57">
        <f t="shared" si="153"/>
        <v>0</v>
      </c>
      <c r="BC140" s="58">
        <f t="shared" si="154"/>
        <v>0.1</v>
      </c>
      <c r="BD140" s="15"/>
      <c r="BE140" s="104"/>
    </row>
    <row r="141" spans="1:57" s="4" customFormat="1" x14ac:dyDescent="0.35">
      <c r="A141" s="126" t="str">
        <f>'Indicator Data'!A144</f>
        <v>Portugal</v>
      </c>
      <c r="B141" s="59" t="str">
        <f>'Indicator Data'!B144</f>
        <v>PRT</v>
      </c>
      <c r="C141" s="55">
        <f>ROUND(IF('Indicator Data'!C144=0,0.1,IF(LOG('Indicator Data'!C144)&gt;C$194,10,IF(LOG('Indicator Data'!C144)&lt;C$195,0,10-(C$194-LOG('Indicator Data'!C144))/(C$194-C$195)*10))),1)</f>
        <v>8.1</v>
      </c>
      <c r="D141" s="55">
        <f>ROUND(IF('Indicator Data'!D144=0,0.1,IF(LOG('Indicator Data'!D144)&gt;D$194,10,IF(LOG('Indicator Data'!D144)&lt;D$195,0,10-(D$194-LOG('Indicator Data'!D144))/(D$194-D$195)*10))),1)</f>
        <v>0.1</v>
      </c>
      <c r="E141" s="55">
        <f t="shared" si="124"/>
        <v>5.4</v>
      </c>
      <c r="F141" s="55">
        <f>ROUND(IF('Indicator Data'!E144="No data",0.1,IF('Indicator Data'!E144=0,0,IF(LOG('Indicator Data'!E144)&gt;F$194,10,IF(LOG('Indicator Data'!E144)&lt;F$195,0,10-(F$194-LOG('Indicator Data'!E144))/(F$194-F$195)*10)))),1)</f>
        <v>5.6</v>
      </c>
      <c r="G141" s="55">
        <f>ROUND(IF('Indicator Data'!F144=0,0,IF(LOG('Indicator Data'!F144)&gt;G$194,10,IF(LOG('Indicator Data'!F144)&lt;G$195,0,10-(G$194-LOG('Indicator Data'!F144))/(G$194-G$195)*10))),1)</f>
        <v>5.8</v>
      </c>
      <c r="H141" s="55">
        <f>ROUND(IF('Indicator Data'!G144=0,0,IF(LOG('Indicator Data'!G144)&gt;H$194,10,IF(LOG('Indicator Data'!G144)&lt;H$195,0,10-(H$194-LOG('Indicator Data'!G144))/(H$194-H$195)*10))),1)</f>
        <v>1.7</v>
      </c>
      <c r="I141" s="55">
        <f>ROUND(IF('Indicator Data'!H144=0,0,IF(LOG('Indicator Data'!H144)&gt;I$194,10,IF(LOG('Indicator Data'!H144)&lt;I$195,0,10-(I$194-LOG('Indicator Data'!H144))/(I$194-I$195)*10))),1)</f>
        <v>0</v>
      </c>
      <c r="J141" s="55">
        <f t="shared" si="125"/>
        <v>0.9</v>
      </c>
      <c r="K141" s="55">
        <f>ROUND(IF('Indicator Data'!I144=0,0,IF(LOG('Indicator Data'!I144)&gt;K$194,10,IF(LOG('Indicator Data'!I144)&lt;K$195,0,10-(K$194-LOG('Indicator Data'!I144))/(K$194-K$195)*10))),1)</f>
        <v>0</v>
      </c>
      <c r="L141" s="55">
        <f t="shared" si="126"/>
        <v>0.5</v>
      </c>
      <c r="M141" s="55">
        <f>ROUND(IF('Indicator Data'!J144=0,0,IF(LOG('Indicator Data'!J144)&gt;M$194,10,IF(LOG('Indicator Data'!J144)&lt;M$195,0,10-(M$194-LOG('Indicator Data'!J144))/(M$194-M$195)*10))),1)</f>
        <v>0</v>
      </c>
      <c r="N141" s="56">
        <f>'Indicator Data'!C144/'Indicator Data'!$BD144</f>
        <v>1.6659979791441447E-3</v>
      </c>
      <c r="O141" s="56">
        <f>'Indicator Data'!D144/'Indicator Data'!$BD144</f>
        <v>0</v>
      </c>
      <c r="P141" s="56">
        <f>IF(F141=0.1,0,'Indicator Data'!E144/'Indicator Data'!$BD144)</f>
        <v>1.7063136514055093E-3</v>
      </c>
      <c r="Q141" s="56">
        <f>'Indicator Data'!F144/'Indicator Data'!$BD144</f>
        <v>3.1058996816144332E-6</v>
      </c>
      <c r="R141" s="56">
        <f>'Indicator Data'!G144/'Indicator Data'!$BD144</f>
        <v>4.6013471891284696E-5</v>
      </c>
      <c r="S141" s="56">
        <f>'Indicator Data'!H144/'Indicator Data'!$BD144</f>
        <v>0</v>
      </c>
      <c r="T141" s="56">
        <f>'Indicator Data'!I144/'Indicator Data'!$BD144</f>
        <v>0</v>
      </c>
      <c r="U141" s="56">
        <f>'Indicator Data'!J144/'Indicator Data'!$BD144</f>
        <v>0</v>
      </c>
      <c r="V141" s="55">
        <f t="shared" si="127"/>
        <v>8.3000000000000007</v>
      </c>
      <c r="W141" s="55">
        <f t="shared" si="128"/>
        <v>0</v>
      </c>
      <c r="X141" s="55">
        <f t="shared" si="129"/>
        <v>5.5</v>
      </c>
      <c r="Y141" s="55">
        <f t="shared" si="130"/>
        <v>1.1000000000000001</v>
      </c>
      <c r="Z141" s="55">
        <f t="shared" si="131"/>
        <v>6.6</v>
      </c>
      <c r="AA141" s="55">
        <f t="shared" si="132"/>
        <v>0</v>
      </c>
      <c r="AB141" s="55">
        <f t="shared" si="133"/>
        <v>0</v>
      </c>
      <c r="AC141" s="55">
        <f t="shared" si="134"/>
        <v>0</v>
      </c>
      <c r="AD141" s="55">
        <f t="shared" si="135"/>
        <v>0</v>
      </c>
      <c r="AE141" s="55">
        <f t="shared" si="136"/>
        <v>0</v>
      </c>
      <c r="AF141" s="55">
        <f t="shared" si="137"/>
        <v>0</v>
      </c>
      <c r="AG141" s="55">
        <f>ROUND(IF('Indicator Data'!K144=0,0,IF('Indicator Data'!K144&gt;AG$194,10,IF('Indicator Data'!K144&lt;AG$195,0,10-(AG$194-'Indicator Data'!K144)/(AG$194-AG$195)*10))),1)</f>
        <v>2</v>
      </c>
      <c r="AH141" s="55">
        <f t="shared" si="138"/>
        <v>8.1999999999999993</v>
      </c>
      <c r="AI141" s="55">
        <f t="shared" si="139"/>
        <v>0.1</v>
      </c>
      <c r="AJ141" s="55">
        <f t="shared" si="140"/>
        <v>0.9</v>
      </c>
      <c r="AK141" s="55">
        <f t="shared" si="141"/>
        <v>0</v>
      </c>
      <c r="AL141" s="55">
        <f t="shared" si="142"/>
        <v>0.5</v>
      </c>
      <c r="AM141" s="55">
        <f t="shared" si="143"/>
        <v>0</v>
      </c>
      <c r="AN141" s="55">
        <f t="shared" si="144"/>
        <v>0</v>
      </c>
      <c r="AO141" s="57">
        <f t="shared" si="145"/>
        <v>5.5</v>
      </c>
      <c r="AP141" s="57">
        <f t="shared" si="146"/>
        <v>3.7</v>
      </c>
      <c r="AQ141" s="57">
        <f t="shared" si="147"/>
        <v>6.2</v>
      </c>
      <c r="AR141" s="57">
        <f t="shared" si="148"/>
        <v>0.3</v>
      </c>
      <c r="AS141" s="55">
        <f t="shared" si="149"/>
        <v>1</v>
      </c>
      <c r="AT141" s="55">
        <f>IF('Indicator Data'!L144="No data","x",IF('Indicator Data'!BE144&lt;1000,"x",ROUND((IF('Indicator Data'!L144&gt;AT$194,10,IF('Indicator Data'!L144&lt;AT$195,0,10-(AT$194-'Indicator Data'!L144)/(AT$194-AT$195)*10))),1)))</f>
        <v>4</v>
      </c>
      <c r="AU141" s="57">
        <f t="shared" si="150"/>
        <v>2.5</v>
      </c>
      <c r="AV141" s="58">
        <f t="shared" si="151"/>
        <v>3.9</v>
      </c>
      <c r="AW141" s="55">
        <f>ROUND(IF('Indicator Data'!M144=0,0,IF('Indicator Data'!M144&gt;AW$194,10,IF('Indicator Data'!M144&lt;AW$195,0,10-(AW$194-'Indicator Data'!M144)/(AW$194-AW$195)*10))),1)</f>
        <v>0</v>
      </c>
      <c r="AX141" s="55">
        <f>ROUND(IF('Indicator Data'!N144=0,0,IF(LOG('Indicator Data'!N144)&gt;LOG(AX$194),10,IF(LOG('Indicator Data'!N144)&lt;LOG(AX$195),0,10-(LOG(AX$194)-LOG('Indicator Data'!N144))/(LOG(AX$194)-LOG(AX$195))*10))),1)</f>
        <v>0</v>
      </c>
      <c r="AY141" s="57">
        <f t="shared" si="152"/>
        <v>0</v>
      </c>
      <c r="AZ141" s="55">
        <f>'Indicator Data'!O144</f>
        <v>0</v>
      </c>
      <c r="BA141" s="55">
        <f>'Indicator Data'!P144</f>
        <v>0</v>
      </c>
      <c r="BB141" s="57">
        <f t="shared" si="153"/>
        <v>0</v>
      </c>
      <c r="BC141" s="58">
        <f t="shared" si="154"/>
        <v>0</v>
      </c>
      <c r="BD141" s="15"/>
      <c r="BE141" s="104"/>
    </row>
    <row r="142" spans="1:57" s="4" customFormat="1" x14ac:dyDescent="0.35">
      <c r="A142" s="126" t="str">
        <f>'Indicator Data'!A145</f>
        <v>Qatar</v>
      </c>
      <c r="B142" s="59" t="str">
        <f>'Indicator Data'!B145</f>
        <v>QAT</v>
      </c>
      <c r="C142" s="55">
        <f>ROUND(IF('Indicator Data'!C145=0,0.1,IF(LOG('Indicator Data'!C145)&gt;C$194,10,IF(LOG('Indicator Data'!C145)&lt;C$195,0,10-(C$194-LOG('Indicator Data'!C145))/(C$194-C$195)*10))),1)</f>
        <v>3.3</v>
      </c>
      <c r="D142" s="55">
        <f>ROUND(IF('Indicator Data'!D145=0,0.1,IF(LOG('Indicator Data'!D145)&gt;D$194,10,IF(LOG('Indicator Data'!D145)&lt;D$195,0,10-(D$194-LOG('Indicator Data'!D145))/(D$194-D$195)*10))),1)</f>
        <v>0.1</v>
      </c>
      <c r="E142" s="55">
        <f t="shared" si="124"/>
        <v>1.8</v>
      </c>
      <c r="F142" s="55">
        <f>ROUND(IF('Indicator Data'!E145="No data",0.1,IF('Indicator Data'!E145=0,0,IF(LOG('Indicator Data'!E145)&gt;F$194,10,IF(LOG('Indicator Data'!E145)&lt;F$195,0,10-(F$194-LOG('Indicator Data'!E145))/(F$194-F$195)*10)))),1)</f>
        <v>0</v>
      </c>
      <c r="G142" s="55">
        <f>ROUND(IF('Indicator Data'!F145=0,0,IF(LOG('Indicator Data'!F145)&gt;G$194,10,IF(LOG('Indicator Data'!F145)&lt;G$195,0,10-(G$194-LOG('Indicator Data'!F145))/(G$194-G$195)*10))),1)</f>
        <v>1.2</v>
      </c>
      <c r="H142" s="55">
        <f>ROUND(IF('Indicator Data'!G145=0,0,IF(LOG('Indicator Data'!G145)&gt;H$194,10,IF(LOG('Indicator Data'!G145)&lt;H$195,0,10-(H$194-LOG('Indicator Data'!G145))/(H$194-H$195)*10))),1)</f>
        <v>0</v>
      </c>
      <c r="I142" s="55">
        <f>ROUND(IF('Indicator Data'!H145=0,0,IF(LOG('Indicator Data'!H145)&gt;I$194,10,IF(LOG('Indicator Data'!H145)&lt;I$195,0,10-(I$194-LOG('Indicator Data'!H145))/(I$194-I$195)*10))),1)</f>
        <v>0</v>
      </c>
      <c r="J142" s="55">
        <f t="shared" si="125"/>
        <v>0</v>
      </c>
      <c r="K142" s="55">
        <f>ROUND(IF('Indicator Data'!I145=0,0,IF(LOG('Indicator Data'!I145)&gt;K$194,10,IF(LOG('Indicator Data'!I145)&lt;K$195,0,10-(K$194-LOG('Indicator Data'!I145))/(K$194-K$195)*10))),1)</f>
        <v>0</v>
      </c>
      <c r="L142" s="55">
        <f t="shared" si="126"/>
        <v>0</v>
      </c>
      <c r="M142" s="55">
        <f>ROUND(IF('Indicator Data'!J145=0,0,IF(LOG('Indicator Data'!J145)&gt;M$194,10,IF(LOG('Indicator Data'!J145)&lt;M$195,0,10-(M$194-LOG('Indicator Data'!J145))/(M$194-M$195)*10))),1)</f>
        <v>0</v>
      </c>
      <c r="N142" s="56">
        <f>'Indicator Data'!C145/'Indicator Data'!$BD145</f>
        <v>9.2296492610470724E-5</v>
      </c>
      <c r="O142" s="56">
        <f>'Indicator Data'!D145/'Indicator Data'!$BD145</f>
        <v>0</v>
      </c>
      <c r="P142" s="56">
        <f>IF(F142=0.1,0,'Indicator Data'!E145/'Indicator Data'!$BD145)</f>
        <v>5.3531139107818837E-6</v>
      </c>
      <c r="Q142" s="56">
        <f>'Indicator Data'!F145/'Indicator Data'!$BD145</f>
        <v>2.5128830127313424E-8</v>
      </c>
      <c r="R142" s="56">
        <f>'Indicator Data'!G145/'Indicator Data'!$BD145</f>
        <v>0</v>
      </c>
      <c r="S142" s="56">
        <f>'Indicator Data'!H145/'Indicator Data'!$BD145</f>
        <v>0</v>
      </c>
      <c r="T142" s="56">
        <f>'Indicator Data'!I145/'Indicator Data'!$BD145</f>
        <v>0</v>
      </c>
      <c r="U142" s="56">
        <f>'Indicator Data'!J145/'Indicator Data'!$BD145</f>
        <v>0</v>
      </c>
      <c r="V142" s="55">
        <f t="shared" si="127"/>
        <v>0.5</v>
      </c>
      <c r="W142" s="55">
        <f t="shared" si="128"/>
        <v>0</v>
      </c>
      <c r="X142" s="55">
        <f t="shared" si="129"/>
        <v>0.3</v>
      </c>
      <c r="Y142" s="55">
        <f t="shared" si="130"/>
        <v>0</v>
      </c>
      <c r="Z142" s="55">
        <f t="shared" si="131"/>
        <v>2</v>
      </c>
      <c r="AA142" s="55">
        <f t="shared" si="132"/>
        <v>0</v>
      </c>
      <c r="AB142" s="55">
        <f t="shared" si="133"/>
        <v>0</v>
      </c>
      <c r="AC142" s="55">
        <f t="shared" si="134"/>
        <v>0</v>
      </c>
      <c r="AD142" s="55">
        <f t="shared" si="135"/>
        <v>0</v>
      </c>
      <c r="AE142" s="55">
        <f t="shared" si="136"/>
        <v>0</v>
      </c>
      <c r="AF142" s="55">
        <f t="shared" si="137"/>
        <v>0</v>
      </c>
      <c r="AG142" s="55">
        <f>ROUND(IF('Indicator Data'!K145=0,0,IF('Indicator Data'!K145&gt;AG$194,10,IF('Indicator Data'!K145&lt;AG$195,0,10-(AG$194-'Indicator Data'!K145)/(AG$194-AG$195)*10))),1)</f>
        <v>0</v>
      </c>
      <c r="AH142" s="55">
        <f t="shared" si="138"/>
        <v>1.9</v>
      </c>
      <c r="AI142" s="55">
        <f t="shared" si="139"/>
        <v>0.1</v>
      </c>
      <c r="AJ142" s="55">
        <f t="shared" si="140"/>
        <v>0</v>
      </c>
      <c r="AK142" s="55">
        <f t="shared" si="141"/>
        <v>0</v>
      </c>
      <c r="AL142" s="55">
        <f t="shared" si="142"/>
        <v>0</v>
      </c>
      <c r="AM142" s="55">
        <f t="shared" si="143"/>
        <v>0</v>
      </c>
      <c r="AN142" s="55">
        <f t="shared" si="144"/>
        <v>0</v>
      </c>
      <c r="AO142" s="57">
        <f t="shared" si="145"/>
        <v>1.1000000000000001</v>
      </c>
      <c r="AP142" s="57">
        <f t="shared" si="146"/>
        <v>0</v>
      </c>
      <c r="AQ142" s="57">
        <f t="shared" si="147"/>
        <v>1.6</v>
      </c>
      <c r="AR142" s="57">
        <f t="shared" si="148"/>
        <v>0</v>
      </c>
      <c r="AS142" s="55">
        <f t="shared" si="149"/>
        <v>0</v>
      </c>
      <c r="AT142" s="55">
        <f>IF('Indicator Data'!L145="No data","x",IF('Indicator Data'!BE145&lt;1000,"x",ROUND((IF('Indicator Data'!L145&gt;AT$194,10,IF('Indicator Data'!L145&lt;AT$195,0,10-(AT$194-'Indicator Data'!L145)/(AT$194-AT$195)*10))),1)))</f>
        <v>6.1</v>
      </c>
      <c r="AU142" s="57">
        <f t="shared" si="150"/>
        <v>3.1</v>
      </c>
      <c r="AV142" s="58">
        <f t="shared" si="151"/>
        <v>1.2</v>
      </c>
      <c r="AW142" s="55">
        <f>ROUND(IF('Indicator Data'!M145=0,0,IF('Indicator Data'!M145&gt;AW$194,10,IF('Indicator Data'!M145&lt;AW$195,0,10-(AW$194-'Indicator Data'!M145)/(AW$194-AW$195)*10))),1)</f>
        <v>0.1</v>
      </c>
      <c r="AX142" s="55">
        <f>ROUND(IF('Indicator Data'!N145=0,0,IF(LOG('Indicator Data'!N145)&gt;LOG(AX$194),10,IF(LOG('Indicator Data'!N145)&lt;LOG(AX$195),0,10-(LOG(AX$194)-LOG('Indicator Data'!N145))/(LOG(AX$194)-LOG(AX$195))*10))),1)</f>
        <v>0</v>
      </c>
      <c r="AY142" s="57">
        <f t="shared" si="152"/>
        <v>0.1</v>
      </c>
      <c r="AZ142" s="55">
        <f>'Indicator Data'!O145</f>
        <v>0</v>
      </c>
      <c r="BA142" s="55">
        <f>'Indicator Data'!P145</f>
        <v>0</v>
      </c>
      <c r="BB142" s="57">
        <f t="shared" si="153"/>
        <v>0</v>
      </c>
      <c r="BC142" s="58">
        <f t="shared" si="154"/>
        <v>0.1</v>
      </c>
      <c r="BD142" s="15"/>
      <c r="BE142" s="104"/>
    </row>
    <row r="143" spans="1:57" s="4" customFormat="1" x14ac:dyDescent="0.35">
      <c r="A143" s="126" t="str">
        <f>'Indicator Data'!A146</f>
        <v>Romania</v>
      </c>
      <c r="B143" s="59" t="str">
        <f>'Indicator Data'!B146</f>
        <v>ROU</v>
      </c>
      <c r="C143" s="55">
        <f>ROUND(IF('Indicator Data'!C146=0,0.1,IF(LOG('Indicator Data'!C146)&gt;C$194,10,IF(LOG('Indicator Data'!C146)&lt;C$195,0,10-(C$194-LOG('Indicator Data'!C146))/(C$194-C$195)*10))),1)</f>
        <v>9</v>
      </c>
      <c r="D143" s="55">
        <f>ROUND(IF('Indicator Data'!D146=0,0.1,IF(LOG('Indicator Data'!D146)&gt;D$194,10,IF(LOG('Indicator Data'!D146)&lt;D$195,0,10-(D$194-LOG('Indicator Data'!D146))/(D$194-D$195)*10))),1)</f>
        <v>7.9</v>
      </c>
      <c r="E143" s="55">
        <f t="shared" si="124"/>
        <v>8.5</v>
      </c>
      <c r="F143" s="55">
        <f>ROUND(IF('Indicator Data'!E146="No data",0.1,IF('Indicator Data'!E146=0,0,IF(LOG('Indicator Data'!E146)&gt;F$194,10,IF(LOG('Indicator Data'!E146)&lt;F$195,0,10-(F$194-LOG('Indicator Data'!E146))/(F$194-F$195)*10)))),1)</f>
        <v>8</v>
      </c>
      <c r="G143" s="55">
        <f>ROUND(IF('Indicator Data'!F146=0,0,IF(LOG('Indicator Data'!F146)&gt;G$194,10,IF(LOG('Indicator Data'!F146)&lt;G$195,0,10-(G$194-LOG('Indicator Data'!F146))/(G$194-G$195)*10))),1)</f>
        <v>0</v>
      </c>
      <c r="H143" s="55">
        <f>ROUND(IF('Indicator Data'!G146=0,0,IF(LOG('Indicator Data'!G146)&gt;H$194,10,IF(LOG('Indicator Data'!G146)&lt;H$195,0,10-(H$194-LOG('Indicator Data'!G146))/(H$194-H$195)*10))),1)</f>
        <v>0</v>
      </c>
      <c r="I143" s="55">
        <f>ROUND(IF('Indicator Data'!H146=0,0,IF(LOG('Indicator Data'!H146)&gt;I$194,10,IF(LOG('Indicator Data'!H146)&lt;I$195,0,10-(I$194-LOG('Indicator Data'!H146))/(I$194-I$195)*10))),1)</f>
        <v>0</v>
      </c>
      <c r="J143" s="55">
        <f t="shared" si="125"/>
        <v>0</v>
      </c>
      <c r="K143" s="55">
        <f>ROUND(IF('Indicator Data'!I146=0,0,IF(LOG('Indicator Data'!I146)&gt;K$194,10,IF(LOG('Indicator Data'!I146)&lt;K$195,0,10-(K$194-LOG('Indicator Data'!I146))/(K$194-K$195)*10))),1)</f>
        <v>0</v>
      </c>
      <c r="L143" s="55">
        <f t="shared" si="126"/>
        <v>0</v>
      </c>
      <c r="M143" s="55">
        <f>ROUND(IF('Indicator Data'!J146=0,0,IF(LOG('Indicator Data'!J146)&gt;M$194,10,IF(LOG('Indicator Data'!J146)&lt;M$195,0,10-(M$194-LOG('Indicator Data'!J146))/(M$194-M$195)*10))),1)</f>
        <v>0</v>
      </c>
      <c r="N143" s="56">
        <f>'Indicator Data'!C146/'Indicator Data'!$BD146</f>
        <v>1.9901624473321021E-3</v>
      </c>
      <c r="O143" s="56">
        <f>'Indicator Data'!D146/'Indicator Data'!$BD146</f>
        <v>1.1903215323507286E-4</v>
      </c>
      <c r="P143" s="56">
        <f>IF(F143=0.1,0,'Indicator Data'!E146/'Indicator Data'!$BD146)</f>
        <v>8.5648515028943391E-3</v>
      </c>
      <c r="Q143" s="56">
        <f>'Indicator Data'!F146/'Indicator Data'!$BD146</f>
        <v>0</v>
      </c>
      <c r="R143" s="56">
        <f>'Indicator Data'!G146/'Indicator Data'!$BD146</f>
        <v>0</v>
      </c>
      <c r="S143" s="56">
        <f>'Indicator Data'!H146/'Indicator Data'!$BD146</f>
        <v>0</v>
      </c>
      <c r="T143" s="56">
        <f>'Indicator Data'!I146/'Indicator Data'!$BD146</f>
        <v>0</v>
      </c>
      <c r="U143" s="56">
        <f>'Indicator Data'!J146/'Indicator Data'!$BD146</f>
        <v>0</v>
      </c>
      <c r="V143" s="55">
        <f t="shared" si="127"/>
        <v>10</v>
      </c>
      <c r="W143" s="55">
        <f t="shared" si="128"/>
        <v>1.2</v>
      </c>
      <c r="X143" s="55">
        <f t="shared" si="129"/>
        <v>7.8</v>
      </c>
      <c r="Y143" s="55">
        <f t="shared" si="130"/>
        <v>5.7</v>
      </c>
      <c r="Z143" s="55">
        <f t="shared" si="131"/>
        <v>0</v>
      </c>
      <c r="AA143" s="55">
        <f t="shared" si="132"/>
        <v>0</v>
      </c>
      <c r="AB143" s="55">
        <f t="shared" si="133"/>
        <v>0</v>
      </c>
      <c r="AC143" s="55">
        <f t="shared" si="134"/>
        <v>0</v>
      </c>
      <c r="AD143" s="55">
        <f t="shared" si="135"/>
        <v>0</v>
      </c>
      <c r="AE143" s="55">
        <f t="shared" si="136"/>
        <v>0</v>
      </c>
      <c r="AF143" s="55">
        <f t="shared" si="137"/>
        <v>0</v>
      </c>
      <c r="AG143" s="55">
        <f>ROUND(IF('Indicator Data'!K146=0,0,IF('Indicator Data'!K146&gt;AG$194,10,IF('Indicator Data'!K146&lt;AG$195,0,10-(AG$194-'Indicator Data'!K146)/(AG$194-AG$195)*10))),1)</f>
        <v>1</v>
      </c>
      <c r="AH143" s="55">
        <f t="shared" si="138"/>
        <v>9.5</v>
      </c>
      <c r="AI143" s="55">
        <f t="shared" si="139"/>
        <v>4.5999999999999996</v>
      </c>
      <c r="AJ143" s="55">
        <f t="shared" si="140"/>
        <v>0</v>
      </c>
      <c r="AK143" s="55">
        <f t="shared" si="141"/>
        <v>0</v>
      </c>
      <c r="AL143" s="55">
        <f t="shared" si="142"/>
        <v>0</v>
      </c>
      <c r="AM143" s="55">
        <f t="shared" si="143"/>
        <v>0</v>
      </c>
      <c r="AN143" s="55">
        <f t="shared" si="144"/>
        <v>0</v>
      </c>
      <c r="AO143" s="57">
        <f t="shared" si="145"/>
        <v>8.1999999999999993</v>
      </c>
      <c r="AP143" s="57">
        <f t="shared" si="146"/>
        <v>7</v>
      </c>
      <c r="AQ143" s="57">
        <f t="shared" si="147"/>
        <v>0</v>
      </c>
      <c r="AR143" s="57">
        <f t="shared" si="148"/>
        <v>0</v>
      </c>
      <c r="AS143" s="55">
        <f t="shared" si="149"/>
        <v>0.5</v>
      </c>
      <c r="AT143" s="55">
        <f>IF('Indicator Data'!L146="No data","x",IF('Indicator Data'!BE146&lt;1000,"x",ROUND((IF('Indicator Data'!L146&gt;AT$194,10,IF('Indicator Data'!L146&lt;AT$195,0,10-(AT$194-'Indicator Data'!L146)/(AT$194-AT$195)*10))),1)))</f>
        <v>5.0999999999999996</v>
      </c>
      <c r="AU143" s="57">
        <f t="shared" si="150"/>
        <v>2.8</v>
      </c>
      <c r="AV143" s="58">
        <f t="shared" si="151"/>
        <v>4.5</v>
      </c>
      <c r="AW143" s="55">
        <f>ROUND(IF('Indicator Data'!M146=0,0,IF('Indicator Data'!M146&gt;AW$194,10,IF('Indicator Data'!M146&lt;AW$195,0,10-(AW$194-'Indicator Data'!M146)/(AW$194-AW$195)*10))),1)</f>
        <v>2</v>
      </c>
      <c r="AX143" s="55">
        <f>ROUND(IF('Indicator Data'!N146=0,0,IF(LOG('Indicator Data'!N146)&gt;LOG(AX$194),10,IF(LOG('Indicator Data'!N146)&lt;LOG(AX$195),0,10-(LOG(AX$194)-LOG('Indicator Data'!N146))/(LOG(AX$194)-LOG(AX$195))*10))),1)</f>
        <v>5.6</v>
      </c>
      <c r="AY143" s="57">
        <f t="shared" si="152"/>
        <v>4</v>
      </c>
      <c r="AZ143" s="55">
        <f>'Indicator Data'!O146</f>
        <v>0</v>
      </c>
      <c r="BA143" s="55">
        <f>'Indicator Data'!P146</f>
        <v>0</v>
      </c>
      <c r="BB143" s="57">
        <f t="shared" si="153"/>
        <v>0</v>
      </c>
      <c r="BC143" s="58">
        <f t="shared" si="154"/>
        <v>2.8</v>
      </c>
      <c r="BD143" s="15"/>
      <c r="BE143" s="104"/>
    </row>
    <row r="144" spans="1:57" s="4" customFormat="1" x14ac:dyDescent="0.35">
      <c r="A144" s="126" t="str">
        <f>'Indicator Data'!A147</f>
        <v>Russian Federation</v>
      </c>
      <c r="B144" s="59" t="str">
        <f>'Indicator Data'!B147</f>
        <v>RUS</v>
      </c>
      <c r="C144" s="55">
        <f>ROUND(IF('Indicator Data'!C147=0,0.1,IF(LOG('Indicator Data'!C147)&gt;C$194,10,IF(LOG('Indicator Data'!C147)&lt;C$195,0,10-(C$194-LOG('Indicator Data'!C147))/(C$194-C$195)*10))),1)</f>
        <v>8.9</v>
      </c>
      <c r="D144" s="55">
        <f>ROUND(IF('Indicator Data'!D147=0,0.1,IF(LOG('Indicator Data'!D147)&gt;D$194,10,IF(LOG('Indicator Data'!D147)&lt;D$195,0,10-(D$194-LOG('Indicator Data'!D147))/(D$194-D$195)*10))),1)</f>
        <v>10</v>
      </c>
      <c r="E144" s="55">
        <f t="shared" si="124"/>
        <v>9.5</v>
      </c>
      <c r="F144" s="55">
        <f>ROUND(IF('Indicator Data'!E147="No data",0.1,IF('Indicator Data'!E147=0,0,IF(LOG('Indicator Data'!E147)&gt;F$194,10,IF(LOG('Indicator Data'!E147)&lt;F$195,0,10-(F$194-LOG('Indicator Data'!E147))/(F$194-F$195)*10)))),1)</f>
        <v>10</v>
      </c>
      <c r="G144" s="55">
        <f>ROUND(IF('Indicator Data'!F147=0,0,IF(LOG('Indicator Data'!F147)&gt;G$194,10,IF(LOG('Indicator Data'!F147)&lt;G$195,0,10-(G$194-LOG('Indicator Data'!F147))/(G$194-G$195)*10))),1)</f>
        <v>6.2</v>
      </c>
      <c r="H144" s="55">
        <f>ROUND(IF('Indicator Data'!G147=0,0,IF(LOG('Indicator Data'!G147)&gt;H$194,10,IF(LOG('Indicator Data'!G147)&lt;H$195,0,10-(H$194-LOG('Indicator Data'!G147))/(H$194-H$195)*10))),1)</f>
        <v>5.7</v>
      </c>
      <c r="I144" s="55">
        <f>ROUND(IF('Indicator Data'!H147=0,0,IF(LOG('Indicator Data'!H147)&gt;I$194,10,IF(LOG('Indicator Data'!H147)&lt;I$195,0,10-(I$194-LOG('Indicator Data'!H147))/(I$194-I$195)*10))),1)</f>
        <v>6.8</v>
      </c>
      <c r="J144" s="55">
        <f t="shared" si="125"/>
        <v>6.3</v>
      </c>
      <c r="K144" s="55">
        <f>ROUND(IF('Indicator Data'!I147=0,0,IF(LOG('Indicator Data'!I147)&gt;K$194,10,IF(LOG('Indicator Data'!I147)&lt;K$195,0,10-(K$194-LOG('Indicator Data'!I147))/(K$194-K$195)*10))),1)</f>
        <v>6</v>
      </c>
      <c r="L144" s="55">
        <f t="shared" si="126"/>
        <v>6.2</v>
      </c>
      <c r="M144" s="55">
        <f>ROUND(IF('Indicator Data'!J147=0,0,IF(LOG('Indicator Data'!J147)&gt;M$194,10,IF(LOG('Indicator Data'!J147)&lt;M$195,0,10-(M$194-LOG('Indicator Data'!J147))/(M$194-M$195)*10))),1)</f>
        <v>8.6999999999999993</v>
      </c>
      <c r="N144" s="56">
        <f>'Indicator Data'!C147/'Indicator Data'!$BD147</f>
        <v>2.5736096491969773E-4</v>
      </c>
      <c r="O144" s="56">
        <f>'Indicator Data'!D147/'Indicator Data'!$BD147</f>
        <v>7.6900954944237264E-5</v>
      </c>
      <c r="P144" s="56">
        <f>IF(F144=0.1,0,'Indicator Data'!E147/'Indicator Data'!$BD147)</f>
        <v>7.0690921669692439E-3</v>
      </c>
      <c r="Q144" s="56">
        <f>'Indicator Data'!F147/'Indicator Data'!$BD147</f>
        <v>3.9264490255268375E-7</v>
      </c>
      <c r="R144" s="56">
        <f>'Indicator Data'!G147/'Indicator Data'!$BD147</f>
        <v>1.3400442929967018E-4</v>
      </c>
      <c r="S144" s="56">
        <f>'Indicator Data'!H147/'Indicator Data'!$BD147</f>
        <v>4.0325695547601456E-6</v>
      </c>
      <c r="T144" s="56">
        <f>'Indicator Data'!I147/'Indicator Data'!$BD147</f>
        <v>6.8107472330036997E-5</v>
      </c>
      <c r="U144" s="56">
        <f>'Indicator Data'!J147/'Indicator Data'!$BD147</f>
        <v>2.1325444460074518E-4</v>
      </c>
      <c r="V144" s="55">
        <f t="shared" si="127"/>
        <v>1.3</v>
      </c>
      <c r="W144" s="55">
        <f t="shared" si="128"/>
        <v>0.8</v>
      </c>
      <c r="X144" s="55">
        <f t="shared" si="129"/>
        <v>1.1000000000000001</v>
      </c>
      <c r="Y144" s="55">
        <f t="shared" si="130"/>
        <v>4.7</v>
      </c>
      <c r="Z144" s="55">
        <f t="shared" si="131"/>
        <v>4.7</v>
      </c>
      <c r="AA144" s="55">
        <f t="shared" si="132"/>
        <v>0.1</v>
      </c>
      <c r="AB144" s="55">
        <f t="shared" si="133"/>
        <v>0</v>
      </c>
      <c r="AC144" s="55">
        <f t="shared" si="134"/>
        <v>0.1</v>
      </c>
      <c r="AD144" s="55">
        <f t="shared" si="135"/>
        <v>0.1</v>
      </c>
      <c r="AE144" s="55">
        <f t="shared" si="136"/>
        <v>0.1</v>
      </c>
      <c r="AF144" s="55">
        <f t="shared" si="137"/>
        <v>0.1</v>
      </c>
      <c r="AG144" s="55">
        <f>ROUND(IF('Indicator Data'!K147=0,0,IF('Indicator Data'!K147&gt;AG$194,10,IF('Indicator Data'!K147&lt;AG$195,0,10-(AG$194-'Indicator Data'!K147)/(AG$194-AG$195)*10))),1)</f>
        <v>5.0999999999999996</v>
      </c>
      <c r="AH144" s="55">
        <f t="shared" si="138"/>
        <v>5.0999999999999996</v>
      </c>
      <c r="AI144" s="55">
        <f t="shared" si="139"/>
        <v>5.4</v>
      </c>
      <c r="AJ144" s="55">
        <f t="shared" si="140"/>
        <v>2.9</v>
      </c>
      <c r="AK144" s="55">
        <f t="shared" si="141"/>
        <v>3.4</v>
      </c>
      <c r="AL144" s="55">
        <f t="shared" si="142"/>
        <v>3.2</v>
      </c>
      <c r="AM144" s="55">
        <f t="shared" si="143"/>
        <v>3.1</v>
      </c>
      <c r="AN144" s="55">
        <f t="shared" si="144"/>
        <v>6</v>
      </c>
      <c r="AO144" s="57">
        <f t="shared" si="145"/>
        <v>7.1</v>
      </c>
      <c r="AP144" s="57">
        <f t="shared" si="146"/>
        <v>8.4</v>
      </c>
      <c r="AQ144" s="57">
        <f t="shared" si="147"/>
        <v>5.5</v>
      </c>
      <c r="AR144" s="57">
        <f t="shared" si="148"/>
        <v>3.8</v>
      </c>
      <c r="AS144" s="55">
        <f t="shared" si="149"/>
        <v>5.6</v>
      </c>
      <c r="AT144" s="55">
        <f>IF('Indicator Data'!L147="No data","x",IF('Indicator Data'!BE147&lt;1000,"x",ROUND((IF('Indicator Data'!L147&gt;AT$194,10,IF('Indicator Data'!L147&lt;AT$195,0,10-(AT$194-'Indicator Data'!L147)/(AT$194-AT$195)*10))),1)))</f>
        <v>5.0999999999999996</v>
      </c>
      <c r="AU144" s="57">
        <f t="shared" si="150"/>
        <v>5.4</v>
      </c>
      <c r="AV144" s="58">
        <f t="shared" si="151"/>
        <v>6.3</v>
      </c>
      <c r="AW144" s="55">
        <f>ROUND(IF('Indicator Data'!M147=0,0,IF('Indicator Data'!M147&gt;AW$194,10,IF('Indicator Data'!M147&lt;AW$195,0,10-(AW$194-'Indicator Data'!M147)/(AW$194-AW$195)*10))),1)</f>
        <v>9.8000000000000007</v>
      </c>
      <c r="AX144" s="55">
        <f>ROUND(IF('Indicator Data'!N147=0,0,IF(LOG('Indicator Data'!N147)&gt;LOG(AX$194),10,IF(LOG('Indicator Data'!N147)&lt;LOG(AX$195),0,10-(LOG(AX$194)-LOG('Indicator Data'!N147))/(LOG(AX$194)-LOG(AX$195))*10))),1)</f>
        <v>9.5</v>
      </c>
      <c r="AY144" s="57">
        <f t="shared" si="152"/>
        <v>9.6999999999999993</v>
      </c>
      <c r="AZ144" s="55">
        <f>'Indicator Data'!O147</f>
        <v>0</v>
      </c>
      <c r="BA144" s="55">
        <f>'Indicator Data'!P147</f>
        <v>0</v>
      </c>
      <c r="BB144" s="57">
        <f t="shared" si="153"/>
        <v>0</v>
      </c>
      <c r="BC144" s="58">
        <f t="shared" si="154"/>
        <v>6.8</v>
      </c>
      <c r="BD144" s="15"/>
      <c r="BE144" s="104"/>
    </row>
    <row r="145" spans="1:58" s="4" customFormat="1" x14ac:dyDescent="0.35">
      <c r="A145" s="126" t="str">
        <f>'Indicator Data'!A148</f>
        <v>Rwanda</v>
      </c>
      <c r="B145" s="59" t="str">
        <f>'Indicator Data'!B148</f>
        <v>RWA</v>
      </c>
      <c r="C145" s="55">
        <f>ROUND(IF('Indicator Data'!C148=0,0.1,IF(LOG('Indicator Data'!C148)&gt;C$194,10,IF(LOG('Indicator Data'!C148)&lt;C$195,0,10-(C$194-LOG('Indicator Data'!C148))/(C$194-C$195)*10))),1)</f>
        <v>7.6</v>
      </c>
      <c r="D145" s="55">
        <f>ROUND(IF('Indicator Data'!D148=0,0.1,IF(LOG('Indicator Data'!D148)&gt;D$194,10,IF(LOG('Indicator Data'!D148)&lt;D$195,0,10-(D$194-LOG('Indicator Data'!D148))/(D$194-D$195)*10))),1)</f>
        <v>0.1</v>
      </c>
      <c r="E145" s="55">
        <f t="shared" si="124"/>
        <v>4.9000000000000004</v>
      </c>
      <c r="F145" s="55">
        <f>ROUND(IF('Indicator Data'!E148="No data",0.1,IF('Indicator Data'!E148=0,0,IF(LOG('Indicator Data'!E148)&gt;F$194,10,IF(LOG('Indicator Data'!E148)&lt;F$195,0,10-(F$194-LOG('Indicator Data'!E148))/(F$194-F$195)*10)))),1)</f>
        <v>6.3</v>
      </c>
      <c r="G145" s="55">
        <f>ROUND(IF('Indicator Data'!F148=0,0,IF(LOG('Indicator Data'!F148)&gt;G$194,10,IF(LOG('Indicator Data'!F148)&lt;G$195,0,10-(G$194-LOG('Indicator Data'!F148))/(G$194-G$195)*10))),1)</f>
        <v>0</v>
      </c>
      <c r="H145" s="55">
        <f>ROUND(IF('Indicator Data'!G148=0,0,IF(LOG('Indicator Data'!G148)&gt;H$194,10,IF(LOG('Indicator Data'!G148)&lt;H$195,0,10-(H$194-LOG('Indicator Data'!G148))/(H$194-H$195)*10))),1)</f>
        <v>0</v>
      </c>
      <c r="I145" s="55">
        <f>ROUND(IF('Indicator Data'!H148=0,0,IF(LOG('Indicator Data'!H148)&gt;I$194,10,IF(LOG('Indicator Data'!H148)&lt;I$195,0,10-(I$194-LOG('Indicator Data'!H148))/(I$194-I$195)*10))),1)</f>
        <v>0</v>
      </c>
      <c r="J145" s="55">
        <f t="shared" si="125"/>
        <v>0</v>
      </c>
      <c r="K145" s="55">
        <f>ROUND(IF('Indicator Data'!I148=0,0,IF(LOG('Indicator Data'!I148)&gt;K$194,10,IF(LOG('Indicator Data'!I148)&lt;K$195,0,10-(K$194-LOG('Indicator Data'!I148))/(K$194-K$195)*10))),1)</f>
        <v>0</v>
      </c>
      <c r="L145" s="55">
        <f t="shared" si="126"/>
        <v>0</v>
      </c>
      <c r="M145" s="55">
        <f>ROUND(IF('Indicator Data'!J148=0,0,IF(LOG('Indicator Data'!J148)&gt;M$194,10,IF(LOG('Indicator Data'!J148)&lt;M$195,0,10-(M$194-LOG('Indicator Data'!J148))/(M$194-M$195)*10))),1)</f>
        <v>9.6999999999999993</v>
      </c>
      <c r="N145" s="56">
        <f>'Indicator Data'!C148/'Indicator Data'!$BD148</f>
        <v>9.8211357519769216E-4</v>
      </c>
      <c r="O145" s="56">
        <f>'Indicator Data'!D148/'Indicator Data'!$BD148</f>
        <v>0</v>
      </c>
      <c r="P145" s="56">
        <f>IF(F145=0.1,0,'Indicator Data'!E148/'Indicator Data'!$BD148)</f>
        <v>2.7602224878435421E-3</v>
      </c>
      <c r="Q145" s="56">
        <f>'Indicator Data'!F148/'Indicator Data'!$BD148</f>
        <v>0</v>
      </c>
      <c r="R145" s="56">
        <f>'Indicator Data'!G148/'Indicator Data'!$BD148</f>
        <v>0</v>
      </c>
      <c r="S145" s="56">
        <f>'Indicator Data'!H148/'Indicator Data'!$BD148</f>
        <v>0</v>
      </c>
      <c r="T145" s="56">
        <f>'Indicator Data'!I148/'Indicator Data'!$BD148</f>
        <v>0</v>
      </c>
      <c r="U145" s="56">
        <f>'Indicator Data'!J148/'Indicator Data'!$BD148</f>
        <v>6.4188305932296342E-3</v>
      </c>
      <c r="V145" s="55">
        <f t="shared" si="127"/>
        <v>4.9000000000000004</v>
      </c>
      <c r="W145" s="55">
        <f t="shared" si="128"/>
        <v>0</v>
      </c>
      <c r="X145" s="55">
        <f t="shared" si="129"/>
        <v>2.8</v>
      </c>
      <c r="Y145" s="55">
        <f t="shared" si="130"/>
        <v>1.8</v>
      </c>
      <c r="Z145" s="55">
        <f t="shared" si="131"/>
        <v>0</v>
      </c>
      <c r="AA145" s="55">
        <f t="shared" si="132"/>
        <v>0</v>
      </c>
      <c r="AB145" s="55">
        <f t="shared" si="133"/>
        <v>0</v>
      </c>
      <c r="AC145" s="55">
        <f t="shared" si="134"/>
        <v>0</v>
      </c>
      <c r="AD145" s="55">
        <f t="shared" si="135"/>
        <v>0</v>
      </c>
      <c r="AE145" s="55">
        <f t="shared" si="136"/>
        <v>0</v>
      </c>
      <c r="AF145" s="55">
        <f t="shared" si="137"/>
        <v>2.1</v>
      </c>
      <c r="AG145" s="55">
        <f>ROUND(IF('Indicator Data'!K148=0,0,IF('Indicator Data'!K148&gt;AG$194,10,IF('Indicator Data'!K148&lt;AG$195,0,10-(AG$194-'Indicator Data'!K148)/(AG$194-AG$195)*10))),1)</f>
        <v>5.0999999999999996</v>
      </c>
      <c r="AH145" s="55">
        <f t="shared" si="138"/>
        <v>6.3</v>
      </c>
      <c r="AI145" s="55">
        <f t="shared" si="139"/>
        <v>0.1</v>
      </c>
      <c r="AJ145" s="55">
        <f t="shared" si="140"/>
        <v>0</v>
      </c>
      <c r="AK145" s="55">
        <f t="shared" si="141"/>
        <v>0</v>
      </c>
      <c r="AL145" s="55">
        <f t="shared" si="142"/>
        <v>0</v>
      </c>
      <c r="AM145" s="55">
        <f t="shared" si="143"/>
        <v>0</v>
      </c>
      <c r="AN145" s="55">
        <f t="shared" si="144"/>
        <v>7.5</v>
      </c>
      <c r="AO145" s="57">
        <f t="shared" si="145"/>
        <v>3.9</v>
      </c>
      <c r="AP145" s="57">
        <f t="shared" si="146"/>
        <v>4.4000000000000004</v>
      </c>
      <c r="AQ145" s="57">
        <f t="shared" si="147"/>
        <v>0</v>
      </c>
      <c r="AR145" s="57">
        <f t="shared" si="148"/>
        <v>0</v>
      </c>
      <c r="AS145" s="55">
        <f t="shared" si="149"/>
        <v>6.3</v>
      </c>
      <c r="AT145" s="55">
        <f>IF('Indicator Data'!L148="No data","x",IF('Indicator Data'!BE148&lt;1000,"x",ROUND((IF('Indicator Data'!L148&gt;AT$194,10,IF('Indicator Data'!L148&lt;AT$195,0,10-(AT$194-'Indicator Data'!L148)/(AT$194-AT$195)*10))),1)))</f>
        <v>4</v>
      </c>
      <c r="AU145" s="57">
        <f t="shared" si="150"/>
        <v>5.2</v>
      </c>
      <c r="AV145" s="58">
        <f t="shared" si="151"/>
        <v>3</v>
      </c>
      <c r="AW145" s="55">
        <f>ROUND(IF('Indicator Data'!M148=0,0,IF('Indicator Data'!M148&gt;AW$194,10,IF('Indicator Data'!M148&lt;AW$195,0,10-(AW$194-'Indicator Data'!M148)/(AW$194-AW$195)*10))),1)</f>
        <v>3.3</v>
      </c>
      <c r="AX145" s="55">
        <f>ROUND(IF('Indicator Data'!N148=0,0,IF(LOG('Indicator Data'!N148)&gt;LOG(AX$194),10,IF(LOG('Indicator Data'!N148)&lt;LOG(AX$195),0,10-(LOG(AX$194)-LOG('Indicator Data'!N148))/(LOG(AX$194)-LOG(AX$195))*10))),1)</f>
        <v>5.2</v>
      </c>
      <c r="AY145" s="57">
        <f t="shared" si="152"/>
        <v>4.3</v>
      </c>
      <c r="AZ145" s="55">
        <f>'Indicator Data'!O148</f>
        <v>0</v>
      </c>
      <c r="BA145" s="55">
        <f>'Indicator Data'!P148</f>
        <v>0</v>
      </c>
      <c r="BB145" s="57">
        <f t="shared" si="153"/>
        <v>0</v>
      </c>
      <c r="BC145" s="58">
        <f t="shared" si="154"/>
        <v>3</v>
      </c>
      <c r="BD145" s="15"/>
      <c r="BE145" s="104"/>
    </row>
    <row r="146" spans="1:58" s="4" customFormat="1" x14ac:dyDescent="0.35">
      <c r="A146" s="126" t="str">
        <f>'Indicator Data'!A149</f>
        <v>Saint Kitts and Nevis</v>
      </c>
      <c r="B146" s="59" t="str">
        <f>'Indicator Data'!B149</f>
        <v>KNA</v>
      </c>
      <c r="C146" s="55">
        <f>ROUND(IF('Indicator Data'!C149=0,0.1,IF(LOG('Indicator Data'!C149)&gt;C$194,10,IF(LOG('Indicator Data'!C149)&lt;C$195,0,10-(C$194-LOG('Indicator Data'!C149))/(C$194-C$195)*10))),1)</f>
        <v>0.1</v>
      </c>
      <c r="D146" s="55">
        <f>ROUND(IF('Indicator Data'!D149=0,0.1,IF(LOG('Indicator Data'!D149)&gt;D$194,10,IF(LOG('Indicator Data'!D149)&lt;D$195,0,10-(D$194-LOG('Indicator Data'!D149))/(D$194-D$195)*10))),1)</f>
        <v>0.1</v>
      </c>
      <c r="E146" s="55">
        <f t="shared" si="124"/>
        <v>0.1</v>
      </c>
      <c r="F146" s="55">
        <f>ROUND(IF('Indicator Data'!E149="No data",0.1,IF('Indicator Data'!E149=0,0,IF(LOG('Indicator Data'!E149)&gt;F$194,10,IF(LOG('Indicator Data'!E149)&lt;F$195,0,10-(F$194-LOG('Indicator Data'!E149))/(F$194-F$195)*10)))),1)</f>
        <v>0.1</v>
      </c>
      <c r="G146" s="55">
        <f>ROUND(IF('Indicator Data'!F149=0,0,IF(LOG('Indicator Data'!F149)&gt;G$194,10,IF(LOG('Indicator Data'!F149)&lt;G$195,0,10-(G$194-LOG('Indicator Data'!F149))/(G$194-G$195)*10))),1)</f>
        <v>0</v>
      </c>
      <c r="H146" s="55">
        <f>ROUND(IF('Indicator Data'!G149=0,0,IF(LOG('Indicator Data'!G149)&gt;H$194,10,IF(LOG('Indicator Data'!G149)&lt;H$195,0,10-(H$194-LOG('Indicator Data'!G149))/(H$194-H$195)*10))),1)</f>
        <v>2.6</v>
      </c>
      <c r="I146" s="55">
        <f>ROUND(IF('Indicator Data'!H149=0,0,IF(LOG('Indicator Data'!H149)&gt;I$194,10,IF(LOG('Indicator Data'!H149)&lt;I$195,0,10-(I$194-LOG('Indicator Data'!H149))/(I$194-I$195)*10))),1)</f>
        <v>6.5</v>
      </c>
      <c r="J146" s="55">
        <f t="shared" si="125"/>
        <v>4.8</v>
      </c>
      <c r="K146" s="55">
        <f>ROUND(IF('Indicator Data'!I149=0,0,IF(LOG('Indicator Data'!I149)&gt;K$194,10,IF(LOG('Indicator Data'!I149)&lt;K$195,0,10-(K$194-LOG('Indicator Data'!I149))/(K$194-K$195)*10))),1)</f>
        <v>3</v>
      </c>
      <c r="L146" s="55">
        <f t="shared" si="126"/>
        <v>4</v>
      </c>
      <c r="M146" s="55">
        <f>ROUND(IF('Indicator Data'!J149=0,0,IF(LOG('Indicator Data'!J149)&gt;M$194,10,IF(LOG('Indicator Data'!J149)&lt;M$195,0,10-(M$194-LOG('Indicator Data'!J149))/(M$194-M$195)*10))),1)</f>
        <v>0</v>
      </c>
      <c r="N146" s="56">
        <f>'Indicator Data'!C149/'Indicator Data'!$BD149</f>
        <v>0</v>
      </c>
      <c r="O146" s="56">
        <f>'Indicator Data'!D149/'Indicator Data'!$BD149</f>
        <v>0</v>
      </c>
      <c r="P146" s="56">
        <f>IF(F146=0.1,0,'Indicator Data'!E149/'Indicator Data'!$BD149)</f>
        <v>0</v>
      </c>
      <c r="Q146" s="56">
        <f>'Indicator Data'!F149/'Indicator Data'!$BD149</f>
        <v>0</v>
      </c>
      <c r="R146" s="56">
        <f>'Indicator Data'!G149/'Indicator Data'!$BD149</f>
        <v>1.9133802816901406E-2</v>
      </c>
      <c r="S146" s="56">
        <f>'Indicator Data'!H149/'Indicator Data'!$BD149</f>
        <v>6.0422535211267607E-3</v>
      </c>
      <c r="T146" s="56">
        <f>'Indicator Data'!I149/'Indicator Data'!$BD149</f>
        <v>5.5793161028023803E-3</v>
      </c>
      <c r="U146" s="56">
        <f>'Indicator Data'!J149/'Indicator Data'!$BD149</f>
        <v>0</v>
      </c>
      <c r="V146" s="55">
        <f t="shared" si="127"/>
        <v>0</v>
      </c>
      <c r="W146" s="55">
        <f t="shared" si="128"/>
        <v>0</v>
      </c>
      <c r="X146" s="55">
        <f t="shared" si="129"/>
        <v>0</v>
      </c>
      <c r="Y146" s="55">
        <f t="shared" si="130"/>
        <v>0.1</v>
      </c>
      <c r="Z146" s="55">
        <f t="shared" si="131"/>
        <v>0</v>
      </c>
      <c r="AA146" s="55">
        <f t="shared" si="132"/>
        <v>10</v>
      </c>
      <c r="AB146" s="55">
        <f t="shared" si="133"/>
        <v>10</v>
      </c>
      <c r="AC146" s="55">
        <f t="shared" si="134"/>
        <v>10</v>
      </c>
      <c r="AD146" s="55">
        <f t="shared" si="135"/>
        <v>5.6</v>
      </c>
      <c r="AE146" s="55">
        <f t="shared" si="136"/>
        <v>8.6</v>
      </c>
      <c r="AF146" s="55">
        <f t="shared" si="137"/>
        <v>0</v>
      </c>
      <c r="AG146" s="55">
        <f>ROUND(IF('Indicator Data'!K149=0,0,IF('Indicator Data'!K149&gt;AG$194,10,IF('Indicator Data'!K149&lt;AG$195,0,10-(AG$194-'Indicator Data'!K149)/(AG$194-AG$195)*10))),1)</f>
        <v>0</v>
      </c>
      <c r="AH146" s="55">
        <f t="shared" si="138"/>
        <v>0.1</v>
      </c>
      <c r="AI146" s="55">
        <f t="shared" si="139"/>
        <v>0.1</v>
      </c>
      <c r="AJ146" s="55">
        <f t="shared" si="140"/>
        <v>6.3</v>
      </c>
      <c r="AK146" s="55">
        <f t="shared" si="141"/>
        <v>8.3000000000000007</v>
      </c>
      <c r="AL146" s="55">
        <f t="shared" si="142"/>
        <v>7.4</v>
      </c>
      <c r="AM146" s="55">
        <f t="shared" si="143"/>
        <v>4.3</v>
      </c>
      <c r="AN146" s="55">
        <f t="shared" si="144"/>
        <v>0</v>
      </c>
      <c r="AO146" s="57">
        <f t="shared" si="145"/>
        <v>0.1</v>
      </c>
      <c r="AP146" s="57">
        <f t="shared" si="146"/>
        <v>0.1</v>
      </c>
      <c r="AQ146" s="57">
        <f t="shared" si="147"/>
        <v>0</v>
      </c>
      <c r="AR146" s="57">
        <f t="shared" si="148"/>
        <v>6.9</v>
      </c>
      <c r="AS146" s="55">
        <f t="shared" si="149"/>
        <v>0</v>
      </c>
      <c r="AT146" s="55" t="str">
        <f>IF('Indicator Data'!L149="No data","x",IF('Indicator Data'!BE149&lt;1000,"x",ROUND((IF('Indicator Data'!L149&gt;AT$194,10,IF('Indicator Data'!L149&lt;AT$195,0,10-(AT$194-'Indicator Data'!L149)/(AT$194-AT$195)*10))),1)))</f>
        <v>x</v>
      </c>
      <c r="AU146" s="57">
        <f t="shared" si="150"/>
        <v>0</v>
      </c>
      <c r="AV146" s="58">
        <f t="shared" si="151"/>
        <v>2</v>
      </c>
      <c r="AW146" s="55">
        <f>ROUND(IF('Indicator Data'!M149=0,0,IF('Indicator Data'!M149&gt;AW$194,10,IF('Indicator Data'!M149&lt;AW$195,0,10-(AW$194-'Indicator Data'!M149)/(AW$194-AW$195)*10))),1)</f>
        <v>0</v>
      </c>
      <c r="AX146" s="55">
        <f>ROUND(IF('Indicator Data'!N149=0,0,IF(LOG('Indicator Data'!N149)&gt;LOG(AX$194),10,IF(LOG('Indicator Data'!N149)&lt;LOG(AX$195),0,10-(LOG(AX$194)-LOG('Indicator Data'!N149))/(LOG(AX$194)-LOG(AX$195))*10))),1)</f>
        <v>0</v>
      </c>
      <c r="AY146" s="57">
        <f t="shared" si="152"/>
        <v>0</v>
      </c>
      <c r="AZ146" s="55">
        <f>'Indicator Data'!O149</f>
        <v>0</v>
      </c>
      <c r="BA146" s="55">
        <f>'Indicator Data'!P149</f>
        <v>0</v>
      </c>
      <c r="BB146" s="57">
        <f t="shared" si="153"/>
        <v>0</v>
      </c>
      <c r="BC146" s="58">
        <f t="shared" si="154"/>
        <v>0</v>
      </c>
      <c r="BD146" s="15"/>
      <c r="BE146" s="104"/>
    </row>
    <row r="147" spans="1:58" s="4" customFormat="1" x14ac:dyDescent="0.35">
      <c r="A147" s="126" t="str">
        <f>'Indicator Data'!A150</f>
        <v>Saint Lucia</v>
      </c>
      <c r="B147" s="59" t="str">
        <f>'Indicator Data'!B150</f>
        <v>LCA</v>
      </c>
      <c r="C147" s="55">
        <f>ROUND(IF('Indicator Data'!C150=0,0.1,IF(LOG('Indicator Data'!C150)&gt;C$194,10,IF(LOG('Indicator Data'!C150)&lt;C$195,0,10-(C$194-LOG('Indicator Data'!C150))/(C$194-C$195)*10))),1)</f>
        <v>3.6</v>
      </c>
      <c r="D147" s="55">
        <f>ROUND(IF('Indicator Data'!D150=0,0.1,IF(LOG('Indicator Data'!D150)&gt;D$194,10,IF(LOG('Indicator Data'!D150)&lt;D$195,0,10-(D$194-LOG('Indicator Data'!D150))/(D$194-D$195)*10))),1)</f>
        <v>0.1</v>
      </c>
      <c r="E147" s="55">
        <f t="shared" si="124"/>
        <v>2</v>
      </c>
      <c r="F147" s="55">
        <f>ROUND(IF('Indicator Data'!E150="No data",0.1,IF('Indicator Data'!E150=0,0,IF(LOG('Indicator Data'!E150)&gt;F$194,10,IF(LOG('Indicator Data'!E150)&lt;F$195,0,10-(F$194-LOG('Indicator Data'!E150))/(F$194-F$195)*10)))),1)</f>
        <v>0.1</v>
      </c>
      <c r="G147" s="55">
        <f>ROUND(IF('Indicator Data'!F150=0,0,IF(LOG('Indicator Data'!F150)&gt;G$194,10,IF(LOG('Indicator Data'!F150)&lt;G$195,0,10-(G$194-LOG('Indicator Data'!F150))/(G$194-G$195)*10))),1)</f>
        <v>0</v>
      </c>
      <c r="H147" s="55">
        <f>ROUND(IF('Indicator Data'!G150=0,0,IF(LOG('Indicator Data'!G150)&gt;H$194,10,IF(LOG('Indicator Data'!G150)&lt;H$195,0,10-(H$194-LOG('Indicator Data'!G150))/(H$194-H$195)*10))),1)</f>
        <v>3.5</v>
      </c>
      <c r="I147" s="55">
        <f>ROUND(IF('Indicator Data'!H150=0,0,IF(LOG('Indicator Data'!H150)&gt;I$194,10,IF(LOG('Indicator Data'!H150)&lt;I$195,0,10-(I$194-LOG('Indicator Data'!H150))/(I$194-I$195)*10))),1)</f>
        <v>6.5</v>
      </c>
      <c r="J147" s="55">
        <f t="shared" si="125"/>
        <v>5.2</v>
      </c>
      <c r="K147" s="55">
        <f>ROUND(IF('Indicator Data'!I150=0,0,IF(LOG('Indicator Data'!I150)&gt;K$194,10,IF(LOG('Indicator Data'!I150)&lt;K$195,0,10-(K$194-LOG('Indicator Data'!I150))/(K$194-K$195)*10))),1)</f>
        <v>3.5</v>
      </c>
      <c r="L147" s="55">
        <f t="shared" si="126"/>
        <v>4.4000000000000004</v>
      </c>
      <c r="M147" s="55">
        <f>ROUND(IF('Indicator Data'!J150=0,0,IF(LOG('Indicator Data'!J150)&gt;M$194,10,IF(LOG('Indicator Data'!J150)&lt;M$195,0,10-(M$194-LOG('Indicator Data'!J150))/(M$194-M$195)*10))),1)</f>
        <v>0</v>
      </c>
      <c r="N147" s="56">
        <f>'Indicator Data'!C150/'Indicator Data'!$BD150</f>
        <v>1.4636257958453105E-3</v>
      </c>
      <c r="O147" s="56">
        <f>'Indicator Data'!D150/'Indicator Data'!$BD150</f>
        <v>0</v>
      </c>
      <c r="P147" s="56">
        <f>IF(F147=0.1,0,'Indicator Data'!E150/'Indicator Data'!$BD150)</f>
        <v>0</v>
      </c>
      <c r="Q147" s="56">
        <f>'Indicator Data'!F150/'Indicator Data'!$BD150</f>
        <v>0</v>
      </c>
      <c r="R147" s="56">
        <f>'Indicator Data'!G150/'Indicator Data'!$BD150</f>
        <v>1.4067581010779692E-2</v>
      </c>
      <c r="S147" s="56">
        <f>'Indicator Data'!H150/'Indicator Data'!$BD150</f>
        <v>2.0096544301113849E-3</v>
      </c>
      <c r="T147" s="56">
        <f>'Indicator Data'!I150/'Indicator Data'!$BD150</f>
        <v>3.0408845545426381E-3</v>
      </c>
      <c r="U147" s="56">
        <f>'Indicator Data'!J150/'Indicator Data'!$BD150</f>
        <v>0</v>
      </c>
      <c r="V147" s="55">
        <f t="shared" si="127"/>
        <v>7.3</v>
      </c>
      <c r="W147" s="55">
        <f t="shared" si="128"/>
        <v>0</v>
      </c>
      <c r="X147" s="55">
        <f t="shared" si="129"/>
        <v>4.5999999999999996</v>
      </c>
      <c r="Y147" s="55">
        <f t="shared" si="130"/>
        <v>0.1</v>
      </c>
      <c r="Z147" s="55">
        <f t="shared" si="131"/>
        <v>0</v>
      </c>
      <c r="AA147" s="55">
        <f t="shared" si="132"/>
        <v>7.8</v>
      </c>
      <c r="AB147" s="55">
        <f t="shared" si="133"/>
        <v>4</v>
      </c>
      <c r="AC147" s="55">
        <f t="shared" si="134"/>
        <v>6.3</v>
      </c>
      <c r="AD147" s="55">
        <f t="shared" si="135"/>
        <v>3</v>
      </c>
      <c r="AE147" s="55">
        <f t="shared" si="136"/>
        <v>4.9000000000000004</v>
      </c>
      <c r="AF147" s="55">
        <f t="shared" si="137"/>
        <v>0</v>
      </c>
      <c r="AG147" s="55">
        <f>ROUND(IF('Indicator Data'!K150=0,0,IF('Indicator Data'!K150&gt;AG$194,10,IF('Indicator Data'!K150&lt;AG$195,0,10-(AG$194-'Indicator Data'!K150)/(AG$194-AG$195)*10))),1)</f>
        <v>1</v>
      </c>
      <c r="AH147" s="55">
        <f t="shared" si="138"/>
        <v>5.5</v>
      </c>
      <c r="AI147" s="55">
        <f t="shared" si="139"/>
        <v>0.1</v>
      </c>
      <c r="AJ147" s="55">
        <f t="shared" si="140"/>
        <v>5.7</v>
      </c>
      <c r="AK147" s="55">
        <f t="shared" si="141"/>
        <v>5.3</v>
      </c>
      <c r="AL147" s="55">
        <f t="shared" si="142"/>
        <v>5.5</v>
      </c>
      <c r="AM147" s="55">
        <f t="shared" si="143"/>
        <v>3.3</v>
      </c>
      <c r="AN147" s="55">
        <f t="shared" si="144"/>
        <v>0</v>
      </c>
      <c r="AO147" s="57">
        <f t="shared" si="145"/>
        <v>3.4</v>
      </c>
      <c r="AP147" s="57">
        <f t="shared" si="146"/>
        <v>0.1</v>
      </c>
      <c r="AQ147" s="57">
        <f t="shared" si="147"/>
        <v>0</v>
      </c>
      <c r="AR147" s="57">
        <f t="shared" si="148"/>
        <v>4.7</v>
      </c>
      <c r="AS147" s="55">
        <f t="shared" si="149"/>
        <v>0.5</v>
      </c>
      <c r="AT147" s="55" t="str">
        <f>IF('Indicator Data'!L150="No data","x",IF('Indicator Data'!BE150&lt;1000,"x",ROUND((IF('Indicator Data'!L150&gt;AT$194,10,IF('Indicator Data'!L150&lt;AT$195,0,10-(AT$194-'Indicator Data'!L150)/(AT$194-AT$195)*10))),1)))</f>
        <v>x</v>
      </c>
      <c r="AU147" s="57">
        <f t="shared" si="150"/>
        <v>0.5</v>
      </c>
      <c r="AV147" s="58">
        <f t="shared" si="151"/>
        <v>2</v>
      </c>
      <c r="AW147" s="55">
        <f>ROUND(IF('Indicator Data'!M150=0,0,IF('Indicator Data'!M150&gt;AW$194,10,IF('Indicator Data'!M150&lt;AW$195,0,10-(AW$194-'Indicator Data'!M150)/(AW$194-AW$195)*10))),1)</f>
        <v>0</v>
      </c>
      <c r="AX147" s="55">
        <f>ROUND(IF('Indicator Data'!N150=0,0,IF(LOG('Indicator Data'!N150)&gt;LOG(AX$194),10,IF(LOG('Indicator Data'!N150)&lt;LOG(AX$195),0,10-(LOG(AX$194)-LOG('Indicator Data'!N150))/(LOG(AX$194)-LOG(AX$195))*10))),1)</f>
        <v>0</v>
      </c>
      <c r="AY147" s="57">
        <f t="shared" si="152"/>
        <v>0</v>
      </c>
      <c r="AZ147" s="55">
        <f>'Indicator Data'!O150</f>
        <v>0</v>
      </c>
      <c r="BA147" s="55">
        <f>'Indicator Data'!P150</f>
        <v>0</v>
      </c>
      <c r="BB147" s="57">
        <f t="shared" si="153"/>
        <v>0</v>
      </c>
      <c r="BC147" s="58">
        <f t="shared" si="154"/>
        <v>0</v>
      </c>
      <c r="BD147" s="15"/>
      <c r="BE147" s="104"/>
    </row>
    <row r="148" spans="1:58" s="4" customFormat="1" x14ac:dyDescent="0.35">
      <c r="A148" s="126" t="str">
        <f>'Indicator Data'!A151</f>
        <v>Saint Vincent and the Grenadines</v>
      </c>
      <c r="B148" s="59" t="str">
        <f>'Indicator Data'!B151</f>
        <v>VCT</v>
      </c>
      <c r="C148" s="55">
        <f>ROUND(IF('Indicator Data'!C151=0,0.1,IF(LOG('Indicator Data'!C151)&gt;C$194,10,IF(LOG('Indicator Data'!C151)&lt;C$195,0,10-(C$194-LOG('Indicator Data'!C151))/(C$194-C$195)*10))),1)</f>
        <v>0.2</v>
      </c>
      <c r="D148" s="55">
        <f>ROUND(IF('Indicator Data'!D151=0,0.1,IF(LOG('Indicator Data'!D151)&gt;D$194,10,IF(LOG('Indicator Data'!D151)&lt;D$195,0,10-(D$194-LOG('Indicator Data'!D151))/(D$194-D$195)*10))),1)</f>
        <v>0.1</v>
      </c>
      <c r="E148" s="55">
        <f t="shared" si="124"/>
        <v>0.2</v>
      </c>
      <c r="F148" s="55">
        <f>ROUND(IF('Indicator Data'!E151="No data",0.1,IF('Indicator Data'!E151=0,0,IF(LOG('Indicator Data'!E151)&gt;F$194,10,IF(LOG('Indicator Data'!E151)&lt;F$195,0,10-(F$194-LOG('Indicator Data'!E151))/(F$194-F$195)*10)))),1)</f>
        <v>0.1</v>
      </c>
      <c r="G148" s="55">
        <f>ROUND(IF('Indicator Data'!F151=0,0,IF(LOG('Indicator Data'!F151)&gt;G$194,10,IF(LOG('Indicator Data'!F151)&lt;G$195,0,10-(G$194-LOG('Indicator Data'!F151))/(G$194-G$195)*10))),1)</f>
        <v>0</v>
      </c>
      <c r="H148" s="55">
        <f>ROUND(IF('Indicator Data'!G151=0,0,IF(LOG('Indicator Data'!G151)&gt;H$194,10,IF(LOG('Indicator Data'!G151)&lt;H$195,0,10-(H$194-LOG('Indicator Data'!G151))/(H$194-H$195)*10))),1)</f>
        <v>3</v>
      </c>
      <c r="I148" s="55">
        <f>ROUND(IF('Indicator Data'!H151=0,0,IF(LOG('Indicator Data'!H151)&gt;I$194,10,IF(LOG('Indicator Data'!H151)&lt;I$195,0,10-(I$194-LOG('Indicator Data'!H151))/(I$194-I$195)*10))),1)</f>
        <v>6.2</v>
      </c>
      <c r="J148" s="55">
        <f t="shared" si="125"/>
        <v>4.8</v>
      </c>
      <c r="K148" s="55">
        <f>ROUND(IF('Indicator Data'!I151=0,0,IF(LOG('Indicator Data'!I151)&gt;K$194,10,IF(LOG('Indicator Data'!I151)&lt;K$195,0,10-(K$194-LOG('Indicator Data'!I151))/(K$194-K$195)*10))),1)</f>
        <v>2.9</v>
      </c>
      <c r="L148" s="55">
        <f t="shared" si="126"/>
        <v>3.9</v>
      </c>
      <c r="M148" s="55">
        <f>ROUND(IF('Indicator Data'!J151=0,0,IF(LOG('Indicator Data'!J151)&gt;M$194,10,IF(LOG('Indicator Data'!J151)&lt;M$195,0,10-(M$194-LOG('Indicator Data'!J151))/(M$194-M$195)*10))),1)</f>
        <v>0</v>
      </c>
      <c r="N148" s="56">
        <f>'Indicator Data'!C151/'Indicator Data'!$BD151</f>
        <v>1.1150479164527683E-4</v>
      </c>
      <c r="O148" s="56">
        <f>'Indicator Data'!D151/'Indicator Data'!$BD151</f>
        <v>0</v>
      </c>
      <c r="P148" s="56">
        <f>IF(F148=0.1,0,'Indicator Data'!E151/'Indicator Data'!$BD151)</f>
        <v>0</v>
      </c>
      <c r="Q148" s="56">
        <f>'Indicator Data'!F151/'Indicator Data'!$BD151</f>
        <v>0</v>
      </c>
      <c r="R148" s="56">
        <f>'Indicator Data'!G151/'Indicator Data'!$BD151</f>
        <v>1.4086955721594461E-2</v>
      </c>
      <c r="S148" s="56">
        <f>'Indicator Data'!H151/'Indicator Data'!$BD151</f>
        <v>1.990269240678715E-3</v>
      </c>
      <c r="T148" s="56">
        <f>'Indicator Data'!I151/'Indicator Data'!$BD151</f>
        <v>2.4689903934631383E-3</v>
      </c>
      <c r="U148" s="56">
        <f>'Indicator Data'!J151/'Indicator Data'!$BD151</f>
        <v>0</v>
      </c>
      <c r="V148" s="55">
        <f t="shared" si="127"/>
        <v>0.6</v>
      </c>
      <c r="W148" s="55">
        <f t="shared" si="128"/>
        <v>0</v>
      </c>
      <c r="X148" s="55">
        <f t="shared" si="129"/>
        <v>0.3</v>
      </c>
      <c r="Y148" s="55">
        <f t="shared" si="130"/>
        <v>0.1</v>
      </c>
      <c r="Z148" s="55">
        <f t="shared" si="131"/>
        <v>0</v>
      </c>
      <c r="AA148" s="55">
        <f t="shared" si="132"/>
        <v>7.8</v>
      </c>
      <c r="AB148" s="55">
        <f t="shared" si="133"/>
        <v>4</v>
      </c>
      <c r="AC148" s="55">
        <f t="shared" si="134"/>
        <v>6.3</v>
      </c>
      <c r="AD148" s="55">
        <f t="shared" si="135"/>
        <v>2.5</v>
      </c>
      <c r="AE148" s="55">
        <f t="shared" si="136"/>
        <v>4.7</v>
      </c>
      <c r="AF148" s="55">
        <f t="shared" si="137"/>
        <v>0</v>
      </c>
      <c r="AG148" s="55">
        <f>ROUND(IF('Indicator Data'!K151=0,0,IF('Indicator Data'!K151&gt;AG$194,10,IF('Indicator Data'!K151&lt;AG$195,0,10-(AG$194-'Indicator Data'!K151)/(AG$194-AG$195)*10))),1)</f>
        <v>1</v>
      </c>
      <c r="AH148" s="55">
        <f t="shared" si="138"/>
        <v>0.4</v>
      </c>
      <c r="AI148" s="55">
        <f t="shared" si="139"/>
        <v>0.1</v>
      </c>
      <c r="AJ148" s="55">
        <f t="shared" si="140"/>
        <v>5.4</v>
      </c>
      <c r="AK148" s="55">
        <f t="shared" si="141"/>
        <v>5.0999999999999996</v>
      </c>
      <c r="AL148" s="55">
        <f t="shared" si="142"/>
        <v>5.3</v>
      </c>
      <c r="AM148" s="55">
        <f t="shared" si="143"/>
        <v>2.7</v>
      </c>
      <c r="AN148" s="55">
        <f t="shared" si="144"/>
        <v>0</v>
      </c>
      <c r="AO148" s="57">
        <f t="shared" si="145"/>
        <v>0.3</v>
      </c>
      <c r="AP148" s="57">
        <f t="shared" si="146"/>
        <v>0.1</v>
      </c>
      <c r="AQ148" s="57">
        <f t="shared" si="147"/>
        <v>0</v>
      </c>
      <c r="AR148" s="57">
        <f t="shared" si="148"/>
        <v>4.3</v>
      </c>
      <c r="AS148" s="55">
        <f t="shared" si="149"/>
        <v>0.5</v>
      </c>
      <c r="AT148" s="55" t="str">
        <f>IF('Indicator Data'!L151="No data","x",IF('Indicator Data'!BE151&lt;1000,"x",ROUND((IF('Indicator Data'!L151&gt;AT$194,10,IF('Indicator Data'!L151&lt;AT$195,0,10-(AT$194-'Indicator Data'!L151)/(AT$194-AT$195)*10))),1)))</f>
        <v>x</v>
      </c>
      <c r="AU148" s="57">
        <f t="shared" si="150"/>
        <v>0.5</v>
      </c>
      <c r="AV148" s="58">
        <f t="shared" si="151"/>
        <v>1.2</v>
      </c>
      <c r="AW148" s="55">
        <f>ROUND(IF('Indicator Data'!M151=0,0,IF('Indicator Data'!M151&gt;AW$194,10,IF('Indicator Data'!M151&lt;AW$195,0,10-(AW$194-'Indicator Data'!M151)/(AW$194-AW$195)*10))),1)</f>
        <v>0</v>
      </c>
      <c r="AX148" s="55">
        <f>ROUND(IF('Indicator Data'!N151=0,0,IF(LOG('Indicator Data'!N151)&gt;LOG(AX$194),10,IF(LOG('Indicator Data'!N151)&lt;LOG(AX$195),0,10-(LOG(AX$194)-LOG('Indicator Data'!N151))/(LOG(AX$194)-LOG(AX$195))*10))),1)</f>
        <v>0</v>
      </c>
      <c r="AY148" s="57">
        <f t="shared" si="152"/>
        <v>0</v>
      </c>
      <c r="AZ148" s="55">
        <f>'Indicator Data'!O151</f>
        <v>0</v>
      </c>
      <c r="BA148" s="55">
        <f>'Indicator Data'!P151</f>
        <v>0</v>
      </c>
      <c r="BB148" s="57">
        <f t="shared" si="153"/>
        <v>0</v>
      </c>
      <c r="BC148" s="58">
        <f t="shared" si="154"/>
        <v>0</v>
      </c>
      <c r="BD148" s="15"/>
      <c r="BE148" s="104"/>
    </row>
    <row r="149" spans="1:58" s="4" customFormat="1" x14ac:dyDescent="0.35">
      <c r="A149" s="126" t="str">
        <f>'Indicator Data'!A152</f>
        <v>Samoa</v>
      </c>
      <c r="B149" s="59" t="str">
        <f>'Indicator Data'!B152</f>
        <v>WSM</v>
      </c>
      <c r="C149" s="55">
        <f>ROUND(IF('Indicator Data'!C152=0,0.1,IF(LOG('Indicator Data'!C152)&gt;C$194,10,IF(LOG('Indicator Data'!C152)&lt;C$195,0,10-(C$194-LOG('Indicator Data'!C152))/(C$194-C$195)*10))),1)</f>
        <v>0.1</v>
      </c>
      <c r="D149" s="55">
        <f>ROUND(IF('Indicator Data'!D152=0,0.1,IF(LOG('Indicator Data'!D152)&gt;D$194,10,IF(LOG('Indicator Data'!D152)&lt;D$195,0,10-(D$194-LOG('Indicator Data'!D152))/(D$194-D$195)*10))),1)</f>
        <v>0.1</v>
      </c>
      <c r="E149" s="55">
        <f t="shared" si="124"/>
        <v>0.1</v>
      </c>
      <c r="F149" s="55">
        <f>ROUND(IF('Indicator Data'!E152="No data",0.1,IF('Indicator Data'!E152=0,0,IF(LOG('Indicator Data'!E152)&gt;F$194,10,IF(LOG('Indicator Data'!E152)&lt;F$195,0,10-(F$194-LOG('Indicator Data'!E152))/(F$194-F$195)*10)))),1)</f>
        <v>0.1</v>
      </c>
      <c r="G149" s="55">
        <f>ROUND(IF('Indicator Data'!F152=0,0,IF(LOG('Indicator Data'!F152)&gt;G$194,10,IF(LOG('Indicator Data'!F152)&lt;G$195,0,10-(G$194-LOG('Indicator Data'!F152))/(G$194-G$195)*10))),1)</f>
        <v>4.4000000000000004</v>
      </c>
      <c r="H149" s="55">
        <f>ROUND(IF('Indicator Data'!G152=0,0,IF(LOG('Indicator Data'!G152)&gt;H$194,10,IF(LOG('Indicator Data'!G152)&lt;H$195,0,10-(H$194-LOG('Indicator Data'!G152))/(H$194-H$195)*10))),1)</f>
        <v>3.9</v>
      </c>
      <c r="I149" s="55">
        <f>ROUND(IF('Indicator Data'!H152=0,0,IF(LOG('Indicator Data'!H152)&gt;I$194,10,IF(LOG('Indicator Data'!H152)&lt;I$195,0,10-(I$194-LOG('Indicator Data'!H152))/(I$194-I$195)*10))),1)</f>
        <v>6.6</v>
      </c>
      <c r="J149" s="55">
        <f t="shared" si="125"/>
        <v>5.4</v>
      </c>
      <c r="K149" s="55">
        <f>ROUND(IF('Indicator Data'!I152=0,0,IF(LOG('Indicator Data'!I152)&gt;K$194,10,IF(LOG('Indicator Data'!I152)&lt;K$195,0,10-(K$194-LOG('Indicator Data'!I152))/(K$194-K$195)*10))),1)</f>
        <v>0</v>
      </c>
      <c r="L149" s="55">
        <f t="shared" si="126"/>
        <v>3.1</v>
      </c>
      <c r="M149" s="55">
        <f>ROUND(IF('Indicator Data'!J152=0,0,IF(LOG('Indicator Data'!J152)&gt;M$194,10,IF(LOG('Indicator Data'!J152)&lt;M$195,0,10-(M$194-LOG('Indicator Data'!J152))/(M$194-M$195)*10))),1)</f>
        <v>0</v>
      </c>
      <c r="N149" s="56">
        <f>'Indicator Data'!C152/'Indicator Data'!$BD152</f>
        <v>0</v>
      </c>
      <c r="O149" s="56">
        <f>'Indicator Data'!D152/'Indicator Data'!$BD152</f>
        <v>0</v>
      </c>
      <c r="P149" s="56">
        <f>IF(F149=0.1,0,'Indicator Data'!E152/'Indicator Data'!$BD152)</f>
        <v>0</v>
      </c>
      <c r="Q149" s="56">
        <f>'Indicator Data'!F152/'Indicator Data'!$BD152</f>
        <v>2.1528268184272835E-5</v>
      </c>
      <c r="R149" s="56">
        <f>'Indicator Data'!G152/'Indicator Data'!$BD152</f>
        <v>1.9045580110497236E-2</v>
      </c>
      <c r="S149" s="56">
        <f>'Indicator Data'!H152/'Indicator Data'!$BD152</f>
        <v>2.0047979063681303E-3</v>
      </c>
      <c r="T149" s="56">
        <f>'Indicator Data'!I152/'Indicator Data'!$BD152</f>
        <v>0</v>
      </c>
      <c r="U149" s="56">
        <f>'Indicator Data'!J152/'Indicator Data'!$BD152</f>
        <v>0</v>
      </c>
      <c r="V149" s="55">
        <f t="shared" si="127"/>
        <v>0</v>
      </c>
      <c r="W149" s="55">
        <f t="shared" si="128"/>
        <v>0</v>
      </c>
      <c r="X149" s="55">
        <f t="shared" si="129"/>
        <v>0</v>
      </c>
      <c r="Y149" s="55">
        <f t="shared" si="130"/>
        <v>0.1</v>
      </c>
      <c r="Z149" s="55">
        <f t="shared" si="131"/>
        <v>8.5</v>
      </c>
      <c r="AA149" s="55">
        <f t="shared" si="132"/>
        <v>10</v>
      </c>
      <c r="AB149" s="55">
        <f t="shared" si="133"/>
        <v>4</v>
      </c>
      <c r="AC149" s="55">
        <f t="shared" si="134"/>
        <v>8.3000000000000007</v>
      </c>
      <c r="AD149" s="55">
        <f t="shared" si="135"/>
        <v>0</v>
      </c>
      <c r="AE149" s="55">
        <f t="shared" si="136"/>
        <v>5.5</v>
      </c>
      <c r="AF149" s="55">
        <f t="shared" si="137"/>
        <v>0</v>
      </c>
      <c r="AG149" s="55">
        <f>ROUND(IF('Indicator Data'!K152=0,0,IF('Indicator Data'!K152&gt;AG$194,10,IF('Indicator Data'!K152&lt;AG$195,0,10-(AG$194-'Indicator Data'!K152)/(AG$194-AG$195)*10))),1)</f>
        <v>1</v>
      </c>
      <c r="AH149" s="55">
        <f t="shared" si="138"/>
        <v>0.1</v>
      </c>
      <c r="AI149" s="55">
        <f t="shared" si="139"/>
        <v>0.1</v>
      </c>
      <c r="AJ149" s="55">
        <f t="shared" si="140"/>
        <v>7</v>
      </c>
      <c r="AK149" s="55">
        <f t="shared" si="141"/>
        <v>5.3</v>
      </c>
      <c r="AL149" s="55">
        <f t="shared" si="142"/>
        <v>6.2</v>
      </c>
      <c r="AM149" s="55">
        <f t="shared" si="143"/>
        <v>0</v>
      </c>
      <c r="AN149" s="55">
        <f t="shared" si="144"/>
        <v>0</v>
      </c>
      <c r="AO149" s="57">
        <f t="shared" si="145"/>
        <v>0.1</v>
      </c>
      <c r="AP149" s="57">
        <f t="shared" si="146"/>
        <v>0.1</v>
      </c>
      <c r="AQ149" s="57">
        <f t="shared" si="147"/>
        <v>6.9</v>
      </c>
      <c r="AR149" s="57">
        <f t="shared" si="148"/>
        <v>4.4000000000000004</v>
      </c>
      <c r="AS149" s="55">
        <f t="shared" si="149"/>
        <v>0.5</v>
      </c>
      <c r="AT149" s="55" t="str">
        <f>IF('Indicator Data'!L152="No data","x",IF('Indicator Data'!BE152&lt;1000,"x",ROUND((IF('Indicator Data'!L152&gt;AT$194,10,IF('Indicator Data'!L152&lt;AT$195,0,10-(AT$194-'Indicator Data'!L152)/(AT$194-AT$195)*10))),1)))</f>
        <v>x</v>
      </c>
      <c r="AU149" s="57">
        <f t="shared" si="150"/>
        <v>0.5</v>
      </c>
      <c r="AV149" s="58">
        <f t="shared" si="151"/>
        <v>2.9</v>
      </c>
      <c r="AW149" s="55">
        <f>ROUND(IF('Indicator Data'!M152=0,0,IF('Indicator Data'!M152&gt;AW$194,10,IF('Indicator Data'!M152&lt;AW$195,0,10-(AW$194-'Indicator Data'!M152)/(AW$194-AW$195)*10))),1)</f>
        <v>0</v>
      </c>
      <c r="AX149" s="55">
        <f>ROUND(IF('Indicator Data'!N152=0,0,IF(LOG('Indicator Data'!N152)&gt;LOG(AX$194),10,IF(LOG('Indicator Data'!N152)&lt;LOG(AX$195),0,10-(LOG(AX$194)-LOG('Indicator Data'!N152))/(LOG(AX$194)-LOG(AX$195))*10))),1)</f>
        <v>0</v>
      </c>
      <c r="AY149" s="57">
        <f t="shared" si="152"/>
        <v>0</v>
      </c>
      <c r="AZ149" s="55">
        <f>'Indicator Data'!O152</f>
        <v>0</v>
      </c>
      <c r="BA149" s="55">
        <f>'Indicator Data'!P152</f>
        <v>0</v>
      </c>
      <c r="BB149" s="57">
        <f t="shared" si="153"/>
        <v>0</v>
      </c>
      <c r="BC149" s="58">
        <f t="shared" si="154"/>
        <v>0</v>
      </c>
      <c r="BD149" s="15"/>
      <c r="BE149" s="104"/>
    </row>
    <row r="150" spans="1:58" s="4" customFormat="1" x14ac:dyDescent="0.35">
      <c r="A150" s="126" t="str">
        <f>'Indicator Data'!A153</f>
        <v>Sao Tome and Principe</v>
      </c>
      <c r="B150" s="59" t="str">
        <f>'Indicator Data'!B153</f>
        <v>STP</v>
      </c>
      <c r="C150" s="55">
        <f>ROUND(IF('Indicator Data'!C153=0,0.1,IF(LOG('Indicator Data'!C153)&gt;C$194,10,IF(LOG('Indicator Data'!C153)&lt;C$195,0,10-(C$194-LOG('Indicator Data'!C153))/(C$194-C$195)*10))),1)</f>
        <v>0.1</v>
      </c>
      <c r="D150" s="55">
        <f>ROUND(IF('Indicator Data'!D153=0,0.1,IF(LOG('Indicator Data'!D153)&gt;D$194,10,IF(LOG('Indicator Data'!D153)&lt;D$195,0,10-(D$194-LOG('Indicator Data'!D153))/(D$194-D$195)*10))),1)</f>
        <v>0.1</v>
      </c>
      <c r="E150" s="55">
        <f t="shared" si="124"/>
        <v>0.1</v>
      </c>
      <c r="F150" s="55">
        <f>ROUND(IF('Indicator Data'!E153="No data",0.1,IF('Indicator Data'!E153=0,0,IF(LOG('Indicator Data'!E153)&gt;F$194,10,IF(LOG('Indicator Data'!E153)&lt;F$195,0,10-(F$194-LOG('Indicator Data'!E153))/(F$194-F$195)*10)))),1)</f>
        <v>0.1</v>
      </c>
      <c r="G150" s="55">
        <f>ROUND(IF('Indicator Data'!F153=0,0,IF(LOG('Indicator Data'!F153)&gt;G$194,10,IF(LOG('Indicator Data'!F153)&lt;G$195,0,10-(G$194-LOG('Indicator Data'!F153))/(G$194-G$195)*10))),1)</f>
        <v>0</v>
      </c>
      <c r="H150" s="55">
        <f>ROUND(IF('Indicator Data'!G153=0,0,IF(LOG('Indicator Data'!G153)&gt;H$194,10,IF(LOG('Indicator Data'!G153)&lt;H$195,0,10-(H$194-LOG('Indicator Data'!G153))/(H$194-H$195)*10))),1)</f>
        <v>0</v>
      </c>
      <c r="I150" s="55">
        <f>ROUND(IF('Indicator Data'!H153=0,0,IF(LOG('Indicator Data'!H153)&gt;I$194,10,IF(LOG('Indicator Data'!H153)&lt;I$195,0,10-(I$194-LOG('Indicator Data'!H153))/(I$194-I$195)*10))),1)</f>
        <v>0</v>
      </c>
      <c r="J150" s="55">
        <f t="shared" si="125"/>
        <v>0</v>
      </c>
      <c r="K150" s="55">
        <f>ROUND(IF('Indicator Data'!I153=0,0,IF(LOG('Indicator Data'!I153)&gt;K$194,10,IF(LOG('Indicator Data'!I153)&lt;K$195,0,10-(K$194-LOG('Indicator Data'!I153))/(K$194-K$195)*10))),1)</f>
        <v>0</v>
      </c>
      <c r="L150" s="55">
        <f t="shared" si="126"/>
        <v>0</v>
      </c>
      <c r="M150" s="55">
        <f>ROUND(IF('Indicator Data'!J153=0,0,IF(LOG('Indicator Data'!J153)&gt;M$194,10,IF(LOG('Indicator Data'!J153)&lt;M$195,0,10-(M$194-LOG('Indicator Data'!J153))/(M$194-M$195)*10))),1)</f>
        <v>0</v>
      </c>
      <c r="N150" s="56">
        <f>'Indicator Data'!C153/'Indicator Data'!$BD153</f>
        <v>0</v>
      </c>
      <c r="O150" s="56">
        <f>'Indicator Data'!D153/'Indicator Data'!$BD153</f>
        <v>0</v>
      </c>
      <c r="P150" s="56">
        <f>IF(F150=0.1,0,'Indicator Data'!E153/'Indicator Data'!$BD153)</f>
        <v>0</v>
      </c>
      <c r="Q150" s="56">
        <f>'Indicator Data'!F153/'Indicator Data'!$BD153</f>
        <v>0</v>
      </c>
      <c r="R150" s="56">
        <f>'Indicator Data'!G153/'Indicator Data'!$BD153</f>
        <v>0</v>
      </c>
      <c r="S150" s="56">
        <f>'Indicator Data'!H153/'Indicator Data'!$BD153</f>
        <v>0</v>
      </c>
      <c r="T150" s="56">
        <f>'Indicator Data'!I153/'Indicator Data'!$BD153</f>
        <v>0</v>
      </c>
      <c r="U150" s="56">
        <f>'Indicator Data'!J153/'Indicator Data'!$BD153</f>
        <v>0</v>
      </c>
      <c r="V150" s="55">
        <f t="shared" si="127"/>
        <v>0</v>
      </c>
      <c r="W150" s="55">
        <f t="shared" si="128"/>
        <v>0</v>
      </c>
      <c r="X150" s="55">
        <f t="shared" si="129"/>
        <v>0</v>
      </c>
      <c r="Y150" s="55">
        <f t="shared" si="130"/>
        <v>0.1</v>
      </c>
      <c r="Z150" s="55">
        <f t="shared" si="131"/>
        <v>0</v>
      </c>
      <c r="AA150" s="55">
        <f t="shared" si="132"/>
        <v>0</v>
      </c>
      <c r="AB150" s="55">
        <f t="shared" si="133"/>
        <v>0</v>
      </c>
      <c r="AC150" s="55">
        <f t="shared" si="134"/>
        <v>0</v>
      </c>
      <c r="AD150" s="55">
        <f t="shared" si="135"/>
        <v>0</v>
      </c>
      <c r="AE150" s="55">
        <f t="shared" si="136"/>
        <v>0</v>
      </c>
      <c r="AF150" s="55">
        <f t="shared" si="137"/>
        <v>0</v>
      </c>
      <c r="AG150" s="55">
        <f>ROUND(IF('Indicator Data'!K153=0,0,IF('Indicator Data'!K153&gt;AG$194,10,IF('Indicator Data'!K153&lt;AG$195,0,10-(AG$194-'Indicator Data'!K153)/(AG$194-AG$195)*10))),1)</f>
        <v>0</v>
      </c>
      <c r="AH150" s="55">
        <f t="shared" si="138"/>
        <v>0.1</v>
      </c>
      <c r="AI150" s="55">
        <f t="shared" si="139"/>
        <v>0.1</v>
      </c>
      <c r="AJ150" s="55">
        <f t="shared" si="140"/>
        <v>0</v>
      </c>
      <c r="AK150" s="55">
        <f t="shared" si="141"/>
        <v>0</v>
      </c>
      <c r="AL150" s="55">
        <f t="shared" si="142"/>
        <v>0</v>
      </c>
      <c r="AM150" s="55">
        <f t="shared" si="143"/>
        <v>0</v>
      </c>
      <c r="AN150" s="55">
        <f t="shared" si="144"/>
        <v>0</v>
      </c>
      <c r="AO150" s="57">
        <f t="shared" si="145"/>
        <v>0.1</v>
      </c>
      <c r="AP150" s="57">
        <f t="shared" si="146"/>
        <v>0.1</v>
      </c>
      <c r="AQ150" s="57">
        <f t="shared" si="147"/>
        <v>0</v>
      </c>
      <c r="AR150" s="57">
        <f t="shared" si="148"/>
        <v>0</v>
      </c>
      <c r="AS150" s="55">
        <f t="shared" si="149"/>
        <v>0</v>
      </c>
      <c r="AT150" s="55" t="str">
        <f>IF('Indicator Data'!L153="No data","x",IF('Indicator Data'!BE153&lt;1000,"x",ROUND((IF('Indicator Data'!L153&gt;AT$194,10,IF('Indicator Data'!L153&lt;AT$195,0,10-(AT$194-'Indicator Data'!L153)/(AT$194-AT$195)*10))),1)))</f>
        <v>x</v>
      </c>
      <c r="AU150" s="57">
        <f t="shared" si="150"/>
        <v>0</v>
      </c>
      <c r="AV150" s="58">
        <f t="shared" si="151"/>
        <v>0.1</v>
      </c>
      <c r="AW150" s="55">
        <f>ROUND(IF('Indicator Data'!M153=0,0,IF('Indicator Data'!M153&gt;AW$194,10,IF('Indicator Data'!M153&lt;AW$195,0,10-(AW$194-'Indicator Data'!M153)/(AW$194-AW$195)*10))),1)</f>
        <v>0</v>
      </c>
      <c r="AX150" s="55">
        <f>ROUND(IF('Indicator Data'!N153=0,0,IF(LOG('Indicator Data'!N153)&gt;LOG(AX$194),10,IF(LOG('Indicator Data'!N153)&lt;LOG(AX$195),0,10-(LOG(AX$194)-LOG('Indicator Data'!N153))/(LOG(AX$194)-LOG(AX$195))*10))),1)</f>
        <v>0</v>
      </c>
      <c r="AY150" s="57">
        <f t="shared" si="152"/>
        <v>0</v>
      </c>
      <c r="AZ150" s="55">
        <f>'Indicator Data'!O153</f>
        <v>0</v>
      </c>
      <c r="BA150" s="55">
        <f>'Indicator Data'!P153</f>
        <v>0</v>
      </c>
      <c r="BB150" s="57">
        <f t="shared" si="153"/>
        <v>0</v>
      </c>
      <c r="BC150" s="58">
        <f t="shared" si="154"/>
        <v>0</v>
      </c>
      <c r="BD150" s="15"/>
      <c r="BE150" s="104"/>
    </row>
    <row r="151" spans="1:58" s="4" customFormat="1" x14ac:dyDescent="0.35">
      <c r="A151" s="126" t="str">
        <f>'Indicator Data'!A154</f>
        <v>Saudi Arabia</v>
      </c>
      <c r="B151" s="59" t="str">
        <f>'Indicator Data'!B154</f>
        <v>SAU</v>
      </c>
      <c r="C151" s="55">
        <f>ROUND(IF('Indicator Data'!C154=0,0.1,IF(LOG('Indicator Data'!C154)&gt;C$194,10,IF(LOG('Indicator Data'!C154)&lt;C$195,0,10-(C$194-LOG('Indicator Data'!C154))/(C$194-C$195)*10))),1)</f>
        <v>7.1</v>
      </c>
      <c r="D151" s="55">
        <f>ROUND(IF('Indicator Data'!D154=0,0.1,IF(LOG('Indicator Data'!D154)&gt;D$194,10,IF(LOG('Indicator Data'!D154)&lt;D$195,0,10-(D$194-LOG('Indicator Data'!D154))/(D$194-D$195)*10))),1)</f>
        <v>0.1</v>
      </c>
      <c r="E151" s="55">
        <f t="shared" si="124"/>
        <v>4.5</v>
      </c>
      <c r="F151" s="55">
        <f>ROUND(IF('Indicator Data'!E154="No data",0.1,IF('Indicator Data'!E154=0,0,IF(LOG('Indicator Data'!E154)&gt;F$194,10,IF(LOG('Indicator Data'!E154)&lt;F$195,0,10-(F$194-LOG('Indicator Data'!E154))/(F$194-F$195)*10)))),1)</f>
        <v>6</v>
      </c>
      <c r="G151" s="55">
        <f>ROUND(IF('Indicator Data'!F154=0,0,IF(LOG('Indicator Data'!F154)&gt;G$194,10,IF(LOG('Indicator Data'!F154)&lt;G$195,0,10-(G$194-LOG('Indicator Data'!F154))/(G$194-G$195)*10))),1)</f>
        <v>0</v>
      </c>
      <c r="H151" s="55">
        <f>ROUND(IF('Indicator Data'!G154=0,0,IF(LOG('Indicator Data'!G154)&gt;H$194,10,IF(LOG('Indicator Data'!G154)&lt;H$195,0,10-(H$194-LOG('Indicator Data'!G154))/(H$194-H$195)*10))),1)</f>
        <v>0</v>
      </c>
      <c r="I151" s="55">
        <f>ROUND(IF('Indicator Data'!H154=0,0,IF(LOG('Indicator Data'!H154)&gt;I$194,10,IF(LOG('Indicator Data'!H154)&lt;I$195,0,10-(I$194-LOG('Indicator Data'!H154))/(I$194-I$195)*10))),1)</f>
        <v>0</v>
      </c>
      <c r="J151" s="55">
        <f t="shared" si="125"/>
        <v>0</v>
      </c>
      <c r="K151" s="55">
        <f>ROUND(IF('Indicator Data'!I154=0,0,IF(LOG('Indicator Data'!I154)&gt;K$194,10,IF(LOG('Indicator Data'!I154)&lt;K$195,0,10-(K$194-LOG('Indicator Data'!I154))/(K$194-K$195)*10))),1)</f>
        <v>0</v>
      </c>
      <c r="L151" s="55">
        <f t="shared" si="126"/>
        <v>0</v>
      </c>
      <c r="M151" s="55">
        <f>ROUND(IF('Indicator Data'!J154=0,0,IF(LOG('Indicator Data'!J154)&gt;M$194,10,IF(LOG('Indicator Data'!J154)&lt;M$195,0,10-(M$194-LOG('Indicator Data'!J154))/(M$194-M$195)*10))),1)</f>
        <v>0</v>
      </c>
      <c r="N151" s="56">
        <f>'Indicator Data'!C154/'Indicator Data'!$BD154</f>
        <v>2.1519489551702619E-4</v>
      </c>
      <c r="O151" s="56">
        <f>'Indicator Data'!D154/'Indicator Data'!$BD154</f>
        <v>0</v>
      </c>
      <c r="P151" s="56">
        <f>IF(F151=0.1,0,'Indicator Data'!E154/'Indicator Data'!$BD154)</f>
        <v>7.6367554389202724E-4</v>
      </c>
      <c r="Q151" s="56">
        <f>'Indicator Data'!F154/'Indicator Data'!$BD154</f>
        <v>0</v>
      </c>
      <c r="R151" s="56">
        <f>'Indicator Data'!G154/'Indicator Data'!$BD154</f>
        <v>0</v>
      </c>
      <c r="S151" s="56">
        <f>'Indicator Data'!H154/'Indicator Data'!$BD154</f>
        <v>0</v>
      </c>
      <c r="T151" s="56">
        <f>'Indicator Data'!I154/'Indicator Data'!$BD154</f>
        <v>0</v>
      </c>
      <c r="U151" s="56">
        <f>'Indicator Data'!J154/'Indicator Data'!$BD154</f>
        <v>0</v>
      </c>
      <c r="V151" s="55">
        <f t="shared" si="127"/>
        <v>1.1000000000000001</v>
      </c>
      <c r="W151" s="55">
        <f t="shared" si="128"/>
        <v>0</v>
      </c>
      <c r="X151" s="55">
        <f t="shared" si="129"/>
        <v>0.6</v>
      </c>
      <c r="Y151" s="55">
        <f t="shared" si="130"/>
        <v>0.5</v>
      </c>
      <c r="Z151" s="55">
        <f t="shared" si="131"/>
        <v>0</v>
      </c>
      <c r="AA151" s="55">
        <f t="shared" si="132"/>
        <v>0</v>
      </c>
      <c r="AB151" s="55">
        <f t="shared" si="133"/>
        <v>0</v>
      </c>
      <c r="AC151" s="55">
        <f t="shared" si="134"/>
        <v>0</v>
      </c>
      <c r="AD151" s="55">
        <f t="shared" si="135"/>
        <v>0</v>
      </c>
      <c r="AE151" s="55">
        <f t="shared" si="136"/>
        <v>0</v>
      </c>
      <c r="AF151" s="55">
        <f t="shared" si="137"/>
        <v>0</v>
      </c>
      <c r="AG151" s="55">
        <f>ROUND(IF('Indicator Data'!K154=0,0,IF('Indicator Data'!K154&gt;AG$194,10,IF('Indicator Data'!K154&lt;AG$195,0,10-(AG$194-'Indicator Data'!K154)/(AG$194-AG$195)*10))),1)</f>
        <v>0</v>
      </c>
      <c r="AH151" s="55">
        <f t="shared" si="138"/>
        <v>4.0999999999999996</v>
      </c>
      <c r="AI151" s="55">
        <f t="shared" si="139"/>
        <v>0.1</v>
      </c>
      <c r="AJ151" s="55">
        <f t="shared" si="140"/>
        <v>0</v>
      </c>
      <c r="AK151" s="55">
        <f t="shared" si="141"/>
        <v>0</v>
      </c>
      <c r="AL151" s="55">
        <f t="shared" si="142"/>
        <v>0</v>
      </c>
      <c r="AM151" s="55">
        <f t="shared" si="143"/>
        <v>0</v>
      </c>
      <c r="AN151" s="55">
        <f t="shared" si="144"/>
        <v>0</v>
      </c>
      <c r="AO151" s="57">
        <f t="shared" si="145"/>
        <v>2.8</v>
      </c>
      <c r="AP151" s="57">
        <f t="shared" si="146"/>
        <v>3.7</v>
      </c>
      <c r="AQ151" s="57">
        <f t="shared" si="147"/>
        <v>0</v>
      </c>
      <c r="AR151" s="57">
        <f t="shared" si="148"/>
        <v>0</v>
      </c>
      <c r="AS151" s="55">
        <f t="shared" si="149"/>
        <v>0</v>
      </c>
      <c r="AT151" s="55">
        <f>IF('Indicator Data'!L154="No data","x",IF('Indicator Data'!BE154&lt;1000,"x",ROUND((IF('Indicator Data'!L154&gt;AT$194,10,IF('Indicator Data'!L154&lt;AT$195,0,10-(AT$194-'Indicator Data'!L154)/(AT$194-AT$195)*10))),1)))</f>
        <v>8.1</v>
      </c>
      <c r="AU151" s="57">
        <f t="shared" si="150"/>
        <v>4.0999999999999996</v>
      </c>
      <c r="AV151" s="58">
        <f t="shared" si="151"/>
        <v>2.2999999999999998</v>
      </c>
      <c r="AW151" s="55">
        <f>ROUND(IF('Indicator Data'!M154=0,0,IF('Indicator Data'!M154&gt;AW$194,10,IF('Indicator Data'!M154&lt;AW$195,0,10-(AW$194-'Indicator Data'!M154)/(AW$194-AW$195)*10))),1)</f>
        <v>6</v>
      </c>
      <c r="AX151" s="55">
        <f>ROUND(IF('Indicator Data'!N154=0,0,IF(LOG('Indicator Data'!N154)&gt;LOG(AX$194),10,IF(LOG('Indicator Data'!N154)&lt;LOG(AX$195),0,10-(LOG(AX$194)-LOG('Indicator Data'!N154))/(LOG(AX$194)-LOG(AX$195))*10))),1)</f>
        <v>6.9</v>
      </c>
      <c r="AY151" s="57">
        <f t="shared" si="152"/>
        <v>6.5</v>
      </c>
      <c r="AZ151" s="55">
        <f>'Indicator Data'!O154</f>
        <v>0</v>
      </c>
      <c r="BA151" s="55">
        <f>'Indicator Data'!P154</f>
        <v>0</v>
      </c>
      <c r="BB151" s="57">
        <f t="shared" si="153"/>
        <v>0</v>
      </c>
      <c r="BC151" s="58">
        <f t="shared" si="154"/>
        <v>4.5999999999999996</v>
      </c>
      <c r="BD151" s="15"/>
      <c r="BE151" s="104"/>
    </row>
    <row r="152" spans="1:58" s="4" customFormat="1" x14ac:dyDescent="0.35">
      <c r="A152" s="126" t="str">
        <f>'Indicator Data'!A155</f>
        <v>Senegal</v>
      </c>
      <c r="B152" s="59" t="str">
        <f>'Indicator Data'!B155</f>
        <v>SEN</v>
      </c>
      <c r="C152" s="55">
        <f>ROUND(IF('Indicator Data'!C155=0,0.1,IF(LOG('Indicator Data'!C155)&gt;C$194,10,IF(LOG('Indicator Data'!C155)&lt;C$195,0,10-(C$194-LOG('Indicator Data'!C155))/(C$194-C$195)*10))),1)</f>
        <v>0.1</v>
      </c>
      <c r="D152" s="55">
        <f>ROUND(IF('Indicator Data'!D155=0,0.1,IF(LOG('Indicator Data'!D155)&gt;D$194,10,IF(LOG('Indicator Data'!D155)&lt;D$195,0,10-(D$194-LOG('Indicator Data'!D155))/(D$194-D$195)*10))),1)</f>
        <v>0.1</v>
      </c>
      <c r="E152" s="55">
        <f t="shared" si="124"/>
        <v>0.1</v>
      </c>
      <c r="F152" s="55">
        <f>ROUND(IF('Indicator Data'!E155="No data",0.1,IF('Indicator Data'!E155=0,0,IF(LOG('Indicator Data'!E155)&gt;F$194,10,IF(LOG('Indicator Data'!E155)&lt;F$195,0,10-(F$194-LOG('Indicator Data'!E155))/(F$194-F$195)*10)))),1)</f>
        <v>6.7</v>
      </c>
      <c r="G152" s="55">
        <f>ROUND(IF('Indicator Data'!F155=0,0,IF(LOG('Indicator Data'!F155)&gt;G$194,10,IF(LOG('Indicator Data'!F155)&lt;G$195,0,10-(G$194-LOG('Indicator Data'!F155))/(G$194-G$195)*10))),1)</f>
        <v>6.1</v>
      </c>
      <c r="H152" s="55">
        <f>ROUND(IF('Indicator Data'!G155=0,0,IF(LOG('Indicator Data'!G155)&gt;H$194,10,IF(LOG('Indicator Data'!G155)&lt;H$195,0,10-(H$194-LOG('Indicator Data'!G155))/(H$194-H$195)*10))),1)</f>
        <v>0</v>
      </c>
      <c r="I152" s="55">
        <f>ROUND(IF('Indicator Data'!H155=0,0,IF(LOG('Indicator Data'!H155)&gt;I$194,10,IF(LOG('Indicator Data'!H155)&lt;I$195,0,10-(I$194-LOG('Indicator Data'!H155))/(I$194-I$195)*10))),1)</f>
        <v>0</v>
      </c>
      <c r="J152" s="55">
        <f t="shared" si="125"/>
        <v>0</v>
      </c>
      <c r="K152" s="55">
        <f>ROUND(IF('Indicator Data'!I155=0,0,IF(LOG('Indicator Data'!I155)&gt;K$194,10,IF(LOG('Indicator Data'!I155)&lt;K$195,0,10-(K$194-LOG('Indicator Data'!I155))/(K$194-K$195)*10))),1)</f>
        <v>0</v>
      </c>
      <c r="L152" s="55">
        <f t="shared" si="126"/>
        <v>0</v>
      </c>
      <c r="M152" s="55">
        <f>ROUND(IF('Indicator Data'!J155=0,0,IF(LOG('Indicator Data'!J155)&gt;M$194,10,IF(LOG('Indicator Data'!J155)&lt;M$195,0,10-(M$194-LOG('Indicator Data'!J155))/(M$194-M$195)*10))),1)</f>
        <v>9.3000000000000007</v>
      </c>
      <c r="N152" s="56">
        <f>'Indicator Data'!C155/'Indicator Data'!$BD155</f>
        <v>0</v>
      </c>
      <c r="O152" s="56">
        <f>'Indicator Data'!D155/'Indicator Data'!$BD155</f>
        <v>0</v>
      </c>
      <c r="P152" s="56">
        <f>IF(F152=0.1,0,'Indicator Data'!E155/'Indicator Data'!$BD155)</f>
        <v>3.2741642188322743E-3</v>
      </c>
      <c r="Q152" s="56">
        <f>'Indicator Data'!F155/'Indicator Data'!$BD155</f>
        <v>2.8915500606166286E-6</v>
      </c>
      <c r="R152" s="56">
        <f>'Indicator Data'!G155/'Indicator Data'!$BD155</f>
        <v>0</v>
      </c>
      <c r="S152" s="56">
        <f>'Indicator Data'!H155/'Indicator Data'!$BD155</f>
        <v>0</v>
      </c>
      <c r="T152" s="56">
        <f>'Indicator Data'!I155/'Indicator Data'!$BD155</f>
        <v>0</v>
      </c>
      <c r="U152" s="56">
        <f>'Indicator Data'!J155/'Indicator Data'!$BD155</f>
        <v>3.5716098878067412E-3</v>
      </c>
      <c r="V152" s="55">
        <f t="shared" si="127"/>
        <v>0</v>
      </c>
      <c r="W152" s="55">
        <f t="shared" si="128"/>
        <v>0</v>
      </c>
      <c r="X152" s="55">
        <f t="shared" si="129"/>
        <v>0</v>
      </c>
      <c r="Y152" s="55">
        <f t="shared" si="130"/>
        <v>2.2000000000000002</v>
      </c>
      <c r="Z152" s="55">
        <f t="shared" si="131"/>
        <v>6.6</v>
      </c>
      <c r="AA152" s="55">
        <f t="shared" si="132"/>
        <v>0</v>
      </c>
      <c r="AB152" s="55">
        <f t="shared" si="133"/>
        <v>0</v>
      </c>
      <c r="AC152" s="55">
        <f t="shared" si="134"/>
        <v>0</v>
      </c>
      <c r="AD152" s="55">
        <f t="shared" si="135"/>
        <v>0</v>
      </c>
      <c r="AE152" s="55">
        <f t="shared" si="136"/>
        <v>0</v>
      </c>
      <c r="AF152" s="55">
        <f t="shared" si="137"/>
        <v>1.2</v>
      </c>
      <c r="AG152" s="55">
        <f>ROUND(IF('Indicator Data'!K155=0,0,IF('Indicator Data'!K155&gt;AG$194,10,IF('Indicator Data'!K155&lt;AG$195,0,10-(AG$194-'Indicator Data'!K155)/(AG$194-AG$195)*10))),1)</f>
        <v>3</v>
      </c>
      <c r="AH152" s="55">
        <f t="shared" si="138"/>
        <v>0.1</v>
      </c>
      <c r="AI152" s="55">
        <f t="shared" si="139"/>
        <v>0.1</v>
      </c>
      <c r="AJ152" s="55">
        <f t="shared" si="140"/>
        <v>0</v>
      </c>
      <c r="AK152" s="55">
        <f t="shared" si="141"/>
        <v>0</v>
      </c>
      <c r="AL152" s="55">
        <f t="shared" si="142"/>
        <v>0</v>
      </c>
      <c r="AM152" s="55">
        <f t="shared" si="143"/>
        <v>0</v>
      </c>
      <c r="AN152" s="55">
        <f t="shared" si="144"/>
        <v>6.9</v>
      </c>
      <c r="AO152" s="57">
        <f t="shared" si="145"/>
        <v>0.1</v>
      </c>
      <c r="AP152" s="57">
        <f t="shared" si="146"/>
        <v>4.8</v>
      </c>
      <c r="AQ152" s="57">
        <f t="shared" si="147"/>
        <v>6.4</v>
      </c>
      <c r="AR152" s="57">
        <f t="shared" si="148"/>
        <v>0</v>
      </c>
      <c r="AS152" s="55">
        <f t="shared" si="149"/>
        <v>5</v>
      </c>
      <c r="AT152" s="55">
        <f>IF('Indicator Data'!L155="No data","x",IF('Indicator Data'!BE155&lt;1000,"x",ROUND((IF('Indicator Data'!L155&gt;AT$194,10,IF('Indicator Data'!L155&lt;AT$195,0,10-(AT$194-'Indicator Data'!L155)/(AT$194-AT$195)*10))),1)))</f>
        <v>10</v>
      </c>
      <c r="AU152" s="57">
        <f t="shared" si="150"/>
        <v>7.5</v>
      </c>
      <c r="AV152" s="58">
        <f t="shared" si="151"/>
        <v>4.4000000000000004</v>
      </c>
      <c r="AW152" s="55">
        <f>ROUND(IF('Indicator Data'!M155=0,0,IF('Indicator Data'!M155&gt;AW$194,10,IF('Indicator Data'!M155&lt;AW$195,0,10-(AW$194-'Indicator Data'!M155)/(AW$194-AW$195)*10))),1)</f>
        <v>7</v>
      </c>
      <c r="AX152" s="55">
        <f>ROUND(IF('Indicator Data'!N155=0,0,IF(LOG('Indicator Data'!N155)&gt;LOG(AX$194),10,IF(LOG('Indicator Data'!N155)&lt;LOG(AX$195),0,10-(LOG(AX$194)-LOG('Indicator Data'!N155))/(LOG(AX$194)-LOG(AX$195))*10))),1)</f>
        <v>2.4</v>
      </c>
      <c r="AY152" s="57">
        <f t="shared" si="152"/>
        <v>5.0999999999999996</v>
      </c>
      <c r="AZ152" s="55">
        <f>'Indicator Data'!O155</f>
        <v>0</v>
      </c>
      <c r="BA152" s="55">
        <f>'Indicator Data'!P155</f>
        <v>0</v>
      </c>
      <c r="BB152" s="57">
        <f t="shared" si="153"/>
        <v>0</v>
      </c>
      <c r="BC152" s="58">
        <f t="shared" si="154"/>
        <v>3.6</v>
      </c>
      <c r="BD152" s="15"/>
      <c r="BE152" s="104"/>
    </row>
    <row r="153" spans="1:58" s="4" customFormat="1" x14ac:dyDescent="0.35">
      <c r="A153" s="126" t="str">
        <f>'Indicator Data'!A156</f>
        <v>Serbia</v>
      </c>
      <c r="B153" s="59" t="str">
        <f>'Indicator Data'!B156</f>
        <v>SRB</v>
      </c>
      <c r="C153" s="55">
        <f>ROUND(IF('Indicator Data'!C156=0,0.1,IF(LOG('Indicator Data'!C156)&gt;C$194,10,IF(LOG('Indicator Data'!C156)&lt;C$195,0,10-(C$194-LOG('Indicator Data'!C156))/(C$194-C$195)*10))),1)</f>
        <v>7.9</v>
      </c>
      <c r="D153" s="55">
        <f>ROUND(IF('Indicator Data'!D156=0,0.1,IF(LOG('Indicator Data'!D156)&gt;D$194,10,IF(LOG('Indicator Data'!D156)&lt;D$195,0,10-(D$194-LOG('Indicator Data'!D156))/(D$194-D$195)*10))),1)</f>
        <v>0.1</v>
      </c>
      <c r="E153" s="55">
        <f t="shared" si="124"/>
        <v>5.2</v>
      </c>
      <c r="F153" s="55">
        <f>ROUND(IF('Indicator Data'!E156="No data",0.1,IF('Indicator Data'!E156=0,0,IF(LOG('Indicator Data'!E156)&gt;F$194,10,IF(LOG('Indicator Data'!E156)&lt;F$195,0,10-(F$194-LOG('Indicator Data'!E156))/(F$194-F$195)*10)))),1)</f>
        <v>7.5</v>
      </c>
      <c r="G153" s="55">
        <f>ROUND(IF('Indicator Data'!F156=0,0,IF(LOG('Indicator Data'!F156)&gt;G$194,10,IF(LOG('Indicator Data'!F156)&lt;G$195,0,10-(G$194-LOG('Indicator Data'!F156))/(G$194-G$195)*10))),1)</f>
        <v>0</v>
      </c>
      <c r="H153" s="55">
        <f>ROUND(IF('Indicator Data'!G156=0,0,IF(LOG('Indicator Data'!G156)&gt;H$194,10,IF(LOG('Indicator Data'!G156)&lt;H$195,0,10-(H$194-LOG('Indicator Data'!G156))/(H$194-H$195)*10))),1)</f>
        <v>0</v>
      </c>
      <c r="I153" s="55">
        <f>ROUND(IF('Indicator Data'!H156=0,0,IF(LOG('Indicator Data'!H156)&gt;I$194,10,IF(LOG('Indicator Data'!H156)&lt;I$195,0,10-(I$194-LOG('Indicator Data'!H156))/(I$194-I$195)*10))),1)</f>
        <v>0</v>
      </c>
      <c r="J153" s="55">
        <f t="shared" si="125"/>
        <v>0</v>
      </c>
      <c r="K153" s="55">
        <f>ROUND(IF('Indicator Data'!I156=0,0,IF(LOG('Indicator Data'!I156)&gt;K$194,10,IF(LOG('Indicator Data'!I156)&lt;K$195,0,10-(K$194-LOG('Indicator Data'!I156))/(K$194-K$195)*10))),1)</f>
        <v>0</v>
      </c>
      <c r="L153" s="55">
        <f t="shared" si="126"/>
        <v>0</v>
      </c>
      <c r="M153" s="55">
        <f>ROUND(IF('Indicator Data'!J156=0,0,IF(LOG('Indicator Data'!J156)&gt;M$194,10,IF(LOG('Indicator Data'!J156)&lt;M$195,0,10-(M$194-LOG('Indicator Data'!J156))/(M$194-M$195)*10))),1)</f>
        <v>0</v>
      </c>
      <c r="N153" s="56">
        <f>'Indicator Data'!C156/'Indicator Data'!$BD156</f>
        <v>2.0746728932178561E-3</v>
      </c>
      <c r="O153" s="56">
        <f>'Indicator Data'!D156/'Indicator Data'!$BD156</f>
        <v>0</v>
      </c>
      <c r="P153" s="56">
        <f>IF(F153=0.1,0,'Indicator Data'!E156/'Indicator Data'!$BD156)</f>
        <v>1.4787514078581893E-2</v>
      </c>
      <c r="Q153" s="56">
        <f>'Indicator Data'!F156/'Indicator Data'!$BD156</f>
        <v>0</v>
      </c>
      <c r="R153" s="56">
        <f>'Indicator Data'!G156/'Indicator Data'!$BD156</f>
        <v>0</v>
      </c>
      <c r="S153" s="56">
        <f>'Indicator Data'!H156/'Indicator Data'!$BD156</f>
        <v>0</v>
      </c>
      <c r="T153" s="56">
        <f>'Indicator Data'!I156/'Indicator Data'!$BD156</f>
        <v>0</v>
      </c>
      <c r="U153" s="56">
        <f>'Indicator Data'!J156/'Indicator Data'!$BD156</f>
        <v>0</v>
      </c>
      <c r="V153" s="55">
        <f t="shared" si="127"/>
        <v>10</v>
      </c>
      <c r="W153" s="55">
        <f t="shared" si="128"/>
        <v>0</v>
      </c>
      <c r="X153" s="55">
        <f t="shared" si="129"/>
        <v>7.6</v>
      </c>
      <c r="Y153" s="55">
        <f t="shared" si="130"/>
        <v>9.9</v>
      </c>
      <c r="Z153" s="55">
        <f t="shared" si="131"/>
        <v>0</v>
      </c>
      <c r="AA153" s="55">
        <f t="shared" si="132"/>
        <v>0</v>
      </c>
      <c r="AB153" s="55">
        <f t="shared" si="133"/>
        <v>0</v>
      </c>
      <c r="AC153" s="55">
        <f t="shared" si="134"/>
        <v>0</v>
      </c>
      <c r="AD153" s="55">
        <f t="shared" si="135"/>
        <v>0</v>
      </c>
      <c r="AE153" s="55">
        <f t="shared" si="136"/>
        <v>0</v>
      </c>
      <c r="AF153" s="55">
        <f t="shared" si="137"/>
        <v>0</v>
      </c>
      <c r="AG153" s="55">
        <f>ROUND(IF('Indicator Data'!K156=0,0,IF('Indicator Data'!K156&gt;AG$194,10,IF('Indicator Data'!K156&lt;AG$195,0,10-(AG$194-'Indicator Data'!K156)/(AG$194-AG$195)*10))),1)</f>
        <v>0</v>
      </c>
      <c r="AH153" s="55">
        <f t="shared" si="138"/>
        <v>9</v>
      </c>
      <c r="AI153" s="55">
        <f t="shared" si="139"/>
        <v>0.1</v>
      </c>
      <c r="AJ153" s="55">
        <f t="shared" si="140"/>
        <v>0</v>
      </c>
      <c r="AK153" s="55">
        <f t="shared" si="141"/>
        <v>0</v>
      </c>
      <c r="AL153" s="55">
        <f t="shared" si="142"/>
        <v>0</v>
      </c>
      <c r="AM153" s="55">
        <f t="shared" si="143"/>
        <v>0</v>
      </c>
      <c r="AN153" s="55">
        <f t="shared" si="144"/>
        <v>0</v>
      </c>
      <c r="AO153" s="57">
        <f t="shared" si="145"/>
        <v>6.6</v>
      </c>
      <c r="AP153" s="57">
        <f t="shared" si="146"/>
        <v>9</v>
      </c>
      <c r="AQ153" s="57">
        <f t="shared" si="147"/>
        <v>0</v>
      </c>
      <c r="AR153" s="57">
        <f t="shared" si="148"/>
        <v>0</v>
      </c>
      <c r="AS153" s="55">
        <f t="shared" si="149"/>
        <v>0</v>
      </c>
      <c r="AT153" s="55">
        <f>IF('Indicator Data'!L156="No data","x",IF('Indicator Data'!BE156&lt;1000,"x",ROUND((IF('Indicator Data'!L156&gt;AT$194,10,IF('Indicator Data'!L156&lt;AT$195,0,10-(AT$194-'Indicator Data'!L156)/(AT$194-AT$195)*10))),1)))</f>
        <v>5.0999999999999996</v>
      </c>
      <c r="AU153" s="57">
        <f t="shared" si="150"/>
        <v>2.6</v>
      </c>
      <c r="AV153" s="58">
        <f t="shared" si="151"/>
        <v>4.8</v>
      </c>
      <c r="AW153" s="55">
        <f>ROUND(IF('Indicator Data'!M156=0,0,IF('Indicator Data'!M156&gt;AW$194,10,IF('Indicator Data'!M156&lt;AW$195,0,10-(AW$194-'Indicator Data'!M156)/(AW$194-AW$195)*10))),1)</f>
        <v>2</v>
      </c>
      <c r="AX153" s="55">
        <f>ROUND(IF('Indicator Data'!N156=0,0,IF(LOG('Indicator Data'!N156)&gt;LOG(AX$194),10,IF(LOG('Indicator Data'!N156)&lt;LOG(AX$195),0,10-(LOG(AX$194)-LOG('Indicator Data'!N156))/(LOG(AX$194)-LOG(AX$195))*10))),1)</f>
        <v>3.4</v>
      </c>
      <c r="AY153" s="57">
        <f t="shared" si="152"/>
        <v>2.7</v>
      </c>
      <c r="AZ153" s="55">
        <f>'Indicator Data'!O156</f>
        <v>0</v>
      </c>
      <c r="BA153" s="55">
        <f>'Indicator Data'!P156</f>
        <v>0</v>
      </c>
      <c r="BB153" s="57">
        <f t="shared" si="153"/>
        <v>0</v>
      </c>
      <c r="BC153" s="58">
        <f t="shared" si="154"/>
        <v>1.9</v>
      </c>
      <c r="BD153" s="15"/>
      <c r="BE153" s="104"/>
    </row>
    <row r="154" spans="1:58" s="4" customFormat="1" x14ac:dyDescent="0.35">
      <c r="A154" s="126" t="str">
        <f>'Indicator Data'!A157</f>
        <v>Seychelles</v>
      </c>
      <c r="B154" s="59" t="str">
        <f>'Indicator Data'!B157</f>
        <v>SYC</v>
      </c>
      <c r="C154" s="55">
        <f>ROUND(IF('Indicator Data'!C157=0,0.1,IF(LOG('Indicator Data'!C157)&gt;C$194,10,IF(LOG('Indicator Data'!C157)&lt;C$195,0,10-(C$194-LOG('Indicator Data'!C157))/(C$194-C$195)*10))),1)</f>
        <v>0.1</v>
      </c>
      <c r="D154" s="55">
        <f>ROUND(IF('Indicator Data'!D157=0,0.1,IF(LOG('Indicator Data'!D157)&gt;D$194,10,IF(LOG('Indicator Data'!D157)&lt;D$195,0,10-(D$194-LOG('Indicator Data'!D157))/(D$194-D$195)*10))),1)</f>
        <v>0.1</v>
      </c>
      <c r="E154" s="55">
        <f t="shared" si="124"/>
        <v>0.1</v>
      </c>
      <c r="F154" s="55">
        <f>ROUND(IF('Indicator Data'!E157="No data",0.1,IF('Indicator Data'!E157=0,0,IF(LOG('Indicator Data'!E157)&gt;F$194,10,IF(LOG('Indicator Data'!E157)&lt;F$195,0,10-(F$194-LOG('Indicator Data'!E157))/(F$194-F$195)*10)))),1)</f>
        <v>0.1</v>
      </c>
      <c r="G154" s="55">
        <f>ROUND(IF('Indicator Data'!F157=0,0,IF(LOG('Indicator Data'!F157)&gt;G$194,10,IF(LOG('Indicator Data'!F157)&lt;G$195,0,10-(G$194-LOG('Indicator Data'!F157))/(G$194-G$195)*10))),1)</f>
        <v>5.3</v>
      </c>
      <c r="H154" s="55">
        <f>ROUND(IF('Indicator Data'!G157=0,0,IF(LOG('Indicator Data'!G157)&gt;H$194,10,IF(LOG('Indicator Data'!G157)&lt;H$195,0,10-(H$194-LOG('Indicator Data'!G157))/(H$194-H$195)*10))),1)</f>
        <v>0</v>
      </c>
      <c r="I154" s="55">
        <f>ROUND(IF('Indicator Data'!H157=0,0,IF(LOG('Indicator Data'!H157)&gt;I$194,10,IF(LOG('Indicator Data'!H157)&lt;I$195,0,10-(I$194-LOG('Indicator Data'!H157))/(I$194-I$195)*10))),1)</f>
        <v>0</v>
      </c>
      <c r="J154" s="55">
        <f t="shared" si="125"/>
        <v>0</v>
      </c>
      <c r="K154" s="55">
        <f>ROUND(IF('Indicator Data'!I157=0,0,IF(LOG('Indicator Data'!I157)&gt;K$194,10,IF(LOG('Indicator Data'!I157)&lt;K$195,0,10-(K$194-LOG('Indicator Data'!I157))/(K$194-K$195)*10))),1)</f>
        <v>0</v>
      </c>
      <c r="L154" s="55">
        <f t="shared" si="126"/>
        <v>0</v>
      </c>
      <c r="M154" s="55">
        <f>ROUND(IF('Indicator Data'!J157=0,0,IF(LOG('Indicator Data'!J157)&gt;M$194,10,IF(LOG('Indicator Data'!J157)&lt;M$195,0,10-(M$194-LOG('Indicator Data'!J157))/(M$194-M$195)*10))),1)</f>
        <v>0</v>
      </c>
      <c r="N154" s="56">
        <f>'Indicator Data'!C157/'Indicator Data'!$BD157</f>
        <v>0</v>
      </c>
      <c r="O154" s="56">
        <f>'Indicator Data'!D157/'Indicator Data'!$BD157</f>
        <v>0</v>
      </c>
      <c r="P154" s="56">
        <f>IF(F154=0.1,0,'Indicator Data'!E157/'Indicator Data'!$BD157)</f>
        <v>0</v>
      </c>
      <c r="Q154" s="56">
        <f>'Indicator Data'!F157/'Indicator Data'!$BD157</f>
        <v>1.5725923770730288E-4</v>
      </c>
      <c r="R154" s="56">
        <f>'Indicator Data'!G157/'Indicator Data'!$BD157</f>
        <v>0</v>
      </c>
      <c r="S154" s="56">
        <f>'Indicator Data'!H157/'Indicator Data'!$BD157</f>
        <v>0</v>
      </c>
      <c r="T154" s="56">
        <f>'Indicator Data'!I157/'Indicator Data'!$BD157</f>
        <v>0</v>
      </c>
      <c r="U154" s="56">
        <f>'Indicator Data'!J157/'Indicator Data'!$BD157</f>
        <v>0</v>
      </c>
      <c r="V154" s="55">
        <f t="shared" si="127"/>
        <v>0</v>
      </c>
      <c r="W154" s="55">
        <f t="shared" si="128"/>
        <v>0</v>
      </c>
      <c r="X154" s="55">
        <f t="shared" si="129"/>
        <v>0</v>
      </c>
      <c r="Y154" s="55">
        <f t="shared" si="130"/>
        <v>0.1</v>
      </c>
      <c r="Z154" s="55">
        <f t="shared" si="131"/>
        <v>10</v>
      </c>
      <c r="AA154" s="55">
        <f t="shared" si="132"/>
        <v>0</v>
      </c>
      <c r="AB154" s="55">
        <f t="shared" si="133"/>
        <v>0</v>
      </c>
      <c r="AC154" s="55">
        <f t="shared" si="134"/>
        <v>0</v>
      </c>
      <c r="AD154" s="55">
        <f t="shared" si="135"/>
        <v>0</v>
      </c>
      <c r="AE154" s="55">
        <f t="shared" si="136"/>
        <v>0</v>
      </c>
      <c r="AF154" s="55">
        <f t="shared" si="137"/>
        <v>0</v>
      </c>
      <c r="AG154" s="55">
        <f>ROUND(IF('Indicator Data'!K157=0,0,IF('Indicator Data'!K157&gt;AG$194,10,IF('Indicator Data'!K157&lt;AG$195,0,10-(AG$194-'Indicator Data'!K157)/(AG$194-AG$195)*10))),1)</f>
        <v>0</v>
      </c>
      <c r="AH154" s="55">
        <f t="shared" si="138"/>
        <v>0.1</v>
      </c>
      <c r="AI154" s="55">
        <f t="shared" si="139"/>
        <v>0.1</v>
      </c>
      <c r="AJ154" s="55">
        <f t="shared" si="140"/>
        <v>0</v>
      </c>
      <c r="AK154" s="55">
        <f t="shared" si="141"/>
        <v>0</v>
      </c>
      <c r="AL154" s="55">
        <f t="shared" si="142"/>
        <v>0</v>
      </c>
      <c r="AM154" s="55">
        <f t="shared" si="143"/>
        <v>0</v>
      </c>
      <c r="AN154" s="55">
        <f t="shared" si="144"/>
        <v>0</v>
      </c>
      <c r="AO154" s="57">
        <f t="shared" si="145"/>
        <v>0.1</v>
      </c>
      <c r="AP154" s="57">
        <f t="shared" si="146"/>
        <v>0.1</v>
      </c>
      <c r="AQ154" s="57">
        <f t="shared" si="147"/>
        <v>8.6</v>
      </c>
      <c r="AR154" s="57">
        <f t="shared" si="148"/>
        <v>0</v>
      </c>
      <c r="AS154" s="55">
        <f t="shared" si="149"/>
        <v>0</v>
      </c>
      <c r="AT154" s="55" t="str">
        <f>IF('Indicator Data'!L157="No data","x",IF('Indicator Data'!BE157&lt;1000,"x",ROUND((IF('Indicator Data'!L157&gt;AT$194,10,IF('Indicator Data'!L157&lt;AT$195,0,10-(AT$194-'Indicator Data'!L157)/(AT$194-AT$195)*10))),1)))</f>
        <v>x</v>
      </c>
      <c r="AU154" s="57">
        <f t="shared" si="150"/>
        <v>0</v>
      </c>
      <c r="AV154" s="58">
        <f t="shared" si="151"/>
        <v>2.9</v>
      </c>
      <c r="AW154" s="55">
        <f>ROUND(IF('Indicator Data'!M157=0,0,IF('Indicator Data'!M157&gt;AW$194,10,IF('Indicator Data'!M157&lt;AW$195,0,10-(AW$194-'Indicator Data'!M157)/(AW$194-AW$195)*10))),1)</f>
        <v>0</v>
      </c>
      <c r="AX154" s="55">
        <f>ROUND(IF('Indicator Data'!N157=0,0,IF(LOG('Indicator Data'!N157)&gt;LOG(AX$194),10,IF(LOG('Indicator Data'!N157)&lt;LOG(AX$195),0,10-(LOG(AX$194)-LOG('Indicator Data'!N157))/(LOG(AX$194)-LOG(AX$195))*10))),1)</f>
        <v>0</v>
      </c>
      <c r="AY154" s="57">
        <f t="shared" si="152"/>
        <v>0</v>
      </c>
      <c r="AZ154" s="55">
        <f>'Indicator Data'!O157</f>
        <v>0</v>
      </c>
      <c r="BA154" s="55">
        <f>'Indicator Data'!P157</f>
        <v>0</v>
      </c>
      <c r="BB154" s="57">
        <f t="shared" si="153"/>
        <v>0</v>
      </c>
      <c r="BC154" s="58">
        <f t="shared" si="154"/>
        <v>0</v>
      </c>
      <c r="BD154" s="15"/>
      <c r="BE154" s="104"/>
    </row>
    <row r="155" spans="1:58" s="4" customFormat="1" x14ac:dyDescent="0.35">
      <c r="A155" s="126" t="str">
        <f>'Indicator Data'!A158</f>
        <v>Sierra Leone</v>
      </c>
      <c r="B155" s="59" t="str">
        <f>'Indicator Data'!B158</f>
        <v>SLE</v>
      </c>
      <c r="C155" s="55">
        <f>ROUND(IF('Indicator Data'!C158=0,0.1,IF(LOG('Indicator Data'!C158)&gt;C$194,10,IF(LOG('Indicator Data'!C158)&lt;C$195,0,10-(C$194-LOG('Indicator Data'!C158))/(C$194-C$195)*10))),1)</f>
        <v>0.1</v>
      </c>
      <c r="D155" s="55">
        <f>ROUND(IF('Indicator Data'!D158=0,0.1,IF(LOG('Indicator Data'!D158)&gt;D$194,10,IF(LOG('Indicator Data'!D158)&lt;D$195,0,10-(D$194-LOG('Indicator Data'!D158))/(D$194-D$195)*10))),1)</f>
        <v>0.1</v>
      </c>
      <c r="E155" s="55">
        <f t="shared" si="124"/>
        <v>0.1</v>
      </c>
      <c r="F155" s="55">
        <f>ROUND(IF('Indicator Data'!E158="No data",0.1,IF('Indicator Data'!E158=0,0,IF(LOG('Indicator Data'!E158)&gt;F$194,10,IF(LOG('Indicator Data'!E158)&lt;F$195,0,10-(F$194-LOG('Indicator Data'!E158))/(F$194-F$195)*10)))),1)</f>
        <v>6</v>
      </c>
      <c r="G155" s="55">
        <f>ROUND(IF('Indicator Data'!F158=0,0,IF(LOG('Indicator Data'!F158)&gt;G$194,10,IF(LOG('Indicator Data'!F158)&lt;G$195,0,10-(G$194-LOG('Indicator Data'!F158))/(G$194-G$195)*10))),1)</f>
        <v>5.3</v>
      </c>
      <c r="H155" s="55">
        <f>ROUND(IF('Indicator Data'!G158=0,0,IF(LOG('Indicator Data'!G158)&gt;H$194,10,IF(LOG('Indicator Data'!G158)&lt;H$195,0,10-(H$194-LOG('Indicator Data'!G158))/(H$194-H$195)*10))),1)</f>
        <v>0</v>
      </c>
      <c r="I155" s="55">
        <f>ROUND(IF('Indicator Data'!H158=0,0,IF(LOG('Indicator Data'!H158)&gt;I$194,10,IF(LOG('Indicator Data'!H158)&lt;I$195,0,10-(I$194-LOG('Indicator Data'!H158))/(I$194-I$195)*10))),1)</f>
        <v>0</v>
      </c>
      <c r="J155" s="55">
        <f t="shared" si="125"/>
        <v>0</v>
      </c>
      <c r="K155" s="55">
        <f>ROUND(IF('Indicator Data'!I158=0,0,IF(LOG('Indicator Data'!I158)&gt;K$194,10,IF(LOG('Indicator Data'!I158)&lt;K$195,0,10-(K$194-LOG('Indicator Data'!I158))/(K$194-K$195)*10))),1)</f>
        <v>0</v>
      </c>
      <c r="L155" s="55">
        <f t="shared" si="126"/>
        <v>0</v>
      </c>
      <c r="M155" s="55">
        <f>ROUND(IF('Indicator Data'!J158=0,0,IF(LOG('Indicator Data'!J158)&gt;M$194,10,IF(LOG('Indicator Data'!J158)&lt;M$195,0,10-(M$194-LOG('Indicator Data'!J158))/(M$194-M$195)*10))),1)</f>
        <v>0</v>
      </c>
      <c r="N155" s="56">
        <f>'Indicator Data'!C158/'Indicator Data'!$BD158</f>
        <v>0</v>
      </c>
      <c r="O155" s="56">
        <f>'Indicator Data'!D158/'Indicator Data'!$BD158</f>
        <v>0</v>
      </c>
      <c r="P155" s="56">
        <f>IF(F155=0.1,0,'Indicator Data'!E158/'Indicator Data'!$BD158)</f>
        <v>4.030422079955783E-3</v>
      </c>
      <c r="Q155" s="56">
        <f>'Indicator Data'!F158/'Indicator Data'!$BD158</f>
        <v>2.2384970828195735E-6</v>
      </c>
      <c r="R155" s="56">
        <f>'Indicator Data'!G158/'Indicator Data'!$BD158</f>
        <v>0</v>
      </c>
      <c r="S155" s="56">
        <f>'Indicator Data'!H158/'Indicator Data'!$BD158</f>
        <v>0</v>
      </c>
      <c r="T155" s="56">
        <f>'Indicator Data'!I158/'Indicator Data'!$BD158</f>
        <v>0</v>
      </c>
      <c r="U155" s="56">
        <f>'Indicator Data'!J158/'Indicator Data'!$BD158</f>
        <v>0</v>
      </c>
      <c r="V155" s="55">
        <f t="shared" si="127"/>
        <v>0</v>
      </c>
      <c r="W155" s="55">
        <f t="shared" si="128"/>
        <v>0</v>
      </c>
      <c r="X155" s="55">
        <f t="shared" si="129"/>
        <v>0</v>
      </c>
      <c r="Y155" s="55">
        <f t="shared" si="130"/>
        <v>2.7</v>
      </c>
      <c r="Z155" s="55">
        <f t="shared" si="131"/>
        <v>6.3</v>
      </c>
      <c r="AA155" s="55">
        <f t="shared" si="132"/>
        <v>0</v>
      </c>
      <c r="AB155" s="55">
        <f t="shared" si="133"/>
        <v>0</v>
      </c>
      <c r="AC155" s="55">
        <f t="shared" si="134"/>
        <v>0</v>
      </c>
      <c r="AD155" s="55">
        <f t="shared" si="135"/>
        <v>0</v>
      </c>
      <c r="AE155" s="55">
        <f t="shared" si="136"/>
        <v>0</v>
      </c>
      <c r="AF155" s="55">
        <f t="shared" si="137"/>
        <v>0</v>
      </c>
      <c r="AG155" s="55">
        <f>ROUND(IF('Indicator Data'!K158=0,0,IF('Indicator Data'!K158&gt;AG$194,10,IF('Indicator Data'!K158&lt;AG$195,0,10-(AG$194-'Indicator Data'!K158)/(AG$194-AG$195)*10))),1)</f>
        <v>0</v>
      </c>
      <c r="AH155" s="55">
        <f t="shared" si="138"/>
        <v>0.1</v>
      </c>
      <c r="AI155" s="55">
        <f t="shared" si="139"/>
        <v>0.1</v>
      </c>
      <c r="AJ155" s="55">
        <f t="shared" si="140"/>
        <v>0</v>
      </c>
      <c r="AK155" s="55">
        <f t="shared" si="141"/>
        <v>0</v>
      </c>
      <c r="AL155" s="55">
        <f t="shared" si="142"/>
        <v>0</v>
      </c>
      <c r="AM155" s="55">
        <f t="shared" si="143"/>
        <v>0</v>
      </c>
      <c r="AN155" s="55">
        <f t="shared" si="144"/>
        <v>0</v>
      </c>
      <c r="AO155" s="57">
        <f t="shared" si="145"/>
        <v>0.1</v>
      </c>
      <c r="AP155" s="57">
        <f t="shared" si="146"/>
        <v>4.5999999999999996</v>
      </c>
      <c r="AQ155" s="57">
        <f t="shared" si="147"/>
        <v>5.8</v>
      </c>
      <c r="AR155" s="57">
        <f t="shared" si="148"/>
        <v>0</v>
      </c>
      <c r="AS155" s="55">
        <f t="shared" si="149"/>
        <v>0</v>
      </c>
      <c r="AT155" s="55">
        <f>IF('Indicator Data'!L158="No data","x",IF('Indicator Data'!BE158&lt;1000,"x",ROUND((IF('Indicator Data'!L158&gt;AT$194,10,IF('Indicator Data'!L158&lt;AT$195,0,10-(AT$194-'Indicator Data'!L158)/(AT$194-AT$195)*10))),1)))</f>
        <v>2</v>
      </c>
      <c r="AU155" s="57">
        <f t="shared" si="150"/>
        <v>1</v>
      </c>
      <c r="AV155" s="58">
        <f t="shared" si="151"/>
        <v>2.7</v>
      </c>
      <c r="AW155" s="55">
        <f>ROUND(IF('Indicator Data'!M158=0,0,IF('Indicator Data'!M158&gt;AW$194,10,IF('Indicator Data'!M158&lt;AW$195,0,10-(AW$194-'Indicator Data'!M158)/(AW$194-AW$195)*10))),1)</f>
        <v>5.5</v>
      </c>
      <c r="AX155" s="55">
        <f>ROUND(IF('Indicator Data'!N158=0,0,IF(LOG('Indicator Data'!N158)&gt;LOG(AX$194),10,IF(LOG('Indicator Data'!N158)&lt;LOG(AX$195),0,10-(LOG(AX$194)-LOG('Indicator Data'!N158))/(LOG(AX$194)-LOG(AX$195))*10))),1)</f>
        <v>5.2</v>
      </c>
      <c r="AY155" s="57">
        <f t="shared" si="152"/>
        <v>5.4</v>
      </c>
      <c r="AZ155" s="55">
        <f>'Indicator Data'!O158</f>
        <v>0</v>
      </c>
      <c r="BA155" s="55">
        <f>'Indicator Data'!P158</f>
        <v>0</v>
      </c>
      <c r="BB155" s="57">
        <f t="shared" si="153"/>
        <v>0</v>
      </c>
      <c r="BC155" s="58">
        <f t="shared" si="154"/>
        <v>3.8</v>
      </c>
      <c r="BD155" s="15"/>
      <c r="BE155" s="104"/>
    </row>
    <row r="156" spans="1:58" s="4" customFormat="1" x14ac:dyDescent="0.35">
      <c r="A156" s="127" t="str">
        <f>'Indicator Data'!A159</f>
        <v>Singapore</v>
      </c>
      <c r="B156" s="59" t="str">
        <f>'Indicator Data'!B159</f>
        <v>SGP</v>
      </c>
      <c r="C156" s="55">
        <f>ROUND(IF('Indicator Data'!C159=0,0.1,IF(LOG('Indicator Data'!C159)&gt;C$194,10,IF(LOG('Indicator Data'!C159)&lt;C$195,0,10-(C$194-LOG('Indicator Data'!C159))/(C$194-C$195)*10))),1)</f>
        <v>0.1</v>
      </c>
      <c r="D156" s="55">
        <f>ROUND(IF('Indicator Data'!D159=0,0.1,IF(LOG('Indicator Data'!D159)&gt;D$194,10,IF(LOG('Indicator Data'!D159)&lt;D$195,0,10-(D$194-LOG('Indicator Data'!D159))/(D$194-D$195)*10))),1)</f>
        <v>0.1</v>
      </c>
      <c r="E156" s="55">
        <f t="shared" si="124"/>
        <v>0.1</v>
      </c>
      <c r="F156" s="55">
        <f>ROUND(IF('Indicator Data'!E159="No data",0.1,IF('Indicator Data'!E159=0,0,IF(LOG('Indicator Data'!E159)&gt;F$194,10,IF(LOG('Indicator Data'!E159)&lt;F$195,0,10-(F$194-LOG('Indicator Data'!E159))/(F$194-F$195)*10)))),1)</f>
        <v>0.1</v>
      </c>
      <c r="G156" s="55">
        <f>ROUND(IF('Indicator Data'!F159=0,0,IF(LOG('Indicator Data'!F159)&gt;G$194,10,IF(LOG('Indicator Data'!F159)&lt;G$195,0,10-(G$194-LOG('Indicator Data'!F159))/(G$194-G$195)*10))),1)</f>
        <v>0</v>
      </c>
      <c r="H156" s="55">
        <f>ROUND(IF('Indicator Data'!G159=0,0,IF(LOG('Indicator Data'!G159)&gt;H$194,10,IF(LOG('Indicator Data'!G159)&lt;H$195,0,10-(H$194-LOG('Indicator Data'!G159))/(H$194-H$195)*10))),1)</f>
        <v>0</v>
      </c>
      <c r="I156" s="55">
        <f>ROUND(IF('Indicator Data'!H159=0,0,IF(LOG('Indicator Data'!H159)&gt;I$194,10,IF(LOG('Indicator Data'!H159)&lt;I$195,0,10-(I$194-LOG('Indicator Data'!H159))/(I$194-I$195)*10))),1)</f>
        <v>0</v>
      </c>
      <c r="J156" s="55">
        <f t="shared" si="125"/>
        <v>0</v>
      </c>
      <c r="K156" s="55">
        <f>ROUND(IF('Indicator Data'!I159=0,0,IF(LOG('Indicator Data'!I159)&gt;K$194,10,IF(LOG('Indicator Data'!I159)&lt;K$195,0,10-(K$194-LOG('Indicator Data'!I159))/(K$194-K$195)*10))),1)</f>
        <v>0</v>
      </c>
      <c r="L156" s="55">
        <f t="shared" si="126"/>
        <v>0</v>
      </c>
      <c r="M156" s="55">
        <f>ROUND(IF('Indicator Data'!J159=0,0,IF(LOG('Indicator Data'!J159)&gt;M$194,10,IF(LOG('Indicator Data'!J159)&lt;M$195,0,10-(M$194-LOG('Indicator Data'!J159))/(M$194-M$195)*10))),1)</f>
        <v>0</v>
      </c>
      <c r="N156" s="56">
        <f>'Indicator Data'!C159/'Indicator Data'!$BD159</f>
        <v>0</v>
      </c>
      <c r="O156" s="56">
        <f>'Indicator Data'!D159/'Indicator Data'!$BD159</f>
        <v>0</v>
      </c>
      <c r="P156" s="56">
        <f>IF(F156=0.1,0,'Indicator Data'!E159/'Indicator Data'!$BD159)</f>
        <v>0</v>
      </c>
      <c r="Q156" s="56">
        <f>'Indicator Data'!F159/'Indicator Data'!$BD159</f>
        <v>0</v>
      </c>
      <c r="R156" s="56">
        <f>'Indicator Data'!G159/'Indicator Data'!$BD159</f>
        <v>0</v>
      </c>
      <c r="S156" s="56">
        <f>'Indicator Data'!H159/'Indicator Data'!$BD159</f>
        <v>0</v>
      </c>
      <c r="T156" s="56">
        <f>'Indicator Data'!I159/'Indicator Data'!$BD159</f>
        <v>0</v>
      </c>
      <c r="U156" s="56">
        <f>'Indicator Data'!J159/'Indicator Data'!$BD159</f>
        <v>0</v>
      </c>
      <c r="V156" s="55">
        <f t="shared" si="127"/>
        <v>0</v>
      </c>
      <c r="W156" s="55">
        <f t="shared" si="128"/>
        <v>0</v>
      </c>
      <c r="X156" s="55">
        <f t="shared" si="129"/>
        <v>0</v>
      </c>
      <c r="Y156" s="55">
        <f t="shared" si="130"/>
        <v>0.1</v>
      </c>
      <c r="Z156" s="55">
        <f t="shared" si="131"/>
        <v>0</v>
      </c>
      <c r="AA156" s="55">
        <f t="shared" si="132"/>
        <v>0</v>
      </c>
      <c r="AB156" s="55">
        <f t="shared" si="133"/>
        <v>0</v>
      </c>
      <c r="AC156" s="55">
        <f t="shared" si="134"/>
        <v>0</v>
      </c>
      <c r="AD156" s="55">
        <f t="shared" si="135"/>
        <v>0</v>
      </c>
      <c r="AE156" s="55">
        <f t="shared" si="136"/>
        <v>0</v>
      </c>
      <c r="AF156" s="55">
        <f t="shared" si="137"/>
        <v>0</v>
      </c>
      <c r="AG156" s="55">
        <f>ROUND(IF('Indicator Data'!K159=0,0,IF('Indicator Data'!K159&gt;AG$194,10,IF('Indicator Data'!K159&lt;AG$195,0,10-(AG$194-'Indicator Data'!K159)/(AG$194-AG$195)*10))),1)</f>
        <v>0</v>
      </c>
      <c r="AH156" s="55">
        <f t="shared" si="138"/>
        <v>0.1</v>
      </c>
      <c r="AI156" s="55">
        <f t="shared" si="139"/>
        <v>0.1</v>
      </c>
      <c r="AJ156" s="55">
        <f t="shared" si="140"/>
        <v>0</v>
      </c>
      <c r="AK156" s="55">
        <f t="shared" si="141"/>
        <v>0</v>
      </c>
      <c r="AL156" s="55">
        <f t="shared" si="142"/>
        <v>0</v>
      </c>
      <c r="AM156" s="55">
        <f t="shared" si="143"/>
        <v>0</v>
      </c>
      <c r="AN156" s="55">
        <f t="shared" si="144"/>
        <v>0</v>
      </c>
      <c r="AO156" s="57">
        <f t="shared" si="145"/>
        <v>0.1</v>
      </c>
      <c r="AP156" s="57">
        <f t="shared" si="146"/>
        <v>0.1</v>
      </c>
      <c r="AQ156" s="57">
        <f t="shared" si="147"/>
        <v>0</v>
      </c>
      <c r="AR156" s="57">
        <f t="shared" si="148"/>
        <v>0</v>
      </c>
      <c r="AS156" s="55">
        <f t="shared" si="149"/>
        <v>0</v>
      </c>
      <c r="AT156" s="55" t="str">
        <f>IF('Indicator Data'!L159="No data","x",IF('Indicator Data'!BE159&lt;1000,"x",ROUND((IF('Indicator Data'!L159&gt;AT$194,10,IF('Indicator Data'!L159&lt;AT$195,0,10-(AT$194-'Indicator Data'!L159)/(AT$194-AT$195)*10))),1)))</f>
        <v>x</v>
      </c>
      <c r="AU156" s="57">
        <f t="shared" si="150"/>
        <v>0</v>
      </c>
      <c r="AV156" s="58">
        <f t="shared" si="151"/>
        <v>0.1</v>
      </c>
      <c r="AW156" s="55">
        <f>ROUND(IF('Indicator Data'!M159=0,0,IF('Indicator Data'!M159&gt;AW$194,10,IF('Indicator Data'!M159&lt;AW$195,0,10-(AW$194-'Indicator Data'!M159)/(AW$194-AW$195)*10))),1)</f>
        <v>0.2</v>
      </c>
      <c r="AX156" s="55">
        <f>ROUND(IF('Indicator Data'!N159=0,0,IF(LOG('Indicator Data'!N159)&gt;LOG(AX$194),10,IF(LOG('Indicator Data'!N159)&lt;LOG(AX$195),0,10-(LOG(AX$194)-LOG('Indicator Data'!N159))/(LOG(AX$194)-LOG(AX$195))*10))),1)</f>
        <v>0</v>
      </c>
      <c r="AY156" s="57">
        <f t="shared" si="152"/>
        <v>0.1</v>
      </c>
      <c r="AZ156" s="55">
        <f>'Indicator Data'!O159</f>
        <v>0</v>
      </c>
      <c r="BA156" s="55">
        <f>'Indicator Data'!P159</f>
        <v>0</v>
      </c>
      <c r="BB156" s="57">
        <f t="shared" si="153"/>
        <v>0</v>
      </c>
      <c r="BC156" s="58">
        <f t="shared" si="154"/>
        <v>0.1</v>
      </c>
      <c r="BD156" s="15"/>
      <c r="BE156" s="104"/>
    </row>
    <row r="157" spans="1:58" s="4" customFormat="1" x14ac:dyDescent="0.35">
      <c r="A157" s="127" t="str">
        <f>'Indicator Data'!A160</f>
        <v>Slovakia</v>
      </c>
      <c r="B157" s="59" t="str">
        <f>'Indicator Data'!B160</f>
        <v>SVK</v>
      </c>
      <c r="C157" s="55">
        <f>ROUND(IF('Indicator Data'!C160=0,0.1,IF(LOG('Indicator Data'!C160)&gt;C$194,10,IF(LOG('Indicator Data'!C160)&lt;C$195,0,10-(C$194-LOG('Indicator Data'!C160))/(C$194-C$195)*10))),1)</f>
        <v>7.4</v>
      </c>
      <c r="D157" s="55">
        <f>ROUND(IF('Indicator Data'!D160=0,0.1,IF(LOG('Indicator Data'!D160)&gt;D$194,10,IF(LOG('Indicator Data'!D160)&lt;D$195,0,10-(D$194-LOG('Indicator Data'!D160))/(D$194-D$195)*10))),1)</f>
        <v>0.1</v>
      </c>
      <c r="E157" s="55">
        <f t="shared" si="124"/>
        <v>4.7</v>
      </c>
      <c r="F157" s="55">
        <f>ROUND(IF('Indicator Data'!E160="No data",0.1,IF('Indicator Data'!E160=0,0,IF(LOG('Indicator Data'!E160)&gt;F$194,10,IF(LOG('Indicator Data'!E160)&lt;F$195,0,10-(F$194-LOG('Indicator Data'!E160))/(F$194-F$195)*10)))),1)</f>
        <v>6.8</v>
      </c>
      <c r="G157" s="55">
        <f>ROUND(IF('Indicator Data'!F160=0,0,IF(LOG('Indicator Data'!F160)&gt;G$194,10,IF(LOG('Indicator Data'!F160)&lt;G$195,0,10-(G$194-LOG('Indicator Data'!F160))/(G$194-G$195)*10))),1)</f>
        <v>0</v>
      </c>
      <c r="H157" s="55">
        <f>ROUND(IF('Indicator Data'!G160=0,0,IF(LOG('Indicator Data'!G160)&gt;H$194,10,IF(LOG('Indicator Data'!G160)&lt;H$195,0,10-(H$194-LOG('Indicator Data'!G160))/(H$194-H$195)*10))),1)</f>
        <v>0</v>
      </c>
      <c r="I157" s="55">
        <f>ROUND(IF('Indicator Data'!H160=0,0,IF(LOG('Indicator Data'!H160)&gt;I$194,10,IF(LOG('Indicator Data'!H160)&lt;I$195,0,10-(I$194-LOG('Indicator Data'!H160))/(I$194-I$195)*10))),1)</f>
        <v>0</v>
      </c>
      <c r="J157" s="55">
        <f t="shared" si="125"/>
        <v>0</v>
      </c>
      <c r="K157" s="55">
        <f>ROUND(IF('Indicator Data'!I160=0,0,IF(LOG('Indicator Data'!I160)&gt;K$194,10,IF(LOG('Indicator Data'!I160)&lt;K$195,0,10-(K$194-LOG('Indicator Data'!I160))/(K$194-K$195)*10))),1)</f>
        <v>0</v>
      </c>
      <c r="L157" s="55">
        <f t="shared" si="126"/>
        <v>0</v>
      </c>
      <c r="M157" s="55">
        <f>ROUND(IF('Indicator Data'!J160=0,0,IF(LOG('Indicator Data'!J160)&gt;M$194,10,IF(LOG('Indicator Data'!J160)&lt;M$195,0,10-(M$194-LOG('Indicator Data'!J160))/(M$194-M$195)*10))),1)</f>
        <v>0</v>
      </c>
      <c r="N157" s="56">
        <f>'Indicator Data'!C160/'Indicator Data'!$BD160</f>
        <v>1.6585898499155815E-3</v>
      </c>
      <c r="O157" s="56">
        <f>'Indicator Data'!D160/'Indicator Data'!$BD160</f>
        <v>0</v>
      </c>
      <c r="P157" s="56">
        <f>IF(F157=0.1,0,'Indicator Data'!E160/'Indicator Data'!$BD160)</f>
        <v>9.777643234341115E-3</v>
      </c>
      <c r="Q157" s="56">
        <f>'Indicator Data'!F160/'Indicator Data'!$BD160</f>
        <v>0</v>
      </c>
      <c r="R157" s="56">
        <f>'Indicator Data'!G160/'Indicator Data'!$BD160</f>
        <v>0</v>
      </c>
      <c r="S157" s="56">
        <f>'Indicator Data'!H160/'Indicator Data'!$BD160</f>
        <v>0</v>
      </c>
      <c r="T157" s="56">
        <f>'Indicator Data'!I160/'Indicator Data'!$BD160</f>
        <v>0</v>
      </c>
      <c r="U157" s="56">
        <f>'Indicator Data'!J160/'Indicator Data'!$BD160</f>
        <v>0</v>
      </c>
      <c r="V157" s="55">
        <f t="shared" si="127"/>
        <v>8.3000000000000007</v>
      </c>
      <c r="W157" s="55">
        <f t="shared" si="128"/>
        <v>0</v>
      </c>
      <c r="X157" s="55">
        <f t="shared" si="129"/>
        <v>5.5</v>
      </c>
      <c r="Y157" s="55">
        <f t="shared" si="130"/>
        <v>6.5</v>
      </c>
      <c r="Z157" s="55">
        <f t="shared" si="131"/>
        <v>0</v>
      </c>
      <c r="AA157" s="55">
        <f t="shared" si="132"/>
        <v>0</v>
      </c>
      <c r="AB157" s="55">
        <f t="shared" si="133"/>
        <v>0</v>
      </c>
      <c r="AC157" s="55">
        <f t="shared" si="134"/>
        <v>0</v>
      </c>
      <c r="AD157" s="55">
        <f t="shared" si="135"/>
        <v>0</v>
      </c>
      <c r="AE157" s="55">
        <f t="shared" si="136"/>
        <v>0</v>
      </c>
      <c r="AF157" s="55">
        <f t="shared" si="137"/>
        <v>0</v>
      </c>
      <c r="AG157" s="55">
        <f>ROUND(IF('Indicator Data'!K160=0,0,IF('Indicator Data'!K160&gt;AG$194,10,IF('Indicator Data'!K160&lt;AG$195,0,10-(AG$194-'Indicator Data'!K160)/(AG$194-AG$195)*10))),1)</f>
        <v>0</v>
      </c>
      <c r="AH157" s="55">
        <f t="shared" si="138"/>
        <v>7.9</v>
      </c>
      <c r="AI157" s="55">
        <f t="shared" si="139"/>
        <v>0.1</v>
      </c>
      <c r="AJ157" s="55">
        <f t="shared" si="140"/>
        <v>0</v>
      </c>
      <c r="AK157" s="55">
        <f t="shared" si="141"/>
        <v>0</v>
      </c>
      <c r="AL157" s="55">
        <f t="shared" si="142"/>
        <v>0</v>
      </c>
      <c r="AM157" s="55">
        <f t="shared" si="143"/>
        <v>0</v>
      </c>
      <c r="AN157" s="55">
        <f t="shared" si="144"/>
        <v>0</v>
      </c>
      <c r="AO157" s="57">
        <f t="shared" si="145"/>
        <v>5.0999999999999996</v>
      </c>
      <c r="AP157" s="57">
        <f t="shared" si="146"/>
        <v>6.7</v>
      </c>
      <c r="AQ157" s="57">
        <f t="shared" si="147"/>
        <v>0</v>
      </c>
      <c r="AR157" s="57">
        <f t="shared" si="148"/>
        <v>0</v>
      </c>
      <c r="AS157" s="55">
        <f t="shared" si="149"/>
        <v>0</v>
      </c>
      <c r="AT157" s="55">
        <f>IF('Indicator Data'!L160="No data","x",IF('Indicator Data'!BE160&lt;1000,"x",ROUND((IF('Indicator Data'!L160&gt;AT$194,10,IF('Indicator Data'!L160&lt;AT$195,0,10-(AT$194-'Indicator Data'!L160)/(AT$194-AT$195)*10))),1)))</f>
        <v>4</v>
      </c>
      <c r="AU157" s="57">
        <f t="shared" si="150"/>
        <v>2</v>
      </c>
      <c r="AV157" s="58">
        <f t="shared" si="151"/>
        <v>3.3</v>
      </c>
      <c r="AW157" s="55">
        <f>ROUND(IF('Indicator Data'!M160=0,0,IF('Indicator Data'!M160&gt;AW$194,10,IF('Indicator Data'!M160&lt;AW$195,0,10-(AW$194-'Indicator Data'!M160)/(AW$194-AW$195)*10))),1)</f>
        <v>0.2</v>
      </c>
      <c r="AX157" s="55">
        <f>ROUND(IF('Indicator Data'!N160=0,0,IF(LOG('Indicator Data'!N160)&gt;LOG(AX$194),10,IF(LOG('Indicator Data'!N160)&lt;LOG(AX$195),0,10-(LOG(AX$194)-LOG('Indicator Data'!N160))/(LOG(AX$194)-LOG(AX$195))*10))),1)</f>
        <v>0</v>
      </c>
      <c r="AY157" s="57">
        <f t="shared" si="152"/>
        <v>0.1</v>
      </c>
      <c r="AZ157" s="55">
        <f>'Indicator Data'!O160</f>
        <v>0</v>
      </c>
      <c r="BA157" s="55">
        <f>'Indicator Data'!P160</f>
        <v>0</v>
      </c>
      <c r="BB157" s="57">
        <f t="shared" si="153"/>
        <v>0</v>
      </c>
      <c r="BC157" s="58">
        <f t="shared" si="154"/>
        <v>0.1</v>
      </c>
      <c r="BD157" s="15"/>
      <c r="BE157" s="104"/>
    </row>
    <row r="158" spans="1:58" x14ac:dyDescent="0.35">
      <c r="A158" s="127" t="str">
        <f>'Indicator Data'!A161</f>
        <v>Slovenia</v>
      </c>
      <c r="B158" s="59" t="str">
        <f>'Indicator Data'!B161</f>
        <v>SVN</v>
      </c>
      <c r="C158" s="55">
        <f>ROUND(IF('Indicator Data'!C161=0,0.1,IF(LOG('Indicator Data'!C161)&gt;C$194,10,IF(LOG('Indicator Data'!C161)&lt;C$195,0,10-(C$194-LOG('Indicator Data'!C161))/(C$194-C$195)*10))),1)</f>
        <v>6.6</v>
      </c>
      <c r="D158" s="55">
        <f>ROUND(IF('Indicator Data'!D161=0,0.1,IF(LOG('Indicator Data'!D161)&gt;D$194,10,IF(LOG('Indicator Data'!D161)&lt;D$195,0,10-(D$194-LOG('Indicator Data'!D161))/(D$194-D$195)*10))),1)</f>
        <v>1.9</v>
      </c>
      <c r="E158" s="55">
        <f t="shared" si="124"/>
        <v>4.7</v>
      </c>
      <c r="F158" s="55">
        <f>ROUND(IF('Indicator Data'!E161="No data",0.1,IF('Indicator Data'!E161=0,0,IF(LOG('Indicator Data'!E161)&gt;F$194,10,IF(LOG('Indicator Data'!E161)&lt;F$195,0,10-(F$194-LOG('Indicator Data'!E161))/(F$194-F$195)*10)))),1)</f>
        <v>4.9000000000000004</v>
      </c>
      <c r="G158" s="55">
        <f>ROUND(IF('Indicator Data'!F161=0,0,IF(LOG('Indicator Data'!F161)&gt;G$194,10,IF(LOG('Indicator Data'!F161)&lt;G$195,0,10-(G$194-LOG('Indicator Data'!F161))/(G$194-G$195)*10))),1)</f>
        <v>4.5999999999999996</v>
      </c>
      <c r="H158" s="55">
        <f>ROUND(IF('Indicator Data'!G161=0,0,IF(LOG('Indicator Data'!G161)&gt;H$194,10,IF(LOG('Indicator Data'!G161)&lt;H$195,0,10-(H$194-LOG('Indicator Data'!G161))/(H$194-H$195)*10))),1)</f>
        <v>0</v>
      </c>
      <c r="I158" s="55">
        <f>ROUND(IF('Indicator Data'!H161=0,0,IF(LOG('Indicator Data'!H161)&gt;I$194,10,IF(LOG('Indicator Data'!H161)&lt;I$195,0,10-(I$194-LOG('Indicator Data'!H161))/(I$194-I$195)*10))),1)</f>
        <v>0</v>
      </c>
      <c r="J158" s="55">
        <f t="shared" si="125"/>
        <v>0</v>
      </c>
      <c r="K158" s="55">
        <f>ROUND(IF('Indicator Data'!I161=0,0,IF(LOG('Indicator Data'!I161)&gt;K$194,10,IF(LOG('Indicator Data'!I161)&lt;K$195,0,10-(K$194-LOG('Indicator Data'!I161))/(K$194-K$195)*10))),1)</f>
        <v>0</v>
      </c>
      <c r="L158" s="55">
        <f t="shared" si="126"/>
        <v>0</v>
      </c>
      <c r="M158" s="55">
        <f>ROUND(IF('Indicator Data'!J161=0,0,IF(LOG('Indicator Data'!J161)&gt;M$194,10,IF(LOG('Indicator Data'!J161)&lt;M$195,0,10-(M$194-LOG('Indicator Data'!J161))/(M$194-M$195)*10))),1)</f>
        <v>0</v>
      </c>
      <c r="N158" s="56">
        <f>'Indicator Data'!C161/'Indicator Data'!$BD161</f>
        <v>2.1409147033816817E-3</v>
      </c>
      <c r="O158" s="56">
        <f>'Indicator Data'!D161/'Indicator Data'!$BD161</f>
        <v>1.8645397063489911E-5</v>
      </c>
      <c r="P158" s="56">
        <f>IF(F158=0.1,0,'Indicator Data'!E161/'Indicator Data'!$BD161)</f>
        <v>4.4748456134348046E-3</v>
      </c>
      <c r="Q158" s="56">
        <f>'Indicator Data'!F161/'Indicator Data'!$BD161</f>
        <v>2.9158980158146831E-6</v>
      </c>
      <c r="R158" s="56">
        <f>'Indicator Data'!G161/'Indicator Data'!$BD161</f>
        <v>0</v>
      </c>
      <c r="S158" s="56">
        <f>'Indicator Data'!H161/'Indicator Data'!$BD161</f>
        <v>0</v>
      </c>
      <c r="T158" s="56">
        <f>'Indicator Data'!I161/'Indicator Data'!$BD161</f>
        <v>0</v>
      </c>
      <c r="U158" s="56">
        <f>'Indicator Data'!J161/'Indicator Data'!$BD161</f>
        <v>0</v>
      </c>
      <c r="V158" s="55">
        <f t="shared" si="127"/>
        <v>10</v>
      </c>
      <c r="W158" s="55">
        <f t="shared" si="128"/>
        <v>0.2</v>
      </c>
      <c r="X158" s="55">
        <f t="shared" si="129"/>
        <v>7.6</v>
      </c>
      <c r="Y158" s="55">
        <f t="shared" si="130"/>
        <v>3</v>
      </c>
      <c r="Z158" s="55">
        <f t="shared" si="131"/>
        <v>6.6</v>
      </c>
      <c r="AA158" s="55">
        <f t="shared" si="132"/>
        <v>0</v>
      </c>
      <c r="AB158" s="55">
        <f t="shared" si="133"/>
        <v>0</v>
      </c>
      <c r="AC158" s="55">
        <f t="shared" si="134"/>
        <v>0</v>
      </c>
      <c r="AD158" s="55">
        <f t="shared" si="135"/>
        <v>0</v>
      </c>
      <c r="AE158" s="55">
        <f t="shared" si="136"/>
        <v>0</v>
      </c>
      <c r="AF158" s="55">
        <f t="shared" si="137"/>
        <v>0</v>
      </c>
      <c r="AG158" s="55">
        <f>ROUND(IF('Indicator Data'!K161=0,0,IF('Indicator Data'!K161&gt;AG$194,10,IF('Indicator Data'!K161&lt;AG$195,0,10-(AG$194-'Indicator Data'!K161)/(AG$194-AG$195)*10))),1)</f>
        <v>0</v>
      </c>
      <c r="AH158" s="55">
        <f t="shared" si="138"/>
        <v>8.3000000000000007</v>
      </c>
      <c r="AI158" s="55">
        <f t="shared" si="139"/>
        <v>1.1000000000000001</v>
      </c>
      <c r="AJ158" s="55">
        <f t="shared" si="140"/>
        <v>0</v>
      </c>
      <c r="AK158" s="55">
        <f t="shared" si="141"/>
        <v>0</v>
      </c>
      <c r="AL158" s="55">
        <f t="shared" si="142"/>
        <v>0</v>
      </c>
      <c r="AM158" s="55">
        <f t="shared" si="143"/>
        <v>0</v>
      </c>
      <c r="AN158" s="55">
        <f t="shared" si="144"/>
        <v>0</v>
      </c>
      <c r="AO158" s="57">
        <f t="shared" si="145"/>
        <v>6.4</v>
      </c>
      <c r="AP158" s="57">
        <f t="shared" si="146"/>
        <v>4</v>
      </c>
      <c r="AQ158" s="57">
        <f t="shared" si="147"/>
        <v>5.7</v>
      </c>
      <c r="AR158" s="57">
        <f t="shared" si="148"/>
        <v>0</v>
      </c>
      <c r="AS158" s="55">
        <f t="shared" si="149"/>
        <v>0</v>
      </c>
      <c r="AT158" s="55">
        <f>IF('Indicator Data'!L161="No data","x",IF('Indicator Data'!BE161&lt;1000,"x",ROUND((IF('Indicator Data'!L161&gt;AT$194,10,IF('Indicator Data'!L161&lt;AT$195,0,10-(AT$194-'Indicator Data'!L161)/(AT$194-AT$195)*10))),1)))</f>
        <v>3</v>
      </c>
      <c r="AU158" s="57">
        <f t="shared" si="150"/>
        <v>1.5</v>
      </c>
      <c r="AV158" s="58">
        <f t="shared" si="151"/>
        <v>3.9</v>
      </c>
      <c r="AW158" s="55">
        <f>ROUND(IF('Indicator Data'!M161=0,0,IF('Indicator Data'!M161&gt;AW$194,10,IF('Indicator Data'!M161&lt;AW$195,0,10-(AW$194-'Indicator Data'!M161)/(AW$194-AW$195)*10))),1)</f>
        <v>0</v>
      </c>
      <c r="AX158" s="55">
        <f>ROUND(IF('Indicator Data'!N161=0,0,IF(LOG('Indicator Data'!N161)&gt;LOG(AX$194),10,IF(LOG('Indicator Data'!N161)&lt;LOG(AX$195),0,10-(LOG(AX$194)-LOG('Indicator Data'!N161))/(LOG(AX$194)-LOG(AX$195))*10))),1)</f>
        <v>0</v>
      </c>
      <c r="AY158" s="57">
        <f t="shared" si="152"/>
        <v>0</v>
      </c>
      <c r="AZ158" s="55">
        <f>'Indicator Data'!O161</f>
        <v>0</v>
      </c>
      <c r="BA158" s="55">
        <f>'Indicator Data'!P161</f>
        <v>0</v>
      </c>
      <c r="BB158" s="57">
        <f t="shared" si="153"/>
        <v>0</v>
      </c>
      <c r="BC158" s="58">
        <f t="shared" si="154"/>
        <v>0</v>
      </c>
      <c r="BD158" s="15"/>
      <c r="BE158" s="104"/>
      <c r="BF158" s="4"/>
    </row>
    <row r="159" spans="1:58" x14ac:dyDescent="0.35">
      <c r="A159" s="127" t="str">
        <f>'Indicator Data'!A162</f>
        <v>Solomon Islands</v>
      </c>
      <c r="B159" s="59" t="str">
        <f>'Indicator Data'!B162</f>
        <v>SLB</v>
      </c>
      <c r="C159" s="55">
        <f>ROUND(IF('Indicator Data'!C162=0,0.1,IF(LOG('Indicator Data'!C162)&gt;C$194,10,IF(LOG('Indicator Data'!C162)&lt;C$195,0,10-(C$194-LOG('Indicator Data'!C162))/(C$194-C$195)*10))),1)</f>
        <v>4.5999999999999996</v>
      </c>
      <c r="D159" s="55">
        <f>ROUND(IF('Indicator Data'!D162=0,0.1,IF(LOG('Indicator Data'!D162)&gt;D$194,10,IF(LOG('Indicator Data'!D162)&lt;D$195,0,10-(D$194-LOG('Indicator Data'!D162))/(D$194-D$195)*10))),1)</f>
        <v>5.5</v>
      </c>
      <c r="E159" s="55">
        <f t="shared" si="124"/>
        <v>5.0999999999999996</v>
      </c>
      <c r="F159" s="55">
        <f>ROUND(IF('Indicator Data'!E162="No data",0.1,IF('Indicator Data'!E162=0,0,IF(LOG('Indicator Data'!E162)&gt;F$194,10,IF(LOG('Indicator Data'!E162)&lt;F$195,0,10-(F$194-LOG('Indicator Data'!E162))/(F$194-F$195)*10)))),1)</f>
        <v>0.1</v>
      </c>
      <c r="G159" s="55">
        <f>ROUND(IF('Indicator Data'!F162=0,0,IF(LOG('Indicator Data'!F162)&gt;G$194,10,IF(LOG('Indicator Data'!F162)&lt;G$195,0,10-(G$194-LOG('Indicator Data'!F162))/(G$194-G$195)*10))),1)</f>
        <v>6.2</v>
      </c>
      <c r="H159" s="55">
        <f>ROUND(IF('Indicator Data'!G162=0,0,IF(LOG('Indicator Data'!G162)&gt;H$194,10,IF(LOG('Indicator Data'!G162)&lt;H$195,0,10-(H$194-LOG('Indicator Data'!G162))/(H$194-H$195)*10))),1)</f>
        <v>3.7</v>
      </c>
      <c r="I159" s="55">
        <f>ROUND(IF('Indicator Data'!H162=0,0,IF(LOG('Indicator Data'!H162)&gt;I$194,10,IF(LOG('Indicator Data'!H162)&lt;I$195,0,10-(I$194-LOG('Indicator Data'!H162))/(I$194-I$195)*10))),1)</f>
        <v>6</v>
      </c>
      <c r="J159" s="55">
        <f t="shared" si="125"/>
        <v>5</v>
      </c>
      <c r="K159" s="55">
        <f>ROUND(IF('Indicator Data'!I162=0,0,IF(LOG('Indicator Data'!I162)&gt;K$194,10,IF(LOG('Indicator Data'!I162)&lt;K$195,0,10-(K$194-LOG('Indicator Data'!I162))/(K$194-K$195)*10))),1)</f>
        <v>4.8</v>
      </c>
      <c r="L159" s="55">
        <f t="shared" si="126"/>
        <v>4.9000000000000004</v>
      </c>
      <c r="M159" s="55">
        <f>ROUND(IF('Indicator Data'!J162=0,0,IF(LOG('Indicator Data'!J162)&gt;M$194,10,IF(LOG('Indicator Data'!J162)&lt;M$195,0,10-(M$194-LOG('Indicator Data'!J162))/(M$194-M$195)*10))),1)</f>
        <v>0.1</v>
      </c>
      <c r="N159" s="56">
        <f>'Indicator Data'!C162/'Indicator Data'!$BD162</f>
        <v>1.6049535939376819E-3</v>
      </c>
      <c r="O159" s="56">
        <f>'Indicator Data'!D162/'Indicator Data'!$BD162</f>
        <v>1.0125784727987911E-3</v>
      </c>
      <c r="P159" s="56">
        <f>IF(F159=0.1,0,'Indicator Data'!E162/'Indicator Data'!$BD162)</f>
        <v>0</v>
      </c>
      <c r="Q159" s="56">
        <f>'Indicator Data'!F162/'Indicator Data'!$BD162</f>
        <v>1.171599718111346E-4</v>
      </c>
      <c r="R159" s="56">
        <f>'Indicator Data'!G162/'Indicator Data'!$BD162</f>
        <v>6.8718445637050282E-3</v>
      </c>
      <c r="S159" s="56">
        <f>'Indicator Data'!H162/'Indicator Data'!$BD162</f>
        <v>3.4096781771200381E-4</v>
      </c>
      <c r="T159" s="56">
        <f>'Indicator Data'!I162/'Indicator Data'!$BD162</f>
        <v>5.5358459370087286E-3</v>
      </c>
      <c r="U159" s="56">
        <f>'Indicator Data'!J162/'Indicator Data'!$BD162</f>
        <v>2.4845955078513218E-5</v>
      </c>
      <c r="V159" s="55">
        <f t="shared" si="127"/>
        <v>8</v>
      </c>
      <c r="W159" s="55">
        <f t="shared" si="128"/>
        <v>10</v>
      </c>
      <c r="X159" s="55">
        <f t="shared" si="129"/>
        <v>9.3000000000000007</v>
      </c>
      <c r="Y159" s="55">
        <f t="shared" si="130"/>
        <v>0.1</v>
      </c>
      <c r="Z159" s="55">
        <f t="shared" si="131"/>
        <v>10</v>
      </c>
      <c r="AA159" s="55">
        <f t="shared" si="132"/>
        <v>3.8</v>
      </c>
      <c r="AB159" s="55">
        <f t="shared" si="133"/>
        <v>0.7</v>
      </c>
      <c r="AC159" s="55">
        <f t="shared" si="134"/>
        <v>2.4</v>
      </c>
      <c r="AD159" s="55">
        <f t="shared" si="135"/>
        <v>5.5</v>
      </c>
      <c r="AE159" s="55">
        <f t="shared" si="136"/>
        <v>4.0999999999999996</v>
      </c>
      <c r="AF159" s="55">
        <f t="shared" si="137"/>
        <v>0</v>
      </c>
      <c r="AG159" s="55">
        <f>ROUND(IF('Indicator Data'!K162=0,0,IF('Indicator Data'!K162&gt;AG$194,10,IF('Indicator Data'!K162&lt;AG$195,0,10-(AG$194-'Indicator Data'!K162)/(AG$194-AG$195)*10))),1)</f>
        <v>3</v>
      </c>
      <c r="AH159" s="55">
        <f t="shared" si="138"/>
        <v>6.3</v>
      </c>
      <c r="AI159" s="55">
        <f t="shared" si="139"/>
        <v>7.8</v>
      </c>
      <c r="AJ159" s="55">
        <f t="shared" si="140"/>
        <v>3.8</v>
      </c>
      <c r="AK159" s="55">
        <f t="shared" si="141"/>
        <v>3.4</v>
      </c>
      <c r="AL159" s="55">
        <f t="shared" si="142"/>
        <v>3.6</v>
      </c>
      <c r="AM159" s="55">
        <f t="shared" si="143"/>
        <v>5.2</v>
      </c>
      <c r="AN159" s="55">
        <f t="shared" si="144"/>
        <v>0.1</v>
      </c>
      <c r="AO159" s="57">
        <f t="shared" si="145"/>
        <v>7.8</v>
      </c>
      <c r="AP159" s="57">
        <f t="shared" si="146"/>
        <v>0.1</v>
      </c>
      <c r="AQ159" s="57">
        <f t="shared" si="147"/>
        <v>8.8000000000000007</v>
      </c>
      <c r="AR159" s="57">
        <f t="shared" si="148"/>
        <v>4.5</v>
      </c>
      <c r="AS159" s="55">
        <f t="shared" si="149"/>
        <v>1.6</v>
      </c>
      <c r="AT159" s="55">
        <f>IF('Indicator Data'!L162="No data","x",IF('Indicator Data'!BE162&lt;1000,"x",ROUND((IF('Indicator Data'!L162&gt;AT$194,10,IF('Indicator Data'!L162&lt;AT$195,0,10-(AT$194-'Indicator Data'!L162)/(AT$194-AT$195)*10))),1)))</f>
        <v>5.0999999999999996</v>
      </c>
      <c r="AU159" s="57">
        <f t="shared" si="150"/>
        <v>3.4</v>
      </c>
      <c r="AV159" s="58">
        <f t="shared" si="151"/>
        <v>5.8</v>
      </c>
      <c r="AW159" s="55">
        <f>ROUND(IF('Indicator Data'!M162=0,0,IF('Indicator Data'!M162&gt;AW$194,10,IF('Indicator Data'!M162&lt;AW$195,0,10-(AW$194-'Indicator Data'!M162)/(AW$194-AW$195)*10))),1)</f>
        <v>1.2</v>
      </c>
      <c r="AX159" s="55">
        <f>ROUND(IF('Indicator Data'!N162=0,0,IF(LOG('Indicator Data'!N162)&gt;LOG(AX$194),10,IF(LOG('Indicator Data'!N162)&lt;LOG(AX$195),0,10-(LOG(AX$194)-LOG('Indicator Data'!N162))/(LOG(AX$194)-LOG(AX$195))*10))),1)</f>
        <v>1.7</v>
      </c>
      <c r="AY159" s="57">
        <f t="shared" si="152"/>
        <v>1.5</v>
      </c>
      <c r="AZ159" s="55">
        <f>'Indicator Data'!O162</f>
        <v>0</v>
      </c>
      <c r="BA159" s="55">
        <f>'Indicator Data'!P162</f>
        <v>0</v>
      </c>
      <c r="BB159" s="57">
        <f t="shared" si="153"/>
        <v>0</v>
      </c>
      <c r="BC159" s="58">
        <f t="shared" si="154"/>
        <v>1.1000000000000001</v>
      </c>
      <c r="BD159" s="15"/>
      <c r="BE159" s="104"/>
      <c r="BF159" s="4"/>
    </row>
    <row r="160" spans="1:58" x14ac:dyDescent="0.35">
      <c r="A160" s="127" t="str">
        <f>'Indicator Data'!A163</f>
        <v>Somalia</v>
      </c>
      <c r="B160" s="59" t="str">
        <f>'Indicator Data'!B163</f>
        <v>SOM</v>
      </c>
      <c r="C160" s="55">
        <f>ROUND(IF('Indicator Data'!C163=0,0.1,IF(LOG('Indicator Data'!C163)&gt;C$194,10,IF(LOG('Indicator Data'!C163)&lt;C$195,0,10-(C$194-LOG('Indicator Data'!C163))/(C$194-C$195)*10))),1)</f>
        <v>4.7</v>
      </c>
      <c r="D160" s="55">
        <f>ROUND(IF('Indicator Data'!D163=0,0.1,IF(LOG('Indicator Data'!D163)&gt;D$194,10,IF(LOG('Indicator Data'!D163)&lt;D$195,0,10-(D$194-LOG('Indicator Data'!D163))/(D$194-D$195)*10))),1)</f>
        <v>0.1</v>
      </c>
      <c r="E160" s="55">
        <f t="shared" si="124"/>
        <v>2.7</v>
      </c>
      <c r="F160" s="55">
        <f>ROUND(IF('Indicator Data'!E163="No data",0.1,IF('Indicator Data'!E163=0,0,IF(LOG('Indicator Data'!E163)&gt;F$194,10,IF(LOG('Indicator Data'!E163)&lt;F$195,0,10-(F$194-LOG('Indicator Data'!E163))/(F$194-F$195)*10)))),1)</f>
        <v>7.7</v>
      </c>
      <c r="G160" s="55">
        <f>ROUND(IF('Indicator Data'!F163=0,0,IF(LOG('Indicator Data'!F163)&gt;G$194,10,IF(LOG('Indicator Data'!F163)&lt;G$195,0,10-(G$194-LOG('Indicator Data'!F163))/(G$194-G$195)*10))),1)</f>
        <v>7.4</v>
      </c>
      <c r="H160" s="55">
        <f>ROUND(IF('Indicator Data'!G163=0,0,IF(LOG('Indicator Data'!G163)&gt;H$194,10,IF(LOG('Indicator Data'!G163)&lt;H$195,0,10-(H$194-LOG('Indicator Data'!G163))/(H$194-H$195)*10))),1)</f>
        <v>0</v>
      </c>
      <c r="I160" s="55">
        <f>ROUND(IF('Indicator Data'!H163=0,0,IF(LOG('Indicator Data'!H163)&gt;I$194,10,IF(LOG('Indicator Data'!H163)&lt;I$195,0,10-(I$194-LOG('Indicator Data'!H163))/(I$194-I$195)*10))),1)</f>
        <v>0</v>
      </c>
      <c r="J160" s="55">
        <f t="shared" si="125"/>
        <v>0</v>
      </c>
      <c r="K160" s="55">
        <f>ROUND(IF('Indicator Data'!I163=0,0,IF(LOG('Indicator Data'!I163)&gt;K$194,10,IF(LOG('Indicator Data'!I163)&lt;K$195,0,10-(K$194-LOG('Indicator Data'!I163))/(K$194-K$195)*10))),1)</f>
        <v>3.4</v>
      </c>
      <c r="L160" s="55">
        <f t="shared" si="126"/>
        <v>1.9</v>
      </c>
      <c r="M160" s="55">
        <f>ROUND(IF('Indicator Data'!J163=0,0,IF(LOG('Indicator Data'!J163)&gt;M$194,10,IF(LOG('Indicator Data'!J163)&lt;M$195,0,10-(M$194-LOG('Indicator Data'!J163))/(M$194-M$195)*10))),1)</f>
        <v>10</v>
      </c>
      <c r="N160" s="56">
        <f>'Indicator Data'!C163/'Indicator Data'!$BD163</f>
        <v>7.1500877133762503E-5</v>
      </c>
      <c r="O160" s="56">
        <f>'Indicator Data'!D163/'Indicator Data'!$BD163</f>
        <v>0</v>
      </c>
      <c r="P160" s="56">
        <f>IF(F160=0.1,0,'Indicator Data'!E163/'Indicator Data'!$BD163)</f>
        <v>1.0906841772377001E-2</v>
      </c>
      <c r="Q160" s="56">
        <f>'Indicator Data'!F163/'Indicator Data'!$BD163</f>
        <v>2.5420068630656544E-5</v>
      </c>
      <c r="R160" s="56">
        <f>'Indicator Data'!G163/'Indicator Data'!$BD163</f>
        <v>0</v>
      </c>
      <c r="S160" s="56">
        <f>'Indicator Data'!H163/'Indicator Data'!$BD163</f>
        <v>0</v>
      </c>
      <c r="T160" s="56">
        <f>'Indicator Data'!I163/'Indicator Data'!$BD163</f>
        <v>4.6898791557758789E-5</v>
      </c>
      <c r="U160" s="56">
        <f>'Indicator Data'!J163/'Indicator Data'!$BD163</f>
        <v>4.9214400644388617E-2</v>
      </c>
      <c r="V160" s="55">
        <f t="shared" si="127"/>
        <v>0.4</v>
      </c>
      <c r="W160" s="55">
        <f t="shared" si="128"/>
        <v>0</v>
      </c>
      <c r="X160" s="55">
        <f t="shared" si="129"/>
        <v>0.2</v>
      </c>
      <c r="Y160" s="55">
        <f t="shared" si="130"/>
        <v>7.3</v>
      </c>
      <c r="Z160" s="55">
        <f t="shared" si="131"/>
        <v>8.6999999999999993</v>
      </c>
      <c r="AA160" s="55">
        <f t="shared" si="132"/>
        <v>0</v>
      </c>
      <c r="AB160" s="55">
        <f t="shared" si="133"/>
        <v>0</v>
      </c>
      <c r="AC160" s="55">
        <f t="shared" si="134"/>
        <v>0</v>
      </c>
      <c r="AD160" s="55">
        <f t="shared" si="135"/>
        <v>0</v>
      </c>
      <c r="AE160" s="55">
        <f t="shared" si="136"/>
        <v>0</v>
      </c>
      <c r="AF160" s="55">
        <f t="shared" si="137"/>
        <v>10</v>
      </c>
      <c r="AG160" s="55">
        <f>ROUND(IF('Indicator Data'!K163=0,0,IF('Indicator Data'!K163&gt;AG$194,10,IF('Indicator Data'!K163&lt;AG$195,0,10-(AG$194-'Indicator Data'!K163)/(AG$194-AG$195)*10))),1)</f>
        <v>10</v>
      </c>
      <c r="AH160" s="55">
        <f t="shared" si="138"/>
        <v>2.6</v>
      </c>
      <c r="AI160" s="55">
        <f t="shared" si="139"/>
        <v>0.1</v>
      </c>
      <c r="AJ160" s="55">
        <f t="shared" si="140"/>
        <v>0</v>
      </c>
      <c r="AK160" s="55">
        <f t="shared" si="141"/>
        <v>0</v>
      </c>
      <c r="AL160" s="55">
        <f t="shared" si="142"/>
        <v>0</v>
      </c>
      <c r="AM160" s="55">
        <f t="shared" si="143"/>
        <v>1.7</v>
      </c>
      <c r="AN160" s="55">
        <f t="shared" si="144"/>
        <v>10</v>
      </c>
      <c r="AO160" s="57">
        <f t="shared" si="145"/>
        <v>1.5</v>
      </c>
      <c r="AP160" s="57">
        <f t="shared" si="146"/>
        <v>7.5</v>
      </c>
      <c r="AQ160" s="57">
        <f t="shared" si="147"/>
        <v>8.1</v>
      </c>
      <c r="AR160" s="57">
        <f t="shared" si="148"/>
        <v>1</v>
      </c>
      <c r="AS160" s="55">
        <f t="shared" si="149"/>
        <v>10</v>
      </c>
      <c r="AT160" s="55">
        <f>IF('Indicator Data'!L163="No data","x",IF('Indicator Data'!BE163&lt;1000,"x",ROUND((IF('Indicator Data'!L163&gt;AT$194,10,IF('Indicator Data'!L163&lt;AT$195,0,10-(AT$194-'Indicator Data'!L163)/(AT$194-AT$195)*10))),1)))</f>
        <v>10</v>
      </c>
      <c r="AU160" s="57">
        <f t="shared" si="150"/>
        <v>10</v>
      </c>
      <c r="AV160" s="58">
        <f t="shared" si="151"/>
        <v>7</v>
      </c>
      <c r="AW160" s="55">
        <f>ROUND(IF('Indicator Data'!M163=0,0,IF('Indicator Data'!M163&gt;AW$194,10,IF('Indicator Data'!M163&lt;AW$195,0,10-(AW$194-'Indicator Data'!M163)/(AW$194-AW$195)*10))),1)</f>
        <v>10</v>
      </c>
      <c r="AX160" s="55">
        <f>ROUND(IF('Indicator Data'!N163=0,0,IF(LOG('Indicator Data'!N163)&gt;LOG(AX$194),10,IF(LOG('Indicator Data'!N163)&lt;LOG(AX$195),0,10-(LOG(AX$194)-LOG('Indicator Data'!N163))/(LOG(AX$194)-LOG(AX$195))*10))),1)</f>
        <v>10</v>
      </c>
      <c r="AY160" s="57">
        <f t="shared" si="152"/>
        <v>10</v>
      </c>
      <c r="AZ160" s="55">
        <f>'Indicator Data'!O163</f>
        <v>5</v>
      </c>
      <c r="BA160" s="55">
        <f>'Indicator Data'!P163</f>
        <v>0</v>
      </c>
      <c r="BB160" s="57">
        <f t="shared" si="153"/>
        <v>10</v>
      </c>
      <c r="BC160" s="58">
        <f t="shared" si="154"/>
        <v>10</v>
      </c>
      <c r="BD160" s="15"/>
      <c r="BE160" s="104"/>
      <c r="BF160" s="4"/>
    </row>
    <row r="161" spans="1:58" x14ac:dyDescent="0.35">
      <c r="A161" s="127" t="str">
        <f>'Indicator Data'!A164</f>
        <v>South Africa</v>
      </c>
      <c r="B161" s="59" t="str">
        <f>'Indicator Data'!B164</f>
        <v>ZAF</v>
      </c>
      <c r="C161" s="55">
        <f>ROUND(IF('Indicator Data'!C164=0,0.1,IF(LOG('Indicator Data'!C164)&gt;C$194,10,IF(LOG('Indicator Data'!C164)&lt;C$195,0,10-(C$194-LOG('Indicator Data'!C164))/(C$194-C$195)*10))),1)</f>
        <v>1.7</v>
      </c>
      <c r="D161" s="55">
        <f>ROUND(IF('Indicator Data'!D164=0,0.1,IF(LOG('Indicator Data'!D164)&gt;D$194,10,IF(LOG('Indicator Data'!D164)&lt;D$195,0,10-(D$194-LOG('Indicator Data'!D164))/(D$194-D$195)*10))),1)</f>
        <v>0.1</v>
      </c>
      <c r="E161" s="55">
        <f t="shared" si="124"/>
        <v>0.9</v>
      </c>
      <c r="F161" s="55">
        <f>ROUND(IF('Indicator Data'!E164="No data",0.1,IF('Indicator Data'!E164=0,0,IF(LOG('Indicator Data'!E164)&gt;F$194,10,IF(LOG('Indicator Data'!E164)&lt;F$195,0,10-(F$194-LOG('Indicator Data'!E164))/(F$194-F$195)*10)))),1)</f>
        <v>7.4</v>
      </c>
      <c r="G161" s="55">
        <f>ROUND(IF('Indicator Data'!F164=0,0,IF(LOG('Indicator Data'!F164)&gt;G$194,10,IF(LOG('Indicator Data'!F164)&lt;G$195,0,10-(G$194-LOG('Indicator Data'!F164))/(G$194-G$195)*10))),1)</f>
        <v>5.3</v>
      </c>
      <c r="H161" s="55">
        <f>ROUND(IF('Indicator Data'!G164=0,0,IF(LOG('Indicator Data'!G164)&gt;H$194,10,IF(LOG('Indicator Data'!G164)&lt;H$195,0,10-(H$194-LOG('Indicator Data'!G164))/(H$194-H$195)*10))),1)</f>
        <v>2.9</v>
      </c>
      <c r="I161" s="55">
        <f>ROUND(IF('Indicator Data'!H164=0,0,IF(LOG('Indicator Data'!H164)&gt;I$194,10,IF(LOG('Indicator Data'!H164)&lt;I$195,0,10-(I$194-LOG('Indicator Data'!H164))/(I$194-I$195)*10))),1)</f>
        <v>0</v>
      </c>
      <c r="J161" s="55">
        <f t="shared" si="125"/>
        <v>1.6</v>
      </c>
      <c r="K161" s="55">
        <f>ROUND(IF('Indicator Data'!I164=0,0,IF(LOG('Indicator Data'!I164)&gt;K$194,10,IF(LOG('Indicator Data'!I164)&lt;K$195,0,10-(K$194-LOG('Indicator Data'!I164))/(K$194-K$195)*10))),1)</f>
        <v>0</v>
      </c>
      <c r="L161" s="55">
        <f t="shared" si="126"/>
        <v>0.8</v>
      </c>
      <c r="M161" s="55">
        <f>ROUND(IF('Indicator Data'!J164=0,0,IF(LOG('Indicator Data'!J164)&gt;M$194,10,IF(LOG('Indicator Data'!J164)&lt;M$195,0,10-(M$194-LOG('Indicator Data'!J164))/(M$194-M$195)*10))),1)</f>
        <v>10</v>
      </c>
      <c r="N161" s="56">
        <f>'Indicator Data'!C164/'Indicator Data'!$BD164</f>
        <v>8.9889945655411828E-7</v>
      </c>
      <c r="O161" s="56">
        <f>'Indicator Data'!D164/'Indicator Data'!$BD164</f>
        <v>0</v>
      </c>
      <c r="P161" s="56">
        <f>IF(F161=0.1,0,'Indicator Data'!E164/'Indicator Data'!$BD164)</f>
        <v>1.7398567739768261E-3</v>
      </c>
      <c r="Q161" s="56">
        <f>'Indicator Data'!F164/'Indicator Data'!$BD164</f>
        <v>2.9010397390818406E-7</v>
      </c>
      <c r="R161" s="56">
        <f>'Indicator Data'!G164/'Indicator Data'!$BD164</f>
        <v>2.5779720118684686E-5</v>
      </c>
      <c r="S161" s="56">
        <f>'Indicator Data'!H164/'Indicator Data'!$BD164</f>
        <v>0</v>
      </c>
      <c r="T161" s="56">
        <f>'Indicator Data'!I164/'Indicator Data'!$BD164</f>
        <v>0</v>
      </c>
      <c r="U161" s="56">
        <f>'Indicator Data'!J164/'Indicator Data'!$BD164</f>
        <v>1.13097990879174E-2</v>
      </c>
      <c r="V161" s="55">
        <f t="shared" si="127"/>
        <v>0</v>
      </c>
      <c r="W161" s="55">
        <f t="shared" si="128"/>
        <v>0</v>
      </c>
      <c r="X161" s="55">
        <f t="shared" si="129"/>
        <v>0</v>
      </c>
      <c r="Y161" s="55">
        <f t="shared" si="130"/>
        <v>1.2</v>
      </c>
      <c r="Z161" s="55">
        <f t="shared" si="131"/>
        <v>4.4000000000000004</v>
      </c>
      <c r="AA161" s="55">
        <f t="shared" si="132"/>
        <v>0</v>
      </c>
      <c r="AB161" s="55">
        <f t="shared" si="133"/>
        <v>0</v>
      </c>
      <c r="AC161" s="55">
        <f t="shared" si="134"/>
        <v>0</v>
      </c>
      <c r="AD161" s="55">
        <f t="shared" si="135"/>
        <v>0</v>
      </c>
      <c r="AE161" s="55">
        <f t="shared" si="136"/>
        <v>0</v>
      </c>
      <c r="AF161" s="55">
        <f t="shared" si="137"/>
        <v>3.8</v>
      </c>
      <c r="AG161" s="55">
        <f>ROUND(IF('Indicator Data'!K164=0,0,IF('Indicator Data'!K164&gt;AG$194,10,IF('Indicator Data'!K164&lt;AG$195,0,10-(AG$194-'Indicator Data'!K164)/(AG$194-AG$195)*10))),1)</f>
        <v>6.1</v>
      </c>
      <c r="AH161" s="55">
        <f t="shared" si="138"/>
        <v>0.9</v>
      </c>
      <c r="AI161" s="55">
        <f t="shared" si="139"/>
        <v>0.1</v>
      </c>
      <c r="AJ161" s="55">
        <f t="shared" si="140"/>
        <v>1.5</v>
      </c>
      <c r="AK161" s="55">
        <f t="shared" si="141"/>
        <v>0</v>
      </c>
      <c r="AL161" s="55">
        <f t="shared" si="142"/>
        <v>0.8</v>
      </c>
      <c r="AM161" s="55">
        <f t="shared" si="143"/>
        <v>0</v>
      </c>
      <c r="AN161" s="55">
        <f t="shared" si="144"/>
        <v>8.3000000000000007</v>
      </c>
      <c r="AO161" s="57">
        <f t="shared" si="145"/>
        <v>0.5</v>
      </c>
      <c r="AP161" s="57">
        <f t="shared" si="146"/>
        <v>5</v>
      </c>
      <c r="AQ161" s="57">
        <f t="shared" si="147"/>
        <v>4.9000000000000004</v>
      </c>
      <c r="AR161" s="57">
        <f t="shared" si="148"/>
        <v>0.4</v>
      </c>
      <c r="AS161" s="55">
        <f t="shared" si="149"/>
        <v>7.2</v>
      </c>
      <c r="AT161" s="55">
        <f>IF('Indicator Data'!L164="No data","x",IF('Indicator Data'!BE164&lt;1000,"x",ROUND((IF('Indicator Data'!L164&gt;AT$194,10,IF('Indicator Data'!L164&lt;AT$195,0,10-(AT$194-'Indicator Data'!L164)/(AT$194-AT$195)*10))),1)))</f>
        <v>10</v>
      </c>
      <c r="AU161" s="57">
        <f t="shared" si="150"/>
        <v>8.6</v>
      </c>
      <c r="AV161" s="58">
        <f t="shared" si="151"/>
        <v>4.7</v>
      </c>
      <c r="AW161" s="55">
        <f>ROUND(IF('Indicator Data'!M164=0,0,IF('Indicator Data'!M164&gt;AW$194,10,IF('Indicator Data'!M164&lt;AW$195,0,10-(AW$194-'Indicator Data'!M164)/(AW$194-AW$195)*10))),1)</f>
        <v>9.3000000000000007</v>
      </c>
      <c r="AX161" s="55">
        <f>ROUND(IF('Indicator Data'!N164=0,0,IF(LOG('Indicator Data'!N164)&gt;LOG(AX$194),10,IF(LOG('Indicator Data'!N164)&lt;LOG(AX$195),0,10-(LOG(AX$194)-LOG('Indicator Data'!N164))/(LOG(AX$194)-LOG(AX$195))*10))),1)</f>
        <v>9.4</v>
      </c>
      <c r="AY161" s="57">
        <f t="shared" si="152"/>
        <v>9.4</v>
      </c>
      <c r="AZ161" s="55">
        <f>'Indicator Data'!O164</f>
        <v>0</v>
      </c>
      <c r="BA161" s="55">
        <f>'Indicator Data'!P164</f>
        <v>0</v>
      </c>
      <c r="BB161" s="57">
        <f t="shared" si="153"/>
        <v>0</v>
      </c>
      <c r="BC161" s="58">
        <f t="shared" si="154"/>
        <v>6.6</v>
      </c>
      <c r="BD161" s="15"/>
      <c r="BE161" s="104"/>
      <c r="BF161" s="4"/>
    </row>
    <row r="162" spans="1:58" x14ac:dyDescent="0.35">
      <c r="A162" s="127" t="str">
        <f>'Indicator Data'!A165</f>
        <v>South Sudan</v>
      </c>
      <c r="B162" s="59" t="str">
        <f>'Indicator Data'!B165</f>
        <v>SSD</v>
      </c>
      <c r="C162" s="55">
        <f>ROUND(IF('Indicator Data'!C165=0,0.1,IF(LOG('Indicator Data'!C165)&gt;C$194,10,IF(LOG('Indicator Data'!C165)&lt;C$195,0,10-(C$194-LOG('Indicator Data'!C165))/(C$194-C$195)*10))),1)</f>
        <v>6.9</v>
      </c>
      <c r="D162" s="55">
        <f>ROUND(IF('Indicator Data'!D165=0,0.1,IF(LOG('Indicator Data'!D165)&gt;D$194,10,IF(LOG('Indicator Data'!D165)&lt;D$195,0,10-(D$194-LOG('Indicator Data'!D165))/(D$194-D$195)*10))),1)</f>
        <v>0.1</v>
      </c>
      <c r="E162" s="55">
        <f t="shared" si="124"/>
        <v>4.3</v>
      </c>
      <c r="F162" s="55">
        <f>ROUND(IF('Indicator Data'!E165="No data",0.1,IF('Indicator Data'!E165=0,0,IF(LOG('Indicator Data'!E165)&gt;F$194,10,IF(LOG('Indicator Data'!E165)&lt;F$195,0,10-(F$194-LOG('Indicator Data'!E165))/(F$194-F$195)*10)))),1)</f>
        <v>7.7</v>
      </c>
      <c r="G162" s="55">
        <f>ROUND(IF('Indicator Data'!F165=0,0,IF(LOG('Indicator Data'!F165)&gt;G$194,10,IF(LOG('Indicator Data'!F165)&lt;G$195,0,10-(G$194-LOG('Indicator Data'!F165))/(G$194-G$195)*10))),1)</f>
        <v>0</v>
      </c>
      <c r="H162" s="55">
        <f>ROUND(IF('Indicator Data'!G165=0,0,IF(LOG('Indicator Data'!G165)&gt;H$194,10,IF(LOG('Indicator Data'!G165)&lt;H$195,0,10-(H$194-LOG('Indicator Data'!G165))/(H$194-H$195)*10))),1)</f>
        <v>0</v>
      </c>
      <c r="I162" s="55">
        <f>ROUND(IF('Indicator Data'!H165=0,0,IF(LOG('Indicator Data'!H165)&gt;I$194,10,IF(LOG('Indicator Data'!H165)&lt;I$195,0,10-(I$194-LOG('Indicator Data'!H165))/(I$194-I$195)*10))),1)</f>
        <v>0</v>
      </c>
      <c r="J162" s="55">
        <f t="shared" si="125"/>
        <v>0</v>
      </c>
      <c r="K162" s="55">
        <f>ROUND(IF('Indicator Data'!I165=0,0,IF(LOG('Indicator Data'!I165)&gt;K$194,10,IF(LOG('Indicator Data'!I165)&lt;K$195,0,10-(K$194-LOG('Indicator Data'!I165))/(K$194-K$195)*10))),1)</f>
        <v>0</v>
      </c>
      <c r="L162" s="55">
        <f t="shared" si="126"/>
        <v>0</v>
      </c>
      <c r="M162" s="55">
        <f>ROUND(IF('Indicator Data'!J165=0,0,IF(LOG('Indicator Data'!J165)&gt;M$194,10,IF(LOG('Indicator Data'!J165)&lt;M$195,0,10-(M$194-LOG('Indicator Data'!J165))/(M$194-M$195)*10))),1)</f>
        <v>10</v>
      </c>
      <c r="N162" s="56">
        <f>'Indicator Data'!C165/'Indicator Data'!$BD165</f>
        <v>4.758439076406678E-4</v>
      </c>
      <c r="O162" s="56">
        <f>'Indicator Data'!D165/'Indicator Data'!$BD165</f>
        <v>0</v>
      </c>
      <c r="P162" s="56">
        <f>IF(F162=0.1,0,'Indicator Data'!E165/'Indicator Data'!$BD165)</f>
        <v>9.9521136286805627E-3</v>
      </c>
      <c r="Q162" s="56">
        <f>'Indicator Data'!F165/'Indicator Data'!$BD165</f>
        <v>0</v>
      </c>
      <c r="R162" s="56">
        <f>'Indicator Data'!G165/'Indicator Data'!$BD165</f>
        <v>0</v>
      </c>
      <c r="S162" s="56">
        <f>'Indicator Data'!H165/'Indicator Data'!$BD165</f>
        <v>0</v>
      </c>
      <c r="T162" s="56">
        <f>'Indicator Data'!I165/'Indicator Data'!$BD165</f>
        <v>0</v>
      </c>
      <c r="U162" s="56">
        <f>'Indicator Data'!J165/'Indicator Data'!$BD165</f>
        <v>2.0166473462158243E-2</v>
      </c>
      <c r="V162" s="55">
        <f t="shared" si="127"/>
        <v>2.4</v>
      </c>
      <c r="W162" s="55">
        <f t="shared" si="128"/>
        <v>0</v>
      </c>
      <c r="X162" s="55">
        <f t="shared" si="129"/>
        <v>1.3</v>
      </c>
      <c r="Y162" s="55">
        <f t="shared" si="130"/>
        <v>6.6</v>
      </c>
      <c r="Z162" s="55">
        <f t="shared" si="131"/>
        <v>0</v>
      </c>
      <c r="AA162" s="55">
        <f t="shared" si="132"/>
        <v>0</v>
      </c>
      <c r="AB162" s="55">
        <f t="shared" si="133"/>
        <v>0</v>
      </c>
      <c r="AC162" s="55">
        <f t="shared" si="134"/>
        <v>0</v>
      </c>
      <c r="AD162" s="55">
        <f t="shared" si="135"/>
        <v>0</v>
      </c>
      <c r="AE162" s="55">
        <f t="shared" si="136"/>
        <v>0</v>
      </c>
      <c r="AF162" s="55">
        <f t="shared" si="137"/>
        <v>6.7</v>
      </c>
      <c r="AG162" s="55">
        <f>ROUND(IF('Indicator Data'!K165=0,0,IF('Indicator Data'!K165&gt;AG$194,10,IF('Indicator Data'!K165&lt;AG$195,0,10-(AG$194-'Indicator Data'!K165)/(AG$194-AG$195)*10))),1)</f>
        <v>2</v>
      </c>
      <c r="AH162" s="55">
        <f t="shared" si="138"/>
        <v>4.7</v>
      </c>
      <c r="AI162" s="55">
        <f t="shared" si="139"/>
        <v>0.1</v>
      </c>
      <c r="AJ162" s="55">
        <f t="shared" si="140"/>
        <v>0</v>
      </c>
      <c r="AK162" s="55">
        <f t="shared" si="141"/>
        <v>0</v>
      </c>
      <c r="AL162" s="55">
        <f t="shared" si="142"/>
        <v>0</v>
      </c>
      <c r="AM162" s="55">
        <f t="shared" si="143"/>
        <v>0</v>
      </c>
      <c r="AN162" s="55">
        <f t="shared" si="144"/>
        <v>8.9</v>
      </c>
      <c r="AO162" s="57">
        <f t="shared" si="145"/>
        <v>2.9</v>
      </c>
      <c r="AP162" s="57">
        <f t="shared" si="146"/>
        <v>7.2</v>
      </c>
      <c r="AQ162" s="57">
        <f t="shared" si="147"/>
        <v>0</v>
      </c>
      <c r="AR162" s="57">
        <f t="shared" si="148"/>
        <v>0</v>
      </c>
      <c r="AS162" s="55">
        <f t="shared" si="149"/>
        <v>5.5</v>
      </c>
      <c r="AT162" s="55">
        <f>IF('Indicator Data'!L165="No data","x",IF('Indicator Data'!BE165&lt;1000,"x",ROUND((IF('Indicator Data'!L165&gt;AT$194,10,IF('Indicator Data'!L165&lt;AT$195,0,10-(AT$194-'Indicator Data'!L165)/(AT$194-AT$195)*10))),1)))</f>
        <v>2</v>
      </c>
      <c r="AU162" s="57">
        <f t="shared" si="150"/>
        <v>3.8</v>
      </c>
      <c r="AV162" s="58">
        <f t="shared" si="151"/>
        <v>3.3</v>
      </c>
      <c r="AW162" s="55">
        <f>ROUND(IF('Indicator Data'!M165=0,0,IF('Indicator Data'!M165&gt;AW$194,10,IF('Indicator Data'!M165&lt;AW$195,0,10-(AW$194-'Indicator Data'!M165)/(AW$194-AW$195)*10))),1)</f>
        <v>10</v>
      </c>
      <c r="AX162" s="55">
        <f>ROUND(IF('Indicator Data'!N165=0,0,IF(LOG('Indicator Data'!N165)&gt;LOG(AX$194),10,IF(LOG('Indicator Data'!N165)&lt;LOG(AX$195),0,10-(LOG(AX$194)-LOG('Indicator Data'!N165))/(LOG(AX$194)-LOG(AX$195))*10))),1)</f>
        <v>10</v>
      </c>
      <c r="AY162" s="57">
        <f t="shared" si="152"/>
        <v>10</v>
      </c>
      <c r="AZ162" s="55">
        <f>'Indicator Data'!O165</f>
        <v>4</v>
      </c>
      <c r="BA162" s="55">
        <f>'Indicator Data'!P165</f>
        <v>4</v>
      </c>
      <c r="BB162" s="57">
        <f t="shared" si="153"/>
        <v>8</v>
      </c>
      <c r="BC162" s="58">
        <f t="shared" si="154"/>
        <v>8</v>
      </c>
      <c r="BD162" s="15"/>
      <c r="BE162" s="104"/>
      <c r="BF162" s="4"/>
    </row>
    <row r="163" spans="1:58" x14ac:dyDescent="0.35">
      <c r="A163" s="127" t="str">
        <f>'Indicator Data'!A166</f>
        <v>Spain</v>
      </c>
      <c r="B163" s="59" t="str">
        <f>'Indicator Data'!B166</f>
        <v>ESP</v>
      </c>
      <c r="C163" s="55">
        <f>ROUND(IF('Indicator Data'!C166=0,0.1,IF(LOG('Indicator Data'!C166)&gt;C$194,10,IF(LOG('Indicator Data'!C166)&lt;C$195,0,10-(C$194-LOG('Indicator Data'!C166))/(C$194-C$195)*10))),1)</f>
        <v>8.8000000000000007</v>
      </c>
      <c r="D163" s="55">
        <f>ROUND(IF('Indicator Data'!D166=0,0.1,IF(LOG('Indicator Data'!D166)&gt;D$194,10,IF(LOG('Indicator Data'!D166)&lt;D$195,0,10-(D$194-LOG('Indicator Data'!D166))/(D$194-D$195)*10))),1)</f>
        <v>0.1</v>
      </c>
      <c r="E163" s="55">
        <f t="shared" ref="E163:E193" si="155">ROUND((10-GEOMEAN(((10-C163)/10*9+1),((10-D163)/10*9+1)))/9*10,1)</f>
        <v>6.1</v>
      </c>
      <c r="F163" s="55">
        <f>ROUND(IF('Indicator Data'!E166="No data",0.1,IF('Indicator Data'!E166=0,0,IF(LOG('Indicator Data'!E166)&gt;F$194,10,IF(LOG('Indicator Data'!E166)&lt;F$195,0,10-(F$194-LOG('Indicator Data'!E166))/(F$194-F$195)*10)))),1)</f>
        <v>7.7</v>
      </c>
      <c r="G163" s="55">
        <f>ROUND(IF('Indicator Data'!F166=0,0,IF(LOG('Indicator Data'!F166)&gt;G$194,10,IF(LOG('Indicator Data'!F166)&lt;G$195,0,10-(G$194-LOG('Indicator Data'!F166))/(G$194-G$195)*10))),1)</f>
        <v>7.1</v>
      </c>
      <c r="H163" s="55">
        <f>ROUND(IF('Indicator Data'!G166=0,0,IF(LOG('Indicator Data'!G166)&gt;H$194,10,IF(LOG('Indicator Data'!G166)&lt;H$195,0,10-(H$194-LOG('Indicator Data'!G166))/(H$194-H$195)*10))),1)</f>
        <v>0</v>
      </c>
      <c r="I163" s="55">
        <f>ROUND(IF('Indicator Data'!H166=0,0,IF(LOG('Indicator Data'!H166)&gt;I$194,10,IF(LOG('Indicator Data'!H166)&lt;I$195,0,10-(I$194-LOG('Indicator Data'!H166))/(I$194-I$195)*10))),1)</f>
        <v>0</v>
      </c>
      <c r="J163" s="55">
        <f t="shared" ref="J163:J193" si="156">ROUND((10-GEOMEAN(((10-H163)/10*9+1),((10-I163)/10*9+1)))/9*10,1)</f>
        <v>0</v>
      </c>
      <c r="K163" s="55">
        <f>ROUND(IF('Indicator Data'!I166=0,0,IF(LOG('Indicator Data'!I166)&gt;K$194,10,IF(LOG('Indicator Data'!I166)&lt;K$195,0,10-(K$194-LOG('Indicator Data'!I166))/(K$194-K$195)*10))),1)</f>
        <v>0</v>
      </c>
      <c r="L163" s="55">
        <f t="shared" ref="L163:L193" si="157">ROUND((10-GEOMEAN(((10-J163)/10*9+1),((10-K163)/10*9+1)))/9*10,1)</f>
        <v>0</v>
      </c>
      <c r="M163" s="55">
        <f>ROUND(IF('Indicator Data'!J166=0,0,IF(LOG('Indicator Data'!J166)&gt;M$194,10,IF(LOG('Indicator Data'!J166)&lt;M$195,0,10-(M$194-LOG('Indicator Data'!J166))/(M$194-M$195)*10))),1)</f>
        <v>10</v>
      </c>
      <c r="N163" s="56">
        <f>'Indicator Data'!C166/'Indicator Data'!$BD166</f>
        <v>7.0885714365630671E-4</v>
      </c>
      <c r="O163" s="56">
        <f>'Indicator Data'!D166/'Indicator Data'!$BD166</f>
        <v>0</v>
      </c>
      <c r="P163" s="56">
        <f>IF(F163=0.1,0,'Indicator Data'!E166/'Indicator Data'!$BD166)</f>
        <v>2.5874724816022476E-3</v>
      </c>
      <c r="Q163" s="56">
        <f>'Indicator Data'!F166/'Indicator Data'!$BD166</f>
        <v>4.1738895267770861E-6</v>
      </c>
      <c r="R163" s="56">
        <f>'Indicator Data'!G166/'Indicator Data'!$BD166</f>
        <v>0</v>
      </c>
      <c r="S163" s="56">
        <f>'Indicator Data'!H166/'Indicator Data'!$BD166</f>
        <v>0</v>
      </c>
      <c r="T163" s="56">
        <f>'Indicator Data'!I166/'Indicator Data'!$BD166</f>
        <v>0</v>
      </c>
      <c r="U163" s="56">
        <f>'Indicator Data'!J166/'Indicator Data'!$BD166</f>
        <v>3.9731120801417561E-3</v>
      </c>
      <c r="V163" s="55">
        <f t="shared" ref="V163:V193" si="158">ROUND(IF(N163&gt;V$194,10,IF(N163&lt;V$195,0,10-(V$194-N163)/(V$194-V$195)*10)),1)</f>
        <v>3.5</v>
      </c>
      <c r="W163" s="55">
        <f t="shared" ref="W163:W193" si="159">ROUND(IF(O163&gt;W$194,10,IF(O163&lt;W$195,0,10-(W$194-O163)/(W$194-W$195)*10)),1)</f>
        <v>0</v>
      </c>
      <c r="X163" s="55">
        <f t="shared" ref="X163:X193" si="160">ROUND(((10-GEOMEAN(((10-V163)/10*9+1),((10-W163)/10*9+1)))/9*10),1)</f>
        <v>1.9</v>
      </c>
      <c r="Y163" s="55">
        <f t="shared" ref="Y163:Y193" si="161">ROUND(IF(P163=0,0.1,IF(P163&gt;Y$194,10,IF(P163&lt;Y$195,0,10-(Y$194-P163)/(Y$194-Y$195)*10))),1)</f>
        <v>1.7</v>
      </c>
      <c r="Z163" s="55">
        <f t="shared" ref="Z163:Z193" si="162">ROUND(IF(Q163=0,0,IF(LOG(Q163)&gt;Z$194,10,IF(LOG(Q163)&lt;=Z$195,0,10-(Z$194-LOG(Q163))/(Z$194-Z$195)*10))),1)</f>
        <v>6.9</v>
      </c>
      <c r="AA163" s="55">
        <f t="shared" ref="AA163:AA193" si="163">ROUND(IF(R163&gt;AA$194,10,IF(R163&lt;AA$195,0,10-(AA$194-R163)/(AA$194-AA$195)*10)),1)</f>
        <v>0</v>
      </c>
      <c r="AB163" s="55">
        <f t="shared" ref="AB163:AB193" si="164">ROUND(IF(S163&gt;AB$194,10,IF(S163&lt;AB$195,0,10-(AB$194-S163)/(AB$194-AB$195)*10)),1)</f>
        <v>0</v>
      </c>
      <c r="AC163" s="55">
        <f t="shared" ref="AC163:AC193" si="165">ROUND(((10-GEOMEAN(((10-AA163)/10*9+1),((10-AB163)/10*9+1)))/9*10),1)</f>
        <v>0</v>
      </c>
      <c r="AD163" s="55">
        <f t="shared" ref="AD163:AD193" si="166">ROUND(IF(T163=0,0,IF(T163&gt;AD$194,10,IF(T163&lt;=AD$195,0,10-(AD$194-T163)/(AD$194-AD$195)*10))),1)</f>
        <v>0</v>
      </c>
      <c r="AE163" s="55">
        <f t="shared" ref="AE163:AE193" si="167">ROUND((10-GEOMEAN(((10-AC163)/10*9+1),((10-AD163)/10*9+1)))/9*10,1)</f>
        <v>0</v>
      </c>
      <c r="AF163" s="55">
        <f t="shared" ref="AF163:AF193" si="168">ROUND(IF(U163&gt;AF$194,10,IF(U163&lt;AF$195,0,10-(AF$194-U163)/(AF$194-AF$195)*10)),1)</f>
        <v>1.3</v>
      </c>
      <c r="AG163" s="55">
        <f>ROUND(IF('Indicator Data'!K166=0,0,IF('Indicator Data'!K166&gt;AG$194,10,IF('Indicator Data'!K166&lt;AG$195,0,10-(AG$194-'Indicator Data'!K166)/(AG$194-AG$195)*10))),1)</f>
        <v>2</v>
      </c>
      <c r="AH163" s="55">
        <f t="shared" ref="AH163:AH193" si="169">ROUND(AVERAGE(C163,V163),1)</f>
        <v>6.2</v>
      </c>
      <c r="AI163" s="55">
        <f t="shared" ref="AI163:AI193" si="170">ROUND(AVERAGE(D163,W163),1)</f>
        <v>0.1</v>
      </c>
      <c r="AJ163" s="55">
        <f t="shared" ref="AJ163:AJ193" si="171">ROUND(AVERAGE(AA163,H163),1)</f>
        <v>0</v>
      </c>
      <c r="AK163" s="55">
        <f t="shared" ref="AK163:AK193" si="172">ROUND(AVERAGE(AB163,I163),1)</f>
        <v>0</v>
      </c>
      <c r="AL163" s="55">
        <f t="shared" ref="AL163:AL193" si="173">ROUND((10-GEOMEAN(((10-AJ163)/10*9+1),((10-AK163)/10*9+1)))/9*10,1)</f>
        <v>0</v>
      </c>
      <c r="AM163" s="55">
        <f t="shared" ref="AM163:AM193" si="174">ROUND(AVERAGE(AD163,K163),1)</f>
        <v>0</v>
      </c>
      <c r="AN163" s="55">
        <f t="shared" ref="AN163:AN193" si="175">ROUND((10-GEOMEAN(((10-M163)/10*9+1),((10-AF163)/10*9+1)))/9*10,1)</f>
        <v>7.8</v>
      </c>
      <c r="AO163" s="57">
        <f t="shared" ref="AO163:AO193" si="176">ROUND((10-GEOMEAN(((10-E163)/10*9+1),((10-X163)/10*9+1)))/9*10,1)</f>
        <v>4.3</v>
      </c>
      <c r="AP163" s="57">
        <f t="shared" ref="AP163:AP193" si="177">ROUND(IF(AND(Y163="x",F163="x"),"x",(10-GEOMEAN(((10-F163)/10*9+1),((10-Y163)/10*9+1)))/9*10),1)</f>
        <v>5.4</v>
      </c>
      <c r="AQ163" s="57">
        <f t="shared" ref="AQ163:AQ193" si="178">ROUND((10-GEOMEAN(((10-G163)/10*9+1),((10-Z163)/10*9+1)))/9*10,1)</f>
        <v>7</v>
      </c>
      <c r="AR163" s="57">
        <f t="shared" ref="AR163:AR193" si="179">ROUND((10-GEOMEAN(((10-L163)/10*9+1),((10-AE163)/10*9+1)))/9*10,1)</f>
        <v>0</v>
      </c>
      <c r="AS163" s="55">
        <f t="shared" ref="AS163:AS193" si="180">ROUND(AVERAGE(AG163,AN163),1)</f>
        <v>4.9000000000000004</v>
      </c>
      <c r="AT163" s="55">
        <f>IF('Indicator Data'!L166="No data","x",IF('Indicator Data'!BE166&lt;1000,"x",ROUND((IF('Indicator Data'!L166&gt;AT$194,10,IF('Indicator Data'!L166&lt;AT$195,0,10-(AT$194-'Indicator Data'!L166)/(AT$194-AT$195)*10))),1)))</f>
        <v>4</v>
      </c>
      <c r="AU163" s="57">
        <f t="shared" ref="AU163:AU193" si="181">ROUND(AVERAGE(AS163,AT163),1)</f>
        <v>4.5</v>
      </c>
      <c r="AV163" s="58">
        <f t="shared" ref="AV163:AV193" si="182">IF(ROUND(IF(AP163="x",(10-GEOMEAN(((10-AO163)/10*9+1),((10-AU163)/10*9+1),((10-AQ163)/10*9+1),((10-AR163)/10*9+1)))/9*10,(10-GEOMEAN(((10-AO163)/10*9+1),((10-AP163)/10*9+1),((10-AQ163)/10*9+1),((10-AR163)/10*9+1),((10-AU163)/10*9+1)))/9*10),1)=0,0.1,ROUND(IF(AP163="x",(10-GEOMEAN(((10-AO163)/10*9+1),((10-AU163)/10*9+1),((10-AQ163)/10*9+1),((10-AR163)/10*9+1)))/9*10,(10-GEOMEAN(((10-AO163)/10*9+1),((10-AP163)/10*9+1),((10-AQ163)/10*9+1),((10-AR163)/10*9+1),((10-AU163)/10*9+1)))/9*10),1))</f>
        <v>4.5999999999999996</v>
      </c>
      <c r="AW163" s="55">
        <f>ROUND(IF('Indicator Data'!M166=0,0,IF('Indicator Data'!M166&gt;AW$194,10,IF('Indicator Data'!M166&lt;AW$195,0,10-(AW$194-'Indicator Data'!M166)/(AW$194-AW$195)*10))),1)</f>
        <v>0.6</v>
      </c>
      <c r="AX163" s="55">
        <f>ROUND(IF('Indicator Data'!N166=0,0,IF(LOG('Indicator Data'!N166)&gt;LOG(AX$194),10,IF(LOG('Indicator Data'!N166)&lt;LOG(AX$195),0,10-(LOG(AX$194)-LOG('Indicator Data'!N166))/(LOG(AX$194)-LOG(AX$195))*10))),1)</f>
        <v>2.1</v>
      </c>
      <c r="AY163" s="57">
        <f t="shared" ref="AY163:AY193" si="183">ROUND((10-GEOMEAN(((10-AW163)/10*9+1),((10-AX163)/10*9+1)))/9*10,1)</f>
        <v>1.4</v>
      </c>
      <c r="AZ163" s="55">
        <f>'Indicator Data'!O166</f>
        <v>0</v>
      </c>
      <c r="BA163" s="55">
        <f>'Indicator Data'!P166</f>
        <v>0</v>
      </c>
      <c r="BB163" s="57">
        <f t="shared" ref="BB163:BB193" si="184">ROUND(IF(AZ163=5,10,IF(BA163=5,9,IF(AZ163=4,8,IF(BA163=4,7,0)))),1)</f>
        <v>0</v>
      </c>
      <c r="BC163" s="58">
        <f t="shared" ref="BC163:BC193" si="185">ROUND(IF(BB163&gt;5,BB163,AY163/10*7),1)</f>
        <v>1</v>
      </c>
      <c r="BD163" s="15"/>
      <c r="BE163" s="104"/>
      <c r="BF163" s="4"/>
    </row>
    <row r="164" spans="1:58" x14ac:dyDescent="0.35">
      <c r="A164" s="127" t="str">
        <f>'Indicator Data'!A167</f>
        <v>Sri Lanka</v>
      </c>
      <c r="B164" s="59" t="str">
        <f>'Indicator Data'!B167</f>
        <v>LKA</v>
      </c>
      <c r="C164" s="55">
        <f>ROUND(IF('Indicator Data'!C167=0,0.1,IF(LOG('Indicator Data'!C167)&gt;C$194,10,IF(LOG('Indicator Data'!C167)&lt;C$195,0,10-(C$194-LOG('Indicator Data'!C167))/(C$194-C$195)*10))),1)</f>
        <v>0.1</v>
      </c>
      <c r="D164" s="55">
        <f>ROUND(IF('Indicator Data'!D167=0,0.1,IF(LOG('Indicator Data'!D167)&gt;D$194,10,IF(LOG('Indicator Data'!D167)&lt;D$195,0,10-(D$194-LOG('Indicator Data'!D167))/(D$194-D$195)*10))),1)</f>
        <v>0.1</v>
      </c>
      <c r="E164" s="55">
        <f t="shared" si="155"/>
        <v>0.1</v>
      </c>
      <c r="F164" s="55">
        <f>ROUND(IF('Indicator Data'!E167="No data",0.1,IF('Indicator Data'!E167=0,0,IF(LOG('Indicator Data'!E167)&gt;F$194,10,IF(LOG('Indicator Data'!E167)&lt;F$195,0,10-(F$194-LOG('Indicator Data'!E167))/(F$194-F$195)*10)))),1)</f>
        <v>7.7</v>
      </c>
      <c r="G164" s="55">
        <f>ROUND(IF('Indicator Data'!F167=0,0,IF(LOG('Indicator Data'!F167)&gt;G$194,10,IF(LOG('Indicator Data'!F167)&lt;G$195,0,10-(G$194-LOG('Indicator Data'!F167))/(G$194-G$195)*10))),1)</f>
        <v>8</v>
      </c>
      <c r="H164" s="55">
        <f>ROUND(IF('Indicator Data'!G167=0,0,IF(LOG('Indicator Data'!G167)&gt;H$194,10,IF(LOG('Indicator Data'!G167)&lt;H$195,0,10-(H$194-LOG('Indicator Data'!G167))/(H$194-H$195)*10))),1)</f>
        <v>6.5</v>
      </c>
      <c r="I164" s="55">
        <f>ROUND(IF('Indicator Data'!H167=0,0,IF(LOG('Indicator Data'!H167)&gt;I$194,10,IF(LOG('Indicator Data'!H167)&lt;I$195,0,10-(I$194-LOG('Indicator Data'!H167))/(I$194-I$195)*10))),1)</f>
        <v>0</v>
      </c>
      <c r="J164" s="55">
        <f t="shared" si="156"/>
        <v>4</v>
      </c>
      <c r="K164" s="55">
        <f>ROUND(IF('Indicator Data'!I167=0,0,IF(LOG('Indicator Data'!I167)&gt;K$194,10,IF(LOG('Indicator Data'!I167)&lt;K$195,0,10-(K$194-LOG('Indicator Data'!I167))/(K$194-K$195)*10))),1)</f>
        <v>6.9</v>
      </c>
      <c r="L164" s="55">
        <f t="shared" si="157"/>
        <v>5.6</v>
      </c>
      <c r="M164" s="55">
        <f>ROUND(IF('Indicator Data'!J167=0,0,IF(LOG('Indicator Data'!J167)&gt;M$194,10,IF(LOG('Indicator Data'!J167)&lt;M$195,0,10-(M$194-LOG('Indicator Data'!J167))/(M$194-M$195)*10))),1)</f>
        <v>10</v>
      </c>
      <c r="N164" s="56">
        <f>'Indicator Data'!C167/'Indicator Data'!$BD167</f>
        <v>0</v>
      </c>
      <c r="O164" s="56">
        <f>'Indicator Data'!D167/'Indicator Data'!$BD167</f>
        <v>0</v>
      </c>
      <c r="P164" s="56">
        <f>IF(F164=0.1,0,'Indicator Data'!E167/'Indicator Data'!$BD167)</f>
        <v>5.7235629469630164E-3</v>
      </c>
      <c r="Q164" s="56">
        <f>'Indicator Data'!F167/'Indicator Data'!$BD167</f>
        <v>3.1308454055079301E-5</v>
      </c>
      <c r="R164" s="56">
        <f>'Indicator Data'!G167/'Indicator Data'!$BD167</f>
        <v>1.850537549569573E-3</v>
      </c>
      <c r="S164" s="56">
        <f>'Indicator Data'!H167/'Indicator Data'!$BD167</f>
        <v>0</v>
      </c>
      <c r="T164" s="56">
        <f>'Indicator Data'!I167/'Indicator Data'!$BD167</f>
        <v>1.3340806674887391E-3</v>
      </c>
      <c r="U164" s="56">
        <f>'Indicator Data'!J167/'Indicator Data'!$BD167</f>
        <v>1.2140054440233243E-2</v>
      </c>
      <c r="V164" s="55">
        <f t="shared" si="158"/>
        <v>0</v>
      </c>
      <c r="W164" s="55">
        <f t="shared" si="159"/>
        <v>0</v>
      </c>
      <c r="X164" s="55">
        <f t="shared" si="160"/>
        <v>0</v>
      </c>
      <c r="Y164" s="55">
        <f t="shared" si="161"/>
        <v>3.8</v>
      </c>
      <c r="Z164" s="55">
        <f t="shared" si="162"/>
        <v>8.9</v>
      </c>
      <c r="AA164" s="55">
        <f t="shared" si="163"/>
        <v>1</v>
      </c>
      <c r="AB164" s="55">
        <f t="shared" si="164"/>
        <v>0</v>
      </c>
      <c r="AC164" s="55">
        <f t="shared" si="165"/>
        <v>0.5</v>
      </c>
      <c r="AD164" s="55">
        <f t="shared" si="166"/>
        <v>1.3</v>
      </c>
      <c r="AE164" s="55">
        <f t="shared" si="167"/>
        <v>0.9</v>
      </c>
      <c r="AF164" s="55">
        <f t="shared" si="168"/>
        <v>4</v>
      </c>
      <c r="AG164" s="55">
        <f>ROUND(IF('Indicator Data'!K167=0,0,IF('Indicator Data'!K167&gt;AG$194,10,IF('Indicator Data'!K167&lt;AG$195,0,10-(AG$194-'Indicator Data'!K167)/(AG$194-AG$195)*10))),1)</f>
        <v>6.1</v>
      </c>
      <c r="AH164" s="55">
        <f t="shared" si="169"/>
        <v>0.1</v>
      </c>
      <c r="AI164" s="55">
        <f t="shared" si="170"/>
        <v>0.1</v>
      </c>
      <c r="AJ164" s="55">
        <f t="shared" si="171"/>
        <v>3.8</v>
      </c>
      <c r="AK164" s="55">
        <f t="shared" si="172"/>
        <v>0</v>
      </c>
      <c r="AL164" s="55">
        <f t="shared" si="173"/>
        <v>2.1</v>
      </c>
      <c r="AM164" s="55">
        <f t="shared" si="174"/>
        <v>4.0999999999999996</v>
      </c>
      <c r="AN164" s="55">
        <f t="shared" si="175"/>
        <v>8.3000000000000007</v>
      </c>
      <c r="AO164" s="57">
        <f t="shared" si="176"/>
        <v>0.1</v>
      </c>
      <c r="AP164" s="57">
        <f t="shared" si="177"/>
        <v>6.1</v>
      </c>
      <c r="AQ164" s="57">
        <f t="shared" si="178"/>
        <v>8.5</v>
      </c>
      <c r="AR164" s="57">
        <f t="shared" si="179"/>
        <v>3.6</v>
      </c>
      <c r="AS164" s="55">
        <f t="shared" si="180"/>
        <v>7.2</v>
      </c>
      <c r="AT164" s="55">
        <f>IF('Indicator Data'!L167="No data","x",IF('Indicator Data'!BE167&lt;1000,"x",ROUND((IF('Indicator Data'!L167&gt;AT$194,10,IF('Indicator Data'!L167&lt;AT$195,0,10-(AT$194-'Indicator Data'!L167)/(AT$194-AT$195)*10))),1)))</f>
        <v>0</v>
      </c>
      <c r="AU164" s="57">
        <f t="shared" si="181"/>
        <v>3.6</v>
      </c>
      <c r="AV164" s="58">
        <f t="shared" si="182"/>
        <v>5.0999999999999996</v>
      </c>
      <c r="AW164" s="55">
        <f>ROUND(IF('Indicator Data'!M167=0,0,IF('Indicator Data'!M167&gt;AW$194,10,IF('Indicator Data'!M167&lt;AW$195,0,10-(AW$194-'Indicator Data'!M167)/(AW$194-AW$195)*10))),1)</f>
        <v>2.8</v>
      </c>
      <c r="AX164" s="55">
        <f>ROUND(IF('Indicator Data'!N167=0,0,IF(LOG('Indicator Data'!N167)&gt;LOG(AX$194),10,IF(LOG('Indicator Data'!N167)&lt;LOG(AX$195),0,10-(LOG(AX$194)-LOG('Indicator Data'!N167))/(LOG(AX$194)-LOG(AX$195))*10))),1)</f>
        <v>5.2</v>
      </c>
      <c r="AY164" s="57">
        <f t="shared" si="183"/>
        <v>4.0999999999999996</v>
      </c>
      <c r="AZ164" s="55">
        <f>'Indicator Data'!O167</f>
        <v>0</v>
      </c>
      <c r="BA164" s="55">
        <f>'Indicator Data'!P167</f>
        <v>0</v>
      </c>
      <c r="BB164" s="57">
        <f t="shared" si="184"/>
        <v>0</v>
      </c>
      <c r="BC164" s="58">
        <f t="shared" si="185"/>
        <v>2.9</v>
      </c>
      <c r="BD164" s="15"/>
      <c r="BE164" s="104"/>
      <c r="BF164" s="4"/>
    </row>
    <row r="165" spans="1:58" x14ac:dyDescent="0.35">
      <c r="A165" s="127" t="str">
        <f>'Indicator Data'!A168</f>
        <v>Sudan</v>
      </c>
      <c r="B165" s="59" t="str">
        <f>'Indicator Data'!B168</f>
        <v>SDN</v>
      </c>
      <c r="C165" s="55">
        <f>ROUND(IF('Indicator Data'!C168=0,0.1,IF(LOG('Indicator Data'!C168)&gt;C$194,10,IF(LOG('Indicator Data'!C168)&lt;C$195,0,10-(C$194-LOG('Indicator Data'!C168))/(C$194-C$195)*10))),1)</f>
        <v>0.1</v>
      </c>
      <c r="D165" s="55">
        <f>ROUND(IF('Indicator Data'!D168=0,0.1,IF(LOG('Indicator Data'!D168)&gt;D$194,10,IF(LOG('Indicator Data'!D168)&lt;D$195,0,10-(D$194-LOG('Indicator Data'!D168))/(D$194-D$195)*10))),1)</f>
        <v>0.1</v>
      </c>
      <c r="E165" s="55">
        <f t="shared" si="155"/>
        <v>0.1</v>
      </c>
      <c r="F165" s="55">
        <f>ROUND(IF('Indicator Data'!E168="No data",0.1,IF('Indicator Data'!E168=0,0,IF(LOG('Indicator Data'!E168)&gt;F$194,10,IF(LOG('Indicator Data'!E168)&lt;F$195,0,10-(F$194-LOG('Indicator Data'!E168))/(F$194-F$195)*10)))),1)</f>
        <v>9</v>
      </c>
      <c r="G165" s="55">
        <f>ROUND(IF('Indicator Data'!F168=0,0,IF(LOG('Indicator Data'!F168)&gt;G$194,10,IF(LOG('Indicator Data'!F168)&lt;G$195,0,10-(G$194-LOG('Indicator Data'!F168))/(G$194-G$195)*10))),1)</f>
        <v>0</v>
      </c>
      <c r="H165" s="55">
        <f>ROUND(IF('Indicator Data'!G168=0,0,IF(LOG('Indicator Data'!G168)&gt;H$194,10,IF(LOG('Indicator Data'!G168)&lt;H$195,0,10-(H$194-LOG('Indicator Data'!G168))/(H$194-H$195)*10))),1)</f>
        <v>0</v>
      </c>
      <c r="I165" s="55">
        <f>ROUND(IF('Indicator Data'!H168=0,0,IF(LOG('Indicator Data'!H168)&gt;I$194,10,IF(LOG('Indicator Data'!H168)&lt;I$195,0,10-(I$194-LOG('Indicator Data'!H168))/(I$194-I$195)*10))),1)</f>
        <v>0</v>
      </c>
      <c r="J165" s="55">
        <f t="shared" si="156"/>
        <v>0</v>
      </c>
      <c r="K165" s="55">
        <f>ROUND(IF('Indicator Data'!I168=0,0,IF(LOG('Indicator Data'!I168)&gt;K$194,10,IF(LOG('Indicator Data'!I168)&lt;K$195,0,10-(K$194-LOG('Indicator Data'!I168))/(K$194-K$195)*10))),1)</f>
        <v>0</v>
      </c>
      <c r="L165" s="55">
        <f t="shared" si="157"/>
        <v>0</v>
      </c>
      <c r="M165" s="55">
        <f>ROUND(IF('Indicator Data'!J168=0,0,IF(LOG('Indicator Data'!J168)&gt;M$194,10,IF(LOG('Indicator Data'!J168)&lt;M$195,0,10-(M$194-LOG('Indicator Data'!J168))/(M$194-M$195)*10))),1)</f>
        <v>10</v>
      </c>
      <c r="N165" s="56">
        <f>'Indicator Data'!C168/'Indicator Data'!$BD168</f>
        <v>0</v>
      </c>
      <c r="O165" s="56">
        <f>'Indicator Data'!D168/'Indicator Data'!$BD168</f>
        <v>0</v>
      </c>
      <c r="P165" s="56">
        <f>IF(F165=0.1,0,'Indicator Data'!E168/'Indicator Data'!$BD168)</f>
        <v>9.5782463049890673E-3</v>
      </c>
      <c r="Q165" s="56">
        <f>'Indicator Data'!F168/'Indicator Data'!$BD168</f>
        <v>0</v>
      </c>
      <c r="R165" s="56">
        <f>'Indicator Data'!G168/'Indicator Data'!$BD168</f>
        <v>0</v>
      </c>
      <c r="S165" s="56">
        <f>'Indicator Data'!H168/'Indicator Data'!$BD168</f>
        <v>0</v>
      </c>
      <c r="T165" s="56">
        <f>'Indicator Data'!I168/'Indicator Data'!$BD168</f>
        <v>0</v>
      </c>
      <c r="U165" s="56">
        <f>'Indicator Data'!J168/'Indicator Data'!$BD168</f>
        <v>1.4188172908326033E-2</v>
      </c>
      <c r="V165" s="55">
        <f t="shared" si="158"/>
        <v>0</v>
      </c>
      <c r="W165" s="55">
        <f t="shared" si="159"/>
        <v>0</v>
      </c>
      <c r="X165" s="55">
        <f t="shared" si="160"/>
        <v>0</v>
      </c>
      <c r="Y165" s="55">
        <f t="shared" si="161"/>
        <v>6.4</v>
      </c>
      <c r="Z165" s="55">
        <f t="shared" si="162"/>
        <v>0</v>
      </c>
      <c r="AA165" s="55">
        <f t="shared" si="163"/>
        <v>0</v>
      </c>
      <c r="AB165" s="55">
        <f t="shared" si="164"/>
        <v>0</v>
      </c>
      <c r="AC165" s="55">
        <f t="shared" si="165"/>
        <v>0</v>
      </c>
      <c r="AD165" s="55">
        <f t="shared" si="166"/>
        <v>0</v>
      </c>
      <c r="AE165" s="55">
        <f t="shared" si="167"/>
        <v>0</v>
      </c>
      <c r="AF165" s="55">
        <f t="shared" si="168"/>
        <v>4.7</v>
      </c>
      <c r="AG165" s="55">
        <f>ROUND(IF('Indicator Data'!K168=0,0,IF('Indicator Data'!K168&gt;AG$194,10,IF('Indicator Data'!K168&lt;AG$195,0,10-(AG$194-'Indicator Data'!K168)/(AG$194-AG$195)*10))),1)</f>
        <v>7.1</v>
      </c>
      <c r="AH165" s="55">
        <f t="shared" si="169"/>
        <v>0.1</v>
      </c>
      <c r="AI165" s="55">
        <f t="shared" si="170"/>
        <v>0.1</v>
      </c>
      <c r="AJ165" s="55">
        <f t="shared" si="171"/>
        <v>0</v>
      </c>
      <c r="AK165" s="55">
        <f t="shared" si="172"/>
        <v>0</v>
      </c>
      <c r="AL165" s="55">
        <f t="shared" si="173"/>
        <v>0</v>
      </c>
      <c r="AM165" s="55">
        <f t="shared" si="174"/>
        <v>0</v>
      </c>
      <c r="AN165" s="55">
        <f t="shared" si="175"/>
        <v>8.4</v>
      </c>
      <c r="AO165" s="57">
        <f t="shared" si="176"/>
        <v>0.1</v>
      </c>
      <c r="AP165" s="57">
        <f t="shared" si="177"/>
        <v>8</v>
      </c>
      <c r="AQ165" s="57">
        <f t="shared" si="178"/>
        <v>0</v>
      </c>
      <c r="AR165" s="57">
        <f t="shared" si="179"/>
        <v>0</v>
      </c>
      <c r="AS165" s="55">
        <f t="shared" si="180"/>
        <v>7.8</v>
      </c>
      <c r="AT165" s="55">
        <f>IF('Indicator Data'!L168="No data","x",IF('Indicator Data'!BE168&lt;1000,"x",ROUND((IF('Indicator Data'!L168&gt;AT$194,10,IF('Indicator Data'!L168&lt;AT$195,0,10-(AT$194-'Indicator Data'!L168)/(AT$194-AT$195)*10))),1)))</f>
        <v>6.1</v>
      </c>
      <c r="AU165" s="57">
        <f t="shared" si="181"/>
        <v>7</v>
      </c>
      <c r="AV165" s="58">
        <f t="shared" si="182"/>
        <v>4.0999999999999996</v>
      </c>
      <c r="AW165" s="55">
        <f>ROUND(IF('Indicator Data'!M168=0,0,IF('Indicator Data'!M168&gt;AW$194,10,IF('Indicator Data'!M168&lt;AW$195,0,10-(AW$194-'Indicator Data'!M168)/(AW$194-AW$195)*10))),1)</f>
        <v>10</v>
      </c>
      <c r="AX165" s="55">
        <f>ROUND(IF('Indicator Data'!N168=0,0,IF(LOG('Indicator Data'!N168)&gt;LOG(AX$194),10,IF(LOG('Indicator Data'!N168)&lt;LOG(AX$195),0,10-(LOG(AX$194)-LOG('Indicator Data'!N168))/(LOG(AX$194)-LOG(AX$195))*10))),1)</f>
        <v>9.9</v>
      </c>
      <c r="AY165" s="57">
        <f t="shared" si="183"/>
        <v>10</v>
      </c>
      <c r="AZ165" s="55">
        <f>'Indicator Data'!O168</f>
        <v>0</v>
      </c>
      <c r="BA165" s="55">
        <f>'Indicator Data'!P168</f>
        <v>5</v>
      </c>
      <c r="BB165" s="57">
        <f t="shared" si="184"/>
        <v>9</v>
      </c>
      <c r="BC165" s="58">
        <f t="shared" si="185"/>
        <v>9</v>
      </c>
      <c r="BD165" s="15"/>
      <c r="BE165" s="104"/>
      <c r="BF165" s="4"/>
    </row>
    <row r="166" spans="1:58" x14ac:dyDescent="0.35">
      <c r="A166" s="127" t="str">
        <f>'Indicator Data'!A169</f>
        <v>Suriname</v>
      </c>
      <c r="B166" s="59" t="str">
        <f>'Indicator Data'!B169</f>
        <v>SUR</v>
      </c>
      <c r="C166" s="55">
        <f>ROUND(IF('Indicator Data'!C169=0,0.1,IF(LOG('Indicator Data'!C169)&gt;C$194,10,IF(LOG('Indicator Data'!C169)&lt;C$195,0,10-(C$194-LOG('Indicator Data'!C169))/(C$194-C$195)*10))),1)</f>
        <v>0.1</v>
      </c>
      <c r="D166" s="55">
        <f>ROUND(IF('Indicator Data'!D169=0,0.1,IF(LOG('Indicator Data'!D169)&gt;D$194,10,IF(LOG('Indicator Data'!D169)&lt;D$195,0,10-(D$194-LOG('Indicator Data'!D169))/(D$194-D$195)*10))),1)</f>
        <v>0.1</v>
      </c>
      <c r="E166" s="55">
        <f t="shared" si="155"/>
        <v>0.1</v>
      </c>
      <c r="F166" s="55">
        <f>ROUND(IF('Indicator Data'!E169="No data",0.1,IF('Indicator Data'!E169=0,0,IF(LOG('Indicator Data'!E169)&gt;F$194,10,IF(LOG('Indicator Data'!E169)&lt;F$195,0,10-(F$194-LOG('Indicator Data'!E169))/(F$194-F$195)*10)))),1)</f>
        <v>5.4</v>
      </c>
      <c r="G166" s="55">
        <f>ROUND(IF('Indicator Data'!F169=0,0,IF(LOG('Indicator Data'!F169)&gt;G$194,10,IF(LOG('Indicator Data'!F169)&lt;G$195,0,10-(G$194-LOG('Indicator Data'!F169))/(G$194-G$195)*10))),1)</f>
        <v>1.9</v>
      </c>
      <c r="H166" s="55">
        <f>ROUND(IF('Indicator Data'!G169=0,0,IF(LOG('Indicator Data'!G169)&gt;H$194,10,IF(LOG('Indicator Data'!G169)&lt;H$195,0,10-(H$194-LOG('Indicator Data'!G169))/(H$194-H$195)*10))),1)</f>
        <v>0</v>
      </c>
      <c r="I166" s="55">
        <f>ROUND(IF('Indicator Data'!H169=0,0,IF(LOG('Indicator Data'!H169)&gt;I$194,10,IF(LOG('Indicator Data'!H169)&lt;I$195,0,10-(I$194-LOG('Indicator Data'!H169))/(I$194-I$195)*10))),1)</f>
        <v>0</v>
      </c>
      <c r="J166" s="55">
        <f t="shared" si="156"/>
        <v>0</v>
      </c>
      <c r="K166" s="55">
        <f>ROUND(IF('Indicator Data'!I169=0,0,IF(LOG('Indicator Data'!I169)&gt;K$194,10,IF(LOG('Indicator Data'!I169)&lt;K$195,0,10-(K$194-LOG('Indicator Data'!I169))/(K$194-K$195)*10))),1)</f>
        <v>0</v>
      </c>
      <c r="L166" s="55">
        <f t="shared" si="157"/>
        <v>0</v>
      </c>
      <c r="M166" s="55">
        <f>ROUND(IF('Indicator Data'!J169=0,0,IF(LOG('Indicator Data'!J169)&gt;M$194,10,IF(LOG('Indicator Data'!J169)&lt;M$195,0,10-(M$194-LOG('Indicator Data'!J169))/(M$194-M$195)*10))),1)</f>
        <v>0</v>
      </c>
      <c r="N166" s="56">
        <f>'Indicator Data'!C169/'Indicator Data'!$BD169</f>
        <v>0</v>
      </c>
      <c r="O166" s="56">
        <f>'Indicator Data'!D169/'Indicator Data'!$BD169</f>
        <v>0</v>
      </c>
      <c r="P166" s="56">
        <f>IF(F166=0.1,0,'Indicator Data'!E169/'Indicator Data'!$BD169)</f>
        <v>2.7925456047193233E-2</v>
      </c>
      <c r="Q166" s="56">
        <f>'Indicator Data'!F169/'Indicator Data'!$BD169</f>
        <v>2.647534809489361E-7</v>
      </c>
      <c r="R166" s="56">
        <f>'Indicator Data'!G169/'Indicator Data'!$BD169</f>
        <v>0</v>
      </c>
      <c r="S166" s="56">
        <f>'Indicator Data'!H169/'Indicator Data'!$BD169</f>
        <v>0</v>
      </c>
      <c r="T166" s="56">
        <f>'Indicator Data'!I169/'Indicator Data'!$BD169</f>
        <v>0</v>
      </c>
      <c r="U166" s="56">
        <f>'Indicator Data'!J169/'Indicator Data'!$BD169</f>
        <v>0</v>
      </c>
      <c r="V166" s="55">
        <f t="shared" si="158"/>
        <v>0</v>
      </c>
      <c r="W166" s="55">
        <f t="shared" si="159"/>
        <v>0</v>
      </c>
      <c r="X166" s="55">
        <f t="shared" si="160"/>
        <v>0</v>
      </c>
      <c r="Y166" s="55">
        <f t="shared" si="161"/>
        <v>10</v>
      </c>
      <c r="Z166" s="55">
        <f t="shared" si="162"/>
        <v>4.3</v>
      </c>
      <c r="AA166" s="55">
        <f t="shared" si="163"/>
        <v>0</v>
      </c>
      <c r="AB166" s="55">
        <f t="shared" si="164"/>
        <v>0</v>
      </c>
      <c r="AC166" s="55">
        <f t="shared" si="165"/>
        <v>0</v>
      </c>
      <c r="AD166" s="55">
        <f t="shared" si="166"/>
        <v>0</v>
      </c>
      <c r="AE166" s="55">
        <f t="shared" si="167"/>
        <v>0</v>
      </c>
      <c r="AF166" s="55">
        <f t="shared" si="168"/>
        <v>0</v>
      </c>
      <c r="AG166" s="55">
        <f>ROUND(IF('Indicator Data'!K169=0,0,IF('Indicator Data'!K169&gt;AG$194,10,IF('Indicator Data'!K169&lt;AG$195,0,10-(AG$194-'Indicator Data'!K169)/(AG$194-AG$195)*10))),1)</f>
        <v>0</v>
      </c>
      <c r="AH166" s="55">
        <f t="shared" si="169"/>
        <v>0.1</v>
      </c>
      <c r="AI166" s="55">
        <f t="shared" si="170"/>
        <v>0.1</v>
      </c>
      <c r="AJ166" s="55">
        <f t="shared" si="171"/>
        <v>0</v>
      </c>
      <c r="AK166" s="55">
        <f t="shared" si="172"/>
        <v>0</v>
      </c>
      <c r="AL166" s="55">
        <f t="shared" si="173"/>
        <v>0</v>
      </c>
      <c r="AM166" s="55">
        <f t="shared" si="174"/>
        <v>0</v>
      </c>
      <c r="AN166" s="55">
        <f t="shared" si="175"/>
        <v>0</v>
      </c>
      <c r="AO166" s="57">
        <f t="shared" si="176"/>
        <v>0.1</v>
      </c>
      <c r="AP166" s="57">
        <f t="shared" si="177"/>
        <v>8.6</v>
      </c>
      <c r="AQ166" s="57">
        <f t="shared" si="178"/>
        <v>3.2</v>
      </c>
      <c r="AR166" s="57">
        <f t="shared" si="179"/>
        <v>0</v>
      </c>
      <c r="AS166" s="55">
        <f t="shared" si="180"/>
        <v>0</v>
      </c>
      <c r="AT166" s="55">
        <f>IF('Indicator Data'!L169="No data","x",IF('Indicator Data'!BE169&lt;1000,"x",ROUND((IF('Indicator Data'!L169&gt;AT$194,10,IF('Indicator Data'!L169&lt;AT$195,0,10-(AT$194-'Indicator Data'!L169)/(AT$194-AT$195)*10))),1)))</f>
        <v>3</v>
      </c>
      <c r="AU166" s="57">
        <f t="shared" si="181"/>
        <v>1.5</v>
      </c>
      <c r="AV166" s="58">
        <f t="shared" si="182"/>
        <v>3.6</v>
      </c>
      <c r="AW166" s="55">
        <f>ROUND(IF('Indicator Data'!M169=0,0,IF('Indicator Data'!M169&gt;AW$194,10,IF('Indicator Data'!M169&lt;AW$195,0,10-(AW$194-'Indicator Data'!M169)/(AW$194-AW$195)*10))),1)</f>
        <v>0.2</v>
      </c>
      <c r="AX166" s="55">
        <f>ROUND(IF('Indicator Data'!N169=0,0,IF(LOG('Indicator Data'!N169)&gt;LOG(AX$194),10,IF(LOG('Indicator Data'!N169)&lt;LOG(AX$195),0,10-(LOG(AX$194)-LOG('Indicator Data'!N169))/(LOG(AX$194)-LOG(AX$195))*10))),1)</f>
        <v>0</v>
      </c>
      <c r="AY166" s="57">
        <f t="shared" si="183"/>
        <v>0.1</v>
      </c>
      <c r="AZ166" s="55">
        <f>'Indicator Data'!O169</f>
        <v>0</v>
      </c>
      <c r="BA166" s="55">
        <f>'Indicator Data'!P169</f>
        <v>0</v>
      </c>
      <c r="BB166" s="57">
        <f t="shared" si="184"/>
        <v>0</v>
      </c>
      <c r="BC166" s="58">
        <f t="shared" si="185"/>
        <v>0.1</v>
      </c>
      <c r="BD166" s="15"/>
      <c r="BE166" s="104"/>
      <c r="BF166" s="4"/>
    </row>
    <row r="167" spans="1:58" x14ac:dyDescent="0.35">
      <c r="A167" s="127" t="str">
        <f>'Indicator Data'!A170</f>
        <v>Sweden</v>
      </c>
      <c r="B167" s="59" t="str">
        <f>'Indicator Data'!B170</f>
        <v>SWE</v>
      </c>
      <c r="C167" s="55">
        <f>ROUND(IF('Indicator Data'!C170=0,0.1,IF(LOG('Indicator Data'!C170)&gt;C$194,10,IF(LOG('Indicator Data'!C170)&lt;C$195,0,10-(C$194-LOG('Indicator Data'!C170))/(C$194-C$195)*10))),1)</f>
        <v>0.1</v>
      </c>
      <c r="D167" s="55">
        <f>ROUND(IF('Indicator Data'!D170=0,0.1,IF(LOG('Indicator Data'!D170)&gt;D$194,10,IF(LOG('Indicator Data'!D170)&lt;D$195,0,10-(D$194-LOG('Indicator Data'!D170))/(D$194-D$195)*10))),1)</f>
        <v>0.1</v>
      </c>
      <c r="E167" s="55">
        <f t="shared" si="155"/>
        <v>0.1</v>
      </c>
      <c r="F167" s="55">
        <f>ROUND(IF('Indicator Data'!E170="No data",0.1,IF('Indicator Data'!E170=0,0,IF(LOG('Indicator Data'!E170)&gt;F$194,10,IF(LOG('Indicator Data'!E170)&lt;F$195,0,10-(F$194-LOG('Indicator Data'!E170))/(F$194-F$195)*10)))),1)</f>
        <v>5.0999999999999996</v>
      </c>
      <c r="G167" s="55">
        <f>ROUND(IF('Indicator Data'!F170=0,0,IF(LOG('Indicator Data'!F170)&gt;G$194,10,IF(LOG('Indicator Data'!F170)&lt;G$195,0,10-(G$194-LOG('Indicator Data'!F170))/(G$194-G$195)*10))),1)</f>
        <v>0</v>
      </c>
      <c r="H167" s="55">
        <f>ROUND(IF('Indicator Data'!G170=0,0,IF(LOG('Indicator Data'!G170)&gt;H$194,10,IF(LOG('Indicator Data'!G170)&lt;H$195,0,10-(H$194-LOG('Indicator Data'!G170))/(H$194-H$195)*10))),1)</f>
        <v>0</v>
      </c>
      <c r="I167" s="55">
        <f>ROUND(IF('Indicator Data'!H170=0,0,IF(LOG('Indicator Data'!H170)&gt;I$194,10,IF(LOG('Indicator Data'!H170)&lt;I$195,0,10-(I$194-LOG('Indicator Data'!H170))/(I$194-I$195)*10))),1)</f>
        <v>0</v>
      </c>
      <c r="J167" s="55">
        <f t="shared" si="156"/>
        <v>0</v>
      </c>
      <c r="K167" s="55">
        <f>ROUND(IF('Indicator Data'!I170=0,0,IF(LOG('Indicator Data'!I170)&gt;K$194,10,IF(LOG('Indicator Data'!I170)&lt;K$195,0,10-(K$194-LOG('Indicator Data'!I170))/(K$194-K$195)*10))),1)</f>
        <v>0</v>
      </c>
      <c r="L167" s="55">
        <f t="shared" si="157"/>
        <v>0</v>
      </c>
      <c r="M167" s="55">
        <f>ROUND(IF('Indicator Data'!J170=0,0,IF(LOG('Indicator Data'!J170)&gt;M$194,10,IF(LOG('Indicator Data'!J170)&lt;M$195,0,10-(M$194-LOG('Indicator Data'!J170))/(M$194-M$195)*10))),1)</f>
        <v>0</v>
      </c>
      <c r="N167" s="56">
        <f>'Indicator Data'!C170/'Indicator Data'!$BD170</f>
        <v>0</v>
      </c>
      <c r="O167" s="56">
        <f>'Indicator Data'!D170/'Indicator Data'!$BD170</f>
        <v>0</v>
      </c>
      <c r="P167" s="56">
        <f>IF(F167=0.1,0,'Indicator Data'!E170/'Indicator Data'!$BD170)</f>
        <v>1.1739585122246959E-3</v>
      </c>
      <c r="Q167" s="56">
        <f>'Indicator Data'!F170/'Indicator Data'!$BD170</f>
        <v>0</v>
      </c>
      <c r="R167" s="56">
        <f>'Indicator Data'!G170/'Indicator Data'!$BD170</f>
        <v>0</v>
      </c>
      <c r="S167" s="56">
        <f>'Indicator Data'!H170/'Indicator Data'!$BD170</f>
        <v>0</v>
      </c>
      <c r="T167" s="56">
        <f>'Indicator Data'!I170/'Indicator Data'!$BD170</f>
        <v>0</v>
      </c>
      <c r="U167" s="56">
        <f>'Indicator Data'!J170/'Indicator Data'!$BD170</f>
        <v>0</v>
      </c>
      <c r="V167" s="55">
        <f t="shared" si="158"/>
        <v>0</v>
      </c>
      <c r="W167" s="55">
        <f t="shared" si="159"/>
        <v>0</v>
      </c>
      <c r="X167" s="55">
        <f t="shared" si="160"/>
        <v>0</v>
      </c>
      <c r="Y167" s="55">
        <f t="shared" si="161"/>
        <v>0.8</v>
      </c>
      <c r="Z167" s="55">
        <f t="shared" si="162"/>
        <v>0</v>
      </c>
      <c r="AA167" s="55">
        <f t="shared" si="163"/>
        <v>0</v>
      </c>
      <c r="AB167" s="55">
        <f t="shared" si="164"/>
        <v>0</v>
      </c>
      <c r="AC167" s="55">
        <f t="shared" si="165"/>
        <v>0</v>
      </c>
      <c r="AD167" s="55">
        <f t="shared" si="166"/>
        <v>0</v>
      </c>
      <c r="AE167" s="55">
        <f t="shared" si="167"/>
        <v>0</v>
      </c>
      <c r="AF167" s="55">
        <f t="shared" si="168"/>
        <v>0</v>
      </c>
      <c r="AG167" s="55">
        <f>ROUND(IF('Indicator Data'!K170=0,0,IF('Indicator Data'!K170&gt;AG$194,10,IF('Indicator Data'!K170&lt;AG$195,0,10-(AG$194-'Indicator Data'!K170)/(AG$194-AG$195)*10))),1)</f>
        <v>0</v>
      </c>
      <c r="AH167" s="55">
        <f t="shared" si="169"/>
        <v>0.1</v>
      </c>
      <c r="AI167" s="55">
        <f t="shared" si="170"/>
        <v>0.1</v>
      </c>
      <c r="AJ167" s="55">
        <f t="shared" si="171"/>
        <v>0</v>
      </c>
      <c r="AK167" s="55">
        <f t="shared" si="172"/>
        <v>0</v>
      </c>
      <c r="AL167" s="55">
        <f t="shared" si="173"/>
        <v>0</v>
      </c>
      <c r="AM167" s="55">
        <f t="shared" si="174"/>
        <v>0</v>
      </c>
      <c r="AN167" s="55">
        <f t="shared" si="175"/>
        <v>0</v>
      </c>
      <c r="AO167" s="57">
        <f t="shared" si="176"/>
        <v>0.1</v>
      </c>
      <c r="AP167" s="57">
        <f t="shared" si="177"/>
        <v>3.2</v>
      </c>
      <c r="AQ167" s="57">
        <f t="shared" si="178"/>
        <v>0</v>
      </c>
      <c r="AR167" s="57">
        <f t="shared" si="179"/>
        <v>0</v>
      </c>
      <c r="AS167" s="55">
        <f t="shared" si="180"/>
        <v>0</v>
      </c>
      <c r="AT167" s="55">
        <f>IF('Indicator Data'!L170="No data","x",IF('Indicator Data'!BE170&lt;1000,"x",ROUND((IF('Indicator Data'!L170&gt;AT$194,10,IF('Indicator Data'!L170&lt;AT$195,0,10-(AT$194-'Indicator Data'!L170)/(AT$194-AT$195)*10))),1)))</f>
        <v>3</v>
      </c>
      <c r="AU167" s="57">
        <f t="shared" si="181"/>
        <v>1.5</v>
      </c>
      <c r="AV167" s="58">
        <f t="shared" si="182"/>
        <v>1</v>
      </c>
      <c r="AW167" s="55">
        <f>ROUND(IF('Indicator Data'!M170=0,0,IF('Indicator Data'!M170&gt;AW$194,10,IF('Indicator Data'!M170&lt;AW$195,0,10-(AW$194-'Indicator Data'!M170)/(AW$194-AW$195)*10))),1)</f>
        <v>0.1</v>
      </c>
      <c r="AX167" s="55">
        <f>ROUND(IF('Indicator Data'!N170=0,0,IF(LOG('Indicator Data'!N170)&gt;LOG(AX$194),10,IF(LOG('Indicator Data'!N170)&lt;LOG(AX$195),0,10-(LOG(AX$194)-LOG('Indicator Data'!N170))/(LOG(AX$194)-LOG(AX$195))*10))),1)</f>
        <v>0</v>
      </c>
      <c r="AY167" s="57">
        <f t="shared" si="183"/>
        <v>0.1</v>
      </c>
      <c r="AZ167" s="55">
        <f>'Indicator Data'!O170</f>
        <v>0</v>
      </c>
      <c r="BA167" s="55">
        <f>'Indicator Data'!P170</f>
        <v>0</v>
      </c>
      <c r="BB167" s="57">
        <f t="shared" si="184"/>
        <v>0</v>
      </c>
      <c r="BC167" s="58">
        <f t="shared" si="185"/>
        <v>0.1</v>
      </c>
      <c r="BD167" s="15"/>
      <c r="BE167" s="104"/>
      <c r="BF167" s="4"/>
    </row>
    <row r="168" spans="1:58" x14ac:dyDescent="0.35">
      <c r="A168" s="127" t="str">
        <f>'Indicator Data'!A171</f>
        <v>Switzerland</v>
      </c>
      <c r="B168" s="59" t="str">
        <f>'Indicator Data'!B171</f>
        <v>CHE</v>
      </c>
      <c r="C168" s="55">
        <f>ROUND(IF('Indicator Data'!C171=0,0.1,IF(LOG('Indicator Data'!C171)&gt;C$194,10,IF(LOG('Indicator Data'!C171)&lt;C$195,0,10-(C$194-LOG('Indicator Data'!C171))/(C$194-C$195)*10))),1)</f>
        <v>7</v>
      </c>
      <c r="D168" s="55">
        <f>ROUND(IF('Indicator Data'!D171=0,0.1,IF(LOG('Indicator Data'!D171)&gt;D$194,10,IF(LOG('Indicator Data'!D171)&lt;D$195,0,10-(D$194-LOG('Indicator Data'!D171))/(D$194-D$195)*10))),1)</f>
        <v>0.1</v>
      </c>
      <c r="E168" s="55">
        <f t="shared" si="155"/>
        <v>4.4000000000000004</v>
      </c>
      <c r="F168" s="55">
        <f>ROUND(IF('Indicator Data'!E171="No data",0.1,IF('Indicator Data'!E171=0,0,IF(LOG('Indicator Data'!E171)&gt;F$194,10,IF(LOG('Indicator Data'!E171)&lt;F$195,0,10-(F$194-LOG('Indicator Data'!E171))/(F$194-F$195)*10)))),1)</f>
        <v>6</v>
      </c>
      <c r="G168" s="55">
        <f>ROUND(IF('Indicator Data'!F171=0,0,IF(LOG('Indicator Data'!F171)&gt;G$194,10,IF(LOG('Indicator Data'!F171)&lt;G$195,0,10-(G$194-LOG('Indicator Data'!F171))/(G$194-G$195)*10))),1)</f>
        <v>0</v>
      </c>
      <c r="H168" s="55">
        <f>ROUND(IF('Indicator Data'!G171=0,0,IF(LOG('Indicator Data'!G171)&gt;H$194,10,IF(LOG('Indicator Data'!G171)&lt;H$195,0,10-(H$194-LOG('Indicator Data'!G171))/(H$194-H$195)*10))),1)</f>
        <v>0</v>
      </c>
      <c r="I168" s="55">
        <f>ROUND(IF('Indicator Data'!H171=0,0,IF(LOG('Indicator Data'!H171)&gt;I$194,10,IF(LOG('Indicator Data'!H171)&lt;I$195,0,10-(I$194-LOG('Indicator Data'!H171))/(I$194-I$195)*10))),1)</f>
        <v>0</v>
      </c>
      <c r="J168" s="55">
        <f t="shared" si="156"/>
        <v>0</v>
      </c>
      <c r="K168" s="55">
        <f>ROUND(IF('Indicator Data'!I171=0,0,IF(LOG('Indicator Data'!I171)&gt;K$194,10,IF(LOG('Indicator Data'!I171)&lt;K$195,0,10-(K$194-LOG('Indicator Data'!I171))/(K$194-K$195)*10))),1)</f>
        <v>0</v>
      </c>
      <c r="L168" s="55">
        <f t="shared" si="157"/>
        <v>0</v>
      </c>
      <c r="M168" s="55">
        <f>ROUND(IF('Indicator Data'!J171=0,0,IF(LOG('Indicator Data'!J171)&gt;M$194,10,IF(LOG('Indicator Data'!J171)&lt;M$195,0,10-(M$194-LOG('Indicator Data'!J171))/(M$194-M$195)*10))),1)</f>
        <v>0</v>
      </c>
      <c r="N168" s="56">
        <f>'Indicator Data'!C171/'Indicator Data'!$BD171</f>
        <v>7.4367794297780206E-4</v>
      </c>
      <c r="O168" s="56">
        <f>'Indicator Data'!D171/'Indicator Data'!$BD171</f>
        <v>0</v>
      </c>
      <c r="P168" s="56">
        <f>IF(F168=0.1,0,'Indicator Data'!E171/'Indicator Data'!$BD171)</f>
        <v>3.1835524766924334E-3</v>
      </c>
      <c r="Q168" s="56">
        <f>'Indicator Data'!F171/'Indicator Data'!$BD171</f>
        <v>0</v>
      </c>
      <c r="R168" s="56">
        <f>'Indicator Data'!G171/'Indicator Data'!$BD171</f>
        <v>0</v>
      </c>
      <c r="S168" s="56">
        <f>'Indicator Data'!H171/'Indicator Data'!$BD171</f>
        <v>0</v>
      </c>
      <c r="T168" s="56">
        <f>'Indicator Data'!I171/'Indicator Data'!$BD171</f>
        <v>0</v>
      </c>
      <c r="U168" s="56">
        <f>'Indicator Data'!J171/'Indicator Data'!$BD171</f>
        <v>0</v>
      </c>
      <c r="V168" s="55">
        <f t="shared" si="158"/>
        <v>3.7</v>
      </c>
      <c r="W168" s="55">
        <f t="shared" si="159"/>
        <v>0</v>
      </c>
      <c r="X168" s="55">
        <f t="shared" si="160"/>
        <v>2</v>
      </c>
      <c r="Y168" s="55">
        <f t="shared" si="161"/>
        <v>2.1</v>
      </c>
      <c r="Z168" s="55">
        <f t="shared" si="162"/>
        <v>0</v>
      </c>
      <c r="AA168" s="55">
        <f t="shared" si="163"/>
        <v>0</v>
      </c>
      <c r="AB168" s="55">
        <f t="shared" si="164"/>
        <v>0</v>
      </c>
      <c r="AC168" s="55">
        <f t="shared" si="165"/>
        <v>0</v>
      </c>
      <c r="AD168" s="55">
        <f t="shared" si="166"/>
        <v>0</v>
      </c>
      <c r="AE168" s="55">
        <f t="shared" si="167"/>
        <v>0</v>
      </c>
      <c r="AF168" s="55">
        <f t="shared" si="168"/>
        <v>0</v>
      </c>
      <c r="AG168" s="55">
        <f>ROUND(IF('Indicator Data'!K171=0,0,IF('Indicator Data'!K171&gt;AG$194,10,IF('Indicator Data'!K171&lt;AG$195,0,10-(AG$194-'Indicator Data'!K171)/(AG$194-AG$195)*10))),1)</f>
        <v>0</v>
      </c>
      <c r="AH168" s="55">
        <f t="shared" si="169"/>
        <v>5.4</v>
      </c>
      <c r="AI168" s="55">
        <f t="shared" si="170"/>
        <v>0.1</v>
      </c>
      <c r="AJ168" s="55">
        <f t="shared" si="171"/>
        <v>0</v>
      </c>
      <c r="AK168" s="55">
        <f t="shared" si="172"/>
        <v>0</v>
      </c>
      <c r="AL168" s="55">
        <f t="shared" si="173"/>
        <v>0</v>
      </c>
      <c r="AM168" s="55">
        <f t="shared" si="174"/>
        <v>0</v>
      </c>
      <c r="AN168" s="55">
        <f t="shared" si="175"/>
        <v>0</v>
      </c>
      <c r="AO168" s="57">
        <f t="shared" si="176"/>
        <v>3.3</v>
      </c>
      <c r="AP168" s="57">
        <f t="shared" si="177"/>
        <v>4.3</v>
      </c>
      <c r="AQ168" s="57">
        <f t="shared" si="178"/>
        <v>0</v>
      </c>
      <c r="AR168" s="57">
        <f t="shared" si="179"/>
        <v>0</v>
      </c>
      <c r="AS168" s="55">
        <f t="shared" si="180"/>
        <v>0</v>
      </c>
      <c r="AT168" s="55">
        <f>IF('Indicator Data'!L171="No data","x",IF('Indicator Data'!BE171&lt;1000,"x",ROUND((IF('Indicator Data'!L171&gt;AT$194,10,IF('Indicator Data'!L171&lt;AT$195,0,10-(AT$194-'Indicator Data'!L171)/(AT$194-AT$195)*10))),1)))</f>
        <v>1</v>
      </c>
      <c r="AU168" s="57">
        <f t="shared" si="181"/>
        <v>0.5</v>
      </c>
      <c r="AV168" s="58">
        <f t="shared" si="182"/>
        <v>1.8</v>
      </c>
      <c r="AW168" s="55">
        <f>ROUND(IF('Indicator Data'!M171=0,0,IF('Indicator Data'!M171&gt;AW$194,10,IF('Indicator Data'!M171&lt;AW$195,0,10-(AW$194-'Indicator Data'!M171)/(AW$194-AW$195)*10))),1)</f>
        <v>0.1</v>
      </c>
      <c r="AX168" s="55">
        <f>ROUND(IF('Indicator Data'!N171=0,0,IF(LOG('Indicator Data'!N171)&gt;LOG(AX$194),10,IF(LOG('Indicator Data'!N171)&lt;LOG(AX$195),0,10-(LOG(AX$194)-LOG('Indicator Data'!N171))/(LOG(AX$194)-LOG(AX$195))*10))),1)</f>
        <v>0</v>
      </c>
      <c r="AY168" s="57">
        <f t="shared" si="183"/>
        <v>0.1</v>
      </c>
      <c r="AZ168" s="55">
        <f>'Indicator Data'!O171</f>
        <v>0</v>
      </c>
      <c r="BA168" s="55">
        <f>'Indicator Data'!P171</f>
        <v>0</v>
      </c>
      <c r="BB168" s="57">
        <f t="shared" si="184"/>
        <v>0</v>
      </c>
      <c r="BC168" s="58">
        <f t="shared" si="185"/>
        <v>0.1</v>
      </c>
      <c r="BD168" s="15"/>
      <c r="BE168" s="104"/>
      <c r="BF168" s="4"/>
    </row>
    <row r="169" spans="1:58" x14ac:dyDescent="0.35">
      <c r="A169" s="127" t="str">
        <f>'Indicator Data'!A172</f>
        <v>Syria</v>
      </c>
      <c r="B169" s="59" t="str">
        <f>'Indicator Data'!B172</f>
        <v>SYR</v>
      </c>
      <c r="C169" s="55">
        <f>ROUND(IF('Indicator Data'!C172=0,0.1,IF(LOG('Indicator Data'!C172)&gt;C$194,10,IF(LOG('Indicator Data'!C172)&lt;C$195,0,10-(C$194-LOG('Indicator Data'!C172))/(C$194-C$195)*10))),1)</f>
        <v>8.8000000000000007</v>
      </c>
      <c r="D169" s="55">
        <f>ROUND(IF('Indicator Data'!D172=0,0.1,IF(LOG('Indicator Data'!D172)&gt;D$194,10,IF(LOG('Indicator Data'!D172)&lt;D$195,0,10-(D$194-LOG('Indicator Data'!D172))/(D$194-D$195)*10))),1)</f>
        <v>2.5</v>
      </c>
      <c r="E169" s="55">
        <f t="shared" si="155"/>
        <v>6.7</v>
      </c>
      <c r="F169" s="55">
        <f>ROUND(IF('Indicator Data'!E172="No data",0.1,IF('Indicator Data'!E172=0,0,IF(LOG('Indicator Data'!E172)&gt;F$194,10,IF(LOG('Indicator Data'!E172)&lt;F$195,0,10-(F$194-LOG('Indicator Data'!E172))/(F$194-F$195)*10)))),1)</f>
        <v>7.1</v>
      </c>
      <c r="G169" s="55">
        <f>ROUND(IF('Indicator Data'!F172=0,0,IF(LOG('Indicator Data'!F172)&gt;G$194,10,IF(LOG('Indicator Data'!F172)&lt;G$195,0,10-(G$194-LOG('Indicator Data'!F172))/(G$194-G$195)*10))),1)</f>
        <v>5.5</v>
      </c>
      <c r="H169" s="55">
        <f>ROUND(IF('Indicator Data'!G172=0,0,IF(LOG('Indicator Data'!G172)&gt;H$194,10,IF(LOG('Indicator Data'!G172)&lt;H$195,0,10-(H$194-LOG('Indicator Data'!G172))/(H$194-H$195)*10))),1)</f>
        <v>0</v>
      </c>
      <c r="I169" s="55">
        <f>ROUND(IF('Indicator Data'!H172=0,0,IF(LOG('Indicator Data'!H172)&gt;I$194,10,IF(LOG('Indicator Data'!H172)&lt;I$195,0,10-(I$194-LOG('Indicator Data'!H172))/(I$194-I$195)*10))),1)</f>
        <v>0</v>
      </c>
      <c r="J169" s="55">
        <f t="shared" si="156"/>
        <v>0</v>
      </c>
      <c r="K169" s="55">
        <f>ROUND(IF('Indicator Data'!I172=0,0,IF(LOG('Indicator Data'!I172)&gt;K$194,10,IF(LOG('Indicator Data'!I172)&lt;K$195,0,10-(K$194-LOG('Indicator Data'!I172))/(K$194-K$195)*10))),1)</f>
        <v>0</v>
      </c>
      <c r="L169" s="55">
        <f t="shared" si="157"/>
        <v>0</v>
      </c>
      <c r="M169" s="55">
        <f>ROUND(IF('Indicator Data'!J172=0,0,IF(LOG('Indicator Data'!J172)&gt;M$194,10,IF(LOG('Indicator Data'!J172)&lt;M$195,0,10-(M$194-LOG('Indicator Data'!J172))/(M$194-M$195)*10))),1)</f>
        <v>9.1999999999999993</v>
      </c>
      <c r="N169" s="56">
        <f>'Indicator Data'!C172/'Indicator Data'!$BD172</f>
        <v>1.7239570770915286E-3</v>
      </c>
      <c r="O169" s="56">
        <f>'Indicator Data'!D172/'Indicator Data'!$BD172</f>
        <v>3.0990025015774706E-6</v>
      </c>
      <c r="P169" s="56">
        <f>IF(F169=0.1,0,'Indicator Data'!E172/'Indicator Data'!$BD172)</f>
        <v>3.7865683765003328E-3</v>
      </c>
      <c r="Q169" s="56">
        <f>'Indicator Data'!F172/'Indicator Data'!$BD172</f>
        <v>1.0977565075856038E-6</v>
      </c>
      <c r="R169" s="56">
        <f>'Indicator Data'!G172/'Indicator Data'!$BD172</f>
        <v>0</v>
      </c>
      <c r="S169" s="56">
        <f>'Indicator Data'!H172/'Indicator Data'!$BD172</f>
        <v>0</v>
      </c>
      <c r="T169" s="56">
        <f>'Indicator Data'!I172/'Indicator Data'!$BD172</f>
        <v>0</v>
      </c>
      <c r="U169" s="56">
        <f>'Indicator Data'!J172/'Indicator Data'!$BD172</f>
        <v>2.6767711165751906E-3</v>
      </c>
      <c r="V169" s="55">
        <f t="shared" si="158"/>
        <v>8.6</v>
      </c>
      <c r="W169" s="55">
        <f t="shared" si="159"/>
        <v>0</v>
      </c>
      <c r="X169" s="55">
        <f t="shared" si="160"/>
        <v>5.8</v>
      </c>
      <c r="Y169" s="55">
        <f t="shared" si="161"/>
        <v>2.5</v>
      </c>
      <c r="Z169" s="55">
        <f t="shared" si="162"/>
        <v>5.6</v>
      </c>
      <c r="AA169" s="55">
        <f t="shared" si="163"/>
        <v>0</v>
      </c>
      <c r="AB169" s="55">
        <f t="shared" si="164"/>
        <v>0</v>
      </c>
      <c r="AC169" s="55">
        <f t="shared" si="165"/>
        <v>0</v>
      </c>
      <c r="AD169" s="55">
        <f t="shared" si="166"/>
        <v>0</v>
      </c>
      <c r="AE169" s="55">
        <f t="shared" si="167"/>
        <v>0</v>
      </c>
      <c r="AF169" s="55">
        <f t="shared" si="168"/>
        <v>0.9</v>
      </c>
      <c r="AG169" s="55">
        <f>ROUND(IF('Indicator Data'!K172=0,0,IF('Indicator Data'!K172&gt;AG$194,10,IF('Indicator Data'!K172&lt;AG$195,0,10-(AG$194-'Indicator Data'!K172)/(AG$194-AG$195)*10))),1)</f>
        <v>2</v>
      </c>
      <c r="AH169" s="55">
        <f t="shared" si="169"/>
        <v>8.6999999999999993</v>
      </c>
      <c r="AI169" s="55">
        <f t="shared" si="170"/>
        <v>1.3</v>
      </c>
      <c r="AJ169" s="55">
        <f t="shared" si="171"/>
        <v>0</v>
      </c>
      <c r="AK169" s="55">
        <f t="shared" si="172"/>
        <v>0</v>
      </c>
      <c r="AL169" s="55">
        <f t="shared" si="173"/>
        <v>0</v>
      </c>
      <c r="AM169" s="55">
        <f t="shared" si="174"/>
        <v>0</v>
      </c>
      <c r="AN169" s="55">
        <f t="shared" si="175"/>
        <v>6.7</v>
      </c>
      <c r="AO169" s="57">
        <f t="shared" si="176"/>
        <v>6.3</v>
      </c>
      <c r="AP169" s="57">
        <f t="shared" si="177"/>
        <v>5.2</v>
      </c>
      <c r="AQ169" s="57">
        <f t="shared" si="178"/>
        <v>5.6</v>
      </c>
      <c r="AR169" s="57">
        <f t="shared" si="179"/>
        <v>0</v>
      </c>
      <c r="AS169" s="55">
        <f t="shared" si="180"/>
        <v>4.4000000000000004</v>
      </c>
      <c r="AT169" s="55">
        <f>IF('Indicator Data'!L172="No data","x",IF('Indicator Data'!BE172&lt;1000,"x",ROUND((IF('Indicator Data'!L172&gt;AT$194,10,IF('Indicator Data'!L172&lt;AT$195,0,10-(AT$194-'Indicator Data'!L172)/(AT$194-AT$195)*10))),1)))</f>
        <v>10</v>
      </c>
      <c r="AU169" s="57">
        <f t="shared" si="181"/>
        <v>7.2</v>
      </c>
      <c r="AV169" s="58">
        <f t="shared" si="182"/>
        <v>5.3</v>
      </c>
      <c r="AW169" s="55">
        <f>ROUND(IF('Indicator Data'!M172=0,0,IF('Indicator Data'!M172&gt;AW$194,10,IF('Indicator Data'!M172&lt;AW$195,0,10-(AW$194-'Indicator Data'!M172)/(AW$194-AW$195)*10))),1)</f>
        <v>10</v>
      </c>
      <c r="AX169" s="55">
        <f>ROUND(IF('Indicator Data'!N172=0,0,IF(LOG('Indicator Data'!N172)&gt;LOG(AX$194),10,IF(LOG('Indicator Data'!N172)&lt;LOG(AX$195),0,10-(LOG(AX$194)-LOG('Indicator Data'!N172))/(LOG(AX$194)-LOG(AX$195))*10))),1)</f>
        <v>10</v>
      </c>
      <c r="AY169" s="57">
        <f t="shared" si="183"/>
        <v>10</v>
      </c>
      <c r="AZ169" s="55">
        <f>'Indicator Data'!O172</f>
        <v>5</v>
      </c>
      <c r="BA169" s="55">
        <f>'Indicator Data'!P172</f>
        <v>5</v>
      </c>
      <c r="BB169" s="57">
        <f t="shared" si="184"/>
        <v>10</v>
      </c>
      <c r="BC169" s="58">
        <f t="shared" si="185"/>
        <v>10</v>
      </c>
      <c r="BD169" s="15"/>
      <c r="BE169" s="104"/>
      <c r="BF169" s="4"/>
    </row>
    <row r="170" spans="1:58" x14ac:dyDescent="0.35">
      <c r="A170" s="126" t="str">
        <f>'Indicator Data'!A173</f>
        <v>Tajikistan</v>
      </c>
      <c r="B170" s="59" t="str">
        <f>'Indicator Data'!B173</f>
        <v>TJK</v>
      </c>
      <c r="C170" s="55">
        <f>ROUND(IF('Indicator Data'!C173=0,0.1,IF(LOG('Indicator Data'!C173)&gt;C$194,10,IF(LOG('Indicator Data'!C173)&lt;C$195,0,10-(C$194-LOG('Indicator Data'!C173))/(C$194-C$195)*10))),1)</f>
        <v>8.1</v>
      </c>
      <c r="D170" s="55">
        <f>ROUND(IF('Indicator Data'!D173=0,0.1,IF(LOG('Indicator Data'!D173)&gt;D$194,10,IF(LOG('Indicator Data'!D173)&lt;D$195,0,10-(D$194-LOG('Indicator Data'!D173))/(D$194-D$195)*10))),1)</f>
        <v>10</v>
      </c>
      <c r="E170" s="55">
        <f t="shared" si="155"/>
        <v>9.3000000000000007</v>
      </c>
      <c r="F170" s="55">
        <f>ROUND(IF('Indicator Data'!E173="No data",0.1,IF('Indicator Data'!E173=0,0,IF(LOG('Indicator Data'!E173)&gt;F$194,10,IF(LOG('Indicator Data'!E173)&lt;F$195,0,10-(F$194-LOG('Indicator Data'!E173))/(F$194-F$195)*10)))),1)</f>
        <v>6.7</v>
      </c>
      <c r="G170" s="55">
        <f>ROUND(IF('Indicator Data'!F173=0,0,IF(LOG('Indicator Data'!F173)&gt;G$194,10,IF(LOG('Indicator Data'!F173)&lt;G$195,0,10-(G$194-LOG('Indicator Data'!F173))/(G$194-G$195)*10))),1)</f>
        <v>0</v>
      </c>
      <c r="H170" s="55">
        <f>ROUND(IF('Indicator Data'!G173=0,0,IF(LOG('Indicator Data'!G173)&gt;H$194,10,IF(LOG('Indicator Data'!G173)&lt;H$195,0,10-(H$194-LOG('Indicator Data'!G173))/(H$194-H$195)*10))),1)</f>
        <v>0</v>
      </c>
      <c r="I170" s="55">
        <f>ROUND(IF('Indicator Data'!H173=0,0,IF(LOG('Indicator Data'!H173)&gt;I$194,10,IF(LOG('Indicator Data'!H173)&lt;I$195,0,10-(I$194-LOG('Indicator Data'!H173))/(I$194-I$195)*10))),1)</f>
        <v>0</v>
      </c>
      <c r="J170" s="55">
        <f t="shared" si="156"/>
        <v>0</v>
      </c>
      <c r="K170" s="55">
        <f>ROUND(IF('Indicator Data'!I173=0,0,IF(LOG('Indicator Data'!I173)&gt;K$194,10,IF(LOG('Indicator Data'!I173)&lt;K$195,0,10-(K$194-LOG('Indicator Data'!I173))/(K$194-K$195)*10))),1)</f>
        <v>0</v>
      </c>
      <c r="L170" s="55">
        <f t="shared" si="157"/>
        <v>0</v>
      </c>
      <c r="M170" s="55">
        <f>ROUND(IF('Indicator Data'!J173=0,0,IF(LOG('Indicator Data'!J173)&gt;M$194,10,IF(LOG('Indicator Data'!J173)&lt;M$195,0,10-(M$194-LOG('Indicator Data'!J173))/(M$194-M$195)*10))),1)</f>
        <v>10</v>
      </c>
      <c r="N170" s="56">
        <f>'Indicator Data'!C173/'Indicator Data'!$BD173</f>
        <v>2.1119897102333056E-3</v>
      </c>
      <c r="O170" s="56">
        <f>'Indicator Data'!D173/'Indicator Data'!$BD173</f>
        <v>1.337248170851141E-3</v>
      </c>
      <c r="P170" s="56">
        <f>IF(F170=0.1,0,'Indicator Data'!E173/'Indicator Data'!$BD173)</f>
        <v>5.725011605090171E-3</v>
      </c>
      <c r="Q170" s="56">
        <f>'Indicator Data'!F173/'Indicator Data'!$BD173</f>
        <v>0</v>
      </c>
      <c r="R170" s="56">
        <f>'Indicator Data'!G173/'Indicator Data'!$BD173</f>
        <v>0</v>
      </c>
      <c r="S170" s="56">
        <f>'Indicator Data'!H173/'Indicator Data'!$BD173</f>
        <v>0</v>
      </c>
      <c r="T170" s="56">
        <f>'Indicator Data'!I173/'Indicator Data'!$BD173</f>
        <v>0</v>
      </c>
      <c r="U170" s="56">
        <f>'Indicator Data'!J173/'Indicator Data'!$BD173</f>
        <v>1.3625671559914627E-2</v>
      </c>
      <c r="V170" s="55">
        <f t="shared" si="158"/>
        <v>10</v>
      </c>
      <c r="W170" s="55">
        <f t="shared" si="159"/>
        <v>10</v>
      </c>
      <c r="X170" s="55">
        <f t="shared" si="160"/>
        <v>10</v>
      </c>
      <c r="Y170" s="55">
        <f t="shared" si="161"/>
        <v>3.8</v>
      </c>
      <c r="Z170" s="55">
        <f t="shared" si="162"/>
        <v>0</v>
      </c>
      <c r="AA170" s="55">
        <f t="shared" si="163"/>
        <v>0</v>
      </c>
      <c r="AB170" s="55">
        <f t="shared" si="164"/>
        <v>0</v>
      </c>
      <c r="AC170" s="55">
        <f t="shared" si="165"/>
        <v>0</v>
      </c>
      <c r="AD170" s="55">
        <f t="shared" si="166"/>
        <v>0</v>
      </c>
      <c r="AE170" s="55">
        <f t="shared" si="167"/>
        <v>0</v>
      </c>
      <c r="AF170" s="55">
        <f t="shared" si="168"/>
        <v>4.5</v>
      </c>
      <c r="AG170" s="55">
        <f>ROUND(IF('Indicator Data'!K173=0,0,IF('Indicator Data'!K173&gt;AG$194,10,IF('Indicator Data'!K173&lt;AG$195,0,10-(AG$194-'Indicator Data'!K173)/(AG$194-AG$195)*10))),1)</f>
        <v>2</v>
      </c>
      <c r="AH170" s="55">
        <f t="shared" si="169"/>
        <v>9.1</v>
      </c>
      <c r="AI170" s="55">
        <f t="shared" si="170"/>
        <v>10</v>
      </c>
      <c r="AJ170" s="55">
        <f t="shared" si="171"/>
        <v>0</v>
      </c>
      <c r="AK170" s="55">
        <f t="shared" si="172"/>
        <v>0</v>
      </c>
      <c r="AL170" s="55">
        <f t="shared" si="173"/>
        <v>0</v>
      </c>
      <c r="AM170" s="55">
        <f t="shared" si="174"/>
        <v>0</v>
      </c>
      <c r="AN170" s="55">
        <f t="shared" si="175"/>
        <v>8.4</v>
      </c>
      <c r="AO170" s="57">
        <f t="shared" si="176"/>
        <v>9.6999999999999993</v>
      </c>
      <c r="AP170" s="57">
        <f t="shared" si="177"/>
        <v>5.4</v>
      </c>
      <c r="AQ170" s="57">
        <f t="shared" si="178"/>
        <v>0</v>
      </c>
      <c r="AR170" s="57">
        <f t="shared" si="179"/>
        <v>0</v>
      </c>
      <c r="AS170" s="55">
        <f t="shared" si="180"/>
        <v>5.2</v>
      </c>
      <c r="AT170" s="55">
        <f>IF('Indicator Data'!L173="No data","x",IF('Indicator Data'!BE173&lt;1000,"x",ROUND((IF('Indicator Data'!L173&gt;AT$194,10,IF('Indicator Data'!L173&lt;AT$195,0,10-(AT$194-'Indicator Data'!L173)/(AT$194-AT$195)*10))),1)))</f>
        <v>10</v>
      </c>
      <c r="AU170" s="57">
        <f t="shared" si="181"/>
        <v>7.6</v>
      </c>
      <c r="AV170" s="58">
        <f t="shared" si="182"/>
        <v>6</v>
      </c>
      <c r="AW170" s="55">
        <f>ROUND(IF('Indicator Data'!M173=0,0,IF('Indicator Data'!M173&gt;AW$194,10,IF('Indicator Data'!M173&lt;AW$195,0,10-(AW$194-'Indicator Data'!M173)/(AW$194-AW$195)*10))),1)</f>
        <v>6.8</v>
      </c>
      <c r="AX170" s="55">
        <f>ROUND(IF('Indicator Data'!N173=0,0,IF(LOG('Indicator Data'!N173)&gt;LOG(AX$194),10,IF(LOG('Indicator Data'!N173)&lt;LOG(AX$195),0,10-(LOG(AX$194)-LOG('Indicator Data'!N173))/(LOG(AX$194)-LOG(AX$195))*10))),1)</f>
        <v>6.2</v>
      </c>
      <c r="AY170" s="57">
        <f t="shared" si="183"/>
        <v>6.5</v>
      </c>
      <c r="AZ170" s="55">
        <f>'Indicator Data'!O173</f>
        <v>0</v>
      </c>
      <c r="BA170" s="55">
        <f>'Indicator Data'!P173</f>
        <v>0</v>
      </c>
      <c r="BB170" s="57">
        <f t="shared" si="184"/>
        <v>0</v>
      </c>
      <c r="BC170" s="58">
        <f t="shared" si="185"/>
        <v>4.5999999999999996</v>
      </c>
      <c r="BD170" s="15"/>
      <c r="BE170" s="104"/>
      <c r="BF170" s="4"/>
    </row>
    <row r="171" spans="1:58" x14ac:dyDescent="0.35">
      <c r="A171" s="127" t="str">
        <f>'Indicator Data'!A174</f>
        <v>Tanzania</v>
      </c>
      <c r="B171" s="59" t="str">
        <f>'Indicator Data'!B174</f>
        <v>TZA</v>
      </c>
      <c r="C171" s="55">
        <f>ROUND(IF('Indicator Data'!C174=0,0.1,IF(LOG('Indicator Data'!C174)&gt;C$194,10,IF(LOG('Indicator Data'!C174)&lt;C$195,0,10-(C$194-LOG('Indicator Data'!C174))/(C$194-C$195)*10))),1)</f>
        <v>9.1</v>
      </c>
      <c r="D171" s="55">
        <f>ROUND(IF('Indicator Data'!D174=0,0.1,IF(LOG('Indicator Data'!D174)&gt;D$194,10,IF(LOG('Indicator Data'!D174)&lt;D$195,0,10-(D$194-LOG('Indicator Data'!D174))/(D$194-D$195)*10))),1)</f>
        <v>0.1</v>
      </c>
      <c r="E171" s="55">
        <f t="shared" si="155"/>
        <v>6.4</v>
      </c>
      <c r="F171" s="55">
        <f>ROUND(IF('Indicator Data'!E174="No data",0.1,IF('Indicator Data'!E174=0,0,IF(LOG('Indicator Data'!E174)&gt;F$194,10,IF(LOG('Indicator Data'!E174)&lt;F$195,0,10-(F$194-LOG('Indicator Data'!E174))/(F$194-F$195)*10)))),1)</f>
        <v>8</v>
      </c>
      <c r="G171" s="55">
        <f>ROUND(IF('Indicator Data'!F174=0,0,IF(LOG('Indicator Data'!F174)&gt;G$194,10,IF(LOG('Indicator Data'!F174)&lt;G$195,0,10-(G$194-LOG('Indicator Data'!F174))/(G$194-G$195)*10))),1)</f>
        <v>6.2</v>
      </c>
      <c r="H171" s="55">
        <f>ROUND(IF('Indicator Data'!G174=0,0,IF(LOG('Indicator Data'!G174)&gt;H$194,10,IF(LOG('Indicator Data'!G174)&lt;H$195,0,10-(H$194-LOG('Indicator Data'!G174))/(H$194-H$195)*10))),1)</f>
        <v>1.7</v>
      </c>
      <c r="I171" s="55">
        <f>ROUND(IF('Indicator Data'!H174=0,0,IF(LOG('Indicator Data'!H174)&gt;I$194,10,IF(LOG('Indicator Data'!H174)&lt;I$195,0,10-(I$194-LOG('Indicator Data'!H174))/(I$194-I$195)*10))),1)</f>
        <v>0</v>
      </c>
      <c r="J171" s="55">
        <f t="shared" si="156"/>
        <v>0.9</v>
      </c>
      <c r="K171" s="55">
        <f>ROUND(IF('Indicator Data'!I174=0,0,IF(LOG('Indicator Data'!I174)&gt;K$194,10,IF(LOG('Indicator Data'!I174)&lt;K$195,0,10-(K$194-LOG('Indicator Data'!I174))/(K$194-K$195)*10))),1)</f>
        <v>2.2000000000000002</v>
      </c>
      <c r="L171" s="55">
        <f t="shared" si="157"/>
        <v>1.6</v>
      </c>
      <c r="M171" s="55">
        <f>ROUND(IF('Indicator Data'!J174=0,0,IF(LOG('Indicator Data'!J174)&gt;M$194,10,IF(LOG('Indicator Data'!J174)&lt;M$195,0,10-(M$194-LOG('Indicator Data'!J174))/(M$194-M$195)*10))),1)</f>
        <v>10</v>
      </c>
      <c r="N171" s="56">
        <f>'Indicator Data'!C174/'Indicator Data'!$BD174</f>
        <v>8.6388871144111614E-4</v>
      </c>
      <c r="O171" s="56">
        <f>'Indicator Data'!D174/'Indicator Data'!$BD174</f>
        <v>0</v>
      </c>
      <c r="P171" s="56">
        <f>IF(F171=0.1,0,'Indicator Data'!E174/'Indicator Data'!$BD174)</f>
        <v>3.1026537568294085E-3</v>
      </c>
      <c r="Q171" s="56">
        <f>'Indicator Data'!F174/'Indicator Data'!$BD174</f>
        <v>9.8821416878528029E-7</v>
      </c>
      <c r="R171" s="56">
        <f>'Indicator Data'!G174/'Indicator Data'!$BD174</f>
        <v>9.1948939192498141E-6</v>
      </c>
      <c r="S171" s="56">
        <f>'Indicator Data'!H174/'Indicator Data'!$BD174</f>
        <v>0</v>
      </c>
      <c r="T171" s="56">
        <f>'Indicator Data'!I174/'Indicator Data'!$BD174</f>
        <v>2.3062797023190973E-6</v>
      </c>
      <c r="U171" s="56">
        <f>'Indicator Data'!J174/'Indicator Data'!$BD174</f>
        <v>7.3457967839951344E-3</v>
      </c>
      <c r="V171" s="55">
        <f t="shared" si="158"/>
        <v>4.3</v>
      </c>
      <c r="W171" s="55">
        <f t="shared" si="159"/>
        <v>0</v>
      </c>
      <c r="X171" s="55">
        <f t="shared" si="160"/>
        <v>2.4</v>
      </c>
      <c r="Y171" s="55">
        <f t="shared" si="161"/>
        <v>2.1</v>
      </c>
      <c r="Z171" s="55">
        <f t="shared" si="162"/>
        <v>5.5</v>
      </c>
      <c r="AA171" s="55">
        <f t="shared" si="163"/>
        <v>0</v>
      </c>
      <c r="AB171" s="55">
        <f t="shared" si="164"/>
        <v>0</v>
      </c>
      <c r="AC171" s="55">
        <f t="shared" si="165"/>
        <v>0</v>
      </c>
      <c r="AD171" s="55">
        <f t="shared" si="166"/>
        <v>0</v>
      </c>
      <c r="AE171" s="55">
        <f t="shared" si="167"/>
        <v>0</v>
      </c>
      <c r="AF171" s="55">
        <f t="shared" si="168"/>
        <v>2.4</v>
      </c>
      <c r="AG171" s="55">
        <f>ROUND(IF('Indicator Data'!K174=0,0,IF('Indicator Data'!K174&gt;AG$194,10,IF('Indicator Data'!K174&lt;AG$195,0,10-(AG$194-'Indicator Data'!K174)/(AG$194-AG$195)*10))),1)</f>
        <v>8.1</v>
      </c>
      <c r="AH171" s="55">
        <f t="shared" si="169"/>
        <v>6.7</v>
      </c>
      <c r="AI171" s="55">
        <f t="shared" si="170"/>
        <v>0.1</v>
      </c>
      <c r="AJ171" s="55">
        <f t="shared" si="171"/>
        <v>0.9</v>
      </c>
      <c r="AK171" s="55">
        <f t="shared" si="172"/>
        <v>0</v>
      </c>
      <c r="AL171" s="55">
        <f t="shared" si="173"/>
        <v>0.5</v>
      </c>
      <c r="AM171" s="55">
        <f t="shared" si="174"/>
        <v>1.1000000000000001</v>
      </c>
      <c r="AN171" s="55">
        <f t="shared" si="175"/>
        <v>8</v>
      </c>
      <c r="AO171" s="57">
        <f t="shared" si="176"/>
        <v>4.7</v>
      </c>
      <c r="AP171" s="57">
        <f t="shared" si="177"/>
        <v>5.8</v>
      </c>
      <c r="AQ171" s="57">
        <f t="shared" si="178"/>
        <v>5.9</v>
      </c>
      <c r="AR171" s="57">
        <f t="shared" si="179"/>
        <v>0.8</v>
      </c>
      <c r="AS171" s="55">
        <f t="shared" si="180"/>
        <v>8.1</v>
      </c>
      <c r="AT171" s="55">
        <f>IF('Indicator Data'!L174="No data","x",IF('Indicator Data'!BE174&lt;1000,"x",ROUND((IF('Indicator Data'!L174&gt;AT$194,10,IF('Indicator Data'!L174&lt;AT$195,0,10-(AT$194-'Indicator Data'!L174)/(AT$194-AT$195)*10))),1)))</f>
        <v>2</v>
      </c>
      <c r="AU171" s="57">
        <f t="shared" si="181"/>
        <v>5.0999999999999996</v>
      </c>
      <c r="AV171" s="58">
        <f t="shared" si="182"/>
        <v>4.7</v>
      </c>
      <c r="AW171" s="55">
        <f>ROUND(IF('Indicator Data'!M174=0,0,IF('Indicator Data'!M174&gt;AW$194,10,IF('Indicator Data'!M174&lt;AW$195,0,10-(AW$194-'Indicator Data'!M174)/(AW$194-AW$195)*10))),1)</f>
        <v>6.7</v>
      </c>
      <c r="AX171" s="55">
        <f>ROUND(IF('Indicator Data'!N174=0,0,IF(LOG('Indicator Data'!N174)&gt;LOG(AX$194),10,IF(LOG('Indicator Data'!N174)&lt;LOG(AX$195),0,10-(LOG(AX$194)-LOG('Indicator Data'!N174))/(LOG(AX$194)-LOG(AX$195))*10))),1)</f>
        <v>6.8</v>
      </c>
      <c r="AY171" s="57">
        <f t="shared" si="183"/>
        <v>6.8</v>
      </c>
      <c r="AZ171" s="55">
        <f>'Indicator Data'!O174</f>
        <v>0</v>
      </c>
      <c r="BA171" s="55">
        <f>'Indicator Data'!P174</f>
        <v>0</v>
      </c>
      <c r="BB171" s="57">
        <f t="shared" si="184"/>
        <v>0</v>
      </c>
      <c r="BC171" s="58">
        <f t="shared" si="185"/>
        <v>4.8</v>
      </c>
      <c r="BD171" s="15"/>
      <c r="BE171" s="104"/>
      <c r="BF171" s="4"/>
    </row>
    <row r="172" spans="1:58" x14ac:dyDescent="0.35">
      <c r="A172" s="126" t="str">
        <f>'Indicator Data'!A175</f>
        <v>Thailand</v>
      </c>
      <c r="B172" s="59" t="str">
        <f>'Indicator Data'!B175</f>
        <v>THA</v>
      </c>
      <c r="C172" s="55">
        <f>ROUND(IF('Indicator Data'!C175=0,0.1,IF(LOG('Indicator Data'!C175)&gt;C$194,10,IF(LOG('Indicator Data'!C175)&lt;C$195,0,10-(C$194-LOG('Indicator Data'!C175))/(C$194-C$195)*10))),1)</f>
        <v>8.1</v>
      </c>
      <c r="D172" s="55">
        <f>ROUND(IF('Indicator Data'!D175=0,0.1,IF(LOG('Indicator Data'!D175)&gt;D$194,10,IF(LOG('Indicator Data'!D175)&lt;D$195,0,10-(D$194-LOG('Indicator Data'!D175))/(D$194-D$195)*10))),1)</f>
        <v>0.1</v>
      </c>
      <c r="E172" s="55">
        <f t="shared" si="155"/>
        <v>5.4</v>
      </c>
      <c r="F172" s="55">
        <f>ROUND(IF('Indicator Data'!E175="No data",0.1,IF('Indicator Data'!E175=0,0,IF(LOG('Indicator Data'!E175)&gt;F$194,10,IF(LOG('Indicator Data'!E175)&lt;F$195,0,10-(F$194-LOG('Indicator Data'!E175))/(F$194-F$195)*10)))),1)</f>
        <v>9.6999999999999993</v>
      </c>
      <c r="G172" s="55">
        <f>ROUND(IF('Indicator Data'!F175=0,0,IF(LOG('Indicator Data'!F175)&gt;G$194,10,IF(LOG('Indicator Data'!F175)&lt;G$195,0,10-(G$194-LOG('Indicator Data'!F175))/(G$194-G$195)*10))),1)</f>
        <v>7.4</v>
      </c>
      <c r="H172" s="55">
        <f>ROUND(IF('Indicator Data'!G175=0,0,IF(LOG('Indicator Data'!G175)&gt;H$194,10,IF(LOG('Indicator Data'!G175)&lt;H$195,0,10-(H$194-LOG('Indicator Data'!G175))/(H$194-H$195)*10))),1)</f>
        <v>7.9</v>
      </c>
      <c r="I172" s="55">
        <f>ROUND(IF('Indicator Data'!H175=0,0,IF(LOG('Indicator Data'!H175)&gt;I$194,10,IF(LOG('Indicator Data'!H175)&lt;I$195,0,10-(I$194-LOG('Indicator Data'!H175))/(I$194-I$195)*10))),1)</f>
        <v>7.8</v>
      </c>
      <c r="J172" s="55">
        <f t="shared" si="156"/>
        <v>7.9</v>
      </c>
      <c r="K172" s="55">
        <f>ROUND(IF('Indicator Data'!I175=0,0,IF(LOG('Indicator Data'!I175)&gt;K$194,10,IF(LOG('Indicator Data'!I175)&lt;K$195,0,10-(K$194-LOG('Indicator Data'!I175))/(K$194-K$195)*10))),1)</f>
        <v>6.9</v>
      </c>
      <c r="L172" s="55">
        <f t="shared" si="157"/>
        <v>7.4</v>
      </c>
      <c r="M172" s="55">
        <f>ROUND(IF('Indicator Data'!J175=0,0,IF(LOG('Indicator Data'!J175)&gt;M$194,10,IF(LOG('Indicator Data'!J175)&lt;M$195,0,10-(M$194-LOG('Indicator Data'!J175))/(M$194-M$195)*10))),1)</f>
        <v>10</v>
      </c>
      <c r="N172" s="56">
        <f>'Indicator Data'!C175/'Indicator Data'!$BD175</f>
        <v>2.5618044680371317E-4</v>
      </c>
      <c r="O172" s="56">
        <f>'Indicator Data'!D175/'Indicator Data'!$BD175</f>
        <v>0</v>
      </c>
      <c r="P172" s="56">
        <f>IF(F172=0.1,0,'Indicator Data'!E175/'Indicator Data'!$BD175)</f>
        <v>1.1129886079107174E-2</v>
      </c>
      <c r="Q172" s="56">
        <f>'Indicator Data'!F175/'Indicator Data'!$BD175</f>
        <v>4.0157856355066234E-6</v>
      </c>
      <c r="R172" s="56">
        <f>'Indicator Data'!G175/'Indicator Data'!$BD175</f>
        <v>2.1715083154457224E-3</v>
      </c>
      <c r="S172" s="56">
        <f>'Indicator Data'!H175/'Indicator Data'!$BD175</f>
        <v>4.0724194379377474E-5</v>
      </c>
      <c r="T172" s="56">
        <f>'Indicator Data'!I175/'Indicator Data'!$BD175</f>
        <v>4.1878630442504061E-4</v>
      </c>
      <c r="U172" s="56">
        <f>'Indicator Data'!J175/'Indicator Data'!$BD175</f>
        <v>1.3422733422433815E-2</v>
      </c>
      <c r="V172" s="55">
        <f t="shared" si="158"/>
        <v>1.3</v>
      </c>
      <c r="W172" s="55">
        <f t="shared" si="159"/>
        <v>0</v>
      </c>
      <c r="X172" s="55">
        <f t="shared" si="160"/>
        <v>0.7</v>
      </c>
      <c r="Y172" s="55">
        <f t="shared" si="161"/>
        <v>7.4</v>
      </c>
      <c r="Z172" s="55">
        <f t="shared" si="162"/>
        <v>6.9</v>
      </c>
      <c r="AA172" s="55">
        <f t="shared" si="163"/>
        <v>1.2</v>
      </c>
      <c r="AB172" s="55">
        <f t="shared" si="164"/>
        <v>0.1</v>
      </c>
      <c r="AC172" s="55">
        <f t="shared" si="165"/>
        <v>0.7</v>
      </c>
      <c r="AD172" s="55">
        <f t="shared" si="166"/>
        <v>0.4</v>
      </c>
      <c r="AE172" s="55">
        <f t="shared" si="167"/>
        <v>0.6</v>
      </c>
      <c r="AF172" s="55">
        <f t="shared" si="168"/>
        <v>4.5</v>
      </c>
      <c r="AG172" s="55">
        <f>ROUND(IF('Indicator Data'!K175=0,0,IF('Indicator Data'!K175&gt;AG$194,10,IF('Indicator Data'!K175&lt;AG$195,0,10-(AG$194-'Indicator Data'!K175)/(AG$194-AG$195)*10))),1)</f>
        <v>10</v>
      </c>
      <c r="AH172" s="55">
        <f t="shared" si="169"/>
        <v>4.7</v>
      </c>
      <c r="AI172" s="55">
        <f t="shared" si="170"/>
        <v>0.1</v>
      </c>
      <c r="AJ172" s="55">
        <f t="shared" si="171"/>
        <v>4.5999999999999996</v>
      </c>
      <c r="AK172" s="55">
        <f t="shared" si="172"/>
        <v>4</v>
      </c>
      <c r="AL172" s="55">
        <f t="shared" si="173"/>
        <v>4.3</v>
      </c>
      <c r="AM172" s="55">
        <f t="shared" si="174"/>
        <v>3.7</v>
      </c>
      <c r="AN172" s="55">
        <f t="shared" si="175"/>
        <v>8.4</v>
      </c>
      <c r="AO172" s="57">
        <f t="shared" si="176"/>
        <v>3.4</v>
      </c>
      <c r="AP172" s="57">
        <f t="shared" si="177"/>
        <v>8.8000000000000007</v>
      </c>
      <c r="AQ172" s="57">
        <f t="shared" si="178"/>
        <v>7.2</v>
      </c>
      <c r="AR172" s="57">
        <f t="shared" si="179"/>
        <v>4.9000000000000004</v>
      </c>
      <c r="AS172" s="55">
        <f t="shared" si="180"/>
        <v>9.1999999999999993</v>
      </c>
      <c r="AT172" s="55">
        <f>IF('Indicator Data'!L175="No data","x",IF('Indicator Data'!BE175&lt;1000,"x",ROUND((IF('Indicator Data'!L175&gt;AT$194,10,IF('Indicator Data'!L175&lt;AT$195,0,10-(AT$194-'Indicator Data'!L175)/(AT$194-AT$195)*10))),1)))</f>
        <v>2</v>
      </c>
      <c r="AU172" s="57">
        <f t="shared" si="181"/>
        <v>5.6</v>
      </c>
      <c r="AV172" s="58">
        <f t="shared" si="182"/>
        <v>6.4</v>
      </c>
      <c r="AW172" s="55">
        <f>ROUND(IF('Indicator Data'!M175=0,0,IF('Indicator Data'!M175&gt;AW$194,10,IF('Indicator Data'!M175&lt;AW$195,0,10-(AW$194-'Indicator Data'!M175)/(AW$194-AW$195)*10))),1)</f>
        <v>7.8</v>
      </c>
      <c r="AX172" s="55">
        <f>ROUND(IF('Indicator Data'!N175=0,0,IF(LOG('Indicator Data'!N175)&gt;LOG(AX$194),10,IF(LOG('Indicator Data'!N175)&lt;LOG(AX$195),0,10-(LOG(AX$194)-LOG('Indicator Data'!N175))/(LOG(AX$194)-LOG(AX$195))*10))),1)</f>
        <v>5.9</v>
      </c>
      <c r="AY172" s="57">
        <f t="shared" si="183"/>
        <v>7</v>
      </c>
      <c r="AZ172" s="55">
        <f>'Indicator Data'!O175</f>
        <v>0</v>
      </c>
      <c r="BA172" s="55">
        <f>'Indicator Data'!P175</f>
        <v>0</v>
      </c>
      <c r="BB172" s="57">
        <f t="shared" si="184"/>
        <v>0</v>
      </c>
      <c r="BC172" s="58">
        <f t="shared" si="185"/>
        <v>4.9000000000000004</v>
      </c>
      <c r="BD172" s="15"/>
      <c r="BE172" s="104"/>
      <c r="BF172" s="4"/>
    </row>
    <row r="173" spans="1:58" x14ac:dyDescent="0.35">
      <c r="A173" s="127" t="str">
        <f>'Indicator Data'!A176</f>
        <v>Timor-Leste</v>
      </c>
      <c r="B173" s="59" t="str">
        <f>'Indicator Data'!B176</f>
        <v>TLS</v>
      </c>
      <c r="C173" s="55">
        <f>ROUND(IF('Indicator Data'!C176=0,0.1,IF(LOG('Indicator Data'!C176)&gt;C$194,10,IF(LOG('Indicator Data'!C176)&lt;C$195,0,10-(C$194-LOG('Indicator Data'!C176))/(C$194-C$195)*10))),1)</f>
        <v>5.9</v>
      </c>
      <c r="D173" s="55">
        <f>ROUND(IF('Indicator Data'!D176=0,0.1,IF(LOG('Indicator Data'!D176)&gt;D$194,10,IF(LOG('Indicator Data'!D176)&lt;D$195,0,10-(D$194-LOG('Indicator Data'!D176))/(D$194-D$195)*10))),1)</f>
        <v>0.1</v>
      </c>
      <c r="E173" s="55">
        <f t="shared" si="155"/>
        <v>3.5</v>
      </c>
      <c r="F173" s="55">
        <f>ROUND(IF('Indicator Data'!E176="No data",0.1,IF('Indicator Data'!E176=0,0,IF(LOG('Indicator Data'!E176)&gt;F$194,10,IF(LOG('Indicator Data'!E176)&lt;F$195,0,10-(F$194-LOG('Indicator Data'!E176))/(F$194-F$195)*10)))),1)</f>
        <v>2.6</v>
      </c>
      <c r="G173" s="55">
        <f>ROUND(IF('Indicator Data'!F176=0,0,IF(LOG('Indicator Data'!F176)&gt;G$194,10,IF(LOG('Indicator Data'!F176)&lt;G$195,0,10-(G$194-LOG('Indicator Data'!F176))/(G$194-G$195)*10))),1)</f>
        <v>4.5999999999999996</v>
      </c>
      <c r="H173" s="55">
        <f>ROUND(IF('Indicator Data'!G176=0,0,IF(LOG('Indicator Data'!G176)&gt;H$194,10,IF(LOG('Indicator Data'!G176)&lt;H$195,0,10-(H$194-LOG('Indicator Data'!G176))/(H$194-H$195)*10))),1)</f>
        <v>4.5999999999999996</v>
      </c>
      <c r="I173" s="55">
        <f>ROUND(IF('Indicator Data'!H176=0,0,IF(LOG('Indicator Data'!H176)&gt;I$194,10,IF(LOG('Indicator Data'!H176)&lt;I$195,0,10-(I$194-LOG('Indicator Data'!H176))/(I$194-I$195)*10))),1)</f>
        <v>6.8</v>
      </c>
      <c r="J173" s="55">
        <f t="shared" si="156"/>
        <v>5.8</v>
      </c>
      <c r="K173" s="55">
        <f>ROUND(IF('Indicator Data'!I176=0,0,IF(LOG('Indicator Data'!I176)&gt;K$194,10,IF(LOG('Indicator Data'!I176)&lt;K$195,0,10-(K$194-LOG('Indicator Data'!I176))/(K$194-K$195)*10))),1)</f>
        <v>4.4000000000000004</v>
      </c>
      <c r="L173" s="55">
        <f t="shared" si="157"/>
        <v>5.0999999999999996</v>
      </c>
      <c r="M173" s="55">
        <f>ROUND(IF('Indicator Data'!J176=0,0,IF(LOG('Indicator Data'!J176)&gt;M$194,10,IF(LOG('Indicator Data'!J176)&lt;M$195,0,10-(M$194-LOG('Indicator Data'!J176))/(M$194-M$195)*10))),1)</f>
        <v>6.4</v>
      </c>
      <c r="N173" s="56">
        <f>'Indicator Data'!C176/'Indicator Data'!$BD176</f>
        <v>1.970696256034089E-3</v>
      </c>
      <c r="O173" s="56">
        <f>'Indicator Data'!D176/'Indicator Data'!$BD176</f>
        <v>0</v>
      </c>
      <c r="P173" s="56">
        <f>IF(F173=0.1,0,'Indicator Data'!E176/'Indicator Data'!$BD176)</f>
        <v>9.4503712881088375E-4</v>
      </c>
      <c r="Q173" s="56">
        <f>'Indicator Data'!F176/'Indicator Data'!$BD176</f>
        <v>5.1546527824829799E-6</v>
      </c>
      <c r="R173" s="56">
        <f>'Indicator Data'!G176/'Indicator Data'!$BD176</f>
        <v>6.2390551621762181E-3</v>
      </c>
      <c r="S173" s="56">
        <f>'Indicator Data'!H176/'Indicator Data'!$BD176</f>
        <v>5.1904836908651421E-4</v>
      </c>
      <c r="T173" s="56">
        <f>'Indicator Data'!I176/'Indicator Data'!$BD176</f>
        <v>1.3605326767853203E-3</v>
      </c>
      <c r="U173" s="56">
        <f>'Indicator Data'!J176/'Indicator Data'!$BD176</f>
        <v>3.1994396580928841E-3</v>
      </c>
      <c r="V173" s="55">
        <f t="shared" si="158"/>
        <v>9.9</v>
      </c>
      <c r="W173" s="55">
        <f t="shared" si="159"/>
        <v>0</v>
      </c>
      <c r="X173" s="55">
        <f t="shared" si="160"/>
        <v>7.4</v>
      </c>
      <c r="Y173" s="55">
        <f t="shared" si="161"/>
        <v>0.6</v>
      </c>
      <c r="Z173" s="55">
        <f t="shared" si="162"/>
        <v>7.1</v>
      </c>
      <c r="AA173" s="55">
        <f t="shared" si="163"/>
        <v>3.5</v>
      </c>
      <c r="AB173" s="55">
        <f t="shared" si="164"/>
        <v>1</v>
      </c>
      <c r="AC173" s="55">
        <f t="shared" si="165"/>
        <v>2.2999999999999998</v>
      </c>
      <c r="AD173" s="55">
        <f t="shared" si="166"/>
        <v>1.4</v>
      </c>
      <c r="AE173" s="55">
        <f t="shared" si="167"/>
        <v>1.9</v>
      </c>
      <c r="AF173" s="55">
        <f t="shared" si="168"/>
        <v>1.1000000000000001</v>
      </c>
      <c r="AG173" s="55">
        <f>ROUND(IF('Indicator Data'!K176=0,0,IF('Indicator Data'!K176&gt;AG$194,10,IF('Indicator Data'!K176&lt;AG$195,0,10-(AG$194-'Indicator Data'!K176)/(AG$194-AG$195)*10))),1)</f>
        <v>2</v>
      </c>
      <c r="AH173" s="55">
        <f t="shared" si="169"/>
        <v>7.9</v>
      </c>
      <c r="AI173" s="55">
        <f t="shared" si="170"/>
        <v>0.1</v>
      </c>
      <c r="AJ173" s="55">
        <f t="shared" si="171"/>
        <v>4.0999999999999996</v>
      </c>
      <c r="AK173" s="55">
        <f t="shared" si="172"/>
        <v>3.9</v>
      </c>
      <c r="AL173" s="55">
        <f t="shared" si="173"/>
        <v>4</v>
      </c>
      <c r="AM173" s="55">
        <f t="shared" si="174"/>
        <v>2.9</v>
      </c>
      <c r="AN173" s="55">
        <f t="shared" si="175"/>
        <v>4.2</v>
      </c>
      <c r="AO173" s="57">
        <f t="shared" si="176"/>
        <v>5.8</v>
      </c>
      <c r="AP173" s="57">
        <f t="shared" si="177"/>
        <v>1.7</v>
      </c>
      <c r="AQ173" s="57">
        <f t="shared" si="178"/>
        <v>6</v>
      </c>
      <c r="AR173" s="57">
        <f t="shared" si="179"/>
        <v>3.7</v>
      </c>
      <c r="AS173" s="55">
        <f t="shared" si="180"/>
        <v>3.1</v>
      </c>
      <c r="AT173" s="55">
        <f>IF('Indicator Data'!L176="No data","x",IF('Indicator Data'!BE176&lt;1000,"x",ROUND((IF('Indicator Data'!L176&gt;AT$194,10,IF('Indicator Data'!L176&lt;AT$195,0,10-(AT$194-'Indicator Data'!L176)/(AT$194-AT$195)*10))),1)))</f>
        <v>0</v>
      </c>
      <c r="AU173" s="57">
        <f t="shared" si="181"/>
        <v>1.6</v>
      </c>
      <c r="AV173" s="58">
        <f t="shared" si="182"/>
        <v>4</v>
      </c>
      <c r="AW173" s="55">
        <f>ROUND(IF('Indicator Data'!M176=0,0,IF('Indicator Data'!M176&gt;AW$194,10,IF('Indicator Data'!M176&lt;AW$195,0,10-(AW$194-'Indicator Data'!M176)/(AW$194-AW$195)*10))),1)</f>
        <v>1.7</v>
      </c>
      <c r="AX173" s="55">
        <f>ROUND(IF('Indicator Data'!N176=0,0,IF(LOG('Indicator Data'!N176)&gt;LOG(AX$194),10,IF(LOG('Indicator Data'!N176)&lt;LOG(AX$195),0,10-(LOG(AX$194)-LOG('Indicator Data'!N176))/(LOG(AX$194)-LOG(AX$195))*10))),1)</f>
        <v>4.0999999999999996</v>
      </c>
      <c r="AY173" s="57">
        <f t="shared" si="183"/>
        <v>3</v>
      </c>
      <c r="AZ173" s="55">
        <f>'Indicator Data'!O176</f>
        <v>0</v>
      </c>
      <c r="BA173" s="55">
        <f>'Indicator Data'!P176</f>
        <v>0</v>
      </c>
      <c r="BB173" s="57">
        <f t="shared" si="184"/>
        <v>0</v>
      </c>
      <c r="BC173" s="58">
        <f t="shared" si="185"/>
        <v>2.1</v>
      </c>
      <c r="BD173" s="15"/>
      <c r="BE173" s="104"/>
      <c r="BF173" s="4"/>
    </row>
    <row r="174" spans="1:58" x14ac:dyDescent="0.35">
      <c r="A174" s="127" t="str">
        <f>'Indicator Data'!A177</f>
        <v>Togo</v>
      </c>
      <c r="B174" s="59" t="str">
        <f>'Indicator Data'!B177</f>
        <v>TGO</v>
      </c>
      <c r="C174" s="55">
        <f>ROUND(IF('Indicator Data'!C177=0,0.1,IF(LOG('Indicator Data'!C177)&gt;C$194,10,IF(LOG('Indicator Data'!C177)&lt;C$195,0,10-(C$194-LOG('Indicator Data'!C177))/(C$194-C$195)*10))),1)</f>
        <v>0.1</v>
      </c>
      <c r="D174" s="55">
        <f>ROUND(IF('Indicator Data'!D177=0,0.1,IF(LOG('Indicator Data'!D177)&gt;D$194,10,IF(LOG('Indicator Data'!D177)&lt;D$195,0,10-(D$194-LOG('Indicator Data'!D177))/(D$194-D$195)*10))),1)</f>
        <v>0.1</v>
      </c>
      <c r="E174" s="55">
        <f t="shared" si="155"/>
        <v>0.1</v>
      </c>
      <c r="F174" s="55">
        <f>ROUND(IF('Indicator Data'!E177="No data",0.1,IF('Indicator Data'!E177=0,0,IF(LOG('Indicator Data'!E177)&gt;F$194,10,IF(LOG('Indicator Data'!E177)&lt;F$195,0,10-(F$194-LOG('Indicator Data'!E177))/(F$194-F$195)*10)))),1)</f>
        <v>5.9</v>
      </c>
      <c r="G174" s="55">
        <f>ROUND(IF('Indicator Data'!F177=0,0,IF(LOG('Indicator Data'!F177)&gt;G$194,10,IF(LOG('Indicator Data'!F177)&lt;G$195,0,10-(G$194-LOG('Indicator Data'!F177))/(G$194-G$195)*10))),1)</f>
        <v>0</v>
      </c>
      <c r="H174" s="55">
        <f>ROUND(IF('Indicator Data'!G177=0,0,IF(LOG('Indicator Data'!G177)&gt;H$194,10,IF(LOG('Indicator Data'!G177)&lt;H$195,0,10-(H$194-LOG('Indicator Data'!G177))/(H$194-H$195)*10))),1)</f>
        <v>0</v>
      </c>
      <c r="I174" s="55">
        <f>ROUND(IF('Indicator Data'!H177=0,0,IF(LOG('Indicator Data'!H177)&gt;I$194,10,IF(LOG('Indicator Data'!H177)&lt;I$195,0,10-(I$194-LOG('Indicator Data'!H177))/(I$194-I$195)*10))),1)</f>
        <v>0</v>
      </c>
      <c r="J174" s="55">
        <f t="shared" si="156"/>
        <v>0</v>
      </c>
      <c r="K174" s="55">
        <f>ROUND(IF('Indicator Data'!I177=0,0,IF(LOG('Indicator Data'!I177)&gt;K$194,10,IF(LOG('Indicator Data'!I177)&lt;K$195,0,10-(K$194-LOG('Indicator Data'!I177))/(K$194-K$195)*10))),1)</f>
        <v>0</v>
      </c>
      <c r="L174" s="55">
        <f t="shared" si="157"/>
        <v>0</v>
      </c>
      <c r="M174" s="55">
        <f>ROUND(IF('Indicator Data'!J177=0,0,IF(LOG('Indicator Data'!J177)&gt;M$194,10,IF(LOG('Indicator Data'!J177)&lt;M$195,0,10-(M$194-LOG('Indicator Data'!J177))/(M$194-M$195)*10))),1)</f>
        <v>7.7</v>
      </c>
      <c r="N174" s="56">
        <f>'Indicator Data'!C177/'Indicator Data'!$BD177</f>
        <v>0</v>
      </c>
      <c r="O174" s="56">
        <f>'Indicator Data'!D177/'Indicator Data'!$BD177</f>
        <v>0</v>
      </c>
      <c r="P174" s="56">
        <f>IF(F174=0.1,0,'Indicator Data'!E177/'Indicator Data'!$BD177)</f>
        <v>3.1403949994211655E-3</v>
      </c>
      <c r="Q174" s="56">
        <f>'Indicator Data'!F177/'Indicator Data'!$BD177</f>
        <v>0</v>
      </c>
      <c r="R174" s="56">
        <f>'Indicator Data'!G177/'Indicator Data'!$BD177</f>
        <v>0</v>
      </c>
      <c r="S174" s="56">
        <f>'Indicator Data'!H177/'Indicator Data'!$BD177</f>
        <v>0</v>
      </c>
      <c r="T174" s="56">
        <f>'Indicator Data'!I177/'Indicator Data'!$BD177</f>
        <v>0</v>
      </c>
      <c r="U174" s="56">
        <f>'Indicator Data'!J177/'Indicator Data'!$BD177</f>
        <v>1.6704888119559644E-3</v>
      </c>
      <c r="V174" s="55">
        <f t="shared" si="158"/>
        <v>0</v>
      </c>
      <c r="W174" s="55">
        <f t="shared" si="159"/>
        <v>0</v>
      </c>
      <c r="X174" s="55">
        <f t="shared" si="160"/>
        <v>0</v>
      </c>
      <c r="Y174" s="55">
        <f t="shared" si="161"/>
        <v>2.1</v>
      </c>
      <c r="Z174" s="55">
        <f t="shared" si="162"/>
        <v>0</v>
      </c>
      <c r="AA174" s="55">
        <f t="shared" si="163"/>
        <v>0</v>
      </c>
      <c r="AB174" s="55">
        <f t="shared" si="164"/>
        <v>0</v>
      </c>
      <c r="AC174" s="55">
        <f t="shared" si="165"/>
        <v>0</v>
      </c>
      <c r="AD174" s="55">
        <f t="shared" si="166"/>
        <v>0</v>
      </c>
      <c r="AE174" s="55">
        <f t="shared" si="167"/>
        <v>0</v>
      </c>
      <c r="AF174" s="55">
        <f t="shared" si="168"/>
        <v>0.6</v>
      </c>
      <c r="AG174" s="55">
        <f>ROUND(IF('Indicator Data'!K177=0,0,IF('Indicator Data'!K177&gt;AG$194,10,IF('Indicator Data'!K177&lt;AG$195,0,10-(AG$194-'Indicator Data'!K177)/(AG$194-AG$195)*10))),1)</f>
        <v>1</v>
      </c>
      <c r="AH174" s="55">
        <f t="shared" si="169"/>
        <v>0.1</v>
      </c>
      <c r="AI174" s="55">
        <f t="shared" si="170"/>
        <v>0.1</v>
      </c>
      <c r="AJ174" s="55">
        <f t="shared" si="171"/>
        <v>0</v>
      </c>
      <c r="AK174" s="55">
        <f t="shared" si="172"/>
        <v>0</v>
      </c>
      <c r="AL174" s="55">
        <f t="shared" si="173"/>
        <v>0</v>
      </c>
      <c r="AM174" s="55">
        <f t="shared" si="174"/>
        <v>0</v>
      </c>
      <c r="AN174" s="55">
        <f t="shared" si="175"/>
        <v>5.0999999999999996</v>
      </c>
      <c r="AO174" s="57">
        <f t="shared" si="176"/>
        <v>0.1</v>
      </c>
      <c r="AP174" s="57">
        <f t="shared" si="177"/>
        <v>4.3</v>
      </c>
      <c r="AQ174" s="57">
        <f t="shared" si="178"/>
        <v>0</v>
      </c>
      <c r="AR174" s="57">
        <f t="shared" si="179"/>
        <v>0</v>
      </c>
      <c r="AS174" s="55">
        <f t="shared" si="180"/>
        <v>3.1</v>
      </c>
      <c r="AT174" s="55">
        <f>IF('Indicator Data'!L177="No data","x",IF('Indicator Data'!BE177&lt;1000,"x",ROUND((IF('Indicator Data'!L177&gt;AT$194,10,IF('Indicator Data'!L177&lt;AT$195,0,10-(AT$194-'Indicator Data'!L177)/(AT$194-AT$195)*10))),1)))</f>
        <v>2</v>
      </c>
      <c r="AU174" s="57">
        <f t="shared" si="181"/>
        <v>2.6</v>
      </c>
      <c r="AV174" s="58">
        <f t="shared" si="182"/>
        <v>1.6</v>
      </c>
      <c r="AW174" s="55">
        <f>ROUND(IF('Indicator Data'!M177=0,0,IF('Indicator Data'!M177&gt;AW$194,10,IF('Indicator Data'!M177&lt;AW$195,0,10-(AW$194-'Indicator Data'!M177)/(AW$194-AW$195)*10))),1)</f>
        <v>2.7</v>
      </c>
      <c r="AX174" s="55">
        <f>ROUND(IF('Indicator Data'!N177=0,0,IF(LOG('Indicator Data'!N177)&gt;LOG(AX$194),10,IF(LOG('Indicator Data'!N177)&lt;LOG(AX$195),0,10-(LOG(AX$194)-LOG('Indicator Data'!N177))/(LOG(AX$194)-LOG(AX$195))*10))),1)</f>
        <v>3.2</v>
      </c>
      <c r="AY174" s="57">
        <f t="shared" si="183"/>
        <v>3</v>
      </c>
      <c r="AZ174" s="55">
        <f>'Indicator Data'!O177</f>
        <v>0</v>
      </c>
      <c r="BA174" s="55">
        <f>'Indicator Data'!P177</f>
        <v>0</v>
      </c>
      <c r="BB174" s="57">
        <f t="shared" si="184"/>
        <v>0</v>
      </c>
      <c r="BC174" s="58">
        <f t="shared" si="185"/>
        <v>2.1</v>
      </c>
      <c r="BD174" s="15"/>
      <c r="BE174" s="104"/>
      <c r="BF174" s="4"/>
    </row>
    <row r="175" spans="1:58" x14ac:dyDescent="0.35">
      <c r="A175" s="127" t="str">
        <f>'Indicator Data'!A178</f>
        <v>Tonga</v>
      </c>
      <c r="B175" s="59" t="str">
        <f>'Indicator Data'!B178</f>
        <v>TON</v>
      </c>
      <c r="C175" s="55">
        <f>ROUND(IF('Indicator Data'!C178=0,0.1,IF(LOG('Indicator Data'!C178)&gt;C$194,10,IF(LOG('Indicator Data'!C178)&lt;C$195,0,10-(C$194-LOG('Indicator Data'!C178))/(C$194-C$195)*10))),1)</f>
        <v>0.1</v>
      </c>
      <c r="D175" s="55">
        <f>ROUND(IF('Indicator Data'!D178=0,0.1,IF(LOG('Indicator Data'!D178)&gt;D$194,10,IF(LOG('Indicator Data'!D178)&lt;D$195,0,10-(D$194-LOG('Indicator Data'!D178))/(D$194-D$195)*10))),1)</f>
        <v>0.1</v>
      </c>
      <c r="E175" s="55">
        <f t="shared" si="155"/>
        <v>0.1</v>
      </c>
      <c r="F175" s="55">
        <f>ROUND(IF('Indicator Data'!E178="No data",0.1,IF('Indicator Data'!E178=0,0,IF(LOG('Indicator Data'!E178)&gt;F$194,10,IF(LOG('Indicator Data'!E178)&lt;F$195,0,10-(F$194-LOG('Indicator Data'!E178))/(F$194-F$195)*10)))),1)</f>
        <v>0.1</v>
      </c>
      <c r="G175" s="55">
        <f>ROUND(IF('Indicator Data'!F178=0,0,IF(LOG('Indicator Data'!F178)&gt;G$194,10,IF(LOG('Indicator Data'!F178)&lt;G$195,0,10-(G$194-LOG('Indicator Data'!F178))/(G$194-G$195)*10))),1)</f>
        <v>4.7</v>
      </c>
      <c r="H175" s="55">
        <f>ROUND(IF('Indicator Data'!G178=0,0,IF(LOG('Indicator Data'!G178)&gt;H$194,10,IF(LOG('Indicator Data'!G178)&lt;H$195,0,10-(H$194-LOG('Indicator Data'!G178))/(H$194-H$195)*10))),1)</f>
        <v>3.3</v>
      </c>
      <c r="I175" s="55">
        <f>ROUND(IF('Indicator Data'!H178=0,0,IF(LOG('Indicator Data'!H178)&gt;I$194,10,IF(LOG('Indicator Data'!H178)&lt;I$195,0,10-(I$194-LOG('Indicator Data'!H178))/(I$194-I$195)*10))),1)</f>
        <v>6.9</v>
      </c>
      <c r="J175" s="55">
        <f t="shared" si="156"/>
        <v>5.4</v>
      </c>
      <c r="K175" s="55">
        <f>ROUND(IF('Indicator Data'!I178=0,0,IF(LOG('Indicator Data'!I178)&gt;K$194,10,IF(LOG('Indicator Data'!I178)&lt;K$195,0,10-(K$194-LOG('Indicator Data'!I178))/(K$194-K$195)*10))),1)</f>
        <v>2</v>
      </c>
      <c r="L175" s="55">
        <f t="shared" si="157"/>
        <v>3.9</v>
      </c>
      <c r="M175" s="55">
        <f>ROUND(IF('Indicator Data'!J178=0,0,IF(LOG('Indicator Data'!J178)&gt;M$194,10,IF(LOG('Indicator Data'!J178)&lt;M$195,0,10-(M$194-LOG('Indicator Data'!J178))/(M$194-M$195)*10))),1)</f>
        <v>0</v>
      </c>
      <c r="N175" s="56">
        <f>'Indicator Data'!C178/'Indicator Data'!$BD178</f>
        <v>0</v>
      </c>
      <c r="O175" s="56">
        <f>'Indicator Data'!D178/'Indicator Data'!$BD178</f>
        <v>0</v>
      </c>
      <c r="P175" s="56">
        <f>IF(F175=0.1,0,'Indicator Data'!E178/'Indicator Data'!$BD178)</f>
        <v>0</v>
      </c>
      <c r="Q175" s="56">
        <f>'Indicator Data'!F178/'Indicator Data'!$BD178</f>
        <v>6.4079824719484783E-5</v>
      </c>
      <c r="R175" s="56">
        <f>'Indicator Data'!G178/'Indicator Data'!$BD178</f>
        <v>1.9111010992971706E-2</v>
      </c>
      <c r="S175" s="56">
        <f>'Indicator Data'!H178/'Indicator Data'!$BD178</f>
        <v>6.0350561030436973E-3</v>
      </c>
      <c r="T175" s="56">
        <f>'Indicator Data'!I178/'Indicator Data'!$BD178</f>
        <v>9.2466162703569161E-4</v>
      </c>
      <c r="U175" s="56">
        <f>'Indicator Data'!J178/'Indicator Data'!$BD178</f>
        <v>0</v>
      </c>
      <c r="V175" s="55">
        <f t="shared" si="158"/>
        <v>0</v>
      </c>
      <c r="W175" s="55">
        <f t="shared" si="159"/>
        <v>0</v>
      </c>
      <c r="X175" s="55">
        <f t="shared" si="160"/>
        <v>0</v>
      </c>
      <c r="Y175" s="55">
        <f t="shared" si="161"/>
        <v>0.1</v>
      </c>
      <c r="Z175" s="55">
        <f t="shared" si="162"/>
        <v>9.6</v>
      </c>
      <c r="AA175" s="55">
        <f t="shared" si="163"/>
        <v>10</v>
      </c>
      <c r="AB175" s="55">
        <f t="shared" si="164"/>
        <v>10</v>
      </c>
      <c r="AC175" s="55">
        <f t="shared" si="165"/>
        <v>10</v>
      </c>
      <c r="AD175" s="55">
        <f t="shared" si="166"/>
        <v>0.9</v>
      </c>
      <c r="AE175" s="55">
        <f t="shared" si="167"/>
        <v>7.7</v>
      </c>
      <c r="AF175" s="55">
        <f t="shared" si="168"/>
        <v>0</v>
      </c>
      <c r="AG175" s="55">
        <f>ROUND(IF('Indicator Data'!K178=0,0,IF('Indicator Data'!K178&gt;AG$194,10,IF('Indicator Data'!K178&lt;AG$195,0,10-(AG$194-'Indicator Data'!K178)/(AG$194-AG$195)*10))),1)</f>
        <v>1</v>
      </c>
      <c r="AH175" s="55">
        <f t="shared" si="169"/>
        <v>0.1</v>
      </c>
      <c r="AI175" s="55">
        <f t="shared" si="170"/>
        <v>0.1</v>
      </c>
      <c r="AJ175" s="55">
        <f t="shared" si="171"/>
        <v>6.7</v>
      </c>
      <c r="AK175" s="55">
        <f t="shared" si="172"/>
        <v>8.5</v>
      </c>
      <c r="AL175" s="55">
        <f t="shared" si="173"/>
        <v>7.7</v>
      </c>
      <c r="AM175" s="55">
        <f t="shared" si="174"/>
        <v>1.5</v>
      </c>
      <c r="AN175" s="55">
        <f t="shared" si="175"/>
        <v>0</v>
      </c>
      <c r="AO175" s="57">
        <f t="shared" si="176"/>
        <v>0.1</v>
      </c>
      <c r="AP175" s="57">
        <f t="shared" si="177"/>
        <v>0.1</v>
      </c>
      <c r="AQ175" s="57">
        <f t="shared" si="178"/>
        <v>8</v>
      </c>
      <c r="AR175" s="57">
        <f t="shared" si="179"/>
        <v>6.2</v>
      </c>
      <c r="AS175" s="55">
        <f t="shared" si="180"/>
        <v>0.5</v>
      </c>
      <c r="AT175" s="55" t="str">
        <f>IF('Indicator Data'!L178="No data","x",IF('Indicator Data'!BE178&lt;1000,"x",ROUND((IF('Indicator Data'!L178&gt;AT$194,10,IF('Indicator Data'!L178&lt;AT$195,0,10-(AT$194-'Indicator Data'!L178)/(AT$194-AT$195)*10))),1)))</f>
        <v>x</v>
      </c>
      <c r="AU175" s="57">
        <f t="shared" si="181"/>
        <v>0.5</v>
      </c>
      <c r="AV175" s="58">
        <f t="shared" si="182"/>
        <v>3.9</v>
      </c>
      <c r="AW175" s="55">
        <f>ROUND(IF('Indicator Data'!M178=0,0,IF('Indicator Data'!M178&gt;AW$194,10,IF('Indicator Data'!M178&lt;AW$195,0,10-(AW$194-'Indicator Data'!M178)/(AW$194-AW$195)*10))),1)</f>
        <v>0</v>
      </c>
      <c r="AX175" s="55">
        <f>ROUND(IF('Indicator Data'!N178=0,0,IF(LOG('Indicator Data'!N178)&gt;LOG(AX$194),10,IF(LOG('Indicator Data'!N178)&lt;LOG(AX$195),0,10-(LOG(AX$194)-LOG('Indicator Data'!N178))/(LOG(AX$194)-LOG(AX$195))*10))),1)</f>
        <v>0</v>
      </c>
      <c r="AY175" s="57">
        <f t="shared" si="183"/>
        <v>0</v>
      </c>
      <c r="AZ175" s="55">
        <f>'Indicator Data'!O178</f>
        <v>0</v>
      </c>
      <c r="BA175" s="55">
        <f>'Indicator Data'!P178</f>
        <v>0</v>
      </c>
      <c r="BB175" s="57">
        <f t="shared" si="184"/>
        <v>0</v>
      </c>
      <c r="BC175" s="58">
        <f t="shared" si="185"/>
        <v>0</v>
      </c>
      <c r="BD175" s="15"/>
      <c r="BE175" s="104"/>
      <c r="BF175" s="4"/>
    </row>
    <row r="176" spans="1:58" x14ac:dyDescent="0.35">
      <c r="A176" s="127" t="str">
        <f>'Indicator Data'!A179</f>
        <v>Trinidad and Tobago</v>
      </c>
      <c r="B176" s="59" t="str">
        <f>'Indicator Data'!B179</f>
        <v>TTO</v>
      </c>
      <c r="C176" s="55">
        <f>ROUND(IF('Indicator Data'!C179=0,0.1,IF(LOG('Indicator Data'!C179)&gt;C$194,10,IF(LOG('Indicator Data'!C179)&lt;C$195,0,10-(C$194-LOG('Indicator Data'!C179))/(C$194-C$195)*10))),1)</f>
        <v>5.7</v>
      </c>
      <c r="D176" s="55">
        <f>ROUND(IF('Indicator Data'!D179=0,0.1,IF(LOG('Indicator Data'!D179)&gt;D$194,10,IF(LOG('Indicator Data'!D179)&lt;D$195,0,10-(D$194-LOG('Indicator Data'!D179))/(D$194-D$195)*10))),1)</f>
        <v>0.1</v>
      </c>
      <c r="E176" s="55">
        <f t="shared" si="155"/>
        <v>3.4</v>
      </c>
      <c r="F176" s="55">
        <f>ROUND(IF('Indicator Data'!E179="No data",0.1,IF('Indicator Data'!E179=0,0,IF(LOG('Indicator Data'!E179)&gt;F$194,10,IF(LOG('Indicator Data'!E179)&lt;F$195,0,10-(F$194-LOG('Indicator Data'!E179))/(F$194-F$195)*10)))),1)</f>
        <v>0.5</v>
      </c>
      <c r="G176" s="55">
        <f>ROUND(IF('Indicator Data'!F179=0,0,IF(LOG('Indicator Data'!F179)&gt;G$194,10,IF(LOG('Indicator Data'!F179)&lt;G$195,0,10-(G$194-LOG('Indicator Data'!F179))/(G$194-G$195)*10))),1)</f>
        <v>0</v>
      </c>
      <c r="H176" s="55">
        <f>ROUND(IF('Indicator Data'!G179=0,0,IF(LOG('Indicator Data'!G179)&gt;H$194,10,IF(LOG('Indicator Data'!G179)&lt;H$195,0,10-(H$194-LOG('Indicator Data'!G179))/(H$194-H$195)*10))),1)</f>
        <v>3.7</v>
      </c>
      <c r="I176" s="55">
        <f>ROUND(IF('Indicator Data'!H179=0,0,IF(LOG('Indicator Data'!H179)&gt;I$194,10,IF(LOG('Indicator Data'!H179)&lt;I$195,0,10-(I$194-LOG('Indicator Data'!H179))/(I$194-I$195)*10))),1)</f>
        <v>0</v>
      </c>
      <c r="J176" s="55">
        <f t="shared" si="156"/>
        <v>2</v>
      </c>
      <c r="K176" s="55">
        <f>ROUND(IF('Indicator Data'!I179=0,0,IF(LOG('Indicator Data'!I179)&gt;K$194,10,IF(LOG('Indicator Data'!I179)&lt;K$195,0,10-(K$194-LOG('Indicator Data'!I179))/(K$194-K$195)*10))),1)</f>
        <v>4.7</v>
      </c>
      <c r="L176" s="55">
        <f t="shared" si="157"/>
        <v>3.5</v>
      </c>
      <c r="M176" s="55">
        <f>ROUND(IF('Indicator Data'!J179=0,0,IF(LOG('Indicator Data'!J179)&gt;M$194,10,IF(LOG('Indicator Data'!J179)&lt;M$195,0,10-(M$194-LOG('Indicator Data'!J179))/(M$194-M$195)*10))),1)</f>
        <v>0</v>
      </c>
      <c r="N176" s="56">
        <f>'Indicator Data'!C179/'Indicator Data'!$BD179</f>
        <v>1.4429602538418868E-3</v>
      </c>
      <c r="O176" s="56">
        <f>'Indicator Data'!D179/'Indicator Data'!$BD179</f>
        <v>0</v>
      </c>
      <c r="P176" s="56">
        <f>IF(F176=0.1,0,'Indicator Data'!E179/'Indicator Data'!$BD179)</f>
        <v>1.2061633450716993E-4</v>
      </c>
      <c r="Q176" s="56">
        <f>'Indicator Data'!F179/'Indicator Data'!$BD179</f>
        <v>0</v>
      </c>
      <c r="R176" s="56">
        <f>'Indicator Data'!G179/'Indicator Data'!$BD179</f>
        <v>2.2135815286119893E-3</v>
      </c>
      <c r="S176" s="56">
        <f>'Indicator Data'!H179/'Indicator Data'!$BD179</f>
        <v>0</v>
      </c>
      <c r="T176" s="56">
        <f>'Indicator Data'!I179/'Indicator Data'!$BD179</f>
        <v>1.5881024915477106E-3</v>
      </c>
      <c r="U176" s="56">
        <f>'Indicator Data'!J179/'Indicator Data'!$BD179</f>
        <v>0</v>
      </c>
      <c r="V176" s="55">
        <f t="shared" si="158"/>
        <v>7.2</v>
      </c>
      <c r="W176" s="55">
        <f t="shared" si="159"/>
        <v>0</v>
      </c>
      <c r="X176" s="55">
        <f t="shared" si="160"/>
        <v>4.5</v>
      </c>
      <c r="Y176" s="55">
        <f t="shared" si="161"/>
        <v>0.1</v>
      </c>
      <c r="Z176" s="55">
        <f t="shared" si="162"/>
        <v>0</v>
      </c>
      <c r="AA176" s="55">
        <f t="shared" si="163"/>
        <v>1.2</v>
      </c>
      <c r="AB176" s="55">
        <f t="shared" si="164"/>
        <v>0</v>
      </c>
      <c r="AC176" s="55">
        <f t="shared" si="165"/>
        <v>0.6</v>
      </c>
      <c r="AD176" s="55">
        <f t="shared" si="166"/>
        <v>1.6</v>
      </c>
      <c r="AE176" s="55">
        <f t="shared" si="167"/>
        <v>1.1000000000000001</v>
      </c>
      <c r="AF176" s="55">
        <f t="shared" si="168"/>
        <v>0</v>
      </c>
      <c r="AG176" s="55">
        <f>ROUND(IF('Indicator Data'!K179=0,0,IF('Indicator Data'!K179&gt;AG$194,10,IF('Indicator Data'!K179&lt;AG$195,0,10-(AG$194-'Indicator Data'!K179)/(AG$194-AG$195)*10))),1)</f>
        <v>1</v>
      </c>
      <c r="AH176" s="55">
        <f t="shared" si="169"/>
        <v>6.5</v>
      </c>
      <c r="AI176" s="55">
        <f t="shared" si="170"/>
        <v>0.1</v>
      </c>
      <c r="AJ176" s="55">
        <f t="shared" si="171"/>
        <v>2.5</v>
      </c>
      <c r="AK176" s="55">
        <f t="shared" si="172"/>
        <v>0</v>
      </c>
      <c r="AL176" s="55">
        <f t="shared" si="173"/>
        <v>1.3</v>
      </c>
      <c r="AM176" s="55">
        <f t="shared" si="174"/>
        <v>3.2</v>
      </c>
      <c r="AN176" s="55">
        <f t="shared" si="175"/>
        <v>0</v>
      </c>
      <c r="AO176" s="57">
        <f t="shared" si="176"/>
        <v>4</v>
      </c>
      <c r="AP176" s="57">
        <f t="shared" si="177"/>
        <v>0.3</v>
      </c>
      <c r="AQ176" s="57">
        <f t="shared" si="178"/>
        <v>0</v>
      </c>
      <c r="AR176" s="57">
        <f t="shared" si="179"/>
        <v>2.4</v>
      </c>
      <c r="AS176" s="55">
        <f t="shared" si="180"/>
        <v>0.5</v>
      </c>
      <c r="AT176" s="55">
        <f>IF('Indicator Data'!L179="No data","x",IF('Indicator Data'!BE179&lt;1000,"x",ROUND((IF('Indicator Data'!L179&gt;AT$194,10,IF('Indicator Data'!L179&lt;AT$195,0,10-(AT$194-'Indicator Data'!L179)/(AT$194-AT$195)*10))),1)))</f>
        <v>4</v>
      </c>
      <c r="AU176" s="57">
        <f t="shared" si="181"/>
        <v>2.2999999999999998</v>
      </c>
      <c r="AV176" s="58">
        <f t="shared" si="182"/>
        <v>1.9</v>
      </c>
      <c r="AW176" s="55">
        <f>ROUND(IF('Indicator Data'!M179=0,0,IF('Indicator Data'!M179&gt;AW$194,10,IF('Indicator Data'!M179&lt;AW$195,0,10-(AW$194-'Indicator Data'!M179)/(AW$194-AW$195)*10))),1)</f>
        <v>1.1000000000000001</v>
      </c>
      <c r="AX176" s="55">
        <f>ROUND(IF('Indicator Data'!N179=0,0,IF(LOG('Indicator Data'!N179)&gt;LOG(AX$194),10,IF(LOG('Indicator Data'!N179)&lt;LOG(AX$195),0,10-(LOG(AX$194)-LOG('Indicator Data'!N179))/(LOG(AX$194)-LOG(AX$195))*10))),1)</f>
        <v>1.1000000000000001</v>
      </c>
      <c r="AY176" s="57">
        <f t="shared" si="183"/>
        <v>1.1000000000000001</v>
      </c>
      <c r="AZ176" s="55">
        <f>'Indicator Data'!O179</f>
        <v>0</v>
      </c>
      <c r="BA176" s="55">
        <f>'Indicator Data'!P179</f>
        <v>0</v>
      </c>
      <c r="BB176" s="57">
        <f t="shared" si="184"/>
        <v>0</v>
      </c>
      <c r="BC176" s="58">
        <f t="shared" si="185"/>
        <v>0.8</v>
      </c>
      <c r="BD176" s="15"/>
      <c r="BE176" s="104"/>
      <c r="BF176" s="4"/>
    </row>
    <row r="177" spans="1:58" x14ac:dyDescent="0.35">
      <c r="A177" s="127" t="str">
        <f>'Indicator Data'!A180</f>
        <v>Tunisia</v>
      </c>
      <c r="B177" s="59" t="str">
        <f>'Indicator Data'!B180</f>
        <v>TUN</v>
      </c>
      <c r="C177" s="55">
        <f>ROUND(IF('Indicator Data'!C180=0,0.1,IF(LOG('Indicator Data'!C180)&gt;C$194,10,IF(LOG('Indicator Data'!C180)&lt;C$195,0,10-(C$194-LOG('Indicator Data'!C180))/(C$194-C$195)*10))),1)</f>
        <v>7.7</v>
      </c>
      <c r="D177" s="55">
        <f>ROUND(IF('Indicator Data'!D180=0,0.1,IF(LOG('Indicator Data'!D180)&gt;D$194,10,IF(LOG('Indicator Data'!D180)&lt;D$195,0,10-(D$194-LOG('Indicator Data'!D180))/(D$194-D$195)*10))),1)</f>
        <v>0.1</v>
      </c>
      <c r="E177" s="55">
        <f t="shared" si="155"/>
        <v>5</v>
      </c>
      <c r="F177" s="55">
        <f>ROUND(IF('Indicator Data'!E180="No data",0.1,IF('Indicator Data'!E180=0,0,IF(LOG('Indicator Data'!E180)&gt;F$194,10,IF(LOG('Indicator Data'!E180)&lt;F$195,0,10-(F$194-LOG('Indicator Data'!E180))/(F$194-F$195)*10)))),1)</f>
        <v>5.7</v>
      </c>
      <c r="G177" s="55">
        <f>ROUND(IF('Indicator Data'!F180=0,0,IF(LOG('Indicator Data'!F180)&gt;G$194,10,IF(LOG('Indicator Data'!F180)&lt;G$195,0,10-(G$194-LOG('Indicator Data'!F180))/(G$194-G$195)*10))),1)</f>
        <v>6.9</v>
      </c>
      <c r="H177" s="55">
        <f>ROUND(IF('Indicator Data'!G180=0,0,IF(LOG('Indicator Data'!G180)&gt;H$194,10,IF(LOG('Indicator Data'!G180)&lt;H$195,0,10-(H$194-LOG('Indicator Data'!G180))/(H$194-H$195)*10))),1)</f>
        <v>0</v>
      </c>
      <c r="I177" s="55">
        <f>ROUND(IF('Indicator Data'!H180=0,0,IF(LOG('Indicator Data'!H180)&gt;I$194,10,IF(LOG('Indicator Data'!H180)&lt;I$195,0,10-(I$194-LOG('Indicator Data'!H180))/(I$194-I$195)*10))),1)</f>
        <v>0</v>
      </c>
      <c r="J177" s="55">
        <f t="shared" si="156"/>
        <v>0</v>
      </c>
      <c r="K177" s="55">
        <f>ROUND(IF('Indicator Data'!I180=0,0,IF(LOG('Indicator Data'!I180)&gt;K$194,10,IF(LOG('Indicator Data'!I180)&lt;K$195,0,10-(K$194-LOG('Indicator Data'!I180))/(K$194-K$195)*10))),1)</f>
        <v>0</v>
      </c>
      <c r="L177" s="55">
        <f t="shared" si="157"/>
        <v>0</v>
      </c>
      <c r="M177" s="55">
        <f>ROUND(IF('Indicator Data'!J180=0,0,IF(LOG('Indicator Data'!J180)&gt;M$194,10,IF(LOG('Indicator Data'!J180)&lt;M$195,0,10-(M$194-LOG('Indicator Data'!J180))/(M$194-M$195)*10))),1)</f>
        <v>0</v>
      </c>
      <c r="N177" s="56">
        <f>'Indicator Data'!C180/'Indicator Data'!$BD180</f>
        <v>1.0530720644171354E-3</v>
      </c>
      <c r="O177" s="56">
        <f>'Indicator Data'!D180/'Indicator Data'!$BD180</f>
        <v>0</v>
      </c>
      <c r="P177" s="56">
        <f>IF(F177=0.1,0,'Indicator Data'!E180/'Indicator Data'!$BD180)</f>
        <v>1.6325060140430444E-3</v>
      </c>
      <c r="Q177" s="56">
        <f>'Indicator Data'!F180/'Indicator Data'!$BD180</f>
        <v>1.2079057086447881E-5</v>
      </c>
      <c r="R177" s="56">
        <f>'Indicator Data'!G180/'Indicator Data'!$BD180</f>
        <v>0</v>
      </c>
      <c r="S177" s="56">
        <f>'Indicator Data'!H180/'Indicator Data'!$BD180</f>
        <v>0</v>
      </c>
      <c r="T177" s="56">
        <f>'Indicator Data'!I180/'Indicator Data'!$BD180</f>
        <v>0</v>
      </c>
      <c r="U177" s="56">
        <f>'Indicator Data'!J180/'Indicator Data'!$BD180</f>
        <v>0</v>
      </c>
      <c r="V177" s="55">
        <f t="shared" si="158"/>
        <v>5.3</v>
      </c>
      <c r="W177" s="55">
        <f t="shared" si="159"/>
        <v>0</v>
      </c>
      <c r="X177" s="55">
        <f t="shared" si="160"/>
        <v>3.1</v>
      </c>
      <c r="Y177" s="55">
        <f t="shared" si="161"/>
        <v>1.1000000000000001</v>
      </c>
      <c r="Z177" s="55">
        <f t="shared" si="162"/>
        <v>8</v>
      </c>
      <c r="AA177" s="55">
        <f t="shared" si="163"/>
        <v>0</v>
      </c>
      <c r="AB177" s="55">
        <f t="shared" si="164"/>
        <v>0</v>
      </c>
      <c r="AC177" s="55">
        <f t="shared" si="165"/>
        <v>0</v>
      </c>
      <c r="AD177" s="55">
        <f t="shared" si="166"/>
        <v>0</v>
      </c>
      <c r="AE177" s="55">
        <f t="shared" si="167"/>
        <v>0</v>
      </c>
      <c r="AF177" s="55">
        <f t="shared" si="168"/>
        <v>0</v>
      </c>
      <c r="AG177" s="55">
        <f>ROUND(IF('Indicator Data'!K180=0,0,IF('Indicator Data'!K180&gt;AG$194,10,IF('Indicator Data'!K180&lt;AG$195,0,10-(AG$194-'Indicator Data'!K180)/(AG$194-AG$195)*10))),1)</f>
        <v>1</v>
      </c>
      <c r="AH177" s="55">
        <f t="shared" si="169"/>
        <v>6.5</v>
      </c>
      <c r="AI177" s="55">
        <f t="shared" si="170"/>
        <v>0.1</v>
      </c>
      <c r="AJ177" s="55">
        <f t="shared" si="171"/>
        <v>0</v>
      </c>
      <c r="AK177" s="55">
        <f t="shared" si="172"/>
        <v>0</v>
      </c>
      <c r="AL177" s="55">
        <f t="shared" si="173"/>
        <v>0</v>
      </c>
      <c r="AM177" s="55">
        <f t="shared" si="174"/>
        <v>0</v>
      </c>
      <c r="AN177" s="55">
        <f t="shared" si="175"/>
        <v>0</v>
      </c>
      <c r="AO177" s="57">
        <f t="shared" si="176"/>
        <v>4.0999999999999996</v>
      </c>
      <c r="AP177" s="57">
        <f t="shared" si="177"/>
        <v>3.8</v>
      </c>
      <c r="AQ177" s="57">
        <f t="shared" si="178"/>
        <v>7.5</v>
      </c>
      <c r="AR177" s="57">
        <f t="shared" si="179"/>
        <v>0</v>
      </c>
      <c r="AS177" s="55">
        <f t="shared" si="180"/>
        <v>0.5</v>
      </c>
      <c r="AT177" s="55">
        <f>IF('Indicator Data'!L180="No data","x",IF('Indicator Data'!BE180&lt;1000,"x",ROUND((IF('Indicator Data'!L180&gt;AT$194,10,IF('Indicator Data'!L180&lt;AT$195,0,10-(AT$194-'Indicator Data'!L180)/(AT$194-AT$195)*10))),1)))</f>
        <v>10</v>
      </c>
      <c r="AU177" s="57">
        <f t="shared" si="181"/>
        <v>5.3</v>
      </c>
      <c r="AV177" s="58">
        <f t="shared" si="182"/>
        <v>4.5999999999999996</v>
      </c>
      <c r="AW177" s="55">
        <f>ROUND(IF('Indicator Data'!M180=0,0,IF('Indicator Data'!M180&gt;AW$194,10,IF('Indicator Data'!M180&lt;AW$195,0,10-(AW$194-'Indicator Data'!M180)/(AW$194-AW$195)*10))),1)</f>
        <v>2.2999999999999998</v>
      </c>
      <c r="AX177" s="55">
        <f>ROUND(IF('Indicator Data'!N180=0,0,IF(LOG('Indicator Data'!N180)&gt;LOG(AX$194),10,IF(LOG('Indicator Data'!N180)&lt;LOG(AX$195),0,10-(LOG(AX$194)-LOG('Indicator Data'!N180))/(LOG(AX$194)-LOG(AX$195))*10))),1)</f>
        <v>5.0999999999999996</v>
      </c>
      <c r="AY177" s="57">
        <f t="shared" si="183"/>
        <v>3.8</v>
      </c>
      <c r="AZ177" s="55">
        <f>'Indicator Data'!O180</f>
        <v>0</v>
      </c>
      <c r="BA177" s="55">
        <f>'Indicator Data'!P180</f>
        <v>0</v>
      </c>
      <c r="BB177" s="57">
        <f t="shared" si="184"/>
        <v>0</v>
      </c>
      <c r="BC177" s="58">
        <f t="shared" si="185"/>
        <v>2.7</v>
      </c>
      <c r="BD177" s="15"/>
      <c r="BE177" s="104"/>
      <c r="BF177" s="4"/>
    </row>
    <row r="178" spans="1:58" x14ac:dyDescent="0.35">
      <c r="A178" s="127" t="str">
        <f>'Indicator Data'!A181</f>
        <v>Turkey</v>
      </c>
      <c r="B178" s="59" t="str">
        <f>'Indicator Data'!B181</f>
        <v>TUR</v>
      </c>
      <c r="C178" s="55">
        <f>ROUND(IF('Indicator Data'!C181=0,0.1,IF(LOG('Indicator Data'!C181)&gt;C$194,10,IF(LOG('Indicator Data'!C181)&lt;C$195,0,10-(C$194-LOG('Indicator Data'!C181))/(C$194-C$195)*10))),1)</f>
        <v>10</v>
      </c>
      <c r="D178" s="55">
        <f>ROUND(IF('Indicator Data'!D181=0,0.1,IF(LOG('Indicator Data'!D181)&gt;D$194,10,IF(LOG('Indicator Data'!D181)&lt;D$195,0,10-(D$194-LOG('Indicator Data'!D181))/(D$194-D$195)*10))),1)</f>
        <v>10</v>
      </c>
      <c r="E178" s="55">
        <f t="shared" si="155"/>
        <v>10</v>
      </c>
      <c r="F178" s="55">
        <f>ROUND(IF('Indicator Data'!E181="No data",0.1,IF('Indicator Data'!E181=0,0,IF(LOG('Indicator Data'!E181)&gt;F$194,10,IF(LOG('Indicator Data'!E181)&lt;F$195,0,10-(F$194-LOG('Indicator Data'!E181))/(F$194-F$195)*10)))),1)</f>
        <v>8.1</v>
      </c>
      <c r="G178" s="55">
        <f>ROUND(IF('Indicator Data'!F181=0,0,IF(LOG('Indicator Data'!F181)&gt;G$194,10,IF(LOG('Indicator Data'!F181)&lt;G$195,0,10-(G$194-LOG('Indicator Data'!F181))/(G$194-G$195)*10))),1)</f>
        <v>7.3</v>
      </c>
      <c r="H178" s="55">
        <f>ROUND(IF('Indicator Data'!G181=0,0,IF(LOG('Indicator Data'!G181)&gt;H$194,10,IF(LOG('Indicator Data'!G181)&lt;H$195,0,10-(H$194-LOG('Indicator Data'!G181))/(H$194-H$195)*10))),1)</f>
        <v>0</v>
      </c>
      <c r="I178" s="55">
        <f>ROUND(IF('Indicator Data'!H181=0,0,IF(LOG('Indicator Data'!H181)&gt;I$194,10,IF(LOG('Indicator Data'!H181)&lt;I$195,0,10-(I$194-LOG('Indicator Data'!H181))/(I$194-I$195)*10))),1)</f>
        <v>0</v>
      </c>
      <c r="J178" s="55">
        <f t="shared" si="156"/>
        <v>0</v>
      </c>
      <c r="K178" s="55">
        <f>ROUND(IF('Indicator Data'!I181=0,0,IF(LOG('Indicator Data'!I181)&gt;K$194,10,IF(LOG('Indicator Data'!I181)&lt;K$195,0,10-(K$194-LOG('Indicator Data'!I181))/(K$194-K$195)*10))),1)</f>
        <v>0</v>
      </c>
      <c r="L178" s="55">
        <f t="shared" si="157"/>
        <v>0</v>
      </c>
      <c r="M178" s="55">
        <f>ROUND(IF('Indicator Data'!J181=0,0,IF(LOG('Indicator Data'!J181)&gt;M$194,10,IF(LOG('Indicator Data'!J181)&lt;M$195,0,10-(M$194-LOG('Indicator Data'!J181))/(M$194-M$195)*10))),1)</f>
        <v>0</v>
      </c>
      <c r="N178" s="56">
        <f>'Indicator Data'!C181/'Indicator Data'!$BD181</f>
        <v>1.7166862764552652E-3</v>
      </c>
      <c r="O178" s="56">
        <f>'Indicator Data'!D181/'Indicator Data'!$BD181</f>
        <v>7.3173823627676899E-4</v>
      </c>
      <c r="P178" s="56">
        <f>IF(F178=0.1,0,'Indicator Data'!E181/'Indicator Data'!$BD181)</f>
        <v>2.2244207065920019E-3</v>
      </c>
      <c r="Q178" s="56">
        <f>'Indicator Data'!F181/'Indicator Data'!$BD181</f>
        <v>2.9472735819282515E-6</v>
      </c>
      <c r="R178" s="56">
        <f>'Indicator Data'!G181/'Indicator Data'!$BD181</f>
        <v>0</v>
      </c>
      <c r="S178" s="56">
        <f>'Indicator Data'!H181/'Indicator Data'!$BD181</f>
        <v>0</v>
      </c>
      <c r="T178" s="56">
        <f>'Indicator Data'!I181/'Indicator Data'!$BD181</f>
        <v>0</v>
      </c>
      <c r="U178" s="56">
        <f>'Indicator Data'!J181/'Indicator Data'!$BD181</f>
        <v>0</v>
      </c>
      <c r="V178" s="55">
        <f t="shared" si="158"/>
        <v>8.6</v>
      </c>
      <c r="W178" s="55">
        <f t="shared" si="159"/>
        <v>7.3</v>
      </c>
      <c r="X178" s="55">
        <f t="shared" si="160"/>
        <v>8</v>
      </c>
      <c r="Y178" s="55">
        <f t="shared" si="161"/>
        <v>1.5</v>
      </c>
      <c r="Z178" s="55">
        <f t="shared" si="162"/>
        <v>6.6</v>
      </c>
      <c r="AA178" s="55">
        <f t="shared" si="163"/>
        <v>0</v>
      </c>
      <c r="AB178" s="55">
        <f t="shared" si="164"/>
        <v>0</v>
      </c>
      <c r="AC178" s="55">
        <f t="shared" si="165"/>
        <v>0</v>
      </c>
      <c r="AD178" s="55">
        <f t="shared" si="166"/>
        <v>0</v>
      </c>
      <c r="AE178" s="55">
        <f t="shared" si="167"/>
        <v>0</v>
      </c>
      <c r="AF178" s="55">
        <f t="shared" si="168"/>
        <v>0</v>
      </c>
      <c r="AG178" s="55">
        <f>ROUND(IF('Indicator Data'!K181=0,0,IF('Indicator Data'!K181&gt;AG$194,10,IF('Indicator Data'!K181&lt;AG$195,0,10-(AG$194-'Indicator Data'!K181)/(AG$194-AG$195)*10))),1)</f>
        <v>0</v>
      </c>
      <c r="AH178" s="55">
        <f t="shared" si="169"/>
        <v>9.3000000000000007</v>
      </c>
      <c r="AI178" s="55">
        <f t="shared" si="170"/>
        <v>8.6999999999999993</v>
      </c>
      <c r="AJ178" s="55">
        <f t="shared" si="171"/>
        <v>0</v>
      </c>
      <c r="AK178" s="55">
        <f t="shared" si="172"/>
        <v>0</v>
      </c>
      <c r="AL178" s="55">
        <f t="shared" si="173"/>
        <v>0</v>
      </c>
      <c r="AM178" s="55">
        <f t="shared" si="174"/>
        <v>0</v>
      </c>
      <c r="AN178" s="55">
        <f t="shared" si="175"/>
        <v>0</v>
      </c>
      <c r="AO178" s="57">
        <f t="shared" si="176"/>
        <v>9.3000000000000007</v>
      </c>
      <c r="AP178" s="57">
        <f t="shared" si="177"/>
        <v>5.7</v>
      </c>
      <c r="AQ178" s="57">
        <f t="shared" si="178"/>
        <v>7</v>
      </c>
      <c r="AR178" s="57">
        <f t="shared" si="179"/>
        <v>0</v>
      </c>
      <c r="AS178" s="55">
        <f t="shared" si="180"/>
        <v>0</v>
      </c>
      <c r="AT178" s="55">
        <f>IF('Indicator Data'!L181="No data","x",IF('Indicator Data'!BE181&lt;1000,"x",ROUND((IF('Indicator Data'!L181&gt;AT$194,10,IF('Indicator Data'!L181&lt;AT$195,0,10-(AT$194-'Indicator Data'!L181)/(AT$194-AT$195)*10))),1)))</f>
        <v>5.0999999999999996</v>
      </c>
      <c r="AU178" s="57">
        <f t="shared" si="181"/>
        <v>2.6</v>
      </c>
      <c r="AV178" s="58">
        <f t="shared" si="182"/>
        <v>5.9</v>
      </c>
      <c r="AW178" s="55">
        <f>ROUND(IF('Indicator Data'!M181=0,0,IF('Indicator Data'!M181&gt;AW$194,10,IF('Indicator Data'!M181&lt;AW$195,0,10-(AW$194-'Indicator Data'!M181)/(AW$194-AW$195)*10))),1)</f>
        <v>9.6</v>
      </c>
      <c r="AX178" s="55">
        <f>ROUND(IF('Indicator Data'!N181=0,0,IF(LOG('Indicator Data'!N181)&gt;LOG(AX$194),10,IF(LOG('Indicator Data'!N181)&lt;LOG(AX$195),0,10-(LOG(AX$194)-LOG('Indicator Data'!N181))/(LOG(AX$194)-LOG(AX$195))*10))),1)</f>
        <v>9.6</v>
      </c>
      <c r="AY178" s="57">
        <f t="shared" si="183"/>
        <v>9.6</v>
      </c>
      <c r="AZ178" s="55">
        <f>'Indicator Data'!O181</f>
        <v>0</v>
      </c>
      <c r="BA178" s="55">
        <f>'Indicator Data'!P181</f>
        <v>5</v>
      </c>
      <c r="BB178" s="57">
        <f t="shared" si="184"/>
        <v>9</v>
      </c>
      <c r="BC178" s="58">
        <f t="shared" si="185"/>
        <v>9</v>
      </c>
      <c r="BD178" s="15"/>
      <c r="BE178" s="104"/>
      <c r="BF178" s="4"/>
    </row>
    <row r="179" spans="1:58" x14ac:dyDescent="0.35">
      <c r="A179" s="127" t="str">
        <f>'Indicator Data'!A182</f>
        <v>Turkmenistan</v>
      </c>
      <c r="B179" s="59" t="str">
        <f>'Indicator Data'!B182</f>
        <v>TKM</v>
      </c>
      <c r="C179" s="55">
        <f>ROUND(IF('Indicator Data'!C182=0,0.1,IF(LOG('Indicator Data'!C182)&gt;C$194,10,IF(LOG('Indicator Data'!C182)&lt;C$195,0,10-(C$194-LOG('Indicator Data'!C182))/(C$194-C$195)*10))),1)</f>
        <v>7.6</v>
      </c>
      <c r="D179" s="55">
        <f>ROUND(IF('Indicator Data'!D182=0,0.1,IF(LOG('Indicator Data'!D182)&gt;D$194,10,IF(LOG('Indicator Data'!D182)&lt;D$195,0,10-(D$194-LOG('Indicator Data'!D182))/(D$194-D$195)*10))),1)</f>
        <v>8.6</v>
      </c>
      <c r="E179" s="55">
        <f t="shared" si="155"/>
        <v>8.1</v>
      </c>
      <c r="F179" s="55">
        <f>ROUND(IF('Indicator Data'!E182="No data",0.1,IF('Indicator Data'!E182=0,0,IF(LOG('Indicator Data'!E182)&gt;F$194,10,IF(LOG('Indicator Data'!E182)&lt;F$195,0,10-(F$194-LOG('Indicator Data'!E182))/(F$194-F$195)*10)))),1)</f>
        <v>6.7</v>
      </c>
      <c r="G179" s="55">
        <f>ROUND(IF('Indicator Data'!F182=0,0,IF(LOG('Indicator Data'!F182)&gt;G$194,10,IF(LOG('Indicator Data'!F182)&lt;G$195,0,10-(G$194-LOG('Indicator Data'!F182))/(G$194-G$195)*10))),1)</f>
        <v>0</v>
      </c>
      <c r="H179" s="55">
        <f>ROUND(IF('Indicator Data'!G182=0,0,IF(LOG('Indicator Data'!G182)&gt;H$194,10,IF(LOG('Indicator Data'!G182)&lt;H$195,0,10-(H$194-LOG('Indicator Data'!G182))/(H$194-H$195)*10))),1)</f>
        <v>0</v>
      </c>
      <c r="I179" s="55">
        <f>ROUND(IF('Indicator Data'!H182=0,0,IF(LOG('Indicator Data'!H182)&gt;I$194,10,IF(LOG('Indicator Data'!H182)&lt;I$195,0,10-(I$194-LOG('Indicator Data'!H182))/(I$194-I$195)*10))),1)</f>
        <v>0</v>
      </c>
      <c r="J179" s="55">
        <f t="shared" si="156"/>
        <v>0</v>
      </c>
      <c r="K179" s="55">
        <f>ROUND(IF('Indicator Data'!I182=0,0,IF(LOG('Indicator Data'!I182)&gt;K$194,10,IF(LOG('Indicator Data'!I182)&lt;K$195,0,10-(K$194-LOG('Indicator Data'!I182))/(K$194-K$195)*10))),1)</f>
        <v>0</v>
      </c>
      <c r="L179" s="55">
        <f t="shared" si="157"/>
        <v>0</v>
      </c>
      <c r="M179" s="55">
        <f>ROUND(IF('Indicator Data'!J182=0,0,IF(LOG('Indicator Data'!J182)&gt;M$194,10,IF(LOG('Indicator Data'!J182)&lt;M$195,0,10-(M$194-LOG('Indicator Data'!J182))/(M$194-M$195)*10))),1)</f>
        <v>0</v>
      </c>
      <c r="N179" s="56">
        <f>'Indicator Data'!C182/'Indicator Data'!$BD182</f>
        <v>2.0116304508685759E-3</v>
      </c>
      <c r="O179" s="56">
        <f>'Indicator Data'!D182/'Indicator Data'!$BD182</f>
        <v>7.0033282604944219E-4</v>
      </c>
      <c r="P179" s="56">
        <f>IF(F179=0.1,0,'Indicator Data'!E182/'Indicator Data'!$BD182)</f>
        <v>9.0619656555007838E-3</v>
      </c>
      <c r="Q179" s="56">
        <f>'Indicator Data'!F182/'Indicator Data'!$BD182</f>
        <v>0</v>
      </c>
      <c r="R179" s="56">
        <f>'Indicator Data'!G182/'Indicator Data'!$BD182</f>
        <v>0</v>
      </c>
      <c r="S179" s="56">
        <f>'Indicator Data'!H182/'Indicator Data'!$BD182</f>
        <v>0</v>
      </c>
      <c r="T179" s="56">
        <f>'Indicator Data'!I182/'Indicator Data'!$BD182</f>
        <v>0</v>
      </c>
      <c r="U179" s="56">
        <f>'Indicator Data'!J182/'Indicator Data'!$BD182</f>
        <v>0</v>
      </c>
      <c r="V179" s="55">
        <f t="shared" si="158"/>
        <v>10</v>
      </c>
      <c r="W179" s="55">
        <f t="shared" si="159"/>
        <v>7</v>
      </c>
      <c r="X179" s="55">
        <f t="shared" si="160"/>
        <v>9</v>
      </c>
      <c r="Y179" s="55">
        <f t="shared" si="161"/>
        <v>6</v>
      </c>
      <c r="Z179" s="55">
        <f t="shared" si="162"/>
        <v>0</v>
      </c>
      <c r="AA179" s="55">
        <f t="shared" si="163"/>
        <v>0</v>
      </c>
      <c r="AB179" s="55">
        <f t="shared" si="164"/>
        <v>0</v>
      </c>
      <c r="AC179" s="55">
        <f t="shared" si="165"/>
        <v>0</v>
      </c>
      <c r="AD179" s="55">
        <f t="shared" si="166"/>
        <v>0</v>
      </c>
      <c r="AE179" s="55">
        <f t="shared" si="167"/>
        <v>0</v>
      </c>
      <c r="AF179" s="55">
        <f t="shared" si="168"/>
        <v>0</v>
      </c>
      <c r="AG179" s="55">
        <f>ROUND(IF('Indicator Data'!K182=0,0,IF('Indicator Data'!K182&gt;AG$194,10,IF('Indicator Data'!K182&lt;AG$195,0,10-(AG$194-'Indicator Data'!K182)/(AG$194-AG$195)*10))),1)</f>
        <v>0</v>
      </c>
      <c r="AH179" s="55">
        <f t="shared" si="169"/>
        <v>8.8000000000000007</v>
      </c>
      <c r="AI179" s="55">
        <f t="shared" si="170"/>
        <v>7.8</v>
      </c>
      <c r="AJ179" s="55">
        <f t="shared" si="171"/>
        <v>0</v>
      </c>
      <c r="AK179" s="55">
        <f t="shared" si="172"/>
        <v>0</v>
      </c>
      <c r="AL179" s="55">
        <f t="shared" si="173"/>
        <v>0</v>
      </c>
      <c r="AM179" s="55">
        <f t="shared" si="174"/>
        <v>0</v>
      </c>
      <c r="AN179" s="55">
        <f t="shared" si="175"/>
        <v>0</v>
      </c>
      <c r="AO179" s="57">
        <f t="shared" si="176"/>
        <v>8.6</v>
      </c>
      <c r="AP179" s="57">
        <f t="shared" si="177"/>
        <v>6.4</v>
      </c>
      <c r="AQ179" s="57">
        <f t="shared" si="178"/>
        <v>0</v>
      </c>
      <c r="AR179" s="57">
        <f t="shared" si="179"/>
        <v>0</v>
      </c>
      <c r="AS179" s="55">
        <f t="shared" si="180"/>
        <v>0</v>
      </c>
      <c r="AT179" s="55">
        <f>IF('Indicator Data'!L182="No data","x",IF('Indicator Data'!BE182&lt;1000,"x",ROUND((IF('Indicator Data'!L182&gt;AT$194,10,IF('Indicator Data'!L182&lt;AT$195,0,10-(AT$194-'Indicator Data'!L182)/(AT$194-AT$195)*10))),1)))</f>
        <v>9.1</v>
      </c>
      <c r="AU179" s="57">
        <f t="shared" si="181"/>
        <v>4.5999999999999996</v>
      </c>
      <c r="AV179" s="58">
        <f t="shared" si="182"/>
        <v>4.9000000000000004</v>
      </c>
      <c r="AW179" s="55">
        <f>ROUND(IF('Indicator Data'!M182=0,0,IF('Indicator Data'!M182&gt;AW$194,10,IF('Indicator Data'!M182&lt;AW$195,0,10-(AW$194-'Indicator Data'!M182)/(AW$194-AW$195)*10))),1)</f>
        <v>1.2</v>
      </c>
      <c r="AX179" s="55">
        <f>ROUND(IF('Indicator Data'!N182=0,0,IF(LOG('Indicator Data'!N182)&gt;LOG(AX$194),10,IF(LOG('Indicator Data'!N182)&lt;LOG(AX$195),0,10-(LOG(AX$194)-LOG('Indicator Data'!N182))/(LOG(AX$194)-LOG(AX$195))*10))),1)</f>
        <v>1.2</v>
      </c>
      <c r="AY179" s="57">
        <f t="shared" si="183"/>
        <v>1.2</v>
      </c>
      <c r="AZ179" s="55">
        <f>'Indicator Data'!O182</f>
        <v>0</v>
      </c>
      <c r="BA179" s="55">
        <f>'Indicator Data'!P182</f>
        <v>0</v>
      </c>
      <c r="BB179" s="57">
        <f t="shared" si="184"/>
        <v>0</v>
      </c>
      <c r="BC179" s="58">
        <f t="shared" si="185"/>
        <v>0.8</v>
      </c>
      <c r="BD179" s="15"/>
      <c r="BE179" s="104"/>
      <c r="BF179" s="4"/>
    </row>
    <row r="180" spans="1:58" x14ac:dyDescent="0.35">
      <c r="A180" s="127" t="str">
        <f>'Indicator Data'!A183</f>
        <v>Tuvalu</v>
      </c>
      <c r="B180" s="59" t="str">
        <f>'Indicator Data'!B183</f>
        <v>TUV</v>
      </c>
      <c r="C180" s="55">
        <f>ROUND(IF('Indicator Data'!C183=0,0.1,IF(LOG('Indicator Data'!C183)&gt;C$194,10,IF(LOG('Indicator Data'!C183)&lt;C$195,0,10-(C$194-LOG('Indicator Data'!C183))/(C$194-C$195)*10))),1)</f>
        <v>0.1</v>
      </c>
      <c r="D180" s="55">
        <f>ROUND(IF('Indicator Data'!D183=0,0.1,IF(LOG('Indicator Data'!D183)&gt;D$194,10,IF(LOG('Indicator Data'!D183)&lt;D$195,0,10-(D$194-LOG('Indicator Data'!D183))/(D$194-D$195)*10))),1)</f>
        <v>0.1</v>
      </c>
      <c r="E180" s="55">
        <f t="shared" si="155"/>
        <v>0.1</v>
      </c>
      <c r="F180" s="55">
        <f>ROUND(IF('Indicator Data'!E183="No data",0.1,IF('Indicator Data'!E183=0,0,IF(LOG('Indicator Data'!E183)&gt;F$194,10,IF(LOG('Indicator Data'!E183)&lt;F$195,0,10-(F$194-LOG('Indicator Data'!E183))/(F$194-F$195)*10)))),1)</f>
        <v>0.1</v>
      </c>
      <c r="G180" s="55">
        <f>ROUND(IF('Indicator Data'!F183=0,0,IF(LOG('Indicator Data'!F183)&gt;G$194,10,IF(LOG('Indicator Data'!F183)&lt;G$195,0,10-(G$194-LOG('Indicator Data'!F183))/(G$194-G$195)*10))),1)</f>
        <v>3.8</v>
      </c>
      <c r="H180" s="55">
        <f>ROUND(IF('Indicator Data'!G183=0,0,IF(LOG('Indicator Data'!G183)&gt;H$194,10,IF(LOG('Indicator Data'!G183)&lt;H$195,0,10-(H$194-LOG('Indicator Data'!G183))/(H$194-H$195)*10))),1)</f>
        <v>0</v>
      </c>
      <c r="I180" s="55">
        <f>ROUND(IF('Indicator Data'!H183=0,0,IF(LOG('Indicator Data'!H183)&gt;I$194,10,IF(LOG('Indicator Data'!H183)&lt;I$195,0,10-(I$194-LOG('Indicator Data'!H183))/(I$194-I$195)*10))),1)</f>
        <v>0</v>
      </c>
      <c r="J180" s="55">
        <f t="shared" si="156"/>
        <v>0</v>
      </c>
      <c r="K180" s="55">
        <f>ROUND(IF('Indicator Data'!I183=0,0,IF(LOG('Indicator Data'!I183)&gt;K$194,10,IF(LOG('Indicator Data'!I183)&lt;K$195,0,10-(K$194-LOG('Indicator Data'!I183))/(K$194-K$195)*10))),1)</f>
        <v>0</v>
      </c>
      <c r="L180" s="55">
        <f t="shared" si="157"/>
        <v>0</v>
      </c>
      <c r="M180" s="55">
        <f>ROUND(IF('Indicator Data'!J183=0,0,IF(LOG('Indicator Data'!J183)&gt;M$194,10,IF(LOG('Indicator Data'!J183)&lt;M$195,0,10-(M$194-LOG('Indicator Data'!J183))/(M$194-M$195)*10))),1)</f>
        <v>0</v>
      </c>
      <c r="N180" s="56">
        <f>'Indicator Data'!C183/'Indicator Data'!$BD183</f>
        <v>0</v>
      </c>
      <c r="O180" s="56">
        <f>'Indicator Data'!D183/'Indicator Data'!$BD183</f>
        <v>0</v>
      </c>
      <c r="P180" s="56">
        <f>IF(F180=0.1,0,'Indicator Data'!E183/'Indicator Data'!$BD183)</f>
        <v>0</v>
      </c>
      <c r="Q180" s="56">
        <f>'Indicator Data'!F183/'Indicator Data'!$BD183</f>
        <v>2.0032673065141924E-4</v>
      </c>
      <c r="R180" s="56">
        <f>'Indicator Data'!G183/'Indicator Data'!$BD183</f>
        <v>1.3340310394118848E-3</v>
      </c>
      <c r="S180" s="56">
        <f>'Indicator Data'!H183/'Indicator Data'!$BD183</f>
        <v>0</v>
      </c>
      <c r="T180" s="56">
        <f>'Indicator Data'!I183/'Indicator Data'!$BD183</f>
        <v>0</v>
      </c>
      <c r="U180" s="56">
        <f>'Indicator Data'!J183/'Indicator Data'!$BD183</f>
        <v>0</v>
      </c>
      <c r="V180" s="55">
        <f t="shared" si="158"/>
        <v>0</v>
      </c>
      <c r="W180" s="55">
        <f t="shared" si="159"/>
        <v>0</v>
      </c>
      <c r="X180" s="55">
        <f t="shared" si="160"/>
        <v>0</v>
      </c>
      <c r="Y180" s="55">
        <f t="shared" si="161"/>
        <v>0.1</v>
      </c>
      <c r="Z180" s="55">
        <f t="shared" si="162"/>
        <v>10</v>
      </c>
      <c r="AA180" s="55">
        <f t="shared" si="163"/>
        <v>0.7</v>
      </c>
      <c r="AB180" s="55">
        <f t="shared" si="164"/>
        <v>0</v>
      </c>
      <c r="AC180" s="55">
        <f t="shared" si="165"/>
        <v>0.4</v>
      </c>
      <c r="AD180" s="55">
        <f t="shared" si="166"/>
        <v>0</v>
      </c>
      <c r="AE180" s="55">
        <f t="shared" si="167"/>
        <v>0.2</v>
      </c>
      <c r="AF180" s="55">
        <f t="shared" si="168"/>
        <v>0</v>
      </c>
      <c r="AG180" s="55">
        <f>ROUND(IF('Indicator Data'!K183=0,0,IF('Indicator Data'!K183&gt;AG$194,10,IF('Indicator Data'!K183&lt;AG$195,0,10-(AG$194-'Indicator Data'!K183)/(AG$194-AG$195)*10))),1)</f>
        <v>1</v>
      </c>
      <c r="AH180" s="55">
        <f t="shared" si="169"/>
        <v>0.1</v>
      </c>
      <c r="AI180" s="55">
        <f t="shared" si="170"/>
        <v>0.1</v>
      </c>
      <c r="AJ180" s="55">
        <f t="shared" si="171"/>
        <v>0.4</v>
      </c>
      <c r="AK180" s="55">
        <f t="shared" si="172"/>
        <v>0</v>
      </c>
      <c r="AL180" s="55">
        <f t="shared" si="173"/>
        <v>0.2</v>
      </c>
      <c r="AM180" s="55">
        <f t="shared" si="174"/>
        <v>0</v>
      </c>
      <c r="AN180" s="55">
        <f t="shared" si="175"/>
        <v>0</v>
      </c>
      <c r="AO180" s="57">
        <f t="shared" si="176"/>
        <v>0.1</v>
      </c>
      <c r="AP180" s="57">
        <f t="shared" si="177"/>
        <v>0.1</v>
      </c>
      <c r="AQ180" s="57">
        <f t="shared" si="178"/>
        <v>8.3000000000000007</v>
      </c>
      <c r="AR180" s="57">
        <f t="shared" si="179"/>
        <v>0.1</v>
      </c>
      <c r="AS180" s="55">
        <f t="shared" si="180"/>
        <v>0.5</v>
      </c>
      <c r="AT180" s="55" t="str">
        <f>IF('Indicator Data'!L183="No data","x",IF('Indicator Data'!BE183&lt;1000,"x",ROUND((IF('Indicator Data'!L183&gt;AT$194,10,IF('Indicator Data'!L183&lt;AT$195,0,10-(AT$194-'Indicator Data'!L183)/(AT$194-AT$195)*10))),1)))</f>
        <v>x</v>
      </c>
      <c r="AU180" s="57">
        <f t="shared" si="181"/>
        <v>0.5</v>
      </c>
      <c r="AV180" s="58">
        <f t="shared" si="182"/>
        <v>2.8</v>
      </c>
      <c r="AW180" s="55">
        <f>ROUND(IF('Indicator Data'!M183=0,0,IF('Indicator Data'!M183&gt;AW$194,10,IF('Indicator Data'!M183&lt;AW$195,0,10-(AW$194-'Indicator Data'!M183)/(AW$194-AW$195)*10))),1)</f>
        <v>0</v>
      </c>
      <c r="AX180" s="55">
        <f>ROUND(IF('Indicator Data'!N183=0,0,IF(LOG('Indicator Data'!N183)&gt;LOG(AX$194),10,IF(LOG('Indicator Data'!N183)&lt;LOG(AX$195),0,10-(LOG(AX$194)-LOG('Indicator Data'!N183))/(LOG(AX$194)-LOG(AX$195))*10))),1)</f>
        <v>0</v>
      </c>
      <c r="AY180" s="57">
        <f t="shared" si="183"/>
        <v>0</v>
      </c>
      <c r="AZ180" s="55">
        <f>'Indicator Data'!O183</f>
        <v>0</v>
      </c>
      <c r="BA180" s="55">
        <f>'Indicator Data'!P183</f>
        <v>0</v>
      </c>
      <c r="BB180" s="57">
        <f t="shared" si="184"/>
        <v>0</v>
      </c>
      <c r="BC180" s="58">
        <f t="shared" si="185"/>
        <v>0</v>
      </c>
      <c r="BD180" s="15"/>
      <c r="BE180" s="104"/>
      <c r="BF180" s="4"/>
    </row>
    <row r="181" spans="1:58" x14ac:dyDescent="0.35">
      <c r="A181" s="127" t="str">
        <f>'Indicator Data'!A184</f>
        <v>Uganda</v>
      </c>
      <c r="B181" s="59" t="str">
        <f>'Indicator Data'!B184</f>
        <v>UGA</v>
      </c>
      <c r="C181" s="55">
        <f>ROUND(IF('Indicator Data'!C184=0,0.1,IF(LOG('Indicator Data'!C184)&gt;C$194,10,IF(LOG('Indicator Data'!C184)&lt;C$195,0,10-(C$194-LOG('Indicator Data'!C184))/(C$194-C$195)*10))),1)</f>
        <v>8.8000000000000007</v>
      </c>
      <c r="D181" s="55">
        <f>ROUND(IF('Indicator Data'!D184=0,0.1,IF(LOG('Indicator Data'!D184)&gt;D$194,10,IF(LOG('Indicator Data'!D184)&lt;D$195,0,10-(D$194-LOG('Indicator Data'!D184))/(D$194-D$195)*10))),1)</f>
        <v>0.1</v>
      </c>
      <c r="E181" s="55">
        <f t="shared" si="155"/>
        <v>6.1</v>
      </c>
      <c r="F181" s="55">
        <f>ROUND(IF('Indicator Data'!E184="No data",0.1,IF('Indicator Data'!E184=0,0,IF(LOG('Indicator Data'!E184)&gt;F$194,10,IF(LOG('Indicator Data'!E184)&lt;F$195,0,10-(F$194-LOG('Indicator Data'!E184))/(F$194-F$195)*10)))),1)</f>
        <v>7.4</v>
      </c>
      <c r="G181" s="55">
        <f>ROUND(IF('Indicator Data'!F184=0,0,IF(LOG('Indicator Data'!F184)&gt;G$194,10,IF(LOG('Indicator Data'!F184)&lt;G$195,0,10-(G$194-LOG('Indicator Data'!F184))/(G$194-G$195)*10))),1)</f>
        <v>0</v>
      </c>
      <c r="H181" s="55">
        <f>ROUND(IF('Indicator Data'!G184=0,0,IF(LOG('Indicator Data'!G184)&gt;H$194,10,IF(LOG('Indicator Data'!G184)&lt;H$195,0,10-(H$194-LOG('Indicator Data'!G184))/(H$194-H$195)*10))),1)</f>
        <v>0</v>
      </c>
      <c r="I181" s="55">
        <f>ROUND(IF('Indicator Data'!H184=0,0,IF(LOG('Indicator Data'!H184)&gt;I$194,10,IF(LOG('Indicator Data'!H184)&lt;I$195,0,10-(I$194-LOG('Indicator Data'!H184))/(I$194-I$195)*10))),1)</f>
        <v>0</v>
      </c>
      <c r="J181" s="55">
        <f t="shared" si="156"/>
        <v>0</v>
      </c>
      <c r="K181" s="55">
        <f>ROUND(IF('Indicator Data'!I184=0,0,IF(LOG('Indicator Data'!I184)&gt;K$194,10,IF(LOG('Indicator Data'!I184)&lt;K$195,0,10-(K$194-LOG('Indicator Data'!I184))/(K$194-K$195)*10))),1)</f>
        <v>0</v>
      </c>
      <c r="L181" s="55">
        <f t="shared" si="157"/>
        <v>0</v>
      </c>
      <c r="M181" s="55">
        <f>ROUND(IF('Indicator Data'!J184=0,0,IF(LOG('Indicator Data'!J184)&gt;M$194,10,IF(LOG('Indicator Data'!J184)&lt;M$195,0,10-(M$194-LOG('Indicator Data'!J184))/(M$194-M$195)*10))),1)</f>
        <v>10</v>
      </c>
      <c r="N181" s="56">
        <f>'Indicator Data'!C184/'Indicator Data'!$BD184</f>
        <v>8.4825424804561768E-4</v>
      </c>
      <c r="O181" s="56">
        <f>'Indicator Data'!D184/'Indicator Data'!$BD184</f>
        <v>0</v>
      </c>
      <c r="P181" s="56">
        <f>IF(F181=0.1,0,'Indicator Data'!E184/'Indicator Data'!$BD184)</f>
        <v>2.2509407749016176E-3</v>
      </c>
      <c r="Q181" s="56">
        <f>'Indicator Data'!F184/'Indicator Data'!$BD184</f>
        <v>0</v>
      </c>
      <c r="R181" s="56">
        <f>'Indicator Data'!G184/'Indicator Data'!$BD184</f>
        <v>0</v>
      </c>
      <c r="S181" s="56">
        <f>'Indicator Data'!H184/'Indicator Data'!$BD184</f>
        <v>0</v>
      </c>
      <c r="T181" s="56">
        <f>'Indicator Data'!I184/'Indicator Data'!$BD184</f>
        <v>0</v>
      </c>
      <c r="U181" s="56">
        <f>'Indicator Data'!J184/'Indicator Data'!$BD184</f>
        <v>3.4603733897060514E-3</v>
      </c>
      <c r="V181" s="55">
        <f t="shared" si="158"/>
        <v>4.2</v>
      </c>
      <c r="W181" s="55">
        <f t="shared" si="159"/>
        <v>0</v>
      </c>
      <c r="X181" s="55">
        <f t="shared" si="160"/>
        <v>2.2999999999999998</v>
      </c>
      <c r="Y181" s="55">
        <f t="shared" si="161"/>
        <v>1.5</v>
      </c>
      <c r="Z181" s="55">
        <f t="shared" si="162"/>
        <v>0</v>
      </c>
      <c r="AA181" s="55">
        <f t="shared" si="163"/>
        <v>0</v>
      </c>
      <c r="AB181" s="55">
        <f t="shared" si="164"/>
        <v>0</v>
      </c>
      <c r="AC181" s="55">
        <f t="shared" si="165"/>
        <v>0</v>
      </c>
      <c r="AD181" s="55">
        <f t="shared" si="166"/>
        <v>0</v>
      </c>
      <c r="AE181" s="55">
        <f t="shared" si="167"/>
        <v>0</v>
      </c>
      <c r="AF181" s="55">
        <f t="shared" si="168"/>
        <v>1.2</v>
      </c>
      <c r="AG181" s="55">
        <f>ROUND(IF('Indicator Data'!K184=0,0,IF('Indicator Data'!K184&gt;AG$194,10,IF('Indicator Data'!K184&lt;AG$195,0,10-(AG$194-'Indicator Data'!K184)/(AG$194-AG$195)*10))),1)</f>
        <v>7.1</v>
      </c>
      <c r="AH181" s="55">
        <f t="shared" si="169"/>
        <v>6.5</v>
      </c>
      <c r="AI181" s="55">
        <f t="shared" si="170"/>
        <v>0.1</v>
      </c>
      <c r="AJ181" s="55">
        <f t="shared" si="171"/>
        <v>0</v>
      </c>
      <c r="AK181" s="55">
        <f t="shared" si="172"/>
        <v>0</v>
      </c>
      <c r="AL181" s="55">
        <f t="shared" si="173"/>
        <v>0</v>
      </c>
      <c r="AM181" s="55">
        <f t="shared" si="174"/>
        <v>0</v>
      </c>
      <c r="AN181" s="55">
        <f t="shared" si="175"/>
        <v>7.8</v>
      </c>
      <c r="AO181" s="57">
        <f t="shared" si="176"/>
        <v>4.5</v>
      </c>
      <c r="AP181" s="57">
        <f t="shared" si="177"/>
        <v>5.0999999999999996</v>
      </c>
      <c r="AQ181" s="57">
        <f t="shared" si="178"/>
        <v>0</v>
      </c>
      <c r="AR181" s="57">
        <f t="shared" si="179"/>
        <v>0</v>
      </c>
      <c r="AS181" s="55">
        <f t="shared" si="180"/>
        <v>7.5</v>
      </c>
      <c r="AT181" s="55">
        <f>IF('Indicator Data'!L184="No data","x",IF('Indicator Data'!BE184&lt;1000,"x",ROUND((IF('Indicator Data'!L184&gt;AT$194,10,IF('Indicator Data'!L184&lt;AT$195,0,10-(AT$194-'Indicator Data'!L184)/(AT$194-AT$195)*10))),1)))</f>
        <v>3</v>
      </c>
      <c r="AU181" s="57">
        <f t="shared" si="181"/>
        <v>5.3</v>
      </c>
      <c r="AV181" s="58">
        <f t="shared" si="182"/>
        <v>3.3</v>
      </c>
      <c r="AW181" s="55">
        <f>ROUND(IF('Indicator Data'!M184=0,0,IF('Indicator Data'!M184&gt;AW$194,10,IF('Indicator Data'!M184&lt;AW$195,0,10-(AW$194-'Indicator Data'!M184)/(AW$194-AW$195)*10))),1)</f>
        <v>9.1</v>
      </c>
      <c r="AX181" s="55">
        <f>ROUND(IF('Indicator Data'!N184=0,0,IF(LOG('Indicator Data'!N184)&gt;LOG(AX$194),10,IF(LOG('Indicator Data'!N184)&lt;LOG(AX$195),0,10-(LOG(AX$194)-LOG('Indicator Data'!N184))/(LOG(AX$194)-LOG(AX$195))*10))),1)</f>
        <v>9.4</v>
      </c>
      <c r="AY181" s="57">
        <f t="shared" si="183"/>
        <v>9.3000000000000007</v>
      </c>
      <c r="AZ181" s="55">
        <f>'Indicator Data'!O184</f>
        <v>0</v>
      </c>
      <c r="BA181" s="55">
        <f>'Indicator Data'!P184</f>
        <v>0</v>
      </c>
      <c r="BB181" s="57">
        <f t="shared" si="184"/>
        <v>0</v>
      </c>
      <c r="BC181" s="58">
        <f t="shared" si="185"/>
        <v>6.5</v>
      </c>
      <c r="BD181" s="15"/>
      <c r="BE181" s="104"/>
      <c r="BF181" s="4"/>
    </row>
    <row r="182" spans="1:58" x14ac:dyDescent="0.35">
      <c r="A182" s="127" t="str">
        <f>'Indicator Data'!A185</f>
        <v>Ukraine</v>
      </c>
      <c r="B182" s="59" t="str">
        <f>'Indicator Data'!B185</f>
        <v>UKR</v>
      </c>
      <c r="C182" s="55">
        <f>ROUND(IF('Indicator Data'!C185=0,0.1,IF(LOG('Indicator Data'!C185)&gt;C$194,10,IF(LOG('Indicator Data'!C185)&lt;C$195,0,10-(C$194-LOG('Indicator Data'!C185))/(C$194-C$195)*10))),1)</f>
        <v>7.1</v>
      </c>
      <c r="D182" s="55">
        <f>ROUND(IF('Indicator Data'!D185=0,0.1,IF(LOG('Indicator Data'!D185)&gt;D$194,10,IF(LOG('Indicator Data'!D185)&lt;D$195,0,10-(D$194-LOG('Indicator Data'!D185))/(D$194-D$195)*10))),1)</f>
        <v>0.1</v>
      </c>
      <c r="E182" s="55">
        <f t="shared" si="155"/>
        <v>4.5</v>
      </c>
      <c r="F182" s="55">
        <f>ROUND(IF('Indicator Data'!E185="No data",0.1,IF('Indicator Data'!E185=0,0,IF(LOG('Indicator Data'!E185)&gt;F$194,10,IF(LOG('Indicator Data'!E185)&lt;F$195,0,10-(F$194-LOG('Indicator Data'!E185))/(F$194-F$195)*10)))),1)</f>
        <v>8.6999999999999993</v>
      </c>
      <c r="G182" s="55">
        <f>ROUND(IF('Indicator Data'!F185=0,0,IF(LOG('Indicator Data'!F185)&gt;G$194,10,IF(LOG('Indicator Data'!F185)&lt;G$195,0,10-(G$194-LOG('Indicator Data'!F185))/(G$194-G$195)*10))),1)</f>
        <v>0</v>
      </c>
      <c r="H182" s="55">
        <f>ROUND(IF('Indicator Data'!G185=0,0,IF(LOG('Indicator Data'!G185)&gt;H$194,10,IF(LOG('Indicator Data'!G185)&lt;H$195,0,10-(H$194-LOG('Indicator Data'!G185))/(H$194-H$195)*10))),1)</f>
        <v>0</v>
      </c>
      <c r="I182" s="55">
        <f>ROUND(IF('Indicator Data'!H185=0,0,IF(LOG('Indicator Data'!H185)&gt;I$194,10,IF(LOG('Indicator Data'!H185)&lt;I$195,0,10-(I$194-LOG('Indicator Data'!H185))/(I$194-I$195)*10))),1)</f>
        <v>0</v>
      </c>
      <c r="J182" s="55">
        <f t="shared" si="156"/>
        <v>0</v>
      </c>
      <c r="K182" s="55">
        <f>ROUND(IF('Indicator Data'!I185=0,0,IF(LOG('Indicator Data'!I185)&gt;K$194,10,IF(LOG('Indicator Data'!I185)&lt;K$195,0,10-(K$194-LOG('Indicator Data'!I185))/(K$194-K$195)*10))),1)</f>
        <v>0</v>
      </c>
      <c r="L182" s="55">
        <f t="shared" si="157"/>
        <v>0</v>
      </c>
      <c r="M182" s="55">
        <f>ROUND(IF('Indicator Data'!J185=0,0,IF(LOG('Indicator Data'!J185)&gt;M$194,10,IF(LOG('Indicator Data'!J185)&lt;M$195,0,10-(M$194-LOG('Indicator Data'!J185))/(M$194-M$195)*10))),1)</f>
        <v>0</v>
      </c>
      <c r="N182" s="56">
        <f>'Indicator Data'!C185/'Indicator Data'!$BD185</f>
        <v>1.6040515437632408E-4</v>
      </c>
      <c r="O182" s="56">
        <f>'Indicator Data'!D185/'Indicator Data'!$BD185</f>
        <v>0</v>
      </c>
      <c r="P182" s="56">
        <f>IF(F182=0.1,0,'Indicator Data'!E185/'Indicator Data'!$BD185)</f>
        <v>6.9564316002039134E-3</v>
      </c>
      <c r="Q182" s="56">
        <f>'Indicator Data'!F185/'Indicator Data'!$BD185</f>
        <v>0</v>
      </c>
      <c r="R182" s="56">
        <f>'Indicator Data'!G185/'Indicator Data'!$BD185</f>
        <v>0</v>
      </c>
      <c r="S182" s="56">
        <f>'Indicator Data'!H185/'Indicator Data'!$BD185</f>
        <v>0</v>
      </c>
      <c r="T182" s="56">
        <f>'Indicator Data'!I185/'Indicator Data'!$BD185</f>
        <v>0</v>
      </c>
      <c r="U182" s="56">
        <f>'Indicator Data'!J185/'Indicator Data'!$BD185</f>
        <v>0</v>
      </c>
      <c r="V182" s="55">
        <f t="shared" si="158"/>
        <v>0.8</v>
      </c>
      <c r="W182" s="55">
        <f t="shared" si="159"/>
        <v>0</v>
      </c>
      <c r="X182" s="55">
        <f t="shared" si="160"/>
        <v>0.4</v>
      </c>
      <c r="Y182" s="55">
        <f t="shared" si="161"/>
        <v>4.5999999999999996</v>
      </c>
      <c r="Z182" s="55">
        <f t="shared" si="162"/>
        <v>0</v>
      </c>
      <c r="AA182" s="55">
        <f t="shared" si="163"/>
        <v>0</v>
      </c>
      <c r="AB182" s="55">
        <f t="shared" si="164"/>
        <v>0</v>
      </c>
      <c r="AC182" s="55">
        <f t="shared" si="165"/>
        <v>0</v>
      </c>
      <c r="AD182" s="55">
        <f t="shared" si="166"/>
        <v>0</v>
      </c>
      <c r="AE182" s="55">
        <f t="shared" si="167"/>
        <v>0</v>
      </c>
      <c r="AF182" s="55">
        <f t="shared" si="168"/>
        <v>0</v>
      </c>
      <c r="AG182" s="55">
        <f>ROUND(IF('Indicator Data'!K185=0,0,IF('Indicator Data'!K185&gt;AG$194,10,IF('Indicator Data'!K185&lt;AG$195,0,10-(AG$194-'Indicator Data'!K185)/(AG$194-AG$195)*10))),1)</f>
        <v>1</v>
      </c>
      <c r="AH182" s="55">
        <f t="shared" si="169"/>
        <v>4</v>
      </c>
      <c r="AI182" s="55">
        <f t="shared" si="170"/>
        <v>0.1</v>
      </c>
      <c r="AJ182" s="55">
        <f t="shared" si="171"/>
        <v>0</v>
      </c>
      <c r="AK182" s="55">
        <f t="shared" si="172"/>
        <v>0</v>
      </c>
      <c r="AL182" s="55">
        <f t="shared" si="173"/>
        <v>0</v>
      </c>
      <c r="AM182" s="55">
        <f t="shared" si="174"/>
        <v>0</v>
      </c>
      <c r="AN182" s="55">
        <f t="shared" si="175"/>
        <v>0</v>
      </c>
      <c r="AO182" s="57">
        <f t="shared" si="176"/>
        <v>2.7</v>
      </c>
      <c r="AP182" s="57">
        <f t="shared" si="177"/>
        <v>7.1</v>
      </c>
      <c r="AQ182" s="57">
        <f t="shared" si="178"/>
        <v>0</v>
      </c>
      <c r="AR182" s="57">
        <f t="shared" si="179"/>
        <v>0</v>
      </c>
      <c r="AS182" s="55">
        <f t="shared" si="180"/>
        <v>0.5</v>
      </c>
      <c r="AT182" s="55">
        <f>IF('Indicator Data'!L185="No data","x",IF('Indicator Data'!BE185&lt;1000,"x",ROUND((IF('Indicator Data'!L185&gt;AT$194,10,IF('Indicator Data'!L185&lt;AT$195,0,10-(AT$194-'Indicator Data'!L185)/(AT$194-AT$195)*10))),1)))</f>
        <v>6.1</v>
      </c>
      <c r="AU182" s="57">
        <f t="shared" si="181"/>
        <v>3.3</v>
      </c>
      <c r="AV182" s="58">
        <f t="shared" si="182"/>
        <v>3.1</v>
      </c>
      <c r="AW182" s="55">
        <f>ROUND(IF('Indicator Data'!M185=0,0,IF('Indicator Data'!M185&gt;AW$194,10,IF('Indicator Data'!M185&lt;AW$195,0,10-(AW$194-'Indicator Data'!M185)/(AW$194-AW$195)*10))),1)</f>
        <v>10</v>
      </c>
      <c r="AX182" s="55">
        <f>ROUND(IF('Indicator Data'!N185=0,0,IF(LOG('Indicator Data'!N185)&gt;LOG(AX$194),10,IF(LOG('Indicator Data'!N185)&lt;LOG(AX$195),0,10-(LOG(AX$194)-LOG('Indicator Data'!N185))/(LOG(AX$194)-LOG(AX$195))*10))),1)</f>
        <v>10</v>
      </c>
      <c r="AY182" s="57">
        <f t="shared" si="183"/>
        <v>10</v>
      </c>
      <c r="AZ182" s="55">
        <f>'Indicator Data'!O185</f>
        <v>0</v>
      </c>
      <c r="BA182" s="55">
        <f>'Indicator Data'!P185</f>
        <v>4</v>
      </c>
      <c r="BB182" s="57">
        <f t="shared" si="184"/>
        <v>7</v>
      </c>
      <c r="BC182" s="58">
        <f t="shared" si="185"/>
        <v>7</v>
      </c>
      <c r="BD182" s="15"/>
      <c r="BE182" s="104"/>
      <c r="BF182" s="4"/>
    </row>
    <row r="183" spans="1:58" x14ac:dyDescent="0.35">
      <c r="A183" s="127" t="str">
        <f>'Indicator Data'!A186</f>
        <v>United Arab Emirates</v>
      </c>
      <c r="B183" s="59" t="str">
        <f>'Indicator Data'!B186</f>
        <v>ARE</v>
      </c>
      <c r="C183" s="55">
        <f>ROUND(IF('Indicator Data'!C186=0,0.1,IF(LOG('Indicator Data'!C186)&gt;C$194,10,IF(LOG('Indicator Data'!C186)&lt;C$195,0,10-(C$194-LOG('Indicator Data'!C186))/(C$194-C$195)*10))),1)</f>
        <v>8.1</v>
      </c>
      <c r="D183" s="55">
        <f>ROUND(IF('Indicator Data'!D186=0,0.1,IF(LOG('Indicator Data'!D186)&gt;D$194,10,IF(LOG('Indicator Data'!D186)&lt;D$195,0,10-(D$194-LOG('Indicator Data'!D186))/(D$194-D$195)*10))),1)</f>
        <v>9.6</v>
      </c>
      <c r="E183" s="55">
        <f t="shared" si="155"/>
        <v>9</v>
      </c>
      <c r="F183" s="55">
        <f>ROUND(IF('Indicator Data'!E186="No data",0.1,IF('Indicator Data'!E186=0,0,IF(LOG('Indicator Data'!E186)&gt;F$194,10,IF(LOG('Indicator Data'!E186)&lt;F$195,0,10-(F$194-LOG('Indicator Data'!E186))/(F$194-F$195)*10)))),1)</f>
        <v>5.7</v>
      </c>
      <c r="G183" s="55">
        <f>ROUND(IF('Indicator Data'!F186=0,0,IF(LOG('Indicator Data'!F186)&gt;G$194,10,IF(LOG('Indicator Data'!F186)&lt;G$195,0,10-(G$194-LOG('Indicator Data'!F186))/(G$194-G$195)*10))),1)</f>
        <v>6.4</v>
      </c>
      <c r="H183" s="55">
        <f>ROUND(IF('Indicator Data'!G186=0,0,IF(LOG('Indicator Data'!G186)&gt;H$194,10,IF(LOG('Indicator Data'!G186)&lt;H$195,0,10-(H$194-LOG('Indicator Data'!G186))/(H$194-H$195)*10))),1)</f>
        <v>2.4</v>
      </c>
      <c r="I183" s="55">
        <f>ROUND(IF('Indicator Data'!H186=0,0,IF(LOG('Indicator Data'!H186)&gt;I$194,10,IF(LOG('Indicator Data'!H186)&lt;I$195,0,10-(I$194-LOG('Indicator Data'!H186))/(I$194-I$195)*10))),1)</f>
        <v>0</v>
      </c>
      <c r="J183" s="55">
        <f t="shared" si="156"/>
        <v>1.3</v>
      </c>
      <c r="K183" s="55">
        <f>ROUND(IF('Indicator Data'!I186=0,0,IF(LOG('Indicator Data'!I186)&gt;K$194,10,IF(LOG('Indicator Data'!I186)&lt;K$195,0,10-(K$194-LOG('Indicator Data'!I186))/(K$194-K$195)*10))),1)</f>
        <v>4.5999999999999996</v>
      </c>
      <c r="L183" s="55">
        <f t="shared" si="157"/>
        <v>3.1</v>
      </c>
      <c r="M183" s="55">
        <f>ROUND(IF('Indicator Data'!J186=0,0,IF(LOG('Indicator Data'!J186)&gt;M$194,10,IF(LOG('Indicator Data'!J186)&lt;M$195,0,10-(M$194-LOG('Indicator Data'!J186))/(M$194-M$195)*10))),1)</f>
        <v>0</v>
      </c>
      <c r="N183" s="56">
        <f>'Indicator Data'!C186/'Indicator Data'!$BD186</f>
        <v>1.8713219253004459E-3</v>
      </c>
      <c r="O183" s="56">
        <f>'Indicator Data'!D186/'Indicator Data'!$BD186</f>
        <v>8.518418580945996E-4</v>
      </c>
      <c r="P183" s="56">
        <f>IF(F183=0.1,0,'Indicator Data'!E186/'Indicator Data'!$BD186)</f>
        <v>2.0149533054513663E-3</v>
      </c>
      <c r="Q183" s="56">
        <f>'Indicator Data'!F186/'Indicator Data'!$BD186</f>
        <v>7.2536817614574629E-6</v>
      </c>
      <c r="R183" s="56">
        <f>'Indicator Data'!G186/'Indicator Data'!$BD186</f>
        <v>1.0089551234211156E-4</v>
      </c>
      <c r="S183" s="56">
        <f>'Indicator Data'!H186/'Indicator Data'!$BD186</f>
        <v>0</v>
      </c>
      <c r="T183" s="56">
        <f>'Indicator Data'!I186/'Indicator Data'!$BD186</f>
        <v>2.1331875508097552E-4</v>
      </c>
      <c r="U183" s="56">
        <f>'Indicator Data'!J186/'Indicator Data'!$BD186</f>
        <v>0</v>
      </c>
      <c r="V183" s="55">
        <f t="shared" si="158"/>
        <v>9.4</v>
      </c>
      <c r="W183" s="55">
        <f t="shared" si="159"/>
        <v>8.5</v>
      </c>
      <c r="X183" s="55">
        <f t="shared" si="160"/>
        <v>9</v>
      </c>
      <c r="Y183" s="55">
        <f t="shared" si="161"/>
        <v>1.3</v>
      </c>
      <c r="Z183" s="55">
        <f t="shared" si="162"/>
        <v>7.5</v>
      </c>
      <c r="AA183" s="55">
        <f t="shared" si="163"/>
        <v>0.1</v>
      </c>
      <c r="AB183" s="55">
        <f t="shared" si="164"/>
        <v>0</v>
      </c>
      <c r="AC183" s="55">
        <f t="shared" si="165"/>
        <v>0.1</v>
      </c>
      <c r="AD183" s="55">
        <f t="shared" si="166"/>
        <v>0.2</v>
      </c>
      <c r="AE183" s="55">
        <f t="shared" si="167"/>
        <v>0.2</v>
      </c>
      <c r="AF183" s="55">
        <f t="shared" si="168"/>
        <v>0</v>
      </c>
      <c r="AG183" s="55">
        <f>ROUND(IF('Indicator Data'!K186=0,0,IF('Indicator Data'!K186&gt;AG$194,10,IF('Indicator Data'!K186&lt;AG$195,0,10-(AG$194-'Indicator Data'!K186)/(AG$194-AG$195)*10))),1)</f>
        <v>0</v>
      </c>
      <c r="AH183" s="55">
        <f t="shared" si="169"/>
        <v>8.8000000000000007</v>
      </c>
      <c r="AI183" s="55">
        <f t="shared" si="170"/>
        <v>9.1</v>
      </c>
      <c r="AJ183" s="55">
        <f t="shared" si="171"/>
        <v>1.3</v>
      </c>
      <c r="AK183" s="55">
        <f t="shared" si="172"/>
        <v>0</v>
      </c>
      <c r="AL183" s="55">
        <f t="shared" si="173"/>
        <v>0.7</v>
      </c>
      <c r="AM183" s="55">
        <f t="shared" si="174"/>
        <v>2.4</v>
      </c>
      <c r="AN183" s="55">
        <f t="shared" si="175"/>
        <v>0</v>
      </c>
      <c r="AO183" s="57">
        <f t="shared" si="176"/>
        <v>9</v>
      </c>
      <c r="AP183" s="57">
        <f t="shared" si="177"/>
        <v>3.8</v>
      </c>
      <c r="AQ183" s="57">
        <f t="shared" si="178"/>
        <v>7</v>
      </c>
      <c r="AR183" s="57">
        <f t="shared" si="179"/>
        <v>1.8</v>
      </c>
      <c r="AS183" s="55">
        <f t="shared" si="180"/>
        <v>0</v>
      </c>
      <c r="AT183" s="55">
        <f>IF('Indicator Data'!L186="No data","x",IF('Indicator Data'!BE186&lt;1000,"x",ROUND((IF('Indicator Data'!L186&gt;AT$194,10,IF('Indicator Data'!L186&lt;AT$195,0,10-(AT$194-'Indicator Data'!L186)/(AT$194-AT$195)*10))),1)))</f>
        <v>8.1</v>
      </c>
      <c r="AU183" s="57">
        <f t="shared" si="181"/>
        <v>4.0999999999999996</v>
      </c>
      <c r="AV183" s="58">
        <f t="shared" si="182"/>
        <v>5.8</v>
      </c>
      <c r="AW183" s="55">
        <f>ROUND(IF('Indicator Data'!M186=0,0,IF('Indicator Data'!M186&gt;AW$194,10,IF('Indicator Data'!M186&lt;AW$195,0,10-(AW$194-'Indicator Data'!M186)/(AW$194-AW$195)*10))),1)</f>
        <v>0.1</v>
      </c>
      <c r="AX183" s="55">
        <f>ROUND(IF('Indicator Data'!N186=0,0,IF(LOG('Indicator Data'!N186)&gt;LOG(AX$194),10,IF(LOG('Indicator Data'!N186)&lt;LOG(AX$195),0,10-(LOG(AX$194)-LOG('Indicator Data'!N186))/(LOG(AX$194)-LOG(AX$195))*10))),1)</f>
        <v>0</v>
      </c>
      <c r="AY183" s="57">
        <f t="shared" si="183"/>
        <v>0.1</v>
      </c>
      <c r="AZ183" s="55">
        <f>'Indicator Data'!O186</f>
        <v>0</v>
      </c>
      <c r="BA183" s="55">
        <f>'Indicator Data'!P186</f>
        <v>0</v>
      </c>
      <c r="BB183" s="57">
        <f t="shared" si="184"/>
        <v>0</v>
      </c>
      <c r="BC183" s="58">
        <f t="shared" si="185"/>
        <v>0.1</v>
      </c>
      <c r="BD183" s="15"/>
      <c r="BE183" s="104"/>
      <c r="BF183" s="4"/>
    </row>
    <row r="184" spans="1:58" x14ac:dyDescent="0.35">
      <c r="A184" s="127" t="str">
        <f>'Indicator Data'!A187</f>
        <v>United Kingdom</v>
      </c>
      <c r="B184" s="59" t="str">
        <f>'Indicator Data'!B187</f>
        <v>GBR</v>
      </c>
      <c r="C184" s="55">
        <f>ROUND(IF('Indicator Data'!C187=0,0.1,IF(LOG('Indicator Data'!C187)&gt;C$194,10,IF(LOG('Indicator Data'!C187)&lt;C$195,0,10-(C$194-LOG('Indicator Data'!C187))/(C$194-C$195)*10))),1)</f>
        <v>0.1</v>
      </c>
      <c r="D184" s="55">
        <f>ROUND(IF('Indicator Data'!D187=0,0.1,IF(LOG('Indicator Data'!D187)&gt;D$194,10,IF(LOG('Indicator Data'!D187)&lt;D$195,0,10-(D$194-LOG('Indicator Data'!D187))/(D$194-D$195)*10))),1)</f>
        <v>0.1</v>
      </c>
      <c r="E184" s="55">
        <f t="shared" si="155"/>
        <v>0.1</v>
      </c>
      <c r="F184" s="55">
        <f>ROUND(IF('Indicator Data'!E187="No data",0.1,IF('Indicator Data'!E187=0,0,IF(LOG('Indicator Data'!E187)&gt;F$194,10,IF(LOG('Indicator Data'!E187)&lt;F$195,0,10-(F$194-LOG('Indicator Data'!E187))/(F$194-F$195)*10)))),1)</f>
        <v>7.2</v>
      </c>
      <c r="G184" s="55">
        <f>ROUND(IF('Indicator Data'!F187=0,0,IF(LOG('Indicator Data'!F187)&gt;G$194,10,IF(LOG('Indicator Data'!F187)&lt;G$195,0,10-(G$194-LOG('Indicator Data'!F187))/(G$194-G$195)*10))),1)</f>
        <v>5.4</v>
      </c>
      <c r="H184" s="55">
        <f>ROUND(IF('Indicator Data'!G187=0,0,IF(LOG('Indicator Data'!G187)&gt;H$194,10,IF(LOG('Indicator Data'!G187)&lt;H$195,0,10-(H$194-LOG('Indicator Data'!G187))/(H$194-H$195)*10))),1)</f>
        <v>0</v>
      </c>
      <c r="I184" s="55">
        <f>ROUND(IF('Indicator Data'!H187=0,0,IF(LOG('Indicator Data'!H187)&gt;I$194,10,IF(LOG('Indicator Data'!H187)&lt;I$195,0,10-(I$194-LOG('Indicator Data'!H187))/(I$194-I$195)*10))),1)</f>
        <v>0</v>
      </c>
      <c r="J184" s="55">
        <f t="shared" si="156"/>
        <v>0</v>
      </c>
      <c r="K184" s="55">
        <f>ROUND(IF('Indicator Data'!I187=0,0,IF(LOG('Indicator Data'!I187)&gt;K$194,10,IF(LOG('Indicator Data'!I187)&lt;K$195,0,10-(K$194-LOG('Indicator Data'!I187))/(K$194-K$195)*10))),1)</f>
        <v>0</v>
      </c>
      <c r="L184" s="55">
        <f t="shared" si="157"/>
        <v>0</v>
      </c>
      <c r="M184" s="55">
        <f>ROUND(IF('Indicator Data'!J187=0,0,IF(LOG('Indicator Data'!J187)&gt;M$194,10,IF(LOG('Indicator Data'!J187)&lt;M$195,0,10-(M$194-LOG('Indicator Data'!J187))/(M$194-M$195)*10))),1)</f>
        <v>0</v>
      </c>
      <c r="N184" s="56">
        <f>'Indicator Data'!C187/'Indicator Data'!$BD187</f>
        <v>0</v>
      </c>
      <c r="O184" s="56">
        <f>'Indicator Data'!D187/'Indicator Data'!$BD187</f>
        <v>0</v>
      </c>
      <c r="P184" s="56">
        <f>IF(F184=0.1,0,'Indicator Data'!E187/'Indicator Data'!$BD187)</f>
        <v>1.1962264295704798E-3</v>
      </c>
      <c r="Q184" s="56">
        <f>'Indicator Data'!F187/'Indicator Data'!$BD187</f>
        <v>2.8744094115789802E-7</v>
      </c>
      <c r="R184" s="56">
        <f>'Indicator Data'!G187/'Indicator Data'!$BD187</f>
        <v>0</v>
      </c>
      <c r="S184" s="56">
        <f>'Indicator Data'!H187/'Indicator Data'!$BD187</f>
        <v>0</v>
      </c>
      <c r="T184" s="56">
        <f>'Indicator Data'!I187/'Indicator Data'!$BD187</f>
        <v>0</v>
      </c>
      <c r="U184" s="56">
        <f>'Indicator Data'!J187/'Indicator Data'!$BD187</f>
        <v>0</v>
      </c>
      <c r="V184" s="55">
        <f t="shared" si="158"/>
        <v>0</v>
      </c>
      <c r="W184" s="55">
        <f t="shared" si="159"/>
        <v>0</v>
      </c>
      <c r="X184" s="55">
        <f t="shared" si="160"/>
        <v>0</v>
      </c>
      <c r="Y184" s="55">
        <f t="shared" si="161"/>
        <v>0.8</v>
      </c>
      <c r="Z184" s="55">
        <f t="shared" si="162"/>
        <v>4.4000000000000004</v>
      </c>
      <c r="AA184" s="55">
        <f t="shared" si="163"/>
        <v>0</v>
      </c>
      <c r="AB184" s="55">
        <f t="shared" si="164"/>
        <v>0</v>
      </c>
      <c r="AC184" s="55">
        <f t="shared" si="165"/>
        <v>0</v>
      </c>
      <c r="AD184" s="55">
        <f t="shared" si="166"/>
        <v>0</v>
      </c>
      <c r="AE184" s="55">
        <f t="shared" si="167"/>
        <v>0</v>
      </c>
      <c r="AF184" s="55">
        <f t="shared" si="168"/>
        <v>0</v>
      </c>
      <c r="AG184" s="55">
        <f>ROUND(IF('Indicator Data'!K187=0,0,IF('Indicator Data'!K187&gt;AG$194,10,IF('Indicator Data'!K187&lt;AG$195,0,10-(AG$194-'Indicator Data'!K187)/(AG$194-AG$195)*10))),1)</f>
        <v>0</v>
      </c>
      <c r="AH184" s="55">
        <f t="shared" si="169"/>
        <v>0.1</v>
      </c>
      <c r="AI184" s="55">
        <f t="shared" si="170"/>
        <v>0.1</v>
      </c>
      <c r="AJ184" s="55">
        <f t="shared" si="171"/>
        <v>0</v>
      </c>
      <c r="AK184" s="55">
        <f t="shared" si="172"/>
        <v>0</v>
      </c>
      <c r="AL184" s="55">
        <f t="shared" si="173"/>
        <v>0</v>
      </c>
      <c r="AM184" s="55">
        <f t="shared" si="174"/>
        <v>0</v>
      </c>
      <c r="AN184" s="55">
        <f t="shared" si="175"/>
        <v>0</v>
      </c>
      <c r="AO184" s="57">
        <f t="shared" si="176"/>
        <v>0.1</v>
      </c>
      <c r="AP184" s="57">
        <f t="shared" si="177"/>
        <v>4.8</v>
      </c>
      <c r="AQ184" s="57">
        <f t="shared" si="178"/>
        <v>4.9000000000000004</v>
      </c>
      <c r="AR184" s="57">
        <f t="shared" si="179"/>
        <v>0</v>
      </c>
      <c r="AS184" s="55">
        <f t="shared" si="180"/>
        <v>0</v>
      </c>
      <c r="AT184" s="55">
        <f>IF('Indicator Data'!L187="No data","x",IF('Indicator Data'!BE187&lt;1000,"x",ROUND((IF('Indicator Data'!L187&gt;AT$194,10,IF('Indicator Data'!L187&lt;AT$195,0,10-(AT$194-'Indicator Data'!L187)/(AT$194-AT$195)*10))),1)))</f>
        <v>1</v>
      </c>
      <c r="AU184" s="57">
        <f t="shared" si="181"/>
        <v>0.5</v>
      </c>
      <c r="AV184" s="58">
        <f t="shared" si="182"/>
        <v>2.4</v>
      </c>
      <c r="AW184" s="55">
        <f>ROUND(IF('Indicator Data'!M187=0,0,IF('Indicator Data'!M187&gt;AW$194,10,IF('Indicator Data'!M187&lt;AW$195,0,10-(AW$194-'Indicator Data'!M187)/(AW$194-AW$195)*10))),1)</f>
        <v>1.2</v>
      </c>
      <c r="AX184" s="55">
        <f>ROUND(IF('Indicator Data'!N187=0,0,IF(LOG('Indicator Data'!N187)&gt;LOG(AX$194),10,IF(LOG('Indicator Data'!N187)&lt;LOG(AX$195),0,10-(LOG(AX$194)-LOG('Indicator Data'!N187))/(LOG(AX$194)-LOG(AX$195))*10))),1)</f>
        <v>2.7</v>
      </c>
      <c r="AY184" s="57">
        <f t="shared" si="183"/>
        <v>2</v>
      </c>
      <c r="AZ184" s="55">
        <f>'Indicator Data'!O187</f>
        <v>0</v>
      </c>
      <c r="BA184" s="55">
        <f>'Indicator Data'!P187</f>
        <v>0</v>
      </c>
      <c r="BB184" s="57">
        <f t="shared" si="184"/>
        <v>0</v>
      </c>
      <c r="BC184" s="58">
        <f t="shared" si="185"/>
        <v>1.4</v>
      </c>
      <c r="BD184" s="15"/>
      <c r="BE184" s="104"/>
      <c r="BF184" s="4"/>
    </row>
    <row r="185" spans="1:58" x14ac:dyDescent="0.35">
      <c r="A185" s="127" t="str">
        <f>'Indicator Data'!A188</f>
        <v>United States of America</v>
      </c>
      <c r="B185" s="59" t="str">
        <f>'Indicator Data'!B188</f>
        <v>USA</v>
      </c>
      <c r="C185" s="55">
        <f>ROUND(IF('Indicator Data'!C188=0,0.1,IF(LOG('Indicator Data'!C188)&gt;C$194,10,IF(LOG('Indicator Data'!C188)&lt;C$195,0,10-(C$194-LOG('Indicator Data'!C188))/(C$194-C$195)*10))),1)</f>
        <v>10</v>
      </c>
      <c r="D185" s="55">
        <f>ROUND(IF('Indicator Data'!D188=0,0.1,IF(LOG('Indicator Data'!D188)&gt;D$194,10,IF(LOG('Indicator Data'!D188)&lt;D$195,0,10-(D$194-LOG('Indicator Data'!D188))/(D$194-D$195)*10))),1)</f>
        <v>10</v>
      </c>
      <c r="E185" s="55">
        <f t="shared" si="155"/>
        <v>10</v>
      </c>
      <c r="F185" s="55">
        <f>ROUND(IF('Indicator Data'!E188="No data",0.1,IF('Indicator Data'!E188=0,0,IF(LOG('Indicator Data'!E188)&gt;F$194,10,IF(LOG('Indicator Data'!E188)&lt;F$195,0,10-(F$194-LOG('Indicator Data'!E188))/(F$194-F$195)*10)))),1)</f>
        <v>9</v>
      </c>
      <c r="G185" s="55">
        <f>ROUND(IF('Indicator Data'!F188=0,0,IF(LOG('Indicator Data'!F188)&gt;G$194,10,IF(LOG('Indicator Data'!F188)&lt;G$195,0,10-(G$194-LOG('Indicator Data'!F188))/(G$194-G$195)*10))),1)</f>
        <v>8.6</v>
      </c>
      <c r="H185" s="55">
        <f>ROUND(IF('Indicator Data'!G188=0,0,IF(LOG('Indicator Data'!G188)&gt;H$194,10,IF(LOG('Indicator Data'!G188)&lt;H$195,0,10-(H$194-LOG('Indicator Data'!G188))/(H$194-H$195)*10))),1)</f>
        <v>10</v>
      </c>
      <c r="I185" s="55">
        <f>ROUND(IF('Indicator Data'!H188=0,0,IF(LOG('Indicator Data'!H188)&gt;I$194,10,IF(LOG('Indicator Data'!H188)&lt;I$195,0,10-(I$194-LOG('Indicator Data'!H188))/(I$194-I$195)*10))),1)</f>
        <v>10</v>
      </c>
      <c r="J185" s="55">
        <f t="shared" si="156"/>
        <v>10</v>
      </c>
      <c r="K185" s="55">
        <f>ROUND(IF('Indicator Data'!I188=0,0,IF(LOG('Indicator Data'!I188)&gt;K$194,10,IF(LOG('Indicator Data'!I188)&lt;K$195,0,10-(K$194-LOG('Indicator Data'!I188))/(K$194-K$195)*10))),1)</f>
        <v>9.5</v>
      </c>
      <c r="L185" s="55">
        <f t="shared" si="157"/>
        <v>9.8000000000000007</v>
      </c>
      <c r="M185" s="55">
        <f>ROUND(IF('Indicator Data'!J188=0,0,IF(LOG('Indicator Data'!J188)&gt;M$194,10,IF(LOG('Indicator Data'!J188)&lt;M$195,0,10-(M$194-LOG('Indicator Data'!J188))/(M$194-M$195)*10))),1)</f>
        <v>0</v>
      </c>
      <c r="N185" s="56">
        <f>'Indicator Data'!C188/'Indicator Data'!$BD188</f>
        <v>4.1372302212859069E-4</v>
      </c>
      <c r="O185" s="56">
        <f>'Indicator Data'!D188/'Indicator Data'!$BD188</f>
        <v>1.6252270136953785E-4</v>
      </c>
      <c r="P185" s="56">
        <f>IF(F185=0.1,0,'Indicator Data'!E188/'Indicator Data'!$BD188)</f>
        <v>1.2346878004069009E-3</v>
      </c>
      <c r="Q185" s="56">
        <f>'Indicator Data'!F188/'Indicator Data'!$BD188</f>
        <v>4.4214009847079322E-6</v>
      </c>
      <c r="R185" s="56">
        <f>'Indicator Data'!G188/'Indicator Data'!$BD188</f>
        <v>3.3869198161417622E-3</v>
      </c>
      <c r="S185" s="56">
        <f>'Indicator Data'!H188/'Indicator Data'!$BD188</f>
        <v>3.1457197410991223E-4</v>
      </c>
      <c r="T185" s="56">
        <f>'Indicator Data'!I188/'Indicator Data'!$BD188</f>
        <v>1.8697078317116494E-3</v>
      </c>
      <c r="U185" s="56">
        <f>'Indicator Data'!J188/'Indicator Data'!$BD188</f>
        <v>0</v>
      </c>
      <c r="V185" s="55">
        <f t="shared" si="158"/>
        <v>2.1</v>
      </c>
      <c r="W185" s="55">
        <f t="shared" si="159"/>
        <v>1.6</v>
      </c>
      <c r="X185" s="55">
        <f t="shared" si="160"/>
        <v>1.9</v>
      </c>
      <c r="Y185" s="55">
        <f t="shared" si="161"/>
        <v>0.8</v>
      </c>
      <c r="Z185" s="55">
        <f t="shared" si="162"/>
        <v>7</v>
      </c>
      <c r="AA185" s="55">
        <f t="shared" si="163"/>
        <v>1.9</v>
      </c>
      <c r="AB185" s="55">
        <f t="shared" si="164"/>
        <v>0.6</v>
      </c>
      <c r="AC185" s="55">
        <f t="shared" si="165"/>
        <v>1.3</v>
      </c>
      <c r="AD185" s="55">
        <f t="shared" si="166"/>
        <v>1.9</v>
      </c>
      <c r="AE185" s="55">
        <f t="shared" si="167"/>
        <v>1.6</v>
      </c>
      <c r="AF185" s="55">
        <f t="shared" si="168"/>
        <v>0</v>
      </c>
      <c r="AG185" s="55">
        <f>ROUND(IF('Indicator Data'!K188=0,0,IF('Indicator Data'!K188&gt;AG$194,10,IF('Indicator Data'!K188&lt;AG$195,0,10-(AG$194-'Indicator Data'!K188)/(AG$194-AG$195)*10))),1)</f>
        <v>10</v>
      </c>
      <c r="AH185" s="55">
        <f t="shared" si="169"/>
        <v>6.1</v>
      </c>
      <c r="AI185" s="55">
        <f t="shared" si="170"/>
        <v>5.8</v>
      </c>
      <c r="AJ185" s="55">
        <f t="shared" si="171"/>
        <v>6</v>
      </c>
      <c r="AK185" s="55">
        <f t="shared" si="172"/>
        <v>5.3</v>
      </c>
      <c r="AL185" s="55">
        <f t="shared" si="173"/>
        <v>5.7</v>
      </c>
      <c r="AM185" s="55">
        <f t="shared" si="174"/>
        <v>5.7</v>
      </c>
      <c r="AN185" s="55">
        <f t="shared" si="175"/>
        <v>0</v>
      </c>
      <c r="AO185" s="57">
        <f t="shared" si="176"/>
        <v>7.9</v>
      </c>
      <c r="AP185" s="57">
        <f t="shared" si="177"/>
        <v>6.4</v>
      </c>
      <c r="AQ185" s="57">
        <f t="shared" si="178"/>
        <v>7.9</v>
      </c>
      <c r="AR185" s="57">
        <f t="shared" si="179"/>
        <v>7.6</v>
      </c>
      <c r="AS185" s="55">
        <f t="shared" si="180"/>
        <v>5</v>
      </c>
      <c r="AT185" s="55">
        <f>IF('Indicator Data'!L188="No data","x",IF('Indicator Data'!BE188&lt;1000,"x",ROUND((IF('Indicator Data'!L188&gt;AT$194,10,IF('Indicator Data'!L188&lt;AT$195,0,10-(AT$194-'Indicator Data'!L188)/(AT$194-AT$195)*10))),1)))</f>
        <v>4</v>
      </c>
      <c r="AU185" s="57">
        <f t="shared" si="181"/>
        <v>4.5</v>
      </c>
      <c r="AV185" s="58">
        <f t="shared" si="182"/>
        <v>7</v>
      </c>
      <c r="AW185" s="55">
        <f>ROUND(IF('Indicator Data'!M188=0,0,IF('Indicator Data'!M188&gt;AW$194,10,IF('Indicator Data'!M188&lt;AW$195,0,10-(AW$194-'Indicator Data'!M188)/(AW$194-AW$195)*10))),1)</f>
        <v>9.5</v>
      </c>
      <c r="AX185" s="55">
        <f>ROUND(IF('Indicator Data'!N188=0,0,IF(LOG('Indicator Data'!N188)&gt;LOG(AX$194),10,IF(LOG('Indicator Data'!N188)&lt;LOG(AX$195),0,10-(LOG(AX$194)-LOG('Indicator Data'!N188))/(LOG(AX$194)-LOG(AX$195))*10))),1)</f>
        <v>9.8000000000000007</v>
      </c>
      <c r="AY185" s="57">
        <f t="shared" si="183"/>
        <v>9.6999999999999993</v>
      </c>
      <c r="AZ185" s="55">
        <f>'Indicator Data'!O188</f>
        <v>0</v>
      </c>
      <c r="BA185" s="55">
        <f>'Indicator Data'!P188</f>
        <v>0</v>
      </c>
      <c r="BB185" s="57">
        <f t="shared" si="184"/>
        <v>0</v>
      </c>
      <c r="BC185" s="58">
        <f t="shared" si="185"/>
        <v>6.8</v>
      </c>
      <c r="BD185" s="15"/>
      <c r="BE185" s="104"/>
      <c r="BF185" s="4"/>
    </row>
    <row r="186" spans="1:58" x14ac:dyDescent="0.35">
      <c r="A186" s="127" t="str">
        <f>'Indicator Data'!A189</f>
        <v>Uruguay</v>
      </c>
      <c r="B186" s="59" t="str">
        <f>'Indicator Data'!B189</f>
        <v>URY</v>
      </c>
      <c r="C186" s="55">
        <f>ROUND(IF('Indicator Data'!C189=0,0.1,IF(LOG('Indicator Data'!C189)&gt;C$194,10,IF(LOG('Indicator Data'!C189)&lt;C$195,0,10-(C$194-LOG('Indicator Data'!C189))/(C$194-C$195)*10))),1)</f>
        <v>0.1</v>
      </c>
      <c r="D186" s="55">
        <f>ROUND(IF('Indicator Data'!D189=0,0.1,IF(LOG('Indicator Data'!D189)&gt;D$194,10,IF(LOG('Indicator Data'!D189)&lt;D$195,0,10-(D$194-LOG('Indicator Data'!D189))/(D$194-D$195)*10))),1)</f>
        <v>0.1</v>
      </c>
      <c r="E186" s="55">
        <f t="shared" si="155"/>
        <v>0.1</v>
      </c>
      <c r="F186" s="55">
        <f>ROUND(IF('Indicator Data'!E189="No data",0.1,IF('Indicator Data'!E189=0,0,IF(LOG('Indicator Data'!E189)&gt;F$194,10,IF(LOG('Indicator Data'!E189)&lt;F$195,0,10-(F$194-LOG('Indicator Data'!E189))/(F$194-F$195)*10)))),1)</f>
        <v>5.2</v>
      </c>
      <c r="G186" s="55">
        <f>ROUND(IF('Indicator Data'!F189=0,0,IF(LOG('Indicator Data'!F189)&gt;G$194,10,IF(LOG('Indicator Data'!F189)&lt;G$195,0,10-(G$194-LOG('Indicator Data'!F189))/(G$194-G$195)*10))),1)</f>
        <v>0</v>
      </c>
      <c r="H186" s="55">
        <f>ROUND(IF('Indicator Data'!G189=0,0,IF(LOG('Indicator Data'!G189)&gt;H$194,10,IF(LOG('Indicator Data'!G189)&lt;H$195,0,10-(H$194-LOG('Indicator Data'!G189))/(H$194-H$195)*10))),1)</f>
        <v>0</v>
      </c>
      <c r="I186" s="55">
        <f>ROUND(IF('Indicator Data'!H189=0,0,IF(LOG('Indicator Data'!H189)&gt;I$194,10,IF(LOG('Indicator Data'!H189)&lt;I$195,0,10-(I$194-LOG('Indicator Data'!H189))/(I$194-I$195)*10))),1)</f>
        <v>0</v>
      </c>
      <c r="J186" s="55">
        <f t="shared" si="156"/>
        <v>0</v>
      </c>
      <c r="K186" s="55">
        <f>ROUND(IF('Indicator Data'!I189=0,0,IF(LOG('Indicator Data'!I189)&gt;K$194,10,IF(LOG('Indicator Data'!I189)&lt;K$195,0,10-(K$194-LOG('Indicator Data'!I189))/(K$194-K$195)*10))),1)</f>
        <v>0</v>
      </c>
      <c r="L186" s="55">
        <f t="shared" si="157"/>
        <v>0</v>
      </c>
      <c r="M186" s="55">
        <f>ROUND(IF('Indicator Data'!J189=0,0,IF(LOG('Indicator Data'!J189)&gt;M$194,10,IF(LOG('Indicator Data'!J189)&lt;M$195,0,10-(M$194-LOG('Indicator Data'!J189))/(M$194-M$195)*10))),1)</f>
        <v>0</v>
      </c>
      <c r="N186" s="56">
        <f>'Indicator Data'!C189/'Indicator Data'!$BD189</f>
        <v>0</v>
      </c>
      <c r="O186" s="56">
        <f>'Indicator Data'!D189/'Indicator Data'!$BD189</f>
        <v>0</v>
      </c>
      <c r="P186" s="56">
        <f>IF(F186=0.1,0,'Indicator Data'!E189/'Indicator Data'!$BD189)</f>
        <v>3.5944680123382289E-3</v>
      </c>
      <c r="Q186" s="56">
        <f>'Indicator Data'!F189/'Indicator Data'!$BD189</f>
        <v>0</v>
      </c>
      <c r="R186" s="56">
        <f>'Indicator Data'!G189/'Indicator Data'!$BD189</f>
        <v>0</v>
      </c>
      <c r="S186" s="56">
        <f>'Indicator Data'!H189/'Indicator Data'!$BD189</f>
        <v>0</v>
      </c>
      <c r="T186" s="56">
        <f>'Indicator Data'!I189/'Indicator Data'!$BD189</f>
        <v>0</v>
      </c>
      <c r="U186" s="56">
        <f>'Indicator Data'!J189/'Indicator Data'!$BD189</f>
        <v>0</v>
      </c>
      <c r="V186" s="55">
        <f t="shared" si="158"/>
        <v>0</v>
      </c>
      <c r="W186" s="55">
        <f t="shared" si="159"/>
        <v>0</v>
      </c>
      <c r="X186" s="55">
        <f t="shared" si="160"/>
        <v>0</v>
      </c>
      <c r="Y186" s="55">
        <f t="shared" si="161"/>
        <v>2.4</v>
      </c>
      <c r="Z186" s="55">
        <f t="shared" si="162"/>
        <v>0</v>
      </c>
      <c r="AA186" s="55">
        <f t="shared" si="163"/>
        <v>0</v>
      </c>
      <c r="AB186" s="55">
        <f t="shared" si="164"/>
        <v>0</v>
      </c>
      <c r="AC186" s="55">
        <f t="shared" si="165"/>
        <v>0</v>
      </c>
      <c r="AD186" s="55">
        <f t="shared" si="166"/>
        <v>0</v>
      </c>
      <c r="AE186" s="55">
        <f t="shared" si="167"/>
        <v>0</v>
      </c>
      <c r="AF186" s="55">
        <f t="shared" si="168"/>
        <v>0</v>
      </c>
      <c r="AG186" s="55">
        <f>ROUND(IF('Indicator Data'!K189=0,0,IF('Indicator Data'!K189&gt;AG$194,10,IF('Indicator Data'!K189&lt;AG$195,0,10-(AG$194-'Indicator Data'!K189)/(AG$194-AG$195)*10))),1)</f>
        <v>1</v>
      </c>
      <c r="AH186" s="55">
        <f t="shared" si="169"/>
        <v>0.1</v>
      </c>
      <c r="AI186" s="55">
        <f t="shared" si="170"/>
        <v>0.1</v>
      </c>
      <c r="AJ186" s="55">
        <f t="shared" si="171"/>
        <v>0</v>
      </c>
      <c r="AK186" s="55">
        <f t="shared" si="172"/>
        <v>0</v>
      </c>
      <c r="AL186" s="55">
        <f t="shared" si="173"/>
        <v>0</v>
      </c>
      <c r="AM186" s="55">
        <f t="shared" si="174"/>
        <v>0</v>
      </c>
      <c r="AN186" s="55">
        <f t="shared" si="175"/>
        <v>0</v>
      </c>
      <c r="AO186" s="57">
        <f t="shared" si="176"/>
        <v>0.1</v>
      </c>
      <c r="AP186" s="57">
        <f t="shared" si="177"/>
        <v>3.9</v>
      </c>
      <c r="AQ186" s="57">
        <f t="shared" si="178"/>
        <v>0</v>
      </c>
      <c r="AR186" s="57">
        <f t="shared" si="179"/>
        <v>0</v>
      </c>
      <c r="AS186" s="55">
        <f t="shared" si="180"/>
        <v>0.5</v>
      </c>
      <c r="AT186" s="55">
        <f>IF('Indicator Data'!L189="No data","x",IF('Indicator Data'!BE189&lt;1000,"x",ROUND((IF('Indicator Data'!L189&gt;AT$194,10,IF('Indicator Data'!L189&lt;AT$195,0,10-(AT$194-'Indicator Data'!L189)/(AT$194-AT$195)*10))),1)))</f>
        <v>3</v>
      </c>
      <c r="AU186" s="57">
        <f t="shared" si="181"/>
        <v>1.8</v>
      </c>
      <c r="AV186" s="58">
        <f t="shared" si="182"/>
        <v>1.3</v>
      </c>
      <c r="AW186" s="55">
        <f>ROUND(IF('Indicator Data'!M189=0,0,IF('Indicator Data'!M189&gt;AW$194,10,IF('Indicator Data'!M189&lt;AW$195,0,10-(AW$194-'Indicator Data'!M189)/(AW$194-AW$195)*10))),1)</f>
        <v>0.1</v>
      </c>
      <c r="AX186" s="55">
        <f>ROUND(IF('Indicator Data'!N189=0,0,IF(LOG('Indicator Data'!N189)&gt;LOG(AX$194),10,IF(LOG('Indicator Data'!N189)&lt;LOG(AX$195),0,10-(LOG(AX$194)-LOG('Indicator Data'!N189))/(LOG(AX$194)-LOG(AX$195))*10))),1)</f>
        <v>0</v>
      </c>
      <c r="AY186" s="57">
        <f t="shared" si="183"/>
        <v>0.1</v>
      </c>
      <c r="AZ186" s="55">
        <f>'Indicator Data'!O189</f>
        <v>0</v>
      </c>
      <c r="BA186" s="55">
        <f>'Indicator Data'!P189</f>
        <v>0</v>
      </c>
      <c r="BB186" s="57">
        <f t="shared" si="184"/>
        <v>0</v>
      </c>
      <c r="BC186" s="58">
        <f t="shared" si="185"/>
        <v>0.1</v>
      </c>
      <c r="BD186" s="15"/>
      <c r="BE186" s="104"/>
      <c r="BF186" s="4"/>
    </row>
    <row r="187" spans="1:58" x14ac:dyDescent="0.35">
      <c r="A187" s="127" t="str">
        <f>'Indicator Data'!A190</f>
        <v>Uzbekistan</v>
      </c>
      <c r="B187" s="59" t="str">
        <f>'Indicator Data'!B190</f>
        <v>UZB</v>
      </c>
      <c r="C187" s="55">
        <f>ROUND(IF('Indicator Data'!C190=0,0.1,IF(LOG('Indicator Data'!C190)&gt;C$194,10,IF(LOG('Indicator Data'!C190)&lt;C$195,0,10-(C$194-LOG('Indicator Data'!C190))/(C$194-C$195)*10))),1)</f>
        <v>9.5</v>
      </c>
      <c r="D187" s="55">
        <f>ROUND(IF('Indicator Data'!D190=0,0.1,IF(LOG('Indicator Data'!D190)&gt;D$194,10,IF(LOG('Indicator Data'!D190)&lt;D$195,0,10-(D$194-LOG('Indicator Data'!D190))/(D$194-D$195)*10))),1)</f>
        <v>10</v>
      </c>
      <c r="E187" s="55">
        <f t="shared" si="155"/>
        <v>9.8000000000000007</v>
      </c>
      <c r="F187" s="55">
        <f>ROUND(IF('Indicator Data'!E190="No data",0.1,IF('Indicator Data'!E190=0,0,IF(LOG('Indicator Data'!E190)&gt;F$194,10,IF(LOG('Indicator Data'!E190)&lt;F$195,0,10-(F$194-LOG('Indicator Data'!E190))/(F$194-F$195)*10)))),1)</f>
        <v>8</v>
      </c>
      <c r="G187" s="55">
        <f>ROUND(IF('Indicator Data'!F190=0,0,IF(LOG('Indicator Data'!F190)&gt;G$194,10,IF(LOG('Indicator Data'!F190)&lt;G$195,0,10-(G$194-LOG('Indicator Data'!F190))/(G$194-G$195)*10))),1)</f>
        <v>0</v>
      </c>
      <c r="H187" s="55">
        <f>ROUND(IF('Indicator Data'!G190=0,0,IF(LOG('Indicator Data'!G190)&gt;H$194,10,IF(LOG('Indicator Data'!G190)&lt;H$195,0,10-(H$194-LOG('Indicator Data'!G190))/(H$194-H$195)*10))),1)</f>
        <v>0</v>
      </c>
      <c r="I187" s="55">
        <f>ROUND(IF('Indicator Data'!H190=0,0,IF(LOG('Indicator Data'!H190)&gt;I$194,10,IF(LOG('Indicator Data'!H190)&lt;I$195,0,10-(I$194-LOG('Indicator Data'!H190))/(I$194-I$195)*10))),1)</f>
        <v>0</v>
      </c>
      <c r="J187" s="55">
        <f t="shared" si="156"/>
        <v>0</v>
      </c>
      <c r="K187" s="55">
        <f>ROUND(IF('Indicator Data'!I190=0,0,IF(LOG('Indicator Data'!I190)&gt;K$194,10,IF(LOG('Indicator Data'!I190)&lt;K$195,0,10-(K$194-LOG('Indicator Data'!I190))/(K$194-K$195)*10))),1)</f>
        <v>0</v>
      </c>
      <c r="L187" s="55">
        <f t="shared" si="157"/>
        <v>0</v>
      </c>
      <c r="M187" s="55">
        <f>ROUND(IF('Indicator Data'!J190=0,0,IF(LOG('Indicator Data'!J190)&gt;M$194,10,IF(LOG('Indicator Data'!J190)&lt;M$195,0,10-(M$194-LOG('Indicator Data'!J190))/(M$194-M$195)*10))),1)</f>
        <v>8.1</v>
      </c>
      <c r="N187" s="56">
        <f>'Indicator Data'!C190/'Indicator Data'!$BD190</f>
        <v>2.1125116608698845E-3</v>
      </c>
      <c r="O187" s="56">
        <f>'Indicator Data'!D190/'Indicator Data'!$BD190</f>
        <v>1.3669841082522471E-3</v>
      </c>
      <c r="P187" s="56">
        <f>IF(F187=0.1,0,'Indicator Data'!E190/'Indicator Data'!$BD190)</f>
        <v>5.407426962855383E-3</v>
      </c>
      <c r="Q187" s="56">
        <f>'Indicator Data'!F190/'Indicator Data'!$BD190</f>
        <v>0</v>
      </c>
      <c r="R187" s="56">
        <f>'Indicator Data'!G190/'Indicator Data'!$BD190</f>
        <v>0</v>
      </c>
      <c r="S187" s="56">
        <f>'Indicator Data'!H190/'Indicator Data'!$BD190</f>
        <v>0</v>
      </c>
      <c r="T187" s="56">
        <f>'Indicator Data'!I190/'Indicator Data'!$BD190</f>
        <v>0</v>
      </c>
      <c r="U187" s="56">
        <f>'Indicator Data'!J190/'Indicator Data'!$BD190</f>
        <v>6.0829574743022569E-4</v>
      </c>
      <c r="V187" s="55">
        <f t="shared" si="158"/>
        <v>10</v>
      </c>
      <c r="W187" s="55">
        <f t="shared" si="159"/>
        <v>10</v>
      </c>
      <c r="X187" s="55">
        <f t="shared" si="160"/>
        <v>10</v>
      </c>
      <c r="Y187" s="55">
        <f t="shared" si="161"/>
        <v>3.6</v>
      </c>
      <c r="Z187" s="55">
        <f t="shared" si="162"/>
        <v>0</v>
      </c>
      <c r="AA187" s="55">
        <f t="shared" si="163"/>
        <v>0</v>
      </c>
      <c r="AB187" s="55">
        <f t="shared" si="164"/>
        <v>0</v>
      </c>
      <c r="AC187" s="55">
        <f t="shared" si="165"/>
        <v>0</v>
      </c>
      <c r="AD187" s="55">
        <f t="shared" si="166"/>
        <v>0</v>
      </c>
      <c r="AE187" s="55">
        <f t="shared" si="167"/>
        <v>0</v>
      </c>
      <c r="AF187" s="55">
        <f t="shared" si="168"/>
        <v>0.2</v>
      </c>
      <c r="AG187" s="55">
        <f>ROUND(IF('Indicator Data'!K190=0,0,IF('Indicator Data'!K190&gt;AG$194,10,IF('Indicator Data'!K190&lt;AG$195,0,10-(AG$194-'Indicator Data'!K190)/(AG$194-AG$195)*10))),1)</f>
        <v>1</v>
      </c>
      <c r="AH187" s="55">
        <f t="shared" si="169"/>
        <v>9.8000000000000007</v>
      </c>
      <c r="AI187" s="55">
        <f t="shared" si="170"/>
        <v>10</v>
      </c>
      <c r="AJ187" s="55">
        <f t="shared" si="171"/>
        <v>0</v>
      </c>
      <c r="AK187" s="55">
        <f t="shared" si="172"/>
        <v>0</v>
      </c>
      <c r="AL187" s="55">
        <f t="shared" si="173"/>
        <v>0</v>
      </c>
      <c r="AM187" s="55">
        <f t="shared" si="174"/>
        <v>0</v>
      </c>
      <c r="AN187" s="55">
        <f t="shared" si="175"/>
        <v>5.4</v>
      </c>
      <c r="AO187" s="57">
        <f t="shared" si="176"/>
        <v>9.9</v>
      </c>
      <c r="AP187" s="57">
        <f t="shared" si="177"/>
        <v>6.3</v>
      </c>
      <c r="AQ187" s="57">
        <f t="shared" si="178"/>
        <v>0</v>
      </c>
      <c r="AR187" s="57">
        <f t="shared" si="179"/>
        <v>0</v>
      </c>
      <c r="AS187" s="55">
        <f t="shared" si="180"/>
        <v>3.2</v>
      </c>
      <c r="AT187" s="55">
        <f>IF('Indicator Data'!L190="No data","x",IF('Indicator Data'!BE190&lt;1000,"x",ROUND((IF('Indicator Data'!L190&gt;AT$194,10,IF('Indicator Data'!L190&lt;AT$195,0,10-(AT$194-'Indicator Data'!L190)/(AT$194-AT$195)*10))),1)))</f>
        <v>10</v>
      </c>
      <c r="AU187" s="57">
        <f t="shared" si="181"/>
        <v>6.6</v>
      </c>
      <c r="AV187" s="58">
        <f t="shared" si="182"/>
        <v>6.1</v>
      </c>
      <c r="AW187" s="55">
        <f>ROUND(IF('Indicator Data'!M190=0,0,IF('Indicator Data'!M190&gt;AW$194,10,IF('Indicator Data'!M190&lt;AW$195,0,10-(AW$194-'Indicator Data'!M190)/(AW$194-AW$195)*10))),1)</f>
        <v>2</v>
      </c>
      <c r="AX187" s="55">
        <f>ROUND(IF('Indicator Data'!N190=0,0,IF(LOG('Indicator Data'!N190)&gt;LOG(AX$194),10,IF(LOG('Indicator Data'!N190)&lt;LOG(AX$195),0,10-(LOG(AX$194)-LOG('Indicator Data'!N190))/(LOG(AX$194)-LOG(AX$195))*10))),1)</f>
        <v>3.9</v>
      </c>
      <c r="AY187" s="57">
        <f t="shared" si="183"/>
        <v>3</v>
      </c>
      <c r="AZ187" s="55">
        <f>'Indicator Data'!O190</f>
        <v>0</v>
      </c>
      <c r="BA187" s="55">
        <f>'Indicator Data'!P190</f>
        <v>0</v>
      </c>
      <c r="BB187" s="57">
        <f t="shared" si="184"/>
        <v>0</v>
      </c>
      <c r="BC187" s="58">
        <f t="shared" si="185"/>
        <v>2.1</v>
      </c>
      <c r="BD187" s="15"/>
      <c r="BE187" s="104"/>
      <c r="BF187" s="4"/>
    </row>
    <row r="188" spans="1:58" x14ac:dyDescent="0.35">
      <c r="A188" s="127" t="str">
        <f>'Indicator Data'!A191</f>
        <v>Vanuatu</v>
      </c>
      <c r="B188" s="59" t="str">
        <f>'Indicator Data'!B191</f>
        <v>VUT</v>
      </c>
      <c r="C188" s="55">
        <f>ROUND(IF('Indicator Data'!C191=0,0.1,IF(LOG('Indicator Data'!C191)&gt;C$194,10,IF(LOG('Indicator Data'!C191)&lt;C$195,0,10-(C$194-LOG('Indicator Data'!C191))/(C$194-C$195)*10))),1)</f>
        <v>2.9</v>
      </c>
      <c r="D188" s="55">
        <f>ROUND(IF('Indicator Data'!D191=0,0.1,IF(LOG('Indicator Data'!D191)&gt;D$194,10,IF(LOG('Indicator Data'!D191)&lt;D$195,0,10-(D$194-LOG('Indicator Data'!D191))/(D$194-D$195)*10))),1)</f>
        <v>3.3</v>
      </c>
      <c r="E188" s="55">
        <f t="shared" si="155"/>
        <v>3.1</v>
      </c>
      <c r="F188" s="55">
        <f>ROUND(IF('Indicator Data'!E191="No data",0.1,IF('Indicator Data'!E191=0,0,IF(LOG('Indicator Data'!E191)&gt;F$194,10,IF(LOG('Indicator Data'!E191)&lt;F$195,0,10-(F$194-LOG('Indicator Data'!E191))/(F$194-F$195)*10)))),1)</f>
        <v>0.1</v>
      </c>
      <c r="G188" s="55">
        <f>ROUND(IF('Indicator Data'!F191=0,0,IF(LOG('Indicator Data'!F191)&gt;G$194,10,IF(LOG('Indicator Data'!F191)&lt;G$195,0,10-(G$194-LOG('Indicator Data'!F191))/(G$194-G$195)*10))),1)</f>
        <v>5.6</v>
      </c>
      <c r="H188" s="55">
        <f>ROUND(IF('Indicator Data'!G191=0,0,IF(LOG('Indicator Data'!G191)&gt;H$194,10,IF(LOG('Indicator Data'!G191)&lt;H$195,0,10-(H$194-LOG('Indicator Data'!G191))/(H$194-H$195)*10))),1)</f>
        <v>3.9</v>
      </c>
      <c r="I188" s="55">
        <f>ROUND(IF('Indicator Data'!H191=0,0,IF(LOG('Indicator Data'!H191)&gt;I$194,10,IF(LOG('Indicator Data'!H191)&lt;I$195,0,10-(I$194-LOG('Indicator Data'!H191))/(I$194-I$195)*10))),1)</f>
        <v>5.9</v>
      </c>
      <c r="J188" s="55">
        <f t="shared" si="156"/>
        <v>5</v>
      </c>
      <c r="K188" s="55">
        <f>ROUND(IF('Indicator Data'!I191=0,0,IF(LOG('Indicator Data'!I191)&gt;K$194,10,IF(LOG('Indicator Data'!I191)&lt;K$195,0,10-(K$194-LOG('Indicator Data'!I191))/(K$194-K$195)*10))),1)</f>
        <v>3.9</v>
      </c>
      <c r="L188" s="55">
        <f t="shared" si="157"/>
        <v>4.5</v>
      </c>
      <c r="M188" s="55">
        <f>ROUND(IF('Indicator Data'!J191=0,0,IF(LOG('Indicator Data'!J191)&gt;M$194,10,IF(LOG('Indicator Data'!J191)&lt;M$195,0,10-(M$194-LOG('Indicator Data'!J191))/(M$194-M$195)*10))),1)</f>
        <v>0</v>
      </c>
      <c r="N188" s="56">
        <f>'Indicator Data'!C191/'Indicator Data'!$BD191</f>
        <v>6.5480898639769464E-4</v>
      </c>
      <c r="O188" s="56">
        <f>'Indicator Data'!D191/'Indicator Data'!$BD191</f>
        <v>4.44011480386071E-4</v>
      </c>
      <c r="P188" s="56">
        <f>IF(F188=0.1,0,'Indicator Data'!E191/'Indicator Data'!$BD191)</f>
        <v>0</v>
      </c>
      <c r="Q188" s="56">
        <f>'Indicator Data'!F191/'Indicator Data'!$BD191</f>
        <v>1.1065330397683151E-4</v>
      </c>
      <c r="R188" s="56">
        <f>'Indicator Data'!G191/'Indicator Data'!$BD191</f>
        <v>1.6604783526251839E-2</v>
      </c>
      <c r="S188" s="56">
        <f>'Indicator Data'!H191/'Indicator Data'!$BD191</f>
        <v>6.3583168126878553E-4</v>
      </c>
      <c r="T188" s="56">
        <f>'Indicator Data'!I191/'Indicator Data'!$BD191</f>
        <v>4.1743894974373974E-3</v>
      </c>
      <c r="U188" s="56">
        <f>'Indicator Data'!J191/'Indicator Data'!$BD191</f>
        <v>0</v>
      </c>
      <c r="V188" s="55">
        <f t="shared" si="158"/>
        <v>3.3</v>
      </c>
      <c r="W188" s="55">
        <f t="shared" si="159"/>
        <v>4.4000000000000004</v>
      </c>
      <c r="X188" s="55">
        <f t="shared" si="160"/>
        <v>3.9</v>
      </c>
      <c r="Y188" s="55">
        <f t="shared" si="161"/>
        <v>0.1</v>
      </c>
      <c r="Z188" s="55">
        <f t="shared" si="162"/>
        <v>10</v>
      </c>
      <c r="AA188" s="55">
        <f t="shared" si="163"/>
        <v>9.1999999999999993</v>
      </c>
      <c r="AB188" s="55">
        <f t="shared" si="164"/>
        <v>1.3</v>
      </c>
      <c r="AC188" s="55">
        <f t="shared" si="165"/>
        <v>6.8</v>
      </c>
      <c r="AD188" s="55">
        <f t="shared" si="166"/>
        <v>4.2</v>
      </c>
      <c r="AE188" s="55">
        <f t="shared" si="167"/>
        <v>5.7</v>
      </c>
      <c r="AF188" s="55">
        <f t="shared" si="168"/>
        <v>0</v>
      </c>
      <c r="AG188" s="55">
        <f>ROUND(IF('Indicator Data'!K191=0,0,IF('Indicator Data'!K191&gt;AG$194,10,IF('Indicator Data'!K191&lt;AG$195,0,10-(AG$194-'Indicator Data'!K191)/(AG$194-AG$195)*10))),1)</f>
        <v>0</v>
      </c>
      <c r="AH188" s="55">
        <f t="shared" si="169"/>
        <v>3.1</v>
      </c>
      <c r="AI188" s="55">
        <f t="shared" si="170"/>
        <v>3.9</v>
      </c>
      <c r="AJ188" s="55">
        <f t="shared" si="171"/>
        <v>6.6</v>
      </c>
      <c r="AK188" s="55">
        <f t="shared" si="172"/>
        <v>3.6</v>
      </c>
      <c r="AL188" s="55">
        <f t="shared" si="173"/>
        <v>5.3</v>
      </c>
      <c r="AM188" s="55">
        <f t="shared" si="174"/>
        <v>4.0999999999999996</v>
      </c>
      <c r="AN188" s="55">
        <f t="shared" si="175"/>
        <v>0</v>
      </c>
      <c r="AO188" s="57">
        <f t="shared" si="176"/>
        <v>3.5</v>
      </c>
      <c r="AP188" s="57">
        <f t="shared" si="177"/>
        <v>0.1</v>
      </c>
      <c r="AQ188" s="57">
        <f t="shared" si="178"/>
        <v>8.6</v>
      </c>
      <c r="AR188" s="57">
        <f t="shared" si="179"/>
        <v>5.0999999999999996</v>
      </c>
      <c r="AS188" s="55">
        <f t="shared" si="180"/>
        <v>0</v>
      </c>
      <c r="AT188" s="55">
        <f>IF('Indicator Data'!L191="No data","x",IF('Indicator Data'!BE191&lt;1000,"x",ROUND((IF('Indicator Data'!L191&gt;AT$194,10,IF('Indicator Data'!L191&lt;AT$195,0,10-(AT$194-'Indicator Data'!L191)/(AT$194-AT$195)*10))),1)))</f>
        <v>3</v>
      </c>
      <c r="AU188" s="57">
        <f t="shared" si="181"/>
        <v>1.5</v>
      </c>
      <c r="AV188" s="58">
        <f t="shared" si="182"/>
        <v>4.5999999999999996</v>
      </c>
      <c r="AW188" s="55">
        <f>ROUND(IF('Indicator Data'!M191=0,0,IF('Indicator Data'!M191&gt;AW$194,10,IF('Indicator Data'!M191&lt;AW$195,0,10-(AW$194-'Indicator Data'!M191)/(AW$194-AW$195)*10))),1)</f>
        <v>0</v>
      </c>
      <c r="AX188" s="55">
        <f>ROUND(IF('Indicator Data'!N191=0,0,IF(LOG('Indicator Data'!N191)&gt;LOG(AX$194),10,IF(LOG('Indicator Data'!N191)&lt;LOG(AX$195),0,10-(LOG(AX$194)-LOG('Indicator Data'!N191))/(LOG(AX$194)-LOG(AX$195))*10))),1)</f>
        <v>0</v>
      </c>
      <c r="AY188" s="57">
        <f t="shared" si="183"/>
        <v>0</v>
      </c>
      <c r="AZ188" s="55">
        <f>'Indicator Data'!O191</f>
        <v>0</v>
      </c>
      <c r="BA188" s="55">
        <f>'Indicator Data'!P191</f>
        <v>0</v>
      </c>
      <c r="BB188" s="57">
        <f t="shared" si="184"/>
        <v>0</v>
      </c>
      <c r="BC188" s="58">
        <f t="shared" si="185"/>
        <v>0</v>
      </c>
      <c r="BD188" s="15"/>
      <c r="BE188" s="104"/>
      <c r="BF188" s="4"/>
    </row>
    <row r="189" spans="1:58" x14ac:dyDescent="0.35">
      <c r="A189" s="127" t="str">
        <f>'Indicator Data'!A192</f>
        <v>Venezuela</v>
      </c>
      <c r="B189" s="59" t="str">
        <f>'Indicator Data'!B192</f>
        <v>VEN</v>
      </c>
      <c r="C189" s="55">
        <f>ROUND(IF('Indicator Data'!C192=0,0.1,IF(LOG('Indicator Data'!C192)&gt;C$194,10,IF(LOG('Indicator Data'!C192)&lt;C$195,0,10-(C$194-LOG('Indicator Data'!C192))/(C$194-C$195)*10))),1)</f>
        <v>9.4</v>
      </c>
      <c r="D189" s="55">
        <f>ROUND(IF('Indicator Data'!D192=0,0.1,IF(LOG('Indicator Data'!D192)&gt;D$194,10,IF(LOG('Indicator Data'!D192)&lt;D$195,0,10-(D$194-LOG('Indicator Data'!D192))/(D$194-D$195)*10))),1)</f>
        <v>9.9</v>
      </c>
      <c r="E189" s="55">
        <f t="shared" si="155"/>
        <v>9.6999999999999993</v>
      </c>
      <c r="F189" s="55">
        <f>ROUND(IF('Indicator Data'!E192="No data",0.1,IF('Indicator Data'!E192=0,0,IF(LOG('Indicator Data'!E192)&gt;F$194,10,IF(LOG('Indicator Data'!E192)&lt;F$195,0,10-(F$194-LOG('Indicator Data'!E192))/(F$194-F$195)*10)))),1)</f>
        <v>7.6</v>
      </c>
      <c r="G189" s="55">
        <f>ROUND(IF('Indicator Data'!F192=0,0,IF(LOG('Indicator Data'!F192)&gt;G$194,10,IF(LOG('Indicator Data'!F192)&lt;G$195,0,10-(G$194-LOG('Indicator Data'!F192))/(G$194-G$195)*10))),1)</f>
        <v>6.8</v>
      </c>
      <c r="H189" s="55">
        <f>ROUND(IF('Indicator Data'!G192=0,0,IF(LOG('Indicator Data'!G192)&gt;H$194,10,IF(LOG('Indicator Data'!G192)&lt;H$195,0,10-(H$194-LOG('Indicator Data'!G192))/(H$194-H$195)*10))),1)</f>
        <v>6.4</v>
      </c>
      <c r="I189" s="55">
        <f>ROUND(IF('Indicator Data'!H192=0,0,IF(LOG('Indicator Data'!H192)&gt;I$194,10,IF(LOG('Indicator Data'!H192)&lt;I$195,0,10-(I$194-LOG('Indicator Data'!H192))/(I$194-I$195)*10))),1)</f>
        <v>4.8</v>
      </c>
      <c r="J189" s="55">
        <f t="shared" si="156"/>
        <v>5.7</v>
      </c>
      <c r="K189" s="55">
        <f>ROUND(IF('Indicator Data'!I192=0,0,IF(LOG('Indicator Data'!I192)&gt;K$194,10,IF(LOG('Indicator Data'!I192)&lt;K$195,0,10-(K$194-LOG('Indicator Data'!I192))/(K$194-K$195)*10))),1)</f>
        <v>7.6</v>
      </c>
      <c r="L189" s="55">
        <f t="shared" si="157"/>
        <v>6.8</v>
      </c>
      <c r="M189" s="55">
        <f>ROUND(IF('Indicator Data'!J192=0,0,IF(LOG('Indicator Data'!J192)&gt;M$194,10,IF(LOG('Indicator Data'!J192)&lt;M$195,0,10-(M$194-LOG('Indicator Data'!J192))/(M$194-M$195)*10))),1)</f>
        <v>0</v>
      </c>
      <c r="N189" s="56">
        <f>'Indicator Data'!C192/'Indicator Data'!$BD192</f>
        <v>1.8742575354346702E-3</v>
      </c>
      <c r="O189" s="56">
        <f>'Indicator Data'!D192/'Indicator Data'!$BD192</f>
        <v>3.0863645853335998E-4</v>
      </c>
      <c r="P189" s="56">
        <f>IF(F189=0.1,0,'Indicator Data'!E192/'Indicator Data'!$BD192)</f>
        <v>3.6640222894830953E-3</v>
      </c>
      <c r="Q189" s="56">
        <f>'Indicator Data'!F192/'Indicator Data'!$BD192</f>
        <v>3.6383535034995315E-6</v>
      </c>
      <c r="R189" s="56">
        <f>'Indicator Data'!G192/'Indicator Data'!$BD192</f>
        <v>1.1997347473535936E-3</v>
      </c>
      <c r="S189" s="56">
        <f>'Indicator Data'!H192/'Indicator Data'!$BD192</f>
        <v>7.4258710082344519E-7</v>
      </c>
      <c r="T189" s="56">
        <f>'Indicator Data'!I192/'Indicator Data'!$BD192</f>
        <v>2.0527208372716609E-3</v>
      </c>
      <c r="U189" s="56">
        <f>'Indicator Data'!J192/'Indicator Data'!$BD192</f>
        <v>0</v>
      </c>
      <c r="V189" s="55">
        <f t="shared" si="158"/>
        <v>9.4</v>
      </c>
      <c r="W189" s="55">
        <f t="shared" si="159"/>
        <v>3.1</v>
      </c>
      <c r="X189" s="55">
        <f t="shared" si="160"/>
        <v>7.4</v>
      </c>
      <c r="Y189" s="55">
        <f t="shared" si="161"/>
        <v>2.4</v>
      </c>
      <c r="Z189" s="55">
        <f t="shared" si="162"/>
        <v>6.8</v>
      </c>
      <c r="AA189" s="55">
        <f t="shared" si="163"/>
        <v>0.7</v>
      </c>
      <c r="AB189" s="55">
        <f t="shared" si="164"/>
        <v>0</v>
      </c>
      <c r="AC189" s="55">
        <f t="shared" si="165"/>
        <v>0.4</v>
      </c>
      <c r="AD189" s="55">
        <f t="shared" si="166"/>
        <v>2.1</v>
      </c>
      <c r="AE189" s="55">
        <f t="shared" si="167"/>
        <v>1.3</v>
      </c>
      <c r="AF189" s="55">
        <f t="shared" si="168"/>
        <v>0</v>
      </c>
      <c r="AG189" s="55">
        <f>ROUND(IF('Indicator Data'!K192=0,0,IF('Indicator Data'!K192&gt;AG$194,10,IF('Indicator Data'!K192&lt;AG$195,0,10-(AG$194-'Indicator Data'!K192)/(AG$194-AG$195)*10))),1)</f>
        <v>1</v>
      </c>
      <c r="AH189" s="55">
        <f t="shared" si="169"/>
        <v>9.4</v>
      </c>
      <c r="AI189" s="55">
        <f t="shared" si="170"/>
        <v>6.5</v>
      </c>
      <c r="AJ189" s="55">
        <f t="shared" si="171"/>
        <v>3.6</v>
      </c>
      <c r="AK189" s="55">
        <f t="shared" si="172"/>
        <v>2.4</v>
      </c>
      <c r="AL189" s="55">
        <f t="shared" si="173"/>
        <v>3</v>
      </c>
      <c r="AM189" s="55">
        <f t="shared" si="174"/>
        <v>4.9000000000000004</v>
      </c>
      <c r="AN189" s="55">
        <f t="shared" si="175"/>
        <v>0</v>
      </c>
      <c r="AO189" s="57">
        <f t="shared" si="176"/>
        <v>8.8000000000000007</v>
      </c>
      <c r="AP189" s="57">
        <f t="shared" si="177"/>
        <v>5.6</v>
      </c>
      <c r="AQ189" s="57">
        <f t="shared" si="178"/>
        <v>6.8</v>
      </c>
      <c r="AR189" s="57">
        <f t="shared" si="179"/>
        <v>4.5999999999999996</v>
      </c>
      <c r="AS189" s="55">
        <f t="shared" si="180"/>
        <v>0.5</v>
      </c>
      <c r="AT189" s="55">
        <f>IF('Indicator Data'!L192="No data","x",IF('Indicator Data'!BE192&lt;1000,"x",ROUND((IF('Indicator Data'!L192&gt;AT$194,10,IF('Indicator Data'!L192&lt;AT$195,0,10-(AT$194-'Indicator Data'!L192)/(AT$194-AT$195)*10))),1)))</f>
        <v>2</v>
      </c>
      <c r="AU189" s="57">
        <f t="shared" si="181"/>
        <v>1.3</v>
      </c>
      <c r="AV189" s="58">
        <f t="shared" si="182"/>
        <v>6</v>
      </c>
      <c r="AW189" s="55">
        <f>ROUND(IF('Indicator Data'!M192=0,0,IF('Indicator Data'!M192&gt;AW$194,10,IF('Indicator Data'!M192&lt;AW$195,0,10-(AW$194-'Indicator Data'!M192)/(AW$194-AW$195)*10))),1)</f>
        <v>8.9</v>
      </c>
      <c r="AX189" s="55">
        <f>ROUND(IF('Indicator Data'!N192=0,0,IF(LOG('Indicator Data'!N192)&gt;LOG(AX$194),10,IF(LOG('Indicator Data'!N192)&lt;LOG(AX$195),0,10-(LOG(AX$194)-LOG('Indicator Data'!N192))/(LOG(AX$194)-LOG(AX$195))*10))),1)</f>
        <v>7.9</v>
      </c>
      <c r="AY189" s="57">
        <f t="shared" si="183"/>
        <v>8.4</v>
      </c>
      <c r="AZ189" s="55">
        <f>'Indicator Data'!O192</f>
        <v>0</v>
      </c>
      <c r="BA189" s="55">
        <f>'Indicator Data'!P192</f>
        <v>0</v>
      </c>
      <c r="BB189" s="57">
        <f t="shared" si="184"/>
        <v>0</v>
      </c>
      <c r="BC189" s="58">
        <f t="shared" si="185"/>
        <v>5.9</v>
      </c>
      <c r="BD189" s="15"/>
      <c r="BE189" s="104"/>
      <c r="BF189" s="4"/>
    </row>
    <row r="190" spans="1:58" x14ac:dyDescent="0.35">
      <c r="A190" s="127" t="str">
        <f>'Indicator Data'!A193</f>
        <v>Viet Nam</v>
      </c>
      <c r="B190" s="59" t="str">
        <f>'Indicator Data'!B193</f>
        <v>VNM</v>
      </c>
      <c r="C190" s="55">
        <f>ROUND(IF('Indicator Data'!C193=0,0.1,IF(LOG('Indicator Data'!C193)&gt;C$194,10,IF(LOG('Indicator Data'!C193)&lt;C$195,0,10-(C$194-LOG('Indicator Data'!C193))/(C$194-C$195)*10))),1)</f>
        <v>7.8</v>
      </c>
      <c r="D190" s="55">
        <f>ROUND(IF('Indicator Data'!D193=0,0.1,IF(LOG('Indicator Data'!D193)&gt;D$194,10,IF(LOG('Indicator Data'!D193)&lt;D$195,0,10-(D$194-LOG('Indicator Data'!D193))/(D$194-D$195)*10))),1)</f>
        <v>0.1</v>
      </c>
      <c r="E190" s="55">
        <f t="shared" si="155"/>
        <v>5.0999999999999996</v>
      </c>
      <c r="F190" s="55">
        <f>ROUND(IF('Indicator Data'!E193="No data",0.1,IF('Indicator Data'!E193=0,0,IF(LOG('Indicator Data'!E193)&gt;F$194,10,IF(LOG('Indicator Data'!E193)&lt;F$195,0,10-(F$194-LOG('Indicator Data'!E193))/(F$194-F$195)*10)))),1)</f>
        <v>10</v>
      </c>
      <c r="G190" s="55">
        <f>ROUND(IF('Indicator Data'!F193=0,0,IF(LOG('Indicator Data'!F193)&gt;G$194,10,IF(LOG('Indicator Data'!F193)&lt;G$195,0,10-(G$194-LOG('Indicator Data'!F193))/(G$194-G$195)*10))),1)</f>
        <v>7.7</v>
      </c>
      <c r="H190" s="55">
        <f>ROUND(IF('Indicator Data'!G193=0,0,IF(LOG('Indicator Data'!G193)&gt;H$194,10,IF(LOG('Indicator Data'!G193)&lt;H$195,0,10-(H$194-LOG('Indicator Data'!G193))/(H$194-H$195)*10))),1)</f>
        <v>9.8000000000000007</v>
      </c>
      <c r="I190" s="55">
        <f>ROUND(IF('Indicator Data'!H193=0,0,IF(LOG('Indicator Data'!H193)&gt;I$194,10,IF(LOG('Indicator Data'!H193)&lt;I$195,0,10-(I$194-LOG('Indicator Data'!H193))/(I$194-I$195)*10))),1)</f>
        <v>9.8000000000000007</v>
      </c>
      <c r="J190" s="55">
        <f t="shared" si="156"/>
        <v>9.8000000000000007</v>
      </c>
      <c r="K190" s="55">
        <f>ROUND(IF('Indicator Data'!I193=0,0,IF(LOG('Indicator Data'!I193)&gt;K$194,10,IF(LOG('Indicator Data'!I193)&lt;K$195,0,10-(K$194-LOG('Indicator Data'!I193))/(K$194-K$195)*10))),1)</f>
        <v>9.3000000000000007</v>
      </c>
      <c r="L190" s="55">
        <f t="shared" si="157"/>
        <v>9.6</v>
      </c>
      <c r="M190" s="55">
        <f>ROUND(IF('Indicator Data'!J193=0,0,IF(LOG('Indicator Data'!J193)&gt;M$194,10,IF(LOG('Indicator Data'!J193)&lt;M$195,0,10-(M$194-LOG('Indicator Data'!J193))/(M$194-M$195)*10))),1)</f>
        <v>10</v>
      </c>
      <c r="N190" s="56">
        <f>'Indicator Data'!C193/'Indicator Data'!$BD193</f>
        <v>1.4505706731997067E-4</v>
      </c>
      <c r="O190" s="56">
        <f>'Indicator Data'!D193/'Indicator Data'!$BD193</f>
        <v>0</v>
      </c>
      <c r="P190" s="56">
        <f>IF(F190=0.1,0,'Indicator Data'!E193/'Indicator Data'!$BD193)</f>
        <v>1.88296679431669E-2</v>
      </c>
      <c r="Q190" s="56">
        <f>'Indicator Data'!F193/'Indicator Data'!$BD193</f>
        <v>4.4379208196754433E-6</v>
      </c>
      <c r="R190" s="56">
        <f>'Indicator Data'!G193/'Indicator Data'!$BD193</f>
        <v>8.9852385130832213E-3</v>
      </c>
      <c r="S190" s="56">
        <f>'Indicator Data'!H193/'Indicator Data'!$BD193</f>
        <v>7.7381866093043951E-4</v>
      </c>
      <c r="T190" s="56">
        <f>'Indicator Data'!I193/'Indicator Data'!$BD193</f>
        <v>4.9891175897408433E-3</v>
      </c>
      <c r="U190" s="56">
        <f>'Indicator Data'!J193/'Indicator Data'!$BD193</f>
        <v>2.5555791331842016E-3</v>
      </c>
      <c r="V190" s="55">
        <f t="shared" si="158"/>
        <v>0.7</v>
      </c>
      <c r="W190" s="55">
        <f t="shared" si="159"/>
        <v>0</v>
      </c>
      <c r="X190" s="55">
        <f t="shared" si="160"/>
        <v>0.4</v>
      </c>
      <c r="Y190" s="55">
        <f t="shared" si="161"/>
        <v>10</v>
      </c>
      <c r="Z190" s="55">
        <f t="shared" si="162"/>
        <v>7</v>
      </c>
      <c r="AA190" s="55">
        <f t="shared" si="163"/>
        <v>5</v>
      </c>
      <c r="AB190" s="55">
        <f t="shared" si="164"/>
        <v>1.5</v>
      </c>
      <c r="AC190" s="55">
        <f t="shared" si="165"/>
        <v>3.4</v>
      </c>
      <c r="AD190" s="55">
        <f t="shared" si="166"/>
        <v>5</v>
      </c>
      <c r="AE190" s="55">
        <f t="shared" si="167"/>
        <v>4.2</v>
      </c>
      <c r="AF190" s="55">
        <f t="shared" si="168"/>
        <v>0.9</v>
      </c>
      <c r="AG190" s="55">
        <f>ROUND(IF('Indicator Data'!K193=0,0,IF('Indicator Data'!K193&gt;AG$194,10,IF('Indicator Data'!K193&lt;AG$195,0,10-(AG$194-'Indicator Data'!K193)/(AG$194-AG$195)*10))),1)</f>
        <v>6.1</v>
      </c>
      <c r="AH190" s="55">
        <f t="shared" si="169"/>
        <v>4.3</v>
      </c>
      <c r="AI190" s="55">
        <f t="shared" si="170"/>
        <v>0.1</v>
      </c>
      <c r="AJ190" s="55">
        <f t="shared" si="171"/>
        <v>7.4</v>
      </c>
      <c r="AK190" s="55">
        <f t="shared" si="172"/>
        <v>5.7</v>
      </c>
      <c r="AL190" s="55">
        <f t="shared" si="173"/>
        <v>6.6</v>
      </c>
      <c r="AM190" s="55">
        <f t="shared" si="174"/>
        <v>7.2</v>
      </c>
      <c r="AN190" s="55">
        <f t="shared" si="175"/>
        <v>7.7</v>
      </c>
      <c r="AO190" s="57">
        <f t="shared" si="176"/>
        <v>3.1</v>
      </c>
      <c r="AP190" s="57">
        <f t="shared" si="177"/>
        <v>10</v>
      </c>
      <c r="AQ190" s="57">
        <f t="shared" si="178"/>
        <v>7.4</v>
      </c>
      <c r="AR190" s="57">
        <f t="shared" si="179"/>
        <v>7.9</v>
      </c>
      <c r="AS190" s="55">
        <f t="shared" si="180"/>
        <v>6.9</v>
      </c>
      <c r="AT190" s="55">
        <f>IF('Indicator Data'!L193="No data","x",IF('Indicator Data'!BE193&lt;1000,"x",ROUND((IF('Indicator Data'!L193&gt;AT$194,10,IF('Indicator Data'!L193&lt;AT$195,0,10-(AT$194-'Indicator Data'!L193)/(AT$194-AT$195)*10))),1)))</f>
        <v>0</v>
      </c>
      <c r="AU190" s="57">
        <f t="shared" si="181"/>
        <v>3.5</v>
      </c>
      <c r="AV190" s="58">
        <f t="shared" si="182"/>
        <v>7.3</v>
      </c>
      <c r="AW190" s="55">
        <f>ROUND(IF('Indicator Data'!M193=0,0,IF('Indicator Data'!M193&gt;AW$194,10,IF('Indicator Data'!M193&lt;AW$195,0,10-(AW$194-'Indicator Data'!M193)/(AW$194-AW$195)*10))),1)</f>
        <v>2.5</v>
      </c>
      <c r="AX190" s="55">
        <f>ROUND(IF('Indicator Data'!N193=0,0,IF(LOG('Indicator Data'!N193)&gt;LOG(AX$194),10,IF(LOG('Indicator Data'!N193)&lt;LOG(AX$195),0,10-(LOG(AX$194)-LOG('Indicator Data'!N193))/(LOG(AX$194)-LOG(AX$195))*10))),1)</f>
        <v>6</v>
      </c>
      <c r="AY190" s="57">
        <f t="shared" si="183"/>
        <v>4.5</v>
      </c>
      <c r="AZ190" s="55">
        <f>'Indicator Data'!O193</f>
        <v>0</v>
      </c>
      <c r="BA190" s="55">
        <f>'Indicator Data'!P193</f>
        <v>0</v>
      </c>
      <c r="BB190" s="57">
        <f t="shared" si="184"/>
        <v>0</v>
      </c>
      <c r="BC190" s="58">
        <f t="shared" si="185"/>
        <v>3.2</v>
      </c>
      <c r="BD190" s="15"/>
      <c r="BE190" s="104"/>
      <c r="BF190" s="4"/>
    </row>
    <row r="191" spans="1:58" x14ac:dyDescent="0.35">
      <c r="A191" s="127" t="str">
        <f>'Indicator Data'!A194</f>
        <v>Yemen</v>
      </c>
      <c r="B191" s="59" t="str">
        <f>'Indicator Data'!B194</f>
        <v>YEM</v>
      </c>
      <c r="C191" s="55">
        <f>ROUND(IF('Indicator Data'!C194=0,0.1,IF(LOG('Indicator Data'!C194)&gt;C$194,10,IF(LOG('Indicator Data'!C194)&lt;C$195,0,10-(C$194-LOG('Indicator Data'!C194))/(C$194-C$195)*10))),1)</f>
        <v>0</v>
      </c>
      <c r="D191" s="55">
        <f>ROUND(IF('Indicator Data'!D194=0,0.1,IF(LOG('Indicator Data'!D194)&gt;D$194,10,IF(LOG('Indicator Data'!D194)&lt;D$195,0,10-(D$194-LOG('Indicator Data'!D194))/(D$194-D$195)*10))),1)</f>
        <v>0.1</v>
      </c>
      <c r="E191" s="55">
        <f t="shared" si="155"/>
        <v>0.1</v>
      </c>
      <c r="F191" s="55">
        <f>ROUND(IF('Indicator Data'!E194="No data",0.1,IF('Indicator Data'!E194=0,0,IF(LOG('Indicator Data'!E194)&gt;F$194,10,IF(LOG('Indicator Data'!E194)&lt;F$195,0,10-(F$194-LOG('Indicator Data'!E194))/(F$194-F$195)*10)))),1)</f>
        <v>7</v>
      </c>
      <c r="G191" s="55">
        <f>ROUND(IF('Indicator Data'!F194=0,0,IF(LOG('Indicator Data'!F194)&gt;G$194,10,IF(LOG('Indicator Data'!F194)&lt;G$195,0,10-(G$194-LOG('Indicator Data'!F194))/(G$194-G$195)*10))),1)</f>
        <v>5.6</v>
      </c>
      <c r="H191" s="55">
        <f>ROUND(IF('Indicator Data'!G194=0,0,IF(LOG('Indicator Data'!G194)&gt;H$194,10,IF(LOG('Indicator Data'!G194)&lt;H$195,0,10-(H$194-LOG('Indicator Data'!G194))/(H$194-H$195)*10))),1)</f>
        <v>0</v>
      </c>
      <c r="I191" s="55">
        <f>ROUND(IF('Indicator Data'!H194=0,0,IF(LOG('Indicator Data'!H194)&gt;I$194,10,IF(LOG('Indicator Data'!H194)&lt;I$195,0,10-(I$194-LOG('Indicator Data'!H194))/(I$194-I$195)*10))),1)</f>
        <v>0</v>
      </c>
      <c r="J191" s="55">
        <f t="shared" si="156"/>
        <v>0</v>
      </c>
      <c r="K191" s="55">
        <f>ROUND(IF('Indicator Data'!I194=0,0,IF(LOG('Indicator Data'!I194)&gt;K$194,10,IF(LOG('Indicator Data'!I194)&lt;K$195,0,10-(K$194-LOG('Indicator Data'!I194))/(K$194-K$195)*10))),1)</f>
        <v>0</v>
      </c>
      <c r="L191" s="55">
        <f t="shared" si="157"/>
        <v>0</v>
      </c>
      <c r="M191" s="55">
        <f>ROUND(IF('Indicator Data'!J194=0,0,IF(LOG('Indicator Data'!J194)&gt;M$194,10,IF(LOG('Indicator Data'!J194)&lt;M$195,0,10-(M$194-LOG('Indicator Data'!J194))/(M$194-M$195)*10))),1)</f>
        <v>0</v>
      </c>
      <c r="N191" s="56">
        <f>'Indicator Data'!C194/'Indicator Data'!$BD194</f>
        <v>1.5081579468179018E-9</v>
      </c>
      <c r="O191" s="56">
        <f>'Indicator Data'!D194/'Indicator Data'!$BD194</f>
        <v>0</v>
      </c>
      <c r="P191" s="56">
        <f>IF(F191=0.1,0,'Indicator Data'!E194/'Indicator Data'!$BD194)</f>
        <v>2.2927639222678803E-3</v>
      </c>
      <c r="Q191" s="56">
        <f>'Indicator Data'!F194/'Indicator Data'!$BD194</f>
        <v>8.4094887114566193E-7</v>
      </c>
      <c r="R191" s="56">
        <f>'Indicator Data'!G194/'Indicator Data'!$BD194</f>
        <v>0</v>
      </c>
      <c r="S191" s="56">
        <f>'Indicator Data'!H194/'Indicator Data'!$BD194</f>
        <v>0</v>
      </c>
      <c r="T191" s="56">
        <f>'Indicator Data'!I194/'Indicator Data'!$BD194</f>
        <v>0</v>
      </c>
      <c r="U191" s="56">
        <f>'Indicator Data'!J194/'Indicator Data'!$BD194</f>
        <v>0</v>
      </c>
      <c r="V191" s="55">
        <f t="shared" si="158"/>
        <v>0</v>
      </c>
      <c r="W191" s="55">
        <f t="shared" si="159"/>
        <v>0</v>
      </c>
      <c r="X191" s="55">
        <f t="shared" si="160"/>
        <v>0</v>
      </c>
      <c r="Y191" s="55">
        <f t="shared" si="161"/>
        <v>1.5</v>
      </c>
      <c r="Z191" s="55">
        <f t="shared" si="162"/>
        <v>5.4</v>
      </c>
      <c r="AA191" s="55">
        <f t="shared" si="163"/>
        <v>0</v>
      </c>
      <c r="AB191" s="55">
        <f t="shared" si="164"/>
        <v>0</v>
      </c>
      <c r="AC191" s="55">
        <f t="shared" si="165"/>
        <v>0</v>
      </c>
      <c r="AD191" s="55">
        <f t="shared" si="166"/>
        <v>0</v>
      </c>
      <c r="AE191" s="55">
        <f t="shared" si="167"/>
        <v>0</v>
      </c>
      <c r="AF191" s="55">
        <f t="shared" si="168"/>
        <v>0</v>
      </c>
      <c r="AG191" s="55">
        <f>ROUND(IF('Indicator Data'!K194=0,0,IF('Indicator Data'!K194&gt;AG$194,10,IF('Indicator Data'!K194&lt;AG$195,0,10-(AG$194-'Indicator Data'!K194)/(AG$194-AG$195)*10))),1)</f>
        <v>0</v>
      </c>
      <c r="AH191" s="55">
        <f t="shared" si="169"/>
        <v>0</v>
      </c>
      <c r="AI191" s="55">
        <f t="shared" si="170"/>
        <v>0.1</v>
      </c>
      <c r="AJ191" s="55">
        <f t="shared" si="171"/>
        <v>0</v>
      </c>
      <c r="AK191" s="55">
        <f t="shared" si="172"/>
        <v>0</v>
      </c>
      <c r="AL191" s="55">
        <f t="shared" si="173"/>
        <v>0</v>
      </c>
      <c r="AM191" s="55">
        <f t="shared" si="174"/>
        <v>0</v>
      </c>
      <c r="AN191" s="55">
        <f t="shared" si="175"/>
        <v>0</v>
      </c>
      <c r="AO191" s="57">
        <f t="shared" si="176"/>
        <v>0.1</v>
      </c>
      <c r="AP191" s="57">
        <f t="shared" si="177"/>
        <v>4.8</v>
      </c>
      <c r="AQ191" s="57">
        <f t="shared" si="178"/>
        <v>5.5</v>
      </c>
      <c r="AR191" s="57">
        <f t="shared" si="179"/>
        <v>0</v>
      </c>
      <c r="AS191" s="55">
        <f t="shared" si="180"/>
        <v>0</v>
      </c>
      <c r="AT191" s="55">
        <f>IF('Indicator Data'!L194="No data","x",IF('Indicator Data'!BE194&lt;1000,"x",ROUND((IF('Indicator Data'!L194&gt;AT$194,10,IF('Indicator Data'!L194&lt;AT$195,0,10-(AT$194-'Indicator Data'!L194)/(AT$194-AT$195)*10))),1)))</f>
        <v>5.0999999999999996</v>
      </c>
      <c r="AU191" s="57">
        <f t="shared" si="181"/>
        <v>2.6</v>
      </c>
      <c r="AV191" s="58">
        <f t="shared" si="182"/>
        <v>2.9</v>
      </c>
      <c r="AW191" s="55">
        <f>ROUND(IF('Indicator Data'!M194=0,0,IF('Indicator Data'!M194&gt;AW$194,10,IF('Indicator Data'!M194&lt;AW$195,0,10-(AW$194-'Indicator Data'!M194)/(AW$194-AW$195)*10))),1)</f>
        <v>10</v>
      </c>
      <c r="AX191" s="55">
        <f>ROUND(IF('Indicator Data'!N194=0,0,IF(LOG('Indicator Data'!N194)&gt;LOG(AX$194),10,IF(LOG('Indicator Data'!N194)&lt;LOG(AX$195),0,10-(LOG(AX$194)-LOG('Indicator Data'!N194))/(LOG(AX$194)-LOG(AX$195))*10))),1)</f>
        <v>10</v>
      </c>
      <c r="AY191" s="57">
        <f t="shared" si="183"/>
        <v>10</v>
      </c>
      <c r="AZ191" s="55">
        <f>'Indicator Data'!O194</f>
        <v>5</v>
      </c>
      <c r="BA191" s="55">
        <f>'Indicator Data'!P194</f>
        <v>4</v>
      </c>
      <c r="BB191" s="57">
        <f t="shared" si="184"/>
        <v>10</v>
      </c>
      <c r="BC191" s="58">
        <f t="shared" si="185"/>
        <v>10</v>
      </c>
      <c r="BD191" s="15"/>
      <c r="BE191" s="104"/>
      <c r="BF191" s="4"/>
    </row>
    <row r="192" spans="1:58" x14ac:dyDescent="0.35">
      <c r="A192" s="127" t="str">
        <f>'Indicator Data'!A195</f>
        <v>Zambia</v>
      </c>
      <c r="B192" s="59" t="str">
        <f>'Indicator Data'!B195</f>
        <v>ZMB</v>
      </c>
      <c r="C192" s="55">
        <f>ROUND(IF('Indicator Data'!C195=0,0.1,IF(LOG('Indicator Data'!C195)&gt;C$194,10,IF(LOG('Indicator Data'!C195)&lt;C$195,0,10-(C$194-LOG('Indicator Data'!C195))/(C$194-C$195)*10))),1)</f>
        <v>4.7</v>
      </c>
      <c r="D192" s="55">
        <f>ROUND(IF('Indicator Data'!D195=0,0.1,IF(LOG('Indicator Data'!D195)&gt;D$194,10,IF(LOG('Indicator Data'!D195)&lt;D$195,0,10-(D$194-LOG('Indicator Data'!D195))/(D$194-D$195)*10))),1)</f>
        <v>0.1</v>
      </c>
      <c r="E192" s="55">
        <f t="shared" si="155"/>
        <v>2.7</v>
      </c>
      <c r="F192" s="55">
        <f>ROUND(IF('Indicator Data'!E195="No data",0.1,IF('Indicator Data'!E195=0,0,IF(LOG('Indicator Data'!E195)&gt;F$194,10,IF(LOG('Indicator Data'!E195)&lt;F$195,0,10-(F$194-LOG('Indicator Data'!E195))/(F$194-F$195)*10)))),1)</f>
        <v>7.2</v>
      </c>
      <c r="G192" s="55">
        <f>ROUND(IF('Indicator Data'!F195=0,0,IF(LOG('Indicator Data'!F195)&gt;G$194,10,IF(LOG('Indicator Data'!F195)&lt;G$195,0,10-(G$194-LOG('Indicator Data'!F195))/(G$194-G$195)*10))),1)</f>
        <v>0</v>
      </c>
      <c r="H192" s="55">
        <f>ROUND(IF('Indicator Data'!G195=0,0,IF(LOG('Indicator Data'!G195)&gt;H$194,10,IF(LOG('Indicator Data'!G195)&lt;H$195,0,10-(H$194-LOG('Indicator Data'!G195))/(H$194-H$195)*10))),1)</f>
        <v>0</v>
      </c>
      <c r="I192" s="55">
        <f>ROUND(IF('Indicator Data'!H195=0,0,IF(LOG('Indicator Data'!H195)&gt;I$194,10,IF(LOG('Indicator Data'!H195)&lt;I$195,0,10-(I$194-LOG('Indicator Data'!H195))/(I$194-I$195)*10))),1)</f>
        <v>0</v>
      </c>
      <c r="J192" s="55">
        <f t="shared" si="156"/>
        <v>0</v>
      </c>
      <c r="K192" s="55">
        <f>ROUND(IF('Indicator Data'!I195=0,0,IF(LOG('Indicator Data'!I195)&gt;K$194,10,IF(LOG('Indicator Data'!I195)&lt;K$195,0,10-(K$194-LOG('Indicator Data'!I195))/(K$194-K$195)*10))),1)</f>
        <v>0</v>
      </c>
      <c r="L192" s="55">
        <f t="shared" si="157"/>
        <v>0</v>
      </c>
      <c r="M192" s="55">
        <f>ROUND(IF('Indicator Data'!J195=0,0,IF(LOG('Indicator Data'!J195)&gt;M$194,10,IF(LOG('Indicator Data'!J195)&lt;M$195,0,10-(M$194-LOG('Indicator Data'!J195))/(M$194-M$195)*10))),1)</f>
        <v>10</v>
      </c>
      <c r="N192" s="56">
        <f>'Indicator Data'!C195/'Indicator Data'!$BD195</f>
        <v>4.8561064527470076E-5</v>
      </c>
      <c r="O192" s="56">
        <f>'Indicator Data'!D195/'Indicator Data'!$BD195</f>
        <v>0</v>
      </c>
      <c r="P192" s="56">
        <f>IF(F192=0.1,0,'Indicator Data'!E195/'Indicator Data'!$BD195)</f>
        <v>4.4929109430178298E-3</v>
      </c>
      <c r="Q192" s="56">
        <f>'Indicator Data'!F195/'Indicator Data'!$BD195</f>
        <v>0</v>
      </c>
      <c r="R192" s="56">
        <f>'Indicator Data'!G195/'Indicator Data'!$BD195</f>
        <v>0</v>
      </c>
      <c r="S192" s="56">
        <f>'Indicator Data'!H195/'Indicator Data'!$BD195</f>
        <v>0</v>
      </c>
      <c r="T192" s="56">
        <f>'Indicator Data'!I195/'Indicator Data'!$BD195</f>
        <v>0</v>
      </c>
      <c r="U192" s="56">
        <f>'Indicator Data'!J195/'Indicator Data'!$BD195</f>
        <v>7.82475469988019E-3</v>
      </c>
      <c r="V192" s="55">
        <f t="shared" si="158"/>
        <v>0.2</v>
      </c>
      <c r="W192" s="55">
        <f t="shared" si="159"/>
        <v>0</v>
      </c>
      <c r="X192" s="55">
        <f t="shared" si="160"/>
        <v>0.1</v>
      </c>
      <c r="Y192" s="55">
        <f t="shared" si="161"/>
        <v>3</v>
      </c>
      <c r="Z192" s="55">
        <f t="shared" si="162"/>
        <v>0</v>
      </c>
      <c r="AA192" s="55">
        <f t="shared" si="163"/>
        <v>0</v>
      </c>
      <c r="AB192" s="55">
        <f t="shared" si="164"/>
        <v>0</v>
      </c>
      <c r="AC192" s="55">
        <f t="shared" si="165"/>
        <v>0</v>
      </c>
      <c r="AD192" s="55">
        <f t="shared" si="166"/>
        <v>0</v>
      </c>
      <c r="AE192" s="55">
        <f t="shared" si="167"/>
        <v>0</v>
      </c>
      <c r="AF192" s="55">
        <f t="shared" si="168"/>
        <v>2.6</v>
      </c>
      <c r="AG192" s="55">
        <f>ROUND(IF('Indicator Data'!K195=0,0,IF('Indicator Data'!K195&gt;AG$194,10,IF('Indicator Data'!K195&lt;AG$195,0,10-(AG$194-'Indicator Data'!K195)/(AG$194-AG$195)*10))),1)</f>
        <v>3</v>
      </c>
      <c r="AH192" s="55">
        <f t="shared" si="169"/>
        <v>2.5</v>
      </c>
      <c r="AI192" s="55">
        <f t="shared" si="170"/>
        <v>0.1</v>
      </c>
      <c r="AJ192" s="55">
        <f t="shared" si="171"/>
        <v>0</v>
      </c>
      <c r="AK192" s="55">
        <f t="shared" si="172"/>
        <v>0</v>
      </c>
      <c r="AL192" s="55">
        <f t="shared" si="173"/>
        <v>0</v>
      </c>
      <c r="AM192" s="55">
        <f t="shared" si="174"/>
        <v>0</v>
      </c>
      <c r="AN192" s="55">
        <f t="shared" si="175"/>
        <v>8</v>
      </c>
      <c r="AO192" s="57">
        <f t="shared" si="176"/>
        <v>1.5</v>
      </c>
      <c r="AP192" s="57">
        <f t="shared" si="177"/>
        <v>5.5</v>
      </c>
      <c r="AQ192" s="57">
        <f t="shared" si="178"/>
        <v>0</v>
      </c>
      <c r="AR192" s="57">
        <f t="shared" si="179"/>
        <v>0</v>
      </c>
      <c r="AS192" s="55">
        <f t="shared" si="180"/>
        <v>5.5</v>
      </c>
      <c r="AT192" s="55">
        <f>IF('Indicator Data'!L195="No data","x",IF('Indicator Data'!BE195&lt;1000,"x",ROUND((IF('Indicator Data'!L195&gt;AT$194,10,IF('Indicator Data'!L195&lt;AT$195,0,10-(AT$194-'Indicator Data'!L195)/(AT$194-AT$195)*10))),1)))</f>
        <v>1</v>
      </c>
      <c r="AU192" s="57">
        <f t="shared" si="181"/>
        <v>3.3</v>
      </c>
      <c r="AV192" s="58">
        <f t="shared" si="182"/>
        <v>2.2999999999999998</v>
      </c>
      <c r="AW192" s="55">
        <f>ROUND(IF('Indicator Data'!M195=0,0,IF('Indicator Data'!M195&gt;AW$194,10,IF('Indicator Data'!M195&lt;AW$195,0,10-(AW$194-'Indicator Data'!M195)/(AW$194-AW$195)*10))),1)</f>
        <v>2.2999999999999998</v>
      </c>
      <c r="AX192" s="55">
        <f>ROUND(IF('Indicator Data'!N195=0,0,IF(LOG('Indicator Data'!N195)&gt;LOG(AX$194),10,IF(LOG('Indicator Data'!N195)&lt;LOG(AX$195),0,10-(LOG(AX$194)-LOG('Indicator Data'!N195))/(LOG(AX$194)-LOG(AX$195))*10))),1)</f>
        <v>0.4</v>
      </c>
      <c r="AY192" s="57">
        <f t="shared" si="183"/>
        <v>1.4</v>
      </c>
      <c r="AZ192" s="55">
        <f>'Indicator Data'!O195</f>
        <v>0</v>
      </c>
      <c r="BA192" s="55">
        <f>'Indicator Data'!P195</f>
        <v>0</v>
      </c>
      <c r="BB192" s="57">
        <f t="shared" si="184"/>
        <v>0</v>
      </c>
      <c r="BC192" s="58">
        <f t="shared" si="185"/>
        <v>1</v>
      </c>
      <c r="BD192" s="15"/>
      <c r="BE192" s="104"/>
      <c r="BF192" s="4"/>
    </row>
    <row r="193" spans="1:58" x14ac:dyDescent="0.35">
      <c r="A193" s="127" t="str">
        <f>'Indicator Data'!A196</f>
        <v>Zimbabwe</v>
      </c>
      <c r="B193" s="59" t="str">
        <f>'Indicator Data'!B196</f>
        <v>ZWE</v>
      </c>
      <c r="C193" s="55">
        <f>ROUND(IF('Indicator Data'!C196=0,0.1,IF(LOG('Indicator Data'!C196)&gt;C$194,10,IF(LOG('Indicator Data'!C196)&lt;C$195,0,10-(C$194-LOG('Indicator Data'!C196))/(C$194-C$195)*10))),1)</f>
        <v>0.6</v>
      </c>
      <c r="D193" s="55">
        <f>ROUND(IF('Indicator Data'!D196=0,0.1,IF(LOG('Indicator Data'!D196)&gt;D$194,10,IF(LOG('Indicator Data'!D196)&lt;D$195,0,10-(D$194-LOG('Indicator Data'!D196))/(D$194-D$195)*10))),1)</f>
        <v>0.1</v>
      </c>
      <c r="E193" s="55">
        <f t="shared" si="155"/>
        <v>0.4</v>
      </c>
      <c r="F193" s="55">
        <f>ROUND(IF('Indicator Data'!E196="No data",0.1,IF('Indicator Data'!E196=0,0,IF(LOG('Indicator Data'!E196)&gt;F$194,10,IF(LOG('Indicator Data'!E196)&lt;F$195,0,10-(F$194-LOG('Indicator Data'!E196))/(F$194-F$195)*10)))),1)</f>
        <v>7.4</v>
      </c>
      <c r="G193" s="55">
        <f>ROUND(IF('Indicator Data'!F196=0,0,IF(LOG('Indicator Data'!F196)&gt;G$194,10,IF(LOG('Indicator Data'!F196)&lt;G$195,0,10-(G$194-LOG('Indicator Data'!F196))/(G$194-G$195)*10))),1)</f>
        <v>0</v>
      </c>
      <c r="H193" s="55">
        <f>ROUND(IF('Indicator Data'!G196=0,0,IF(LOG('Indicator Data'!G196)&gt;H$194,10,IF(LOG('Indicator Data'!G196)&lt;H$195,0,10-(H$194-LOG('Indicator Data'!G196))/(H$194-H$195)*10))),1)</f>
        <v>2.7</v>
      </c>
      <c r="I193" s="55">
        <f>ROUND(IF('Indicator Data'!H196=0,0,IF(LOG('Indicator Data'!H196)&gt;I$194,10,IF(LOG('Indicator Data'!H196)&lt;I$195,0,10-(I$194-LOG('Indicator Data'!H196))/(I$194-I$195)*10))),1)</f>
        <v>0</v>
      </c>
      <c r="J193" s="55">
        <f t="shared" si="156"/>
        <v>1.4</v>
      </c>
      <c r="K193" s="55">
        <f>ROUND(IF('Indicator Data'!I196=0,0,IF(LOG('Indicator Data'!I196)&gt;K$194,10,IF(LOG('Indicator Data'!I196)&lt;K$195,0,10-(K$194-LOG('Indicator Data'!I196))/(K$194-K$195)*10))),1)</f>
        <v>0</v>
      </c>
      <c r="L193" s="55">
        <f t="shared" si="157"/>
        <v>0.7</v>
      </c>
      <c r="M193" s="55">
        <f>ROUND(IF('Indicator Data'!J196=0,0,IF(LOG('Indicator Data'!J196)&gt;M$194,10,IF(LOG('Indicator Data'!J196)&lt;M$195,0,10-(M$194-LOG('Indicator Data'!J196))/(M$194-M$195)*10))),1)</f>
        <v>10</v>
      </c>
      <c r="N193" s="56">
        <f>'Indicator Data'!C196/'Indicator Data'!$BD196</f>
        <v>1.1166265586527111E-6</v>
      </c>
      <c r="O193" s="56">
        <f>'Indicator Data'!D196/'Indicator Data'!$BD196</f>
        <v>0</v>
      </c>
      <c r="P193" s="56">
        <f>IF(F193=0.1,0,'Indicator Data'!E196/'Indicator Data'!$BD196)</f>
        <v>5.9956715204646091E-3</v>
      </c>
      <c r="Q193" s="56">
        <f>'Indicator Data'!F196/'Indicator Data'!$BD196</f>
        <v>0</v>
      </c>
      <c r="R193" s="56">
        <f>'Indicator Data'!G196/'Indicator Data'!$BD196</f>
        <v>7.6308959979264011E-5</v>
      </c>
      <c r="S193" s="56">
        <f>'Indicator Data'!H196/'Indicator Data'!$BD196</f>
        <v>0</v>
      </c>
      <c r="T193" s="56">
        <f>'Indicator Data'!I196/'Indicator Data'!$BD196</f>
        <v>0</v>
      </c>
      <c r="U193" s="56">
        <f>'Indicator Data'!J196/'Indicator Data'!$BD196</f>
        <v>4.1455253996748452E-2</v>
      </c>
      <c r="V193" s="55">
        <f t="shared" si="158"/>
        <v>0</v>
      </c>
      <c r="W193" s="55">
        <f t="shared" si="159"/>
        <v>0</v>
      </c>
      <c r="X193" s="55">
        <f t="shared" si="160"/>
        <v>0</v>
      </c>
      <c r="Y193" s="55">
        <f t="shared" si="161"/>
        <v>4</v>
      </c>
      <c r="Z193" s="55">
        <f t="shared" si="162"/>
        <v>0</v>
      </c>
      <c r="AA193" s="55">
        <f t="shared" si="163"/>
        <v>0</v>
      </c>
      <c r="AB193" s="55">
        <f t="shared" si="164"/>
        <v>0</v>
      </c>
      <c r="AC193" s="55">
        <f t="shared" si="165"/>
        <v>0</v>
      </c>
      <c r="AD193" s="55">
        <f t="shared" si="166"/>
        <v>0</v>
      </c>
      <c r="AE193" s="55">
        <f t="shared" si="167"/>
        <v>0</v>
      </c>
      <c r="AF193" s="55">
        <f t="shared" si="168"/>
        <v>10</v>
      </c>
      <c r="AG193" s="55">
        <f>ROUND(IF('Indicator Data'!K196=0,0,IF('Indicator Data'!K196&gt;AG$194,10,IF('Indicator Data'!K196&lt;AG$195,0,10-(AG$194-'Indicator Data'!K196)/(AG$194-AG$195)*10))),1)</f>
        <v>7.1</v>
      </c>
      <c r="AH193" s="55">
        <f t="shared" si="169"/>
        <v>0.3</v>
      </c>
      <c r="AI193" s="55">
        <f t="shared" si="170"/>
        <v>0.1</v>
      </c>
      <c r="AJ193" s="55">
        <f t="shared" si="171"/>
        <v>1.4</v>
      </c>
      <c r="AK193" s="55">
        <f t="shared" si="172"/>
        <v>0</v>
      </c>
      <c r="AL193" s="55">
        <f t="shared" si="173"/>
        <v>0.7</v>
      </c>
      <c r="AM193" s="55">
        <f t="shared" si="174"/>
        <v>0</v>
      </c>
      <c r="AN193" s="55">
        <f t="shared" si="175"/>
        <v>10</v>
      </c>
      <c r="AO193" s="57">
        <f t="shared" si="176"/>
        <v>0.2</v>
      </c>
      <c r="AP193" s="57">
        <f t="shared" si="177"/>
        <v>6</v>
      </c>
      <c r="AQ193" s="57">
        <f t="shared" si="178"/>
        <v>0</v>
      </c>
      <c r="AR193" s="57">
        <f t="shared" si="179"/>
        <v>0.4</v>
      </c>
      <c r="AS193" s="55">
        <f t="shared" si="180"/>
        <v>8.6</v>
      </c>
      <c r="AT193" s="55">
        <f>IF('Indicator Data'!L196="No data","x",IF('Indicator Data'!BE196&lt;1000,"x",ROUND((IF('Indicator Data'!L196&gt;AT$194,10,IF('Indicator Data'!L196&lt;AT$195,0,10-(AT$194-'Indicator Data'!L196)/(AT$194-AT$195)*10))),1)))</f>
        <v>10</v>
      </c>
      <c r="AU193" s="57">
        <f t="shared" si="181"/>
        <v>9.3000000000000007</v>
      </c>
      <c r="AV193" s="58">
        <f t="shared" si="182"/>
        <v>4.5999999999999996</v>
      </c>
      <c r="AW193" s="55">
        <f>ROUND(IF('Indicator Data'!M196=0,0,IF('Indicator Data'!M196&gt;AW$194,10,IF('Indicator Data'!M196&lt;AW$195,0,10-(AW$194-'Indicator Data'!M196)/(AW$194-AW$195)*10))),1)</f>
        <v>6</v>
      </c>
      <c r="AX193" s="55">
        <f>ROUND(IF('Indicator Data'!N196=0,0,IF(LOG('Indicator Data'!N196)&gt;LOG(AX$194),10,IF(LOG('Indicator Data'!N196)&lt;LOG(AX$195),0,10-(LOG(AX$194)-LOG('Indicator Data'!N196))/(LOG(AX$194)-LOG(AX$195))*10))),1)</f>
        <v>4.5999999999999996</v>
      </c>
      <c r="AY193" s="57">
        <f t="shared" si="183"/>
        <v>5.3</v>
      </c>
      <c r="AZ193" s="55">
        <f>'Indicator Data'!O196</f>
        <v>0</v>
      </c>
      <c r="BA193" s="55">
        <f>'Indicator Data'!P196</f>
        <v>0</v>
      </c>
      <c r="BB193" s="57">
        <f t="shared" si="184"/>
        <v>0</v>
      </c>
      <c r="BC193" s="58">
        <f t="shared" si="185"/>
        <v>3.7</v>
      </c>
      <c r="BD193" s="15"/>
      <c r="BE193" s="104"/>
      <c r="BF193" s="4"/>
    </row>
    <row r="194" spans="1:58" s="10" customFormat="1" ht="15" customHeight="1" x14ac:dyDescent="0.35">
      <c r="A194" s="60"/>
      <c r="B194" s="61" t="s">
        <v>390</v>
      </c>
      <c r="C194" s="62">
        <v>5</v>
      </c>
      <c r="D194" s="62">
        <v>4</v>
      </c>
      <c r="E194" s="62"/>
      <c r="F194" s="62">
        <v>6</v>
      </c>
      <c r="G194" s="62">
        <v>4</v>
      </c>
      <c r="H194" s="62">
        <v>6</v>
      </c>
      <c r="I194" s="62">
        <v>5</v>
      </c>
      <c r="J194" s="62"/>
      <c r="K194" s="62">
        <v>6</v>
      </c>
      <c r="L194" s="62"/>
      <c r="M194" s="62">
        <v>5</v>
      </c>
      <c r="N194" s="63"/>
      <c r="O194" s="63"/>
      <c r="P194" s="63"/>
      <c r="Q194" s="63"/>
      <c r="R194" s="63"/>
      <c r="S194" s="63"/>
      <c r="T194" s="63"/>
      <c r="U194" s="61"/>
      <c r="V194" s="64">
        <v>2E-3</v>
      </c>
      <c r="W194" s="64">
        <v>1E-3</v>
      </c>
      <c r="X194" s="65"/>
      <c r="Y194" s="64">
        <v>1.4999999999999999E-2</v>
      </c>
      <c r="Z194" s="165">
        <v>-4</v>
      </c>
      <c r="AA194" s="64">
        <v>1.7999999999999999E-2</v>
      </c>
      <c r="AB194" s="64">
        <v>5.0000000000000001E-3</v>
      </c>
      <c r="AC194" s="64"/>
      <c r="AD194" s="64">
        <v>0.01</v>
      </c>
      <c r="AE194" s="64"/>
      <c r="AF194" s="64">
        <v>0.03</v>
      </c>
      <c r="AG194" s="66">
        <v>0.3</v>
      </c>
      <c r="AH194" s="65"/>
      <c r="AI194" s="65"/>
      <c r="AJ194" s="65"/>
      <c r="AK194" s="65"/>
      <c r="AL194" s="65"/>
      <c r="AM194" s="65"/>
      <c r="AN194" s="65"/>
      <c r="AO194" s="65"/>
      <c r="AP194" s="65"/>
      <c r="AQ194" s="65"/>
      <c r="AR194" s="65"/>
      <c r="AS194" s="65"/>
      <c r="AT194" s="66">
        <v>0.3</v>
      </c>
      <c r="AU194" s="66"/>
      <c r="AV194" s="60"/>
      <c r="AW194" s="60">
        <v>0.95</v>
      </c>
      <c r="AX194" s="60">
        <v>0.95</v>
      </c>
      <c r="AY194" s="60"/>
      <c r="AZ194" s="60"/>
      <c r="BA194" s="60"/>
      <c r="BB194" s="60"/>
      <c r="BC194" s="60"/>
      <c r="BD194" s="15"/>
      <c r="BE194" s="4"/>
    </row>
    <row r="195" spans="1:58" s="10" customFormat="1" x14ac:dyDescent="0.35">
      <c r="A195" s="60"/>
      <c r="B195" s="61" t="s">
        <v>389</v>
      </c>
      <c r="C195" s="62">
        <v>1</v>
      </c>
      <c r="D195" s="62">
        <v>1</v>
      </c>
      <c r="E195" s="62"/>
      <c r="F195" s="62">
        <v>2</v>
      </c>
      <c r="G195" s="62">
        <v>-2</v>
      </c>
      <c r="H195" s="62">
        <v>2</v>
      </c>
      <c r="I195" s="62">
        <v>-2</v>
      </c>
      <c r="J195" s="62"/>
      <c r="K195" s="62">
        <v>1</v>
      </c>
      <c r="L195" s="62"/>
      <c r="M195" s="62">
        <v>1</v>
      </c>
      <c r="N195" s="63"/>
      <c r="O195" s="63"/>
      <c r="P195" s="63"/>
      <c r="Q195" s="63"/>
      <c r="R195" s="63"/>
      <c r="S195" s="63"/>
      <c r="T195" s="63"/>
      <c r="U195" s="61"/>
      <c r="V195" s="64">
        <v>0</v>
      </c>
      <c r="W195" s="64">
        <v>0</v>
      </c>
      <c r="X195" s="65"/>
      <c r="Y195" s="64">
        <v>0</v>
      </c>
      <c r="Z195" s="165">
        <v>-8.5</v>
      </c>
      <c r="AA195" s="64">
        <v>0</v>
      </c>
      <c r="AB195" s="64">
        <v>0</v>
      </c>
      <c r="AC195" s="64"/>
      <c r="AD195" s="64">
        <v>0</v>
      </c>
      <c r="AE195" s="64"/>
      <c r="AF195" s="64">
        <v>0</v>
      </c>
      <c r="AG195" s="66">
        <v>0</v>
      </c>
      <c r="AH195" s="65"/>
      <c r="AI195" s="65"/>
      <c r="AJ195" s="65"/>
      <c r="AK195" s="65"/>
      <c r="AL195" s="65"/>
      <c r="AM195" s="65"/>
      <c r="AN195" s="65"/>
      <c r="AO195" s="65"/>
      <c r="AP195" s="65"/>
      <c r="AQ195" s="65"/>
      <c r="AR195" s="65"/>
      <c r="AS195" s="65"/>
      <c r="AT195" s="66">
        <v>0</v>
      </c>
      <c r="AU195" s="66"/>
      <c r="AV195" s="60"/>
      <c r="AW195" s="60">
        <v>0</v>
      </c>
      <c r="AX195" s="60">
        <v>0.01</v>
      </c>
      <c r="AY195" s="60"/>
      <c r="AZ195" s="60"/>
      <c r="BA195" s="60"/>
      <c r="BB195" s="60"/>
      <c r="BC195" s="60"/>
      <c r="BD195" s="15"/>
      <c r="BE195" s="4"/>
    </row>
  </sheetData>
  <sortState ref="A3:B193">
    <sortCondition ref="A3:A193"/>
  </sortState>
  <mergeCells count="1">
    <mergeCell ref="A1:BC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sheetPr>
  <dimension ref="A1:AK195"/>
  <sheetViews>
    <sheetView showGridLines="0" zoomScale="130" zoomScaleNormal="130" workbookViewId="0">
      <pane xSplit="2" ySplit="2" topLeftCell="AC3" activePane="bottomRight" state="frozen"/>
      <selection pane="topRight" activeCell="B1" sqref="B1"/>
      <selection pane="bottomLeft" activeCell="A8" sqref="A8"/>
      <selection pane="bottomRight" sqref="A1:AK1"/>
    </sheetView>
  </sheetViews>
  <sheetFormatPr defaultColWidth="9.1796875" defaultRowHeight="14.5" x14ac:dyDescent="0.35"/>
  <cols>
    <col min="1" max="1" width="25.7265625" style="1" customWidth="1"/>
    <col min="2" max="2" width="9.1796875" style="1" customWidth="1"/>
    <col min="3" max="5" width="7.81640625" style="1" customWidth="1"/>
    <col min="6" max="6" width="7.81640625" style="9" customWidth="1"/>
    <col min="7" max="7" width="7.81640625" style="8" customWidth="1"/>
    <col min="8" max="8" width="7.81640625" style="7" customWidth="1"/>
    <col min="9" max="12" width="7.81640625" style="1" customWidth="1"/>
    <col min="13" max="14" width="7.81640625" style="7" customWidth="1"/>
    <col min="15" max="18" width="7.81640625" style="9" customWidth="1"/>
    <col min="19" max="19" width="7.81640625" style="7" customWidth="1"/>
    <col min="20" max="22" width="7.81640625" style="9" customWidth="1"/>
    <col min="23" max="23" width="7.81640625" style="7" customWidth="1"/>
    <col min="24" max="25" width="7.81640625" style="9" customWidth="1"/>
    <col min="26" max="26" width="7.81640625" style="7" customWidth="1"/>
    <col min="27" max="29" width="7.81640625" style="1" customWidth="1"/>
    <col min="30" max="36" width="7.81640625" style="7" customWidth="1"/>
    <col min="37" max="37" width="7.81640625" style="11" customWidth="1"/>
    <col min="38" max="16384" width="9.1796875" style="1"/>
  </cols>
  <sheetData>
    <row r="1" spans="1:37" x14ac:dyDescent="0.35">
      <c r="A1" s="234"/>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c r="AK1" s="234"/>
    </row>
    <row r="2" spans="1:37" s="12" customFormat="1" ht="114.75" customHeight="1" thickBot="1" x14ac:dyDescent="0.3">
      <c r="A2" s="126" t="s">
        <v>379</v>
      </c>
      <c r="B2" s="47" t="s">
        <v>357</v>
      </c>
      <c r="C2" s="67" t="s">
        <v>385</v>
      </c>
      <c r="D2" s="67" t="s">
        <v>386</v>
      </c>
      <c r="E2" s="68" t="s">
        <v>424</v>
      </c>
      <c r="F2" s="67" t="s">
        <v>384</v>
      </c>
      <c r="G2" s="67" t="s">
        <v>401</v>
      </c>
      <c r="H2" s="68" t="s">
        <v>398</v>
      </c>
      <c r="I2" s="69" t="s">
        <v>774</v>
      </c>
      <c r="J2" s="139" t="s">
        <v>773</v>
      </c>
      <c r="K2" s="67" t="s">
        <v>773</v>
      </c>
      <c r="L2" s="67" t="s">
        <v>394</v>
      </c>
      <c r="M2" s="68" t="s">
        <v>395</v>
      </c>
      <c r="N2" s="140" t="s">
        <v>859</v>
      </c>
      <c r="O2" s="69" t="s">
        <v>775</v>
      </c>
      <c r="P2" s="67" t="s">
        <v>462</v>
      </c>
      <c r="Q2" s="69" t="s">
        <v>383</v>
      </c>
      <c r="R2" s="67" t="s">
        <v>461</v>
      </c>
      <c r="S2" s="70" t="s">
        <v>397</v>
      </c>
      <c r="T2" s="67" t="s">
        <v>404</v>
      </c>
      <c r="U2" s="67" t="s">
        <v>405</v>
      </c>
      <c r="V2" s="67" t="s">
        <v>406</v>
      </c>
      <c r="W2" s="68" t="s">
        <v>463</v>
      </c>
      <c r="X2" s="67" t="s">
        <v>358</v>
      </c>
      <c r="Y2" s="67" t="s">
        <v>400</v>
      </c>
      <c r="Z2" s="68" t="s">
        <v>399</v>
      </c>
      <c r="AA2" s="69" t="s">
        <v>776</v>
      </c>
      <c r="AB2" s="69" t="s">
        <v>423</v>
      </c>
      <c r="AC2" s="68" t="s">
        <v>409</v>
      </c>
      <c r="AD2" s="67" t="s">
        <v>797</v>
      </c>
      <c r="AE2" s="67" t="s">
        <v>798</v>
      </c>
      <c r="AF2" s="69" t="s">
        <v>418</v>
      </c>
      <c r="AG2" s="69" t="s">
        <v>419</v>
      </c>
      <c r="AH2" s="67" t="s">
        <v>420</v>
      </c>
      <c r="AI2" s="68" t="s">
        <v>410</v>
      </c>
      <c r="AJ2" s="71" t="s">
        <v>422</v>
      </c>
      <c r="AK2" s="72" t="s">
        <v>856</v>
      </c>
    </row>
    <row r="3" spans="1:37" s="4" customFormat="1" x14ac:dyDescent="0.35">
      <c r="A3" s="126" t="str">
        <f>'Indicator Data'!A6</f>
        <v>Afghanistan</v>
      </c>
      <c r="B3" s="59" t="str">
        <f>'Indicator Data'!B6</f>
        <v>AFG</v>
      </c>
      <c r="C3" s="73">
        <f>ROUND(IF('Indicator Data'!Q6="No data",IF((0.1233*LN('Indicator Data'!BB6)-0.4559)&gt;C$195,0,IF((0.1233*LN('Indicator Data'!BB6)-0.4559)&lt;C$194,10,(C$195-(0.1233*LN('Indicator Data'!BB6)-0.4559))/(C$195-C$194)*10)),IF('Indicator Data'!Q6&gt;C$195,0,IF('Indicator Data'!Q6&lt;C$194,10,(C$195-'Indicator Data'!Q6)/(C$195-C$194)*10))),1)</f>
        <v>7</v>
      </c>
      <c r="D3" s="73">
        <f>IF('Indicator Data'!R6="No data","x",ROUND((IF(LOG('Indicator Data'!R6*1000)&gt;D$195,10,IF(LOG('Indicator Data'!R6*1000)&lt;D$194,0,10-(D$195-LOG('Indicator Data'!R6*1000))/(D$195-D$194)*10))),1))</f>
        <v>9</v>
      </c>
      <c r="E3" s="74">
        <f>ROUND(IF(D3="x",C3,(10-GEOMEAN(((10-C3)/10*9+1),((10-D3)/10*9+1)))/9*10),1)</f>
        <v>8.1999999999999993</v>
      </c>
      <c r="F3" s="73">
        <f>IF('Indicator Data'!AF6="No data","x",ROUND(IF('Indicator Data'!AF6&gt;F$195,10,IF('Indicator Data'!AF6&lt;F$194,0,10-(F$195-'Indicator Data'!AF6)/(F$195-F$194)*10)),1))</f>
        <v>8.6999999999999993</v>
      </c>
      <c r="G3" s="73">
        <f>IF('Indicator Data'!AG6="No data","x",ROUND(IF('Indicator Data'!AG6&gt;G$195,10,IF('Indicator Data'!AG6&lt;G$194,0,10-(G$195-'Indicator Data'!AG6)/(G$195-G$194)*10)),1))</f>
        <v>0.7</v>
      </c>
      <c r="H3" s="74">
        <f>IF(AND(F3="x",G3="x"),"x",ROUND(AVERAGE(F3,G3),1))</f>
        <v>4.7</v>
      </c>
      <c r="I3" s="75">
        <f>SUM(IF('Indicator Data'!S6=0,0,'Indicator Data'!S6/1000000),SUM('Indicator Data'!T6:U6))</f>
        <v>7014.0907090000001</v>
      </c>
      <c r="J3" s="75">
        <f>I3/'Indicator Data'!BC6*1000000</f>
        <v>197.41274742415442</v>
      </c>
      <c r="K3" s="73">
        <f>IF(J3="x","x",ROUND(IF(J3&gt;K$195,10,IF(J3&lt;K$194,0,10-(K$195-J3)/(K$195-K$194)*10)),1))</f>
        <v>3.9</v>
      </c>
      <c r="L3" s="73">
        <f>IF('Indicator Data'!V6="No data","x",ROUND(IF('Indicator Data'!V6&gt;L$195,10,IF('Indicator Data'!V6&lt;L$194,0,10-(L$195-'Indicator Data'!V6)/(L$195-L$194)*10)),1))</f>
        <v>10</v>
      </c>
      <c r="M3" s="74">
        <f>ROUND(AVERAGE(K3,L3),1)</f>
        <v>7</v>
      </c>
      <c r="N3" s="76">
        <f>ROUND(AVERAGE(E3,E3,H3,M3),1)</f>
        <v>7</v>
      </c>
      <c r="O3" s="88">
        <f>IF(AND('Indicator Data'!AK6="No data",'Indicator Data'!AL6="No data"),0,SUM('Indicator Data'!AK6:AM6)/1000)</f>
        <v>2646.3719999999998</v>
      </c>
      <c r="P3" s="73">
        <f>ROUND(IF(O3=0,0,IF(LOG(O3*1000)&gt;$P$195,10,IF(LOG(O3*1000)&lt;P$194,0,10-(P$195-LOG(O3*1000))/(P$195-P$194)*10))),1)</f>
        <v>10</v>
      </c>
      <c r="Q3" s="77">
        <f>O3*1000/'Indicator Data'!BC6</f>
        <v>7.4482579268045551E-2</v>
      </c>
      <c r="R3" s="73">
        <f>IF(Q3="x","x",ROUND(IF(Q3&gt;$R$195,10,IF(Q3&lt;$R$194,0,((Q3*100)/0.0052)^(1/4.0545)/6.5*10)),1))</f>
        <v>9.1999999999999993</v>
      </c>
      <c r="S3" s="78">
        <f>ROUND(AVERAGE(P3,R3),1)</f>
        <v>9.6</v>
      </c>
      <c r="T3" s="73">
        <f>IF('Indicator Data'!AB6="No data","x",ROUND(IF('Indicator Data'!AB6&gt;T$195,10,IF('Indicator Data'!AB6&lt;T$194,0,10-(T$195-'Indicator Data'!AB6)/(T$195-T$194)*10)),1))</f>
        <v>0.2</v>
      </c>
      <c r="U3" s="73">
        <f>IF('Indicator Data'!AA6="No data","x",ROUND(IF('Indicator Data'!AA6&gt;U$195,10,IF('Indicator Data'!AA6&lt;U$194,0,10-(U$195-'Indicator Data'!AA6)/(U$195-U$194)*10)),1))</f>
        <v>3.4</v>
      </c>
      <c r="V3" s="73">
        <f>IF('Indicator Data'!AE6="No data","x",ROUND(IF('Indicator Data'!AE6&gt;V$195,10,IF('Indicator Data'!AE6&lt;V$194,0,10-(V$195-'Indicator Data'!AE6)/(V$195-V$194)*10)),1))</f>
        <v>0</v>
      </c>
      <c r="W3" s="74">
        <f t="shared" ref="W3:W34" si="0">IF(AND(T3="x",U3="x",V3="x"),"x",ROUND(AVERAGE(T3,U3,V3),1))</f>
        <v>1.2</v>
      </c>
      <c r="X3" s="73">
        <f>IF('Indicator Data'!W6="No data","x",ROUND(IF('Indicator Data'!W6&gt;X$195,10,IF('Indicator Data'!W6&lt;X$194,0,10-(X$195-'Indicator Data'!W6)/(X$195-X$194)*10)),1))</f>
        <v>5.2</v>
      </c>
      <c r="Y3" s="73" t="str">
        <f>IF('Indicator Data'!X6="No data","x",ROUND(IF('Indicator Data'!X6&gt;Y$195,10,IF('Indicator Data'!X6&lt;Y$194,0,10-(Y$195-'Indicator Data'!X6)/(Y$195-Y$194)*10)),1))</f>
        <v>x</v>
      </c>
      <c r="Z3" s="74">
        <f>IF(AND(X3="x",Y3="x"),"x",ROUND(AVERAGE(Y3,X3),1))</f>
        <v>5.2</v>
      </c>
      <c r="AA3" s="88">
        <f>('Indicator Data'!AJ6+'Indicator Data'!AI6*0.5+'Indicator Data'!AH6*0.25)/1000</f>
        <v>2213.1224999999999</v>
      </c>
      <c r="AB3" s="79">
        <f>AA3*1000/'Indicator Data'!BC6</f>
        <v>6.228870016616906E-2</v>
      </c>
      <c r="AC3" s="74">
        <f>IF(AB3="x","x",ROUND(IF(AB3&gt;AC$195,10,IF(AB3&lt;AC$194,0,10-(AC$195-AB3)/(AC$195-AC$194)*10)),1))</f>
        <v>6.2</v>
      </c>
      <c r="AD3" s="73">
        <f>IF('Indicator Data'!AN6="No data","x",ROUND(IF('Indicator Data'!AN6&lt;$AD$194,10,IF('Indicator Data'!AN6&gt;$AD$195,0,($AD$195-'Indicator Data'!AN6)/($AD$195-$AD$194)*10)),1))</f>
        <v>6.8</v>
      </c>
      <c r="AE3" s="73">
        <f>IF('Indicator Data'!AO6="No data","x",ROUND(IF('Indicator Data'!AO6&gt;$AE$195,10,IF('Indicator Data'!AO6&lt;$AE$194,0,10-($AE$195-'Indicator Data'!AO6)/($AE$195-$AE$194)*10)),1))</f>
        <v>6</v>
      </c>
      <c r="AF3" s="80" t="str">
        <f>IF('Indicator Data'!AP6="No data","x",ROUND(IF('Indicator Data'!AP6&gt;$AF$195,10,IF('Indicator Data'!AP6&lt;$AF$194,0,10-($AF$195-'Indicator Data'!AP6)/($AF$195-$AF$194)*10)),1))</f>
        <v>x</v>
      </c>
      <c r="AG3" s="80" t="str">
        <f>IF('Indicator Data'!AQ6="No data","x",ROUND(IF('Indicator Data'!AQ6&gt;$AG$195,10,IF('Indicator Data'!AQ6&lt;$AG$194,0,10-($AG$195-'Indicator Data'!AQ6)/($AG$195-$AG$194)*10)),1))</f>
        <v>x</v>
      </c>
      <c r="AH3" s="73" t="str">
        <f>IF(AF3="x","x",ROUND(IF(AG3="x",AF3,SUM(AF3*0.8,AG3*0.2)),1))</f>
        <v>x</v>
      </c>
      <c r="AI3" s="74">
        <f>ROUND(AVERAGE(AE3,AH3,AD3),1)</f>
        <v>6.4</v>
      </c>
      <c r="AJ3" s="81">
        <f>ROUND(IF(AND(W3="x",Z3="x",AI3="x"),AC3,IF(AND(W3="x",Z3="x"),(10-GEOMEAN(((10-AI3)/10*9+1),((10-AC3)/10*9+1)))/9*10,IF(AI3="x",(10-GEOMEAN(((10-W3)/10*9+1),((10-Z3)/10*9+1),((10-AC3)/10*9+1)))/9*10,IF(W3="x",(10-GEOMEAN(((10-AI3)/10*9+1),((10-Z3)/10*9+1),((10-AC3)/10*9+1)))/9*10,(10-GEOMEAN(((10-W3)/10*9+1),((10-Z3)/10*9+1),((10-AC3)/10*9+1),((10-AI3)/10*9+1)))/9*10)))),1)</f>
        <v>5</v>
      </c>
      <c r="AK3" s="82">
        <f t="shared" ref="AK3:AK34" si="1">ROUND((10-GEOMEAN(((10-S3)/10*9+1),((10-AJ3)/10*9+1)))/9*10,1)</f>
        <v>8.1</v>
      </c>
    </row>
    <row r="4" spans="1:37" s="4" customFormat="1" x14ac:dyDescent="0.35">
      <c r="A4" s="126" t="str">
        <f>'Indicator Data'!A7</f>
        <v>Albania</v>
      </c>
      <c r="B4" s="59" t="str">
        <f>'Indicator Data'!B7</f>
        <v>ALB</v>
      </c>
      <c r="C4" s="73">
        <f>ROUND(IF('Indicator Data'!Q7="No data",IF((0.1233*LN('Indicator Data'!BB7)-0.4559)&gt;C$195,0,IF((0.1233*LN('Indicator Data'!BB7)-0.4559)&lt;C$194,10,(C$195-(0.1233*LN('Indicator Data'!BB7)-0.4559))/(C$195-C$194)*10)),IF('Indicator Data'!Q7&gt;C$195,0,IF('Indicator Data'!Q7&lt;C$194,10,(C$195-'Indicator Data'!Q7)/(C$195-C$194)*10))),1)</f>
        <v>2.5</v>
      </c>
      <c r="D4" s="73">
        <f>IF('Indicator Data'!R7="No data","x",ROUND((IF(LOG('Indicator Data'!R7*1000)&gt;D$195,10,IF(LOG('Indicator Data'!R7*1000)&lt;D$194,0,10-(D$195-LOG('Indicator Data'!R7*1000))/(D$195-D$194)*10))),1))</f>
        <v>2.5</v>
      </c>
      <c r="E4" s="74">
        <f t="shared" ref="E4:E67" si="2">ROUND(IF(D4="x",C4,(10-GEOMEAN(((10-C4)/10*9+1),((10-D4)/10*9+1)))/9*10),1)</f>
        <v>2.5</v>
      </c>
      <c r="F4" s="73">
        <f>IF('Indicator Data'!AF7="No data","x",ROUND(IF('Indicator Data'!AF7&gt;F$195,10,IF('Indicator Data'!AF7&lt;F$194,0,10-(F$195-'Indicator Data'!AF7)/(F$195-F$194)*10)),1))</f>
        <v>3.2</v>
      </c>
      <c r="G4" s="73">
        <f>IF('Indicator Data'!AG7="No data","x",ROUND(IF('Indicator Data'!AG7&gt;G$195,10,IF('Indicator Data'!AG7&lt;G$194,0,10-(G$195-'Indicator Data'!AG7)/(G$195-G$194)*10)),1))</f>
        <v>1</v>
      </c>
      <c r="H4" s="74">
        <f t="shared" ref="H4:H67" si="3">IF(AND(F4="x",G4="x"),"x",ROUND(AVERAGE(F4,G4),1))</f>
        <v>2.1</v>
      </c>
      <c r="I4" s="75">
        <f>SUM(IF('Indicator Data'!S7=0,0,'Indicator Data'!S7/1000000),SUM('Indicator Data'!T7:U7))</f>
        <v>220.87841599999999</v>
      </c>
      <c r="J4" s="75">
        <f>I4/'Indicator Data'!BC7*1000000</f>
        <v>76.868530136347957</v>
      </c>
      <c r="K4" s="73">
        <f t="shared" ref="K4:K67" si="4">IF(J4="x","x",ROUND(IF(J4&gt;K$195,10,IF(J4&lt;K$194,0,10-(K$195-J4)/(K$195-K$194)*10)),1))</f>
        <v>1.5</v>
      </c>
      <c r="L4" s="73">
        <f>IF('Indicator Data'!V7="No data","x",ROUND(IF('Indicator Data'!V7&gt;L$195,10,IF('Indicator Data'!V7&lt;L$194,0,10-(L$195-'Indicator Data'!V7)/(L$195-L$194)*10)),1))</f>
        <v>0.8</v>
      </c>
      <c r="M4" s="74">
        <f t="shared" ref="M4:M67" si="5">ROUND(AVERAGE(K4,L4),1)</f>
        <v>1.2</v>
      </c>
      <c r="N4" s="76">
        <f t="shared" ref="N4:N67" si="6">ROUND(AVERAGE(E4,E4,H4,M4),1)</f>
        <v>2.1</v>
      </c>
      <c r="O4" s="88">
        <f>IF(AND('Indicator Data'!AK7="No data",'Indicator Data'!AL7="No data"),0,SUM('Indicator Data'!AK7:AM7)/1000)</f>
        <v>0.121</v>
      </c>
      <c r="P4" s="73">
        <f t="shared" ref="P4:P67" si="7">ROUND(IF(O4=0,0,IF(LOG(O4*1000)&gt;$P$195,10,IF(LOG(O4*1000)&lt;P$194,0,10-(P$195-LOG(O4*1000))/(P$195-P$194)*10))),1)</f>
        <v>0</v>
      </c>
      <c r="Q4" s="77">
        <f>O4*1000/'Indicator Data'!BC7</f>
        <v>4.2109556537647855E-5</v>
      </c>
      <c r="R4" s="73">
        <f t="shared" ref="R4:R67" si="8">IF(Q4="x","x",ROUND(IF(Q4&gt;$R$195,10,IF(Q4&lt;$R$194,0,((Q4*100)/0.0052)^(1/4.0545)/6.5*10)),1))</f>
        <v>0</v>
      </c>
      <c r="S4" s="78">
        <f t="shared" ref="S4:S67" si="9">ROUND(AVERAGE(P4,R4),1)</f>
        <v>0</v>
      </c>
      <c r="T4" s="73">
        <f>IF('Indicator Data'!AB7="No data","x",ROUND(IF('Indicator Data'!AB7&gt;T$195,10,IF('Indicator Data'!AB7&lt;T$194,0,10-(T$195-'Indicator Data'!AB7)/(T$195-T$194)*10)),1))</f>
        <v>0.2</v>
      </c>
      <c r="U4" s="73">
        <f>IF('Indicator Data'!AA7="No data","x",ROUND(IF('Indicator Data'!AA7&gt;U$195,10,IF('Indicator Data'!AA7&lt;U$194,0,10-(U$195-'Indicator Data'!AA7)/(U$195-U$194)*10)),1))</f>
        <v>0.4</v>
      </c>
      <c r="V4" s="73" t="str">
        <f>IF('Indicator Data'!AE7="No data","x",ROUND(IF('Indicator Data'!AE7&gt;V$195,10,IF('Indicator Data'!AE7&lt;V$194,0,10-(V$195-'Indicator Data'!AE7)/(V$195-V$194)*10)),1))</f>
        <v>x</v>
      </c>
      <c r="W4" s="74">
        <f t="shared" si="0"/>
        <v>0.3</v>
      </c>
      <c r="X4" s="73">
        <f>IF('Indicator Data'!W7="No data","x",ROUND(IF('Indicator Data'!W7&gt;X$195,10,IF('Indicator Data'!W7&lt;X$194,0,10-(X$195-'Indicator Data'!W7)/(X$195-X$194)*10)),1))</f>
        <v>0.7</v>
      </c>
      <c r="Y4" s="73">
        <f>IF('Indicator Data'!X7="No data","x",ROUND(IF('Indicator Data'!X7&gt;Y$195,10,IF('Indicator Data'!X7&lt;Y$194,0,10-(Y$195-'Indicator Data'!X7)/(Y$195-Y$194)*10)),1))</f>
        <v>1.4</v>
      </c>
      <c r="Z4" s="74">
        <f t="shared" ref="Z4:Z67" si="10">IF(AND(X4="x",Y4="x"),"x",ROUND(AVERAGE(Y4,X4),1))</f>
        <v>1.1000000000000001</v>
      </c>
      <c r="AA4" s="88">
        <f>('Indicator Data'!AJ7+'Indicator Data'!AI7*0.5+'Indicator Data'!AH7*0.25)/1000</f>
        <v>12.426</v>
      </c>
      <c r="AB4" s="79">
        <f>AA4*1000/'Indicator Data'!BC7</f>
        <v>4.3244078474116718E-3</v>
      </c>
      <c r="AC4" s="74">
        <f t="shared" ref="AC4:AC67" si="11">IF(AB4="x","x",ROUND(IF(AB4&gt;AC$195,10,IF(AB4&lt;AC$194,0,10-(AC$195-AB4)/(AC$195-AC$194)*10)),1))</f>
        <v>0.4</v>
      </c>
      <c r="AD4" s="73">
        <f>IF('Indicator Data'!AN7="No data","x",ROUND(IF('Indicator Data'!AN7&lt;$AD$194,10,IF('Indicator Data'!AN7&gt;$AD$195,0,($AD$195-'Indicator Data'!AN7)/($AD$195-$AD$194)*10)),1))</f>
        <v>2.7</v>
      </c>
      <c r="AE4" s="73">
        <f>IF('Indicator Data'!AO7="No data","x",ROUND(IF('Indicator Data'!AO7&gt;$AE$195,10,IF('Indicator Data'!AO7&lt;$AE$194,0,10-($AE$195-'Indicator Data'!AO7)/($AE$195-$AE$194)*10)),1))</f>
        <v>0</v>
      </c>
      <c r="AF4" s="80">
        <f>IF('Indicator Data'!AP7="No data","x",ROUND(IF('Indicator Data'!AP7&gt;$AF$195,10,IF('Indicator Data'!AP7&lt;$AF$194,0,10-($AF$195-'Indicator Data'!AP7)/($AF$195-$AF$194)*10)),1))</f>
        <v>6</v>
      </c>
      <c r="AG4" s="80">
        <f>IF('Indicator Data'!AQ7="No data","x",ROUND(IF('Indicator Data'!AQ7&gt;$AG$195,10,IF('Indicator Data'!AQ7&lt;$AG$194,0,10-($AG$195-'Indicator Data'!AQ7)/($AG$195-$AG$194)*10)),1))</f>
        <v>5.2</v>
      </c>
      <c r="AH4" s="73">
        <f t="shared" ref="AH4:AH67" si="12">IF(AF4="x","x",ROUND(IF(AG4="x",AF4,SUM(AF4*0.8,AG4*0.2)),1))</f>
        <v>5.8</v>
      </c>
      <c r="AI4" s="74">
        <f t="shared" ref="AI4:AI67" si="13">ROUND(AVERAGE(AE4,AH4,AD4),1)</f>
        <v>2.8</v>
      </c>
      <c r="AJ4" s="81">
        <f t="shared" ref="AJ4:AJ67" si="14">ROUND(IF(AND(W4="x",Z4="x",AI4="x"),AC4,IF(AND(W4="x",Z4="x"),(10-GEOMEAN(((10-AI4)/10*9+1),((10-AC4)/10*9+1)))/9*10,IF(AI4="x",(10-GEOMEAN(((10-W4)/10*9+1),((10-Z4)/10*9+1),((10-AC4)/10*9+1)))/9*10,IF(W4="x",(10-GEOMEAN(((10-AI4)/10*9+1),((10-Z4)/10*9+1),((10-AC4)/10*9+1)))/9*10,(10-GEOMEAN(((10-W4)/10*9+1),((10-Z4)/10*9+1),((10-AC4)/10*9+1),((10-AI4)/10*9+1)))/9*10)))),1)</f>
        <v>1.2</v>
      </c>
      <c r="AK4" s="82">
        <f t="shared" si="1"/>
        <v>0.6</v>
      </c>
    </row>
    <row r="5" spans="1:37" s="4" customFormat="1" x14ac:dyDescent="0.35">
      <c r="A5" s="126" t="str">
        <f>'Indicator Data'!A8</f>
        <v>Algeria</v>
      </c>
      <c r="B5" s="59" t="str">
        <f>'Indicator Data'!B8</f>
        <v>DZA</v>
      </c>
      <c r="C5" s="73">
        <f>ROUND(IF('Indicator Data'!Q8="No data",IF((0.1233*LN('Indicator Data'!BB8)-0.4559)&gt;C$195,0,IF((0.1233*LN('Indicator Data'!BB8)-0.4559)&lt;C$194,10,(C$195-(0.1233*LN('Indicator Data'!BB8)-0.4559))/(C$195-C$194)*10)),IF('Indicator Data'!Q8&gt;C$195,0,IF('Indicator Data'!Q8&lt;C$194,10,(C$195-'Indicator Data'!Q8)/(C$195-C$194)*10))),1)</f>
        <v>3</v>
      </c>
      <c r="D5" s="73" t="str">
        <f>IF('Indicator Data'!R8="No data","x",ROUND((IF(LOG('Indicator Data'!R8*1000)&gt;D$195,10,IF(LOG('Indicator Data'!R8*1000)&lt;D$194,0,10-(D$195-LOG('Indicator Data'!R8*1000))/(D$195-D$194)*10))),1))</f>
        <v>x</v>
      </c>
      <c r="E5" s="74">
        <f t="shared" si="2"/>
        <v>3</v>
      </c>
      <c r="F5" s="73">
        <f>IF('Indicator Data'!AF8="No data","x",ROUND(IF('Indicator Data'!AF8&gt;F$195,10,IF('Indicator Data'!AF8&lt;F$194,0,10-(F$195-'Indicator Data'!AF8)/(F$195-F$194)*10)),1))</f>
        <v>5.9</v>
      </c>
      <c r="G5" s="73" t="str">
        <f>IF('Indicator Data'!AG8="No data","x",ROUND(IF('Indicator Data'!AG8&gt;G$195,10,IF('Indicator Data'!AG8&lt;G$194,0,10-(G$195-'Indicator Data'!AG8)/(G$195-G$194)*10)),1))</f>
        <v>x</v>
      </c>
      <c r="H5" s="74">
        <f t="shared" si="3"/>
        <v>5.9</v>
      </c>
      <c r="I5" s="75">
        <f>SUM(IF('Indicator Data'!S8=0,0,'Indicator Data'!S8/1000000),SUM('Indicator Data'!T8:U8))</f>
        <v>248.84497800000003</v>
      </c>
      <c r="J5" s="75">
        <f>I5/'Indicator Data'!BC8*1000000</f>
        <v>6.0226562451595118</v>
      </c>
      <c r="K5" s="73">
        <f t="shared" si="4"/>
        <v>0.1</v>
      </c>
      <c r="L5" s="73">
        <f>IF('Indicator Data'!V8="No data","x",ROUND(IF('Indicator Data'!V8&gt;L$195,10,IF('Indicator Data'!V8&lt;L$194,0,10-(L$195-'Indicator Data'!V8)/(L$195-L$194)*10)),1))</f>
        <v>0.1</v>
      </c>
      <c r="M5" s="74">
        <f t="shared" si="5"/>
        <v>0.1</v>
      </c>
      <c r="N5" s="76">
        <f t="shared" si="6"/>
        <v>3</v>
      </c>
      <c r="O5" s="88">
        <f>IF(AND('Indicator Data'!AK8="No data",'Indicator Data'!AL8="No data"),0,SUM('Indicator Data'!AK8:AM8)/1000)</f>
        <v>177.881</v>
      </c>
      <c r="P5" s="73">
        <f t="shared" si="7"/>
        <v>7.5</v>
      </c>
      <c r="Q5" s="77">
        <f>O5*1000/'Indicator Data'!BC8</f>
        <v>4.3051546555430949E-3</v>
      </c>
      <c r="R5" s="73">
        <f t="shared" si="8"/>
        <v>4.5999999999999996</v>
      </c>
      <c r="S5" s="78">
        <f t="shared" si="9"/>
        <v>6.1</v>
      </c>
      <c r="T5" s="73">
        <f>IF('Indicator Data'!AB8="No data","x",ROUND(IF('Indicator Data'!AB8&gt;T$195,10,IF('Indicator Data'!AB8&lt;T$194,0,10-(T$195-'Indicator Data'!AB8)/(T$195-T$194)*10)),1))</f>
        <v>0.2</v>
      </c>
      <c r="U5" s="73">
        <f>IF('Indicator Data'!AA8="No data","x",ROUND(IF('Indicator Data'!AA8&gt;U$195,10,IF('Indicator Data'!AA8&lt;U$194,0,10-(U$195-'Indicator Data'!AA8)/(U$195-U$194)*10)),1))</f>
        <v>1.3</v>
      </c>
      <c r="V5" s="73">
        <f>IF('Indicator Data'!AE8="No data","x",ROUND(IF('Indicator Data'!AE8&gt;V$195,10,IF('Indicator Data'!AE8&lt;V$194,0,10-(V$195-'Indicator Data'!AE8)/(V$195-V$194)*10)),1))</f>
        <v>0</v>
      </c>
      <c r="W5" s="74">
        <f t="shared" si="0"/>
        <v>0.5</v>
      </c>
      <c r="X5" s="73">
        <f>IF('Indicator Data'!W8="No data","x",ROUND(IF('Indicator Data'!W8&gt;X$195,10,IF('Indicator Data'!W8&lt;X$194,0,10-(X$195-'Indicator Data'!W8)/(X$195-X$194)*10)),1))</f>
        <v>1.8</v>
      </c>
      <c r="Y5" s="73">
        <f>IF('Indicator Data'!X8="No data","x",ROUND(IF('Indicator Data'!X8&gt;Y$195,10,IF('Indicator Data'!X8&lt;Y$194,0,10-(Y$195-'Indicator Data'!X8)/(Y$195-Y$194)*10)),1))</f>
        <v>0.7</v>
      </c>
      <c r="Z5" s="74">
        <f t="shared" si="10"/>
        <v>1.3</v>
      </c>
      <c r="AA5" s="88">
        <f>('Indicator Data'!AJ8+'Indicator Data'!AI8*0.5+'Indicator Data'!AH8*0.25)/1000</f>
        <v>62.5</v>
      </c>
      <c r="AB5" s="79">
        <f>AA5*1000/'Indicator Data'!BC8</f>
        <v>1.5126526496446694E-3</v>
      </c>
      <c r="AC5" s="74">
        <f t="shared" si="11"/>
        <v>0.2</v>
      </c>
      <c r="AD5" s="73">
        <f>IF('Indicator Data'!AN8="No data","x",ROUND(IF('Indicator Data'!AN8&lt;$AD$194,10,IF('Indicator Data'!AN8&gt;$AD$195,0,($AD$195-'Indicator Data'!AN8)/($AD$195-$AD$194)*10)),1))</f>
        <v>0.9</v>
      </c>
      <c r="AE5" s="73">
        <f>IF('Indicator Data'!AO8="No data","x",ROUND(IF('Indicator Data'!AO8&gt;$AE$195,10,IF('Indicator Data'!AO8&lt;$AE$194,0,10-($AE$195-'Indicator Data'!AO8)/($AE$195-$AE$194)*10)),1))</f>
        <v>0</v>
      </c>
      <c r="AF5" s="80">
        <f>IF('Indicator Data'!AP8="No data","x",ROUND(IF('Indicator Data'!AP8&gt;$AF$195,10,IF('Indicator Data'!AP8&lt;$AF$194,0,10-($AF$195-'Indicator Data'!AP8)/($AF$195-$AF$194)*10)),1))</f>
        <v>4.5999999999999996</v>
      </c>
      <c r="AG5" s="80">
        <f>IF('Indicator Data'!AQ8="No data","x",ROUND(IF('Indicator Data'!AQ8&gt;$AG$195,10,IF('Indicator Data'!AQ8&lt;$AG$194,0,10-($AG$195-'Indicator Data'!AQ8)/($AG$195-$AG$194)*10)),1))</f>
        <v>2.8</v>
      </c>
      <c r="AH5" s="73">
        <f t="shared" si="12"/>
        <v>4.2</v>
      </c>
      <c r="AI5" s="74">
        <f t="shared" si="13"/>
        <v>1.7</v>
      </c>
      <c r="AJ5" s="81">
        <f t="shared" si="14"/>
        <v>0.9</v>
      </c>
      <c r="AK5" s="82">
        <f t="shared" si="1"/>
        <v>4</v>
      </c>
    </row>
    <row r="6" spans="1:37" s="4" customFormat="1" x14ac:dyDescent="0.35">
      <c r="A6" s="126" t="str">
        <f>'Indicator Data'!A9</f>
        <v>Angola</v>
      </c>
      <c r="B6" s="59" t="str">
        <f>'Indicator Data'!B9</f>
        <v>AGO</v>
      </c>
      <c r="C6" s="73">
        <f>ROUND(IF('Indicator Data'!Q9="No data",IF((0.1233*LN('Indicator Data'!BB9)-0.4559)&gt;C$195,0,IF((0.1233*LN('Indicator Data'!BB9)-0.4559)&lt;C$194,10,(C$195-(0.1233*LN('Indicator Data'!BB9)-0.4559))/(C$195-C$194)*10)),IF('Indicator Data'!Q9&gt;C$195,0,IF('Indicator Data'!Q9&lt;C$194,10,(C$195-'Indicator Data'!Q9)/(C$195-C$194)*10))),1)</f>
        <v>5.7</v>
      </c>
      <c r="D6" s="73">
        <f>IF('Indicator Data'!R9="No data","x",ROUND((IF(LOG('Indicator Data'!R9*1000)&gt;D$195,10,IF(LOG('Indicator Data'!R9*1000)&lt;D$194,0,10-(D$195-LOG('Indicator Data'!R9*1000))/(D$195-D$194)*10))),1))</f>
        <v>9.1</v>
      </c>
      <c r="E6" s="74">
        <f t="shared" si="2"/>
        <v>7.8</v>
      </c>
      <c r="F6" s="73" t="str">
        <f>IF('Indicator Data'!AF9="No data","x",ROUND(IF('Indicator Data'!AF9&gt;F$195,10,IF('Indicator Data'!AF9&lt;F$194,0,10-(F$195-'Indicator Data'!AF9)/(F$195-F$194)*10)),1))</f>
        <v>x</v>
      </c>
      <c r="G6" s="73">
        <f>IF('Indicator Data'!AG9="No data","x",ROUND(IF('Indicator Data'!AG9&gt;G$195,10,IF('Indicator Data'!AG9&lt;G$194,0,10-(G$195-'Indicator Data'!AG9)/(G$195-G$194)*10)),1))</f>
        <v>4.4000000000000004</v>
      </c>
      <c r="H6" s="74">
        <f t="shared" si="3"/>
        <v>4.4000000000000004</v>
      </c>
      <c r="I6" s="75">
        <f>SUM(IF('Indicator Data'!S9=0,0,'Indicator Data'!S9/1000000),SUM('Indicator Data'!T9:U9))</f>
        <v>159.36954299999999</v>
      </c>
      <c r="J6" s="75">
        <f>I6/'Indicator Data'!BC9*1000000</f>
        <v>5.3508096845467552</v>
      </c>
      <c r="K6" s="73">
        <f t="shared" si="4"/>
        <v>0.1</v>
      </c>
      <c r="L6" s="73">
        <f>IF('Indicator Data'!V9="No data","x",ROUND(IF('Indicator Data'!V9&gt;L$195,10,IF('Indicator Data'!V9&lt;L$194,0,10-(L$195-'Indicator Data'!V9)/(L$195-L$194)*10)),1))</f>
        <v>0.1</v>
      </c>
      <c r="M6" s="74">
        <f t="shared" si="5"/>
        <v>0.1</v>
      </c>
      <c r="N6" s="76">
        <f t="shared" si="6"/>
        <v>5</v>
      </c>
      <c r="O6" s="88">
        <f>IF(AND('Indicator Data'!AK9="No data",'Indicator Data'!AL9="No data"),0,SUM('Indicator Data'!AK9:AM9)/1000)</f>
        <v>39.854999999999997</v>
      </c>
      <c r="P6" s="73">
        <f t="shared" si="7"/>
        <v>5.3</v>
      </c>
      <c r="Q6" s="77">
        <f>O6*1000/'Indicator Data'!BC9</f>
        <v>1.3381259427819965E-3</v>
      </c>
      <c r="R6" s="73">
        <f t="shared" si="8"/>
        <v>3.4</v>
      </c>
      <c r="S6" s="78">
        <f t="shared" si="9"/>
        <v>4.4000000000000004</v>
      </c>
      <c r="T6" s="73">
        <f>IF('Indicator Data'!AB9="No data","x",ROUND(IF('Indicator Data'!AB9&gt;T$195,10,IF('Indicator Data'!AB9&lt;T$194,0,10-(T$195-'Indicator Data'!AB9)/(T$195-T$194)*10)),1))</f>
        <v>3.8</v>
      </c>
      <c r="U6" s="73">
        <f>IF('Indicator Data'!AA9="No data","x",ROUND(IF('Indicator Data'!AA9&gt;U$195,10,IF('Indicator Data'!AA9&lt;U$194,0,10-(U$195-'Indicator Data'!AA9)/(U$195-U$194)*10)),1))</f>
        <v>6.5</v>
      </c>
      <c r="V6" s="73">
        <f>IF('Indicator Data'!AE9="No data","x",ROUND(IF('Indicator Data'!AE9&gt;V$195,10,IF('Indicator Data'!AE9&lt;V$194,0,10-(V$195-'Indicator Data'!AE9)/(V$195-V$194)*10)),1))</f>
        <v>8.4</v>
      </c>
      <c r="W6" s="74">
        <f t="shared" si="0"/>
        <v>6.2</v>
      </c>
      <c r="X6" s="73">
        <f>IF('Indicator Data'!W9="No data","x",ROUND(IF('Indicator Data'!W9&gt;X$195,10,IF('Indicator Data'!W9&lt;X$194,0,10-(X$195-'Indicator Data'!W9)/(X$195-X$194)*10)),1))</f>
        <v>6.2</v>
      </c>
      <c r="Y6" s="73">
        <f>IF('Indicator Data'!X9="No data","x",ROUND(IF('Indicator Data'!X9&gt;Y$195,10,IF('Indicator Data'!X9&lt;Y$194,0,10-(Y$195-'Indicator Data'!X9)/(Y$195-Y$194)*10)),1))</f>
        <v>4.2</v>
      </c>
      <c r="Z6" s="74">
        <f t="shared" si="10"/>
        <v>5.2</v>
      </c>
      <c r="AA6" s="88">
        <f>('Indicator Data'!AJ9+'Indicator Data'!AI9*0.5+'Indicator Data'!AH9*0.25)/1000</f>
        <v>730.73874999999998</v>
      </c>
      <c r="AB6" s="79">
        <f>AA6*1000/'Indicator Data'!BC9</f>
        <v>2.4534449348164289E-2</v>
      </c>
      <c r="AC6" s="74">
        <f t="shared" si="11"/>
        <v>2.5</v>
      </c>
      <c r="AD6" s="73">
        <f>IF('Indicator Data'!AN9="No data","x",ROUND(IF('Indicator Data'!AN9&lt;$AD$194,10,IF('Indicator Data'!AN9&gt;$AD$195,0,($AD$195-'Indicator Data'!AN9)/($AD$195-$AD$194)*10)),1))</f>
        <v>4</v>
      </c>
      <c r="AE6" s="73">
        <f>IF('Indicator Data'!AO9="No data","x",ROUND(IF('Indicator Data'!AO9&gt;$AE$195,10,IF('Indicator Data'!AO9&lt;$AE$194,0,10-($AE$195-'Indicator Data'!AO9)/($AE$195-$AE$194)*10)),1))</f>
        <v>3</v>
      </c>
      <c r="AF6" s="80">
        <f>IF('Indicator Data'!AP9="No data","x",ROUND(IF('Indicator Data'!AP9&gt;$AF$195,10,IF('Indicator Data'!AP9&lt;$AF$194,0,10-($AF$195-'Indicator Data'!AP9)/($AF$195-$AF$194)*10)),1))</f>
        <v>6.9</v>
      </c>
      <c r="AG6" s="80">
        <f>IF('Indicator Data'!AQ9="No data","x",ROUND(IF('Indicator Data'!AQ9&gt;$AG$195,10,IF('Indicator Data'!AQ9&lt;$AG$194,0,10-($AG$195-'Indicator Data'!AQ9)/($AG$195-$AG$194)*10)),1))</f>
        <v>6.9</v>
      </c>
      <c r="AH6" s="73">
        <f t="shared" si="12"/>
        <v>6.9</v>
      </c>
      <c r="AI6" s="74">
        <f t="shared" si="13"/>
        <v>4.5999999999999996</v>
      </c>
      <c r="AJ6" s="81">
        <f t="shared" si="14"/>
        <v>4.8</v>
      </c>
      <c r="AK6" s="82">
        <f t="shared" si="1"/>
        <v>4.5999999999999996</v>
      </c>
    </row>
    <row r="7" spans="1:37" s="4" customFormat="1" x14ac:dyDescent="0.35">
      <c r="A7" s="126" t="str">
        <f>'Indicator Data'!A10</f>
        <v>Antigua and Barbuda</v>
      </c>
      <c r="B7" s="59" t="str">
        <f>'Indicator Data'!B10</f>
        <v>ATG</v>
      </c>
      <c r="C7" s="73">
        <f>ROUND(IF('Indicator Data'!Q10="No data",IF((0.1233*LN('Indicator Data'!BB10)-0.4559)&gt;C$195,0,IF((0.1233*LN('Indicator Data'!BB10)-0.4559)&lt;C$194,10,(C$195-(0.1233*LN('Indicator Data'!BB10)-0.4559))/(C$195-C$194)*10)),IF('Indicator Data'!Q10&gt;C$195,0,IF('Indicator Data'!Q10&lt;C$194,10,(C$195-'Indicator Data'!Q10)/(C$195-C$194)*10))),1)</f>
        <v>2.6</v>
      </c>
      <c r="D7" s="73" t="str">
        <f>IF('Indicator Data'!R10="No data","x",ROUND((IF(LOG('Indicator Data'!R10*1000)&gt;D$195,10,IF(LOG('Indicator Data'!R10*1000)&lt;D$194,0,10-(D$195-LOG('Indicator Data'!R10*1000))/(D$195-D$194)*10))),1))</f>
        <v>x</v>
      </c>
      <c r="E7" s="74">
        <f t="shared" si="2"/>
        <v>2.6</v>
      </c>
      <c r="F7" s="73" t="str">
        <f>IF('Indicator Data'!AF10="No data","x",ROUND(IF('Indicator Data'!AF10&gt;F$195,10,IF('Indicator Data'!AF10&lt;F$194,0,10-(F$195-'Indicator Data'!AF10)/(F$195-F$194)*10)),1))</f>
        <v>x</v>
      </c>
      <c r="G7" s="73">
        <f>IF('Indicator Data'!AG10="No data","x",ROUND(IF('Indicator Data'!AG10&gt;G$195,10,IF('Indicator Data'!AG10&lt;G$194,0,10-(G$195-'Indicator Data'!AG10)/(G$195-G$194)*10)),1))</f>
        <v>5.8</v>
      </c>
      <c r="H7" s="74">
        <f t="shared" si="3"/>
        <v>5.8</v>
      </c>
      <c r="I7" s="75">
        <f>SUM(IF('Indicator Data'!S10=0,0,'Indicator Data'!S10/1000000),SUM('Indicator Data'!T10:U10))</f>
        <v>19.790717000000001</v>
      </c>
      <c r="J7" s="75">
        <f>I7/'Indicator Data'!BC10*1000000</f>
        <v>194.00381327686941</v>
      </c>
      <c r="K7" s="73">
        <f t="shared" si="4"/>
        <v>3.9</v>
      </c>
      <c r="L7" s="73">
        <f>IF('Indicator Data'!V10="No data","x",ROUND(IF('Indicator Data'!V10&gt;L$195,10,IF('Indicator Data'!V10&lt;L$194,0,10-(L$195-'Indicator Data'!V10)/(L$195-L$194)*10)),1))</f>
        <v>0.5</v>
      </c>
      <c r="M7" s="74">
        <f t="shared" si="5"/>
        <v>2.2000000000000002</v>
      </c>
      <c r="N7" s="76">
        <f t="shared" si="6"/>
        <v>3.3</v>
      </c>
      <c r="O7" s="88">
        <f>IF(AND('Indicator Data'!AK10="No data",'Indicator Data'!AL10="No data"),0,SUM('Indicator Data'!AK10:AM10)/1000)</f>
        <v>1E-3</v>
      </c>
      <c r="P7" s="73">
        <f t="shared" si="7"/>
        <v>0</v>
      </c>
      <c r="Q7" s="77">
        <f>O7*1000/'Indicator Data'!BC10</f>
        <v>9.8027683017684195E-6</v>
      </c>
      <c r="R7" s="73">
        <f t="shared" si="8"/>
        <v>0</v>
      </c>
      <c r="S7" s="78">
        <f t="shared" si="9"/>
        <v>0</v>
      </c>
      <c r="T7" s="73" t="str">
        <f>IF('Indicator Data'!AB10="No data","x",ROUND(IF('Indicator Data'!AB10&gt;T$195,10,IF('Indicator Data'!AB10&lt;T$194,0,10-(T$195-'Indicator Data'!AB10)/(T$195-T$194)*10)),1))</f>
        <v>x</v>
      </c>
      <c r="U7" s="73">
        <f>IF('Indicator Data'!AA10="No data","x",ROUND(IF('Indicator Data'!AA10&gt;U$195,10,IF('Indicator Data'!AA10&lt;U$194,0,10-(U$195-'Indicator Data'!AA10)/(U$195-U$194)*10)),1))</f>
        <v>0</v>
      </c>
      <c r="V7" s="73" t="str">
        <f>IF('Indicator Data'!AE10="No data","x",ROUND(IF('Indicator Data'!AE10&gt;V$195,10,IF('Indicator Data'!AE10&lt;V$194,0,10-(V$195-'Indicator Data'!AE10)/(V$195-V$194)*10)),1))</f>
        <v>x</v>
      </c>
      <c r="W7" s="74">
        <f t="shared" si="0"/>
        <v>0</v>
      </c>
      <c r="X7" s="73">
        <f>IF('Indicator Data'!W10="No data","x",ROUND(IF('Indicator Data'!W10&gt;X$195,10,IF('Indicator Data'!W10&lt;X$194,0,10-(X$195-'Indicator Data'!W10)/(X$195-X$194)*10)),1))</f>
        <v>0.6</v>
      </c>
      <c r="Y7" s="73" t="str">
        <f>IF('Indicator Data'!X10="No data","x",ROUND(IF('Indicator Data'!X10&gt;Y$195,10,IF('Indicator Data'!X10&lt;Y$194,0,10-(Y$195-'Indicator Data'!X10)/(Y$195-Y$194)*10)),1))</f>
        <v>x</v>
      </c>
      <c r="Z7" s="74">
        <f t="shared" si="10"/>
        <v>0.6</v>
      </c>
      <c r="AA7" s="88">
        <f>('Indicator Data'!AJ10+'Indicator Data'!AI10*0.5+'Indicator Data'!AH10*0.25)/1000</f>
        <v>0.7</v>
      </c>
      <c r="AB7" s="79">
        <f>AA7*1000/'Indicator Data'!BC10</f>
        <v>6.8619378112378939E-3</v>
      </c>
      <c r="AC7" s="74">
        <f t="shared" si="11"/>
        <v>0.7</v>
      </c>
      <c r="AD7" s="73">
        <f>IF('Indicator Data'!AN10="No data","x",ROUND(IF('Indicator Data'!AN10&lt;$AD$194,10,IF('Indicator Data'!AN10&gt;$AD$195,0,($AD$195-'Indicator Data'!AN10)/($AD$195-$AD$194)*10)),1))</f>
        <v>7.1</v>
      </c>
      <c r="AE7" s="73">
        <f>IF('Indicator Data'!AO10="No data","x",ROUND(IF('Indicator Data'!AO10&gt;$AE$195,10,IF('Indicator Data'!AO10&lt;$AE$194,0,10-($AE$195-'Indicator Data'!AO10)/($AE$195-$AE$194)*10)),1))</f>
        <v>7.2</v>
      </c>
      <c r="AF7" s="80">
        <f>IF('Indicator Data'!AP10="No data","x",ROUND(IF('Indicator Data'!AP10&gt;$AF$195,10,IF('Indicator Data'!AP10&lt;$AF$194,0,10-($AF$195-'Indicator Data'!AP10)/($AF$195-$AF$194)*10)),1))</f>
        <v>1.8</v>
      </c>
      <c r="AG7" s="80" t="str">
        <f>IF('Indicator Data'!AQ10="No data","x",ROUND(IF('Indicator Data'!AQ10&gt;$AG$195,10,IF('Indicator Data'!AQ10&lt;$AG$194,0,10-($AG$195-'Indicator Data'!AQ10)/($AG$195-$AG$194)*10)),1))</f>
        <v>x</v>
      </c>
      <c r="AH7" s="73">
        <f t="shared" si="12"/>
        <v>1.8</v>
      </c>
      <c r="AI7" s="74">
        <f t="shared" si="13"/>
        <v>5.4</v>
      </c>
      <c r="AJ7" s="81">
        <f t="shared" si="14"/>
        <v>2</v>
      </c>
      <c r="AK7" s="82">
        <f t="shared" si="1"/>
        <v>1</v>
      </c>
    </row>
    <row r="8" spans="1:37" s="4" customFormat="1" x14ac:dyDescent="0.35">
      <c r="A8" s="126" t="str">
        <f>'Indicator Data'!A11</f>
        <v>Argentina</v>
      </c>
      <c r="B8" s="59" t="str">
        <f>'Indicator Data'!B11</f>
        <v>ARG</v>
      </c>
      <c r="C8" s="73">
        <f>ROUND(IF('Indicator Data'!Q11="No data",IF((0.1233*LN('Indicator Data'!BB11)-0.4559)&gt;C$195,0,IF((0.1233*LN('Indicator Data'!BB11)-0.4559)&lt;C$194,10,(C$195-(0.1233*LN('Indicator Data'!BB11)-0.4559))/(C$195-C$194)*10)),IF('Indicator Data'!Q11&gt;C$195,0,IF('Indicator Data'!Q11&lt;C$194,10,(C$195-'Indicator Data'!Q11)/(C$195-C$194)*10))),1)</f>
        <v>1.9</v>
      </c>
      <c r="D8" s="73" t="str">
        <f>IF('Indicator Data'!R11="No data","x",ROUND((IF(LOG('Indicator Data'!R11*1000)&gt;D$195,10,IF(LOG('Indicator Data'!R11*1000)&lt;D$194,0,10-(D$195-LOG('Indicator Data'!R11*1000))/(D$195-D$194)*10))),1))</f>
        <v>x</v>
      </c>
      <c r="E8" s="74">
        <f t="shared" si="2"/>
        <v>1.9</v>
      </c>
      <c r="F8" s="73">
        <f>IF('Indicator Data'!AF11="No data","x",ROUND(IF('Indicator Data'!AF11&gt;F$195,10,IF('Indicator Data'!AF11&lt;F$194,0,10-(F$195-'Indicator Data'!AF11)/(F$195-F$194)*10)),1))</f>
        <v>4.8</v>
      </c>
      <c r="G8" s="73">
        <f>IF('Indicator Data'!AG11="No data","x",ROUND(IF('Indicator Data'!AG11&gt;G$195,10,IF('Indicator Data'!AG11&lt;G$194,0,10-(G$195-'Indicator Data'!AG11)/(G$195-G$194)*10)),1))</f>
        <v>4.4000000000000004</v>
      </c>
      <c r="H8" s="74">
        <f t="shared" si="3"/>
        <v>4.5999999999999996</v>
      </c>
      <c r="I8" s="75">
        <f>SUM(IF('Indicator Data'!S11=0,0,'Indicator Data'!S11/1000000),SUM('Indicator Data'!T11:U11))</f>
        <v>-31.550393</v>
      </c>
      <c r="J8" s="75">
        <f>I8/'Indicator Data'!BC11*1000000</f>
        <v>-0.71266437382089964</v>
      </c>
      <c r="K8" s="73">
        <f t="shared" si="4"/>
        <v>0</v>
      </c>
      <c r="L8" s="73">
        <f>IF('Indicator Data'!V11="No data","x",ROUND(IF('Indicator Data'!V11&gt;L$195,10,IF('Indicator Data'!V11&lt;L$194,0,10-(L$195-'Indicator Data'!V11)/(L$195-L$194)*10)),1))</f>
        <v>0</v>
      </c>
      <c r="M8" s="74">
        <f t="shared" si="5"/>
        <v>0</v>
      </c>
      <c r="N8" s="76">
        <f t="shared" si="6"/>
        <v>2.1</v>
      </c>
      <c r="O8" s="88">
        <f>IF(AND('Indicator Data'!AK11="No data",'Indicator Data'!AL11="No data"),0,SUM('Indicator Data'!AK11:AM11)/1000)</f>
        <v>3.3780000000000001</v>
      </c>
      <c r="P8" s="73">
        <f t="shared" si="7"/>
        <v>1.8</v>
      </c>
      <c r="Q8" s="77">
        <f>O8*1000/'Indicator Data'!BC11</f>
        <v>7.6302702624559977E-5</v>
      </c>
      <c r="R8" s="73">
        <f t="shared" si="8"/>
        <v>1.7</v>
      </c>
      <c r="S8" s="78">
        <f t="shared" si="9"/>
        <v>1.8</v>
      </c>
      <c r="T8" s="73">
        <f>IF('Indicator Data'!AB11="No data","x",ROUND(IF('Indicator Data'!AB11&gt;T$195,10,IF('Indicator Data'!AB11&lt;T$194,0,10-(T$195-'Indicator Data'!AB11)/(T$195-T$194)*10)),1))</f>
        <v>0.8</v>
      </c>
      <c r="U8" s="73">
        <f>IF('Indicator Data'!AA11="No data","x",ROUND(IF('Indicator Data'!AA11&gt;U$195,10,IF('Indicator Data'!AA11&lt;U$194,0,10-(U$195-'Indicator Data'!AA11)/(U$195-U$194)*10)),1))</f>
        <v>0.5</v>
      </c>
      <c r="V8" s="73" t="str">
        <f>IF('Indicator Data'!AE11="No data","x",ROUND(IF('Indicator Data'!AE11&gt;V$195,10,IF('Indicator Data'!AE11&lt;V$194,0,10-(V$195-'Indicator Data'!AE11)/(V$195-V$194)*10)),1))</f>
        <v>x</v>
      </c>
      <c r="W8" s="74">
        <f t="shared" si="0"/>
        <v>0.7</v>
      </c>
      <c r="X8" s="73">
        <f>IF('Indicator Data'!W11="No data","x",ROUND(IF('Indicator Data'!W11&gt;X$195,10,IF('Indicator Data'!W11&lt;X$194,0,10-(X$195-'Indicator Data'!W11)/(X$195-X$194)*10)),1))</f>
        <v>0.8</v>
      </c>
      <c r="Y8" s="73" t="str">
        <f>IF('Indicator Data'!X11="No data","x",ROUND(IF('Indicator Data'!X11&gt;Y$195,10,IF('Indicator Data'!X11&lt;Y$194,0,10-(Y$195-'Indicator Data'!X11)/(Y$195-Y$194)*10)),1))</f>
        <v>x</v>
      </c>
      <c r="Z8" s="74">
        <f t="shared" si="10"/>
        <v>0.8</v>
      </c>
      <c r="AA8" s="88">
        <f>('Indicator Data'!AJ11+'Indicator Data'!AI11*0.5+'Indicator Data'!AH11*0.25)/1000</f>
        <v>113.28375</v>
      </c>
      <c r="AB8" s="79">
        <f>AA8*1000/'Indicator Data'!BC11</f>
        <v>2.5588680546018345E-3</v>
      </c>
      <c r="AC8" s="74">
        <f t="shared" si="11"/>
        <v>0.3</v>
      </c>
      <c r="AD8" s="73">
        <f>IF('Indicator Data'!AN11="No data","x",ROUND(IF('Indicator Data'!AN11&lt;$AD$194,10,IF('Indicator Data'!AN11&gt;$AD$195,0,($AD$195-'Indicator Data'!AN11)/($AD$195-$AD$194)*10)),1))</f>
        <v>2.1</v>
      </c>
      <c r="AE8" s="73">
        <f>IF('Indicator Data'!AO11="No data","x",ROUND(IF('Indicator Data'!AO11&gt;$AE$195,10,IF('Indicator Data'!AO11&lt;$AE$194,0,10-($AE$195-'Indicator Data'!AO11)/($AE$195-$AE$194)*10)),1))</f>
        <v>0</v>
      </c>
      <c r="AF8" s="80" t="str">
        <f>IF('Indicator Data'!AP11="No data","x",ROUND(IF('Indicator Data'!AP11&gt;$AF$195,10,IF('Indicator Data'!AP11&lt;$AF$194,0,10-($AF$195-'Indicator Data'!AP11)/($AF$195-$AF$194)*10)),1))</f>
        <v>x</v>
      </c>
      <c r="AG8" s="80" t="str">
        <f>IF('Indicator Data'!AQ11="No data","x",ROUND(IF('Indicator Data'!AQ11&gt;$AG$195,10,IF('Indicator Data'!AQ11&lt;$AG$194,0,10-($AG$195-'Indicator Data'!AQ11)/($AG$195-$AG$194)*10)),1))</f>
        <v>x</v>
      </c>
      <c r="AH8" s="73" t="str">
        <f t="shared" si="12"/>
        <v>x</v>
      </c>
      <c r="AI8" s="74">
        <f t="shared" si="13"/>
        <v>1.1000000000000001</v>
      </c>
      <c r="AJ8" s="81">
        <f t="shared" si="14"/>
        <v>0.7</v>
      </c>
      <c r="AK8" s="82">
        <f t="shared" si="1"/>
        <v>1.3</v>
      </c>
    </row>
    <row r="9" spans="1:37" s="4" customFormat="1" x14ac:dyDescent="0.35">
      <c r="A9" s="126" t="str">
        <f>'Indicator Data'!A12</f>
        <v>Armenia</v>
      </c>
      <c r="B9" s="59" t="str">
        <f>'Indicator Data'!B12</f>
        <v>ARM</v>
      </c>
      <c r="C9" s="73">
        <f>ROUND(IF('Indicator Data'!Q12="No data",IF((0.1233*LN('Indicator Data'!BB12)-0.4559)&gt;C$195,0,IF((0.1233*LN('Indicator Data'!BB12)-0.4559)&lt;C$194,10,(C$195-(0.1233*LN('Indicator Data'!BB12)-0.4559))/(C$195-C$194)*10)),IF('Indicator Data'!Q12&gt;C$195,0,IF('Indicator Data'!Q12&lt;C$194,10,(C$195-'Indicator Data'!Q12)/(C$195-C$194)*10))),1)</f>
        <v>3</v>
      </c>
      <c r="D9" s="73">
        <f>IF('Indicator Data'!R12="No data","x",ROUND((IF(LOG('Indicator Data'!R12*1000)&gt;D$195,10,IF(LOG('Indicator Data'!R12*1000)&lt;D$194,0,10-(D$195-LOG('Indicator Data'!R12*1000))/(D$195-D$194)*10))),1))</f>
        <v>0</v>
      </c>
      <c r="E9" s="74">
        <f t="shared" si="2"/>
        <v>1.6</v>
      </c>
      <c r="F9" s="73">
        <f>IF('Indicator Data'!AF12="No data","x",ROUND(IF('Indicator Data'!AF12&gt;F$195,10,IF('Indicator Data'!AF12&lt;F$194,0,10-(F$195-'Indicator Data'!AF12)/(F$195-F$194)*10)),1))</f>
        <v>3.5</v>
      </c>
      <c r="G9" s="73">
        <f>IF('Indicator Data'!AG12="No data","x",ROUND(IF('Indicator Data'!AG12&gt;G$195,10,IF('Indicator Data'!AG12&lt;G$194,0,10-(G$195-'Indicator Data'!AG12)/(G$195-G$194)*10)),1))</f>
        <v>1.9</v>
      </c>
      <c r="H9" s="74">
        <f t="shared" si="3"/>
        <v>2.7</v>
      </c>
      <c r="I9" s="75">
        <f>SUM(IF('Indicator Data'!S12=0,0,'Indicator Data'!S12/1000000),SUM('Indicator Data'!T12:U12))</f>
        <v>290.31984599999998</v>
      </c>
      <c r="J9" s="75">
        <f>I9/'Indicator Data'!BC12*1000000</f>
        <v>99.07005613472333</v>
      </c>
      <c r="K9" s="73">
        <f t="shared" si="4"/>
        <v>2</v>
      </c>
      <c r="L9" s="73">
        <f>IF('Indicator Data'!V12="No data","x",ROUND(IF('Indicator Data'!V12&gt;L$195,10,IF('Indicator Data'!V12&lt;L$194,0,10-(L$195-'Indicator Data'!V12)/(L$195-L$194)*10)),1))</f>
        <v>1.4</v>
      </c>
      <c r="M9" s="74">
        <f t="shared" si="5"/>
        <v>1.7</v>
      </c>
      <c r="N9" s="76">
        <f t="shared" si="6"/>
        <v>1.9</v>
      </c>
      <c r="O9" s="88">
        <f>IF(AND('Indicator Data'!AK12="No data",'Indicator Data'!AL12="No data"),0,SUM('Indicator Data'!AK12:AM12)/1000)</f>
        <v>17.995999999999999</v>
      </c>
      <c r="P9" s="73">
        <f t="shared" si="7"/>
        <v>4.2</v>
      </c>
      <c r="Q9" s="77">
        <f>O9*1000/'Indicator Data'!BC12</f>
        <v>6.1410363596034736E-3</v>
      </c>
      <c r="R9" s="73">
        <f t="shared" si="8"/>
        <v>5</v>
      </c>
      <c r="S9" s="78">
        <f t="shared" si="9"/>
        <v>4.5999999999999996</v>
      </c>
      <c r="T9" s="73">
        <f>IF('Indicator Data'!AB12="No data","x",ROUND(IF('Indicator Data'!AB12&gt;T$195,10,IF('Indicator Data'!AB12&lt;T$194,0,10-(T$195-'Indicator Data'!AB12)/(T$195-T$194)*10)),1))</f>
        <v>0.4</v>
      </c>
      <c r="U9" s="73">
        <f>IF('Indicator Data'!AA12="No data","x",ROUND(IF('Indicator Data'!AA12&gt;U$195,10,IF('Indicator Data'!AA12&lt;U$194,0,10-(U$195-'Indicator Data'!AA12)/(U$195-U$194)*10)),1))</f>
        <v>0.7</v>
      </c>
      <c r="V9" s="73" t="str">
        <f>IF('Indicator Data'!AE12="No data","x",ROUND(IF('Indicator Data'!AE12&gt;V$195,10,IF('Indicator Data'!AE12&lt;V$194,0,10-(V$195-'Indicator Data'!AE12)/(V$195-V$194)*10)),1))</f>
        <v>x</v>
      </c>
      <c r="W9" s="74">
        <f t="shared" si="0"/>
        <v>0.6</v>
      </c>
      <c r="X9" s="73">
        <f>IF('Indicator Data'!W12="No data","x",ROUND(IF('Indicator Data'!W12&gt;X$195,10,IF('Indicator Data'!W12&lt;X$194,0,10-(X$195-'Indicator Data'!W12)/(X$195-X$194)*10)),1))</f>
        <v>1</v>
      </c>
      <c r="Y9" s="73">
        <f>IF('Indicator Data'!X12="No data","x",ROUND(IF('Indicator Data'!X12&gt;Y$195,10,IF('Indicator Data'!X12&lt;Y$194,0,10-(Y$195-'Indicator Data'!X12)/(Y$195-Y$194)*10)),1))</f>
        <v>0.6</v>
      </c>
      <c r="Z9" s="74">
        <f t="shared" si="10"/>
        <v>0.8</v>
      </c>
      <c r="AA9" s="88">
        <f>('Indicator Data'!AJ12+'Indicator Data'!AI12*0.5+'Indicator Data'!AH12*0.25)/1000</f>
        <v>0.1875</v>
      </c>
      <c r="AB9" s="79">
        <f>AA9*1000/'Indicator Data'!BC12</f>
        <v>6.3983347267484517E-5</v>
      </c>
      <c r="AC9" s="74">
        <f t="shared" si="11"/>
        <v>0</v>
      </c>
      <c r="AD9" s="73">
        <f>IF('Indicator Data'!AN12="No data","x",ROUND(IF('Indicator Data'!AN12&lt;$AD$194,10,IF('Indicator Data'!AN12&gt;$AD$195,0,($AD$195-'Indicator Data'!AN12)/($AD$195-$AD$194)*10)),1))</f>
        <v>3.9</v>
      </c>
      <c r="AE9" s="73">
        <f>IF('Indicator Data'!AO12="No data","x",ROUND(IF('Indicator Data'!AO12&gt;$AE$195,10,IF('Indicator Data'!AO12&lt;$AE$194,0,10-($AE$195-'Indicator Data'!AO12)/($AE$195-$AE$194)*10)),1))</f>
        <v>0</v>
      </c>
      <c r="AF9" s="80">
        <f>IF('Indicator Data'!AP12="No data","x",ROUND(IF('Indicator Data'!AP12&gt;$AF$195,10,IF('Indicator Data'!AP12&lt;$AF$194,0,10-($AF$195-'Indicator Data'!AP12)/($AF$195-$AF$194)*10)),1))</f>
        <v>8.6999999999999993</v>
      </c>
      <c r="AG9" s="80">
        <f>IF('Indicator Data'!AQ12="No data","x",ROUND(IF('Indicator Data'!AQ12&gt;$AG$195,10,IF('Indicator Data'!AQ12&lt;$AG$194,0,10-($AG$195-'Indicator Data'!AQ12)/($AG$195-$AG$194)*10)),1))</f>
        <v>6</v>
      </c>
      <c r="AH9" s="73">
        <f t="shared" si="12"/>
        <v>8.1999999999999993</v>
      </c>
      <c r="AI9" s="74">
        <f t="shared" si="13"/>
        <v>4</v>
      </c>
      <c r="AJ9" s="81">
        <f t="shared" si="14"/>
        <v>1.5</v>
      </c>
      <c r="AK9" s="82">
        <f t="shared" si="1"/>
        <v>3.2</v>
      </c>
    </row>
    <row r="10" spans="1:37" s="4" customFormat="1" x14ac:dyDescent="0.35">
      <c r="A10" s="126" t="str">
        <f>'Indicator Data'!A13</f>
        <v>Australia</v>
      </c>
      <c r="B10" s="59" t="str">
        <f>'Indicator Data'!B13</f>
        <v>AUS</v>
      </c>
      <c r="C10" s="73">
        <f>ROUND(IF('Indicator Data'!Q13="No data",IF((0.1233*LN('Indicator Data'!BB13)-0.4559)&gt;C$195,0,IF((0.1233*LN('Indicator Data'!BB13)-0.4559)&lt;C$194,10,(C$195-(0.1233*LN('Indicator Data'!BB13)-0.4559))/(C$195-C$194)*10)),IF('Indicator Data'!Q13&gt;C$195,0,IF('Indicator Data'!Q13&lt;C$194,10,(C$195-'Indicator Data'!Q13)/(C$195-C$194)*10))),1)</f>
        <v>0.2</v>
      </c>
      <c r="D10" s="73" t="str">
        <f>IF('Indicator Data'!R13="No data","x",ROUND((IF(LOG('Indicator Data'!R13*1000)&gt;D$195,10,IF(LOG('Indicator Data'!R13*1000)&lt;D$194,0,10-(D$195-LOG('Indicator Data'!R13*1000))/(D$195-D$194)*10))),1))</f>
        <v>x</v>
      </c>
      <c r="E10" s="74">
        <f t="shared" si="2"/>
        <v>0.2</v>
      </c>
      <c r="F10" s="73">
        <f>IF('Indicator Data'!AF13="No data","x",ROUND(IF('Indicator Data'!AF13&gt;F$195,10,IF('Indicator Data'!AF13&lt;F$194,0,10-(F$195-'Indicator Data'!AF13)/(F$195-F$194)*10)),1))</f>
        <v>1.5</v>
      </c>
      <c r="G10" s="73">
        <f>IF('Indicator Data'!AG13="No data","x",ROUND(IF('Indicator Data'!AG13&gt;G$195,10,IF('Indicator Data'!AG13&lt;G$194,0,10-(G$195-'Indicator Data'!AG13)/(G$195-G$194)*10)),1))</f>
        <v>2.5</v>
      </c>
      <c r="H10" s="74">
        <f t="shared" si="3"/>
        <v>2</v>
      </c>
      <c r="I10" s="75">
        <f>SUM(IF('Indicator Data'!S13=0,0,'Indicator Data'!S13/1000000),SUM('Indicator Data'!T13:U13))</f>
        <v>0</v>
      </c>
      <c r="J10" s="75">
        <f>I10/'Indicator Data'!BC13*1000000</f>
        <v>0</v>
      </c>
      <c r="K10" s="73">
        <f t="shared" si="4"/>
        <v>0</v>
      </c>
      <c r="L10" s="73" t="str">
        <f>IF('Indicator Data'!V13="No data","x",ROUND(IF('Indicator Data'!V13&gt;L$195,10,IF('Indicator Data'!V13&lt;L$194,0,10-(L$195-'Indicator Data'!V13)/(L$195-L$194)*10)),1))</f>
        <v>x</v>
      </c>
      <c r="M10" s="74">
        <f t="shared" si="5"/>
        <v>0</v>
      </c>
      <c r="N10" s="76">
        <f t="shared" si="6"/>
        <v>0.6</v>
      </c>
      <c r="O10" s="88">
        <f>IF(AND('Indicator Data'!AK13="No data",'Indicator Data'!AL13="No data"),0,SUM('Indicator Data'!AK13:AM13)/1000)</f>
        <v>52.728999999999999</v>
      </c>
      <c r="P10" s="73">
        <f t="shared" si="7"/>
        <v>5.7</v>
      </c>
      <c r="Q10" s="77">
        <f>O10*1000/'Indicator Data'!BC13</f>
        <v>2.1435483459200586E-3</v>
      </c>
      <c r="R10" s="73">
        <f t="shared" si="8"/>
        <v>3.8</v>
      </c>
      <c r="S10" s="78">
        <f t="shared" si="9"/>
        <v>4.8</v>
      </c>
      <c r="T10" s="73">
        <f>IF('Indicator Data'!AB13="No data","x",ROUND(IF('Indicator Data'!AB13&gt;T$195,10,IF('Indicator Data'!AB13&lt;T$194,0,10-(T$195-'Indicator Data'!AB13)/(T$195-T$194)*10)),1))</f>
        <v>0.2</v>
      </c>
      <c r="U10" s="73">
        <f>IF('Indicator Data'!AA13="No data","x",ROUND(IF('Indicator Data'!AA13&gt;U$195,10,IF('Indicator Data'!AA13&lt;U$194,0,10-(U$195-'Indicator Data'!AA13)/(U$195-U$194)*10)),1))</f>
        <v>0.1</v>
      </c>
      <c r="V10" s="73" t="str">
        <f>IF('Indicator Data'!AE13="No data","x",ROUND(IF('Indicator Data'!AE13&gt;V$195,10,IF('Indicator Data'!AE13&lt;V$194,0,10-(V$195-'Indicator Data'!AE13)/(V$195-V$194)*10)),1))</f>
        <v>x</v>
      </c>
      <c r="W10" s="74">
        <f t="shared" si="0"/>
        <v>0.2</v>
      </c>
      <c r="X10" s="73">
        <f>IF('Indicator Data'!W13="No data","x",ROUND(IF('Indicator Data'!W13&gt;X$195,10,IF('Indicator Data'!W13&lt;X$194,0,10-(X$195-'Indicator Data'!W13)/(X$195-X$194)*10)),1))</f>
        <v>0.3</v>
      </c>
      <c r="Y10" s="73">
        <f>IF('Indicator Data'!X13="No data","x",ROUND(IF('Indicator Data'!X13&gt;Y$195,10,IF('Indicator Data'!X13&lt;Y$194,0,10-(Y$195-'Indicator Data'!X13)/(Y$195-Y$194)*10)),1))</f>
        <v>0</v>
      </c>
      <c r="Z10" s="74">
        <f t="shared" si="10"/>
        <v>0.2</v>
      </c>
      <c r="AA10" s="88">
        <f>('Indicator Data'!AJ13+'Indicator Data'!AI13*0.5+'Indicator Data'!AH13*0.25)/1000</f>
        <v>26.880500000000001</v>
      </c>
      <c r="AB10" s="79">
        <f>AA10*1000/'Indicator Data'!BC13</f>
        <v>1.0927506934040876E-3</v>
      </c>
      <c r="AC10" s="74">
        <f t="shared" si="11"/>
        <v>0.1</v>
      </c>
      <c r="AD10" s="73">
        <f>IF('Indicator Data'!AN13="No data","x",ROUND(IF('Indicator Data'!AN13&lt;$AD$194,10,IF('Indicator Data'!AN13&gt;$AD$195,0,($AD$195-'Indicator Data'!AN13)/($AD$195-$AD$194)*10)),1))</f>
        <v>3.1</v>
      </c>
      <c r="AE10" s="73">
        <f>IF('Indicator Data'!AO13="No data","x",ROUND(IF('Indicator Data'!AO13&gt;$AE$195,10,IF('Indicator Data'!AO13&lt;$AE$194,0,10-($AE$195-'Indicator Data'!AO13)/($AE$195-$AE$194)*10)),1))</f>
        <v>0</v>
      </c>
      <c r="AF10" s="80">
        <f>IF('Indicator Data'!AP13="No data","x",ROUND(IF('Indicator Data'!AP13&gt;$AF$195,10,IF('Indicator Data'!AP13&lt;$AF$194,0,10-($AF$195-'Indicator Data'!AP13)/($AF$195-$AF$194)*10)),1))</f>
        <v>0.4</v>
      </c>
      <c r="AG10" s="80" t="str">
        <f>IF('Indicator Data'!AQ13="No data","x",ROUND(IF('Indicator Data'!AQ13&gt;$AG$195,10,IF('Indicator Data'!AQ13&lt;$AG$194,0,10-($AG$195-'Indicator Data'!AQ13)/($AG$195-$AG$194)*10)),1))</f>
        <v>x</v>
      </c>
      <c r="AH10" s="73">
        <f t="shared" si="12"/>
        <v>0.4</v>
      </c>
      <c r="AI10" s="74">
        <f t="shared" si="13"/>
        <v>1.2</v>
      </c>
      <c r="AJ10" s="81">
        <f t="shared" si="14"/>
        <v>0.4</v>
      </c>
      <c r="AK10" s="82">
        <f t="shared" si="1"/>
        <v>2.9</v>
      </c>
    </row>
    <row r="11" spans="1:37" s="4" customFormat="1" x14ac:dyDescent="0.35">
      <c r="A11" s="126" t="str">
        <f>'Indicator Data'!A14</f>
        <v>Austria</v>
      </c>
      <c r="B11" s="59" t="str">
        <f>'Indicator Data'!B14</f>
        <v>AUT</v>
      </c>
      <c r="C11" s="73">
        <f>ROUND(IF('Indicator Data'!Q14="No data",IF((0.1233*LN('Indicator Data'!BB14)-0.4559)&gt;C$195,0,IF((0.1233*LN('Indicator Data'!BB14)-0.4559)&lt;C$194,10,(C$195-(0.1233*LN('Indicator Data'!BB14)-0.4559))/(C$195-C$194)*10)),IF('Indicator Data'!Q14&gt;C$195,0,IF('Indicator Data'!Q14&lt;C$194,10,(C$195-'Indicator Data'!Q14)/(C$195-C$194)*10))),1)</f>
        <v>0.6</v>
      </c>
      <c r="D11" s="73" t="str">
        <f>IF('Indicator Data'!R14="No data","x",ROUND((IF(LOG('Indicator Data'!R14*1000)&gt;D$195,10,IF(LOG('Indicator Data'!R14*1000)&lt;D$194,0,10-(D$195-LOG('Indicator Data'!R14*1000))/(D$195-D$194)*10))),1))</f>
        <v>x</v>
      </c>
      <c r="E11" s="74">
        <f t="shared" si="2"/>
        <v>0.6</v>
      </c>
      <c r="F11" s="73">
        <f>IF('Indicator Data'!AF14="No data","x",ROUND(IF('Indicator Data'!AF14&gt;F$195,10,IF('Indicator Data'!AF14&lt;F$194,0,10-(F$195-'Indicator Data'!AF14)/(F$195-F$194)*10)),1))</f>
        <v>1</v>
      </c>
      <c r="G11" s="73">
        <f>IF('Indicator Data'!AG14="No data","x",ROUND(IF('Indicator Data'!AG14&gt;G$195,10,IF('Indicator Data'!AG14&lt;G$194,0,10-(G$195-'Indicator Data'!AG14)/(G$195-G$194)*10)),1))</f>
        <v>1.4</v>
      </c>
      <c r="H11" s="74">
        <f t="shared" si="3"/>
        <v>1.2</v>
      </c>
      <c r="I11" s="75">
        <f>SUM(IF('Indicator Data'!S14=0,0,'Indicator Data'!S14/1000000),SUM('Indicator Data'!T14:U14))</f>
        <v>0</v>
      </c>
      <c r="J11" s="75">
        <f>I11/'Indicator Data'!BC14*1000000</f>
        <v>0</v>
      </c>
      <c r="K11" s="73">
        <f t="shared" si="4"/>
        <v>0</v>
      </c>
      <c r="L11" s="73" t="str">
        <f>IF('Indicator Data'!V14="No data","x",ROUND(IF('Indicator Data'!V14&gt;L$195,10,IF('Indicator Data'!V14&lt;L$194,0,10-(L$195-'Indicator Data'!V14)/(L$195-L$194)*10)),1))</f>
        <v>x</v>
      </c>
      <c r="M11" s="74">
        <f t="shared" si="5"/>
        <v>0</v>
      </c>
      <c r="N11" s="76">
        <f t="shared" si="6"/>
        <v>0.6</v>
      </c>
      <c r="O11" s="88">
        <f>IF(AND('Indicator Data'!AK14="No data",'Indicator Data'!AL14="No data"),0,SUM('Indicator Data'!AK14:AM14)/1000)</f>
        <v>122.462</v>
      </c>
      <c r="P11" s="73">
        <f t="shared" si="7"/>
        <v>7</v>
      </c>
      <c r="Q11" s="77">
        <f>O11*1000/'Indicator Data'!BC14</f>
        <v>1.3901583932819418E-2</v>
      </c>
      <c r="R11" s="73">
        <f t="shared" si="8"/>
        <v>6.1</v>
      </c>
      <c r="S11" s="78">
        <f t="shared" si="9"/>
        <v>6.6</v>
      </c>
      <c r="T11" s="73" t="str">
        <f>IF('Indicator Data'!AB14="No data","x",ROUND(IF('Indicator Data'!AB14&gt;T$195,10,IF('Indicator Data'!AB14&lt;T$194,0,10-(T$195-'Indicator Data'!AB14)/(T$195-T$194)*10)),1))</f>
        <v>x</v>
      </c>
      <c r="U11" s="73">
        <f>IF('Indicator Data'!AA14="No data","x",ROUND(IF('Indicator Data'!AA14&gt;U$195,10,IF('Indicator Data'!AA14&lt;U$194,0,10-(U$195-'Indicator Data'!AA14)/(U$195-U$194)*10)),1))</f>
        <v>0.1</v>
      </c>
      <c r="V11" s="73" t="str">
        <f>IF('Indicator Data'!AE14="No data","x",ROUND(IF('Indicator Data'!AE14&gt;V$195,10,IF('Indicator Data'!AE14&lt;V$194,0,10-(V$195-'Indicator Data'!AE14)/(V$195-V$194)*10)),1))</f>
        <v>x</v>
      </c>
      <c r="W11" s="74">
        <f t="shared" si="0"/>
        <v>0.1</v>
      </c>
      <c r="X11" s="73">
        <f>IF('Indicator Data'!W14="No data","x",ROUND(IF('Indicator Data'!W14&gt;X$195,10,IF('Indicator Data'!W14&lt;X$194,0,10-(X$195-'Indicator Data'!W14)/(X$195-X$194)*10)),1))</f>
        <v>0.3</v>
      </c>
      <c r="Y11" s="73" t="str">
        <f>IF('Indicator Data'!X14="No data","x",ROUND(IF('Indicator Data'!X14&gt;Y$195,10,IF('Indicator Data'!X14&lt;Y$194,0,10-(Y$195-'Indicator Data'!X14)/(Y$195-Y$194)*10)),1))</f>
        <v>x</v>
      </c>
      <c r="Z11" s="74">
        <f t="shared" si="10"/>
        <v>0.3</v>
      </c>
      <c r="AA11" s="88">
        <f>('Indicator Data'!AJ14+'Indicator Data'!AI14*0.5+'Indicator Data'!AH14*0.25)/1000</f>
        <v>0.16500000000000001</v>
      </c>
      <c r="AB11" s="79">
        <f>AA11*1000/'Indicator Data'!BC14</f>
        <v>1.873039268438539E-5</v>
      </c>
      <c r="AC11" s="74">
        <f t="shared" si="11"/>
        <v>0</v>
      </c>
      <c r="AD11" s="73">
        <f>IF('Indicator Data'!AN14="No data","x",ROUND(IF('Indicator Data'!AN14&lt;$AD$194,10,IF('Indicator Data'!AN14&gt;$AD$195,0,($AD$195-'Indicator Data'!AN14)/($AD$195-$AD$194)*10)),1))</f>
        <v>0</v>
      </c>
      <c r="AE11" s="73">
        <f>IF('Indicator Data'!AO14="No data","x",ROUND(IF('Indicator Data'!AO14&gt;$AE$195,10,IF('Indicator Data'!AO14&lt;$AE$194,0,10-($AE$195-'Indicator Data'!AO14)/($AE$195-$AE$194)*10)),1))</f>
        <v>0</v>
      </c>
      <c r="AF11" s="80">
        <f>IF('Indicator Data'!AP14="No data","x",ROUND(IF('Indicator Data'!AP14&gt;$AF$195,10,IF('Indicator Data'!AP14&lt;$AF$194,0,10-($AF$195-'Indicator Data'!AP14)/($AF$195-$AF$194)*10)),1))</f>
        <v>0.5</v>
      </c>
      <c r="AG11" s="80">
        <f>IF('Indicator Data'!AQ14="No data","x",ROUND(IF('Indicator Data'!AQ14&gt;$AG$195,10,IF('Indicator Data'!AQ14&lt;$AG$194,0,10-($AG$195-'Indicator Data'!AQ14)/($AG$195-$AG$194)*10)),1))</f>
        <v>3</v>
      </c>
      <c r="AH11" s="73">
        <f t="shared" si="12"/>
        <v>1</v>
      </c>
      <c r="AI11" s="74">
        <f t="shared" si="13"/>
        <v>0.3</v>
      </c>
      <c r="AJ11" s="81">
        <f t="shared" si="14"/>
        <v>0.2</v>
      </c>
      <c r="AK11" s="82">
        <f t="shared" si="1"/>
        <v>4.0999999999999996</v>
      </c>
    </row>
    <row r="12" spans="1:37" s="4" customFormat="1" x14ac:dyDescent="0.35">
      <c r="A12" s="126" t="str">
        <f>'Indicator Data'!A15</f>
        <v>Azerbaijan</v>
      </c>
      <c r="B12" s="59" t="str">
        <f>'Indicator Data'!B15</f>
        <v>AZE</v>
      </c>
      <c r="C12" s="73">
        <f>ROUND(IF('Indicator Data'!Q15="No data",IF((0.1233*LN('Indicator Data'!BB15)-0.4559)&gt;C$195,0,IF((0.1233*LN('Indicator Data'!BB15)-0.4559)&lt;C$194,10,(C$195-(0.1233*LN('Indicator Data'!BB15)-0.4559))/(C$195-C$194)*10)),IF('Indicator Data'!Q15&gt;C$195,0,IF('Indicator Data'!Q15&lt;C$194,10,(C$195-'Indicator Data'!Q15)/(C$195-C$194)*10))),1)</f>
        <v>3</v>
      </c>
      <c r="D12" s="73" t="str">
        <f>IF('Indicator Data'!R15="No data","x",ROUND((IF(LOG('Indicator Data'!R15*1000)&gt;D$195,10,IF(LOG('Indicator Data'!R15*1000)&lt;D$194,0,10-(D$195-LOG('Indicator Data'!R15*1000))/(D$195-D$194)*10))),1))</f>
        <v>x</v>
      </c>
      <c r="E12" s="74">
        <f t="shared" si="2"/>
        <v>3</v>
      </c>
      <c r="F12" s="73">
        <f>IF('Indicator Data'!AF15="No data","x",ROUND(IF('Indicator Data'!AF15&gt;F$195,10,IF('Indicator Data'!AF15&lt;F$194,0,10-(F$195-'Indicator Data'!AF15)/(F$195-F$194)*10)),1))</f>
        <v>4.2</v>
      </c>
      <c r="G12" s="73">
        <f>IF('Indicator Data'!AG15="No data","x",ROUND(IF('Indicator Data'!AG15&gt;G$195,10,IF('Indicator Data'!AG15&lt;G$194,0,10-(G$195-'Indicator Data'!AG15)/(G$195-G$194)*10)),1))</f>
        <v>1.7</v>
      </c>
      <c r="H12" s="74">
        <f t="shared" si="3"/>
        <v>3</v>
      </c>
      <c r="I12" s="75">
        <f>SUM(IF('Indicator Data'!S15=0,0,'Indicator Data'!S15/1000000),SUM('Indicator Data'!T15:U15))</f>
        <v>143.383951</v>
      </c>
      <c r="J12" s="75">
        <f>I12/'Indicator Data'!BC15*1000000</f>
        <v>14.538401341089502</v>
      </c>
      <c r="K12" s="73">
        <f t="shared" si="4"/>
        <v>0.3</v>
      </c>
      <c r="L12" s="73">
        <f>IF('Indicator Data'!V15="No data","x",ROUND(IF('Indicator Data'!V15&gt;L$195,10,IF('Indicator Data'!V15&lt;L$194,0,10-(L$195-'Indicator Data'!V15)/(L$195-L$194)*10)),1))</f>
        <v>0.2</v>
      </c>
      <c r="M12" s="74">
        <f t="shared" si="5"/>
        <v>0.3</v>
      </c>
      <c r="N12" s="76">
        <f t="shared" si="6"/>
        <v>2.2999999999999998</v>
      </c>
      <c r="O12" s="88">
        <f>IF(AND('Indicator Data'!AK15="No data",'Indicator Data'!AL15="No data"),0,SUM('Indicator Data'!AK15:AM15)/1000)</f>
        <v>394.096</v>
      </c>
      <c r="P12" s="73">
        <f t="shared" si="7"/>
        <v>8.6999999999999993</v>
      </c>
      <c r="Q12" s="77">
        <f>O12*1000/'Indicator Data'!BC15</f>
        <v>3.9959324422005976E-2</v>
      </c>
      <c r="R12" s="73">
        <f t="shared" si="8"/>
        <v>7.9</v>
      </c>
      <c r="S12" s="78">
        <f t="shared" si="9"/>
        <v>8.3000000000000007</v>
      </c>
      <c r="T12" s="73">
        <f>IF('Indicator Data'!AB15="No data","x",ROUND(IF('Indicator Data'!AB15&gt;T$195,10,IF('Indicator Data'!AB15&lt;T$194,0,10-(T$195-'Indicator Data'!AB15)/(T$195-T$194)*10)),1))</f>
        <v>0.2</v>
      </c>
      <c r="U12" s="73">
        <f>IF('Indicator Data'!AA15="No data","x",ROUND(IF('Indicator Data'!AA15&gt;U$195,10,IF('Indicator Data'!AA15&lt;U$194,0,10-(U$195-'Indicator Data'!AA15)/(U$195-U$194)*10)),1))</f>
        <v>1.2</v>
      </c>
      <c r="V12" s="73">
        <f>IF('Indicator Data'!AE15="No data","x",ROUND(IF('Indicator Data'!AE15&gt;V$195,10,IF('Indicator Data'!AE15&lt;V$194,0,10-(V$195-'Indicator Data'!AE15)/(V$195-V$194)*10)),1))</f>
        <v>0</v>
      </c>
      <c r="W12" s="74">
        <f t="shared" si="0"/>
        <v>0.5</v>
      </c>
      <c r="X12" s="73">
        <f>IF('Indicator Data'!W15="No data","x",ROUND(IF('Indicator Data'!W15&gt;X$195,10,IF('Indicator Data'!W15&lt;X$194,0,10-(X$195-'Indicator Data'!W15)/(X$195-X$194)*10)),1))</f>
        <v>1.8</v>
      </c>
      <c r="Y12" s="73">
        <f>IF('Indicator Data'!X15="No data","x",ROUND(IF('Indicator Data'!X15&gt;Y$195,10,IF('Indicator Data'!X15&lt;Y$194,0,10-(Y$195-'Indicator Data'!X15)/(Y$195-Y$194)*10)),1))</f>
        <v>1.1000000000000001</v>
      </c>
      <c r="Z12" s="74">
        <f t="shared" si="10"/>
        <v>1.5</v>
      </c>
      <c r="AA12" s="88">
        <f>('Indicator Data'!AJ15+'Indicator Data'!AI15*0.5+'Indicator Data'!AH15*0.25)/1000</f>
        <v>0</v>
      </c>
      <c r="AB12" s="79">
        <f>AA12*1000/'Indicator Data'!BC15</f>
        <v>0</v>
      </c>
      <c r="AC12" s="74">
        <f t="shared" si="11"/>
        <v>0</v>
      </c>
      <c r="AD12" s="73">
        <f>IF('Indicator Data'!AN15="No data","x",ROUND(IF('Indicator Data'!AN15&lt;$AD$194,10,IF('Indicator Data'!AN15&gt;$AD$195,0,($AD$195-'Indicator Data'!AN15)/($AD$195-$AD$194)*10)),1))</f>
        <v>2.5</v>
      </c>
      <c r="AE12" s="73">
        <f>IF('Indicator Data'!AO15="No data","x",ROUND(IF('Indicator Data'!AO15&gt;$AE$195,10,IF('Indicator Data'!AO15&lt;$AE$194,0,10-($AE$195-'Indicator Data'!AO15)/($AE$195-$AE$194)*10)),1))</f>
        <v>0</v>
      </c>
      <c r="AF12" s="80" t="str">
        <f>IF('Indicator Data'!AP15="No data","x",ROUND(IF('Indicator Data'!AP15&gt;$AF$195,10,IF('Indicator Data'!AP15&lt;$AF$194,0,10-($AF$195-'Indicator Data'!AP15)/($AF$195-$AF$194)*10)),1))</f>
        <v>x</v>
      </c>
      <c r="AG12" s="80" t="str">
        <f>IF('Indicator Data'!AQ15="No data","x",ROUND(IF('Indicator Data'!AQ15&gt;$AG$195,10,IF('Indicator Data'!AQ15&lt;$AG$194,0,10-($AG$195-'Indicator Data'!AQ15)/($AG$195-$AG$194)*10)),1))</f>
        <v>x</v>
      </c>
      <c r="AH12" s="73" t="str">
        <f t="shared" si="12"/>
        <v>x</v>
      </c>
      <c r="AI12" s="74">
        <f t="shared" si="13"/>
        <v>1.3</v>
      </c>
      <c r="AJ12" s="81">
        <f t="shared" si="14"/>
        <v>0.8</v>
      </c>
      <c r="AK12" s="82">
        <f t="shared" si="1"/>
        <v>5.7</v>
      </c>
    </row>
    <row r="13" spans="1:37" s="4" customFormat="1" x14ac:dyDescent="0.35">
      <c r="A13" s="126" t="str">
        <f>'Indicator Data'!A16</f>
        <v>Bahamas</v>
      </c>
      <c r="B13" s="59" t="str">
        <f>'Indicator Data'!B16</f>
        <v>BHS</v>
      </c>
      <c r="C13" s="73">
        <f>ROUND(IF('Indicator Data'!Q16="No data",IF((0.1233*LN('Indicator Data'!BB16)-0.4559)&gt;C$195,0,IF((0.1233*LN('Indicator Data'!BB16)-0.4559)&lt;C$194,10,(C$195-(0.1233*LN('Indicator Data'!BB16)-0.4559))/(C$195-C$194)*10)),IF('Indicator Data'!Q16&gt;C$195,0,IF('Indicator Data'!Q16&lt;C$194,10,(C$195-'Indicator Data'!Q16)/(C$195-C$194)*10))),1)</f>
        <v>2.2000000000000002</v>
      </c>
      <c r="D13" s="73" t="str">
        <f>IF('Indicator Data'!R16="No data","x",ROUND((IF(LOG('Indicator Data'!R16*1000)&gt;D$195,10,IF(LOG('Indicator Data'!R16*1000)&lt;D$194,0,10-(D$195-LOG('Indicator Data'!R16*1000))/(D$195-D$194)*10))),1))</f>
        <v>x</v>
      </c>
      <c r="E13" s="74">
        <f t="shared" si="2"/>
        <v>2.2000000000000002</v>
      </c>
      <c r="F13" s="73">
        <f>IF('Indicator Data'!AF16="No data","x",ROUND(IF('Indicator Data'!AF16&gt;F$195,10,IF('Indicator Data'!AF16&lt;F$194,0,10-(F$195-'Indicator Data'!AF16)/(F$195-F$194)*10)),1))</f>
        <v>4.5</v>
      </c>
      <c r="G13" s="73" t="str">
        <f>IF('Indicator Data'!AG16="No data","x",ROUND(IF('Indicator Data'!AG16&gt;G$195,10,IF('Indicator Data'!AG16&lt;G$194,0,10-(G$195-'Indicator Data'!AG16)/(G$195-G$194)*10)),1))</f>
        <v>x</v>
      </c>
      <c r="H13" s="74">
        <f t="shared" si="3"/>
        <v>4.5</v>
      </c>
      <c r="I13" s="75">
        <f>SUM(IF('Indicator Data'!S16=0,0,'Indicator Data'!S16/1000000),SUM('Indicator Data'!T16:U16))</f>
        <v>0.117214</v>
      </c>
      <c r="J13" s="75">
        <f>I13/'Indicator Data'!BC16*1000000</f>
        <v>0.29647334967283062</v>
      </c>
      <c r="K13" s="73">
        <f t="shared" si="4"/>
        <v>0</v>
      </c>
      <c r="L13" s="73" t="str">
        <f>IF('Indicator Data'!V16="No data","x",ROUND(IF('Indicator Data'!V16&gt;L$195,10,IF('Indicator Data'!V16&lt;L$194,0,10-(L$195-'Indicator Data'!V16)/(L$195-L$194)*10)),1))</f>
        <v>x</v>
      </c>
      <c r="M13" s="74">
        <f t="shared" si="5"/>
        <v>0</v>
      </c>
      <c r="N13" s="76">
        <f t="shared" si="6"/>
        <v>2.2000000000000002</v>
      </c>
      <c r="O13" s="88">
        <f>IF(AND('Indicator Data'!AK16="No data",'Indicator Data'!AL16="No data"),0,SUM('Indicator Data'!AK16:AM16)/1000)</f>
        <v>1.4E-2</v>
      </c>
      <c r="P13" s="73">
        <f t="shared" si="7"/>
        <v>0</v>
      </c>
      <c r="Q13" s="77">
        <f>O13*1000/'Indicator Data'!BC16</f>
        <v>3.5410675306871439E-5</v>
      </c>
      <c r="R13" s="73">
        <f t="shared" si="8"/>
        <v>0</v>
      </c>
      <c r="S13" s="78">
        <f t="shared" si="9"/>
        <v>0</v>
      </c>
      <c r="T13" s="73">
        <f>IF('Indicator Data'!AB16="No data","x",ROUND(IF('Indicator Data'!AB16&gt;T$195,10,IF('Indicator Data'!AB16&lt;T$194,0,10-(T$195-'Indicator Data'!AB16)/(T$195-T$194)*10)),1))</f>
        <v>6.6</v>
      </c>
      <c r="U13" s="73">
        <f>IF('Indicator Data'!AA16="No data","x",ROUND(IF('Indicator Data'!AA16&gt;U$195,10,IF('Indicator Data'!AA16&lt;U$194,0,10-(U$195-'Indicator Data'!AA16)/(U$195-U$194)*10)),1))</f>
        <v>0.3</v>
      </c>
      <c r="V13" s="73" t="str">
        <f>IF('Indicator Data'!AE16="No data","x",ROUND(IF('Indicator Data'!AE16&gt;V$195,10,IF('Indicator Data'!AE16&lt;V$194,0,10-(V$195-'Indicator Data'!AE16)/(V$195-V$194)*10)),1))</f>
        <v>x</v>
      </c>
      <c r="W13" s="74">
        <f t="shared" si="0"/>
        <v>3.5</v>
      </c>
      <c r="X13" s="73">
        <f>IF('Indicator Data'!W16="No data","x",ROUND(IF('Indicator Data'!W16&gt;X$195,10,IF('Indicator Data'!W16&lt;X$194,0,10-(X$195-'Indicator Data'!W16)/(X$195-X$194)*10)),1))</f>
        <v>0.6</v>
      </c>
      <c r="Y13" s="73" t="str">
        <f>IF('Indicator Data'!X16="No data","x",ROUND(IF('Indicator Data'!X16&gt;Y$195,10,IF('Indicator Data'!X16&lt;Y$194,0,10-(Y$195-'Indicator Data'!X16)/(Y$195-Y$194)*10)),1))</f>
        <v>x</v>
      </c>
      <c r="Z13" s="74">
        <f t="shared" si="10"/>
        <v>0.6</v>
      </c>
      <c r="AA13" s="88">
        <f>('Indicator Data'!AJ16+'Indicator Data'!AI16*0.5+'Indicator Data'!AH16*0.25)/1000</f>
        <v>0</v>
      </c>
      <c r="AB13" s="79">
        <f>AA13*1000/'Indicator Data'!BC16</f>
        <v>0</v>
      </c>
      <c r="AC13" s="74">
        <f t="shared" si="11"/>
        <v>0</v>
      </c>
      <c r="AD13" s="73">
        <f>IF('Indicator Data'!AN16="No data","x",ROUND(IF('Indicator Data'!AN16&lt;$AD$194,10,IF('Indicator Data'!AN16&gt;$AD$195,0,($AD$195-'Indicator Data'!AN16)/($AD$195-$AD$194)*10)),1))</f>
        <v>5.6</v>
      </c>
      <c r="AE13" s="73">
        <f>IF('Indicator Data'!AO16="No data","x",ROUND(IF('Indicator Data'!AO16&gt;$AE$195,10,IF('Indicator Data'!AO16&lt;$AE$194,0,10-($AE$195-'Indicator Data'!AO16)/($AE$195-$AE$194)*10)),1))</f>
        <v>1.7</v>
      </c>
      <c r="AF13" s="80">
        <f>IF('Indicator Data'!AP16="No data","x",ROUND(IF('Indicator Data'!AP16&gt;$AF$195,10,IF('Indicator Data'!AP16&lt;$AF$194,0,10-($AF$195-'Indicator Data'!AP16)/($AF$195-$AF$194)*10)),1))</f>
        <v>0.7</v>
      </c>
      <c r="AG13" s="80">
        <f>IF('Indicator Data'!AQ16="No data","x",ROUND(IF('Indicator Data'!AQ16&gt;$AG$195,10,IF('Indicator Data'!AQ16&lt;$AG$194,0,10-($AG$195-'Indicator Data'!AQ16)/($AG$195-$AG$194)*10)),1))</f>
        <v>2.7</v>
      </c>
      <c r="AH13" s="73">
        <f t="shared" si="12"/>
        <v>1.1000000000000001</v>
      </c>
      <c r="AI13" s="74">
        <f t="shared" si="13"/>
        <v>2.8</v>
      </c>
      <c r="AJ13" s="81">
        <f t="shared" si="14"/>
        <v>1.8</v>
      </c>
      <c r="AK13" s="82">
        <f t="shared" si="1"/>
        <v>0.9</v>
      </c>
    </row>
    <row r="14" spans="1:37" s="4" customFormat="1" x14ac:dyDescent="0.35">
      <c r="A14" s="126" t="str">
        <f>'Indicator Data'!A17</f>
        <v>Bahrain</v>
      </c>
      <c r="B14" s="59" t="str">
        <f>'Indicator Data'!B17</f>
        <v>BHR</v>
      </c>
      <c r="C14" s="73">
        <f>ROUND(IF('Indicator Data'!Q17="No data",IF((0.1233*LN('Indicator Data'!BB17)-0.4559)&gt;C$195,0,IF((0.1233*LN('Indicator Data'!BB17)-0.4559)&lt;C$194,10,(C$195-(0.1233*LN('Indicator Data'!BB17)-0.4559))/(C$195-C$194)*10)),IF('Indicator Data'!Q17&gt;C$195,0,IF('Indicator Data'!Q17&lt;C$194,10,(C$195-'Indicator Data'!Q17)/(C$195-C$194)*10))),1)</f>
        <v>1.6</v>
      </c>
      <c r="D14" s="73" t="str">
        <f>IF('Indicator Data'!R17="No data","x",ROUND((IF(LOG('Indicator Data'!R17*1000)&gt;D$195,10,IF(LOG('Indicator Data'!R17*1000)&lt;D$194,0,10-(D$195-LOG('Indicator Data'!R17*1000))/(D$195-D$194)*10))),1))</f>
        <v>x</v>
      </c>
      <c r="E14" s="74">
        <f t="shared" si="2"/>
        <v>1.6</v>
      </c>
      <c r="F14" s="73">
        <f>IF('Indicator Data'!AF17="No data","x",ROUND(IF('Indicator Data'!AF17&gt;F$195,10,IF('Indicator Data'!AF17&lt;F$194,0,10-(F$195-'Indicator Data'!AF17)/(F$195-F$194)*10)),1))</f>
        <v>3</v>
      </c>
      <c r="G14" s="73" t="str">
        <f>IF('Indicator Data'!AG17="No data","x",ROUND(IF('Indicator Data'!AG17&gt;G$195,10,IF('Indicator Data'!AG17&lt;G$194,0,10-(G$195-'Indicator Data'!AG17)/(G$195-G$194)*10)),1))</f>
        <v>x</v>
      </c>
      <c r="H14" s="74">
        <f t="shared" si="3"/>
        <v>3</v>
      </c>
      <c r="I14" s="75">
        <f>SUM(IF('Indicator Data'!S17=0,0,'Indicator Data'!S17/1000000),SUM('Indicator Data'!T17:U17))</f>
        <v>0</v>
      </c>
      <c r="J14" s="75">
        <f>I14/'Indicator Data'!BC17*1000000</f>
        <v>0</v>
      </c>
      <c r="K14" s="73">
        <f t="shared" si="4"/>
        <v>0</v>
      </c>
      <c r="L14" s="73" t="str">
        <f>IF('Indicator Data'!V17="No data","x",ROUND(IF('Indicator Data'!V17&gt;L$195,10,IF('Indicator Data'!V17&lt;L$194,0,10-(L$195-'Indicator Data'!V17)/(L$195-L$194)*10)),1))</f>
        <v>x</v>
      </c>
      <c r="M14" s="74">
        <f t="shared" si="5"/>
        <v>0</v>
      </c>
      <c r="N14" s="76">
        <f t="shared" si="6"/>
        <v>1.6</v>
      </c>
      <c r="O14" s="88">
        <f>IF(AND('Indicator Data'!AK17="No data",'Indicator Data'!AL17="No data"),0,SUM('Indicator Data'!AK17:AM17)/1000)</f>
        <v>0.25600000000000001</v>
      </c>
      <c r="P14" s="73">
        <f t="shared" si="7"/>
        <v>0</v>
      </c>
      <c r="Q14" s="77">
        <f>O14*1000/'Indicator Data'!BC17</f>
        <v>1.715146350222165E-4</v>
      </c>
      <c r="R14" s="73">
        <f t="shared" si="8"/>
        <v>2.1</v>
      </c>
      <c r="S14" s="78">
        <f t="shared" si="9"/>
        <v>1.1000000000000001</v>
      </c>
      <c r="T14" s="73">
        <f>IF('Indicator Data'!AB17="No data","x",ROUND(IF('Indicator Data'!AB17&gt;T$195,10,IF('Indicator Data'!AB17&lt;T$194,0,10-(T$195-'Indicator Data'!AB17)/(T$195-T$194)*10)),1))</f>
        <v>0.2</v>
      </c>
      <c r="U14" s="73">
        <f>IF('Indicator Data'!AA17="No data","x",ROUND(IF('Indicator Data'!AA17&gt;U$195,10,IF('Indicator Data'!AA17&lt;U$194,0,10-(U$195-'Indicator Data'!AA17)/(U$195-U$194)*10)),1))</f>
        <v>0.2</v>
      </c>
      <c r="V14" s="73" t="str">
        <f>IF('Indicator Data'!AE17="No data","x",ROUND(IF('Indicator Data'!AE17&gt;V$195,10,IF('Indicator Data'!AE17&lt;V$194,0,10-(V$195-'Indicator Data'!AE17)/(V$195-V$194)*10)),1))</f>
        <v>x</v>
      </c>
      <c r="W14" s="74">
        <f t="shared" si="0"/>
        <v>0.2</v>
      </c>
      <c r="X14" s="73">
        <f>IF('Indicator Data'!W17="No data","x",ROUND(IF('Indicator Data'!W17&gt;X$195,10,IF('Indicator Data'!W17&lt;X$194,0,10-(X$195-'Indicator Data'!W17)/(X$195-X$194)*10)),1))</f>
        <v>0.6</v>
      </c>
      <c r="Y14" s="73" t="str">
        <f>IF('Indicator Data'!X17="No data","x",ROUND(IF('Indicator Data'!X17&gt;Y$195,10,IF('Indicator Data'!X17&lt;Y$194,0,10-(Y$195-'Indicator Data'!X17)/(Y$195-Y$194)*10)),1))</f>
        <v>x</v>
      </c>
      <c r="Z14" s="74">
        <f t="shared" si="10"/>
        <v>0.6</v>
      </c>
      <c r="AA14" s="88">
        <f>('Indicator Data'!AJ17+'Indicator Data'!AI17*0.5+'Indicator Data'!AH17*0.25)/1000</f>
        <v>0</v>
      </c>
      <c r="AB14" s="79">
        <f>AA14*1000/'Indicator Data'!BC17</f>
        <v>0</v>
      </c>
      <c r="AC14" s="74">
        <f t="shared" si="11"/>
        <v>0</v>
      </c>
      <c r="AD14" s="73">
        <f>IF('Indicator Data'!AN17="No data","x",ROUND(IF('Indicator Data'!AN17&lt;$AD$194,10,IF('Indicator Data'!AN17&gt;$AD$195,0,($AD$195-'Indicator Data'!AN17)/($AD$195-$AD$194)*10)),1))</f>
        <v>1.5</v>
      </c>
      <c r="AE14" s="73">
        <f>IF('Indicator Data'!AO17="No data","x",ROUND(IF('Indicator Data'!AO17&gt;$AE$195,10,IF('Indicator Data'!AO17&lt;$AE$194,0,10-($AE$195-'Indicator Data'!AO17)/($AE$195-$AE$194)*10)),1))</f>
        <v>0</v>
      </c>
      <c r="AF14" s="80">
        <f>IF('Indicator Data'!AP17="No data","x",ROUND(IF('Indicator Data'!AP17&gt;$AF$195,10,IF('Indicator Data'!AP17&lt;$AF$194,0,10-($AF$195-'Indicator Data'!AP17)/($AF$195-$AF$194)*10)),1))</f>
        <v>1.4</v>
      </c>
      <c r="AG14" s="80">
        <f>IF('Indicator Data'!AQ17="No data","x",ROUND(IF('Indicator Data'!AQ17&gt;$AG$195,10,IF('Indicator Data'!AQ17&lt;$AG$194,0,10-($AG$195-'Indicator Data'!AQ17)/($AG$195-$AG$194)*10)),1))</f>
        <v>9.3000000000000007</v>
      </c>
      <c r="AH14" s="73">
        <f t="shared" si="12"/>
        <v>3</v>
      </c>
      <c r="AI14" s="74">
        <f t="shared" si="13"/>
        <v>1.5</v>
      </c>
      <c r="AJ14" s="81">
        <f t="shared" si="14"/>
        <v>0.6</v>
      </c>
      <c r="AK14" s="82">
        <f t="shared" si="1"/>
        <v>0.9</v>
      </c>
    </row>
    <row r="15" spans="1:37" s="4" customFormat="1" x14ac:dyDescent="0.35">
      <c r="A15" s="126" t="str">
        <f>'Indicator Data'!A18</f>
        <v>Bangladesh</v>
      </c>
      <c r="B15" s="59" t="str">
        <f>'Indicator Data'!B18</f>
        <v>BGD</v>
      </c>
      <c r="C15" s="73">
        <f>ROUND(IF('Indicator Data'!Q18="No data",IF((0.1233*LN('Indicator Data'!BB18)-0.4559)&gt;C$195,0,IF((0.1233*LN('Indicator Data'!BB18)-0.4559)&lt;C$194,10,(C$195-(0.1233*LN('Indicator Data'!BB18)-0.4559))/(C$195-C$194)*10)),IF('Indicator Data'!Q18&gt;C$195,0,IF('Indicator Data'!Q18&lt;C$194,10,(C$195-'Indicator Data'!Q18)/(C$195-C$194)*10))),1)</f>
        <v>5.3</v>
      </c>
      <c r="D15" s="73">
        <f>IF('Indicator Data'!R18="No data","x",ROUND((IF(LOG('Indicator Data'!R18*1000)&gt;D$195,10,IF(LOG('Indicator Data'!R18*1000)&lt;D$194,0,10-(D$195-LOG('Indicator Data'!R18*1000))/(D$195-D$194)*10))),1))</f>
        <v>8.4</v>
      </c>
      <c r="E15" s="74">
        <f t="shared" si="2"/>
        <v>7.1</v>
      </c>
      <c r="F15" s="73">
        <f>IF('Indicator Data'!AF18="No data","x",ROUND(IF('Indicator Data'!AF18&gt;F$195,10,IF('Indicator Data'!AF18&lt;F$194,0,10-(F$195-'Indicator Data'!AF18)/(F$195-F$194)*10)),1))</f>
        <v>7.2</v>
      </c>
      <c r="G15" s="73">
        <f>IF('Indicator Data'!AG18="No data","x",ROUND(IF('Indicator Data'!AG18&gt;G$195,10,IF('Indicator Data'!AG18&lt;G$194,0,10-(G$195-'Indicator Data'!AG18)/(G$195-G$194)*10)),1))</f>
        <v>1.9</v>
      </c>
      <c r="H15" s="74">
        <f t="shared" si="3"/>
        <v>4.5999999999999996</v>
      </c>
      <c r="I15" s="75">
        <f>SUM(IF('Indicator Data'!S18=0,0,'Indicator Data'!S18/1000000),SUM('Indicator Data'!T18:U18))</f>
        <v>4868.1402390000003</v>
      </c>
      <c r="J15" s="75">
        <f>I15/'Indicator Data'!BC18*1000000</f>
        <v>29.56305220830367</v>
      </c>
      <c r="K15" s="73">
        <f t="shared" si="4"/>
        <v>0.6</v>
      </c>
      <c r="L15" s="73">
        <f>IF('Indicator Data'!V18="No data","x",ROUND(IF('Indicator Data'!V18&gt;L$195,10,IF('Indicator Data'!V18&lt;L$194,0,10-(L$195-'Indicator Data'!V18)/(L$195-L$194)*10)),1))</f>
        <v>1</v>
      </c>
      <c r="M15" s="74">
        <f t="shared" si="5"/>
        <v>0.8</v>
      </c>
      <c r="N15" s="76">
        <f t="shared" si="6"/>
        <v>4.9000000000000004</v>
      </c>
      <c r="O15" s="88">
        <f>IF(AND('Indicator Data'!AK18="No data",'Indicator Data'!AL18="No data"),0,SUM('Indicator Data'!AK18:AM18)/1000)</f>
        <v>1341.8520000000001</v>
      </c>
      <c r="P15" s="73">
        <f t="shared" si="7"/>
        <v>10</v>
      </c>
      <c r="Q15" s="77">
        <f>O15*1000/'Indicator Data'!BC18</f>
        <v>8.1487464995391012E-3</v>
      </c>
      <c r="R15" s="73">
        <f t="shared" si="8"/>
        <v>5.4</v>
      </c>
      <c r="S15" s="78">
        <f t="shared" si="9"/>
        <v>7.7</v>
      </c>
      <c r="T15" s="73">
        <f>IF('Indicator Data'!AB18="No data","x",ROUND(IF('Indicator Data'!AB18&gt;T$195,10,IF('Indicator Data'!AB18&lt;T$194,0,10-(T$195-'Indicator Data'!AB18)/(T$195-T$194)*10)),1))</f>
        <v>0.2</v>
      </c>
      <c r="U15" s="73">
        <f>IF('Indicator Data'!AA18="No data","x",ROUND(IF('Indicator Data'!AA18&gt;U$195,10,IF('Indicator Data'!AA18&lt;U$194,0,10-(U$195-'Indicator Data'!AA18)/(U$195-U$194)*10)),1))</f>
        <v>4</v>
      </c>
      <c r="V15" s="73">
        <f>IF('Indicator Data'!AE18="No data","x",ROUND(IF('Indicator Data'!AE18&gt;V$195,10,IF('Indicator Data'!AE18&lt;V$194,0,10-(V$195-'Indicator Data'!AE18)/(V$195-V$194)*10)),1))</f>
        <v>1.2</v>
      </c>
      <c r="W15" s="74">
        <f t="shared" si="0"/>
        <v>1.8</v>
      </c>
      <c r="X15" s="73">
        <f>IF('Indicator Data'!W18="No data","x",ROUND(IF('Indicator Data'!W18&gt;X$195,10,IF('Indicator Data'!W18&lt;X$194,0,10-(X$195-'Indicator Data'!W18)/(X$195-X$194)*10)),1))</f>
        <v>2.5</v>
      </c>
      <c r="Y15" s="73">
        <f>IF('Indicator Data'!X18="No data","x",ROUND(IF('Indicator Data'!X18&gt;Y$195,10,IF('Indicator Data'!X18&lt;Y$194,0,10-(Y$195-'Indicator Data'!X18)/(Y$195-Y$194)*10)),1))</f>
        <v>7.2</v>
      </c>
      <c r="Z15" s="74">
        <f t="shared" si="10"/>
        <v>4.9000000000000004</v>
      </c>
      <c r="AA15" s="88">
        <f>('Indicator Data'!AJ18+'Indicator Data'!AI18*0.5+'Indicator Data'!AH18*0.25)/1000</f>
        <v>6523.4127500000004</v>
      </c>
      <c r="AB15" s="79">
        <f>AA15*1000/'Indicator Data'!BC18</f>
        <v>3.9615126565084112E-2</v>
      </c>
      <c r="AC15" s="74">
        <f t="shared" si="11"/>
        <v>4</v>
      </c>
      <c r="AD15" s="73">
        <f>IF('Indicator Data'!AN18="No data","x",ROUND(IF('Indicator Data'!AN18&lt;$AD$194,10,IF('Indicator Data'!AN18&gt;$AD$195,0,($AD$195-'Indicator Data'!AN18)/($AD$195-$AD$194)*10)),1))</f>
        <v>5.5</v>
      </c>
      <c r="AE15" s="73">
        <f>IF('Indicator Data'!AO18="No data","x",ROUND(IF('Indicator Data'!AO18&gt;$AE$195,10,IF('Indicator Data'!AO18&lt;$AE$194,0,10-($AE$195-'Indicator Data'!AO18)/($AE$195-$AE$194)*10)),1))</f>
        <v>3.4</v>
      </c>
      <c r="AF15" s="80">
        <f>IF('Indicator Data'!AP18="No data","x",ROUND(IF('Indicator Data'!AP18&gt;$AF$195,10,IF('Indicator Data'!AP18&lt;$AF$194,0,10-($AF$195-'Indicator Data'!AP18)/($AF$195-$AF$194)*10)),1))</f>
        <v>7.8</v>
      </c>
      <c r="AG15" s="80">
        <f>IF('Indicator Data'!AQ18="No data","x",ROUND(IF('Indicator Data'!AQ18&gt;$AG$195,10,IF('Indicator Data'!AQ18&lt;$AG$194,0,10-($AG$195-'Indicator Data'!AQ18)/($AG$195-$AG$194)*10)),1))</f>
        <v>2.2999999999999998</v>
      </c>
      <c r="AH15" s="73">
        <f t="shared" si="12"/>
        <v>6.7</v>
      </c>
      <c r="AI15" s="74">
        <f t="shared" si="13"/>
        <v>5.2</v>
      </c>
      <c r="AJ15" s="81">
        <f t="shared" si="14"/>
        <v>4.0999999999999996</v>
      </c>
      <c r="AK15" s="82">
        <f t="shared" si="1"/>
        <v>6.2</v>
      </c>
    </row>
    <row r="16" spans="1:37" s="4" customFormat="1" x14ac:dyDescent="0.35">
      <c r="A16" s="126" t="str">
        <f>'Indicator Data'!A19</f>
        <v>Barbados</v>
      </c>
      <c r="B16" s="59" t="str">
        <f>'Indicator Data'!B19</f>
        <v>BRB</v>
      </c>
      <c r="C16" s="73">
        <f>ROUND(IF('Indicator Data'!Q19="No data",IF((0.1233*LN('Indicator Data'!BB19)-0.4559)&gt;C$195,0,IF((0.1233*LN('Indicator Data'!BB19)-0.4559)&lt;C$194,10,(C$195-(0.1233*LN('Indicator Data'!BB19)-0.4559))/(C$195-C$194)*10)),IF('Indicator Data'!Q19&gt;C$195,0,IF('Indicator Data'!Q19&lt;C$194,10,(C$195-'Indicator Data'!Q19)/(C$195-C$194)*10))),1)</f>
        <v>2.2999999999999998</v>
      </c>
      <c r="D16" s="73">
        <f>IF('Indicator Data'!R19="No data","x",ROUND((IF(LOG('Indicator Data'!R19*1000)&gt;D$195,10,IF(LOG('Indicator Data'!R19*1000)&lt;D$194,0,10-(D$195-LOG('Indicator Data'!R19*1000))/(D$195-D$194)*10))),1))</f>
        <v>2.2999999999999998</v>
      </c>
      <c r="E16" s="74">
        <f t="shared" si="2"/>
        <v>2.2999999999999998</v>
      </c>
      <c r="F16" s="73">
        <f>IF('Indicator Data'!AF19="No data","x",ROUND(IF('Indicator Data'!AF19&gt;F$195,10,IF('Indicator Data'!AF19&lt;F$194,0,10-(F$195-'Indicator Data'!AF19)/(F$195-F$194)*10)),1))</f>
        <v>3.8</v>
      </c>
      <c r="G16" s="73">
        <f>IF('Indicator Data'!AG19="No data","x",ROUND(IF('Indicator Data'!AG19&gt;G$195,10,IF('Indicator Data'!AG19&lt;G$194,0,10-(G$195-'Indicator Data'!AG19)/(G$195-G$194)*10)),1))</f>
        <v>5.5</v>
      </c>
      <c r="H16" s="74">
        <f t="shared" si="3"/>
        <v>4.7</v>
      </c>
      <c r="I16" s="75">
        <f>SUM(IF('Indicator Data'!S19=0,0,'Indicator Data'!S19/1000000),SUM('Indicator Data'!T19:U19))</f>
        <v>2.1755429999999998</v>
      </c>
      <c r="J16" s="75">
        <f>I16/'Indicator Data'!BC19*1000000</f>
        <v>7.6142748644647353</v>
      </c>
      <c r="K16" s="73">
        <f t="shared" si="4"/>
        <v>0.2</v>
      </c>
      <c r="L16" s="73" t="str">
        <f>IF('Indicator Data'!V19="No data","x",ROUND(IF('Indicator Data'!V19&gt;L$195,10,IF('Indicator Data'!V19&lt;L$194,0,10-(L$195-'Indicator Data'!V19)/(L$195-L$194)*10)),1))</f>
        <v>x</v>
      </c>
      <c r="M16" s="74">
        <f t="shared" si="5"/>
        <v>0.2</v>
      </c>
      <c r="N16" s="76">
        <f t="shared" si="6"/>
        <v>2.4</v>
      </c>
      <c r="O16" s="88">
        <f>IF(AND('Indicator Data'!AK19="No data",'Indicator Data'!AL19="No data"),0,SUM('Indicator Data'!AK19:AM19)/1000)</f>
        <v>1E-3</v>
      </c>
      <c r="P16" s="73">
        <f t="shared" si="7"/>
        <v>0</v>
      </c>
      <c r="Q16" s="77">
        <f>O16*1000/'Indicator Data'!BC19</f>
        <v>3.4999422509528594E-6</v>
      </c>
      <c r="R16" s="73">
        <f t="shared" si="8"/>
        <v>0</v>
      </c>
      <c r="S16" s="78">
        <f t="shared" si="9"/>
        <v>0</v>
      </c>
      <c r="T16" s="73">
        <f>IF('Indicator Data'!AB19="No data","x",ROUND(IF('Indicator Data'!AB19&gt;T$195,10,IF('Indicator Data'!AB19&lt;T$194,0,10-(T$195-'Indicator Data'!AB19)/(T$195-T$194)*10)),1))</f>
        <v>2.6</v>
      </c>
      <c r="U16" s="73">
        <f>IF('Indicator Data'!AA19="No data","x",ROUND(IF('Indicator Data'!AA19&gt;U$195,10,IF('Indicator Data'!AA19&lt;U$194,0,10-(U$195-'Indicator Data'!AA19)/(U$195-U$194)*10)),1))</f>
        <v>0</v>
      </c>
      <c r="V16" s="73" t="str">
        <f>IF('Indicator Data'!AE19="No data","x",ROUND(IF('Indicator Data'!AE19&gt;V$195,10,IF('Indicator Data'!AE19&lt;V$194,0,10-(V$195-'Indicator Data'!AE19)/(V$195-V$194)*10)),1))</f>
        <v>x</v>
      </c>
      <c r="W16" s="74">
        <f t="shared" si="0"/>
        <v>1.3</v>
      </c>
      <c r="X16" s="73">
        <f>IF('Indicator Data'!W19="No data","x",ROUND(IF('Indicator Data'!W19&gt;X$195,10,IF('Indicator Data'!W19&lt;X$194,0,10-(X$195-'Indicator Data'!W19)/(X$195-X$194)*10)),1))</f>
        <v>1</v>
      </c>
      <c r="Y16" s="73">
        <f>IF('Indicator Data'!X19="No data","x",ROUND(IF('Indicator Data'!X19&gt;Y$195,10,IF('Indicator Data'!X19&lt;Y$194,0,10-(Y$195-'Indicator Data'!X19)/(Y$195-Y$194)*10)),1))</f>
        <v>0.8</v>
      </c>
      <c r="Z16" s="74">
        <f t="shared" si="10"/>
        <v>0.9</v>
      </c>
      <c r="AA16" s="88">
        <f>('Indicator Data'!AJ19+'Indicator Data'!AI19*0.5+'Indicator Data'!AH19*0.25)/1000</f>
        <v>0</v>
      </c>
      <c r="AB16" s="79">
        <f>AA16*1000/'Indicator Data'!BC19</f>
        <v>0</v>
      </c>
      <c r="AC16" s="74">
        <f t="shared" si="11"/>
        <v>0</v>
      </c>
      <c r="AD16" s="73">
        <f>IF('Indicator Data'!AN19="No data","x",ROUND(IF('Indicator Data'!AN19&lt;$AD$194,10,IF('Indicator Data'!AN19&gt;$AD$195,0,($AD$195-'Indicator Data'!AN19)/($AD$195-$AD$194)*10)),1))</f>
        <v>4.0999999999999996</v>
      </c>
      <c r="AE16" s="73">
        <f>IF('Indicator Data'!AO19="No data","x",ROUND(IF('Indicator Data'!AO19&gt;$AE$195,10,IF('Indicator Data'!AO19&lt;$AE$194,0,10-($AE$195-'Indicator Data'!AO19)/($AE$195-$AE$194)*10)),1))</f>
        <v>0</v>
      </c>
      <c r="AF16" s="80">
        <f>IF('Indicator Data'!AP19="No data","x",ROUND(IF('Indicator Data'!AP19&gt;$AF$195,10,IF('Indicator Data'!AP19&lt;$AF$194,0,10-($AF$195-'Indicator Data'!AP19)/($AF$195-$AF$194)*10)),1))</f>
        <v>1.5</v>
      </c>
      <c r="AG16" s="80">
        <f>IF('Indicator Data'!AQ19="No data","x",ROUND(IF('Indicator Data'!AQ19&gt;$AG$195,10,IF('Indicator Data'!AQ19&lt;$AG$194,0,10-($AG$195-'Indicator Data'!AQ19)/($AG$195-$AG$194)*10)),1))</f>
        <v>2.7</v>
      </c>
      <c r="AH16" s="73">
        <f t="shared" si="12"/>
        <v>1.7</v>
      </c>
      <c r="AI16" s="74">
        <f t="shared" si="13"/>
        <v>1.9</v>
      </c>
      <c r="AJ16" s="81">
        <f t="shared" si="14"/>
        <v>1</v>
      </c>
      <c r="AK16" s="82">
        <f t="shared" si="1"/>
        <v>0.5</v>
      </c>
    </row>
    <row r="17" spans="1:37" s="4" customFormat="1" x14ac:dyDescent="0.35">
      <c r="A17" s="126" t="str">
        <f>'Indicator Data'!A20</f>
        <v>Belarus</v>
      </c>
      <c r="B17" s="59" t="str">
        <f>'Indicator Data'!B20</f>
        <v>BLR</v>
      </c>
      <c r="C17" s="73">
        <f>ROUND(IF('Indicator Data'!Q20="No data",IF((0.1233*LN('Indicator Data'!BB20)-0.4559)&gt;C$195,0,IF((0.1233*LN('Indicator Data'!BB20)-0.4559)&lt;C$194,10,(C$195-(0.1233*LN('Indicator Data'!BB20)-0.4559))/(C$195-C$194)*10)),IF('Indicator Data'!Q20&gt;C$195,0,IF('Indicator Data'!Q20&lt;C$194,10,(C$195-'Indicator Data'!Q20)/(C$195-C$194)*10))),1)</f>
        <v>2.2000000000000002</v>
      </c>
      <c r="D17" s="73" t="str">
        <f>IF('Indicator Data'!R20="No data","x",ROUND((IF(LOG('Indicator Data'!R20*1000)&gt;D$195,10,IF(LOG('Indicator Data'!R20*1000)&lt;D$194,0,10-(D$195-LOG('Indicator Data'!R20*1000))/(D$195-D$194)*10))),1))</f>
        <v>x</v>
      </c>
      <c r="E17" s="74">
        <f t="shared" si="2"/>
        <v>2.2000000000000002</v>
      </c>
      <c r="F17" s="73">
        <f>IF('Indicator Data'!AF20="No data","x",ROUND(IF('Indicator Data'!AF20&gt;F$195,10,IF('Indicator Data'!AF20&lt;F$194,0,10-(F$195-'Indicator Data'!AF20)/(F$195-F$194)*10)),1))</f>
        <v>1.7</v>
      </c>
      <c r="G17" s="73">
        <f>IF('Indicator Data'!AG20="No data","x",ROUND(IF('Indicator Data'!AG20&gt;G$195,10,IF('Indicator Data'!AG20&lt;G$194,0,10-(G$195-'Indicator Data'!AG20)/(G$195-G$194)*10)),1))</f>
        <v>0.5</v>
      </c>
      <c r="H17" s="74">
        <f t="shared" si="3"/>
        <v>1.1000000000000001</v>
      </c>
      <c r="I17" s="75">
        <f>SUM(IF('Indicator Data'!S20=0,0,'Indicator Data'!S20/1000000),SUM('Indicator Data'!T20:U20))</f>
        <v>119.931879</v>
      </c>
      <c r="J17" s="75">
        <f>I17/'Indicator Data'!BC20*1000000</f>
        <v>12.613952013462523</v>
      </c>
      <c r="K17" s="73">
        <f t="shared" si="4"/>
        <v>0.3</v>
      </c>
      <c r="L17" s="73">
        <f>IF('Indicator Data'!V20="No data","x",ROUND(IF('Indicator Data'!V20&gt;L$195,10,IF('Indicator Data'!V20&lt;L$194,0,10-(L$195-'Indicator Data'!V20)/(L$195-L$194)*10)),1))</f>
        <v>0</v>
      </c>
      <c r="M17" s="74">
        <f t="shared" si="5"/>
        <v>0.2</v>
      </c>
      <c r="N17" s="76">
        <f t="shared" si="6"/>
        <v>1.4</v>
      </c>
      <c r="O17" s="88">
        <f>IF(AND('Indicator Data'!AK20="No data",'Indicator Data'!AL20="No data"),0,SUM('Indicator Data'!AK20:AM20)/1000)</f>
        <v>2.677</v>
      </c>
      <c r="P17" s="73">
        <f t="shared" si="7"/>
        <v>1.4</v>
      </c>
      <c r="Q17" s="77">
        <f>O17*1000/'Indicator Data'!BC20</f>
        <v>2.8155607851386351E-4</v>
      </c>
      <c r="R17" s="73">
        <f t="shared" si="8"/>
        <v>2.2999999999999998</v>
      </c>
      <c r="S17" s="78">
        <f t="shared" si="9"/>
        <v>1.9</v>
      </c>
      <c r="T17" s="73">
        <f>IF('Indicator Data'!AB20="No data","x",ROUND(IF('Indicator Data'!AB20&gt;T$195,10,IF('Indicator Data'!AB20&lt;T$194,0,10-(T$195-'Indicator Data'!AB20)/(T$195-T$194)*10)),1))</f>
        <v>0.8</v>
      </c>
      <c r="U17" s="73">
        <f>IF('Indicator Data'!AA20="No data","x",ROUND(IF('Indicator Data'!AA20&gt;U$195,10,IF('Indicator Data'!AA20&lt;U$194,0,10-(U$195-'Indicator Data'!AA20)/(U$195-U$194)*10)),1))</f>
        <v>0.7</v>
      </c>
      <c r="V17" s="73" t="str">
        <f>IF('Indicator Data'!AE20="No data","x",ROUND(IF('Indicator Data'!AE20&gt;V$195,10,IF('Indicator Data'!AE20&lt;V$194,0,10-(V$195-'Indicator Data'!AE20)/(V$195-V$194)*10)),1))</f>
        <v>x</v>
      </c>
      <c r="W17" s="74">
        <f t="shared" si="0"/>
        <v>0.8</v>
      </c>
      <c r="X17" s="73">
        <f>IF('Indicator Data'!W20="No data","x",ROUND(IF('Indicator Data'!W20&gt;X$195,10,IF('Indicator Data'!W20&lt;X$194,0,10-(X$195-'Indicator Data'!W20)/(X$195-X$194)*10)),1))</f>
        <v>0.3</v>
      </c>
      <c r="Y17" s="73" t="str">
        <f>IF('Indicator Data'!X20="No data","x",ROUND(IF('Indicator Data'!X20&gt;Y$195,10,IF('Indicator Data'!X20&lt;Y$194,0,10-(Y$195-'Indicator Data'!X20)/(Y$195-Y$194)*10)),1))</f>
        <v>x</v>
      </c>
      <c r="Z17" s="74">
        <f t="shared" si="10"/>
        <v>0.3</v>
      </c>
      <c r="AA17" s="88">
        <f>('Indicator Data'!AJ20+'Indicator Data'!AI20*0.5+'Indicator Data'!AH20*0.25)/1000</f>
        <v>75.269499999999994</v>
      </c>
      <c r="AB17" s="79">
        <f>AA17*1000/'Indicator Data'!BC20</f>
        <v>7.9165428657823125E-3</v>
      </c>
      <c r="AC17" s="74">
        <f t="shared" si="11"/>
        <v>0.8</v>
      </c>
      <c r="AD17" s="73">
        <f>IF('Indicator Data'!AN20="No data","x",ROUND(IF('Indicator Data'!AN20&lt;$AD$194,10,IF('Indicator Data'!AN20&gt;$AD$195,0,($AD$195-'Indicator Data'!AN20)/($AD$195-$AD$194)*10)),1))</f>
        <v>2.5</v>
      </c>
      <c r="AE17" s="73">
        <f>IF('Indicator Data'!AO20="No data","x",ROUND(IF('Indicator Data'!AO20&gt;$AE$195,10,IF('Indicator Data'!AO20&lt;$AE$194,0,10-($AE$195-'Indicator Data'!AO20)/($AE$195-$AE$194)*10)),1))</f>
        <v>0</v>
      </c>
      <c r="AF17" s="80">
        <f>IF('Indicator Data'!AP20="No data","x",ROUND(IF('Indicator Data'!AP20&gt;$AF$195,10,IF('Indicator Data'!AP20&lt;$AF$194,0,10-($AF$195-'Indicator Data'!AP20)/($AF$195-$AF$194)*10)),1))</f>
        <v>4.8</v>
      </c>
      <c r="AG17" s="80" t="str">
        <f>IF('Indicator Data'!AQ20="No data","x",ROUND(IF('Indicator Data'!AQ20&gt;$AG$195,10,IF('Indicator Data'!AQ20&lt;$AG$194,0,10-($AG$195-'Indicator Data'!AQ20)/($AG$195-$AG$194)*10)),1))</f>
        <v>x</v>
      </c>
      <c r="AH17" s="73">
        <f t="shared" si="12"/>
        <v>4.8</v>
      </c>
      <c r="AI17" s="74">
        <f t="shared" si="13"/>
        <v>2.4</v>
      </c>
      <c r="AJ17" s="81">
        <f t="shared" si="14"/>
        <v>1.1000000000000001</v>
      </c>
      <c r="AK17" s="82">
        <f t="shared" si="1"/>
        <v>1.5</v>
      </c>
    </row>
    <row r="18" spans="1:37" s="4" customFormat="1" x14ac:dyDescent="0.35">
      <c r="A18" s="126" t="str">
        <f>'Indicator Data'!A21</f>
        <v>Belgium</v>
      </c>
      <c r="B18" s="59" t="str">
        <f>'Indicator Data'!B21</f>
        <v>BEL</v>
      </c>
      <c r="C18" s="73">
        <f>ROUND(IF('Indicator Data'!Q21="No data",IF((0.1233*LN('Indicator Data'!BB21)-0.4559)&gt;C$195,0,IF((0.1233*LN('Indicator Data'!BB21)-0.4559)&lt;C$194,10,(C$195-(0.1233*LN('Indicator Data'!BB21)-0.4559))/(C$195-C$194)*10)),IF('Indicator Data'!Q21&gt;C$195,0,IF('Indicator Data'!Q21&lt;C$194,10,(C$195-'Indicator Data'!Q21)/(C$195-C$194)*10))),1)</f>
        <v>0.5</v>
      </c>
      <c r="D18" s="73" t="str">
        <f>IF('Indicator Data'!R21="No data","x",ROUND((IF(LOG('Indicator Data'!R21*1000)&gt;D$195,10,IF(LOG('Indicator Data'!R21*1000)&lt;D$194,0,10-(D$195-LOG('Indicator Data'!R21*1000))/(D$195-D$194)*10))),1))</f>
        <v>x</v>
      </c>
      <c r="E18" s="74">
        <f t="shared" si="2"/>
        <v>0.5</v>
      </c>
      <c r="F18" s="73">
        <f>IF('Indicator Data'!AF21="No data","x",ROUND(IF('Indicator Data'!AF21&gt;F$195,10,IF('Indicator Data'!AF21&lt;F$194,0,10-(F$195-'Indicator Data'!AF21)/(F$195-F$194)*10)),1))</f>
        <v>0.6</v>
      </c>
      <c r="G18" s="73">
        <f>IF('Indicator Data'!AG21="No data","x",ROUND(IF('Indicator Data'!AG21&gt;G$195,10,IF('Indicator Data'!AG21&lt;G$194,0,10-(G$195-'Indicator Data'!AG21)/(G$195-G$194)*10)),1))</f>
        <v>0.6</v>
      </c>
      <c r="H18" s="74">
        <f t="shared" si="3"/>
        <v>0.6</v>
      </c>
      <c r="I18" s="75">
        <f>SUM(IF('Indicator Data'!S21=0,0,'Indicator Data'!S21/1000000),SUM('Indicator Data'!T21:U21))</f>
        <v>-0.41379899999999997</v>
      </c>
      <c r="J18" s="75">
        <f>I18/'Indicator Data'!BC21*1000000</f>
        <v>-3.6387313195805716E-2</v>
      </c>
      <c r="K18" s="73">
        <f t="shared" si="4"/>
        <v>0</v>
      </c>
      <c r="L18" s="73" t="str">
        <f>IF('Indicator Data'!V21="No data","x",ROUND(IF('Indicator Data'!V21&gt;L$195,10,IF('Indicator Data'!V21&lt;L$194,0,10-(L$195-'Indicator Data'!V21)/(L$195-L$194)*10)),1))</f>
        <v>x</v>
      </c>
      <c r="M18" s="74">
        <f t="shared" si="5"/>
        <v>0</v>
      </c>
      <c r="N18" s="76">
        <f t="shared" si="6"/>
        <v>0.4</v>
      </c>
      <c r="O18" s="88">
        <f>IF(AND('Indicator Data'!AK21="No data",'Indicator Data'!AL21="No data"),0,SUM('Indicator Data'!AK21:AM21)/1000)</f>
        <v>59.207999999999998</v>
      </c>
      <c r="P18" s="73">
        <f t="shared" si="7"/>
        <v>5.9</v>
      </c>
      <c r="Q18" s="77">
        <f>O18*1000/'Indicator Data'!BC21</f>
        <v>5.2064409041521738E-3</v>
      </c>
      <c r="R18" s="73">
        <f t="shared" si="8"/>
        <v>4.8</v>
      </c>
      <c r="S18" s="78">
        <f t="shared" si="9"/>
        <v>5.4</v>
      </c>
      <c r="T18" s="73" t="str">
        <f>IF('Indicator Data'!AB21="No data","x",ROUND(IF('Indicator Data'!AB21&gt;T$195,10,IF('Indicator Data'!AB21&lt;T$194,0,10-(T$195-'Indicator Data'!AB21)/(T$195-T$194)*10)),1))</f>
        <v>x</v>
      </c>
      <c r="U18" s="73">
        <f>IF('Indicator Data'!AA21="No data","x",ROUND(IF('Indicator Data'!AA21&gt;U$195,10,IF('Indicator Data'!AA21&lt;U$194,0,10-(U$195-'Indicator Data'!AA21)/(U$195-U$194)*10)),1))</f>
        <v>0.2</v>
      </c>
      <c r="V18" s="73" t="str">
        <f>IF('Indicator Data'!AE21="No data","x",ROUND(IF('Indicator Data'!AE21&gt;V$195,10,IF('Indicator Data'!AE21&lt;V$194,0,10-(V$195-'Indicator Data'!AE21)/(V$195-V$194)*10)),1))</f>
        <v>x</v>
      </c>
      <c r="W18" s="74">
        <f t="shared" si="0"/>
        <v>0.2</v>
      </c>
      <c r="X18" s="73">
        <f>IF('Indicator Data'!W21="No data","x",ROUND(IF('Indicator Data'!W21&gt;X$195,10,IF('Indicator Data'!W21&lt;X$194,0,10-(X$195-'Indicator Data'!W21)/(X$195-X$194)*10)),1))</f>
        <v>0.3</v>
      </c>
      <c r="Y18" s="73" t="str">
        <f>IF('Indicator Data'!X21="No data","x",ROUND(IF('Indicator Data'!X21&gt;Y$195,10,IF('Indicator Data'!X21&lt;Y$194,0,10-(Y$195-'Indicator Data'!X21)/(Y$195-Y$194)*10)),1))</f>
        <v>x</v>
      </c>
      <c r="Z18" s="74">
        <f t="shared" si="10"/>
        <v>0.3</v>
      </c>
      <c r="AA18" s="88">
        <f>('Indicator Data'!AJ21+'Indicator Data'!AI21*0.5+'Indicator Data'!AH21*0.25)/1000</f>
        <v>0</v>
      </c>
      <c r="AB18" s="79">
        <f>AA18*1000/'Indicator Data'!BC21</f>
        <v>0</v>
      </c>
      <c r="AC18" s="74">
        <f t="shared" si="11"/>
        <v>0</v>
      </c>
      <c r="AD18" s="73">
        <f>IF('Indicator Data'!AN21="No data","x",ROUND(IF('Indicator Data'!AN21&lt;$AD$194,10,IF('Indicator Data'!AN21&gt;$AD$195,0,($AD$195-'Indicator Data'!AN21)/($AD$195-$AD$194)*10)),1))</f>
        <v>0.1</v>
      </c>
      <c r="AE18" s="73">
        <f>IF('Indicator Data'!AO21="No data","x",ROUND(IF('Indicator Data'!AO21&gt;$AE$195,10,IF('Indicator Data'!AO21&lt;$AE$194,0,10-($AE$195-'Indicator Data'!AO21)/($AE$195-$AE$194)*10)),1))</f>
        <v>0</v>
      </c>
      <c r="AF18" s="80">
        <f>IF('Indicator Data'!AP21="No data","x",ROUND(IF('Indicator Data'!AP21&gt;$AF$195,10,IF('Indicator Data'!AP21&lt;$AF$194,0,10-($AF$195-'Indicator Data'!AP21)/($AF$195-$AF$194)*10)),1))</f>
        <v>0.8</v>
      </c>
      <c r="AG18" s="80">
        <f>IF('Indicator Data'!AQ21="No data","x",ROUND(IF('Indicator Data'!AQ21&gt;$AG$195,10,IF('Indicator Data'!AQ21&lt;$AG$194,0,10-($AG$195-'Indicator Data'!AQ21)/($AG$195-$AG$194)*10)),1))</f>
        <v>3</v>
      </c>
      <c r="AH18" s="73">
        <f t="shared" si="12"/>
        <v>1.2</v>
      </c>
      <c r="AI18" s="74">
        <f t="shared" si="13"/>
        <v>0.4</v>
      </c>
      <c r="AJ18" s="81">
        <f t="shared" si="14"/>
        <v>0.2</v>
      </c>
      <c r="AK18" s="82">
        <f t="shared" si="1"/>
        <v>3.2</v>
      </c>
    </row>
    <row r="19" spans="1:37" s="4" customFormat="1" x14ac:dyDescent="0.35">
      <c r="A19" s="126" t="str">
        <f>'Indicator Data'!A22</f>
        <v>Belize</v>
      </c>
      <c r="B19" s="59" t="str">
        <f>'Indicator Data'!B22</f>
        <v>BLZ</v>
      </c>
      <c r="C19" s="73">
        <f>ROUND(IF('Indicator Data'!Q22="No data",IF((0.1233*LN('Indicator Data'!BB22)-0.4559)&gt;C$195,0,IF((0.1233*LN('Indicator Data'!BB22)-0.4559)&lt;C$194,10,(C$195-(0.1233*LN('Indicator Data'!BB22)-0.4559))/(C$195-C$194)*10)),IF('Indicator Data'!Q22&gt;C$195,0,IF('Indicator Data'!Q22&lt;C$194,10,(C$195-'Indicator Data'!Q22)/(C$195-C$194)*10))),1)</f>
        <v>3.7</v>
      </c>
      <c r="D19" s="73">
        <f>IF('Indicator Data'!R22="No data","x",ROUND((IF(LOG('Indicator Data'!R22*1000)&gt;D$195,10,IF(LOG('Indicator Data'!R22*1000)&lt;D$194,0,10-(D$195-LOG('Indicator Data'!R22*1000))/(D$195-D$194)*10))),1))</f>
        <v>4.5999999999999996</v>
      </c>
      <c r="E19" s="74">
        <f t="shared" si="2"/>
        <v>4.2</v>
      </c>
      <c r="F19" s="73">
        <f>IF('Indicator Data'!AF22="No data","x",ROUND(IF('Indicator Data'!AF22&gt;F$195,10,IF('Indicator Data'!AF22&lt;F$194,0,10-(F$195-'Indicator Data'!AF22)/(F$195-F$194)*10)),1))</f>
        <v>5.0999999999999996</v>
      </c>
      <c r="G19" s="73">
        <f>IF('Indicator Data'!AG22="No data","x",ROUND(IF('Indicator Data'!AG22&gt;G$195,10,IF('Indicator Data'!AG22&lt;G$194,0,10-(G$195-'Indicator Data'!AG22)/(G$195-G$194)*10)),1))</f>
        <v>2.8</v>
      </c>
      <c r="H19" s="74">
        <f t="shared" si="3"/>
        <v>4</v>
      </c>
      <c r="I19" s="75">
        <f>SUM(IF('Indicator Data'!S22=0,0,'Indicator Data'!S22/1000000),SUM('Indicator Data'!T22:U22))</f>
        <v>10.97</v>
      </c>
      <c r="J19" s="75">
        <f>I19/'Indicator Data'!BC22*1000000</f>
        <v>29.278239355611841</v>
      </c>
      <c r="K19" s="73">
        <f t="shared" si="4"/>
        <v>0.6</v>
      </c>
      <c r="L19" s="73">
        <f>IF('Indicator Data'!V22="No data","x",ROUND(IF('Indicator Data'!V22&gt;L$195,10,IF('Indicator Data'!V22&lt;L$194,0,10-(L$195-'Indicator Data'!V22)/(L$195-L$194)*10)),1))</f>
        <v>1.3</v>
      </c>
      <c r="M19" s="74">
        <f t="shared" si="5"/>
        <v>1</v>
      </c>
      <c r="N19" s="76">
        <f t="shared" si="6"/>
        <v>3.4</v>
      </c>
      <c r="O19" s="88">
        <f>IF(AND('Indicator Data'!AK22="No data",'Indicator Data'!AL22="No data"),0,SUM('Indicator Data'!AK22:AM22)/1000)</f>
        <v>2.8000000000000001E-2</v>
      </c>
      <c r="P19" s="73">
        <f t="shared" si="7"/>
        <v>0</v>
      </c>
      <c r="Q19" s="77">
        <f>O19*1000/'Indicator Data'!BC22</f>
        <v>7.473023718843496E-5</v>
      </c>
      <c r="R19" s="73">
        <f t="shared" si="8"/>
        <v>1.7</v>
      </c>
      <c r="S19" s="78">
        <f t="shared" si="9"/>
        <v>0.9</v>
      </c>
      <c r="T19" s="73">
        <f>IF('Indicator Data'!AB22="No data","x",ROUND(IF('Indicator Data'!AB22&gt;T$195,10,IF('Indicator Data'!AB22&lt;T$194,0,10-(T$195-'Indicator Data'!AB22)/(T$195-T$194)*10)),1))</f>
        <v>3.6</v>
      </c>
      <c r="U19" s="73">
        <f>IF('Indicator Data'!AA22="No data","x",ROUND(IF('Indicator Data'!AA22&gt;U$195,10,IF('Indicator Data'!AA22&lt;U$194,0,10-(U$195-'Indicator Data'!AA22)/(U$195-U$194)*10)),1))</f>
        <v>0.7</v>
      </c>
      <c r="V19" s="73">
        <f>IF('Indicator Data'!AE22="No data","x",ROUND(IF('Indicator Data'!AE22&gt;V$195,10,IF('Indicator Data'!AE22&lt;V$194,0,10-(V$195-'Indicator Data'!AE22)/(V$195-V$194)*10)),1))</f>
        <v>0</v>
      </c>
      <c r="W19" s="74">
        <f t="shared" si="0"/>
        <v>1.4</v>
      </c>
      <c r="X19" s="73">
        <f>IF('Indicator Data'!W22="No data","x",ROUND(IF('Indicator Data'!W22&gt;X$195,10,IF('Indicator Data'!W22&lt;X$194,0,10-(X$195-'Indicator Data'!W22)/(X$195-X$194)*10)),1))</f>
        <v>1.1000000000000001</v>
      </c>
      <c r="Y19" s="73">
        <f>IF('Indicator Data'!X22="No data","x",ROUND(IF('Indicator Data'!X22&gt;Y$195,10,IF('Indicator Data'!X22&lt;Y$194,0,10-(Y$195-'Indicator Data'!X22)/(Y$195-Y$194)*10)),1))</f>
        <v>1.4</v>
      </c>
      <c r="Z19" s="74">
        <f t="shared" si="10"/>
        <v>1.3</v>
      </c>
      <c r="AA19" s="88">
        <f>('Indicator Data'!AJ22+'Indicator Data'!AI22*0.5+'Indicator Data'!AH22*0.25)/1000</f>
        <v>2.5887500000000001</v>
      </c>
      <c r="AB19" s="79">
        <f>AA19*1000/'Indicator Data'!BC22</f>
        <v>6.9092107686271791E-3</v>
      </c>
      <c r="AC19" s="74">
        <f t="shared" si="11"/>
        <v>0.7</v>
      </c>
      <c r="AD19" s="73">
        <f>IF('Indicator Data'!AN22="No data","x",ROUND(IF('Indicator Data'!AN22&lt;$AD$194,10,IF('Indicator Data'!AN22&gt;$AD$195,0,($AD$195-'Indicator Data'!AN22)/($AD$195-$AD$194)*10)),1))</f>
        <v>3.6</v>
      </c>
      <c r="AE19" s="73">
        <f>IF('Indicator Data'!AO22="No data","x",ROUND(IF('Indicator Data'!AO22&gt;$AE$195,10,IF('Indicator Data'!AO22&lt;$AE$194,0,10-($AE$195-'Indicator Data'!AO22)/($AE$195-$AE$194)*10)),1))</f>
        <v>0.4</v>
      </c>
      <c r="AF19" s="80">
        <f>IF('Indicator Data'!AP22="No data","x",ROUND(IF('Indicator Data'!AP22&gt;$AF$195,10,IF('Indicator Data'!AP22&lt;$AF$194,0,10-($AF$195-'Indicator Data'!AP22)/($AF$195-$AF$194)*10)),1))</f>
        <v>2.2999999999999998</v>
      </c>
      <c r="AG19" s="80">
        <f>IF('Indicator Data'!AQ22="No data","x",ROUND(IF('Indicator Data'!AQ22&gt;$AG$195,10,IF('Indicator Data'!AQ22&lt;$AG$194,0,10-($AG$195-'Indicator Data'!AQ22)/($AG$195-$AG$194)*10)),1))</f>
        <v>10</v>
      </c>
      <c r="AH19" s="73">
        <f t="shared" si="12"/>
        <v>3.8</v>
      </c>
      <c r="AI19" s="74">
        <f t="shared" si="13"/>
        <v>2.6</v>
      </c>
      <c r="AJ19" s="81">
        <f t="shared" si="14"/>
        <v>1.5</v>
      </c>
      <c r="AK19" s="82">
        <f t="shared" si="1"/>
        <v>1.2</v>
      </c>
    </row>
    <row r="20" spans="1:37" s="4" customFormat="1" x14ac:dyDescent="0.35">
      <c r="A20" s="126" t="str">
        <f>'Indicator Data'!A23</f>
        <v>Benin</v>
      </c>
      <c r="B20" s="59" t="str">
        <f>'Indicator Data'!B23</f>
        <v>BEN</v>
      </c>
      <c r="C20" s="73">
        <f>ROUND(IF('Indicator Data'!Q23="No data",IF((0.1233*LN('Indicator Data'!BB23)-0.4559)&gt;C$195,0,IF((0.1233*LN('Indicator Data'!BB23)-0.4559)&lt;C$194,10,(C$195-(0.1233*LN('Indicator Data'!BB23)-0.4559))/(C$195-C$194)*10)),IF('Indicator Data'!Q23&gt;C$195,0,IF('Indicator Data'!Q23&lt;C$194,10,(C$195-'Indicator Data'!Q23)/(C$195-C$194)*10))),1)</f>
        <v>6.7</v>
      </c>
      <c r="D20" s="73">
        <f>IF('Indicator Data'!R23="No data","x",ROUND((IF(LOG('Indicator Data'!R23*1000)&gt;D$195,10,IF(LOG('Indicator Data'!R23*1000)&lt;D$194,0,10-(D$195-LOG('Indicator Data'!R23*1000))/(D$195-D$194)*10))),1))</f>
        <v>9.4</v>
      </c>
      <c r="E20" s="74">
        <f t="shared" si="2"/>
        <v>8.4</v>
      </c>
      <c r="F20" s="73">
        <f>IF('Indicator Data'!AF23="No data","x",ROUND(IF('Indicator Data'!AF23&gt;F$195,10,IF('Indicator Data'!AF23&lt;F$194,0,10-(F$195-'Indicator Data'!AF23)/(F$195-F$194)*10)),1))</f>
        <v>8.1999999999999993</v>
      </c>
      <c r="G20" s="73">
        <f>IF('Indicator Data'!AG23="No data","x",ROUND(IF('Indicator Data'!AG23&gt;G$195,10,IF('Indicator Data'!AG23&lt;G$194,0,10-(G$195-'Indicator Data'!AG23)/(G$195-G$194)*10)),1))</f>
        <v>4.5999999999999996</v>
      </c>
      <c r="H20" s="74">
        <f t="shared" si="3"/>
        <v>6.4</v>
      </c>
      <c r="I20" s="75">
        <f>SUM(IF('Indicator Data'!S23=0,0,'Indicator Data'!S23/1000000),SUM('Indicator Data'!T23:U23))</f>
        <v>549.23134900000002</v>
      </c>
      <c r="J20" s="75">
        <f>I20/'Indicator Data'!BC23*1000000</f>
        <v>49.145175887094958</v>
      </c>
      <c r="K20" s="73">
        <f t="shared" si="4"/>
        <v>1</v>
      </c>
      <c r="L20" s="73">
        <f>IF('Indicator Data'!V23="No data","x",ROUND(IF('Indicator Data'!V23&gt;L$195,10,IF('Indicator Data'!V23&lt;L$194,0,10-(L$195-'Indicator Data'!V23)/(L$195-L$194)*10)),1))</f>
        <v>4.9000000000000004</v>
      </c>
      <c r="M20" s="74">
        <f t="shared" si="5"/>
        <v>3</v>
      </c>
      <c r="N20" s="76">
        <f t="shared" si="6"/>
        <v>6.6</v>
      </c>
      <c r="O20" s="88">
        <f>IF(AND('Indicator Data'!AK23="No data",'Indicator Data'!AL23="No data"),0,SUM('Indicator Data'!AK23:AM23)/1000)</f>
        <v>1.149</v>
      </c>
      <c r="P20" s="73">
        <f t="shared" si="7"/>
        <v>0.2</v>
      </c>
      <c r="Q20" s="77">
        <f>O20*1000/'Indicator Data'!BC23</f>
        <v>1.0281242539611864E-4</v>
      </c>
      <c r="R20" s="73">
        <f t="shared" si="8"/>
        <v>1.8</v>
      </c>
      <c r="S20" s="78">
        <f t="shared" si="9"/>
        <v>1</v>
      </c>
      <c r="T20" s="73">
        <f>IF('Indicator Data'!AB23="No data","x",ROUND(IF('Indicator Data'!AB23&gt;T$195,10,IF('Indicator Data'!AB23&lt;T$194,0,10-(T$195-'Indicator Data'!AB23)/(T$195-T$194)*10)),1))</f>
        <v>2</v>
      </c>
      <c r="U20" s="73">
        <f>IF('Indicator Data'!AA23="No data","x",ROUND(IF('Indicator Data'!AA23&gt;U$195,10,IF('Indicator Data'!AA23&lt;U$194,0,10-(U$195-'Indicator Data'!AA23)/(U$195-U$194)*10)),1))</f>
        <v>1.1000000000000001</v>
      </c>
      <c r="V20" s="73">
        <f>IF('Indicator Data'!AE23="No data","x",ROUND(IF('Indicator Data'!AE23&gt;V$195,10,IF('Indicator Data'!AE23&lt;V$194,0,10-(V$195-'Indicator Data'!AE23)/(V$195-V$194)*10)),1))</f>
        <v>6.7</v>
      </c>
      <c r="W20" s="74">
        <f t="shared" si="0"/>
        <v>3.3</v>
      </c>
      <c r="X20" s="73">
        <f>IF('Indicator Data'!W23="No data","x",ROUND(IF('Indicator Data'!W23&gt;X$195,10,IF('Indicator Data'!W23&lt;X$194,0,10-(X$195-'Indicator Data'!W23)/(X$195-X$194)*10)),1))</f>
        <v>7.6</v>
      </c>
      <c r="Y20" s="73">
        <f>IF('Indicator Data'!X23="No data","x",ROUND(IF('Indicator Data'!X23&gt;Y$195,10,IF('Indicator Data'!X23&lt;Y$194,0,10-(Y$195-'Indicator Data'!X23)/(Y$195-Y$194)*10)),1))</f>
        <v>4</v>
      </c>
      <c r="Z20" s="74">
        <f t="shared" si="10"/>
        <v>5.8</v>
      </c>
      <c r="AA20" s="88">
        <f>('Indicator Data'!AJ23+'Indicator Data'!AI23*0.5+'Indicator Data'!AH23*0.25)/1000</f>
        <v>7.0250000000000007E-2</v>
      </c>
      <c r="AB20" s="79">
        <f>AA20*1000/'Indicator Data'!BC23</f>
        <v>6.2859642159071671E-6</v>
      </c>
      <c r="AC20" s="74">
        <f t="shared" si="11"/>
        <v>0</v>
      </c>
      <c r="AD20" s="73">
        <f>IF('Indicator Data'!AN23="No data","x",ROUND(IF('Indicator Data'!AN23&lt;$AD$194,10,IF('Indicator Data'!AN23&gt;$AD$195,0,($AD$195-'Indicator Data'!AN23)/($AD$195-$AD$194)*10)),1))</f>
        <v>3.6</v>
      </c>
      <c r="AE20" s="73">
        <f>IF('Indicator Data'!AO23="No data","x",ROUND(IF('Indicator Data'!AO23&gt;$AE$195,10,IF('Indicator Data'!AO23&lt;$AE$194,0,10-($AE$195-'Indicator Data'!AO23)/($AE$195-$AE$194)*10)),1))</f>
        <v>1.8</v>
      </c>
      <c r="AF20" s="80">
        <f>IF('Indicator Data'!AP23="No data","x",ROUND(IF('Indicator Data'!AP23&gt;$AF$195,10,IF('Indicator Data'!AP23&lt;$AF$194,0,10-($AF$195-'Indicator Data'!AP23)/($AF$195-$AF$194)*10)),1))</f>
        <v>7.9</v>
      </c>
      <c r="AG20" s="80">
        <f>IF('Indicator Data'!AQ23="No data","x",ROUND(IF('Indicator Data'!AQ23&gt;$AG$195,10,IF('Indicator Data'!AQ23&lt;$AG$194,0,10-($AG$195-'Indicator Data'!AQ23)/($AG$195-$AG$194)*10)),1))</f>
        <v>10</v>
      </c>
      <c r="AH20" s="73">
        <f t="shared" si="12"/>
        <v>8.3000000000000007</v>
      </c>
      <c r="AI20" s="74">
        <f t="shared" si="13"/>
        <v>4.5999999999999996</v>
      </c>
      <c r="AJ20" s="81">
        <f t="shared" si="14"/>
        <v>3.7</v>
      </c>
      <c r="AK20" s="82">
        <f t="shared" si="1"/>
        <v>2.5</v>
      </c>
    </row>
    <row r="21" spans="1:37" s="4" customFormat="1" x14ac:dyDescent="0.35">
      <c r="A21" s="126" t="str">
        <f>'Indicator Data'!A24</f>
        <v>Bhutan</v>
      </c>
      <c r="B21" s="59" t="str">
        <f>'Indicator Data'!B24</f>
        <v>BTN</v>
      </c>
      <c r="C21" s="73">
        <f>ROUND(IF('Indicator Data'!Q24="No data",IF((0.1233*LN('Indicator Data'!BB24)-0.4559)&gt;C$195,0,IF((0.1233*LN('Indicator Data'!BB24)-0.4559)&lt;C$194,10,(C$195-(0.1233*LN('Indicator Data'!BB24)-0.4559))/(C$195-C$194)*10)),IF('Indicator Data'!Q24&gt;C$195,0,IF('Indicator Data'!Q24&lt;C$194,10,(C$195-'Indicator Data'!Q24)/(C$195-C$194)*10))),1)</f>
        <v>5.2</v>
      </c>
      <c r="D21" s="73">
        <f>IF('Indicator Data'!R24="No data","x",ROUND((IF(LOG('Indicator Data'!R24*1000)&gt;D$195,10,IF(LOG('Indicator Data'!R24*1000)&lt;D$194,0,10-(D$195-LOG('Indicator Data'!R24*1000))/(D$195-D$194)*10))),1))</f>
        <v>7.8</v>
      </c>
      <c r="E21" s="74">
        <f t="shared" si="2"/>
        <v>6.7</v>
      </c>
      <c r="F21" s="73">
        <f>IF('Indicator Data'!AF24="No data","x",ROUND(IF('Indicator Data'!AF24&gt;F$195,10,IF('Indicator Data'!AF24&lt;F$194,0,10-(F$195-'Indicator Data'!AF24)/(F$195-F$194)*10)),1))</f>
        <v>6.3</v>
      </c>
      <c r="G21" s="73">
        <f>IF('Indicator Data'!AG24="No data","x",ROUND(IF('Indicator Data'!AG24&gt;G$195,10,IF('Indicator Data'!AG24&lt;G$194,0,10-(G$195-'Indicator Data'!AG24)/(G$195-G$194)*10)),1))</f>
        <v>3.1</v>
      </c>
      <c r="H21" s="74">
        <f t="shared" si="3"/>
        <v>4.7</v>
      </c>
      <c r="I21" s="75">
        <f>SUM(IF('Indicator Data'!S24=0,0,'Indicator Data'!S24/1000000),SUM('Indicator Data'!T24:U24))</f>
        <v>73.867369999999994</v>
      </c>
      <c r="J21" s="75">
        <f>I21/'Indicator Data'!BC24*1000000</f>
        <v>91.464159681034161</v>
      </c>
      <c r="K21" s="73">
        <f t="shared" si="4"/>
        <v>1.8</v>
      </c>
      <c r="L21" s="73">
        <f>IF('Indicator Data'!V24="No data","x",ROUND(IF('Indicator Data'!V24&gt;L$195,10,IF('Indicator Data'!V24&lt;L$194,0,10-(L$195-'Indicator Data'!V24)/(L$195-L$194)*10)),1))</f>
        <v>3.4</v>
      </c>
      <c r="M21" s="74">
        <f t="shared" si="5"/>
        <v>2.6</v>
      </c>
      <c r="N21" s="76">
        <f t="shared" si="6"/>
        <v>5.2</v>
      </c>
      <c r="O21" s="88">
        <f>IF(AND('Indicator Data'!AK24="No data",'Indicator Data'!AL24="No data"),0,SUM('Indicator Data'!AK24:AM24)/1000)</f>
        <v>0</v>
      </c>
      <c r="P21" s="73">
        <f t="shared" si="7"/>
        <v>0</v>
      </c>
      <c r="Q21" s="77">
        <f>O21*1000/'Indicator Data'!BC24</f>
        <v>0</v>
      </c>
      <c r="R21" s="73">
        <f t="shared" si="8"/>
        <v>0</v>
      </c>
      <c r="S21" s="78">
        <f t="shared" si="9"/>
        <v>0</v>
      </c>
      <c r="T21" s="73">
        <f>IF('Indicator Data'!AB24="No data","x",ROUND(IF('Indicator Data'!AB24&gt;T$195,10,IF('Indicator Data'!AB24&lt;T$194,0,10-(T$195-'Indicator Data'!AB24)/(T$195-T$194)*10)),1))</f>
        <v>0.2</v>
      </c>
      <c r="U21" s="73">
        <f>IF('Indicator Data'!AA24="No data","x",ROUND(IF('Indicator Data'!AA24&gt;U$195,10,IF('Indicator Data'!AA24&lt;U$194,0,10-(U$195-'Indicator Data'!AA24)/(U$195-U$194)*10)),1))</f>
        <v>2.4</v>
      </c>
      <c r="V21" s="73">
        <f>IF('Indicator Data'!AE24="No data","x",ROUND(IF('Indicator Data'!AE24&gt;V$195,10,IF('Indicator Data'!AE24&lt;V$194,0,10-(V$195-'Indicator Data'!AE24)/(V$195-V$194)*10)),1))</f>
        <v>0</v>
      </c>
      <c r="W21" s="74">
        <f t="shared" si="0"/>
        <v>0.9</v>
      </c>
      <c r="X21" s="73">
        <f>IF('Indicator Data'!W24="No data","x",ROUND(IF('Indicator Data'!W24&gt;X$195,10,IF('Indicator Data'!W24&lt;X$194,0,10-(X$195-'Indicator Data'!W24)/(X$195-X$194)*10)),1))</f>
        <v>2.4</v>
      </c>
      <c r="Y21" s="73">
        <f>IF('Indicator Data'!X24="No data","x",ROUND(IF('Indicator Data'!X24&gt;Y$195,10,IF('Indicator Data'!X24&lt;Y$194,0,10-(Y$195-'Indicator Data'!X24)/(Y$195-Y$194)*10)),1))</f>
        <v>2.8</v>
      </c>
      <c r="Z21" s="74">
        <f t="shared" si="10"/>
        <v>2.6</v>
      </c>
      <c r="AA21" s="88">
        <f>('Indicator Data'!AJ24+'Indicator Data'!AI24*0.5+'Indicator Data'!AH24*0.25)/1000</f>
        <v>0</v>
      </c>
      <c r="AB21" s="79">
        <f>AA21*1000/'Indicator Data'!BC24</f>
        <v>0</v>
      </c>
      <c r="AC21" s="74">
        <f t="shared" si="11"/>
        <v>0</v>
      </c>
      <c r="AD21" s="73">
        <f>IF('Indicator Data'!AN24="No data","x",ROUND(IF('Indicator Data'!AN24&lt;$AD$194,10,IF('Indicator Data'!AN24&gt;$AD$195,0,($AD$195-'Indicator Data'!AN24)/($AD$195-$AD$194)*10)),1))</f>
        <v>5.3</v>
      </c>
      <c r="AE21" s="73">
        <f>IF('Indicator Data'!AO24="No data","x",ROUND(IF('Indicator Data'!AO24&gt;$AE$195,10,IF('Indicator Data'!AO24&lt;$AE$194,0,10-($AE$195-'Indicator Data'!AO24)/($AE$195-$AE$194)*10)),1))</f>
        <v>3.3</v>
      </c>
      <c r="AF21" s="80">
        <f>IF('Indicator Data'!AP24="No data","x",ROUND(IF('Indicator Data'!AP24&gt;$AF$195,10,IF('Indicator Data'!AP24&lt;$AF$194,0,10-($AF$195-'Indicator Data'!AP24)/($AF$195-$AF$194)*10)),1))</f>
        <v>4.5</v>
      </c>
      <c r="AG21" s="80">
        <f>IF('Indicator Data'!AQ24="No data","x",ROUND(IF('Indicator Data'!AQ24&gt;$AG$195,10,IF('Indicator Data'!AQ24&lt;$AG$194,0,10-($AG$195-'Indicator Data'!AQ24)/($AG$195-$AG$194)*10)),1))</f>
        <v>3.2</v>
      </c>
      <c r="AH21" s="73">
        <f t="shared" si="12"/>
        <v>4.2</v>
      </c>
      <c r="AI21" s="74">
        <f t="shared" si="13"/>
        <v>4.3</v>
      </c>
      <c r="AJ21" s="81">
        <f t="shared" si="14"/>
        <v>2.1</v>
      </c>
      <c r="AK21" s="82">
        <f t="shared" si="1"/>
        <v>1.1000000000000001</v>
      </c>
    </row>
    <row r="22" spans="1:37" s="4" customFormat="1" x14ac:dyDescent="0.35">
      <c r="A22" s="126" t="str">
        <f>'Indicator Data'!A25</f>
        <v>Bolivia</v>
      </c>
      <c r="B22" s="59" t="str">
        <f>'Indicator Data'!B25</f>
        <v>BOL</v>
      </c>
      <c r="C22" s="73">
        <f>ROUND(IF('Indicator Data'!Q25="No data",IF((0.1233*LN('Indicator Data'!BB25)-0.4559)&gt;C$195,0,IF((0.1233*LN('Indicator Data'!BB25)-0.4559)&lt;C$194,10,(C$195-(0.1233*LN('Indicator Data'!BB25)-0.4559))/(C$195-C$194)*10)),IF('Indicator Data'!Q25&gt;C$195,0,IF('Indicator Data'!Q25&lt;C$194,10,(C$195-'Indicator Data'!Q25)/(C$195-C$194)*10))),1)</f>
        <v>4</v>
      </c>
      <c r="D22" s="73">
        <f>IF('Indicator Data'!R25="No data","x",ROUND((IF(LOG('Indicator Data'!R25*1000)&gt;D$195,10,IF(LOG('Indicator Data'!R25*1000)&lt;D$194,0,10-(D$195-LOG('Indicator Data'!R25*1000))/(D$195-D$194)*10))),1))</f>
        <v>7.4</v>
      </c>
      <c r="E22" s="74">
        <f t="shared" si="2"/>
        <v>6</v>
      </c>
      <c r="F22" s="73">
        <f>IF('Indicator Data'!AF25="No data","x",ROUND(IF('Indicator Data'!AF25&gt;F$195,10,IF('Indicator Data'!AF25&lt;F$194,0,10-(F$195-'Indicator Data'!AF25)/(F$195-F$194)*10)),1))</f>
        <v>6</v>
      </c>
      <c r="G22" s="73">
        <f>IF('Indicator Data'!AG25="No data","x",ROUND(IF('Indicator Data'!AG25&gt;G$195,10,IF('Indicator Data'!AG25&lt;G$194,0,10-(G$195-'Indicator Data'!AG25)/(G$195-G$194)*10)),1))</f>
        <v>4.9000000000000004</v>
      </c>
      <c r="H22" s="74">
        <f t="shared" si="3"/>
        <v>5.5</v>
      </c>
      <c r="I22" s="75">
        <f>SUM(IF('Indicator Data'!S25=0,0,'Indicator Data'!S25/1000000),SUM('Indicator Data'!T25:U25))</f>
        <v>549.41629399999999</v>
      </c>
      <c r="J22" s="75">
        <f>I22/'Indicator Data'!BC25*1000000</f>
        <v>49.713733215100078</v>
      </c>
      <c r="K22" s="73">
        <f t="shared" si="4"/>
        <v>1</v>
      </c>
      <c r="L22" s="73">
        <f>IF('Indicator Data'!V25="No data","x",ROUND(IF('Indicator Data'!V25&gt;L$195,10,IF('Indicator Data'!V25&lt;L$194,0,10-(L$195-'Indicator Data'!V25)/(L$195-L$194)*10)),1))</f>
        <v>1.7</v>
      </c>
      <c r="M22" s="74">
        <f t="shared" si="5"/>
        <v>1.4</v>
      </c>
      <c r="N22" s="76">
        <f t="shared" si="6"/>
        <v>4.7</v>
      </c>
      <c r="O22" s="88">
        <f>IF(AND('Indicator Data'!AK25="No data",'Indicator Data'!AL25="No data"),0,SUM('Indicator Data'!AK25:AM25)/1000)</f>
        <v>0.82799999999999996</v>
      </c>
      <c r="P22" s="73">
        <f t="shared" si="7"/>
        <v>0</v>
      </c>
      <c r="Q22" s="77">
        <f>O22*1000/'Indicator Data'!BC25</f>
        <v>7.4921278366933301E-5</v>
      </c>
      <c r="R22" s="73">
        <f t="shared" si="8"/>
        <v>1.7</v>
      </c>
      <c r="S22" s="78">
        <f t="shared" si="9"/>
        <v>0.9</v>
      </c>
      <c r="T22" s="73">
        <f>IF('Indicator Data'!AB25="No data","x",ROUND(IF('Indicator Data'!AB25&gt;T$195,10,IF('Indicator Data'!AB25&lt;T$194,0,10-(T$195-'Indicator Data'!AB25)/(T$195-T$194)*10)),1))</f>
        <v>0.6</v>
      </c>
      <c r="U22" s="73">
        <f>IF('Indicator Data'!AA25="No data","x",ROUND(IF('Indicator Data'!AA25&gt;U$195,10,IF('Indicator Data'!AA25&lt;U$194,0,10-(U$195-'Indicator Data'!AA25)/(U$195-U$194)*10)),1))</f>
        <v>2</v>
      </c>
      <c r="V22" s="73">
        <f>IF('Indicator Data'!AE25="No data","x",ROUND(IF('Indicator Data'!AE25&gt;V$195,10,IF('Indicator Data'!AE25&lt;V$194,0,10-(V$195-'Indicator Data'!AE25)/(V$195-V$194)*10)),1))</f>
        <v>0</v>
      </c>
      <c r="W22" s="74">
        <f t="shared" si="0"/>
        <v>0.9</v>
      </c>
      <c r="X22" s="73">
        <f>IF('Indicator Data'!W25="No data","x",ROUND(IF('Indicator Data'!W25&gt;X$195,10,IF('Indicator Data'!W25&lt;X$194,0,10-(X$195-'Indicator Data'!W25)/(X$195-X$194)*10)),1))</f>
        <v>2.7</v>
      </c>
      <c r="Y22" s="73">
        <f>IF('Indicator Data'!X25="No data","x",ROUND(IF('Indicator Data'!X25&gt;Y$195,10,IF('Indicator Data'!X25&lt;Y$194,0,10-(Y$195-'Indicator Data'!X25)/(Y$195-Y$194)*10)),1))</f>
        <v>0.8</v>
      </c>
      <c r="Z22" s="74">
        <f t="shared" si="10"/>
        <v>1.8</v>
      </c>
      <c r="AA22" s="88">
        <f>('Indicator Data'!AJ25+'Indicator Data'!AI25*0.5+'Indicator Data'!AH25*0.25)/1000</f>
        <v>179.791</v>
      </c>
      <c r="AB22" s="79">
        <f>AA22*1000/'Indicator Data'!BC25</f>
        <v>1.6268323138731042E-2</v>
      </c>
      <c r="AC22" s="74">
        <f t="shared" si="11"/>
        <v>1.6</v>
      </c>
      <c r="AD22" s="73">
        <f>IF('Indicator Data'!AN25="No data","x",ROUND(IF('Indicator Data'!AN25&lt;$AD$194,10,IF('Indicator Data'!AN25&gt;$AD$195,0,($AD$195-'Indicator Data'!AN25)/($AD$195-$AD$194)*10)),1))</f>
        <v>6.3</v>
      </c>
      <c r="AE22" s="73">
        <f>IF('Indicator Data'!AO25="No data","x",ROUND(IF('Indicator Data'!AO25&gt;$AE$195,10,IF('Indicator Data'!AO25&lt;$AE$194,0,10-($AE$195-'Indicator Data'!AO25)/($AE$195-$AE$194)*10)),1))</f>
        <v>5.0999999999999996</v>
      </c>
      <c r="AF22" s="80">
        <f>IF('Indicator Data'!AP25="No data","x",ROUND(IF('Indicator Data'!AP25&gt;$AF$195,10,IF('Indicator Data'!AP25&lt;$AF$194,0,10-($AF$195-'Indicator Data'!AP25)/($AF$195-$AF$194)*10)),1))</f>
        <v>5.4</v>
      </c>
      <c r="AG22" s="80">
        <f>IF('Indicator Data'!AQ25="No data","x",ROUND(IF('Indicator Data'!AQ25&gt;$AG$195,10,IF('Indicator Data'!AQ25&lt;$AG$194,0,10-($AG$195-'Indicator Data'!AQ25)/($AG$195-$AG$194)*10)),1))</f>
        <v>6.1</v>
      </c>
      <c r="AH22" s="73">
        <f t="shared" si="12"/>
        <v>5.5</v>
      </c>
      <c r="AI22" s="74">
        <f t="shared" si="13"/>
        <v>5.6</v>
      </c>
      <c r="AJ22" s="81">
        <f t="shared" si="14"/>
        <v>2.7</v>
      </c>
      <c r="AK22" s="82">
        <f t="shared" si="1"/>
        <v>1.8</v>
      </c>
    </row>
    <row r="23" spans="1:37" s="4" customFormat="1" x14ac:dyDescent="0.35">
      <c r="A23" s="126" t="str">
        <f>'Indicator Data'!A26</f>
        <v>Bosnia and Herzegovina</v>
      </c>
      <c r="B23" s="59" t="str">
        <f>'Indicator Data'!B26</f>
        <v>BIH</v>
      </c>
      <c r="C23" s="73">
        <f>ROUND(IF('Indicator Data'!Q26="No data",IF((0.1233*LN('Indicator Data'!BB26)-0.4559)&gt;C$195,0,IF((0.1233*LN('Indicator Data'!BB26)-0.4559)&lt;C$194,10,(C$195-(0.1233*LN('Indicator Data'!BB26)-0.4559))/(C$195-C$194)*10)),IF('Indicator Data'!Q26&gt;C$195,0,IF('Indicator Data'!Q26&lt;C$194,10,(C$195-'Indicator Data'!Q26)/(C$195-C$194)*10))),1)</f>
        <v>2.8</v>
      </c>
      <c r="D23" s="73">
        <f>IF('Indicator Data'!R26="No data","x",ROUND((IF(LOG('Indicator Data'!R26*1000)&gt;D$195,10,IF(LOG('Indicator Data'!R26*1000)&lt;D$194,0,10-(D$195-LOG('Indicator Data'!R26*1000))/(D$195-D$194)*10))),1))</f>
        <v>3</v>
      </c>
      <c r="E23" s="74">
        <f t="shared" si="2"/>
        <v>2.9</v>
      </c>
      <c r="F23" s="73">
        <f>IF('Indicator Data'!AF26="No data","x",ROUND(IF('Indicator Data'!AF26&gt;F$195,10,IF('Indicator Data'!AF26&lt;F$194,0,10-(F$195-'Indicator Data'!AF26)/(F$195-F$194)*10)),1))</f>
        <v>2.2000000000000002</v>
      </c>
      <c r="G23" s="73">
        <f>IF('Indicator Data'!AG26="No data","x",ROUND(IF('Indicator Data'!AG26&gt;G$195,10,IF('Indicator Data'!AG26&lt;G$194,0,10-(G$195-'Indicator Data'!AG26)/(G$195-G$194)*10)),1))</f>
        <v>2.2000000000000002</v>
      </c>
      <c r="H23" s="74">
        <f t="shared" si="3"/>
        <v>2.2000000000000002</v>
      </c>
      <c r="I23" s="75">
        <f>SUM(IF('Indicator Data'!S26=0,0,'Indicator Data'!S26/1000000),SUM('Indicator Data'!T26:U26))</f>
        <v>381.48124600000006</v>
      </c>
      <c r="J23" s="75">
        <f>I23/'Indicator Data'!BC26*1000000</f>
        <v>108.77656025049211</v>
      </c>
      <c r="K23" s="73">
        <f t="shared" si="4"/>
        <v>2.2000000000000002</v>
      </c>
      <c r="L23" s="73">
        <f>IF('Indicator Data'!V26="No data","x",ROUND(IF('Indicator Data'!V26&gt;L$195,10,IF('Indicator Data'!V26&lt;L$194,0,10-(L$195-'Indicator Data'!V26)/(L$195-L$194)*10)),1))</f>
        <v>1.6</v>
      </c>
      <c r="M23" s="74">
        <f t="shared" si="5"/>
        <v>1.9</v>
      </c>
      <c r="N23" s="76">
        <f t="shared" si="6"/>
        <v>2.5</v>
      </c>
      <c r="O23" s="88">
        <f>IF(AND('Indicator Data'!AK26="No data",'Indicator Data'!AL26="No data"),0,SUM('Indicator Data'!AK26:AM26)/1000)</f>
        <v>103.803</v>
      </c>
      <c r="P23" s="73">
        <f t="shared" si="7"/>
        <v>6.7</v>
      </c>
      <c r="Q23" s="77">
        <f>O23*1000/'Indicator Data'!BC26</f>
        <v>2.9598658917250758E-2</v>
      </c>
      <c r="R23" s="73">
        <f t="shared" si="8"/>
        <v>7.4</v>
      </c>
      <c r="S23" s="78">
        <f t="shared" si="9"/>
        <v>7.1</v>
      </c>
      <c r="T23" s="73" t="str">
        <f>IF('Indicator Data'!AB26="No data","x",ROUND(IF('Indicator Data'!AB26&gt;T$195,10,IF('Indicator Data'!AB26&lt;T$194,0,10-(T$195-'Indicator Data'!AB26)/(T$195-T$194)*10)),1))</f>
        <v>x</v>
      </c>
      <c r="U23" s="73">
        <f>IF('Indicator Data'!AA26="No data","x",ROUND(IF('Indicator Data'!AA26&gt;U$195,10,IF('Indicator Data'!AA26&lt;U$194,0,10-(U$195-'Indicator Data'!AA26)/(U$195-U$194)*10)),1))</f>
        <v>0.5</v>
      </c>
      <c r="V23" s="73" t="str">
        <f>IF('Indicator Data'!AE26="No data","x",ROUND(IF('Indicator Data'!AE26&gt;V$195,10,IF('Indicator Data'!AE26&lt;V$194,0,10-(V$195-'Indicator Data'!AE26)/(V$195-V$194)*10)),1))</f>
        <v>x</v>
      </c>
      <c r="W23" s="74">
        <f t="shared" si="0"/>
        <v>0.5</v>
      </c>
      <c r="X23" s="73">
        <f>IF('Indicator Data'!W26="No data","x",ROUND(IF('Indicator Data'!W26&gt;X$195,10,IF('Indicator Data'!W26&lt;X$194,0,10-(X$195-'Indicator Data'!W26)/(X$195-X$194)*10)),1))</f>
        <v>0.4</v>
      </c>
      <c r="Y23" s="73">
        <f>IF('Indicator Data'!X26="No data","x",ROUND(IF('Indicator Data'!X26&gt;Y$195,10,IF('Indicator Data'!X26&lt;Y$194,0,10-(Y$195-'Indicator Data'!X26)/(Y$195-Y$194)*10)),1))</f>
        <v>0.3</v>
      </c>
      <c r="Z23" s="74">
        <f t="shared" si="10"/>
        <v>0.4</v>
      </c>
      <c r="AA23" s="88">
        <f>('Indicator Data'!AJ26+'Indicator Data'!AI26*0.5+'Indicator Data'!AH26*0.25)/1000</f>
        <v>0</v>
      </c>
      <c r="AB23" s="79">
        <f>AA23*1000/'Indicator Data'!BC26</f>
        <v>0</v>
      </c>
      <c r="AC23" s="74">
        <f t="shared" si="11"/>
        <v>0</v>
      </c>
      <c r="AD23" s="73">
        <f>IF('Indicator Data'!AN26="No data","x",ROUND(IF('Indicator Data'!AN26&lt;$AD$194,10,IF('Indicator Data'!AN26&gt;$AD$195,0,($AD$195-'Indicator Data'!AN26)/($AD$195-$AD$194)*10)),1))</f>
        <v>3.3</v>
      </c>
      <c r="AE23" s="73">
        <f>IF('Indicator Data'!AO26="No data","x",ROUND(IF('Indicator Data'!AO26&gt;$AE$195,10,IF('Indicator Data'!AO26&lt;$AE$194,0,10-($AE$195-'Indicator Data'!AO26)/($AE$195-$AE$194)*10)),1))</f>
        <v>0</v>
      </c>
      <c r="AF23" s="80">
        <f>IF('Indicator Data'!AP26="No data","x",ROUND(IF('Indicator Data'!AP26&gt;$AF$195,10,IF('Indicator Data'!AP26&lt;$AF$194,0,10-($AF$195-'Indicator Data'!AP26)/($AF$195-$AF$194)*10)),1))</f>
        <v>4.2</v>
      </c>
      <c r="AG23" s="80">
        <f>IF('Indicator Data'!AQ26="No data","x",ROUND(IF('Indicator Data'!AQ26&gt;$AG$195,10,IF('Indicator Data'!AQ26&lt;$AG$194,0,10-($AG$195-'Indicator Data'!AQ26)/($AG$195-$AG$194)*10)),1))</f>
        <v>3.2</v>
      </c>
      <c r="AH23" s="73">
        <f t="shared" si="12"/>
        <v>4</v>
      </c>
      <c r="AI23" s="74">
        <f t="shared" si="13"/>
        <v>2.4</v>
      </c>
      <c r="AJ23" s="81">
        <f t="shared" si="14"/>
        <v>0.9</v>
      </c>
      <c r="AK23" s="82">
        <f t="shared" si="1"/>
        <v>4.7</v>
      </c>
    </row>
    <row r="24" spans="1:37" s="4" customFormat="1" x14ac:dyDescent="0.35">
      <c r="A24" s="126" t="str">
        <f>'Indicator Data'!A27</f>
        <v>Botswana</v>
      </c>
      <c r="B24" s="59" t="str">
        <f>'Indicator Data'!B27</f>
        <v>BWA</v>
      </c>
      <c r="C24" s="73">
        <f>ROUND(IF('Indicator Data'!Q27="No data",IF((0.1233*LN('Indicator Data'!BB27)-0.4559)&gt;C$195,0,IF((0.1233*LN('Indicator Data'!BB27)-0.4559)&lt;C$194,10,(C$195-(0.1233*LN('Indicator Data'!BB27)-0.4559))/(C$195-C$194)*10)),IF('Indicator Data'!Q27&gt;C$195,0,IF('Indicator Data'!Q27&lt;C$194,10,(C$195-'Indicator Data'!Q27)/(C$195-C$194)*10))),1)</f>
        <v>3.6</v>
      </c>
      <c r="D24" s="73" t="str">
        <f>IF('Indicator Data'!R27="No data","x",ROUND((IF(LOG('Indicator Data'!R27*1000)&gt;D$195,10,IF(LOG('Indicator Data'!R27*1000)&lt;D$194,0,10-(D$195-LOG('Indicator Data'!R27*1000))/(D$195-D$194)*10))),1))</f>
        <v>x</v>
      </c>
      <c r="E24" s="74">
        <f t="shared" si="2"/>
        <v>3.6</v>
      </c>
      <c r="F24" s="73">
        <f>IF('Indicator Data'!AF27="No data","x",ROUND(IF('Indicator Data'!AF27&gt;F$195,10,IF('Indicator Data'!AF27&lt;F$194,0,10-(F$195-'Indicator Data'!AF27)/(F$195-F$194)*10)),1))</f>
        <v>5.8</v>
      </c>
      <c r="G24" s="73">
        <f>IF('Indicator Data'!AG27="No data","x",ROUND(IF('Indicator Data'!AG27&gt;G$195,10,IF('Indicator Data'!AG27&lt;G$194,0,10-(G$195-'Indicator Data'!AG27)/(G$195-G$194)*10)),1))</f>
        <v>8.9</v>
      </c>
      <c r="H24" s="74">
        <f t="shared" si="3"/>
        <v>7.4</v>
      </c>
      <c r="I24" s="75">
        <f>SUM(IF('Indicator Data'!S27=0,0,'Indicator Data'!S27/1000000),SUM('Indicator Data'!T27:U27))</f>
        <v>146.84</v>
      </c>
      <c r="J24" s="75">
        <f>I24/'Indicator Data'!BC27*1000000</f>
        <v>64.075794805601703</v>
      </c>
      <c r="K24" s="73">
        <f t="shared" si="4"/>
        <v>1.3</v>
      </c>
      <c r="L24" s="73">
        <f>IF('Indicator Data'!V27="No data","x",ROUND(IF('Indicator Data'!V27&gt;L$195,10,IF('Indicator Data'!V27&lt;L$194,0,10-(L$195-'Indicator Data'!V27)/(L$195-L$194)*10)),1))</f>
        <v>0.4</v>
      </c>
      <c r="M24" s="74">
        <f t="shared" si="5"/>
        <v>0.9</v>
      </c>
      <c r="N24" s="76">
        <f t="shared" si="6"/>
        <v>3.9</v>
      </c>
      <c r="O24" s="88">
        <f>IF(AND('Indicator Data'!AK27="No data",'Indicator Data'!AL27="No data"),0,SUM('Indicator Data'!AK27:AM27)/1000)</f>
        <v>2.081</v>
      </c>
      <c r="P24" s="73">
        <f t="shared" si="7"/>
        <v>1.1000000000000001</v>
      </c>
      <c r="Q24" s="77">
        <f>O24*1000/'Indicator Data'!BC27</f>
        <v>9.0807497269447795E-4</v>
      </c>
      <c r="R24" s="73">
        <f t="shared" si="8"/>
        <v>3.1</v>
      </c>
      <c r="S24" s="78">
        <f t="shared" si="9"/>
        <v>2.1</v>
      </c>
      <c r="T24" s="73">
        <f>IF('Indicator Data'!AB27="No data","x",ROUND(IF('Indicator Data'!AB27&gt;T$195,10,IF('Indicator Data'!AB27&lt;T$194,0,10-(T$195-'Indicator Data'!AB27)/(T$195-T$194)*10)),1))</f>
        <v>10</v>
      </c>
      <c r="U24" s="73">
        <f>IF('Indicator Data'!AA27="No data","x",ROUND(IF('Indicator Data'!AA27&gt;U$195,10,IF('Indicator Data'!AA27&lt;U$194,0,10-(U$195-'Indicator Data'!AA27)/(U$195-U$194)*10)),1))</f>
        <v>5.5</v>
      </c>
      <c r="V24" s="73">
        <f>IF('Indicator Data'!AE27="No data","x",ROUND(IF('Indicator Data'!AE27&gt;V$195,10,IF('Indicator Data'!AE27&lt;V$194,0,10-(V$195-'Indicator Data'!AE27)/(V$195-V$194)*10)),1))</f>
        <v>0</v>
      </c>
      <c r="W24" s="74">
        <f t="shared" si="0"/>
        <v>5.2</v>
      </c>
      <c r="X24" s="73">
        <f>IF('Indicator Data'!W27="No data","x",ROUND(IF('Indicator Data'!W27&gt;X$195,10,IF('Indicator Data'!W27&lt;X$194,0,10-(X$195-'Indicator Data'!W27)/(X$195-X$194)*10)),1))</f>
        <v>2.9</v>
      </c>
      <c r="Y24" s="73">
        <f>IF('Indicator Data'!X27="No data","x",ROUND(IF('Indicator Data'!X27&gt;Y$195,10,IF('Indicator Data'!X27&lt;Y$194,0,10-(Y$195-'Indicator Data'!X27)/(Y$195-Y$194)*10)),1))</f>
        <v>2.5</v>
      </c>
      <c r="Z24" s="74">
        <f t="shared" si="10"/>
        <v>2.7</v>
      </c>
      <c r="AA24" s="88">
        <f>('Indicator Data'!AJ27+'Indicator Data'!AI27*0.5+'Indicator Data'!AH27*0.25)/1000</f>
        <v>5.85</v>
      </c>
      <c r="AB24" s="79">
        <f>AA24*1000/'Indicator Data'!BC27</f>
        <v>2.552733584941228E-3</v>
      </c>
      <c r="AC24" s="74">
        <f t="shared" si="11"/>
        <v>0.3</v>
      </c>
      <c r="AD24" s="73">
        <f>IF('Indicator Data'!AN27="No data","x",ROUND(IF('Indicator Data'!AN27&lt;$AD$194,10,IF('Indicator Data'!AN27&gt;$AD$195,0,($AD$195-'Indicator Data'!AN27)/($AD$195-$AD$194)*10)),1))</f>
        <v>6.8</v>
      </c>
      <c r="AE24" s="73">
        <f>IF('Indicator Data'!AO27="No data","x",ROUND(IF('Indicator Data'!AO27&gt;$AE$195,10,IF('Indicator Data'!AO27&lt;$AE$194,0,10-($AE$195-'Indicator Data'!AO27)/($AE$195-$AE$194)*10)),1))</f>
        <v>7</v>
      </c>
      <c r="AF24" s="80">
        <f>IF('Indicator Data'!AP27="No data","x",ROUND(IF('Indicator Data'!AP27&gt;$AF$195,10,IF('Indicator Data'!AP27&lt;$AF$194,0,10-($AF$195-'Indicator Data'!AP27)/($AF$195-$AF$194)*10)),1))</f>
        <v>2.1</v>
      </c>
      <c r="AG24" s="80">
        <f>IF('Indicator Data'!AQ27="No data","x",ROUND(IF('Indicator Data'!AQ27&gt;$AG$195,10,IF('Indicator Data'!AQ27&lt;$AG$194,0,10-($AG$195-'Indicator Data'!AQ27)/($AG$195-$AG$194)*10)),1))</f>
        <v>1.8</v>
      </c>
      <c r="AH24" s="73">
        <f t="shared" si="12"/>
        <v>2</v>
      </c>
      <c r="AI24" s="74">
        <f t="shared" si="13"/>
        <v>5.3</v>
      </c>
      <c r="AJ24" s="81">
        <f t="shared" si="14"/>
        <v>3.6</v>
      </c>
      <c r="AK24" s="82">
        <f t="shared" si="1"/>
        <v>2.9</v>
      </c>
    </row>
    <row r="25" spans="1:37" s="4" customFormat="1" x14ac:dyDescent="0.35">
      <c r="A25" s="126" t="str">
        <f>'Indicator Data'!A28</f>
        <v>Brazil</v>
      </c>
      <c r="B25" s="59" t="str">
        <f>'Indicator Data'!B28</f>
        <v>BRA</v>
      </c>
      <c r="C25" s="73">
        <f>ROUND(IF('Indicator Data'!Q28="No data",IF((0.1233*LN('Indicator Data'!BB28)-0.4559)&gt;C$195,0,IF((0.1233*LN('Indicator Data'!BB28)-0.4559)&lt;C$194,10,(C$195-(0.1233*LN('Indicator Data'!BB28)-0.4559))/(C$195-C$194)*10)),IF('Indicator Data'!Q28&gt;C$195,0,IF('Indicator Data'!Q28&lt;C$194,10,(C$195-'Indicator Data'!Q28)/(C$195-C$194)*10))),1)</f>
        <v>2.9</v>
      </c>
      <c r="D25" s="73">
        <f>IF('Indicator Data'!R28="No data","x",ROUND((IF(LOG('Indicator Data'!R28*1000)&gt;D$195,10,IF(LOG('Indicator Data'!R28*1000)&lt;D$194,0,10-(D$195-LOG('Indicator Data'!R28*1000))/(D$195-D$194)*10))),1))</f>
        <v>3.7</v>
      </c>
      <c r="E25" s="74">
        <f t="shared" si="2"/>
        <v>3.3</v>
      </c>
      <c r="F25" s="73">
        <f>IF('Indicator Data'!AF28="No data","x",ROUND(IF('Indicator Data'!AF28&gt;F$195,10,IF('Indicator Data'!AF28&lt;F$194,0,10-(F$195-'Indicator Data'!AF28)/(F$195-F$194)*10)),1))</f>
        <v>5.4</v>
      </c>
      <c r="G25" s="73">
        <f>IF('Indicator Data'!AG28="No data","x",ROUND(IF('Indicator Data'!AG28&gt;G$195,10,IF('Indicator Data'!AG28&lt;G$194,0,10-(G$195-'Indicator Data'!AG28)/(G$195-G$194)*10)),1))</f>
        <v>6.6</v>
      </c>
      <c r="H25" s="74">
        <f t="shared" si="3"/>
        <v>6</v>
      </c>
      <c r="I25" s="75">
        <f>SUM(IF('Indicator Data'!S28=0,0,'Indicator Data'!S28/1000000),SUM('Indicator Data'!T28:U28))</f>
        <v>916.6337319999999</v>
      </c>
      <c r="J25" s="75">
        <f>I25/'Indicator Data'!BC28*1000000</f>
        <v>4.3797663540363123</v>
      </c>
      <c r="K25" s="73">
        <f t="shared" si="4"/>
        <v>0.1</v>
      </c>
      <c r="L25" s="73">
        <f>IF('Indicator Data'!V28="No data","x",ROUND(IF('Indicator Data'!V28&gt;L$195,10,IF('Indicator Data'!V28&lt;L$194,0,10-(L$195-'Indicator Data'!V28)/(L$195-L$194)*10)),1))</f>
        <v>0</v>
      </c>
      <c r="M25" s="74">
        <f t="shared" si="5"/>
        <v>0.1</v>
      </c>
      <c r="N25" s="76">
        <f t="shared" si="6"/>
        <v>3.2</v>
      </c>
      <c r="O25" s="88">
        <f>IF(AND('Indicator Data'!AK28="No data",'Indicator Data'!AL28="No data"),0,SUM('Indicator Data'!AK28:AM28)/1000)</f>
        <v>10.85</v>
      </c>
      <c r="P25" s="73">
        <f t="shared" si="7"/>
        <v>3.5</v>
      </c>
      <c r="Q25" s="77">
        <f>O25*1000/'Indicator Data'!BC28</f>
        <v>5.184236983905147E-5</v>
      </c>
      <c r="R25" s="73">
        <f t="shared" si="8"/>
        <v>1.5</v>
      </c>
      <c r="S25" s="78">
        <f t="shared" si="9"/>
        <v>2.5</v>
      </c>
      <c r="T25" s="73">
        <f>IF('Indicator Data'!AB28="No data","x",ROUND(IF('Indicator Data'!AB28&gt;T$195,10,IF('Indicator Data'!AB28&lt;T$194,0,10-(T$195-'Indicator Data'!AB28)/(T$195-T$194)*10)),1))</f>
        <v>1.2</v>
      </c>
      <c r="U25" s="73">
        <f>IF('Indicator Data'!AA28="No data","x",ROUND(IF('Indicator Data'!AA28&gt;U$195,10,IF('Indicator Data'!AA28&lt;U$194,0,10-(U$195-'Indicator Data'!AA28)/(U$195-U$194)*10)),1))</f>
        <v>0.8</v>
      </c>
      <c r="V25" s="73">
        <f>IF('Indicator Data'!AE28="No data","x",ROUND(IF('Indicator Data'!AE28&gt;V$195,10,IF('Indicator Data'!AE28&lt;V$194,0,10-(V$195-'Indicator Data'!AE28)/(V$195-V$194)*10)),1))</f>
        <v>0.1</v>
      </c>
      <c r="W25" s="74">
        <f t="shared" si="0"/>
        <v>0.7</v>
      </c>
      <c r="X25" s="73">
        <f>IF('Indicator Data'!W28="No data","x",ROUND(IF('Indicator Data'!W28&gt;X$195,10,IF('Indicator Data'!W28&lt;X$194,0,10-(X$195-'Indicator Data'!W28)/(X$195-X$194)*10)),1))</f>
        <v>1.1000000000000001</v>
      </c>
      <c r="Y25" s="73">
        <f>IF('Indicator Data'!X28="No data","x",ROUND(IF('Indicator Data'!X28&gt;Y$195,10,IF('Indicator Data'!X28&lt;Y$194,0,10-(Y$195-'Indicator Data'!X28)/(Y$195-Y$194)*10)),1))</f>
        <v>0.5</v>
      </c>
      <c r="Z25" s="74">
        <f t="shared" si="10"/>
        <v>0.8</v>
      </c>
      <c r="AA25" s="88">
        <f>('Indicator Data'!AJ28+'Indicator Data'!AI28*0.5+'Indicator Data'!AH28*0.25)/1000</f>
        <v>66.597999999999999</v>
      </c>
      <c r="AB25" s="79">
        <f>AA25*1000/'Indicator Data'!BC28</f>
        <v>3.1821181074111979E-4</v>
      </c>
      <c r="AC25" s="74">
        <f t="shared" si="11"/>
        <v>0</v>
      </c>
      <c r="AD25" s="73">
        <f>IF('Indicator Data'!AN28="No data","x",ROUND(IF('Indicator Data'!AN28&lt;$AD$194,10,IF('Indicator Data'!AN28&gt;$AD$195,0,($AD$195-'Indicator Data'!AN28)/($AD$195-$AD$194)*10)),1))</f>
        <v>2.5</v>
      </c>
      <c r="AE25" s="73">
        <f>IF('Indicator Data'!AO28="No data","x",ROUND(IF('Indicator Data'!AO28&gt;$AE$195,10,IF('Indicator Data'!AO28&lt;$AE$194,0,10-($AE$195-'Indicator Data'!AO28)/($AE$195-$AE$194)*10)),1))</f>
        <v>0</v>
      </c>
      <c r="AF25" s="80">
        <f>IF('Indicator Data'!AP28="No data","x",ROUND(IF('Indicator Data'!AP28&gt;$AF$195,10,IF('Indicator Data'!AP28&lt;$AF$194,0,10-($AF$195-'Indicator Data'!AP28)/($AF$195-$AF$194)*10)),1))</f>
        <v>1.8</v>
      </c>
      <c r="AG25" s="80">
        <f>IF('Indicator Data'!AQ28="No data","x",ROUND(IF('Indicator Data'!AQ28&gt;$AG$195,10,IF('Indicator Data'!AQ28&lt;$AG$194,0,10-($AG$195-'Indicator Data'!AQ28)/($AG$195-$AG$194)*10)),1))</f>
        <v>2.2000000000000002</v>
      </c>
      <c r="AH25" s="73">
        <f t="shared" si="12"/>
        <v>1.9</v>
      </c>
      <c r="AI25" s="74">
        <f t="shared" si="13"/>
        <v>1.5</v>
      </c>
      <c r="AJ25" s="81">
        <f t="shared" si="14"/>
        <v>0.8</v>
      </c>
      <c r="AK25" s="82">
        <f t="shared" si="1"/>
        <v>1.7</v>
      </c>
    </row>
    <row r="26" spans="1:37" s="4" customFormat="1" x14ac:dyDescent="0.35">
      <c r="A26" s="126" t="str">
        <f>'Indicator Data'!A29</f>
        <v>Brunei Darussalam</v>
      </c>
      <c r="B26" s="59" t="str">
        <f>'Indicator Data'!B29</f>
        <v>BRN</v>
      </c>
      <c r="C26" s="73">
        <f>ROUND(IF('Indicator Data'!Q29="No data",IF((0.1233*LN('Indicator Data'!BB29)-0.4559)&gt;C$195,0,IF((0.1233*LN('Indicator Data'!BB29)-0.4559)&lt;C$194,10,(C$195-(0.1233*LN('Indicator Data'!BB29)-0.4559))/(C$195-C$194)*10)),IF('Indicator Data'!Q29&gt;C$195,0,IF('Indicator Data'!Q29&lt;C$194,10,(C$195-'Indicator Data'!Q29)/(C$195-C$194)*10))),1)</f>
        <v>1.5</v>
      </c>
      <c r="D26" s="73" t="str">
        <f>IF('Indicator Data'!R29="No data","x",ROUND((IF(LOG('Indicator Data'!R29*1000)&gt;D$195,10,IF(LOG('Indicator Data'!R29*1000)&lt;D$194,0,10-(D$195-LOG('Indicator Data'!R29*1000))/(D$195-D$194)*10))),1))</f>
        <v>x</v>
      </c>
      <c r="E26" s="74">
        <f t="shared" si="2"/>
        <v>1.5</v>
      </c>
      <c r="F26" s="73">
        <f>IF('Indicator Data'!AF29="No data","x",ROUND(IF('Indicator Data'!AF29&gt;F$195,10,IF('Indicator Data'!AF29&lt;F$194,0,10-(F$195-'Indicator Data'!AF29)/(F$195-F$194)*10)),1))</f>
        <v>3.1</v>
      </c>
      <c r="G26" s="73" t="str">
        <f>IF('Indicator Data'!AG29="No data","x",ROUND(IF('Indicator Data'!AG29&gt;G$195,10,IF('Indicator Data'!AG29&lt;G$194,0,10-(G$195-'Indicator Data'!AG29)/(G$195-G$194)*10)),1))</f>
        <v>x</v>
      </c>
      <c r="H26" s="74">
        <f t="shared" si="3"/>
        <v>3.1</v>
      </c>
      <c r="I26" s="75">
        <f>SUM(IF('Indicator Data'!S29=0,0,'Indicator Data'!S29/1000000),SUM('Indicator Data'!T29:U29))</f>
        <v>0</v>
      </c>
      <c r="J26" s="75">
        <f>I26/'Indicator Data'!BC29*1000000</f>
        <v>0</v>
      </c>
      <c r="K26" s="73">
        <f t="shared" si="4"/>
        <v>0</v>
      </c>
      <c r="L26" s="73" t="str">
        <f>IF('Indicator Data'!V29="No data","x",ROUND(IF('Indicator Data'!V29&gt;L$195,10,IF('Indicator Data'!V29&lt;L$194,0,10-(L$195-'Indicator Data'!V29)/(L$195-L$194)*10)),1))</f>
        <v>x</v>
      </c>
      <c r="M26" s="74">
        <f t="shared" si="5"/>
        <v>0</v>
      </c>
      <c r="N26" s="76">
        <f t="shared" si="6"/>
        <v>1.5</v>
      </c>
      <c r="O26" s="88">
        <f>IF(AND('Indicator Data'!AK29="No data",'Indicator Data'!AL29="No data"),0,SUM('Indicator Data'!AK29:AM29)/1000)</f>
        <v>0</v>
      </c>
      <c r="P26" s="73">
        <f t="shared" si="7"/>
        <v>0</v>
      </c>
      <c r="Q26" s="77">
        <f>O26*1000/'Indicator Data'!BC29</f>
        <v>0</v>
      </c>
      <c r="R26" s="73">
        <f t="shared" si="8"/>
        <v>0</v>
      </c>
      <c r="S26" s="78">
        <f t="shared" si="9"/>
        <v>0</v>
      </c>
      <c r="T26" s="73">
        <f>IF('Indicator Data'!AB29="No data","x",ROUND(IF('Indicator Data'!AB29&gt;T$195,10,IF('Indicator Data'!AB29&lt;T$194,0,10-(T$195-'Indicator Data'!AB29)/(T$195-T$194)*10)),1))</f>
        <v>0</v>
      </c>
      <c r="U26" s="73">
        <f>IF('Indicator Data'!AA29="No data","x",ROUND(IF('Indicator Data'!AA29&gt;U$195,10,IF('Indicator Data'!AA29&lt;U$194,0,10-(U$195-'Indicator Data'!AA29)/(U$195-U$194)*10)),1))</f>
        <v>1.2</v>
      </c>
      <c r="V26" s="73" t="str">
        <f>IF('Indicator Data'!AE29="No data","x",ROUND(IF('Indicator Data'!AE29&gt;V$195,10,IF('Indicator Data'!AE29&lt;V$194,0,10-(V$195-'Indicator Data'!AE29)/(V$195-V$194)*10)),1))</f>
        <v>x</v>
      </c>
      <c r="W26" s="74">
        <f t="shared" si="0"/>
        <v>0.6</v>
      </c>
      <c r="X26" s="73">
        <f>IF('Indicator Data'!W29="No data","x",ROUND(IF('Indicator Data'!W29&gt;X$195,10,IF('Indicator Data'!W29&lt;X$194,0,10-(X$195-'Indicator Data'!W29)/(X$195-X$194)*10)),1))</f>
        <v>0.8</v>
      </c>
      <c r="Y26" s="73">
        <f>IF('Indicator Data'!X29="No data","x",ROUND(IF('Indicator Data'!X29&gt;Y$195,10,IF('Indicator Data'!X29&lt;Y$194,0,10-(Y$195-'Indicator Data'!X29)/(Y$195-Y$194)*10)),1))</f>
        <v>2.1</v>
      </c>
      <c r="Z26" s="74">
        <f t="shared" si="10"/>
        <v>1.5</v>
      </c>
      <c r="AA26" s="88">
        <f>('Indicator Data'!AJ29+'Indicator Data'!AI29*0.5+'Indicator Data'!AH29*0.25)/1000</f>
        <v>0</v>
      </c>
      <c r="AB26" s="79">
        <f>AA26*1000/'Indicator Data'!BC29</f>
        <v>0</v>
      </c>
      <c r="AC26" s="74">
        <f t="shared" si="11"/>
        <v>0</v>
      </c>
      <c r="AD26" s="73">
        <f>IF('Indicator Data'!AN29="No data","x",ROUND(IF('Indicator Data'!AN29&lt;$AD$194,10,IF('Indicator Data'!AN29&gt;$AD$195,0,($AD$195-'Indicator Data'!AN29)/($AD$195-$AD$194)*10)),1))</f>
        <v>3.3</v>
      </c>
      <c r="AE26" s="73">
        <f>IF('Indicator Data'!AO29="No data","x",ROUND(IF('Indicator Data'!AO29&gt;$AE$195,10,IF('Indicator Data'!AO29&lt;$AE$194,0,10-($AE$195-'Indicator Data'!AO29)/($AE$195-$AE$194)*10)),1))</f>
        <v>0</v>
      </c>
      <c r="AF26" s="80">
        <f>IF('Indicator Data'!AP29="No data","x",ROUND(IF('Indicator Data'!AP29&gt;$AF$195,10,IF('Indicator Data'!AP29&lt;$AF$194,0,10-($AF$195-'Indicator Data'!AP29)/($AF$195-$AF$194)*10)),1))</f>
        <v>2.2000000000000002</v>
      </c>
      <c r="AG26" s="80">
        <f>IF('Indicator Data'!AQ29="No data","x",ROUND(IF('Indicator Data'!AQ29&gt;$AG$195,10,IF('Indicator Data'!AQ29&lt;$AG$194,0,10-($AG$195-'Indicator Data'!AQ29)/($AG$195-$AG$194)*10)),1))</f>
        <v>2.4</v>
      </c>
      <c r="AH26" s="73">
        <f t="shared" si="12"/>
        <v>2.2000000000000002</v>
      </c>
      <c r="AI26" s="74">
        <f t="shared" si="13"/>
        <v>1.8</v>
      </c>
      <c r="AJ26" s="81">
        <f t="shared" si="14"/>
        <v>1</v>
      </c>
      <c r="AK26" s="82">
        <f t="shared" si="1"/>
        <v>0.5</v>
      </c>
    </row>
    <row r="27" spans="1:37" s="4" customFormat="1" x14ac:dyDescent="0.35">
      <c r="A27" s="126" t="str">
        <f>'Indicator Data'!A30</f>
        <v>Bulgaria</v>
      </c>
      <c r="B27" s="59" t="str">
        <f>'Indicator Data'!B30</f>
        <v>BGR</v>
      </c>
      <c r="C27" s="73">
        <f>ROUND(IF('Indicator Data'!Q30="No data",IF((0.1233*LN('Indicator Data'!BB30)-0.4559)&gt;C$195,0,IF((0.1233*LN('Indicator Data'!BB30)-0.4559)&lt;C$194,10,(C$195-(0.1233*LN('Indicator Data'!BB30)-0.4559))/(C$195-C$194)*10)),IF('Indicator Data'!Q30&gt;C$195,0,IF('Indicator Data'!Q30&lt;C$194,10,(C$195-'Indicator Data'!Q30)/(C$195-C$194)*10))),1)</f>
        <v>2.1</v>
      </c>
      <c r="D27" s="73" t="str">
        <f>IF('Indicator Data'!R30="No data","x",ROUND((IF(LOG('Indicator Data'!R30*1000)&gt;D$195,10,IF(LOG('Indicator Data'!R30*1000)&lt;D$194,0,10-(D$195-LOG('Indicator Data'!R30*1000))/(D$195-D$194)*10))),1))</f>
        <v>x</v>
      </c>
      <c r="E27" s="74">
        <f t="shared" si="2"/>
        <v>2.1</v>
      </c>
      <c r="F27" s="73">
        <f>IF('Indicator Data'!AF30="No data","x",ROUND(IF('Indicator Data'!AF30&gt;F$195,10,IF('Indicator Data'!AF30&lt;F$194,0,10-(F$195-'Indicator Data'!AF30)/(F$195-F$194)*10)),1))</f>
        <v>2.9</v>
      </c>
      <c r="G27" s="73">
        <f>IF('Indicator Data'!AG30="No data","x",ROUND(IF('Indicator Data'!AG30&gt;G$195,10,IF('Indicator Data'!AG30&lt;G$194,0,10-(G$195-'Indicator Data'!AG30)/(G$195-G$194)*10)),1))</f>
        <v>2.8</v>
      </c>
      <c r="H27" s="74">
        <f t="shared" si="3"/>
        <v>2.9</v>
      </c>
      <c r="I27" s="75">
        <f>SUM(IF('Indicator Data'!S30=0,0,'Indicator Data'!S30/1000000),SUM('Indicator Data'!T30:U30))</f>
        <v>0</v>
      </c>
      <c r="J27" s="75">
        <f>I27/'Indicator Data'!BC30*1000000</f>
        <v>0</v>
      </c>
      <c r="K27" s="73">
        <f t="shared" si="4"/>
        <v>0</v>
      </c>
      <c r="L27" s="73" t="str">
        <f>IF('Indicator Data'!V30="No data","x",ROUND(IF('Indicator Data'!V30&gt;L$195,10,IF('Indicator Data'!V30&lt;L$194,0,10-(L$195-'Indicator Data'!V30)/(L$195-L$194)*10)),1))</f>
        <v>x</v>
      </c>
      <c r="M27" s="74">
        <f t="shared" si="5"/>
        <v>0</v>
      </c>
      <c r="N27" s="76">
        <f t="shared" si="6"/>
        <v>1.8</v>
      </c>
      <c r="O27" s="88">
        <f>IF(AND('Indicator Data'!AK30="No data",'Indicator Data'!AL30="No data"),0,SUM('Indicator Data'!AK30:AM30)/1000)</f>
        <v>19.562000000000001</v>
      </c>
      <c r="P27" s="73">
        <f t="shared" si="7"/>
        <v>4.3</v>
      </c>
      <c r="Q27" s="77">
        <f>O27*1000/'Indicator Data'!BC30</f>
        <v>2.7645597627244016E-3</v>
      </c>
      <c r="R27" s="73">
        <f t="shared" si="8"/>
        <v>4.0999999999999996</v>
      </c>
      <c r="S27" s="78">
        <f t="shared" si="9"/>
        <v>4.2</v>
      </c>
      <c r="T27" s="73">
        <f>IF('Indicator Data'!AB30="No data","x",ROUND(IF('Indicator Data'!AB30&gt;T$195,10,IF('Indicator Data'!AB30&lt;T$194,0,10-(T$195-'Indicator Data'!AB30)/(T$195-T$194)*10)),1))</f>
        <v>0.2</v>
      </c>
      <c r="U27" s="73">
        <f>IF('Indicator Data'!AA30="No data","x",ROUND(IF('Indicator Data'!AA30&gt;U$195,10,IF('Indicator Data'!AA30&lt;U$194,0,10-(U$195-'Indicator Data'!AA30)/(U$195-U$194)*10)),1))</f>
        <v>0.4</v>
      </c>
      <c r="V27" s="73" t="str">
        <f>IF('Indicator Data'!AE30="No data","x",ROUND(IF('Indicator Data'!AE30&gt;V$195,10,IF('Indicator Data'!AE30&lt;V$194,0,10-(V$195-'Indicator Data'!AE30)/(V$195-V$194)*10)),1))</f>
        <v>x</v>
      </c>
      <c r="W27" s="74">
        <f t="shared" si="0"/>
        <v>0.3</v>
      </c>
      <c r="X27" s="73">
        <f>IF('Indicator Data'!W30="No data","x",ROUND(IF('Indicator Data'!W30&gt;X$195,10,IF('Indicator Data'!W30&lt;X$194,0,10-(X$195-'Indicator Data'!W30)/(X$195-X$194)*10)),1))</f>
        <v>0.6</v>
      </c>
      <c r="Y27" s="73" t="str">
        <f>IF('Indicator Data'!X30="No data","x",ROUND(IF('Indicator Data'!X30&gt;Y$195,10,IF('Indicator Data'!X30&lt;Y$194,0,10-(Y$195-'Indicator Data'!X30)/(Y$195-Y$194)*10)),1))</f>
        <v>x</v>
      </c>
      <c r="Z27" s="74">
        <f t="shared" si="10"/>
        <v>0.6</v>
      </c>
      <c r="AA27" s="88">
        <f>('Indicator Data'!AJ30+'Indicator Data'!AI30*0.5+'Indicator Data'!AH30*0.25)/1000</f>
        <v>0.6</v>
      </c>
      <c r="AB27" s="79">
        <f>AA27*1000/'Indicator Data'!BC30</f>
        <v>8.4793776589031837E-5</v>
      </c>
      <c r="AC27" s="74">
        <f t="shared" si="11"/>
        <v>0</v>
      </c>
      <c r="AD27" s="73">
        <f>IF('Indicator Data'!AN30="No data","x",ROUND(IF('Indicator Data'!AN30&lt;$AD$194,10,IF('Indicator Data'!AN30&gt;$AD$195,0,($AD$195-'Indicator Data'!AN30)/($AD$195-$AD$194)*10)),1))</f>
        <v>4.4000000000000004</v>
      </c>
      <c r="AE27" s="73">
        <f>IF('Indicator Data'!AO30="No data","x",ROUND(IF('Indicator Data'!AO30&gt;$AE$195,10,IF('Indicator Data'!AO30&lt;$AE$194,0,10-($AE$195-'Indicator Data'!AO30)/($AE$195-$AE$194)*10)),1))</f>
        <v>0</v>
      </c>
      <c r="AF27" s="80">
        <f>IF('Indicator Data'!AP30="No data","x",ROUND(IF('Indicator Data'!AP30&gt;$AF$195,10,IF('Indicator Data'!AP30&lt;$AF$194,0,10-($AF$195-'Indicator Data'!AP30)/($AF$195-$AF$194)*10)),1))</f>
        <v>2.4</v>
      </c>
      <c r="AG27" s="80">
        <f>IF('Indicator Data'!AQ30="No data","x",ROUND(IF('Indicator Data'!AQ30&gt;$AG$195,10,IF('Indicator Data'!AQ30&lt;$AG$194,0,10-($AG$195-'Indicator Data'!AQ30)/($AG$195-$AG$194)*10)),1))</f>
        <v>3</v>
      </c>
      <c r="AH27" s="73">
        <f t="shared" si="12"/>
        <v>2.5</v>
      </c>
      <c r="AI27" s="74">
        <f t="shared" si="13"/>
        <v>2.2999999999999998</v>
      </c>
      <c r="AJ27" s="81">
        <f t="shared" si="14"/>
        <v>0.8</v>
      </c>
      <c r="AK27" s="82">
        <f t="shared" si="1"/>
        <v>2.7</v>
      </c>
    </row>
    <row r="28" spans="1:37" s="4" customFormat="1" x14ac:dyDescent="0.35">
      <c r="A28" s="126" t="str">
        <f>'Indicator Data'!A31</f>
        <v>Burkina Faso</v>
      </c>
      <c r="B28" s="59" t="str">
        <f>'Indicator Data'!B31</f>
        <v>BFA</v>
      </c>
      <c r="C28" s="73">
        <f>ROUND(IF('Indicator Data'!Q31="No data",IF((0.1233*LN('Indicator Data'!BB31)-0.4559)&gt;C$195,0,IF((0.1233*LN('Indicator Data'!BB31)-0.4559)&lt;C$194,10,(C$195-(0.1233*LN('Indicator Data'!BB31)-0.4559))/(C$195-C$194)*10)),IF('Indicator Data'!Q31&gt;C$195,0,IF('Indicator Data'!Q31&lt;C$194,10,(C$195-'Indicator Data'!Q31)/(C$195-C$194)*10))),1)</f>
        <v>8.1</v>
      </c>
      <c r="D28" s="73">
        <f>IF('Indicator Data'!R31="No data","x",ROUND((IF(LOG('Indicator Data'!R31*1000)&gt;D$195,10,IF(LOG('Indicator Data'!R31*1000)&lt;D$194,0,10-(D$195-LOG('Indicator Data'!R31*1000))/(D$195-D$194)*10))),1))</f>
        <v>10</v>
      </c>
      <c r="E28" s="74">
        <f t="shared" si="2"/>
        <v>9.3000000000000007</v>
      </c>
      <c r="F28" s="73">
        <f>IF('Indicator Data'!AF31="No data","x",ROUND(IF('Indicator Data'!AF31&gt;F$195,10,IF('Indicator Data'!AF31&lt;F$194,0,10-(F$195-'Indicator Data'!AF31)/(F$195-F$194)*10)),1))</f>
        <v>8.1</v>
      </c>
      <c r="G28" s="73">
        <f>IF('Indicator Data'!AG31="No data","x",ROUND(IF('Indicator Data'!AG31&gt;G$195,10,IF('Indicator Data'!AG31&lt;G$194,0,10-(G$195-'Indicator Data'!AG31)/(G$195-G$194)*10)),1))</f>
        <v>2.6</v>
      </c>
      <c r="H28" s="74">
        <f t="shared" si="3"/>
        <v>5.4</v>
      </c>
      <c r="I28" s="75">
        <f>SUM(IF('Indicator Data'!S31=0,0,'Indicator Data'!S31/1000000),SUM('Indicator Data'!T31:U31))</f>
        <v>905.24601300000006</v>
      </c>
      <c r="J28" s="75">
        <f>I28/'Indicator Data'!BC31*1000000</f>
        <v>47.164486852812082</v>
      </c>
      <c r="K28" s="73">
        <f t="shared" si="4"/>
        <v>0.9</v>
      </c>
      <c r="L28" s="73">
        <f>IF('Indicator Data'!V31="No data","x",ROUND(IF('Indicator Data'!V31&gt;L$195,10,IF('Indicator Data'!V31&lt;L$194,0,10-(L$195-'Indicator Data'!V31)/(L$195-L$194)*10)),1))</f>
        <v>5</v>
      </c>
      <c r="M28" s="74">
        <f t="shared" si="5"/>
        <v>3</v>
      </c>
      <c r="N28" s="76">
        <f t="shared" si="6"/>
        <v>6.8</v>
      </c>
      <c r="O28" s="88">
        <f>IF(AND('Indicator Data'!AK31="No data",'Indicator Data'!AL31="No data"),0,SUM('Indicator Data'!AK31:AM31)/1000)</f>
        <v>52.527000000000001</v>
      </c>
      <c r="P28" s="73">
        <f t="shared" si="7"/>
        <v>5.7</v>
      </c>
      <c r="Q28" s="77">
        <f>O28*1000/'Indicator Data'!BC31</f>
        <v>2.7367245647484115E-3</v>
      </c>
      <c r="R28" s="73">
        <f t="shared" si="8"/>
        <v>4.0999999999999996</v>
      </c>
      <c r="S28" s="78">
        <f t="shared" si="9"/>
        <v>4.9000000000000004</v>
      </c>
      <c r="T28" s="73">
        <f>IF('Indicator Data'!AB31="No data","x",ROUND(IF('Indicator Data'!AB31&gt;T$195,10,IF('Indicator Data'!AB31&lt;T$194,0,10-(T$195-'Indicator Data'!AB31)/(T$195-T$194)*10)),1))</f>
        <v>1.6</v>
      </c>
      <c r="U28" s="73">
        <f>IF('Indicator Data'!AA31="No data","x",ROUND(IF('Indicator Data'!AA31&gt;U$195,10,IF('Indicator Data'!AA31&lt;U$194,0,10-(U$195-'Indicator Data'!AA31)/(U$195-U$194)*10)),1))</f>
        <v>0.9</v>
      </c>
      <c r="V28" s="73">
        <f>IF('Indicator Data'!AE31="No data","x",ROUND(IF('Indicator Data'!AE31&gt;V$195,10,IF('Indicator Data'!AE31&lt;V$194,0,10-(V$195-'Indicator Data'!AE31)/(V$195-V$194)*10)),1))</f>
        <v>8.6</v>
      </c>
      <c r="W28" s="74">
        <f t="shared" si="0"/>
        <v>3.7</v>
      </c>
      <c r="X28" s="73">
        <f>IF('Indicator Data'!W31="No data","x",ROUND(IF('Indicator Data'!W31&gt;X$195,10,IF('Indicator Data'!W31&lt;X$194,0,10-(X$195-'Indicator Data'!W31)/(X$195-X$194)*10)),1))</f>
        <v>6.2</v>
      </c>
      <c r="Y28" s="73">
        <f>IF('Indicator Data'!X31="No data","x",ROUND(IF('Indicator Data'!X31&gt;Y$195,10,IF('Indicator Data'!X31&lt;Y$194,0,10-(Y$195-'Indicator Data'!X31)/(Y$195-Y$194)*10)),1))</f>
        <v>4.3</v>
      </c>
      <c r="Z28" s="74">
        <f t="shared" si="10"/>
        <v>5.3</v>
      </c>
      <c r="AA28" s="88">
        <f>('Indicator Data'!AJ31+'Indicator Data'!AI31*0.5+'Indicator Data'!AH31*0.25)/1000</f>
        <v>13.678750000000001</v>
      </c>
      <c r="AB28" s="79">
        <f>AA28*1000/'Indicator Data'!BC31</f>
        <v>7.1268054790969097E-4</v>
      </c>
      <c r="AC28" s="74">
        <f t="shared" si="11"/>
        <v>0.1</v>
      </c>
      <c r="AD28" s="73">
        <f>IF('Indicator Data'!AN31="No data","x",ROUND(IF('Indicator Data'!AN31&lt;$AD$194,10,IF('Indicator Data'!AN31&gt;$AD$195,0,($AD$195-'Indicator Data'!AN31)/($AD$195-$AD$194)*10)),1))</f>
        <v>2.9</v>
      </c>
      <c r="AE28" s="73">
        <f>IF('Indicator Data'!AO31="No data","x",ROUND(IF('Indicator Data'!AO31&gt;$AE$195,10,IF('Indicator Data'!AO31&lt;$AE$194,0,10-($AE$195-'Indicator Data'!AO31)/($AE$195-$AE$194)*10)),1))</f>
        <v>5.0999999999999996</v>
      </c>
      <c r="AF28" s="80">
        <f>IF('Indicator Data'!AP31="No data","x",ROUND(IF('Indicator Data'!AP31&gt;$AF$195,10,IF('Indicator Data'!AP31&lt;$AF$194,0,10-($AF$195-'Indicator Data'!AP31)/($AF$195-$AF$194)*10)),1))</f>
        <v>8.1999999999999993</v>
      </c>
      <c r="AG28" s="80">
        <f>IF('Indicator Data'!AQ31="No data","x",ROUND(IF('Indicator Data'!AQ31&gt;$AG$195,10,IF('Indicator Data'!AQ31&lt;$AG$194,0,10-($AG$195-'Indicator Data'!AQ31)/($AG$195-$AG$194)*10)),1))</f>
        <v>5.9</v>
      </c>
      <c r="AH28" s="73">
        <f t="shared" si="12"/>
        <v>7.7</v>
      </c>
      <c r="AI28" s="74">
        <f t="shared" si="13"/>
        <v>5.2</v>
      </c>
      <c r="AJ28" s="81">
        <f t="shared" si="14"/>
        <v>3.8</v>
      </c>
      <c r="AK28" s="82">
        <f t="shared" si="1"/>
        <v>4.4000000000000004</v>
      </c>
    </row>
    <row r="29" spans="1:37" s="4" customFormat="1" x14ac:dyDescent="0.35">
      <c r="A29" s="126" t="str">
        <f>'Indicator Data'!A32</f>
        <v>Burundi</v>
      </c>
      <c r="B29" s="59" t="str">
        <f>'Indicator Data'!B32</f>
        <v>BDI</v>
      </c>
      <c r="C29" s="73">
        <f>ROUND(IF('Indicator Data'!Q32="No data",IF((0.1233*LN('Indicator Data'!BB32)-0.4559)&gt;C$195,0,IF((0.1233*LN('Indicator Data'!BB32)-0.4559)&lt;C$194,10,(C$195-(0.1233*LN('Indicator Data'!BB32)-0.4559))/(C$195-C$194)*10)),IF('Indicator Data'!Q32&gt;C$195,0,IF('Indicator Data'!Q32&lt;C$194,10,(C$195-'Indicator Data'!Q32)/(C$195-C$194)*10))),1)</f>
        <v>8.1999999999999993</v>
      </c>
      <c r="D29" s="73">
        <f>IF('Indicator Data'!R32="No data","x",ROUND((IF(LOG('Indicator Data'!R32*1000)&gt;D$195,10,IF(LOG('Indicator Data'!R32*1000)&lt;D$194,0,10-(D$195-LOG('Indicator Data'!R32*1000))/(D$195-D$194)*10))),1))</f>
        <v>9.6999999999999993</v>
      </c>
      <c r="E29" s="74">
        <f t="shared" si="2"/>
        <v>9.1</v>
      </c>
      <c r="F29" s="73">
        <f>IF('Indicator Data'!AF32="No data","x",ROUND(IF('Indicator Data'!AF32&gt;F$195,10,IF('Indicator Data'!AF32&lt;F$194,0,10-(F$195-'Indicator Data'!AF32)/(F$195-F$194)*10)),1))</f>
        <v>6.3</v>
      </c>
      <c r="G29" s="73">
        <f>IF('Indicator Data'!AG32="No data","x",ROUND(IF('Indicator Data'!AG32&gt;G$195,10,IF('Indicator Data'!AG32&lt;G$194,0,10-(G$195-'Indicator Data'!AG32)/(G$195-G$194)*10)),1))</f>
        <v>2.1</v>
      </c>
      <c r="H29" s="74">
        <f t="shared" si="3"/>
        <v>4.2</v>
      </c>
      <c r="I29" s="75">
        <f>SUM(IF('Indicator Data'!S32=0,0,'Indicator Data'!S32/1000000),SUM('Indicator Data'!T32:U32))</f>
        <v>944.01553000000001</v>
      </c>
      <c r="J29" s="75">
        <f>I29/'Indicator Data'!BC32*1000000</f>
        <v>86.891958898202319</v>
      </c>
      <c r="K29" s="73">
        <f t="shared" si="4"/>
        <v>1.7</v>
      </c>
      <c r="L29" s="73">
        <f>IF('Indicator Data'!V32="No data","x",ROUND(IF('Indicator Data'!V32&gt;L$195,10,IF('Indicator Data'!V32&lt;L$194,0,10-(L$195-'Indicator Data'!V32)/(L$195-L$194)*10)),1))</f>
        <v>9</v>
      </c>
      <c r="M29" s="74">
        <f t="shared" si="5"/>
        <v>5.4</v>
      </c>
      <c r="N29" s="76">
        <f t="shared" si="6"/>
        <v>7</v>
      </c>
      <c r="O29" s="88">
        <f>IF(AND('Indicator Data'!AK32="No data",'Indicator Data'!AL32="No data"),0,SUM('Indicator Data'!AK32:AM32)/1000)</f>
        <v>146.14699999999999</v>
      </c>
      <c r="P29" s="73">
        <f t="shared" si="7"/>
        <v>7.2</v>
      </c>
      <c r="Q29" s="77">
        <f>O29*1000/'Indicator Data'!BC32</f>
        <v>1.3452108268913302E-2</v>
      </c>
      <c r="R29" s="73">
        <f t="shared" si="8"/>
        <v>6.1</v>
      </c>
      <c r="S29" s="78">
        <f t="shared" si="9"/>
        <v>6.7</v>
      </c>
      <c r="T29" s="73">
        <f>IF('Indicator Data'!AB32="No data","x",ROUND(IF('Indicator Data'!AB32&gt;T$195,10,IF('Indicator Data'!AB32&lt;T$194,0,10-(T$195-'Indicator Data'!AB32)/(T$195-T$194)*10)),1))</f>
        <v>2.2000000000000002</v>
      </c>
      <c r="U29" s="73">
        <f>IF('Indicator Data'!AA32="No data","x",ROUND(IF('Indicator Data'!AA32&gt;U$195,10,IF('Indicator Data'!AA32&lt;U$194,0,10-(U$195-'Indicator Data'!AA32)/(U$195-U$194)*10)),1))</f>
        <v>2.1</v>
      </c>
      <c r="V29" s="73">
        <f>IF('Indicator Data'!AE32="No data","x",ROUND(IF('Indicator Data'!AE32&gt;V$195,10,IF('Indicator Data'!AE32&lt;V$194,0,10-(V$195-'Indicator Data'!AE32)/(V$195-V$194)*10)),1))</f>
        <v>5.3</v>
      </c>
      <c r="W29" s="74">
        <f t="shared" si="0"/>
        <v>3.2</v>
      </c>
      <c r="X29" s="73">
        <f>IF('Indicator Data'!W32="No data","x",ROUND(IF('Indicator Data'!W32&gt;X$195,10,IF('Indicator Data'!W32&lt;X$194,0,10-(X$195-'Indicator Data'!W32)/(X$195-X$194)*10)),1))</f>
        <v>4.7</v>
      </c>
      <c r="Y29" s="73">
        <f>IF('Indicator Data'!X32="No data","x",ROUND(IF('Indicator Data'!X32&gt;Y$195,10,IF('Indicator Data'!X32&lt;Y$194,0,10-(Y$195-'Indicator Data'!X32)/(Y$195-Y$194)*10)),1))</f>
        <v>6.5</v>
      </c>
      <c r="Z29" s="74">
        <f t="shared" si="10"/>
        <v>5.6</v>
      </c>
      <c r="AA29" s="88">
        <f>('Indicator Data'!AJ32+'Indicator Data'!AI32*0.5+'Indicator Data'!AH32*0.25)/1000</f>
        <v>12.453250000000001</v>
      </c>
      <c r="AB29" s="79">
        <f>AA29*1000/'Indicator Data'!BC32</f>
        <v>1.1462600484433111E-3</v>
      </c>
      <c r="AC29" s="74">
        <f t="shared" si="11"/>
        <v>0.1</v>
      </c>
      <c r="AD29" s="73">
        <f>IF('Indicator Data'!AN32="No data","x",ROUND(IF('Indicator Data'!AN32&lt;$AD$194,10,IF('Indicator Data'!AN32&gt;$AD$195,0,($AD$195-'Indicator Data'!AN32)/($AD$195-$AD$194)*10)),1))</f>
        <v>7.7</v>
      </c>
      <c r="AE29" s="73">
        <f>IF('Indicator Data'!AO32="No data","x",ROUND(IF('Indicator Data'!AO32&gt;$AE$195,10,IF('Indicator Data'!AO32&lt;$AE$194,0,10-($AE$195-'Indicator Data'!AO32)/($AE$195-$AE$194)*10)),1))</f>
        <v>10</v>
      </c>
      <c r="AF29" s="80">
        <f>IF('Indicator Data'!AP32="No data","x",ROUND(IF('Indicator Data'!AP32&gt;$AF$195,10,IF('Indicator Data'!AP32&lt;$AF$194,0,10-($AF$195-'Indicator Data'!AP32)/($AF$195-$AF$194)*10)),1))</f>
        <v>6.7</v>
      </c>
      <c r="AG29" s="80">
        <f>IF('Indicator Data'!AQ32="No data","x",ROUND(IF('Indicator Data'!AQ32&gt;$AG$195,10,IF('Indicator Data'!AQ32&lt;$AG$194,0,10-($AG$195-'Indicator Data'!AQ32)/($AG$195-$AG$194)*10)),1))</f>
        <v>4.2</v>
      </c>
      <c r="AH29" s="73">
        <f t="shared" si="12"/>
        <v>6.2</v>
      </c>
      <c r="AI29" s="74">
        <f t="shared" si="13"/>
        <v>8</v>
      </c>
      <c r="AJ29" s="81">
        <f t="shared" si="14"/>
        <v>4.9000000000000004</v>
      </c>
      <c r="AK29" s="82">
        <f t="shared" si="1"/>
        <v>5.9</v>
      </c>
    </row>
    <row r="30" spans="1:37" s="4" customFormat="1" x14ac:dyDescent="0.35">
      <c r="A30" s="126" t="str">
        <f>'Indicator Data'!A33</f>
        <v>Cabo Verde</v>
      </c>
      <c r="B30" s="59" t="str">
        <f>'Indicator Data'!B33</f>
        <v>CPV</v>
      </c>
      <c r="C30" s="73">
        <f>ROUND(IF('Indicator Data'!Q33="No data",IF((0.1233*LN('Indicator Data'!BB33)-0.4559)&gt;C$195,0,IF((0.1233*LN('Indicator Data'!BB33)-0.4559)&lt;C$194,10,(C$195-(0.1233*LN('Indicator Data'!BB33)-0.4559))/(C$195-C$194)*10)),IF('Indicator Data'!Q33&gt;C$195,0,IF('Indicator Data'!Q33&lt;C$194,10,(C$195-'Indicator Data'!Q33)/(C$195-C$194)*10))),1)</f>
        <v>4.5999999999999996</v>
      </c>
      <c r="D30" s="73" t="str">
        <f>IF('Indicator Data'!R33="No data","x",ROUND((IF(LOG('Indicator Data'!R33*1000)&gt;D$195,10,IF(LOG('Indicator Data'!R33*1000)&lt;D$194,0,10-(D$195-LOG('Indicator Data'!R33*1000))/(D$195-D$194)*10))),1))</f>
        <v>x</v>
      </c>
      <c r="E30" s="74">
        <f t="shared" si="2"/>
        <v>4.5999999999999996</v>
      </c>
      <c r="F30" s="73" t="str">
        <f>IF('Indicator Data'!AF33="No data","x",ROUND(IF('Indicator Data'!AF33&gt;F$195,10,IF('Indicator Data'!AF33&lt;F$194,0,10-(F$195-'Indicator Data'!AF33)/(F$195-F$194)*10)),1))</f>
        <v>x</v>
      </c>
      <c r="G30" s="73">
        <f>IF('Indicator Data'!AG33="No data","x",ROUND(IF('Indicator Data'!AG33&gt;G$195,10,IF('Indicator Data'!AG33&lt;G$194,0,10-(G$195-'Indicator Data'!AG33)/(G$195-G$194)*10)),1))</f>
        <v>5.5</v>
      </c>
      <c r="H30" s="74">
        <f t="shared" si="3"/>
        <v>5.5</v>
      </c>
      <c r="I30" s="75">
        <f>SUM(IF('Indicator Data'!S33=0,0,'Indicator Data'!S33/1000000),SUM('Indicator Data'!T33:U33))</f>
        <v>171.70735000000002</v>
      </c>
      <c r="J30" s="75">
        <f>I30/'Indicator Data'!BC33*1000000</f>
        <v>314.25900642034605</v>
      </c>
      <c r="K30" s="73">
        <f t="shared" si="4"/>
        <v>6.3</v>
      </c>
      <c r="L30" s="73">
        <f>IF('Indicator Data'!V33="No data","x",ROUND(IF('Indicator Data'!V33&gt;L$195,10,IF('Indicator Data'!V33&lt;L$194,0,10-(L$195-'Indicator Data'!V33)/(L$195-L$194)*10)),1))</f>
        <v>4.8</v>
      </c>
      <c r="M30" s="74">
        <f t="shared" si="5"/>
        <v>5.6</v>
      </c>
      <c r="N30" s="76">
        <f t="shared" si="6"/>
        <v>5.0999999999999996</v>
      </c>
      <c r="O30" s="88">
        <f>IF(AND('Indicator Data'!AK33="No data",'Indicator Data'!AL33="No data"),0,SUM('Indicator Data'!AK33:AM33)/1000)</f>
        <v>0</v>
      </c>
      <c r="P30" s="73">
        <f t="shared" si="7"/>
        <v>0</v>
      </c>
      <c r="Q30" s="77">
        <f>O30*1000/'Indicator Data'!BC33</f>
        <v>0</v>
      </c>
      <c r="R30" s="73">
        <f t="shared" si="8"/>
        <v>0</v>
      </c>
      <c r="S30" s="78">
        <f t="shared" si="9"/>
        <v>0</v>
      </c>
      <c r="T30" s="73">
        <f>IF('Indicator Data'!AB33="No data","x",ROUND(IF('Indicator Data'!AB33&gt;T$195,10,IF('Indicator Data'!AB33&lt;T$194,0,10-(T$195-'Indicator Data'!AB33)/(T$195-T$194)*10)),1))</f>
        <v>1.6</v>
      </c>
      <c r="U30" s="73">
        <f>IF('Indicator Data'!AA33="No data","x",ROUND(IF('Indicator Data'!AA33&gt;U$195,10,IF('Indicator Data'!AA33&lt;U$194,0,10-(U$195-'Indicator Data'!AA33)/(U$195-U$194)*10)),1))</f>
        <v>2.4</v>
      </c>
      <c r="V30" s="73">
        <f>IF('Indicator Data'!AE33="No data","x",ROUND(IF('Indicator Data'!AE33&gt;V$195,10,IF('Indicator Data'!AE33&lt;V$194,0,10-(V$195-'Indicator Data'!AE33)/(V$195-V$194)*10)),1))</f>
        <v>0</v>
      </c>
      <c r="W30" s="74">
        <f t="shared" si="0"/>
        <v>1.3</v>
      </c>
      <c r="X30" s="73">
        <f>IF('Indicator Data'!W33="No data","x",ROUND(IF('Indicator Data'!W33&gt;X$195,10,IF('Indicator Data'!W33&lt;X$194,0,10-(X$195-'Indicator Data'!W33)/(X$195-X$194)*10)),1))</f>
        <v>1.3</v>
      </c>
      <c r="Y30" s="73" t="str">
        <f>IF('Indicator Data'!X33="No data","x",ROUND(IF('Indicator Data'!X33&gt;Y$195,10,IF('Indicator Data'!X33&lt;Y$194,0,10-(Y$195-'Indicator Data'!X33)/(Y$195-Y$194)*10)),1))</f>
        <v>x</v>
      </c>
      <c r="Z30" s="74">
        <f t="shared" si="10"/>
        <v>1.3</v>
      </c>
      <c r="AA30" s="88">
        <f>('Indicator Data'!AJ33+'Indicator Data'!AI33*0.5+'Indicator Data'!AH33*0.25)/1000</f>
        <v>0</v>
      </c>
      <c r="AB30" s="79">
        <f>AA30*1000/'Indicator Data'!BC33</f>
        <v>0</v>
      </c>
      <c r="AC30" s="74">
        <f t="shared" si="11"/>
        <v>0</v>
      </c>
      <c r="AD30" s="73">
        <f>IF('Indicator Data'!AN33="No data","x",ROUND(IF('Indicator Data'!AN33&lt;$AD$194,10,IF('Indicator Data'!AN33&gt;$AD$195,0,($AD$195-'Indicator Data'!AN33)/($AD$195-$AD$194)*10)),1))</f>
        <v>5.2</v>
      </c>
      <c r="AE30" s="73">
        <f>IF('Indicator Data'!AO33="No data","x",ROUND(IF('Indicator Data'!AO33&gt;$AE$195,10,IF('Indicator Data'!AO33&lt;$AE$194,0,10-($AE$195-'Indicator Data'!AO33)/($AE$195-$AE$194)*10)),1))</f>
        <v>2.9</v>
      </c>
      <c r="AF30" s="80">
        <f>IF('Indicator Data'!AP33="No data","x",ROUND(IF('Indicator Data'!AP33&gt;$AF$195,10,IF('Indicator Data'!AP33&lt;$AF$194,0,10-($AF$195-'Indicator Data'!AP33)/($AF$195-$AF$194)*10)),1))</f>
        <v>5.2</v>
      </c>
      <c r="AG30" s="80">
        <f>IF('Indicator Data'!AQ33="No data","x",ROUND(IF('Indicator Data'!AQ33&gt;$AG$195,10,IF('Indicator Data'!AQ33&lt;$AG$194,0,10-($AG$195-'Indicator Data'!AQ33)/($AG$195-$AG$194)*10)),1))</f>
        <v>2.7</v>
      </c>
      <c r="AH30" s="73">
        <f t="shared" si="12"/>
        <v>4.7</v>
      </c>
      <c r="AI30" s="74">
        <f t="shared" si="13"/>
        <v>4.3</v>
      </c>
      <c r="AJ30" s="81">
        <f t="shared" si="14"/>
        <v>1.9</v>
      </c>
      <c r="AK30" s="82">
        <f t="shared" si="1"/>
        <v>1</v>
      </c>
    </row>
    <row r="31" spans="1:37" s="4" customFormat="1" x14ac:dyDescent="0.35">
      <c r="A31" s="126" t="str">
        <f>'Indicator Data'!A34</f>
        <v>Cambodia</v>
      </c>
      <c r="B31" s="59" t="str">
        <f>'Indicator Data'!B34</f>
        <v>KHM</v>
      </c>
      <c r="C31" s="73">
        <f>ROUND(IF('Indicator Data'!Q34="No data",IF((0.1233*LN('Indicator Data'!BB34)-0.4559)&gt;C$195,0,IF((0.1233*LN('Indicator Data'!BB34)-0.4559)&lt;C$194,10,(C$195-(0.1233*LN('Indicator Data'!BB34)-0.4559))/(C$195-C$194)*10)),IF('Indicator Data'!Q34&gt;C$195,0,IF('Indicator Data'!Q34&lt;C$194,10,(C$195-'Indicator Data'!Q34)/(C$195-C$194)*10))),1)</f>
        <v>5.7</v>
      </c>
      <c r="D31" s="73">
        <f>IF('Indicator Data'!R34="No data","x",ROUND((IF(LOG('Indicator Data'!R34*1000)&gt;D$195,10,IF(LOG('Indicator Data'!R34*1000)&lt;D$194,0,10-(D$195-LOG('Indicator Data'!R34*1000))/(D$195-D$194)*10))),1))</f>
        <v>8.1</v>
      </c>
      <c r="E31" s="74">
        <f t="shared" si="2"/>
        <v>7.1</v>
      </c>
      <c r="F31" s="73">
        <f>IF('Indicator Data'!AF34="No data","x",ROUND(IF('Indicator Data'!AF34&gt;F$195,10,IF('Indicator Data'!AF34&lt;F$194,0,10-(F$195-'Indicator Data'!AF34)/(F$195-F$194)*10)),1))</f>
        <v>6.3</v>
      </c>
      <c r="G31" s="73">
        <f>IF('Indicator Data'!AG34="No data","x",ROUND(IF('Indicator Data'!AG34&gt;G$195,10,IF('Indicator Data'!AG34&lt;G$194,0,10-(G$195-'Indicator Data'!AG34)/(G$195-G$194)*10)),1))</f>
        <v>1.4</v>
      </c>
      <c r="H31" s="74">
        <f t="shared" si="3"/>
        <v>3.9</v>
      </c>
      <c r="I31" s="75">
        <f>SUM(IF('Indicator Data'!S34=0,0,'Indicator Data'!S34/1000000),SUM('Indicator Data'!T34:U34))</f>
        <v>1079.397833</v>
      </c>
      <c r="J31" s="75">
        <f>I31/'Indicator Data'!BC34*1000000</f>
        <v>67.439717462379676</v>
      </c>
      <c r="K31" s="73">
        <f t="shared" si="4"/>
        <v>1.3</v>
      </c>
      <c r="L31" s="73">
        <f>IF('Indicator Data'!V34="No data","x",ROUND(IF('Indicator Data'!V34&gt;L$195,10,IF('Indicator Data'!V34&lt;L$194,0,10-(L$195-'Indicator Data'!V34)/(L$195-L$194)*10)),1))</f>
        <v>2.7</v>
      </c>
      <c r="M31" s="74">
        <f t="shared" si="5"/>
        <v>2</v>
      </c>
      <c r="N31" s="76">
        <f t="shared" si="6"/>
        <v>5</v>
      </c>
      <c r="O31" s="88">
        <f>IF(AND('Indicator Data'!AK34="No data",'Indicator Data'!AL34="No data"),0,SUM('Indicator Data'!AK34:AM34)/1000)</f>
        <v>6.7000000000000004E-2</v>
      </c>
      <c r="P31" s="73">
        <f t="shared" si="7"/>
        <v>0</v>
      </c>
      <c r="Q31" s="77">
        <f>O31*1000/'Indicator Data'!BC34</f>
        <v>4.1860942572222465E-6</v>
      </c>
      <c r="R31" s="73">
        <f t="shared" si="8"/>
        <v>0</v>
      </c>
      <c r="S31" s="78">
        <f t="shared" si="9"/>
        <v>0</v>
      </c>
      <c r="T31" s="73">
        <f>IF('Indicator Data'!AB34="No data","x",ROUND(IF('Indicator Data'!AB34&gt;T$195,10,IF('Indicator Data'!AB34&lt;T$194,0,10-(T$195-'Indicator Data'!AB34)/(T$195-T$194)*10)),1))</f>
        <v>1.2</v>
      </c>
      <c r="U31" s="73">
        <f>IF('Indicator Data'!AA34="No data","x",ROUND(IF('Indicator Data'!AA34&gt;U$195,10,IF('Indicator Data'!AA34&lt;U$194,0,10-(U$195-'Indicator Data'!AA34)/(U$195-U$194)*10)),1))</f>
        <v>5.9</v>
      </c>
      <c r="V31" s="73">
        <f>IF('Indicator Data'!AE34="No data","x",ROUND(IF('Indicator Data'!AE34&gt;V$195,10,IF('Indicator Data'!AE34&lt;V$194,0,10-(V$195-'Indicator Data'!AE34)/(V$195-V$194)*10)),1))</f>
        <v>0.3</v>
      </c>
      <c r="W31" s="74">
        <f t="shared" si="0"/>
        <v>2.5</v>
      </c>
      <c r="X31" s="73">
        <f>IF('Indicator Data'!W34="No data","x",ROUND(IF('Indicator Data'!W34&gt;X$195,10,IF('Indicator Data'!W34&lt;X$194,0,10-(X$195-'Indicator Data'!W34)/(X$195-X$194)*10)),1))</f>
        <v>2.2000000000000002</v>
      </c>
      <c r="Y31" s="73">
        <f>IF('Indicator Data'!X34="No data","x",ROUND(IF('Indicator Data'!X34&gt;Y$195,10,IF('Indicator Data'!X34&lt;Y$194,0,10-(Y$195-'Indicator Data'!X34)/(Y$195-Y$194)*10)),1))</f>
        <v>5.3</v>
      </c>
      <c r="Z31" s="74">
        <f t="shared" si="10"/>
        <v>3.8</v>
      </c>
      <c r="AA31" s="88">
        <f>('Indicator Data'!AJ34+'Indicator Data'!AI34*0.5+'Indicator Data'!AH34*0.25)/1000</f>
        <v>630.81700000000001</v>
      </c>
      <c r="AB31" s="79">
        <f>AA31*1000/'Indicator Data'!BC34</f>
        <v>3.9412827179972625E-2</v>
      </c>
      <c r="AC31" s="74">
        <f t="shared" si="11"/>
        <v>3.9</v>
      </c>
      <c r="AD31" s="73">
        <f>IF('Indicator Data'!AN34="No data","x",ROUND(IF('Indicator Data'!AN34&lt;$AD$194,10,IF('Indicator Data'!AN34&gt;$AD$195,0,($AD$195-'Indicator Data'!AN34)/($AD$195-$AD$194)*10)),1))</f>
        <v>5.0999999999999996</v>
      </c>
      <c r="AE31" s="73">
        <f>IF('Indicator Data'!AO34="No data","x",ROUND(IF('Indicator Data'!AO34&gt;$AE$195,10,IF('Indicator Data'!AO34&lt;$AE$194,0,10-($AE$195-'Indicator Data'!AO34)/($AE$195-$AE$194)*10)),1))</f>
        <v>3.4</v>
      </c>
      <c r="AF31" s="80">
        <f>IF('Indicator Data'!AP34="No data","x",ROUND(IF('Indicator Data'!AP34&gt;$AF$195,10,IF('Indicator Data'!AP34&lt;$AF$194,0,10-($AF$195-'Indicator Data'!AP34)/($AF$195-$AF$194)*10)),1))</f>
        <v>7.5</v>
      </c>
      <c r="AG31" s="80">
        <f>IF('Indicator Data'!AQ34="No data","x",ROUND(IF('Indicator Data'!AQ34&gt;$AG$195,10,IF('Indicator Data'!AQ34&lt;$AG$194,0,10-($AG$195-'Indicator Data'!AQ34)/($AG$195-$AG$194)*10)),1))</f>
        <v>2.4</v>
      </c>
      <c r="AH31" s="73">
        <f t="shared" si="12"/>
        <v>6.5</v>
      </c>
      <c r="AI31" s="74">
        <f t="shared" si="13"/>
        <v>5</v>
      </c>
      <c r="AJ31" s="81">
        <f t="shared" si="14"/>
        <v>3.9</v>
      </c>
      <c r="AK31" s="82">
        <f t="shared" si="1"/>
        <v>2.2000000000000002</v>
      </c>
    </row>
    <row r="32" spans="1:37" s="4" customFormat="1" x14ac:dyDescent="0.35">
      <c r="A32" s="126" t="str">
        <f>'Indicator Data'!A35</f>
        <v>Cameroon</v>
      </c>
      <c r="B32" s="59" t="str">
        <f>'Indicator Data'!B35</f>
        <v>CMR</v>
      </c>
      <c r="C32" s="73">
        <f>ROUND(IF('Indicator Data'!Q35="No data",IF((0.1233*LN('Indicator Data'!BB35)-0.4559)&gt;C$195,0,IF((0.1233*LN('Indicator Data'!BB35)-0.4559)&lt;C$194,10,(C$195-(0.1233*LN('Indicator Data'!BB35)-0.4559))/(C$195-C$194)*10)),IF('Indicator Data'!Q35&gt;C$195,0,IF('Indicator Data'!Q35&lt;C$194,10,(C$195-'Indicator Data'!Q35)/(C$195-C$194)*10))),1)</f>
        <v>6.1</v>
      </c>
      <c r="D32" s="73">
        <f>IF('Indicator Data'!R35="No data","x",ROUND((IF(LOG('Indicator Data'!R35*1000)&gt;D$195,10,IF(LOG('Indicator Data'!R35*1000)&lt;D$194,0,10-(D$195-LOG('Indicator Data'!R35*1000))/(D$195-D$194)*10))),1))</f>
        <v>8.9</v>
      </c>
      <c r="E32" s="74">
        <f t="shared" si="2"/>
        <v>7.8</v>
      </c>
      <c r="F32" s="73">
        <f>IF('Indicator Data'!AF35="No data","x",ROUND(IF('Indicator Data'!AF35&gt;F$195,10,IF('Indicator Data'!AF35&lt;F$194,0,10-(F$195-'Indicator Data'!AF35)/(F$195-F$194)*10)),1))</f>
        <v>7.6</v>
      </c>
      <c r="G32" s="73">
        <f>IF('Indicator Data'!AG35="No data","x",ROUND(IF('Indicator Data'!AG35&gt;G$195,10,IF('Indicator Data'!AG35&lt;G$194,0,10-(G$195-'Indicator Data'!AG35)/(G$195-G$194)*10)),1))</f>
        <v>5.4</v>
      </c>
      <c r="H32" s="74">
        <f t="shared" si="3"/>
        <v>6.5</v>
      </c>
      <c r="I32" s="75">
        <f>SUM(IF('Indicator Data'!S35=0,0,'Indicator Data'!S35/1000000),SUM('Indicator Data'!T35:U35))</f>
        <v>1386.2750699999999</v>
      </c>
      <c r="J32" s="75">
        <f>I32/'Indicator Data'!BC35*1000000</f>
        <v>57.632441424464432</v>
      </c>
      <c r="K32" s="73">
        <f t="shared" si="4"/>
        <v>1.2</v>
      </c>
      <c r="L32" s="73">
        <f>IF('Indicator Data'!V35="No data","x",ROUND(IF('Indicator Data'!V35&gt;L$195,10,IF('Indicator Data'!V35&lt;L$194,0,10-(L$195-'Indicator Data'!V35)/(L$195-L$194)*10)),1))</f>
        <v>2.4</v>
      </c>
      <c r="M32" s="74">
        <f t="shared" si="5"/>
        <v>1.8</v>
      </c>
      <c r="N32" s="76">
        <f t="shared" si="6"/>
        <v>6</v>
      </c>
      <c r="O32" s="88">
        <f>IF(AND('Indicator Data'!AK35="No data",'Indicator Data'!AL35="No data"),0,SUM('Indicator Data'!AK35:AM35)/1000)</f>
        <v>663.05200000000002</v>
      </c>
      <c r="P32" s="73">
        <f t="shared" si="7"/>
        <v>9.4</v>
      </c>
      <c r="Q32" s="77">
        <f>O32*1000/'Indicator Data'!BC35</f>
        <v>2.7565456797382926E-2</v>
      </c>
      <c r="R32" s="73">
        <f t="shared" si="8"/>
        <v>7.2</v>
      </c>
      <c r="S32" s="78">
        <f t="shared" si="9"/>
        <v>8.3000000000000007</v>
      </c>
      <c r="T32" s="73">
        <f>IF('Indicator Data'!AB35="No data","x",ROUND(IF('Indicator Data'!AB35&gt;T$195,10,IF('Indicator Data'!AB35&lt;T$194,0,10-(T$195-'Indicator Data'!AB35)/(T$195-T$194)*10)),1))</f>
        <v>7.6</v>
      </c>
      <c r="U32" s="73">
        <f>IF('Indicator Data'!AA35="No data","x",ROUND(IF('Indicator Data'!AA35&gt;U$195,10,IF('Indicator Data'!AA35&lt;U$194,0,10-(U$195-'Indicator Data'!AA35)/(U$195-U$194)*10)),1))</f>
        <v>3.5</v>
      </c>
      <c r="V32" s="73">
        <f>IF('Indicator Data'!AE35="No data","x",ROUND(IF('Indicator Data'!AE35&gt;V$195,10,IF('Indicator Data'!AE35&lt;V$194,0,10-(V$195-'Indicator Data'!AE35)/(V$195-V$194)*10)),1))</f>
        <v>5.4</v>
      </c>
      <c r="W32" s="74">
        <f t="shared" si="0"/>
        <v>5.5</v>
      </c>
      <c r="X32" s="73">
        <f>IF('Indicator Data'!W35="No data","x",ROUND(IF('Indicator Data'!W35&gt;X$195,10,IF('Indicator Data'!W35&lt;X$194,0,10-(X$195-'Indicator Data'!W35)/(X$195-X$194)*10)),1))</f>
        <v>6.5</v>
      </c>
      <c r="Y32" s="73">
        <f>IF('Indicator Data'!X35="No data","x",ROUND(IF('Indicator Data'!X35&gt;Y$195,10,IF('Indicator Data'!X35&lt;Y$194,0,10-(Y$195-'Indicator Data'!X35)/(Y$195-Y$194)*10)),1))</f>
        <v>3.4</v>
      </c>
      <c r="Z32" s="74">
        <f t="shared" si="10"/>
        <v>5</v>
      </c>
      <c r="AA32" s="88">
        <f>('Indicator Data'!AJ35+'Indicator Data'!AI35*0.5+'Indicator Data'!AH35*0.25)/1000</f>
        <v>7.3869999999999996</v>
      </c>
      <c r="AB32" s="79">
        <f>AA32*1000/'Indicator Data'!BC35</f>
        <v>3.0710416281417999E-4</v>
      </c>
      <c r="AC32" s="74">
        <f t="shared" si="11"/>
        <v>0</v>
      </c>
      <c r="AD32" s="73">
        <f>IF('Indicator Data'!AN35="No data","x",ROUND(IF('Indicator Data'!AN35&lt;$AD$194,10,IF('Indicator Data'!AN35&gt;$AD$195,0,($AD$195-'Indicator Data'!AN35)/($AD$195-$AD$194)*10)),1))</f>
        <v>3.9</v>
      </c>
      <c r="AE32" s="73">
        <f>IF('Indicator Data'!AO35="No data","x",ROUND(IF('Indicator Data'!AO35&gt;$AE$195,10,IF('Indicator Data'!AO35&lt;$AE$194,0,10-($AE$195-'Indicator Data'!AO35)/($AE$195-$AE$194)*10)),1))</f>
        <v>1</v>
      </c>
      <c r="AF32" s="80">
        <f>IF('Indicator Data'!AP35="No data","x",ROUND(IF('Indicator Data'!AP35&gt;$AF$195,10,IF('Indicator Data'!AP35&lt;$AF$194,0,10-($AF$195-'Indicator Data'!AP35)/($AF$195-$AF$194)*10)),1))</f>
        <v>7.6</v>
      </c>
      <c r="AG32" s="80">
        <f>IF('Indicator Data'!AQ35="No data","x",ROUND(IF('Indicator Data'!AQ35&gt;$AG$195,10,IF('Indicator Data'!AQ35&lt;$AG$194,0,10-($AG$195-'Indicator Data'!AQ35)/($AG$195-$AG$194)*10)),1))</f>
        <v>5</v>
      </c>
      <c r="AH32" s="73">
        <f t="shared" si="12"/>
        <v>7.1</v>
      </c>
      <c r="AI32" s="74">
        <f t="shared" si="13"/>
        <v>4</v>
      </c>
      <c r="AJ32" s="81">
        <f t="shared" si="14"/>
        <v>3.9</v>
      </c>
      <c r="AK32" s="82">
        <f t="shared" si="1"/>
        <v>6.6</v>
      </c>
    </row>
    <row r="33" spans="1:37" s="4" customFormat="1" x14ac:dyDescent="0.35">
      <c r="A33" s="126" t="str">
        <f>'Indicator Data'!A36</f>
        <v>Canada</v>
      </c>
      <c r="B33" s="59" t="str">
        <f>'Indicator Data'!B36</f>
        <v>CAN</v>
      </c>
      <c r="C33" s="73">
        <f>ROUND(IF('Indicator Data'!Q36="No data",IF((0.1233*LN('Indicator Data'!BB36)-0.4559)&gt;C$195,0,IF((0.1233*LN('Indicator Data'!BB36)-0.4559)&lt;C$194,10,(C$195-(0.1233*LN('Indicator Data'!BB36)-0.4559))/(C$195-C$194)*10)),IF('Indicator Data'!Q36&gt;C$195,0,IF('Indicator Data'!Q36&lt;C$194,10,(C$195-'Indicator Data'!Q36)/(C$195-C$194)*10))),1)</f>
        <v>0.4</v>
      </c>
      <c r="D33" s="73" t="str">
        <f>IF('Indicator Data'!R36="No data","x",ROUND((IF(LOG('Indicator Data'!R36*1000)&gt;D$195,10,IF(LOG('Indicator Data'!R36*1000)&lt;D$194,0,10-(D$195-LOG('Indicator Data'!R36*1000))/(D$195-D$194)*10))),1))</f>
        <v>x</v>
      </c>
      <c r="E33" s="74">
        <f t="shared" si="2"/>
        <v>0.4</v>
      </c>
      <c r="F33" s="73">
        <f>IF('Indicator Data'!AF36="No data","x",ROUND(IF('Indicator Data'!AF36&gt;F$195,10,IF('Indicator Data'!AF36&lt;F$194,0,10-(F$195-'Indicator Data'!AF36)/(F$195-F$194)*10)),1))</f>
        <v>1.2</v>
      </c>
      <c r="G33" s="73">
        <f>IF('Indicator Data'!AG36="No data","x",ROUND(IF('Indicator Data'!AG36&gt;G$195,10,IF('Indicator Data'!AG36&lt;G$194,0,10-(G$195-'Indicator Data'!AG36)/(G$195-G$194)*10)),1))</f>
        <v>2.2000000000000002</v>
      </c>
      <c r="H33" s="74">
        <f t="shared" si="3"/>
        <v>1.7</v>
      </c>
      <c r="I33" s="75">
        <f>SUM(IF('Indicator Data'!S36=0,0,'Indicator Data'!S36/1000000),SUM('Indicator Data'!T36:U36))</f>
        <v>0.05</v>
      </c>
      <c r="J33" s="75">
        <f>I33/'Indicator Data'!BC36*1000000</f>
        <v>1.3620977875064251E-3</v>
      </c>
      <c r="K33" s="73">
        <f t="shared" si="4"/>
        <v>0</v>
      </c>
      <c r="L33" s="73" t="str">
        <f>IF('Indicator Data'!V36="No data","x",ROUND(IF('Indicator Data'!V36&gt;L$195,10,IF('Indicator Data'!V36&lt;L$194,0,10-(L$195-'Indicator Data'!V36)/(L$195-L$194)*10)),1))</f>
        <v>x</v>
      </c>
      <c r="M33" s="74">
        <f t="shared" si="5"/>
        <v>0</v>
      </c>
      <c r="N33" s="76">
        <f t="shared" si="6"/>
        <v>0.6</v>
      </c>
      <c r="O33" s="88">
        <f>IF(AND('Indicator Data'!AK36="No data",'Indicator Data'!AL36="No data"),0,SUM('Indicator Data'!AK36:AM36)/1000)</f>
        <v>110.123</v>
      </c>
      <c r="P33" s="73">
        <f t="shared" si="7"/>
        <v>6.8</v>
      </c>
      <c r="Q33" s="77">
        <f>O33*1000/'Indicator Data'!BC36</f>
        <v>2.999965893071401E-3</v>
      </c>
      <c r="R33" s="73">
        <f t="shared" si="8"/>
        <v>4.2</v>
      </c>
      <c r="S33" s="78">
        <f t="shared" si="9"/>
        <v>5.5</v>
      </c>
      <c r="T33" s="73" t="str">
        <f>IF('Indicator Data'!AB36="No data","x",ROUND(IF('Indicator Data'!AB36&gt;T$195,10,IF('Indicator Data'!AB36&lt;T$194,0,10-(T$195-'Indicator Data'!AB36)/(T$195-T$194)*10)),1))</f>
        <v>x</v>
      </c>
      <c r="U33" s="73">
        <f>IF('Indicator Data'!AA36="No data","x",ROUND(IF('Indicator Data'!AA36&gt;U$195,10,IF('Indicator Data'!AA36&lt;U$194,0,10-(U$195-'Indicator Data'!AA36)/(U$195-U$194)*10)),1))</f>
        <v>0.1</v>
      </c>
      <c r="V33" s="73" t="str">
        <f>IF('Indicator Data'!AE36="No data","x",ROUND(IF('Indicator Data'!AE36&gt;V$195,10,IF('Indicator Data'!AE36&lt;V$194,0,10-(V$195-'Indicator Data'!AE36)/(V$195-V$194)*10)),1))</f>
        <v>x</v>
      </c>
      <c r="W33" s="74">
        <f t="shared" si="0"/>
        <v>0.1</v>
      </c>
      <c r="X33" s="73">
        <f>IF('Indicator Data'!W36="No data","x",ROUND(IF('Indicator Data'!W36&gt;X$195,10,IF('Indicator Data'!W36&lt;X$194,0,10-(X$195-'Indicator Data'!W36)/(X$195-X$194)*10)),1))</f>
        <v>0.4</v>
      </c>
      <c r="Y33" s="73" t="str">
        <f>IF('Indicator Data'!X36="No data","x",ROUND(IF('Indicator Data'!X36&gt;Y$195,10,IF('Indicator Data'!X36&lt;Y$194,0,10-(Y$195-'Indicator Data'!X36)/(Y$195-Y$194)*10)),1))</f>
        <v>x</v>
      </c>
      <c r="Z33" s="74">
        <f t="shared" si="10"/>
        <v>0.4</v>
      </c>
      <c r="AA33" s="88">
        <f>('Indicator Data'!AJ36+'Indicator Data'!AI36*0.5+'Indicator Data'!AH36*0.25)/1000</f>
        <v>60.351999999999997</v>
      </c>
      <c r="AB33" s="79">
        <f>AA33*1000/'Indicator Data'!BC36</f>
        <v>1.6441065134317552E-3</v>
      </c>
      <c r="AC33" s="74">
        <f t="shared" si="11"/>
        <v>0.2</v>
      </c>
      <c r="AD33" s="73">
        <f>IF('Indicator Data'!AN36="No data","x",ROUND(IF('Indicator Data'!AN36&lt;$AD$194,10,IF('Indicator Data'!AN36&gt;$AD$195,0,($AD$195-'Indicator Data'!AN36)/($AD$195-$AD$194)*10)),1))</f>
        <v>1.5</v>
      </c>
      <c r="AE33" s="73">
        <f>IF('Indicator Data'!AO36="No data","x",ROUND(IF('Indicator Data'!AO36&gt;$AE$195,10,IF('Indicator Data'!AO36&lt;$AE$194,0,10-($AE$195-'Indicator Data'!AO36)/($AE$195-$AE$194)*10)),1))</f>
        <v>0</v>
      </c>
      <c r="AF33" s="80">
        <f>IF('Indicator Data'!AP36="No data","x",ROUND(IF('Indicator Data'!AP36&gt;$AF$195,10,IF('Indicator Data'!AP36&lt;$AF$194,0,10-($AF$195-'Indicator Data'!AP36)/($AF$195-$AF$194)*10)),1))</f>
        <v>0.3</v>
      </c>
      <c r="AG33" s="80">
        <f>IF('Indicator Data'!AQ36="No data","x",ROUND(IF('Indicator Data'!AQ36&gt;$AG$195,10,IF('Indicator Data'!AQ36&lt;$AG$194,0,10-($AG$195-'Indicator Data'!AQ36)/($AG$195-$AG$194)*10)),1))</f>
        <v>3.6</v>
      </c>
      <c r="AH33" s="73">
        <f t="shared" si="12"/>
        <v>1</v>
      </c>
      <c r="AI33" s="74">
        <f t="shared" si="13"/>
        <v>0.8</v>
      </c>
      <c r="AJ33" s="81">
        <f t="shared" si="14"/>
        <v>0.4</v>
      </c>
      <c r="AK33" s="82">
        <f t="shared" si="1"/>
        <v>3.4</v>
      </c>
    </row>
    <row r="34" spans="1:37" s="4" customFormat="1" x14ac:dyDescent="0.35">
      <c r="A34" s="126" t="str">
        <f>'Indicator Data'!A37</f>
        <v>Central African Republic</v>
      </c>
      <c r="B34" s="59" t="str">
        <f>'Indicator Data'!B37</f>
        <v>CAF</v>
      </c>
      <c r="C34" s="73">
        <f>ROUND(IF('Indicator Data'!Q37="No data",IF((0.1233*LN('Indicator Data'!BB37)-0.4559)&gt;C$195,0,IF((0.1233*LN('Indicator Data'!BB37)-0.4559)&lt;C$194,10,(C$195-(0.1233*LN('Indicator Data'!BB37)-0.4559))/(C$195-C$194)*10)),IF('Indicator Data'!Q37&gt;C$195,0,IF('Indicator Data'!Q37&lt;C$194,10,(C$195-'Indicator Data'!Q37)/(C$195-C$194)*10))),1)</f>
        <v>9</v>
      </c>
      <c r="D34" s="73">
        <f>IF('Indicator Data'!R37="No data","x",ROUND((IF(LOG('Indicator Data'!R37*1000)&gt;D$195,10,IF(LOG('Indicator Data'!R37*1000)&lt;D$194,0,10-(D$195-LOG('Indicator Data'!R37*1000))/(D$195-D$194)*10))),1))</f>
        <v>9.6999999999999993</v>
      </c>
      <c r="E34" s="74">
        <f t="shared" si="2"/>
        <v>9.4</v>
      </c>
      <c r="F34" s="73">
        <f>IF('Indicator Data'!AF37="No data","x",ROUND(IF('Indicator Data'!AF37&gt;F$195,10,IF('Indicator Data'!AF37&lt;F$194,0,10-(F$195-'Indicator Data'!AF37)/(F$195-F$194)*10)),1))</f>
        <v>9</v>
      </c>
      <c r="G34" s="73">
        <f>IF('Indicator Data'!AG37="No data","x",ROUND(IF('Indicator Data'!AG37&gt;G$195,10,IF('Indicator Data'!AG37&lt;G$194,0,10-(G$195-'Indicator Data'!AG37)/(G$195-G$194)*10)),1))</f>
        <v>7.8</v>
      </c>
      <c r="H34" s="74">
        <f t="shared" si="3"/>
        <v>8.4</v>
      </c>
      <c r="I34" s="75">
        <f>SUM(IF('Indicator Data'!S37=0,0,'Indicator Data'!S37/1000000),SUM('Indicator Data'!T37:U37))</f>
        <v>1158.9937210000001</v>
      </c>
      <c r="J34" s="75">
        <f>I34/'Indicator Data'!BC37*1000000</f>
        <v>248.76021038488284</v>
      </c>
      <c r="K34" s="73">
        <f t="shared" si="4"/>
        <v>5</v>
      </c>
      <c r="L34" s="73">
        <f>IF('Indicator Data'!V37="No data","x",ROUND(IF('Indicator Data'!V37&gt;L$195,10,IF('Indicator Data'!V37&lt;L$194,0,10-(L$195-'Indicator Data'!V37)/(L$195-L$194)*10)),1))</f>
        <v>10</v>
      </c>
      <c r="M34" s="74">
        <f t="shared" si="5"/>
        <v>7.5</v>
      </c>
      <c r="N34" s="76">
        <f t="shared" si="6"/>
        <v>8.6999999999999993</v>
      </c>
      <c r="O34" s="88">
        <f>IF(AND('Indicator Data'!AK37="No data",'Indicator Data'!AL37="No data"),0,SUM('Indicator Data'!AK37:AM37)/1000)</f>
        <v>627.64099999999996</v>
      </c>
      <c r="P34" s="73">
        <f t="shared" si="7"/>
        <v>9.3000000000000007</v>
      </c>
      <c r="Q34" s="77">
        <f>O34*1000/'Indicator Data'!BC37</f>
        <v>0.13471350567064744</v>
      </c>
      <c r="R34" s="73">
        <f t="shared" si="8"/>
        <v>10</v>
      </c>
      <c r="S34" s="78">
        <f t="shared" si="9"/>
        <v>9.6999999999999993</v>
      </c>
      <c r="T34" s="73">
        <f>IF('Indicator Data'!AB37="No data","x",ROUND(IF('Indicator Data'!AB37&gt;T$195,10,IF('Indicator Data'!AB37&lt;T$194,0,10-(T$195-'Indicator Data'!AB37)/(T$195-T$194)*10)),1))</f>
        <v>8</v>
      </c>
      <c r="U34" s="73">
        <f>IF('Indicator Data'!AA37="No data","x",ROUND(IF('Indicator Data'!AA37&gt;U$195,10,IF('Indicator Data'!AA37&lt;U$194,0,10-(U$195-'Indicator Data'!AA37)/(U$195-U$194)*10)),1))</f>
        <v>7.7</v>
      </c>
      <c r="V34" s="73">
        <f>IF('Indicator Data'!AE37="No data","x",ROUND(IF('Indicator Data'!AE37&gt;V$195,10,IF('Indicator Data'!AE37&lt;V$194,0,10-(V$195-'Indicator Data'!AE37)/(V$195-V$194)*10)),1))</f>
        <v>9.6</v>
      </c>
      <c r="W34" s="74">
        <f t="shared" si="0"/>
        <v>8.4</v>
      </c>
      <c r="X34" s="73">
        <f>IF('Indicator Data'!W37="No data","x",ROUND(IF('Indicator Data'!W37&gt;X$195,10,IF('Indicator Data'!W37&lt;X$194,0,10-(X$195-'Indicator Data'!W37)/(X$195-X$194)*10)),1))</f>
        <v>9.3000000000000007</v>
      </c>
      <c r="Y34" s="73">
        <f>IF('Indicator Data'!X37="No data","x",ROUND(IF('Indicator Data'!X37&gt;Y$195,10,IF('Indicator Data'!X37&lt;Y$194,0,10-(Y$195-'Indicator Data'!X37)/(Y$195-Y$194)*10)),1))</f>
        <v>5.2</v>
      </c>
      <c r="Z34" s="74">
        <f t="shared" si="10"/>
        <v>7.3</v>
      </c>
      <c r="AA34" s="88">
        <f>('Indicator Data'!AJ37+'Indicator Data'!AI37*0.5+'Indicator Data'!AH37*0.25)/1000</f>
        <v>2.9055</v>
      </c>
      <c r="AB34" s="79">
        <f>AA34*1000/'Indicator Data'!BC37</f>
        <v>6.2362097238081342E-4</v>
      </c>
      <c r="AC34" s="74">
        <f t="shared" si="11"/>
        <v>0.1</v>
      </c>
      <c r="AD34" s="73">
        <f>IF('Indicator Data'!AN37="No data","x",ROUND(IF('Indicator Data'!AN37&lt;$AD$194,10,IF('Indicator Data'!AN37&gt;$AD$195,0,($AD$195-'Indicator Data'!AN37)/($AD$195-$AD$194)*10)),1))</f>
        <v>9.3000000000000007</v>
      </c>
      <c r="AE34" s="73">
        <f>IF('Indicator Data'!AO37="No data","x",ROUND(IF('Indicator Data'!AO37&gt;$AE$195,10,IF('Indicator Data'!AO37&lt;$AE$194,0,10-($AE$195-'Indicator Data'!AO37)/($AE$195-$AE$194)*10)),1))</f>
        <v>10</v>
      </c>
      <c r="AF34" s="80" t="str">
        <f>IF('Indicator Data'!AP37="No data","x",ROUND(IF('Indicator Data'!AP37&gt;$AF$195,10,IF('Indicator Data'!AP37&lt;$AF$194,0,10-($AF$195-'Indicator Data'!AP37)/($AF$195-$AF$194)*10)),1))</f>
        <v>x</v>
      </c>
      <c r="AG34" s="80" t="str">
        <f>IF('Indicator Data'!AQ37="No data","x",ROUND(IF('Indicator Data'!AQ37&gt;$AG$195,10,IF('Indicator Data'!AQ37&lt;$AG$194,0,10-($AG$195-'Indicator Data'!AQ37)/($AG$195-$AG$194)*10)),1))</f>
        <v>x</v>
      </c>
      <c r="AH34" s="73" t="str">
        <f t="shared" si="12"/>
        <v>x</v>
      </c>
      <c r="AI34" s="74">
        <f t="shared" si="13"/>
        <v>9.6999999999999993</v>
      </c>
      <c r="AJ34" s="81">
        <f t="shared" si="14"/>
        <v>7.6</v>
      </c>
      <c r="AK34" s="82">
        <f t="shared" si="1"/>
        <v>8.9</v>
      </c>
    </row>
    <row r="35" spans="1:37" s="4" customFormat="1" x14ac:dyDescent="0.35">
      <c r="A35" s="126" t="str">
        <f>'Indicator Data'!A38</f>
        <v>Chad</v>
      </c>
      <c r="B35" s="59" t="str">
        <f>'Indicator Data'!B38</f>
        <v>TCD</v>
      </c>
      <c r="C35" s="73">
        <f>ROUND(IF('Indicator Data'!Q38="No data",IF((0.1233*LN('Indicator Data'!BB38)-0.4559)&gt;C$195,0,IF((0.1233*LN('Indicator Data'!BB38)-0.4559)&lt;C$194,10,(C$195-(0.1233*LN('Indicator Data'!BB38)-0.4559))/(C$195-C$194)*10)),IF('Indicator Data'!Q38&gt;C$195,0,IF('Indicator Data'!Q38&lt;C$194,10,(C$195-'Indicator Data'!Q38)/(C$195-C$194)*10))),1)</f>
        <v>8.4</v>
      </c>
      <c r="D35" s="73">
        <f>IF('Indicator Data'!R38="No data","x",ROUND((IF(LOG('Indicator Data'!R38*1000)&gt;D$195,10,IF(LOG('Indicator Data'!R38*1000)&lt;D$194,0,10-(D$195-LOG('Indicator Data'!R38*1000))/(D$195-D$194)*10))),1))</f>
        <v>10</v>
      </c>
      <c r="E35" s="74">
        <f t="shared" si="2"/>
        <v>9.4</v>
      </c>
      <c r="F35" s="73">
        <f>IF('Indicator Data'!AF38="No data","x",ROUND(IF('Indicator Data'!AF38&gt;F$195,10,IF('Indicator Data'!AF38&lt;F$194,0,10-(F$195-'Indicator Data'!AF38)/(F$195-F$194)*10)),1))</f>
        <v>9.4</v>
      </c>
      <c r="G35" s="73">
        <f>IF('Indicator Data'!AG38="No data","x",ROUND(IF('Indicator Data'!AG38&gt;G$195,10,IF('Indicator Data'!AG38&lt;G$194,0,10-(G$195-'Indicator Data'!AG38)/(G$195-G$194)*10)),1))</f>
        <v>4.5999999999999996</v>
      </c>
      <c r="H35" s="74">
        <f t="shared" si="3"/>
        <v>7</v>
      </c>
      <c r="I35" s="75">
        <f>SUM(IF('Indicator Data'!S38=0,0,'Indicator Data'!S38/1000000),SUM('Indicator Data'!T38:U38))</f>
        <v>1068.676991</v>
      </c>
      <c r="J35" s="75">
        <f>I35/'Indicator Data'!BC38*1000000</f>
        <v>71.723316868449757</v>
      </c>
      <c r="K35" s="73">
        <f t="shared" si="4"/>
        <v>1.4</v>
      </c>
      <c r="L35" s="73">
        <f>IF('Indicator Data'!V38="No data","x",ROUND(IF('Indicator Data'!V38&gt;L$195,10,IF('Indicator Data'!V38&lt;L$194,0,10-(L$195-'Indicator Data'!V38)/(L$195-L$194)*10)),1))</f>
        <v>4.4000000000000004</v>
      </c>
      <c r="M35" s="74">
        <f t="shared" si="5"/>
        <v>2.9</v>
      </c>
      <c r="N35" s="76">
        <f t="shared" si="6"/>
        <v>7.2</v>
      </c>
      <c r="O35" s="88">
        <f>IF(AND('Indicator Data'!AK38="No data",'Indicator Data'!AL38="No data"),0,SUM('Indicator Data'!AK38:AM38)/1000)</f>
        <v>567.23500000000001</v>
      </c>
      <c r="P35" s="73">
        <f t="shared" si="7"/>
        <v>9.1999999999999993</v>
      </c>
      <c r="Q35" s="77">
        <f>O35*1000/'Indicator Data'!BC38</f>
        <v>3.8069478417239629E-2</v>
      </c>
      <c r="R35" s="73">
        <f t="shared" si="8"/>
        <v>7.8</v>
      </c>
      <c r="S35" s="78">
        <f t="shared" si="9"/>
        <v>8.5</v>
      </c>
      <c r="T35" s="73">
        <f>IF('Indicator Data'!AB38="No data","x",ROUND(IF('Indicator Data'!AB38&gt;T$195,10,IF('Indicator Data'!AB38&lt;T$194,0,10-(T$195-'Indicator Data'!AB38)/(T$195-T$194)*10)),1))</f>
        <v>2.6</v>
      </c>
      <c r="U35" s="73">
        <f>IF('Indicator Data'!AA38="No data","x",ROUND(IF('Indicator Data'!AA38&gt;U$195,10,IF('Indicator Data'!AA38&lt;U$194,0,10-(U$195-'Indicator Data'!AA38)/(U$195-U$194)*10)),1))</f>
        <v>2.8</v>
      </c>
      <c r="V35" s="73">
        <f>IF('Indicator Data'!AE38="No data","x",ROUND(IF('Indicator Data'!AE38&gt;V$195,10,IF('Indicator Data'!AE38&lt;V$194,0,10-(V$195-'Indicator Data'!AE38)/(V$195-V$194)*10)),1))</f>
        <v>10</v>
      </c>
      <c r="W35" s="74">
        <f t="shared" ref="W35:W66" si="15">IF(AND(T35="x",U35="x",V35="x"),"x",ROUND(AVERAGE(T35,U35,V35),1))</f>
        <v>5.0999999999999996</v>
      </c>
      <c r="X35" s="73">
        <f>IF('Indicator Data'!W38="No data","x",ROUND(IF('Indicator Data'!W38&gt;X$195,10,IF('Indicator Data'!W38&lt;X$194,0,10-(X$195-'Indicator Data'!W38)/(X$195-X$194)*10)),1))</f>
        <v>9.5</v>
      </c>
      <c r="Y35" s="73">
        <f>IF('Indicator Data'!X38="No data","x",ROUND(IF('Indicator Data'!X38&gt;Y$195,10,IF('Indicator Data'!X38&lt;Y$194,0,10-(Y$195-'Indicator Data'!X38)/(Y$195-Y$194)*10)),1))</f>
        <v>6.4</v>
      </c>
      <c r="Z35" s="74">
        <f t="shared" si="10"/>
        <v>8</v>
      </c>
      <c r="AA35" s="88">
        <f>('Indicator Data'!AJ38+'Indicator Data'!AI38*0.5+'Indicator Data'!AH38*0.25)/1000</f>
        <v>947.95299999999997</v>
      </c>
      <c r="AB35" s="79">
        <f>AA35*1000/'Indicator Data'!BC38</f>
        <v>6.3621032330617042E-2</v>
      </c>
      <c r="AC35" s="74">
        <f t="shared" si="11"/>
        <v>6.4</v>
      </c>
      <c r="AD35" s="73">
        <f>IF('Indicator Data'!AN38="No data","x",ROUND(IF('Indicator Data'!AN38&lt;$AD$194,10,IF('Indicator Data'!AN38&gt;$AD$195,0,($AD$195-'Indicator Data'!AN38)/($AD$195-$AD$194)*10)),1))</f>
        <v>6.4</v>
      </c>
      <c r="AE35" s="73">
        <f>IF('Indicator Data'!AO38="No data","x",ROUND(IF('Indicator Data'!AO38&gt;$AE$195,10,IF('Indicator Data'!AO38&lt;$AE$194,0,10-($AE$195-'Indicator Data'!AO38)/($AE$195-$AE$194)*10)),1))</f>
        <v>9.1999999999999993</v>
      </c>
      <c r="AF35" s="80">
        <f>IF('Indicator Data'!AP38="No data","x",ROUND(IF('Indicator Data'!AP38&gt;$AF$195,10,IF('Indicator Data'!AP38&lt;$AF$194,0,10-($AF$195-'Indicator Data'!AP38)/($AF$195-$AF$194)*10)),1))</f>
        <v>7.8</v>
      </c>
      <c r="AG35" s="80" t="str">
        <f>IF('Indicator Data'!AQ38="No data","x",ROUND(IF('Indicator Data'!AQ38&gt;$AG$195,10,IF('Indicator Data'!AQ38&lt;$AG$194,0,10-($AG$195-'Indicator Data'!AQ38)/($AG$195-$AG$194)*10)),1))</f>
        <v>x</v>
      </c>
      <c r="AH35" s="73">
        <f t="shared" si="12"/>
        <v>7.8</v>
      </c>
      <c r="AI35" s="74">
        <f t="shared" si="13"/>
        <v>7.8</v>
      </c>
      <c r="AJ35" s="81">
        <f t="shared" si="14"/>
        <v>7</v>
      </c>
      <c r="AK35" s="82">
        <f t="shared" ref="AK35:AK66" si="16">ROUND((10-GEOMEAN(((10-S35)/10*9+1),((10-AJ35)/10*9+1)))/9*10,1)</f>
        <v>7.8</v>
      </c>
    </row>
    <row r="36" spans="1:37" s="4" customFormat="1" x14ac:dyDescent="0.35">
      <c r="A36" s="126" t="str">
        <f>'Indicator Data'!A39</f>
        <v>Chile</v>
      </c>
      <c r="B36" s="59" t="str">
        <f>'Indicator Data'!B39</f>
        <v>CHL</v>
      </c>
      <c r="C36" s="73">
        <f>ROUND(IF('Indicator Data'!Q39="No data",IF((0.1233*LN('Indicator Data'!BB39)-0.4559)&gt;C$195,0,IF((0.1233*LN('Indicator Data'!BB39)-0.4559)&lt;C$194,10,(C$195-(0.1233*LN('Indicator Data'!BB39)-0.4559))/(C$195-C$194)*10)),IF('Indicator Data'!Q39&gt;C$195,0,IF('Indicator Data'!Q39&lt;C$194,10,(C$195-'Indicator Data'!Q39)/(C$195-C$194)*10))),1)</f>
        <v>1.6</v>
      </c>
      <c r="D36" s="73" t="str">
        <f>IF('Indicator Data'!R39="No data","x",ROUND((IF(LOG('Indicator Data'!R39*1000)&gt;D$195,10,IF(LOG('Indicator Data'!R39*1000)&lt;D$194,0,10-(D$195-LOG('Indicator Data'!R39*1000))/(D$195-D$194)*10))),1))</f>
        <v>x</v>
      </c>
      <c r="E36" s="74">
        <f t="shared" si="2"/>
        <v>1.6</v>
      </c>
      <c r="F36" s="73">
        <f>IF('Indicator Data'!AF39="No data","x",ROUND(IF('Indicator Data'!AF39&gt;F$195,10,IF('Indicator Data'!AF39&lt;F$194,0,10-(F$195-'Indicator Data'!AF39)/(F$195-F$194)*10)),1))</f>
        <v>4.3</v>
      </c>
      <c r="G36" s="73">
        <f>IF('Indicator Data'!AG39="No data","x",ROUND(IF('Indicator Data'!AG39&gt;G$195,10,IF('Indicator Data'!AG39&lt;G$194,0,10-(G$195-'Indicator Data'!AG39)/(G$195-G$194)*10)),1))</f>
        <v>6.4</v>
      </c>
      <c r="H36" s="74">
        <f t="shared" si="3"/>
        <v>5.4</v>
      </c>
      <c r="I36" s="75">
        <f>SUM(IF('Indicator Data'!S39=0,0,'Indicator Data'!S39/1000000),SUM('Indicator Data'!T39:U39))</f>
        <v>218.67684</v>
      </c>
      <c r="J36" s="75">
        <f>I36/'Indicator Data'!BC39*1000000</f>
        <v>12.111889153011793</v>
      </c>
      <c r="K36" s="73">
        <f t="shared" si="4"/>
        <v>0.2</v>
      </c>
      <c r="L36" s="73">
        <f>IF('Indicator Data'!V39="No data","x",ROUND(IF('Indicator Data'!V39&gt;L$195,10,IF('Indicator Data'!V39&lt;L$194,0,10-(L$195-'Indicator Data'!V39)/(L$195-L$194)*10)),1))</f>
        <v>0</v>
      </c>
      <c r="M36" s="74">
        <f t="shared" si="5"/>
        <v>0.1</v>
      </c>
      <c r="N36" s="76">
        <f t="shared" si="6"/>
        <v>2.2000000000000002</v>
      </c>
      <c r="O36" s="88">
        <f>IF(AND('Indicator Data'!AK39="No data",'Indicator Data'!AL39="No data"),0,SUM('Indicator Data'!AK39:AM39)/1000)</f>
        <v>2.032</v>
      </c>
      <c r="P36" s="73">
        <f t="shared" si="7"/>
        <v>1</v>
      </c>
      <c r="Q36" s="77">
        <f>O36*1000/'Indicator Data'!BC39</f>
        <v>1.1254670937681359E-4</v>
      </c>
      <c r="R36" s="73">
        <f t="shared" si="8"/>
        <v>1.9</v>
      </c>
      <c r="S36" s="78">
        <f t="shared" si="9"/>
        <v>1.5</v>
      </c>
      <c r="T36" s="73">
        <f>IF('Indicator Data'!AB39="No data","x",ROUND(IF('Indicator Data'!AB39&gt;T$195,10,IF('Indicator Data'!AB39&lt;T$194,0,10-(T$195-'Indicator Data'!AB39)/(T$195-T$194)*10)),1))</f>
        <v>1</v>
      </c>
      <c r="U36" s="73">
        <f>IF('Indicator Data'!AA39="No data","x",ROUND(IF('Indicator Data'!AA39&gt;U$195,10,IF('Indicator Data'!AA39&lt;U$194,0,10-(U$195-'Indicator Data'!AA39)/(U$195-U$194)*10)),1))</f>
        <v>0.3</v>
      </c>
      <c r="V36" s="73" t="str">
        <f>IF('Indicator Data'!AE39="No data","x",ROUND(IF('Indicator Data'!AE39&gt;V$195,10,IF('Indicator Data'!AE39&lt;V$194,0,10-(V$195-'Indicator Data'!AE39)/(V$195-V$194)*10)),1))</f>
        <v>x</v>
      </c>
      <c r="W36" s="74">
        <f t="shared" si="15"/>
        <v>0.7</v>
      </c>
      <c r="X36" s="73">
        <f>IF('Indicator Data'!W39="No data","x",ROUND(IF('Indicator Data'!W39&gt;X$195,10,IF('Indicator Data'!W39&lt;X$194,0,10-(X$195-'Indicator Data'!W39)/(X$195-X$194)*10)),1))</f>
        <v>0.6</v>
      </c>
      <c r="Y36" s="73">
        <f>IF('Indicator Data'!X39="No data","x",ROUND(IF('Indicator Data'!X39&gt;Y$195,10,IF('Indicator Data'!X39&lt;Y$194,0,10-(Y$195-'Indicator Data'!X39)/(Y$195-Y$194)*10)),1))</f>
        <v>0.1</v>
      </c>
      <c r="Z36" s="74">
        <f t="shared" si="10"/>
        <v>0.4</v>
      </c>
      <c r="AA36" s="88">
        <f>('Indicator Data'!AJ39+'Indicator Data'!AI39*0.5+'Indicator Data'!AH39*0.25)/1000</f>
        <v>7.5194999999999999</v>
      </c>
      <c r="AB36" s="79">
        <f>AA36*1000/'Indicator Data'!BC39</f>
        <v>4.164837505703493E-4</v>
      </c>
      <c r="AC36" s="74">
        <f t="shared" si="11"/>
        <v>0</v>
      </c>
      <c r="AD36" s="73">
        <f>IF('Indicator Data'!AN39="No data","x",ROUND(IF('Indicator Data'!AN39&lt;$AD$194,10,IF('Indicator Data'!AN39&gt;$AD$195,0,($AD$195-'Indicator Data'!AN39)/($AD$195-$AD$194)*10)),1))</f>
        <v>3.7</v>
      </c>
      <c r="AE36" s="73">
        <f>IF('Indicator Data'!AO39="No data","x",ROUND(IF('Indicator Data'!AO39&gt;$AE$195,10,IF('Indicator Data'!AO39&lt;$AE$194,0,10-($AE$195-'Indicator Data'!AO39)/($AE$195-$AE$194)*10)),1))</f>
        <v>0</v>
      </c>
      <c r="AF36" s="80">
        <f>IF('Indicator Data'!AP39="No data","x",ROUND(IF('Indicator Data'!AP39&gt;$AF$195,10,IF('Indicator Data'!AP39&lt;$AF$194,0,10-($AF$195-'Indicator Data'!AP39)/($AF$195-$AF$194)*10)),1))</f>
        <v>1.8</v>
      </c>
      <c r="AG36" s="80">
        <f>IF('Indicator Data'!AQ39="No data","x",ROUND(IF('Indicator Data'!AQ39&gt;$AG$195,10,IF('Indicator Data'!AQ39&lt;$AG$194,0,10-($AG$195-'Indicator Data'!AQ39)/($AG$195-$AG$194)*10)),1))</f>
        <v>3.7</v>
      </c>
      <c r="AH36" s="73">
        <f t="shared" si="12"/>
        <v>2.2000000000000002</v>
      </c>
      <c r="AI36" s="74">
        <f t="shared" si="13"/>
        <v>2</v>
      </c>
      <c r="AJ36" s="81">
        <f t="shared" si="14"/>
        <v>0.8</v>
      </c>
      <c r="AK36" s="82">
        <f t="shared" si="16"/>
        <v>1.2</v>
      </c>
    </row>
    <row r="37" spans="1:37" s="4" customFormat="1" x14ac:dyDescent="0.35">
      <c r="A37" s="126" t="str">
        <f>'Indicator Data'!A40</f>
        <v>China</v>
      </c>
      <c r="B37" s="59" t="str">
        <f>'Indicator Data'!B40</f>
        <v>CHN</v>
      </c>
      <c r="C37" s="73">
        <f>ROUND(IF('Indicator Data'!Q40="No data",IF((0.1233*LN('Indicator Data'!BB40)-0.4559)&gt;C$195,0,IF((0.1233*LN('Indicator Data'!BB40)-0.4559)&lt;C$194,10,(C$195-(0.1233*LN('Indicator Data'!BB40)-0.4559))/(C$195-C$194)*10)),IF('Indicator Data'!Q40&gt;C$195,0,IF('Indicator Data'!Q40&lt;C$194,10,(C$195-'Indicator Data'!Q40)/(C$195-C$194)*10))),1)</f>
        <v>3</v>
      </c>
      <c r="D37" s="73">
        <f>IF('Indicator Data'!R40="No data","x",ROUND((IF(LOG('Indicator Data'!R40*1000)&gt;D$195,10,IF(LOG('Indicator Data'!R40*1000)&lt;D$194,0,10-(D$195-LOG('Indicator Data'!R40*1000))/(D$195-D$194)*10))),1))</f>
        <v>5</v>
      </c>
      <c r="E37" s="74">
        <f t="shared" si="2"/>
        <v>4.0999999999999996</v>
      </c>
      <c r="F37" s="73">
        <f>IF('Indicator Data'!AF40="No data","x",ROUND(IF('Indicator Data'!AF40&gt;F$195,10,IF('Indicator Data'!AF40&lt;F$194,0,10-(F$195-'Indicator Data'!AF40)/(F$195-F$194)*10)),1))</f>
        <v>2</v>
      </c>
      <c r="G37" s="73">
        <f>IF('Indicator Data'!AG40="No data","x",ROUND(IF('Indicator Data'!AG40&gt;G$195,10,IF('Indicator Data'!AG40&lt;G$194,0,10-(G$195-'Indicator Data'!AG40)/(G$195-G$194)*10)),1))</f>
        <v>4.3</v>
      </c>
      <c r="H37" s="74">
        <f t="shared" si="3"/>
        <v>3.2</v>
      </c>
      <c r="I37" s="75">
        <f>SUM(IF('Indicator Data'!S40=0,0,'Indicator Data'!S40/1000000),SUM('Indicator Data'!T40:U40))</f>
        <v>-655.55838800000004</v>
      </c>
      <c r="J37" s="75">
        <f>I37/'Indicator Data'!BC40*1000000</f>
        <v>-0.47285108805008047</v>
      </c>
      <c r="K37" s="73">
        <f t="shared" si="4"/>
        <v>0</v>
      </c>
      <c r="L37" s="73">
        <f>IF('Indicator Data'!V40="No data","x",ROUND(IF('Indicator Data'!V40&gt;L$195,10,IF('Indicator Data'!V40&lt;L$194,0,10-(L$195-'Indicator Data'!V40)/(L$195-L$194)*10)),1))</f>
        <v>0</v>
      </c>
      <c r="M37" s="74">
        <f t="shared" si="5"/>
        <v>0</v>
      </c>
      <c r="N37" s="76">
        <f t="shared" si="6"/>
        <v>2.9</v>
      </c>
      <c r="O37" s="88">
        <f>IF(AND('Indicator Data'!AK40="No data",'Indicator Data'!AL40="No data"),0,SUM('Indicator Data'!AK40:AM40)/1000)</f>
        <v>321.74599999999998</v>
      </c>
      <c r="P37" s="73">
        <f t="shared" si="7"/>
        <v>8.4</v>
      </c>
      <c r="Q37" s="77">
        <f>O37*1000/'Indicator Data'!BC40</f>
        <v>2.3207383043318057E-4</v>
      </c>
      <c r="R37" s="73">
        <f t="shared" si="8"/>
        <v>2.2000000000000002</v>
      </c>
      <c r="S37" s="78">
        <f t="shared" si="9"/>
        <v>5.3</v>
      </c>
      <c r="T37" s="73">
        <f>IF('Indicator Data'!AB40="No data","x",ROUND(IF('Indicator Data'!AB40&gt;T$195,10,IF('Indicator Data'!AB40&lt;T$194,0,10-(T$195-'Indicator Data'!AB40)/(T$195-T$194)*10)),1))</f>
        <v>0.2</v>
      </c>
      <c r="U37" s="73">
        <f>IF('Indicator Data'!AA40="No data","x",ROUND(IF('Indicator Data'!AA40&gt;U$195,10,IF('Indicator Data'!AA40&lt;U$194,0,10-(U$195-'Indicator Data'!AA40)/(U$195-U$194)*10)),1))</f>
        <v>1.1000000000000001</v>
      </c>
      <c r="V37" s="73">
        <f>IF('Indicator Data'!AE40="No data","x",ROUND(IF('Indicator Data'!AE40&gt;V$195,10,IF('Indicator Data'!AE40&lt;V$194,0,10-(V$195-'Indicator Data'!AE40)/(V$195-V$194)*10)),1))</f>
        <v>0</v>
      </c>
      <c r="W37" s="74">
        <f t="shared" si="15"/>
        <v>0.4</v>
      </c>
      <c r="X37" s="73">
        <f>IF('Indicator Data'!W40="No data","x",ROUND(IF('Indicator Data'!W40&gt;X$195,10,IF('Indicator Data'!W40&lt;X$194,0,10-(X$195-'Indicator Data'!W40)/(X$195-X$194)*10)),1))</f>
        <v>0.7</v>
      </c>
      <c r="Y37" s="73">
        <f>IF('Indicator Data'!X40="No data","x",ROUND(IF('Indicator Data'!X40&gt;Y$195,10,IF('Indicator Data'!X40&lt;Y$194,0,10-(Y$195-'Indicator Data'!X40)/(Y$195-Y$194)*10)),1))</f>
        <v>0.8</v>
      </c>
      <c r="Z37" s="74">
        <f t="shared" si="10"/>
        <v>0.8</v>
      </c>
      <c r="AA37" s="88">
        <f>('Indicator Data'!AJ40+'Indicator Data'!AI40*0.5+'Indicator Data'!AH40*0.25)/1000</f>
        <v>31996.776000000002</v>
      </c>
      <c r="AB37" s="79">
        <f>AA37*1000/'Indicator Data'!BC40</f>
        <v>2.3079119453955795E-2</v>
      </c>
      <c r="AC37" s="74">
        <f t="shared" si="11"/>
        <v>2.2999999999999998</v>
      </c>
      <c r="AD37" s="73">
        <f>IF('Indicator Data'!AN40="No data","x",ROUND(IF('Indicator Data'!AN40&lt;$AD$194,10,IF('Indicator Data'!AN40&gt;$AD$195,0,($AD$195-'Indicator Data'!AN40)/($AD$195-$AD$194)*10)),1))</f>
        <v>2.8</v>
      </c>
      <c r="AE37" s="73">
        <f>IF('Indicator Data'!AO40="No data","x",ROUND(IF('Indicator Data'!AO40&gt;$AE$195,10,IF('Indicator Data'!AO40&lt;$AE$194,0,10-($AE$195-'Indicator Data'!AO40)/($AE$195-$AE$194)*10)),1))</f>
        <v>1.5</v>
      </c>
      <c r="AF37" s="80">
        <f>IF('Indicator Data'!AP40="No data","x",ROUND(IF('Indicator Data'!AP40&gt;$AF$195,10,IF('Indicator Data'!AP40&lt;$AF$194,0,10-($AF$195-'Indicator Data'!AP40)/($AF$195-$AF$194)*10)),1))</f>
        <v>2.5</v>
      </c>
      <c r="AG37" s="80">
        <f>IF('Indicator Data'!AQ40="No data","x",ROUND(IF('Indicator Data'!AQ40&gt;$AG$195,10,IF('Indicator Data'!AQ40&lt;$AG$194,0,10-($AG$195-'Indicator Data'!AQ40)/($AG$195-$AG$194)*10)),1))</f>
        <v>4.0999999999999996</v>
      </c>
      <c r="AH37" s="73">
        <f t="shared" si="12"/>
        <v>2.8</v>
      </c>
      <c r="AI37" s="74">
        <f t="shared" si="13"/>
        <v>2.4</v>
      </c>
      <c r="AJ37" s="81">
        <f t="shared" si="14"/>
        <v>1.5</v>
      </c>
      <c r="AK37" s="82">
        <f t="shared" si="16"/>
        <v>3.6</v>
      </c>
    </row>
    <row r="38" spans="1:37" s="4" customFormat="1" x14ac:dyDescent="0.35">
      <c r="A38" s="126" t="str">
        <f>'Indicator Data'!A41</f>
        <v>Colombia</v>
      </c>
      <c r="B38" s="59" t="str">
        <f>'Indicator Data'!B41</f>
        <v>COL</v>
      </c>
      <c r="C38" s="73">
        <f>ROUND(IF('Indicator Data'!Q41="No data",IF((0.1233*LN('Indicator Data'!BB41)-0.4559)&gt;C$195,0,IF((0.1233*LN('Indicator Data'!BB41)-0.4559)&lt;C$194,10,(C$195-(0.1233*LN('Indicator Data'!BB41)-0.4559))/(C$195-C$194)*10)),IF('Indicator Data'!Q41&gt;C$195,0,IF('Indicator Data'!Q41&lt;C$194,10,(C$195-'Indicator Data'!Q41)/(C$195-C$194)*10))),1)</f>
        <v>3.1</v>
      </c>
      <c r="D38" s="73">
        <f>IF('Indicator Data'!R41="No data","x",ROUND((IF(LOG('Indicator Data'!R41*1000)&gt;D$195,10,IF(LOG('Indicator Data'!R41*1000)&lt;D$194,0,10-(D$195-LOG('Indicator Data'!R41*1000))/(D$195-D$194)*10))),1))</f>
        <v>4.9000000000000004</v>
      </c>
      <c r="E38" s="74">
        <f t="shared" si="2"/>
        <v>4.0999999999999996</v>
      </c>
      <c r="F38" s="73">
        <f>IF('Indicator Data'!AF41="No data","x",ROUND(IF('Indicator Data'!AF41&gt;F$195,10,IF('Indicator Data'!AF41&lt;F$194,0,10-(F$195-'Indicator Data'!AF41)/(F$195-F$194)*10)),1))</f>
        <v>5.0999999999999996</v>
      </c>
      <c r="G38" s="73">
        <f>IF('Indicator Data'!AG41="No data","x",ROUND(IF('Indicator Data'!AG41&gt;G$195,10,IF('Indicator Data'!AG41&lt;G$194,0,10-(G$195-'Indicator Data'!AG41)/(G$195-G$194)*10)),1))</f>
        <v>6.4</v>
      </c>
      <c r="H38" s="74">
        <f t="shared" si="3"/>
        <v>5.8</v>
      </c>
      <c r="I38" s="75">
        <f>SUM(IF('Indicator Data'!S41=0,0,'Indicator Data'!S41/1000000),SUM('Indicator Data'!T41:U41))</f>
        <v>1914.9588429999999</v>
      </c>
      <c r="J38" s="75">
        <f>I38/'Indicator Data'!BC41*1000000</f>
        <v>39.028529530741039</v>
      </c>
      <c r="K38" s="73">
        <f t="shared" si="4"/>
        <v>0.8</v>
      </c>
      <c r="L38" s="73">
        <f>IF('Indicator Data'!V41="No data","x",ROUND(IF('Indicator Data'!V41&gt;L$195,10,IF('Indicator Data'!V41&lt;L$194,0,10-(L$195-'Indicator Data'!V41)/(L$195-L$194)*10)),1))</f>
        <v>0.2</v>
      </c>
      <c r="M38" s="74">
        <f t="shared" si="5"/>
        <v>0.5</v>
      </c>
      <c r="N38" s="76">
        <f t="shared" si="6"/>
        <v>3.6</v>
      </c>
      <c r="O38" s="88">
        <f>IF(AND('Indicator Data'!AK41="No data",'Indicator Data'!AL41="No data"),0,SUM('Indicator Data'!AK41:AM41)/1000)</f>
        <v>6516.6760000000004</v>
      </c>
      <c r="P38" s="73">
        <f t="shared" si="7"/>
        <v>10</v>
      </c>
      <c r="Q38" s="77">
        <f>O38*1000/'Indicator Data'!BC41</f>
        <v>0.13281553420219977</v>
      </c>
      <c r="R38" s="73">
        <f t="shared" si="8"/>
        <v>10</v>
      </c>
      <c r="S38" s="78">
        <f t="shared" si="9"/>
        <v>10</v>
      </c>
      <c r="T38" s="73">
        <f>IF('Indicator Data'!AB41="No data","x",ROUND(IF('Indicator Data'!AB41&gt;T$195,10,IF('Indicator Data'!AB41&lt;T$194,0,10-(T$195-'Indicator Data'!AB41)/(T$195-T$194)*10)),1))</f>
        <v>0.8</v>
      </c>
      <c r="U38" s="73">
        <f>IF('Indicator Data'!AA41="No data","x",ROUND(IF('Indicator Data'!AA41&gt;U$195,10,IF('Indicator Data'!AA41&lt;U$194,0,10-(U$195-'Indicator Data'!AA41)/(U$195-U$194)*10)),1))</f>
        <v>0.6</v>
      </c>
      <c r="V38" s="73">
        <f>IF('Indicator Data'!AE41="No data","x",ROUND(IF('Indicator Data'!AE41&gt;V$195,10,IF('Indicator Data'!AE41&lt;V$194,0,10-(V$195-'Indicator Data'!AE41)/(V$195-V$194)*10)),1))</f>
        <v>0.1</v>
      </c>
      <c r="W38" s="74">
        <f t="shared" si="15"/>
        <v>0.5</v>
      </c>
      <c r="X38" s="73">
        <f>IF('Indicator Data'!W41="No data","x",ROUND(IF('Indicator Data'!W41&gt;X$195,10,IF('Indicator Data'!W41&lt;X$194,0,10-(X$195-'Indicator Data'!W41)/(X$195-X$194)*10)),1))</f>
        <v>1.1000000000000001</v>
      </c>
      <c r="Y38" s="73">
        <f>IF('Indicator Data'!X41="No data","x",ROUND(IF('Indicator Data'!X41&gt;Y$195,10,IF('Indicator Data'!X41&lt;Y$194,0,10-(Y$195-'Indicator Data'!X41)/(Y$195-Y$194)*10)),1))</f>
        <v>0.8</v>
      </c>
      <c r="Z38" s="74">
        <f t="shared" si="10"/>
        <v>1</v>
      </c>
      <c r="AA38" s="88">
        <f>('Indicator Data'!AJ41+'Indicator Data'!AI41*0.5+'Indicator Data'!AH41*0.25)/1000</f>
        <v>98.933499999999995</v>
      </c>
      <c r="AB38" s="79">
        <f>AA38*1000/'Indicator Data'!BC41</f>
        <v>2.0163509207751515E-3</v>
      </c>
      <c r="AC38" s="74">
        <f t="shared" si="11"/>
        <v>0.2</v>
      </c>
      <c r="AD38" s="73">
        <f>IF('Indicator Data'!AN41="No data","x",ROUND(IF('Indicator Data'!AN41&lt;$AD$194,10,IF('Indicator Data'!AN41&gt;$AD$195,0,($AD$195-'Indicator Data'!AN41)/($AD$195-$AD$194)*10)),1))</f>
        <v>3.3</v>
      </c>
      <c r="AE38" s="73">
        <f>IF('Indicator Data'!AO41="No data","x",ROUND(IF('Indicator Data'!AO41&gt;$AE$195,10,IF('Indicator Data'!AO41&lt;$AE$194,0,10-($AE$195-'Indicator Data'!AO41)/($AE$195-$AE$194)*10)),1))</f>
        <v>0.7</v>
      </c>
      <c r="AF38" s="80">
        <f>IF('Indicator Data'!AP41="No data","x",ROUND(IF('Indicator Data'!AP41&gt;$AF$195,10,IF('Indicator Data'!AP41&lt;$AF$194,0,10-($AF$195-'Indicator Data'!AP41)/($AF$195-$AF$194)*10)),1))</f>
        <v>1.9</v>
      </c>
      <c r="AG38" s="80">
        <f>IF('Indicator Data'!AQ41="No data","x",ROUND(IF('Indicator Data'!AQ41&gt;$AG$195,10,IF('Indicator Data'!AQ41&lt;$AG$194,0,10-($AG$195-'Indicator Data'!AQ41)/($AG$195-$AG$194)*10)),1))</f>
        <v>2.2999999999999998</v>
      </c>
      <c r="AH38" s="73">
        <f t="shared" si="12"/>
        <v>2</v>
      </c>
      <c r="AI38" s="74">
        <f t="shared" si="13"/>
        <v>2</v>
      </c>
      <c r="AJ38" s="81">
        <f t="shared" si="14"/>
        <v>0.9</v>
      </c>
      <c r="AK38" s="82">
        <f t="shared" si="16"/>
        <v>7.7</v>
      </c>
    </row>
    <row r="39" spans="1:37" s="4" customFormat="1" x14ac:dyDescent="0.35">
      <c r="A39" s="126" t="str">
        <f>'Indicator Data'!A42</f>
        <v>Comoros</v>
      </c>
      <c r="B39" s="59" t="str">
        <f>'Indicator Data'!B42</f>
        <v>COM</v>
      </c>
      <c r="C39" s="73">
        <f>ROUND(IF('Indicator Data'!Q42="No data",IF((0.1233*LN('Indicator Data'!BB42)-0.4559)&gt;C$195,0,IF((0.1233*LN('Indicator Data'!BB42)-0.4559)&lt;C$194,10,(C$195-(0.1233*LN('Indicator Data'!BB42)-0.4559))/(C$195-C$194)*10)),IF('Indicator Data'!Q42&gt;C$195,0,IF('Indicator Data'!Q42&lt;C$194,10,(C$195-'Indicator Data'!Q42)/(C$195-C$194)*10))),1)</f>
        <v>6.9</v>
      </c>
      <c r="D39" s="73">
        <f>IF('Indicator Data'!R42="No data","x",ROUND((IF(LOG('Indicator Data'!R42*1000)&gt;D$195,10,IF(LOG('Indicator Data'!R42*1000)&lt;D$194,0,10-(D$195-LOG('Indicator Data'!R42*1000))/(D$195-D$194)*10))),1))</f>
        <v>8.1999999999999993</v>
      </c>
      <c r="E39" s="74">
        <f t="shared" si="2"/>
        <v>7.6</v>
      </c>
      <c r="F39" s="73" t="str">
        <f>IF('Indicator Data'!AF42="No data","x",ROUND(IF('Indicator Data'!AF42&gt;F$195,10,IF('Indicator Data'!AF42&lt;F$194,0,10-(F$195-'Indicator Data'!AF42)/(F$195-F$194)*10)),1))</f>
        <v>x</v>
      </c>
      <c r="G39" s="73" t="str">
        <f>IF('Indicator Data'!AG42="No data","x",ROUND(IF('Indicator Data'!AG42&gt;G$195,10,IF('Indicator Data'!AG42&lt;G$194,0,10-(G$195-'Indicator Data'!AG42)/(G$195-G$194)*10)),1))</f>
        <v>x</v>
      </c>
      <c r="H39" s="74" t="str">
        <f t="shared" si="3"/>
        <v>x</v>
      </c>
      <c r="I39" s="75">
        <f>SUM(IF('Indicator Data'!S42=0,0,'Indicator Data'!S42/1000000),SUM('Indicator Data'!T42:U42))</f>
        <v>46.579253000000001</v>
      </c>
      <c r="J39" s="75">
        <f>I39/'Indicator Data'!BC42*1000000</f>
        <v>57.22885643656808</v>
      </c>
      <c r="K39" s="73">
        <f t="shared" si="4"/>
        <v>1.1000000000000001</v>
      </c>
      <c r="L39" s="73">
        <f>IF('Indicator Data'!V42="No data","x",ROUND(IF('Indicator Data'!V42&gt;L$195,10,IF('Indicator Data'!V42&lt;L$194,0,10-(L$195-'Indicator Data'!V42)/(L$195-L$194)*10)),1))</f>
        <v>4.0999999999999996</v>
      </c>
      <c r="M39" s="74">
        <f t="shared" si="5"/>
        <v>2.6</v>
      </c>
      <c r="N39" s="76">
        <f t="shared" si="6"/>
        <v>5.9</v>
      </c>
      <c r="O39" s="88">
        <f>IF(AND('Indicator Data'!AK42="No data",'Indicator Data'!AL42="No data"),0,SUM('Indicator Data'!AK42:AM42)/1000)</f>
        <v>0</v>
      </c>
      <c r="P39" s="73">
        <f t="shared" si="7"/>
        <v>0</v>
      </c>
      <c r="Q39" s="77">
        <f>O39*1000/'Indicator Data'!BC42</f>
        <v>0</v>
      </c>
      <c r="R39" s="73">
        <f t="shared" si="8"/>
        <v>0</v>
      </c>
      <c r="S39" s="78">
        <f t="shared" si="9"/>
        <v>0</v>
      </c>
      <c r="T39" s="73">
        <f>IF('Indicator Data'!AB42="No data","x",ROUND(IF('Indicator Data'!AB42&gt;T$195,10,IF('Indicator Data'!AB42&lt;T$194,0,10-(T$195-'Indicator Data'!AB42)/(T$195-T$194)*10)),1))</f>
        <v>0.2</v>
      </c>
      <c r="U39" s="73">
        <f>IF('Indicator Data'!AA42="No data","x",ROUND(IF('Indicator Data'!AA42&gt;U$195,10,IF('Indicator Data'!AA42&lt;U$194,0,10-(U$195-'Indicator Data'!AA42)/(U$195-U$194)*10)),1))</f>
        <v>0.6</v>
      </c>
      <c r="V39" s="73">
        <f>IF('Indicator Data'!AE42="No data","x",ROUND(IF('Indicator Data'!AE42&gt;V$195,10,IF('Indicator Data'!AE42&lt;V$194,0,10-(V$195-'Indicator Data'!AE42)/(V$195-V$194)*10)),1))</f>
        <v>5.8</v>
      </c>
      <c r="W39" s="74">
        <f t="shared" si="15"/>
        <v>2.2000000000000002</v>
      </c>
      <c r="X39" s="73">
        <f>IF('Indicator Data'!W42="No data","x",ROUND(IF('Indicator Data'!W42&gt;X$195,10,IF('Indicator Data'!W42&lt;X$194,0,10-(X$195-'Indicator Data'!W42)/(X$195-X$194)*10)),1))</f>
        <v>5.3</v>
      </c>
      <c r="Y39" s="73">
        <f>IF('Indicator Data'!X42="No data","x",ROUND(IF('Indicator Data'!X42&gt;Y$195,10,IF('Indicator Data'!X42&lt;Y$194,0,10-(Y$195-'Indicator Data'!X42)/(Y$195-Y$194)*10)),1))</f>
        <v>3.8</v>
      </c>
      <c r="Z39" s="74">
        <f t="shared" si="10"/>
        <v>4.5999999999999996</v>
      </c>
      <c r="AA39" s="88">
        <f>('Indicator Data'!AJ42+'Indicator Data'!AI42*0.5+'Indicator Data'!AH42*0.25)/1000</f>
        <v>0</v>
      </c>
      <c r="AB39" s="79">
        <f>AA39*1000/'Indicator Data'!BC42</f>
        <v>0</v>
      </c>
      <c r="AC39" s="74">
        <f t="shared" si="11"/>
        <v>0</v>
      </c>
      <c r="AD39" s="73">
        <f>IF('Indicator Data'!AN42="No data","x",ROUND(IF('Indicator Data'!AN42&lt;$AD$194,10,IF('Indicator Data'!AN42&gt;$AD$195,0,($AD$195-'Indicator Data'!AN42)/($AD$195-$AD$194)*10)),1))</f>
        <v>5.9</v>
      </c>
      <c r="AE39" s="73">
        <f>IF('Indicator Data'!AO42="No data","x",ROUND(IF('Indicator Data'!AO42&gt;$AE$195,10,IF('Indicator Data'!AO42&lt;$AE$194,0,10-($AE$195-'Indicator Data'!AO42)/($AE$195-$AE$194)*10)),1))</f>
        <v>9</v>
      </c>
      <c r="AF39" s="80" t="str">
        <f>IF('Indicator Data'!AP42="No data","x",ROUND(IF('Indicator Data'!AP42&gt;$AF$195,10,IF('Indicator Data'!AP42&lt;$AF$194,0,10-($AF$195-'Indicator Data'!AP42)/($AF$195-$AF$194)*10)),1))</f>
        <v>x</v>
      </c>
      <c r="AG39" s="80" t="str">
        <f>IF('Indicator Data'!AQ42="No data","x",ROUND(IF('Indicator Data'!AQ42&gt;$AG$195,10,IF('Indicator Data'!AQ42&lt;$AG$194,0,10-($AG$195-'Indicator Data'!AQ42)/($AG$195-$AG$194)*10)),1))</f>
        <v>x</v>
      </c>
      <c r="AH39" s="73" t="str">
        <f t="shared" si="12"/>
        <v>x</v>
      </c>
      <c r="AI39" s="74">
        <f t="shared" si="13"/>
        <v>7.5</v>
      </c>
      <c r="AJ39" s="81">
        <f t="shared" si="14"/>
        <v>4.2</v>
      </c>
      <c r="AK39" s="82">
        <f t="shared" si="16"/>
        <v>2.2999999999999998</v>
      </c>
    </row>
    <row r="40" spans="1:37" s="4" customFormat="1" x14ac:dyDescent="0.35">
      <c r="A40" s="126" t="str">
        <f>'Indicator Data'!A43</f>
        <v>Congo</v>
      </c>
      <c r="B40" s="59" t="str">
        <f>'Indicator Data'!B43</f>
        <v>COG</v>
      </c>
      <c r="C40" s="73">
        <f>ROUND(IF('Indicator Data'!Q43="No data",IF((0.1233*LN('Indicator Data'!BB43)-0.4559)&gt;C$195,0,IF((0.1233*LN('Indicator Data'!BB43)-0.4559)&lt;C$194,10,(C$195-(0.1233*LN('Indicator Data'!BB43)-0.4559))/(C$195-C$194)*10)),IF('Indicator Data'!Q43&gt;C$195,0,IF('Indicator Data'!Q43&lt;C$194,10,(C$195-'Indicator Data'!Q43)/(C$195-C$194)*10))),1)</f>
        <v>5.3</v>
      </c>
      <c r="D40" s="73">
        <f>IF('Indicator Data'!R43="No data","x",ROUND((IF(LOG('Indicator Data'!R43*1000)&gt;D$195,10,IF(LOG('Indicator Data'!R43*1000)&lt;D$194,0,10-(D$195-LOG('Indicator Data'!R43*1000))/(D$195-D$194)*10))),1))</f>
        <v>8.5</v>
      </c>
      <c r="E40" s="74">
        <f t="shared" si="2"/>
        <v>7.2</v>
      </c>
      <c r="F40" s="73">
        <f>IF('Indicator Data'!AF43="No data","x",ROUND(IF('Indicator Data'!AF43&gt;F$195,10,IF('Indicator Data'!AF43&lt;F$194,0,10-(F$195-'Indicator Data'!AF43)/(F$195-F$194)*10)),1))</f>
        <v>7.7</v>
      </c>
      <c r="G40" s="73">
        <f>IF('Indicator Data'!AG43="No data","x",ROUND(IF('Indicator Data'!AG43&gt;G$195,10,IF('Indicator Data'!AG43&lt;G$194,0,10-(G$195-'Indicator Data'!AG43)/(G$195-G$194)*10)),1))</f>
        <v>6</v>
      </c>
      <c r="H40" s="74">
        <f t="shared" si="3"/>
        <v>6.9</v>
      </c>
      <c r="I40" s="75">
        <f>SUM(IF('Indicator Data'!S43=0,0,'Indicator Data'!S43/1000000),SUM('Indicator Data'!T43:U43))</f>
        <v>105.23579999999998</v>
      </c>
      <c r="J40" s="75">
        <f>I40/'Indicator Data'!BC43*1000000</f>
        <v>20.003953808867557</v>
      </c>
      <c r="K40" s="73">
        <f t="shared" si="4"/>
        <v>0.4</v>
      </c>
      <c r="L40" s="73">
        <f>IF('Indicator Data'!V43="No data","x",ROUND(IF('Indicator Data'!V43&gt;L$195,10,IF('Indicator Data'!V43&lt;L$194,0,10-(L$195-'Indicator Data'!V43)/(L$195-L$194)*10)),1))</f>
        <v>0.9</v>
      </c>
      <c r="M40" s="74">
        <f t="shared" si="5"/>
        <v>0.7</v>
      </c>
      <c r="N40" s="76">
        <f t="shared" si="6"/>
        <v>5.5</v>
      </c>
      <c r="O40" s="88">
        <f>IF(AND('Indicator Data'!AK43="No data",'Indicator Data'!AL43="No data"),0,SUM('Indicator Data'!AK43:AM43)/1000)</f>
        <v>154.71700000000001</v>
      </c>
      <c r="P40" s="73">
        <f t="shared" si="7"/>
        <v>7.3</v>
      </c>
      <c r="Q40" s="77">
        <f>O40*1000/'Indicator Data'!BC43</f>
        <v>2.9409684930855867E-2</v>
      </c>
      <c r="R40" s="73">
        <f t="shared" si="8"/>
        <v>7.3</v>
      </c>
      <c r="S40" s="78">
        <f t="shared" si="9"/>
        <v>7.3</v>
      </c>
      <c r="T40" s="73">
        <f>IF('Indicator Data'!AB43="No data","x",ROUND(IF('Indicator Data'!AB43&gt;T$195,10,IF('Indicator Data'!AB43&lt;T$194,0,10-(T$195-'Indicator Data'!AB43)/(T$195-T$194)*10)),1))</f>
        <v>6.2</v>
      </c>
      <c r="U40" s="73">
        <f>IF('Indicator Data'!AA43="No data","x",ROUND(IF('Indicator Data'!AA43&gt;U$195,10,IF('Indicator Data'!AA43&lt;U$194,0,10-(U$195-'Indicator Data'!AA43)/(U$195-U$194)*10)),1))</f>
        <v>6.8</v>
      </c>
      <c r="V40" s="73">
        <f>IF('Indicator Data'!AE43="No data","x",ROUND(IF('Indicator Data'!AE43&gt;V$195,10,IF('Indicator Data'!AE43&lt;V$194,0,10-(V$195-'Indicator Data'!AE43)/(V$195-V$194)*10)),1))</f>
        <v>8.6999999999999993</v>
      </c>
      <c r="W40" s="74">
        <f t="shared" si="15"/>
        <v>7.2</v>
      </c>
      <c r="X40" s="73">
        <f>IF('Indicator Data'!W43="No data","x",ROUND(IF('Indicator Data'!W43&gt;X$195,10,IF('Indicator Data'!W43&lt;X$194,0,10-(X$195-'Indicator Data'!W43)/(X$195-X$194)*10)),1))</f>
        <v>3.7</v>
      </c>
      <c r="Y40" s="73">
        <f>IF('Indicator Data'!X43="No data","x",ROUND(IF('Indicator Data'!X43&gt;Y$195,10,IF('Indicator Data'!X43&lt;Y$194,0,10-(Y$195-'Indicator Data'!X43)/(Y$195-Y$194)*10)),1))</f>
        <v>2.7</v>
      </c>
      <c r="Z40" s="74">
        <f t="shared" si="10"/>
        <v>3.2</v>
      </c>
      <c r="AA40" s="88">
        <f>('Indicator Data'!AJ43+'Indicator Data'!AI43*0.5+'Indicator Data'!AH43*0.25)/1000</f>
        <v>0</v>
      </c>
      <c r="AB40" s="79">
        <f>AA40*1000/'Indicator Data'!BC43</f>
        <v>0</v>
      </c>
      <c r="AC40" s="74">
        <f t="shared" si="11"/>
        <v>0</v>
      </c>
      <c r="AD40" s="73">
        <f>IF('Indicator Data'!AN43="No data","x",ROUND(IF('Indicator Data'!AN43&lt;$AD$194,10,IF('Indicator Data'!AN43&gt;$AD$195,0,($AD$195-'Indicator Data'!AN43)/($AD$195-$AD$194)*10)),1))</f>
        <v>6.7</v>
      </c>
      <c r="AE40" s="73">
        <f>IF('Indicator Data'!AO43="No data","x",ROUND(IF('Indicator Data'!AO43&gt;$AE$195,10,IF('Indicator Data'!AO43&lt;$AE$194,0,10-($AE$195-'Indicator Data'!AO43)/($AE$195-$AE$194)*10)),1))</f>
        <v>7.7</v>
      </c>
      <c r="AF40" s="80">
        <f>IF('Indicator Data'!AP43="No data","x",ROUND(IF('Indicator Data'!AP43&gt;$AF$195,10,IF('Indicator Data'!AP43&lt;$AF$194,0,10-($AF$195-'Indicator Data'!AP43)/($AF$195-$AF$194)*10)),1))</f>
        <v>5.9</v>
      </c>
      <c r="AG40" s="80">
        <f>IF('Indicator Data'!AQ43="No data","x",ROUND(IF('Indicator Data'!AQ43&gt;$AG$195,10,IF('Indicator Data'!AQ43&lt;$AG$194,0,10-($AG$195-'Indicator Data'!AQ43)/($AG$195-$AG$194)*10)),1))</f>
        <v>9.4</v>
      </c>
      <c r="AH40" s="73">
        <f t="shared" si="12"/>
        <v>6.6</v>
      </c>
      <c r="AI40" s="74">
        <f t="shared" si="13"/>
        <v>7</v>
      </c>
      <c r="AJ40" s="81">
        <f t="shared" si="14"/>
        <v>5</v>
      </c>
      <c r="AK40" s="82">
        <f t="shared" si="16"/>
        <v>6.3</v>
      </c>
    </row>
    <row r="41" spans="1:37" s="4" customFormat="1" x14ac:dyDescent="0.35">
      <c r="A41" s="126" t="str">
        <f>'Indicator Data'!A44</f>
        <v>Congo DR</v>
      </c>
      <c r="B41" s="59" t="str">
        <f>'Indicator Data'!B44</f>
        <v>COD</v>
      </c>
      <c r="C41" s="73">
        <f>ROUND(IF('Indicator Data'!Q44="No data",IF((0.1233*LN('Indicator Data'!BB44)-0.4559)&gt;C$195,0,IF((0.1233*LN('Indicator Data'!BB44)-0.4559)&lt;C$194,10,(C$195-(0.1233*LN('Indicator Data'!BB44)-0.4559))/(C$195-C$194)*10)),IF('Indicator Data'!Q44&gt;C$195,0,IF('Indicator Data'!Q44&lt;C$194,10,(C$195-'Indicator Data'!Q44)/(C$195-C$194)*10))),1)</f>
        <v>7.6</v>
      </c>
      <c r="D41" s="73">
        <f>IF('Indicator Data'!R44="No data","x",ROUND((IF(LOG('Indicator Data'!R44*1000)&gt;D$195,10,IF(LOG('Indicator Data'!R44*1000)&lt;D$194,0,10-(D$195-LOG('Indicator Data'!R44*1000))/(D$195-D$194)*10))),1))</f>
        <v>9.5</v>
      </c>
      <c r="E41" s="74">
        <f t="shared" si="2"/>
        <v>8.6999999999999993</v>
      </c>
      <c r="F41" s="73">
        <f>IF('Indicator Data'!AF44="No data","x",ROUND(IF('Indicator Data'!AF44&gt;F$195,10,IF('Indicator Data'!AF44&lt;F$194,0,10-(F$195-'Indicator Data'!AF44)/(F$195-F$194)*10)),1))</f>
        <v>8.6999999999999993</v>
      </c>
      <c r="G41" s="73">
        <f>IF('Indicator Data'!AG44="No data","x",ROUND(IF('Indicator Data'!AG44&gt;G$195,10,IF('Indicator Data'!AG44&lt;G$194,0,10-(G$195-'Indicator Data'!AG44)/(G$195-G$194)*10)),1))</f>
        <v>4.3</v>
      </c>
      <c r="H41" s="74">
        <f t="shared" si="3"/>
        <v>6.5</v>
      </c>
      <c r="I41" s="75">
        <f>SUM(IF('Indicator Data'!S44=0,0,'Indicator Data'!S44/1000000),SUM('Indicator Data'!T44:U44))</f>
        <v>3792.9501410000003</v>
      </c>
      <c r="J41" s="75">
        <f>I41/'Indicator Data'!BC44*1000000</f>
        <v>46.630819856074723</v>
      </c>
      <c r="K41" s="73">
        <f t="shared" si="4"/>
        <v>0.9</v>
      </c>
      <c r="L41" s="73">
        <f>IF('Indicator Data'!V44="No data","x",ROUND(IF('Indicator Data'!V44&gt;L$195,10,IF('Indicator Data'!V44&lt;L$194,0,10-(L$195-'Indicator Data'!V44)/(L$195-L$194)*10)),1))</f>
        <v>4.0999999999999996</v>
      </c>
      <c r="M41" s="74">
        <f t="shared" si="5"/>
        <v>2.5</v>
      </c>
      <c r="N41" s="76">
        <f t="shared" si="6"/>
        <v>6.6</v>
      </c>
      <c r="O41" s="88">
        <f>IF(AND('Indicator Data'!AK44="No data",'Indicator Data'!AL44="No data"),0,SUM('Indicator Data'!AK44:AM44)/1000)</f>
        <v>3494.8290000000002</v>
      </c>
      <c r="P41" s="73">
        <f t="shared" si="7"/>
        <v>10</v>
      </c>
      <c r="Q41" s="77">
        <f>O41*1000/'Indicator Data'!BC44</f>
        <v>4.2965695690326176E-2</v>
      </c>
      <c r="R41" s="73">
        <f t="shared" si="8"/>
        <v>8.1</v>
      </c>
      <c r="S41" s="78">
        <f t="shared" si="9"/>
        <v>9.1</v>
      </c>
      <c r="T41" s="73">
        <f>IF('Indicator Data'!AB44="No data","x",ROUND(IF('Indicator Data'!AB44&gt;T$195,10,IF('Indicator Data'!AB44&lt;T$194,0,10-(T$195-'Indicator Data'!AB44)/(T$195-T$194)*10)),1))</f>
        <v>1.4</v>
      </c>
      <c r="U41" s="73">
        <f>IF('Indicator Data'!AA44="No data","x",ROUND(IF('Indicator Data'!AA44&gt;U$195,10,IF('Indicator Data'!AA44&lt;U$194,0,10-(U$195-'Indicator Data'!AA44)/(U$195-U$194)*10)),1))</f>
        <v>5.9</v>
      </c>
      <c r="V41" s="73">
        <f>IF('Indicator Data'!AE44="No data","x",ROUND(IF('Indicator Data'!AE44&gt;V$195,10,IF('Indicator Data'!AE44&lt;V$194,0,10-(V$195-'Indicator Data'!AE44)/(V$195-V$194)*10)),1))</f>
        <v>8.9</v>
      </c>
      <c r="W41" s="74">
        <f t="shared" si="15"/>
        <v>5.4</v>
      </c>
      <c r="X41" s="73">
        <f>IF('Indicator Data'!W44="No data","x",ROUND(IF('Indicator Data'!W44&gt;X$195,10,IF('Indicator Data'!W44&lt;X$194,0,10-(X$195-'Indicator Data'!W44)/(X$195-X$194)*10)),1))</f>
        <v>7</v>
      </c>
      <c r="Y41" s="73">
        <f>IF('Indicator Data'!X44="No data","x",ROUND(IF('Indicator Data'!X44&gt;Y$195,10,IF('Indicator Data'!X44&lt;Y$194,0,10-(Y$195-'Indicator Data'!X44)/(Y$195-Y$194)*10)),1))</f>
        <v>5.2</v>
      </c>
      <c r="Z41" s="74">
        <f t="shared" si="10"/>
        <v>6.1</v>
      </c>
      <c r="AA41" s="88">
        <f>('Indicator Data'!AJ44+'Indicator Data'!AI44*0.5+'Indicator Data'!AH44*0.25)/1000</f>
        <v>20.766249999999999</v>
      </c>
      <c r="AB41" s="79">
        <f>AA41*1000/'Indicator Data'!BC44</f>
        <v>2.5530186974219221E-4</v>
      </c>
      <c r="AC41" s="74">
        <f t="shared" si="11"/>
        <v>0</v>
      </c>
      <c r="AD41" s="73">
        <f>IF('Indicator Data'!AN44="No data","x",ROUND(IF('Indicator Data'!AN44&lt;$AD$194,10,IF('Indicator Data'!AN44&gt;$AD$195,0,($AD$195-'Indicator Data'!AN44)/($AD$195-$AD$194)*10)),1))</f>
        <v>9.3000000000000007</v>
      </c>
      <c r="AE41" s="73">
        <f>IF('Indicator Data'!AO44="No data","x",ROUND(IF('Indicator Data'!AO44&gt;$AE$195,10,IF('Indicator Data'!AO44&lt;$AE$194,0,10-($AE$195-'Indicator Data'!AO44)/($AE$195-$AE$194)*10)),1))</f>
        <v>10</v>
      </c>
      <c r="AF41" s="80" t="str">
        <f>IF('Indicator Data'!AP44="No data","x",ROUND(IF('Indicator Data'!AP44&gt;$AF$195,10,IF('Indicator Data'!AP44&lt;$AF$194,0,10-($AF$195-'Indicator Data'!AP44)/($AF$195-$AF$194)*10)),1))</f>
        <v>x</v>
      </c>
      <c r="AG41" s="80" t="str">
        <f>IF('Indicator Data'!AQ44="No data","x",ROUND(IF('Indicator Data'!AQ44&gt;$AG$195,10,IF('Indicator Data'!AQ44&lt;$AG$194,0,10-($AG$195-'Indicator Data'!AQ44)/($AG$195-$AG$194)*10)),1))</f>
        <v>x</v>
      </c>
      <c r="AH41" s="73" t="str">
        <f t="shared" si="12"/>
        <v>x</v>
      </c>
      <c r="AI41" s="74">
        <f t="shared" si="13"/>
        <v>9.6999999999999993</v>
      </c>
      <c r="AJ41" s="81">
        <f t="shared" si="14"/>
        <v>6.5</v>
      </c>
      <c r="AK41" s="82">
        <f t="shared" si="16"/>
        <v>8.1</v>
      </c>
    </row>
    <row r="42" spans="1:37" s="4" customFormat="1" x14ac:dyDescent="0.35">
      <c r="A42" s="126" t="str">
        <f>'Indicator Data'!A45</f>
        <v>Costa Rica</v>
      </c>
      <c r="B42" s="59" t="str">
        <f>'Indicator Data'!B45</f>
        <v>CRI</v>
      </c>
      <c r="C42" s="73">
        <f>ROUND(IF('Indicator Data'!Q45="No data",IF((0.1233*LN('Indicator Data'!BB45)-0.4559)&gt;C$195,0,IF((0.1233*LN('Indicator Data'!BB45)-0.4559)&lt;C$194,10,(C$195-(0.1233*LN('Indicator Data'!BB45)-0.4559))/(C$195-C$194)*10)),IF('Indicator Data'!Q45&gt;C$195,0,IF('Indicator Data'!Q45&lt;C$194,10,(C$195-'Indicator Data'!Q45)/(C$195-C$194)*10))),1)</f>
        <v>2.4</v>
      </c>
      <c r="D42" s="73" t="str">
        <f>IF('Indicator Data'!R45="No data","x",ROUND((IF(LOG('Indicator Data'!R45*1000)&gt;D$195,10,IF(LOG('Indicator Data'!R45*1000)&lt;D$194,0,10-(D$195-LOG('Indicator Data'!R45*1000))/(D$195-D$194)*10))),1))</f>
        <v>x</v>
      </c>
      <c r="E42" s="74">
        <f t="shared" si="2"/>
        <v>2.4</v>
      </c>
      <c r="F42" s="73">
        <f>IF('Indicator Data'!AF45="No data","x",ROUND(IF('Indicator Data'!AF45&gt;F$195,10,IF('Indicator Data'!AF45&lt;F$194,0,10-(F$195-'Indicator Data'!AF45)/(F$195-F$194)*10)),1))</f>
        <v>4</v>
      </c>
      <c r="G42" s="73">
        <f>IF('Indicator Data'!AG45="No data","x",ROUND(IF('Indicator Data'!AG45&gt;G$195,10,IF('Indicator Data'!AG45&lt;G$194,0,10-(G$195-'Indicator Data'!AG45)/(G$195-G$194)*10)),1))</f>
        <v>5.9</v>
      </c>
      <c r="H42" s="74">
        <f t="shared" si="3"/>
        <v>5</v>
      </c>
      <c r="I42" s="75">
        <f>SUM(IF('Indicator Data'!S45=0,0,'Indicator Data'!S45/1000000),SUM('Indicator Data'!T45:U45))</f>
        <v>145.580277</v>
      </c>
      <c r="J42" s="75">
        <f>I42/'Indicator Data'!BC45*1000000</f>
        <v>29.675322462186866</v>
      </c>
      <c r="K42" s="73">
        <f t="shared" si="4"/>
        <v>0.6</v>
      </c>
      <c r="L42" s="73">
        <f>IF('Indicator Data'!V45="No data","x",ROUND(IF('Indicator Data'!V45&gt;L$195,10,IF('Indicator Data'!V45&lt;L$194,0,10-(L$195-'Indicator Data'!V45)/(L$195-L$194)*10)),1))</f>
        <v>0.1</v>
      </c>
      <c r="M42" s="74">
        <f t="shared" si="5"/>
        <v>0.4</v>
      </c>
      <c r="N42" s="76">
        <f t="shared" si="6"/>
        <v>2.6</v>
      </c>
      <c r="O42" s="88">
        <f>IF(AND('Indicator Data'!AK45="No data",'Indicator Data'!AL45="No data"),0,SUM('Indicator Data'!AK45:AM45)/1000)</f>
        <v>4.5999999999999996</v>
      </c>
      <c r="P42" s="73">
        <f t="shared" si="7"/>
        <v>2.2000000000000002</v>
      </c>
      <c r="Q42" s="77">
        <f>O42*1000/'Indicator Data'!BC45</f>
        <v>9.3767154548043334E-4</v>
      </c>
      <c r="R42" s="73">
        <f t="shared" si="8"/>
        <v>3.1</v>
      </c>
      <c r="S42" s="78">
        <f t="shared" si="9"/>
        <v>2.7</v>
      </c>
      <c r="T42" s="73">
        <f>IF('Indicator Data'!AB45="No data","x",ROUND(IF('Indicator Data'!AB45&gt;T$195,10,IF('Indicator Data'!AB45&lt;T$194,0,10-(T$195-'Indicator Data'!AB45)/(T$195-T$194)*10)),1))</f>
        <v>0.8</v>
      </c>
      <c r="U42" s="73">
        <f>IF('Indicator Data'!AA45="No data","x",ROUND(IF('Indicator Data'!AA45&gt;U$195,10,IF('Indicator Data'!AA45&lt;U$194,0,10-(U$195-'Indicator Data'!AA45)/(U$195-U$194)*10)),1))</f>
        <v>0.2</v>
      </c>
      <c r="V42" s="73">
        <f>IF('Indicator Data'!AE45="No data","x",ROUND(IF('Indicator Data'!AE45&gt;V$195,10,IF('Indicator Data'!AE45&lt;V$194,0,10-(V$195-'Indicator Data'!AE45)/(V$195-V$194)*10)),1))</f>
        <v>0</v>
      </c>
      <c r="W42" s="74">
        <f t="shared" si="15"/>
        <v>0.3</v>
      </c>
      <c r="X42" s="73">
        <f>IF('Indicator Data'!W45="No data","x",ROUND(IF('Indicator Data'!W45&gt;X$195,10,IF('Indicator Data'!W45&lt;X$194,0,10-(X$195-'Indicator Data'!W45)/(X$195-X$194)*10)),1))</f>
        <v>0.7</v>
      </c>
      <c r="Y42" s="73">
        <f>IF('Indicator Data'!X45="No data","x",ROUND(IF('Indicator Data'!X45&gt;Y$195,10,IF('Indicator Data'!X45&lt;Y$194,0,10-(Y$195-'Indicator Data'!X45)/(Y$195-Y$194)*10)),1))</f>
        <v>0.2</v>
      </c>
      <c r="Z42" s="74">
        <f t="shared" si="10"/>
        <v>0.5</v>
      </c>
      <c r="AA42" s="88">
        <f>('Indicator Data'!AJ45+'Indicator Data'!AI45*0.5+'Indicator Data'!AH45*0.25)/1000</f>
        <v>143.44</v>
      </c>
      <c r="AB42" s="79">
        <f>AA42*1000/'Indicator Data'!BC45</f>
        <v>2.9239044887763774E-2</v>
      </c>
      <c r="AC42" s="74">
        <f t="shared" si="11"/>
        <v>2.9</v>
      </c>
      <c r="AD42" s="73">
        <f>IF('Indicator Data'!AN45="No data","x",ROUND(IF('Indicator Data'!AN45&lt;$AD$194,10,IF('Indicator Data'!AN45&gt;$AD$195,0,($AD$195-'Indicator Data'!AN45)/($AD$195-$AD$194)*10)),1))</f>
        <v>4.4000000000000004</v>
      </c>
      <c r="AE42" s="73">
        <f>IF('Indicator Data'!AO45="No data","x",ROUND(IF('Indicator Data'!AO45&gt;$AE$195,10,IF('Indicator Data'!AO45&lt;$AE$194,0,10-($AE$195-'Indicator Data'!AO45)/($AE$195-$AE$194)*10)),1))</f>
        <v>0.2</v>
      </c>
      <c r="AF42" s="80">
        <f>IF('Indicator Data'!AP45="No data","x",ROUND(IF('Indicator Data'!AP45&gt;$AF$195,10,IF('Indicator Data'!AP45&lt;$AF$194,0,10-($AF$195-'Indicator Data'!AP45)/($AF$195-$AF$194)*10)),1))</f>
        <v>2.5</v>
      </c>
      <c r="AG42" s="80">
        <f>IF('Indicator Data'!AQ45="No data","x",ROUND(IF('Indicator Data'!AQ45&gt;$AG$195,10,IF('Indicator Data'!AQ45&lt;$AG$194,0,10-($AG$195-'Indicator Data'!AQ45)/($AG$195-$AG$194)*10)),1))</f>
        <v>3.8</v>
      </c>
      <c r="AH42" s="73">
        <f t="shared" si="12"/>
        <v>2.8</v>
      </c>
      <c r="AI42" s="74">
        <f t="shared" si="13"/>
        <v>2.5</v>
      </c>
      <c r="AJ42" s="81">
        <f t="shared" si="14"/>
        <v>1.6</v>
      </c>
      <c r="AK42" s="82">
        <f t="shared" si="16"/>
        <v>2.2000000000000002</v>
      </c>
    </row>
    <row r="43" spans="1:37" s="4" customFormat="1" x14ac:dyDescent="0.35">
      <c r="A43" s="126" t="str">
        <f>'Indicator Data'!A46</f>
        <v>Côte d'Ivoire</v>
      </c>
      <c r="B43" s="59" t="str">
        <f>'Indicator Data'!B46</f>
        <v>CIV</v>
      </c>
      <c r="C43" s="73">
        <f>ROUND(IF('Indicator Data'!Q46="No data",IF((0.1233*LN('Indicator Data'!BB46)-0.4559)&gt;C$195,0,IF((0.1233*LN('Indicator Data'!BB46)-0.4559)&lt;C$194,10,(C$195-(0.1233*LN('Indicator Data'!BB46)-0.4559))/(C$195-C$194)*10)),IF('Indicator Data'!Q46&gt;C$195,0,IF('Indicator Data'!Q46&lt;C$194,10,(C$195-'Indicator Data'!Q46)/(C$195-C$194)*10))),1)</f>
        <v>7</v>
      </c>
      <c r="D43" s="73">
        <f>IF('Indicator Data'!R46="No data","x",ROUND((IF(LOG('Indicator Data'!R46*1000)&gt;D$195,10,IF(LOG('Indicator Data'!R46*1000)&lt;D$194,0,10-(D$195-LOG('Indicator Data'!R46*1000))/(D$195-D$194)*10))),1))</f>
        <v>8.8000000000000007</v>
      </c>
      <c r="E43" s="74">
        <f t="shared" si="2"/>
        <v>8</v>
      </c>
      <c r="F43" s="73">
        <f>IF('Indicator Data'!AF46="No data","x",ROUND(IF('Indicator Data'!AF46&gt;F$195,10,IF('Indicator Data'!AF46&lt;F$194,0,10-(F$195-'Indicator Data'!AF46)/(F$195-F$194)*10)),1))</f>
        <v>8.8000000000000007</v>
      </c>
      <c r="G43" s="73">
        <f>IF('Indicator Data'!AG46="No data","x",ROUND(IF('Indicator Data'!AG46&gt;G$195,10,IF('Indicator Data'!AG46&lt;G$194,0,10-(G$195-'Indicator Data'!AG46)/(G$195-G$194)*10)),1))</f>
        <v>4.5</v>
      </c>
      <c r="H43" s="74">
        <f t="shared" si="3"/>
        <v>6.7</v>
      </c>
      <c r="I43" s="75">
        <f>SUM(IF('Indicator Data'!S46=0,0,'Indicator Data'!S46/1000000),SUM('Indicator Data'!T46:U46))</f>
        <v>542.95715999999993</v>
      </c>
      <c r="J43" s="75">
        <f>I43/'Indicator Data'!BC46*1000000</f>
        <v>22.34874448183249</v>
      </c>
      <c r="K43" s="73">
        <f t="shared" si="4"/>
        <v>0.4</v>
      </c>
      <c r="L43" s="73">
        <f>IF('Indicator Data'!V46="No data","x",ROUND(IF('Indicator Data'!V46&gt;L$195,10,IF('Indicator Data'!V46&lt;L$194,0,10-(L$195-'Indicator Data'!V46)/(L$195-L$194)*10)),1))</f>
        <v>1.5</v>
      </c>
      <c r="M43" s="74">
        <f t="shared" si="5"/>
        <v>1</v>
      </c>
      <c r="N43" s="76">
        <f t="shared" si="6"/>
        <v>5.9</v>
      </c>
      <c r="O43" s="88">
        <f>IF(AND('Indicator Data'!AK46="No data",'Indicator Data'!AL46="No data"),0,SUM('Indicator Data'!AK46:AM46)/1000)</f>
        <v>18.599</v>
      </c>
      <c r="P43" s="73">
        <f t="shared" si="7"/>
        <v>4.2</v>
      </c>
      <c r="Q43" s="77">
        <f>O43*1000/'Indicator Data'!BC46</f>
        <v>7.6555634447771634E-4</v>
      </c>
      <c r="R43" s="73">
        <f t="shared" si="8"/>
        <v>3</v>
      </c>
      <c r="S43" s="78">
        <f t="shared" si="9"/>
        <v>3.6</v>
      </c>
      <c r="T43" s="73">
        <f>IF('Indicator Data'!AB46="No data","x",ROUND(IF('Indicator Data'!AB46&gt;T$195,10,IF('Indicator Data'!AB46&lt;T$194,0,10-(T$195-'Indicator Data'!AB46)/(T$195-T$194)*10)),1))</f>
        <v>5.4</v>
      </c>
      <c r="U43" s="73">
        <f>IF('Indicator Data'!AA46="No data","x",ROUND(IF('Indicator Data'!AA46&gt;U$195,10,IF('Indicator Data'!AA46&lt;U$194,0,10-(U$195-'Indicator Data'!AA46)/(U$195-U$194)*10)),1))</f>
        <v>2.7</v>
      </c>
      <c r="V43" s="73">
        <f>IF('Indicator Data'!AE46="No data","x",ROUND(IF('Indicator Data'!AE46&gt;V$195,10,IF('Indicator Data'!AE46&lt;V$194,0,10-(V$195-'Indicator Data'!AE46)/(V$195-V$194)*10)),1))</f>
        <v>5.9</v>
      </c>
      <c r="W43" s="74">
        <f t="shared" si="15"/>
        <v>4.7</v>
      </c>
      <c r="X43" s="73">
        <f>IF('Indicator Data'!W46="No data","x",ROUND(IF('Indicator Data'!W46&gt;X$195,10,IF('Indicator Data'!W46&lt;X$194,0,10-(X$195-'Indicator Data'!W46)/(X$195-X$194)*10)),1))</f>
        <v>6.8</v>
      </c>
      <c r="Y43" s="73">
        <f>IF('Indicator Data'!X46="No data","x",ROUND(IF('Indicator Data'!X46&gt;Y$195,10,IF('Indicator Data'!X46&lt;Y$194,0,10-(Y$195-'Indicator Data'!X46)/(Y$195-Y$194)*10)),1))</f>
        <v>2.8</v>
      </c>
      <c r="Z43" s="74">
        <f t="shared" si="10"/>
        <v>4.8</v>
      </c>
      <c r="AA43" s="88">
        <f>('Indicator Data'!AJ46+'Indicator Data'!AI46*0.5+'Indicator Data'!AH46*0.25)/1000</f>
        <v>25.422999999999998</v>
      </c>
      <c r="AB43" s="79">
        <f>AA43*1000/'Indicator Data'!BC46</f>
        <v>1.0464400745016928E-3</v>
      </c>
      <c r="AC43" s="74">
        <f t="shared" si="11"/>
        <v>0.1</v>
      </c>
      <c r="AD43" s="73">
        <f>IF('Indicator Data'!AN46="No data","x",ROUND(IF('Indicator Data'!AN46&lt;$AD$194,10,IF('Indicator Data'!AN46&gt;$AD$195,0,($AD$195-'Indicator Data'!AN46)/($AD$195-$AD$194)*10)),1))</f>
        <v>3.1</v>
      </c>
      <c r="AE43" s="73">
        <f>IF('Indicator Data'!AO46="No data","x",ROUND(IF('Indicator Data'!AO46&gt;$AE$195,10,IF('Indicator Data'!AO46&lt;$AE$194,0,10-($AE$195-'Indicator Data'!AO46)/($AE$195-$AE$194)*10)),1))</f>
        <v>3.5</v>
      </c>
      <c r="AF43" s="80">
        <f>IF('Indicator Data'!AP46="No data","x",ROUND(IF('Indicator Data'!AP46&gt;$AF$195,10,IF('Indicator Data'!AP46&lt;$AF$194,0,10-($AF$195-'Indicator Data'!AP46)/($AF$195-$AF$194)*10)),1))</f>
        <v>6.4</v>
      </c>
      <c r="AG43" s="80">
        <f>IF('Indicator Data'!AQ46="No data","x",ROUND(IF('Indicator Data'!AQ46&gt;$AG$195,10,IF('Indicator Data'!AQ46&lt;$AG$194,0,10-($AG$195-'Indicator Data'!AQ46)/($AG$195-$AG$194)*10)),1))</f>
        <v>4.4000000000000004</v>
      </c>
      <c r="AH43" s="73">
        <f t="shared" si="12"/>
        <v>6</v>
      </c>
      <c r="AI43" s="74">
        <f t="shared" si="13"/>
        <v>4.2</v>
      </c>
      <c r="AJ43" s="81">
        <f t="shared" si="14"/>
        <v>3.7</v>
      </c>
      <c r="AK43" s="82">
        <f t="shared" si="16"/>
        <v>3.7</v>
      </c>
    </row>
    <row r="44" spans="1:37" s="4" customFormat="1" x14ac:dyDescent="0.35">
      <c r="A44" s="126" t="str">
        <f>'Indicator Data'!A47</f>
        <v>Croatia</v>
      </c>
      <c r="B44" s="59" t="str">
        <f>'Indicator Data'!B47</f>
        <v>HRV</v>
      </c>
      <c r="C44" s="73">
        <f>ROUND(IF('Indicator Data'!Q47="No data",IF((0.1233*LN('Indicator Data'!BB47)-0.4559)&gt;C$195,0,IF((0.1233*LN('Indicator Data'!BB47)-0.4559)&lt;C$194,10,(C$195-(0.1233*LN('Indicator Data'!BB47)-0.4559))/(C$195-C$194)*10)),IF('Indicator Data'!Q47&gt;C$195,0,IF('Indicator Data'!Q47&lt;C$194,10,(C$195-'Indicator Data'!Q47)/(C$195-C$194)*10))),1)</f>
        <v>1.8</v>
      </c>
      <c r="D44" s="73" t="str">
        <f>IF('Indicator Data'!R47="No data","x",ROUND((IF(LOG('Indicator Data'!R47*1000)&gt;D$195,10,IF(LOG('Indicator Data'!R47*1000)&lt;D$194,0,10-(D$195-LOG('Indicator Data'!R47*1000))/(D$195-D$194)*10))),1))</f>
        <v>x</v>
      </c>
      <c r="E44" s="74">
        <f t="shared" si="2"/>
        <v>1.8</v>
      </c>
      <c r="F44" s="73">
        <f>IF('Indicator Data'!AF47="No data","x",ROUND(IF('Indicator Data'!AF47&gt;F$195,10,IF('Indicator Data'!AF47&lt;F$194,0,10-(F$195-'Indicator Data'!AF47)/(F$195-F$194)*10)),1))</f>
        <v>1.7</v>
      </c>
      <c r="G44" s="73">
        <f>IF('Indicator Data'!AG47="No data","x",ROUND(IF('Indicator Data'!AG47&gt;G$195,10,IF('Indicator Data'!AG47&lt;G$194,0,10-(G$195-'Indicator Data'!AG47)/(G$195-G$194)*10)),1))</f>
        <v>1.9</v>
      </c>
      <c r="H44" s="74">
        <f t="shared" si="3"/>
        <v>1.8</v>
      </c>
      <c r="I44" s="75">
        <f>SUM(IF('Indicator Data'!S47=0,0,'Indicator Data'!S47/1000000),SUM('Indicator Data'!T47:U47))</f>
        <v>0</v>
      </c>
      <c r="J44" s="75">
        <f>I44/'Indicator Data'!BC47*1000000</f>
        <v>0</v>
      </c>
      <c r="K44" s="73">
        <f t="shared" si="4"/>
        <v>0</v>
      </c>
      <c r="L44" s="73" t="str">
        <f>IF('Indicator Data'!V47="No data","x",ROUND(IF('Indicator Data'!V47&gt;L$195,10,IF('Indicator Data'!V47&lt;L$194,0,10-(L$195-'Indicator Data'!V47)/(L$195-L$194)*10)),1))</f>
        <v>x</v>
      </c>
      <c r="M44" s="74">
        <f t="shared" si="5"/>
        <v>0</v>
      </c>
      <c r="N44" s="76">
        <f t="shared" si="6"/>
        <v>1.4</v>
      </c>
      <c r="O44" s="88">
        <f>IF(AND('Indicator Data'!AK47="No data",'Indicator Data'!AL47="No data"),0,SUM('Indicator Data'!AK47:AM47)/1000)</f>
        <v>0.61499999999999999</v>
      </c>
      <c r="P44" s="73">
        <f t="shared" si="7"/>
        <v>0</v>
      </c>
      <c r="Q44" s="77">
        <f>O44*1000/'Indicator Data'!BC47</f>
        <v>1.4906561310807864E-4</v>
      </c>
      <c r="R44" s="73">
        <f t="shared" si="8"/>
        <v>2</v>
      </c>
      <c r="S44" s="78">
        <f t="shared" si="9"/>
        <v>1</v>
      </c>
      <c r="T44" s="73">
        <f>IF('Indicator Data'!AB47="No data","x",ROUND(IF('Indicator Data'!AB47&gt;T$195,10,IF('Indicator Data'!AB47&lt;T$194,0,10-(T$195-'Indicator Data'!AB47)/(T$195-T$194)*10)),1))</f>
        <v>0.2</v>
      </c>
      <c r="U44" s="73">
        <f>IF('Indicator Data'!AA47="No data","x",ROUND(IF('Indicator Data'!AA47&gt;U$195,10,IF('Indicator Data'!AA47&lt;U$194,0,10-(U$195-'Indicator Data'!AA47)/(U$195-U$194)*10)),1))</f>
        <v>0.2</v>
      </c>
      <c r="V44" s="73" t="str">
        <f>IF('Indicator Data'!AE47="No data","x",ROUND(IF('Indicator Data'!AE47&gt;V$195,10,IF('Indicator Data'!AE47&lt;V$194,0,10-(V$195-'Indicator Data'!AE47)/(V$195-V$194)*10)),1))</f>
        <v>x</v>
      </c>
      <c r="W44" s="74">
        <f t="shared" si="15"/>
        <v>0.2</v>
      </c>
      <c r="X44" s="73">
        <f>IF('Indicator Data'!W47="No data","x",ROUND(IF('Indicator Data'!W47&gt;X$195,10,IF('Indicator Data'!W47&lt;X$194,0,10-(X$195-'Indicator Data'!W47)/(X$195-X$194)*10)),1))</f>
        <v>0.4</v>
      </c>
      <c r="Y44" s="73" t="str">
        <f>IF('Indicator Data'!X47="No data","x",ROUND(IF('Indicator Data'!X47&gt;Y$195,10,IF('Indicator Data'!X47&lt;Y$194,0,10-(Y$195-'Indicator Data'!X47)/(Y$195-Y$194)*10)),1))</f>
        <v>x</v>
      </c>
      <c r="Z44" s="74">
        <f t="shared" si="10"/>
        <v>0.4</v>
      </c>
      <c r="AA44" s="88">
        <f>('Indicator Data'!AJ47+'Indicator Data'!AI47*0.5+'Indicator Data'!AH47*0.25)/1000</f>
        <v>2.2610000000000001</v>
      </c>
      <c r="AB44" s="79">
        <f>AA44*1000/'Indicator Data'!BC47</f>
        <v>5.4802821339409069E-4</v>
      </c>
      <c r="AC44" s="74">
        <f t="shared" si="11"/>
        <v>0.1</v>
      </c>
      <c r="AD44" s="73">
        <f>IF('Indicator Data'!AN47="No data","x",ROUND(IF('Indicator Data'!AN47&lt;$AD$194,10,IF('Indicator Data'!AN47&gt;$AD$195,0,($AD$195-'Indicator Data'!AN47)/($AD$195-$AD$194)*10)),1))</f>
        <v>2.9</v>
      </c>
      <c r="AE44" s="73">
        <f>IF('Indicator Data'!AO47="No data","x",ROUND(IF('Indicator Data'!AO47&gt;$AE$195,10,IF('Indicator Data'!AO47&lt;$AE$194,0,10-($AE$195-'Indicator Data'!AO47)/($AE$195-$AE$194)*10)),1))</f>
        <v>0</v>
      </c>
      <c r="AF44" s="80">
        <f>IF('Indicator Data'!AP47="No data","x",ROUND(IF('Indicator Data'!AP47&gt;$AF$195,10,IF('Indicator Data'!AP47&lt;$AF$194,0,10-($AF$195-'Indicator Data'!AP47)/($AF$195-$AF$194)*10)),1))</f>
        <v>2.4</v>
      </c>
      <c r="AG44" s="80">
        <f>IF('Indicator Data'!AQ47="No data","x",ROUND(IF('Indicator Data'!AQ47&gt;$AG$195,10,IF('Indicator Data'!AQ47&lt;$AG$194,0,10-($AG$195-'Indicator Data'!AQ47)/($AG$195-$AG$194)*10)),1))</f>
        <v>1.4</v>
      </c>
      <c r="AH44" s="73">
        <f t="shared" si="12"/>
        <v>2.2000000000000002</v>
      </c>
      <c r="AI44" s="74">
        <f t="shared" si="13"/>
        <v>1.7</v>
      </c>
      <c r="AJ44" s="81">
        <f t="shared" si="14"/>
        <v>0.6</v>
      </c>
      <c r="AK44" s="82">
        <f t="shared" si="16"/>
        <v>0.8</v>
      </c>
    </row>
    <row r="45" spans="1:37" s="4" customFormat="1" x14ac:dyDescent="0.35">
      <c r="A45" s="126" t="str">
        <f>'Indicator Data'!A48</f>
        <v>Cuba</v>
      </c>
      <c r="B45" s="59" t="str">
        <f>'Indicator Data'!B48</f>
        <v>CUB</v>
      </c>
      <c r="C45" s="73">
        <f>ROUND(IF('Indicator Data'!Q48="No data",IF((0.1233*LN('Indicator Data'!BB48)-0.4559)&gt;C$195,0,IF((0.1233*LN('Indicator Data'!BB48)-0.4559)&lt;C$194,10,(C$195-(0.1233*LN('Indicator Data'!BB48)-0.4559))/(C$195-C$194)*10)),IF('Indicator Data'!Q48&gt;C$195,0,IF('Indicator Data'!Q48&lt;C$194,10,(C$195-'Indicator Data'!Q48)/(C$195-C$194)*10))),1)</f>
        <v>2.7</v>
      </c>
      <c r="D45" s="73" t="str">
        <f>IF('Indicator Data'!R48="No data","x",ROUND((IF(LOG('Indicator Data'!R48*1000)&gt;D$195,10,IF(LOG('Indicator Data'!R48*1000)&lt;D$194,0,10-(D$195-LOG('Indicator Data'!R48*1000))/(D$195-D$194)*10))),1))</f>
        <v>x</v>
      </c>
      <c r="E45" s="74">
        <f t="shared" si="2"/>
        <v>2.7</v>
      </c>
      <c r="F45" s="73">
        <f>IF('Indicator Data'!AF48="No data","x",ROUND(IF('Indicator Data'!AF48&gt;F$195,10,IF('Indicator Data'!AF48&lt;F$194,0,10-(F$195-'Indicator Data'!AF48)/(F$195-F$194)*10)),1))</f>
        <v>4</v>
      </c>
      <c r="G45" s="73" t="str">
        <f>IF('Indicator Data'!AG48="No data","x",ROUND(IF('Indicator Data'!AG48&gt;G$195,10,IF('Indicator Data'!AG48&lt;G$194,0,10-(G$195-'Indicator Data'!AG48)/(G$195-G$194)*10)),1))</f>
        <v>x</v>
      </c>
      <c r="H45" s="74">
        <f t="shared" si="3"/>
        <v>4</v>
      </c>
      <c r="I45" s="75">
        <f>SUM(IF('Indicator Data'!S48=0,0,'Indicator Data'!S48/1000000),SUM('Indicator Data'!T48:U48))</f>
        <v>2613.76568</v>
      </c>
      <c r="J45" s="75">
        <f>I45/'Indicator Data'!BC48*1000000</f>
        <v>227.58802978170138</v>
      </c>
      <c r="K45" s="73">
        <f t="shared" si="4"/>
        <v>4.5999999999999996</v>
      </c>
      <c r="L45" s="73" t="str">
        <f>IF('Indicator Data'!V48="No data","x",ROUND(IF('Indicator Data'!V48&gt;L$195,10,IF('Indicator Data'!V48&lt;L$194,0,10-(L$195-'Indicator Data'!V48)/(L$195-L$194)*10)),1))</f>
        <v>x</v>
      </c>
      <c r="M45" s="74">
        <f t="shared" si="5"/>
        <v>4.5999999999999996</v>
      </c>
      <c r="N45" s="76">
        <f t="shared" si="6"/>
        <v>3.5</v>
      </c>
      <c r="O45" s="88">
        <f>IF(AND('Indicator Data'!AK48="No data",'Indicator Data'!AL48="No data"),0,SUM('Indicator Data'!AK48:AM48)/1000)</f>
        <v>0.28299999999999997</v>
      </c>
      <c r="P45" s="73">
        <f t="shared" si="7"/>
        <v>0</v>
      </c>
      <c r="Q45" s="77">
        <f>O45*1000/'Indicator Data'!BC48</f>
        <v>2.4641616852288572E-5</v>
      </c>
      <c r="R45" s="73">
        <f t="shared" si="8"/>
        <v>0</v>
      </c>
      <c r="S45" s="78">
        <f t="shared" si="9"/>
        <v>0</v>
      </c>
      <c r="T45" s="73">
        <f>IF('Indicator Data'!AB48="No data","x",ROUND(IF('Indicator Data'!AB48&gt;T$195,10,IF('Indicator Data'!AB48&lt;T$194,0,10-(T$195-'Indicator Data'!AB48)/(T$195-T$194)*10)),1))</f>
        <v>0.8</v>
      </c>
      <c r="U45" s="73">
        <f>IF('Indicator Data'!AA48="No data","x",ROUND(IF('Indicator Data'!AA48&gt;U$195,10,IF('Indicator Data'!AA48&lt;U$194,0,10-(U$195-'Indicator Data'!AA48)/(U$195-U$194)*10)),1))</f>
        <v>0.1</v>
      </c>
      <c r="V45" s="73" t="str">
        <f>IF('Indicator Data'!AE48="No data","x",ROUND(IF('Indicator Data'!AE48&gt;V$195,10,IF('Indicator Data'!AE48&lt;V$194,0,10-(V$195-'Indicator Data'!AE48)/(V$195-V$194)*10)),1))</f>
        <v>x</v>
      </c>
      <c r="W45" s="74">
        <f t="shared" si="15"/>
        <v>0.5</v>
      </c>
      <c r="X45" s="73">
        <f>IF('Indicator Data'!W48="No data","x",ROUND(IF('Indicator Data'!W48&gt;X$195,10,IF('Indicator Data'!W48&lt;X$194,0,10-(X$195-'Indicator Data'!W48)/(X$195-X$194)*10)),1))</f>
        <v>0.4</v>
      </c>
      <c r="Y45" s="73" t="str">
        <f>IF('Indicator Data'!X48="No data","x",ROUND(IF('Indicator Data'!X48&gt;Y$195,10,IF('Indicator Data'!X48&lt;Y$194,0,10-(Y$195-'Indicator Data'!X48)/(Y$195-Y$194)*10)),1))</f>
        <v>x</v>
      </c>
      <c r="Z45" s="74">
        <f t="shared" si="10"/>
        <v>0.4</v>
      </c>
      <c r="AA45" s="88">
        <f>('Indicator Data'!AJ48+'Indicator Data'!AI48*0.5+'Indicator Data'!AH48*0.25)/1000</f>
        <v>5088.04</v>
      </c>
      <c r="AB45" s="79">
        <f>AA45*1000/'Indicator Data'!BC48</f>
        <v>0.44303014914882805</v>
      </c>
      <c r="AC45" s="74">
        <f t="shared" si="11"/>
        <v>10</v>
      </c>
      <c r="AD45" s="73">
        <f>IF('Indicator Data'!AN48="No data","x",ROUND(IF('Indicator Data'!AN48&lt;$AD$194,10,IF('Indicator Data'!AN48&gt;$AD$195,0,($AD$195-'Indicator Data'!AN48)/($AD$195-$AD$194)*10)),1))</f>
        <v>0.9</v>
      </c>
      <c r="AE45" s="73">
        <f>IF('Indicator Data'!AO48="No data","x",ROUND(IF('Indicator Data'!AO48&gt;$AE$195,10,IF('Indicator Data'!AO48&lt;$AE$194,0,10-($AE$195-'Indicator Data'!AO48)/($AE$195-$AE$194)*10)),1))</f>
        <v>0</v>
      </c>
      <c r="AF45" s="80" t="str">
        <f>IF('Indicator Data'!AP48="No data","x",ROUND(IF('Indicator Data'!AP48&gt;$AF$195,10,IF('Indicator Data'!AP48&lt;$AF$194,0,10-($AF$195-'Indicator Data'!AP48)/($AF$195-$AF$194)*10)),1))</f>
        <v>x</v>
      </c>
      <c r="AG45" s="80" t="str">
        <f>IF('Indicator Data'!AQ48="No data","x",ROUND(IF('Indicator Data'!AQ48&gt;$AG$195,10,IF('Indicator Data'!AQ48&lt;$AG$194,0,10-($AG$195-'Indicator Data'!AQ48)/($AG$195-$AG$194)*10)),1))</f>
        <v>x</v>
      </c>
      <c r="AH45" s="73" t="str">
        <f t="shared" si="12"/>
        <v>x</v>
      </c>
      <c r="AI45" s="74">
        <f t="shared" si="13"/>
        <v>0.5</v>
      </c>
      <c r="AJ45" s="81">
        <f t="shared" si="14"/>
        <v>5.0999999999999996</v>
      </c>
      <c r="AK45" s="82">
        <f t="shared" si="16"/>
        <v>2.9</v>
      </c>
    </row>
    <row r="46" spans="1:37" s="4" customFormat="1" x14ac:dyDescent="0.35">
      <c r="A46" s="126" t="str">
        <f>'Indicator Data'!A49</f>
        <v>Cyprus</v>
      </c>
      <c r="B46" s="59" t="str">
        <f>'Indicator Data'!B49</f>
        <v>CYP</v>
      </c>
      <c r="C46" s="73">
        <f>ROUND(IF('Indicator Data'!Q49="No data",IF((0.1233*LN('Indicator Data'!BB49)-0.4559)&gt;C$195,0,IF((0.1233*LN('Indicator Data'!BB49)-0.4559)&lt;C$194,10,(C$195-(0.1233*LN('Indicator Data'!BB49)-0.4559))/(C$195-C$194)*10)),IF('Indicator Data'!Q49&gt;C$195,0,IF('Indicator Data'!Q49&lt;C$194,10,(C$195-'Indicator Data'!Q49)/(C$195-C$194)*10))),1)</f>
        <v>1.2</v>
      </c>
      <c r="D46" s="73" t="str">
        <f>IF('Indicator Data'!R49="No data","x",ROUND((IF(LOG('Indicator Data'!R49*1000)&gt;D$195,10,IF(LOG('Indicator Data'!R49*1000)&lt;D$194,0,10-(D$195-LOG('Indicator Data'!R49*1000))/(D$195-D$194)*10))),1))</f>
        <v>x</v>
      </c>
      <c r="E46" s="74">
        <f t="shared" si="2"/>
        <v>1.2</v>
      </c>
      <c r="F46" s="73">
        <f>IF('Indicator Data'!AF49="No data","x",ROUND(IF('Indicator Data'!AF49&gt;F$195,10,IF('Indicator Data'!AF49&lt;F$194,0,10-(F$195-'Indicator Data'!AF49)/(F$195-F$194)*10)),1))</f>
        <v>1.1000000000000001</v>
      </c>
      <c r="G46" s="73">
        <f>IF('Indicator Data'!AG49="No data","x",ROUND(IF('Indicator Data'!AG49&gt;G$195,10,IF('Indicator Data'!AG49&lt;G$194,0,10-(G$195-'Indicator Data'!AG49)/(G$195-G$194)*10)),1))</f>
        <v>2.2999999999999998</v>
      </c>
      <c r="H46" s="74">
        <f t="shared" si="3"/>
        <v>1.7</v>
      </c>
      <c r="I46" s="75">
        <f>SUM(IF('Indicator Data'!S49=0,0,'Indicator Data'!S49/1000000),SUM('Indicator Data'!T49:U49))</f>
        <v>0</v>
      </c>
      <c r="J46" s="75">
        <f>I46/'Indicator Data'!BC49*1000000</f>
        <v>0</v>
      </c>
      <c r="K46" s="73">
        <f t="shared" si="4"/>
        <v>0</v>
      </c>
      <c r="L46" s="73" t="str">
        <f>IF('Indicator Data'!V49="No data","x",ROUND(IF('Indicator Data'!V49&gt;L$195,10,IF('Indicator Data'!V49&lt;L$194,0,10-(L$195-'Indicator Data'!V49)/(L$195-L$194)*10)),1))</f>
        <v>x</v>
      </c>
      <c r="M46" s="74">
        <f t="shared" si="5"/>
        <v>0</v>
      </c>
      <c r="N46" s="76">
        <f t="shared" si="6"/>
        <v>1</v>
      </c>
      <c r="O46" s="88">
        <f>IF(AND('Indicator Data'!AK49="No data",'Indicator Data'!AL49="No data"),0,SUM('Indicator Data'!AK49:AM49)/1000)</f>
        <v>227.065</v>
      </c>
      <c r="P46" s="73">
        <f t="shared" si="7"/>
        <v>7.9</v>
      </c>
      <c r="Q46" s="77">
        <f>O46*1000/'Indicator Data'!BC49</f>
        <v>0.19250121444515753</v>
      </c>
      <c r="R46" s="73">
        <f t="shared" si="8"/>
        <v>10</v>
      </c>
      <c r="S46" s="78">
        <f t="shared" si="9"/>
        <v>9</v>
      </c>
      <c r="T46" s="73">
        <f>IF('Indicator Data'!AB49="No data","x",ROUND(IF('Indicator Data'!AB49&gt;T$195,10,IF('Indicator Data'!AB49&lt;T$194,0,10-(T$195-'Indicator Data'!AB49)/(T$195-T$194)*10)),1))</f>
        <v>0.2</v>
      </c>
      <c r="U46" s="73">
        <f>IF('Indicator Data'!AA49="No data","x",ROUND(IF('Indicator Data'!AA49&gt;U$195,10,IF('Indicator Data'!AA49&lt;U$194,0,10-(U$195-'Indicator Data'!AA49)/(U$195-U$194)*10)),1))</f>
        <v>0.1</v>
      </c>
      <c r="V46" s="73" t="str">
        <f>IF('Indicator Data'!AE49="No data","x",ROUND(IF('Indicator Data'!AE49&gt;V$195,10,IF('Indicator Data'!AE49&lt;V$194,0,10-(V$195-'Indicator Data'!AE49)/(V$195-V$194)*10)),1))</f>
        <v>x</v>
      </c>
      <c r="W46" s="74">
        <f t="shared" si="15"/>
        <v>0.2</v>
      </c>
      <c r="X46" s="73">
        <f>IF('Indicator Data'!W49="No data","x",ROUND(IF('Indicator Data'!W49&gt;X$195,10,IF('Indicator Data'!W49&lt;X$194,0,10-(X$195-'Indicator Data'!W49)/(X$195-X$194)*10)),1))</f>
        <v>0.2</v>
      </c>
      <c r="Y46" s="73" t="str">
        <f>IF('Indicator Data'!X49="No data","x",ROUND(IF('Indicator Data'!X49&gt;Y$195,10,IF('Indicator Data'!X49&lt;Y$194,0,10-(Y$195-'Indicator Data'!X49)/(Y$195-Y$194)*10)),1))</f>
        <v>x</v>
      </c>
      <c r="Z46" s="74">
        <f t="shared" si="10"/>
        <v>0.2</v>
      </c>
      <c r="AA46" s="88">
        <f>('Indicator Data'!AJ49+'Indicator Data'!AI49*0.5+'Indicator Data'!AH49*0.25)/1000</f>
        <v>0</v>
      </c>
      <c r="AB46" s="79">
        <f>AA46*1000/'Indicator Data'!BC49</f>
        <v>0</v>
      </c>
      <c r="AC46" s="74">
        <f t="shared" si="11"/>
        <v>0</v>
      </c>
      <c r="AD46" s="73">
        <f>IF('Indicator Data'!AN49="No data","x",ROUND(IF('Indicator Data'!AN49&lt;$AD$194,10,IF('Indicator Data'!AN49&gt;$AD$195,0,($AD$195-'Indicator Data'!AN49)/($AD$195-$AD$194)*10)),1))</f>
        <v>5.7</v>
      </c>
      <c r="AE46" s="73">
        <f>IF('Indicator Data'!AO49="No data","x",ROUND(IF('Indicator Data'!AO49&gt;$AE$195,10,IF('Indicator Data'!AO49&lt;$AE$194,0,10-($AE$195-'Indicator Data'!AO49)/($AE$195-$AE$194)*10)),1))</f>
        <v>0</v>
      </c>
      <c r="AF46" s="80">
        <f>IF('Indicator Data'!AP49="No data","x",ROUND(IF('Indicator Data'!AP49&gt;$AF$195,10,IF('Indicator Data'!AP49&lt;$AF$194,0,10-($AF$195-'Indicator Data'!AP49)/($AF$195-$AF$194)*10)),1))</f>
        <v>1.1000000000000001</v>
      </c>
      <c r="AG46" s="80">
        <f>IF('Indicator Data'!AQ49="No data","x",ROUND(IF('Indicator Data'!AQ49&gt;$AG$195,10,IF('Indicator Data'!AQ49&lt;$AG$194,0,10-($AG$195-'Indicator Data'!AQ49)/($AG$195-$AG$194)*10)),1))</f>
        <v>6.4</v>
      </c>
      <c r="AH46" s="73">
        <f t="shared" si="12"/>
        <v>2.2000000000000002</v>
      </c>
      <c r="AI46" s="74">
        <f t="shared" si="13"/>
        <v>2.6</v>
      </c>
      <c r="AJ46" s="81">
        <f t="shared" si="14"/>
        <v>0.8</v>
      </c>
      <c r="AK46" s="82">
        <f t="shared" si="16"/>
        <v>6.4</v>
      </c>
    </row>
    <row r="47" spans="1:37" s="4" customFormat="1" x14ac:dyDescent="0.35">
      <c r="A47" s="126" t="str">
        <f>'Indicator Data'!A50</f>
        <v>Czech Republic</v>
      </c>
      <c r="B47" s="59" t="str">
        <f>'Indicator Data'!B50</f>
        <v>CZE</v>
      </c>
      <c r="C47" s="73">
        <f>ROUND(IF('Indicator Data'!Q50="No data",IF((0.1233*LN('Indicator Data'!BB50)-0.4559)&gt;C$195,0,IF((0.1233*LN('Indicator Data'!BB50)-0.4559)&lt;C$194,10,(C$195-(0.1233*LN('Indicator Data'!BB50)-0.4559))/(C$195-C$194)*10)),IF('Indicator Data'!Q50&gt;C$195,0,IF('Indicator Data'!Q50&lt;C$194,10,(C$195-'Indicator Data'!Q50)/(C$195-C$194)*10))),1)</f>
        <v>1</v>
      </c>
      <c r="D47" s="73" t="str">
        <f>IF('Indicator Data'!R50="No data","x",ROUND((IF(LOG('Indicator Data'!R50*1000)&gt;D$195,10,IF(LOG('Indicator Data'!R50*1000)&lt;D$194,0,10-(D$195-LOG('Indicator Data'!R50*1000))/(D$195-D$194)*10))),1))</f>
        <v>x</v>
      </c>
      <c r="E47" s="74">
        <f t="shared" si="2"/>
        <v>1</v>
      </c>
      <c r="F47" s="73">
        <f>IF('Indicator Data'!AF50="No data","x",ROUND(IF('Indicator Data'!AF50&gt;F$195,10,IF('Indicator Data'!AF50&lt;F$194,0,10-(F$195-'Indicator Data'!AF50)/(F$195-F$194)*10)),1))</f>
        <v>1.7</v>
      </c>
      <c r="G47" s="73">
        <f>IF('Indicator Data'!AG50="No data","x",ROUND(IF('Indicator Data'!AG50&gt;G$195,10,IF('Indicator Data'!AG50&lt;G$194,0,10-(G$195-'Indicator Data'!AG50)/(G$195-G$194)*10)),1))</f>
        <v>0.3</v>
      </c>
      <c r="H47" s="74">
        <f t="shared" si="3"/>
        <v>1</v>
      </c>
      <c r="I47" s="75">
        <f>SUM(IF('Indicator Data'!S50=0,0,'Indicator Data'!S50/1000000),SUM('Indicator Data'!T50:U50))</f>
        <v>0</v>
      </c>
      <c r="J47" s="75">
        <f>I47/'Indicator Data'!BC50*1000000</f>
        <v>0</v>
      </c>
      <c r="K47" s="73">
        <f t="shared" si="4"/>
        <v>0</v>
      </c>
      <c r="L47" s="73" t="str">
        <f>IF('Indicator Data'!V50="No data","x",ROUND(IF('Indicator Data'!V50&gt;L$195,10,IF('Indicator Data'!V50&lt;L$194,0,10-(L$195-'Indicator Data'!V50)/(L$195-L$194)*10)),1))</f>
        <v>x</v>
      </c>
      <c r="M47" s="74">
        <f t="shared" si="5"/>
        <v>0</v>
      </c>
      <c r="N47" s="76">
        <f t="shared" si="6"/>
        <v>0.8</v>
      </c>
      <c r="O47" s="88">
        <f>IF(AND('Indicator Data'!AK50="No data",'Indicator Data'!AL50="No data"),0,SUM('Indicator Data'!AK50:AM50)/1000)</f>
        <v>3.6440000000000001</v>
      </c>
      <c r="P47" s="73">
        <f t="shared" si="7"/>
        <v>1.9</v>
      </c>
      <c r="Q47" s="77">
        <f>O47*1000/'Indicator Data'!BC50</f>
        <v>3.4405522331818226E-4</v>
      </c>
      <c r="R47" s="73">
        <f t="shared" si="8"/>
        <v>2.5</v>
      </c>
      <c r="S47" s="78">
        <f t="shared" si="9"/>
        <v>2.2000000000000002</v>
      </c>
      <c r="T47" s="73">
        <f>IF('Indicator Data'!AB50="No data","x",ROUND(IF('Indicator Data'!AB50&gt;T$195,10,IF('Indicator Data'!AB50&lt;T$194,0,10-(T$195-'Indicator Data'!AB50)/(T$195-T$194)*10)),1))</f>
        <v>0.2</v>
      </c>
      <c r="U47" s="73">
        <f>IF('Indicator Data'!AA50="No data","x",ROUND(IF('Indicator Data'!AA50&gt;U$195,10,IF('Indicator Data'!AA50&lt;U$194,0,10-(U$195-'Indicator Data'!AA50)/(U$195-U$194)*10)),1))</f>
        <v>0.1</v>
      </c>
      <c r="V47" s="73" t="str">
        <f>IF('Indicator Data'!AE50="No data","x",ROUND(IF('Indicator Data'!AE50&gt;V$195,10,IF('Indicator Data'!AE50&lt;V$194,0,10-(V$195-'Indicator Data'!AE50)/(V$195-V$194)*10)),1))</f>
        <v>x</v>
      </c>
      <c r="W47" s="74">
        <f t="shared" si="15"/>
        <v>0.2</v>
      </c>
      <c r="X47" s="73">
        <f>IF('Indicator Data'!W50="No data","x",ROUND(IF('Indicator Data'!W50&gt;X$195,10,IF('Indicator Data'!W50&lt;X$194,0,10-(X$195-'Indicator Data'!W50)/(X$195-X$194)*10)),1))</f>
        <v>0.3</v>
      </c>
      <c r="Y47" s="73" t="str">
        <f>IF('Indicator Data'!X50="No data","x",ROUND(IF('Indicator Data'!X50&gt;Y$195,10,IF('Indicator Data'!X50&lt;Y$194,0,10-(Y$195-'Indicator Data'!X50)/(Y$195-Y$194)*10)),1))</f>
        <v>x</v>
      </c>
      <c r="Z47" s="74">
        <f t="shared" si="10"/>
        <v>0.3</v>
      </c>
      <c r="AA47" s="88">
        <f>('Indicator Data'!AJ50+'Indicator Data'!AI50*0.5+'Indicator Data'!AH50*0.25)/1000</f>
        <v>0</v>
      </c>
      <c r="AB47" s="79">
        <f>AA47*1000/'Indicator Data'!BC50</f>
        <v>0</v>
      </c>
      <c r="AC47" s="74">
        <f t="shared" si="11"/>
        <v>0</v>
      </c>
      <c r="AD47" s="73">
        <f>IF('Indicator Data'!AN50="No data","x",ROUND(IF('Indicator Data'!AN50&lt;$AD$194,10,IF('Indicator Data'!AN50&gt;$AD$195,0,($AD$195-'Indicator Data'!AN50)/($AD$195-$AD$194)*10)),1))</f>
        <v>2.8</v>
      </c>
      <c r="AE47" s="73">
        <f>IF('Indicator Data'!AO50="No data","x",ROUND(IF('Indicator Data'!AO50&gt;$AE$195,10,IF('Indicator Data'!AO50&lt;$AE$194,0,10-($AE$195-'Indicator Data'!AO50)/($AE$195-$AE$194)*10)),1))</f>
        <v>0</v>
      </c>
      <c r="AF47" s="80">
        <f>IF('Indicator Data'!AP50="No data","x",ROUND(IF('Indicator Data'!AP50&gt;$AF$195,10,IF('Indicator Data'!AP50&lt;$AF$194,0,10-($AF$195-'Indicator Data'!AP50)/($AF$195-$AF$194)*10)),1))</f>
        <v>1.4</v>
      </c>
      <c r="AG47" s="80">
        <f>IF('Indicator Data'!AQ50="No data","x",ROUND(IF('Indicator Data'!AQ50&gt;$AG$195,10,IF('Indicator Data'!AQ50&lt;$AG$194,0,10-($AG$195-'Indicator Data'!AQ50)/($AG$195-$AG$194)*10)),1))</f>
        <v>5.4</v>
      </c>
      <c r="AH47" s="73">
        <f t="shared" si="12"/>
        <v>2.2000000000000002</v>
      </c>
      <c r="AI47" s="74">
        <f t="shared" si="13"/>
        <v>1.7</v>
      </c>
      <c r="AJ47" s="81">
        <f t="shared" si="14"/>
        <v>0.6</v>
      </c>
      <c r="AK47" s="82">
        <f t="shared" si="16"/>
        <v>1.4</v>
      </c>
    </row>
    <row r="48" spans="1:37" s="4" customFormat="1" x14ac:dyDescent="0.35">
      <c r="A48" s="126" t="str">
        <f>'Indicator Data'!A51</f>
        <v>Denmark</v>
      </c>
      <c r="B48" s="59" t="str">
        <f>'Indicator Data'!B51</f>
        <v>DNK</v>
      </c>
      <c r="C48" s="73">
        <f>ROUND(IF('Indicator Data'!Q51="No data",IF((0.1233*LN('Indicator Data'!BB51)-0.4559)&gt;C$195,0,IF((0.1233*LN('Indicator Data'!BB51)-0.4559)&lt;C$194,10,(C$195-(0.1233*LN('Indicator Data'!BB51)-0.4559))/(C$195-C$194)*10)),IF('Indicator Data'!Q51&gt;C$195,0,IF('Indicator Data'!Q51&lt;C$194,10,(C$195-'Indicator Data'!Q51)/(C$195-C$194)*10))),1)</f>
        <v>0.3</v>
      </c>
      <c r="D48" s="73" t="str">
        <f>IF('Indicator Data'!R51="No data","x",ROUND((IF(LOG('Indicator Data'!R51*1000)&gt;D$195,10,IF(LOG('Indicator Data'!R51*1000)&lt;D$194,0,10-(D$195-LOG('Indicator Data'!R51*1000))/(D$195-D$194)*10))),1))</f>
        <v>x</v>
      </c>
      <c r="E48" s="74">
        <f t="shared" si="2"/>
        <v>0.3</v>
      </c>
      <c r="F48" s="73">
        <f>IF('Indicator Data'!AF51="No data","x",ROUND(IF('Indicator Data'!AF51&gt;F$195,10,IF('Indicator Data'!AF51&lt;F$194,0,10-(F$195-'Indicator Data'!AF51)/(F$195-F$194)*10)),1))</f>
        <v>0.5</v>
      </c>
      <c r="G48" s="73">
        <f>IF('Indicator Data'!AG51="No data","x",ROUND(IF('Indicator Data'!AG51&gt;G$195,10,IF('Indicator Data'!AG51&lt;G$194,0,10-(G$195-'Indicator Data'!AG51)/(G$195-G$194)*10)),1))</f>
        <v>1</v>
      </c>
      <c r="H48" s="74">
        <f t="shared" si="3"/>
        <v>0.8</v>
      </c>
      <c r="I48" s="75">
        <f>SUM(IF('Indicator Data'!S51=0,0,'Indicator Data'!S51/1000000),SUM('Indicator Data'!T51:U51))</f>
        <v>0</v>
      </c>
      <c r="J48" s="75">
        <f>I48/'Indicator Data'!BC51*1000000</f>
        <v>0</v>
      </c>
      <c r="K48" s="73">
        <f t="shared" si="4"/>
        <v>0</v>
      </c>
      <c r="L48" s="73" t="str">
        <f>IF('Indicator Data'!V51="No data","x",ROUND(IF('Indicator Data'!V51&gt;L$195,10,IF('Indicator Data'!V51&lt;L$194,0,10-(L$195-'Indicator Data'!V51)/(L$195-L$194)*10)),1))</f>
        <v>x</v>
      </c>
      <c r="M48" s="74">
        <f t="shared" si="5"/>
        <v>0</v>
      </c>
      <c r="N48" s="76">
        <f t="shared" si="6"/>
        <v>0.4</v>
      </c>
      <c r="O48" s="88">
        <f>IF(AND('Indicator Data'!AK51="No data",'Indicator Data'!AL51="No data"),0,SUM('Indicator Data'!AK51:AM51)/1000)</f>
        <v>36.1</v>
      </c>
      <c r="P48" s="73">
        <f t="shared" si="7"/>
        <v>5.2</v>
      </c>
      <c r="Q48" s="77">
        <f>O48*1000/'Indicator Data'!BC51</f>
        <v>6.2569296362332038E-3</v>
      </c>
      <c r="R48" s="73">
        <f t="shared" si="8"/>
        <v>5</v>
      </c>
      <c r="S48" s="78">
        <f t="shared" si="9"/>
        <v>5.0999999999999996</v>
      </c>
      <c r="T48" s="73">
        <f>IF('Indicator Data'!AB51="No data","x",ROUND(IF('Indicator Data'!AB51&gt;T$195,10,IF('Indicator Data'!AB51&lt;T$194,0,10-(T$195-'Indicator Data'!AB51)/(T$195-T$194)*10)),1))</f>
        <v>0.4</v>
      </c>
      <c r="U48" s="73">
        <f>IF('Indicator Data'!AA51="No data","x",ROUND(IF('Indicator Data'!AA51&gt;U$195,10,IF('Indicator Data'!AA51&lt;U$194,0,10-(U$195-'Indicator Data'!AA51)/(U$195-U$194)*10)),1))</f>
        <v>0.1</v>
      </c>
      <c r="V48" s="73" t="str">
        <f>IF('Indicator Data'!AE51="No data","x",ROUND(IF('Indicator Data'!AE51&gt;V$195,10,IF('Indicator Data'!AE51&lt;V$194,0,10-(V$195-'Indicator Data'!AE51)/(V$195-V$194)*10)),1))</f>
        <v>x</v>
      </c>
      <c r="W48" s="74">
        <f t="shared" si="15"/>
        <v>0.3</v>
      </c>
      <c r="X48" s="73">
        <f>IF('Indicator Data'!W51="No data","x",ROUND(IF('Indicator Data'!W51&gt;X$195,10,IF('Indicator Data'!W51&lt;X$194,0,10-(X$195-'Indicator Data'!W51)/(X$195-X$194)*10)),1))</f>
        <v>0.3</v>
      </c>
      <c r="Y48" s="73" t="str">
        <f>IF('Indicator Data'!X51="No data","x",ROUND(IF('Indicator Data'!X51&gt;Y$195,10,IF('Indicator Data'!X51&lt;Y$194,0,10-(Y$195-'Indicator Data'!X51)/(Y$195-Y$194)*10)),1))</f>
        <v>x</v>
      </c>
      <c r="Z48" s="74">
        <f t="shared" si="10"/>
        <v>0.3</v>
      </c>
      <c r="AA48" s="88">
        <f>('Indicator Data'!AJ51+'Indicator Data'!AI51*0.5+'Indicator Data'!AH51*0.25)/1000</f>
        <v>0</v>
      </c>
      <c r="AB48" s="79">
        <f>AA48*1000/'Indicator Data'!BC51</f>
        <v>0</v>
      </c>
      <c r="AC48" s="74">
        <f t="shared" si="11"/>
        <v>0</v>
      </c>
      <c r="AD48" s="73">
        <f>IF('Indicator Data'!AN51="No data","x",ROUND(IF('Indicator Data'!AN51&lt;$AD$194,10,IF('Indicator Data'!AN51&gt;$AD$195,0,($AD$195-'Indicator Data'!AN51)/($AD$195-$AD$194)*10)),1))</f>
        <v>2.2999999999999998</v>
      </c>
      <c r="AE48" s="73">
        <f>IF('Indicator Data'!AO51="No data","x",ROUND(IF('Indicator Data'!AO51&gt;$AE$195,10,IF('Indicator Data'!AO51&lt;$AE$194,0,10-($AE$195-'Indicator Data'!AO51)/($AE$195-$AE$194)*10)),1))</f>
        <v>0</v>
      </c>
      <c r="AF48" s="80">
        <f>IF('Indicator Data'!AP51="No data","x",ROUND(IF('Indicator Data'!AP51&gt;$AF$195,10,IF('Indicator Data'!AP51&lt;$AF$194,0,10-($AF$195-'Indicator Data'!AP51)/($AF$195-$AF$194)*10)),1))</f>
        <v>0.3</v>
      </c>
      <c r="AG48" s="80">
        <f>IF('Indicator Data'!AQ51="No data","x",ROUND(IF('Indicator Data'!AQ51&gt;$AG$195,10,IF('Indicator Data'!AQ51&lt;$AG$194,0,10-($AG$195-'Indicator Data'!AQ51)/($AG$195-$AG$194)*10)),1))</f>
        <v>3</v>
      </c>
      <c r="AH48" s="73">
        <f t="shared" si="12"/>
        <v>0.8</v>
      </c>
      <c r="AI48" s="74">
        <f t="shared" si="13"/>
        <v>1</v>
      </c>
      <c r="AJ48" s="81">
        <f t="shared" si="14"/>
        <v>0.4</v>
      </c>
      <c r="AK48" s="82">
        <f t="shared" si="16"/>
        <v>3.1</v>
      </c>
    </row>
    <row r="49" spans="1:37" s="4" customFormat="1" x14ac:dyDescent="0.35">
      <c r="A49" s="126" t="str">
        <f>'Indicator Data'!A52</f>
        <v>Djibouti</v>
      </c>
      <c r="B49" s="59" t="str">
        <f>'Indicator Data'!B52</f>
        <v>DJI</v>
      </c>
      <c r="C49" s="73">
        <f>ROUND(IF('Indicator Data'!Q52="No data",IF((0.1233*LN('Indicator Data'!BB52)-0.4559)&gt;C$195,0,IF((0.1233*LN('Indicator Data'!BB52)-0.4559)&lt;C$194,10,(C$195-(0.1233*LN('Indicator Data'!BB52)-0.4559))/(C$195-C$194)*10)),IF('Indicator Data'!Q52&gt;C$195,0,IF('Indicator Data'!Q52&lt;C$194,10,(C$195-'Indicator Data'!Q52)/(C$195-C$194)*10))),1)</f>
        <v>7.3</v>
      </c>
      <c r="D49" s="73" t="str">
        <f>IF('Indicator Data'!R52="No data","x",ROUND((IF(LOG('Indicator Data'!R52*1000)&gt;D$195,10,IF(LOG('Indicator Data'!R52*1000)&lt;D$194,0,10-(D$195-LOG('Indicator Data'!R52*1000))/(D$195-D$194)*10))),1))</f>
        <v>x</v>
      </c>
      <c r="E49" s="74">
        <f t="shared" si="2"/>
        <v>7.3</v>
      </c>
      <c r="F49" s="73" t="str">
        <f>IF('Indicator Data'!AF52="No data","x",ROUND(IF('Indicator Data'!AF52&gt;F$195,10,IF('Indicator Data'!AF52&lt;F$194,0,10-(F$195-'Indicator Data'!AF52)/(F$195-F$194)*10)),1))</f>
        <v>x</v>
      </c>
      <c r="G49" s="73">
        <f>IF('Indicator Data'!AG52="No data","x",ROUND(IF('Indicator Data'!AG52&gt;G$195,10,IF('Indicator Data'!AG52&lt;G$194,0,10-(G$195-'Indicator Data'!AG52)/(G$195-G$194)*10)),1))</f>
        <v>4.8</v>
      </c>
      <c r="H49" s="74">
        <f t="shared" si="3"/>
        <v>4.8</v>
      </c>
      <c r="I49" s="75">
        <f>SUM(IF('Indicator Data'!S52=0,0,'Indicator Data'!S52/1000000),SUM('Indicator Data'!T52:U52))</f>
        <v>174.35690099999999</v>
      </c>
      <c r="J49" s="75">
        <f>I49/'Indicator Data'!BC52*1000000</f>
        <v>182.19397482719162</v>
      </c>
      <c r="K49" s="73">
        <f t="shared" si="4"/>
        <v>3.6</v>
      </c>
      <c r="L49" s="73">
        <f>IF('Indicator Data'!V52="No data","x",ROUND(IF('Indicator Data'!V52&gt;L$195,10,IF('Indicator Data'!V52&lt;L$194,0,10-(L$195-'Indicator Data'!V52)/(L$195-L$194)*10)),1))</f>
        <v>4.9000000000000004</v>
      </c>
      <c r="M49" s="74">
        <f t="shared" si="5"/>
        <v>4.3</v>
      </c>
      <c r="N49" s="76">
        <f t="shared" si="6"/>
        <v>5.9</v>
      </c>
      <c r="O49" s="88">
        <f>IF(AND('Indicator Data'!AK52="No data",'Indicator Data'!AL52="No data"),0,SUM('Indicator Data'!AK52:AM52)/1000)</f>
        <v>32.43</v>
      </c>
      <c r="P49" s="73">
        <f t="shared" si="7"/>
        <v>5</v>
      </c>
      <c r="Q49" s="77">
        <f>O49*1000/'Indicator Data'!BC52</f>
        <v>3.388767849025847E-2</v>
      </c>
      <c r="R49" s="73">
        <f t="shared" si="8"/>
        <v>7.6</v>
      </c>
      <c r="S49" s="78">
        <f t="shared" si="9"/>
        <v>6.3</v>
      </c>
      <c r="T49" s="73">
        <f>IF('Indicator Data'!AB52="No data","x",ROUND(IF('Indicator Data'!AB52&gt;T$195,10,IF('Indicator Data'!AB52&lt;T$194,0,10-(T$195-'Indicator Data'!AB52)/(T$195-T$194)*10)),1))</f>
        <v>2.6</v>
      </c>
      <c r="U49" s="73">
        <f>IF('Indicator Data'!AA52="No data","x",ROUND(IF('Indicator Data'!AA52&gt;U$195,10,IF('Indicator Data'!AA52&lt;U$194,0,10-(U$195-'Indicator Data'!AA52)/(U$195-U$194)*10)),1))</f>
        <v>4.9000000000000004</v>
      </c>
      <c r="V49" s="73">
        <f>IF('Indicator Data'!AE52="No data","x",ROUND(IF('Indicator Data'!AE52&gt;V$195,10,IF('Indicator Data'!AE52&lt;V$194,0,10-(V$195-'Indicator Data'!AE52)/(V$195-V$194)*10)),1))</f>
        <v>2.2999999999999998</v>
      </c>
      <c r="W49" s="74">
        <f t="shared" si="15"/>
        <v>3.3</v>
      </c>
      <c r="X49" s="73">
        <f>IF('Indicator Data'!W52="No data","x",ROUND(IF('Indicator Data'!W52&gt;X$195,10,IF('Indicator Data'!W52&lt;X$194,0,10-(X$195-'Indicator Data'!W52)/(X$195-X$194)*10)),1))</f>
        <v>4.7</v>
      </c>
      <c r="Y49" s="73">
        <f>IF('Indicator Data'!X52="No data","x",ROUND(IF('Indicator Data'!X52&gt;Y$195,10,IF('Indicator Data'!X52&lt;Y$194,0,10-(Y$195-'Indicator Data'!X52)/(Y$195-Y$194)*10)),1))</f>
        <v>6.6</v>
      </c>
      <c r="Z49" s="74">
        <f t="shared" si="10"/>
        <v>5.7</v>
      </c>
      <c r="AA49" s="88">
        <f>('Indicator Data'!AJ52+'Indicator Data'!AI52*0.5+'Indicator Data'!AH52*0.25)/1000</f>
        <v>25</v>
      </c>
      <c r="AB49" s="79">
        <f>AA49*1000/'Indicator Data'!BC52</f>
        <v>2.6123711447932831E-2</v>
      </c>
      <c r="AC49" s="74">
        <f t="shared" si="11"/>
        <v>2.6</v>
      </c>
      <c r="AD49" s="73">
        <f>IF('Indicator Data'!AN52="No data","x",ROUND(IF('Indicator Data'!AN52&lt;$AD$194,10,IF('Indicator Data'!AN52&gt;$AD$195,0,($AD$195-'Indicator Data'!AN52)/($AD$195-$AD$194)*10)),1))</f>
        <v>4.3</v>
      </c>
      <c r="AE49" s="73">
        <f>IF('Indicator Data'!AO52="No data","x",ROUND(IF('Indicator Data'!AO52&gt;$AE$195,10,IF('Indicator Data'!AO52&lt;$AE$194,0,10-($AE$195-'Indicator Data'!AO52)/($AE$195-$AE$194)*10)),1))</f>
        <v>2.6</v>
      </c>
      <c r="AF49" s="80" t="str">
        <f>IF('Indicator Data'!AP52="No data","x",ROUND(IF('Indicator Data'!AP52&gt;$AF$195,10,IF('Indicator Data'!AP52&lt;$AF$194,0,10-($AF$195-'Indicator Data'!AP52)/($AF$195-$AF$194)*10)),1))</f>
        <v>x</v>
      </c>
      <c r="AG49" s="80" t="str">
        <f>IF('Indicator Data'!AQ52="No data","x",ROUND(IF('Indicator Data'!AQ52&gt;$AG$195,10,IF('Indicator Data'!AQ52&lt;$AG$194,0,10-($AG$195-'Indicator Data'!AQ52)/($AG$195-$AG$194)*10)),1))</f>
        <v>x</v>
      </c>
      <c r="AH49" s="73" t="str">
        <f t="shared" si="12"/>
        <v>x</v>
      </c>
      <c r="AI49" s="74">
        <f t="shared" si="13"/>
        <v>3.5</v>
      </c>
      <c r="AJ49" s="81">
        <f t="shared" si="14"/>
        <v>3.9</v>
      </c>
      <c r="AK49" s="82">
        <f t="shared" si="16"/>
        <v>5.2</v>
      </c>
    </row>
    <row r="50" spans="1:37" s="4" customFormat="1" x14ac:dyDescent="0.35">
      <c r="A50" s="126" t="str">
        <f>'Indicator Data'!A53</f>
        <v>Dominica</v>
      </c>
      <c r="B50" s="59" t="str">
        <f>'Indicator Data'!B53</f>
        <v>DMA</v>
      </c>
      <c r="C50" s="73">
        <f>ROUND(IF('Indicator Data'!Q53="No data",IF((0.1233*LN('Indicator Data'!BB53)-0.4559)&gt;C$195,0,IF((0.1233*LN('Indicator Data'!BB53)-0.4559)&lt;C$194,10,(C$195-(0.1233*LN('Indicator Data'!BB53)-0.4559))/(C$195-C$194)*10)),IF('Indicator Data'!Q53&gt;C$195,0,IF('Indicator Data'!Q53&lt;C$194,10,(C$195-'Indicator Data'!Q53)/(C$195-C$194)*10))),1)</f>
        <v>3.6</v>
      </c>
      <c r="D50" s="73" t="str">
        <f>IF('Indicator Data'!R53="No data","x",ROUND((IF(LOG('Indicator Data'!R53*1000)&gt;D$195,10,IF(LOG('Indicator Data'!R53*1000)&lt;D$194,0,10-(D$195-LOG('Indicator Data'!R53*1000))/(D$195-D$194)*10))),1))</f>
        <v>x</v>
      </c>
      <c r="E50" s="74">
        <f t="shared" si="2"/>
        <v>3.6</v>
      </c>
      <c r="F50" s="73" t="str">
        <f>IF('Indicator Data'!AF53="No data","x",ROUND(IF('Indicator Data'!AF53&gt;F$195,10,IF('Indicator Data'!AF53&lt;F$194,0,10-(F$195-'Indicator Data'!AF53)/(F$195-F$194)*10)),1))</f>
        <v>x</v>
      </c>
      <c r="G50" s="73">
        <f>IF('Indicator Data'!AG53="No data","x",ROUND(IF('Indicator Data'!AG53&gt;G$195,10,IF('Indicator Data'!AG53&lt;G$194,0,10-(G$195-'Indicator Data'!AG53)/(G$195-G$194)*10)),1))</f>
        <v>4.8</v>
      </c>
      <c r="H50" s="74">
        <f t="shared" si="3"/>
        <v>4.8</v>
      </c>
      <c r="I50" s="75">
        <f>SUM(IF('Indicator Data'!S53=0,0,'Indicator Data'!S53/1000000),SUM('Indicator Data'!T53:U53))</f>
        <v>30.295956</v>
      </c>
      <c r="J50" s="75">
        <f>I50/'Indicator Data'!BC53*1000000</f>
        <v>409.8201690902942</v>
      </c>
      <c r="K50" s="73">
        <f t="shared" si="4"/>
        <v>8.1999999999999993</v>
      </c>
      <c r="L50" s="73">
        <f>IF('Indicator Data'!V53="No data","x",ROUND(IF('Indicator Data'!V53&gt;L$195,10,IF('Indicator Data'!V53&lt;L$194,0,10-(L$195-'Indicator Data'!V53)/(L$195-L$194)*10)),1))</f>
        <v>2.6</v>
      </c>
      <c r="M50" s="74">
        <f t="shared" si="5"/>
        <v>5.4</v>
      </c>
      <c r="N50" s="76">
        <f t="shared" si="6"/>
        <v>4.4000000000000004</v>
      </c>
      <c r="O50" s="88">
        <f>IF(AND('Indicator Data'!AK53="No data",'Indicator Data'!AL53="No data"),0,SUM('Indicator Data'!AK53:AM53)/1000)</f>
        <v>0</v>
      </c>
      <c r="P50" s="73">
        <f t="shared" si="7"/>
        <v>0</v>
      </c>
      <c r="Q50" s="77">
        <f>O50*1000/'Indicator Data'!BC53</f>
        <v>0</v>
      </c>
      <c r="R50" s="73">
        <f t="shared" si="8"/>
        <v>0</v>
      </c>
      <c r="S50" s="78">
        <f t="shared" si="9"/>
        <v>0</v>
      </c>
      <c r="T50" s="73" t="str">
        <f>IF('Indicator Data'!AB53="No data","x",ROUND(IF('Indicator Data'!AB53&gt;T$195,10,IF('Indicator Data'!AB53&lt;T$194,0,10-(T$195-'Indicator Data'!AB53)/(T$195-T$194)*10)),1))</f>
        <v>x</v>
      </c>
      <c r="U50" s="73">
        <f>IF('Indicator Data'!AA53="No data","x",ROUND(IF('Indicator Data'!AA53&gt;U$195,10,IF('Indicator Data'!AA53&lt;U$194,0,10-(U$195-'Indicator Data'!AA53)/(U$195-U$194)*10)),1))</f>
        <v>0</v>
      </c>
      <c r="V50" s="73" t="str">
        <f>IF('Indicator Data'!AE53="No data","x",ROUND(IF('Indicator Data'!AE53&gt;V$195,10,IF('Indicator Data'!AE53&lt;V$194,0,10-(V$195-'Indicator Data'!AE53)/(V$195-V$194)*10)),1))</f>
        <v>x</v>
      </c>
      <c r="W50" s="74">
        <f t="shared" si="15"/>
        <v>0</v>
      </c>
      <c r="X50" s="73">
        <f>IF('Indicator Data'!W53="No data","x",ROUND(IF('Indicator Data'!W53&gt;X$195,10,IF('Indicator Data'!W53&lt;X$194,0,10-(X$195-'Indicator Data'!W53)/(X$195-X$194)*10)),1))</f>
        <v>2.6</v>
      </c>
      <c r="Y50" s="73" t="str">
        <f>IF('Indicator Data'!X53="No data","x",ROUND(IF('Indicator Data'!X53&gt;Y$195,10,IF('Indicator Data'!X53&lt;Y$194,0,10-(Y$195-'Indicator Data'!X53)/(Y$195-Y$194)*10)),1))</f>
        <v>x</v>
      </c>
      <c r="Z50" s="74">
        <f t="shared" si="10"/>
        <v>2.6</v>
      </c>
      <c r="AA50" s="88">
        <f>('Indicator Data'!AJ53+'Indicator Data'!AI53*0.5+'Indicator Data'!AH53*0.25)/1000</f>
        <v>35.6965</v>
      </c>
      <c r="AB50" s="79">
        <f>AA50*1000/'Indicator Data'!BC53</f>
        <v>0.48287453500169092</v>
      </c>
      <c r="AC50" s="74">
        <f t="shared" si="11"/>
        <v>10</v>
      </c>
      <c r="AD50" s="73">
        <f>IF('Indicator Data'!AN53="No data","x",ROUND(IF('Indicator Data'!AN53&lt;$AD$194,10,IF('Indicator Data'!AN53&gt;$AD$195,0,($AD$195-'Indicator Data'!AN53)/($AD$195-$AD$194)*10)),1))</f>
        <v>4</v>
      </c>
      <c r="AE50" s="73">
        <f>IF('Indicator Data'!AO53="No data","x",ROUND(IF('Indicator Data'!AO53&gt;$AE$195,10,IF('Indicator Data'!AO53&lt;$AE$194,0,10-($AE$195-'Indicator Data'!AO53)/($AE$195-$AE$194)*10)),1))</f>
        <v>0.3</v>
      </c>
      <c r="AF50" s="80" t="str">
        <f>IF('Indicator Data'!AP53="No data","x",ROUND(IF('Indicator Data'!AP53&gt;$AF$195,10,IF('Indicator Data'!AP53&lt;$AF$194,0,10-($AF$195-'Indicator Data'!AP53)/($AF$195-$AF$194)*10)),1))</f>
        <v>x</v>
      </c>
      <c r="AG50" s="80" t="str">
        <f>IF('Indicator Data'!AQ53="No data","x",ROUND(IF('Indicator Data'!AQ53&gt;$AG$195,10,IF('Indicator Data'!AQ53&lt;$AG$194,0,10-($AG$195-'Indicator Data'!AQ53)/($AG$195-$AG$194)*10)),1))</f>
        <v>x</v>
      </c>
      <c r="AH50" s="73" t="str">
        <f t="shared" si="12"/>
        <v>x</v>
      </c>
      <c r="AI50" s="74">
        <f t="shared" si="13"/>
        <v>2.2000000000000002</v>
      </c>
      <c r="AJ50" s="81">
        <f t="shared" si="14"/>
        <v>5.6</v>
      </c>
      <c r="AK50" s="82">
        <f t="shared" si="16"/>
        <v>3.3</v>
      </c>
    </row>
    <row r="51" spans="1:37" s="4" customFormat="1" x14ac:dyDescent="0.35">
      <c r="A51" s="126" t="str">
        <f>'Indicator Data'!A54</f>
        <v>Dominican Republic</v>
      </c>
      <c r="B51" s="59" t="str">
        <f>'Indicator Data'!B54</f>
        <v>DOM</v>
      </c>
      <c r="C51" s="73">
        <f>ROUND(IF('Indicator Data'!Q54="No data",IF((0.1233*LN('Indicator Data'!BB54)-0.4559)&gt;C$195,0,IF((0.1233*LN('Indicator Data'!BB54)-0.4559)&lt;C$194,10,(C$195-(0.1233*LN('Indicator Data'!BB54)-0.4559))/(C$195-C$194)*10)),IF('Indicator Data'!Q54&gt;C$195,0,IF('Indicator Data'!Q54&lt;C$194,10,(C$195-'Indicator Data'!Q54)/(C$195-C$194)*10))),1)</f>
        <v>3.3</v>
      </c>
      <c r="D51" s="73">
        <f>IF('Indicator Data'!R54="No data","x",ROUND((IF(LOG('Indicator Data'!R54*1000)&gt;D$195,10,IF(LOG('Indicator Data'!R54*1000)&lt;D$194,0,10-(D$195-LOG('Indicator Data'!R54*1000))/(D$195-D$194)*10))),1))</f>
        <v>5.2</v>
      </c>
      <c r="E51" s="74">
        <f t="shared" si="2"/>
        <v>4.3</v>
      </c>
      <c r="F51" s="73">
        <f>IF('Indicator Data'!AF54="No data","x",ROUND(IF('Indicator Data'!AF54&gt;F$195,10,IF('Indicator Data'!AF54&lt;F$194,0,10-(F$195-'Indicator Data'!AF54)/(F$195-F$194)*10)),1))</f>
        <v>6</v>
      </c>
      <c r="G51" s="73">
        <f>IF('Indicator Data'!AG54="No data","x",ROUND(IF('Indicator Data'!AG54&gt;G$195,10,IF('Indicator Data'!AG54&lt;G$194,0,10-(G$195-'Indicator Data'!AG54)/(G$195-G$194)*10)),1))</f>
        <v>5.0999999999999996</v>
      </c>
      <c r="H51" s="74">
        <f t="shared" si="3"/>
        <v>5.6</v>
      </c>
      <c r="I51" s="75">
        <f>SUM(IF('Indicator Data'!S54=0,0,'Indicator Data'!S54/1000000),SUM('Indicator Data'!T54:U54))</f>
        <v>204.40914799999999</v>
      </c>
      <c r="J51" s="75">
        <f>I51/'Indicator Data'!BC54*1000000</f>
        <v>18.984785545608904</v>
      </c>
      <c r="K51" s="73">
        <f t="shared" si="4"/>
        <v>0.4</v>
      </c>
      <c r="L51" s="73">
        <f>IF('Indicator Data'!V54="No data","x",ROUND(IF('Indicator Data'!V54&gt;L$195,10,IF('Indicator Data'!V54&lt;L$194,0,10-(L$195-'Indicator Data'!V54)/(L$195-L$194)*10)),1))</f>
        <v>0.1</v>
      </c>
      <c r="M51" s="74">
        <f t="shared" si="5"/>
        <v>0.3</v>
      </c>
      <c r="N51" s="76">
        <f t="shared" si="6"/>
        <v>3.6</v>
      </c>
      <c r="O51" s="88">
        <f>IF(AND('Indicator Data'!AK54="No data",'Indicator Data'!AL54="No data"),0,SUM('Indicator Data'!AK54:AM54)/1000)</f>
        <v>0.58299999999999996</v>
      </c>
      <c r="P51" s="73">
        <f t="shared" si="7"/>
        <v>0</v>
      </c>
      <c r="Q51" s="77">
        <f>O51*1000/'Indicator Data'!BC54</f>
        <v>5.4146940493534037E-5</v>
      </c>
      <c r="R51" s="73">
        <f t="shared" si="8"/>
        <v>1.6</v>
      </c>
      <c r="S51" s="78">
        <f t="shared" si="9"/>
        <v>0.8</v>
      </c>
      <c r="T51" s="73">
        <f>IF('Indicator Data'!AB54="No data","x",ROUND(IF('Indicator Data'!AB54&gt;T$195,10,IF('Indicator Data'!AB54&lt;T$194,0,10-(T$195-'Indicator Data'!AB54)/(T$195-T$194)*10)),1))</f>
        <v>2</v>
      </c>
      <c r="U51" s="73">
        <f>IF('Indicator Data'!AA54="No data","x",ROUND(IF('Indicator Data'!AA54&gt;U$195,10,IF('Indicator Data'!AA54&lt;U$194,0,10-(U$195-'Indicator Data'!AA54)/(U$195-U$194)*10)),1))</f>
        <v>0.8</v>
      </c>
      <c r="V51" s="73">
        <f>IF('Indicator Data'!AE54="No data","x",ROUND(IF('Indicator Data'!AE54&gt;V$195,10,IF('Indicator Data'!AE54&lt;V$194,0,10-(V$195-'Indicator Data'!AE54)/(V$195-V$194)*10)),1))</f>
        <v>0</v>
      </c>
      <c r="W51" s="74">
        <f t="shared" si="15"/>
        <v>0.9</v>
      </c>
      <c r="X51" s="73">
        <f>IF('Indicator Data'!W54="No data","x",ROUND(IF('Indicator Data'!W54&gt;X$195,10,IF('Indicator Data'!W54&lt;X$194,0,10-(X$195-'Indicator Data'!W54)/(X$195-X$194)*10)),1))</f>
        <v>2.2999999999999998</v>
      </c>
      <c r="Y51" s="73">
        <f>IF('Indicator Data'!X54="No data","x",ROUND(IF('Indicator Data'!X54&gt;Y$195,10,IF('Indicator Data'!X54&lt;Y$194,0,10-(Y$195-'Indicator Data'!X54)/(Y$195-Y$194)*10)),1))</f>
        <v>0.9</v>
      </c>
      <c r="Z51" s="74">
        <f t="shared" si="10"/>
        <v>1.6</v>
      </c>
      <c r="AA51" s="88">
        <f>('Indicator Data'!AJ54+'Indicator Data'!AI54*0.5+'Indicator Data'!AH54*0.25)/1000</f>
        <v>478.14350000000002</v>
      </c>
      <c r="AB51" s="79">
        <f>AA51*1000/'Indicator Data'!BC54</f>
        <v>4.4408246383996729E-2</v>
      </c>
      <c r="AC51" s="74">
        <f t="shared" si="11"/>
        <v>4.4000000000000004</v>
      </c>
      <c r="AD51" s="73">
        <f>IF('Indicator Data'!AN54="No data","x",ROUND(IF('Indicator Data'!AN54&lt;$AD$194,10,IF('Indicator Data'!AN54&gt;$AD$195,0,($AD$195-'Indicator Data'!AN54)/($AD$195-$AD$194)*10)),1))</f>
        <v>5.5</v>
      </c>
      <c r="AE51" s="73">
        <f>IF('Indicator Data'!AO54="No data","x",ROUND(IF('Indicator Data'!AO54&gt;$AE$195,10,IF('Indicator Data'!AO54&lt;$AE$194,0,10-($AE$195-'Indicator Data'!AO54)/($AE$195-$AE$194)*10)),1))</f>
        <v>2.8</v>
      </c>
      <c r="AF51" s="80">
        <f>IF('Indicator Data'!AP54="No data","x",ROUND(IF('Indicator Data'!AP54&gt;$AF$195,10,IF('Indicator Data'!AP54&lt;$AF$194,0,10-($AF$195-'Indicator Data'!AP54)/($AF$195-$AF$194)*10)),1))</f>
        <v>3.4</v>
      </c>
      <c r="AG51" s="80">
        <f>IF('Indicator Data'!AQ54="No data","x",ROUND(IF('Indicator Data'!AQ54&gt;$AG$195,10,IF('Indicator Data'!AQ54&lt;$AG$194,0,10-($AG$195-'Indicator Data'!AQ54)/($AG$195-$AG$194)*10)),1))</f>
        <v>2.6</v>
      </c>
      <c r="AH51" s="73">
        <f t="shared" si="12"/>
        <v>3.2</v>
      </c>
      <c r="AI51" s="74">
        <f t="shared" si="13"/>
        <v>3.8</v>
      </c>
      <c r="AJ51" s="81">
        <f t="shared" si="14"/>
        <v>2.8</v>
      </c>
      <c r="AK51" s="82">
        <f t="shared" si="16"/>
        <v>1.9</v>
      </c>
    </row>
    <row r="52" spans="1:37" s="4" customFormat="1" x14ac:dyDescent="0.35">
      <c r="A52" s="126" t="str">
        <f>'Indicator Data'!A55</f>
        <v>Ecuador</v>
      </c>
      <c r="B52" s="59" t="str">
        <f>'Indicator Data'!B55</f>
        <v>ECU</v>
      </c>
      <c r="C52" s="73">
        <f>ROUND(IF('Indicator Data'!Q55="No data",IF((0.1233*LN('Indicator Data'!BB55)-0.4559)&gt;C$195,0,IF((0.1233*LN('Indicator Data'!BB55)-0.4559)&lt;C$194,10,(C$195-(0.1233*LN('Indicator Data'!BB55)-0.4559))/(C$195-C$194)*10)),IF('Indicator Data'!Q55&gt;C$195,0,IF('Indicator Data'!Q55&lt;C$194,10,(C$195-'Indicator Data'!Q55)/(C$195-C$194)*10))),1)</f>
        <v>3</v>
      </c>
      <c r="D52" s="73">
        <f>IF('Indicator Data'!R55="No data","x",ROUND((IF(LOG('Indicator Data'!R55*1000)&gt;D$195,10,IF(LOG('Indicator Data'!R55*1000)&lt;D$194,0,10-(D$195-LOG('Indicator Data'!R55*1000))/(D$195-D$194)*10))),1))</f>
        <v>4.3</v>
      </c>
      <c r="E52" s="74">
        <f t="shared" si="2"/>
        <v>3.7</v>
      </c>
      <c r="F52" s="73">
        <f>IF('Indicator Data'!AF55="No data","x",ROUND(IF('Indicator Data'!AF55&gt;F$195,10,IF('Indicator Data'!AF55&lt;F$194,0,10-(F$195-'Indicator Data'!AF55)/(F$195-F$194)*10)),1))</f>
        <v>5.0999999999999996</v>
      </c>
      <c r="G52" s="73">
        <f>IF('Indicator Data'!AG55="No data","x",ROUND(IF('Indicator Data'!AG55&gt;G$195,10,IF('Indicator Data'!AG55&lt;G$194,0,10-(G$195-'Indicator Data'!AG55)/(G$195-G$194)*10)),1))</f>
        <v>5</v>
      </c>
      <c r="H52" s="74">
        <f t="shared" si="3"/>
        <v>5.0999999999999996</v>
      </c>
      <c r="I52" s="75">
        <f>SUM(IF('Indicator Data'!S55=0,0,'Indicator Data'!S55/1000000),SUM('Indicator Data'!T55:U55))</f>
        <v>345.18447599999996</v>
      </c>
      <c r="J52" s="75">
        <f>I52/'Indicator Data'!BC55*1000000</f>
        <v>20.763153345430073</v>
      </c>
      <c r="K52" s="73">
        <f t="shared" si="4"/>
        <v>0.4</v>
      </c>
      <c r="L52" s="73">
        <f>IF('Indicator Data'!V55="No data","x",ROUND(IF('Indicator Data'!V55&gt;L$195,10,IF('Indicator Data'!V55&lt;L$194,0,10-(L$195-'Indicator Data'!V55)/(L$195-L$194)*10)),1))</f>
        <v>0.1</v>
      </c>
      <c r="M52" s="74">
        <f t="shared" si="5"/>
        <v>0.3</v>
      </c>
      <c r="N52" s="76">
        <f t="shared" si="6"/>
        <v>3.2</v>
      </c>
      <c r="O52" s="88">
        <f>IF(AND('Indicator Data'!AK55="No data",'Indicator Data'!AL55="No data"),0,SUM('Indicator Data'!AK55:AM55)/1000)</f>
        <v>93.822000000000003</v>
      </c>
      <c r="P52" s="73">
        <f t="shared" si="7"/>
        <v>6.6</v>
      </c>
      <c r="Q52" s="77">
        <f>O52*1000/'Indicator Data'!BC55</f>
        <v>5.6434767743580123E-3</v>
      </c>
      <c r="R52" s="73">
        <f t="shared" si="8"/>
        <v>4.9000000000000004</v>
      </c>
      <c r="S52" s="78">
        <f t="shared" si="9"/>
        <v>5.8</v>
      </c>
      <c r="T52" s="73">
        <f>IF('Indicator Data'!AB55="No data","x",ROUND(IF('Indicator Data'!AB55&gt;T$195,10,IF('Indicator Data'!AB55&lt;T$194,0,10-(T$195-'Indicator Data'!AB55)/(T$195-T$194)*10)),1))</f>
        <v>0.6</v>
      </c>
      <c r="U52" s="73">
        <f>IF('Indicator Data'!AA55="No data","x",ROUND(IF('Indicator Data'!AA55&gt;U$195,10,IF('Indicator Data'!AA55&lt;U$194,0,10-(U$195-'Indicator Data'!AA55)/(U$195-U$194)*10)),1))</f>
        <v>0.8</v>
      </c>
      <c r="V52" s="73">
        <f>IF('Indicator Data'!AE55="No data","x",ROUND(IF('Indicator Data'!AE55&gt;V$195,10,IF('Indicator Data'!AE55&lt;V$194,0,10-(V$195-'Indicator Data'!AE55)/(V$195-V$194)*10)),1))</f>
        <v>0</v>
      </c>
      <c r="W52" s="74">
        <f t="shared" si="15"/>
        <v>0.5</v>
      </c>
      <c r="X52" s="73">
        <f>IF('Indicator Data'!W55="No data","x",ROUND(IF('Indicator Data'!W55&gt;X$195,10,IF('Indicator Data'!W55&lt;X$194,0,10-(X$195-'Indicator Data'!W55)/(X$195-X$194)*10)),1))</f>
        <v>1.1000000000000001</v>
      </c>
      <c r="Y52" s="73">
        <f>IF('Indicator Data'!X55="No data","x",ROUND(IF('Indicator Data'!X55&gt;Y$195,10,IF('Indicator Data'!X55&lt;Y$194,0,10-(Y$195-'Indicator Data'!X55)/(Y$195-Y$194)*10)),1))</f>
        <v>1.4</v>
      </c>
      <c r="Z52" s="74">
        <f t="shared" si="10"/>
        <v>1.3</v>
      </c>
      <c r="AA52" s="88">
        <f>('Indicator Data'!AJ55+'Indicator Data'!AI55*0.5+'Indicator Data'!AH55*0.25)/1000</f>
        <v>105.8665</v>
      </c>
      <c r="AB52" s="79">
        <f>AA52*1000/'Indicator Data'!BC55</f>
        <v>6.3679641654683606E-3</v>
      </c>
      <c r="AC52" s="74">
        <f t="shared" si="11"/>
        <v>0.6</v>
      </c>
      <c r="AD52" s="73">
        <f>IF('Indicator Data'!AN55="No data","x",ROUND(IF('Indicator Data'!AN55&lt;$AD$194,10,IF('Indicator Data'!AN55&gt;$AD$195,0,($AD$195-'Indicator Data'!AN55)/($AD$195-$AD$194)*10)),1))</f>
        <v>5.6</v>
      </c>
      <c r="AE52" s="73">
        <f>IF('Indicator Data'!AO55="No data","x",ROUND(IF('Indicator Data'!AO55&gt;$AE$195,10,IF('Indicator Data'!AO55&lt;$AE$194,0,10-($AE$195-'Indicator Data'!AO55)/($AE$195-$AE$194)*10)),1))</f>
        <v>2.4</v>
      </c>
      <c r="AF52" s="80">
        <f>IF('Indicator Data'!AP55="No data","x",ROUND(IF('Indicator Data'!AP55&gt;$AF$195,10,IF('Indicator Data'!AP55&lt;$AF$194,0,10-($AF$195-'Indicator Data'!AP55)/($AF$195-$AF$194)*10)),1))</f>
        <v>2.7</v>
      </c>
      <c r="AG52" s="80">
        <f>IF('Indicator Data'!AQ55="No data","x",ROUND(IF('Indicator Data'!AQ55&gt;$AG$195,10,IF('Indicator Data'!AQ55&lt;$AG$194,0,10-($AG$195-'Indicator Data'!AQ55)/($AG$195-$AG$194)*10)),1))</f>
        <v>2.9</v>
      </c>
      <c r="AH52" s="73">
        <f t="shared" si="12"/>
        <v>2.7</v>
      </c>
      <c r="AI52" s="74">
        <f t="shared" si="13"/>
        <v>3.6</v>
      </c>
      <c r="AJ52" s="81">
        <f t="shared" si="14"/>
        <v>1.6</v>
      </c>
      <c r="AK52" s="82">
        <f t="shared" si="16"/>
        <v>4</v>
      </c>
    </row>
    <row r="53" spans="1:37" s="4" customFormat="1" x14ac:dyDescent="0.35">
      <c r="A53" s="126" t="str">
        <f>'Indicator Data'!A56</f>
        <v>Egypt</v>
      </c>
      <c r="B53" s="59" t="str">
        <f>'Indicator Data'!B56</f>
        <v>EGY</v>
      </c>
      <c r="C53" s="73">
        <f>ROUND(IF('Indicator Data'!Q56="No data",IF((0.1233*LN('Indicator Data'!BB56)-0.4559)&gt;C$195,0,IF((0.1233*LN('Indicator Data'!BB56)-0.4559)&lt;C$194,10,(C$195-(0.1233*LN('Indicator Data'!BB56)-0.4559))/(C$195-C$194)*10)),IF('Indicator Data'!Q56&gt;C$195,0,IF('Indicator Data'!Q56&lt;C$194,10,(C$195-'Indicator Data'!Q56)/(C$195-C$194)*10))),1)</f>
        <v>3.9</v>
      </c>
      <c r="D53" s="73">
        <f>IF('Indicator Data'!R56="No data","x",ROUND((IF(LOG('Indicator Data'!R56*1000)&gt;D$195,10,IF(LOG('Indicator Data'!R56*1000)&lt;D$194,0,10-(D$195-LOG('Indicator Data'!R56*1000))/(D$195-D$194)*10))),1))</f>
        <v>4.4000000000000004</v>
      </c>
      <c r="E53" s="74">
        <f t="shared" si="2"/>
        <v>4.2</v>
      </c>
      <c r="F53" s="73">
        <f>IF('Indicator Data'!AF56="No data","x",ROUND(IF('Indicator Data'!AF56&gt;F$195,10,IF('Indicator Data'!AF56&lt;F$194,0,10-(F$195-'Indicator Data'!AF56)/(F$195-F$194)*10)),1))</f>
        <v>6</v>
      </c>
      <c r="G53" s="73">
        <f>IF('Indicator Data'!AG56="No data","x",ROUND(IF('Indicator Data'!AG56&gt;G$195,10,IF('Indicator Data'!AG56&lt;G$194,0,10-(G$195-'Indicator Data'!AG56)/(G$195-G$194)*10)),1))</f>
        <v>1.4</v>
      </c>
      <c r="H53" s="74">
        <f t="shared" si="3"/>
        <v>3.7</v>
      </c>
      <c r="I53" s="75">
        <f>SUM(IF('Indicator Data'!S56=0,0,'Indicator Data'!S56/1000000),SUM('Indicator Data'!T56:U56))</f>
        <v>357.24756300000001</v>
      </c>
      <c r="J53" s="75">
        <f>I53/'Indicator Data'!BC56*1000000</f>
        <v>3.6620811903648178</v>
      </c>
      <c r="K53" s="73">
        <f t="shared" si="4"/>
        <v>0.1</v>
      </c>
      <c r="L53" s="73">
        <f>IF('Indicator Data'!V56="No data","x",ROUND(IF('Indicator Data'!V56&gt;L$195,10,IF('Indicator Data'!V56&lt;L$194,0,10-(L$195-'Indicator Data'!V56)/(L$195-L$194)*10)),1))</f>
        <v>0</v>
      </c>
      <c r="M53" s="74">
        <f t="shared" si="5"/>
        <v>0.1</v>
      </c>
      <c r="N53" s="76">
        <f t="shared" si="6"/>
        <v>3.1</v>
      </c>
      <c r="O53" s="88">
        <f>IF(AND('Indicator Data'!AK56="No data",'Indicator Data'!AL56="No data"),0,SUM('Indicator Data'!AK56:AM56)/1000)</f>
        <v>323.98200000000003</v>
      </c>
      <c r="P53" s="73">
        <f t="shared" si="7"/>
        <v>8.4</v>
      </c>
      <c r="Q53" s="77">
        <f>O53*1000/'Indicator Data'!BC56</f>
        <v>3.3210818241936457E-3</v>
      </c>
      <c r="R53" s="73">
        <f t="shared" si="8"/>
        <v>4.3</v>
      </c>
      <c r="S53" s="78">
        <f t="shared" si="9"/>
        <v>6.4</v>
      </c>
      <c r="T53" s="73">
        <f>IF('Indicator Data'!AB56="No data","x",ROUND(IF('Indicator Data'!AB56&gt;T$195,10,IF('Indicator Data'!AB56&lt;T$194,0,10-(T$195-'Indicator Data'!AB56)/(T$195-T$194)*10)),1))</f>
        <v>0.2</v>
      </c>
      <c r="U53" s="73">
        <f>IF('Indicator Data'!AA56="No data","x",ROUND(IF('Indicator Data'!AA56&gt;U$195,10,IF('Indicator Data'!AA56&lt;U$194,0,10-(U$195-'Indicator Data'!AA56)/(U$195-U$194)*10)),1))</f>
        <v>0.2</v>
      </c>
      <c r="V53" s="73" t="str">
        <f>IF('Indicator Data'!AE56="No data","x",ROUND(IF('Indicator Data'!AE56&gt;V$195,10,IF('Indicator Data'!AE56&lt;V$194,0,10-(V$195-'Indicator Data'!AE56)/(V$195-V$194)*10)),1))</f>
        <v>x</v>
      </c>
      <c r="W53" s="74">
        <f t="shared" si="15"/>
        <v>0.2</v>
      </c>
      <c r="X53" s="73">
        <f>IF('Indicator Data'!W56="No data","x",ROUND(IF('Indicator Data'!W56&gt;X$195,10,IF('Indicator Data'!W56&lt;X$194,0,10-(X$195-'Indicator Data'!W56)/(X$195-X$194)*10)),1))</f>
        <v>1.7</v>
      </c>
      <c r="Y53" s="73">
        <f>IF('Indicator Data'!X56="No data","x",ROUND(IF('Indicator Data'!X56&gt;Y$195,10,IF('Indicator Data'!X56&lt;Y$194,0,10-(Y$195-'Indicator Data'!X56)/(Y$195-Y$194)*10)),1))</f>
        <v>1.6</v>
      </c>
      <c r="Z53" s="74">
        <f t="shared" si="10"/>
        <v>1.7</v>
      </c>
      <c r="AA53" s="88">
        <f>('Indicator Data'!AJ56+'Indicator Data'!AI56*0.5+'Indicator Data'!AH56*0.25)/1000</f>
        <v>8.1430000000000007</v>
      </c>
      <c r="AB53" s="79">
        <f>AA53*1000/'Indicator Data'!BC56</f>
        <v>8.3472443822214999E-5</v>
      </c>
      <c r="AC53" s="74">
        <f t="shared" si="11"/>
        <v>0</v>
      </c>
      <c r="AD53" s="73">
        <f>IF('Indicator Data'!AN56="No data","x",ROUND(IF('Indicator Data'!AN56&lt;$AD$194,10,IF('Indicator Data'!AN56&gt;$AD$195,0,($AD$195-'Indicator Data'!AN56)/($AD$195-$AD$194)*10)),1))</f>
        <v>0</v>
      </c>
      <c r="AE53" s="73">
        <f>IF('Indicator Data'!AO56="No data","x",ROUND(IF('Indicator Data'!AO56&gt;$AE$195,10,IF('Indicator Data'!AO56&lt;$AE$194,0,10-($AE$195-'Indicator Data'!AO56)/($AE$195-$AE$194)*10)),1))</f>
        <v>0</v>
      </c>
      <c r="AF53" s="80">
        <f>IF('Indicator Data'!AP56="No data","x",ROUND(IF('Indicator Data'!AP56&gt;$AF$195,10,IF('Indicator Data'!AP56&lt;$AF$194,0,10-($AF$195-'Indicator Data'!AP56)/($AF$195-$AF$194)*10)),1))</f>
        <v>7.2</v>
      </c>
      <c r="AG53" s="80">
        <f>IF('Indicator Data'!AQ56="No data","x",ROUND(IF('Indicator Data'!AQ56&gt;$AG$195,10,IF('Indicator Data'!AQ56&lt;$AG$194,0,10-($AG$195-'Indicator Data'!AQ56)/($AG$195-$AG$194)*10)),1))</f>
        <v>4.9000000000000004</v>
      </c>
      <c r="AH53" s="73">
        <f t="shared" si="12"/>
        <v>6.7</v>
      </c>
      <c r="AI53" s="74">
        <f t="shared" si="13"/>
        <v>2.2000000000000002</v>
      </c>
      <c r="AJ53" s="81">
        <f t="shared" si="14"/>
        <v>1.1000000000000001</v>
      </c>
      <c r="AK53" s="82">
        <f t="shared" si="16"/>
        <v>4.2</v>
      </c>
    </row>
    <row r="54" spans="1:37" s="4" customFormat="1" x14ac:dyDescent="0.35">
      <c r="A54" s="126" t="str">
        <f>'Indicator Data'!A57</f>
        <v>El Salvador</v>
      </c>
      <c r="B54" s="59" t="str">
        <f>'Indicator Data'!B57</f>
        <v>SLV</v>
      </c>
      <c r="C54" s="73">
        <f>ROUND(IF('Indicator Data'!Q57="No data",IF((0.1233*LN('Indicator Data'!BB57)-0.4559)&gt;C$195,0,IF((0.1233*LN('Indicator Data'!BB57)-0.4559)&lt;C$194,10,(C$195-(0.1233*LN('Indicator Data'!BB57)-0.4559))/(C$195-C$194)*10)),IF('Indicator Data'!Q57&gt;C$195,0,IF('Indicator Data'!Q57&lt;C$194,10,(C$195-'Indicator Data'!Q57)/(C$195-C$194)*10))),1)</f>
        <v>4.2</v>
      </c>
      <c r="D54" s="73" t="str">
        <f>IF('Indicator Data'!R57="No data","x",ROUND((IF(LOG('Indicator Data'!R57*1000)&gt;D$195,10,IF(LOG('Indicator Data'!R57*1000)&lt;D$194,0,10-(D$195-LOG('Indicator Data'!R57*1000))/(D$195-D$194)*10))),1))</f>
        <v>x</v>
      </c>
      <c r="E54" s="74">
        <f t="shared" si="2"/>
        <v>4.2</v>
      </c>
      <c r="F54" s="73">
        <f>IF('Indicator Data'!AF57="No data","x",ROUND(IF('Indicator Data'!AF57&gt;F$195,10,IF('Indicator Data'!AF57&lt;F$194,0,10-(F$195-'Indicator Data'!AF57)/(F$195-F$194)*10)),1))</f>
        <v>5.2</v>
      </c>
      <c r="G54" s="73">
        <f>IF('Indicator Data'!AG57="No data","x",ROUND(IF('Indicator Data'!AG57&gt;G$195,10,IF('Indicator Data'!AG57&lt;G$194,0,10-(G$195-'Indicator Data'!AG57)/(G$195-G$194)*10)),1))</f>
        <v>3.8</v>
      </c>
      <c r="H54" s="74">
        <f t="shared" si="3"/>
        <v>4.5</v>
      </c>
      <c r="I54" s="75">
        <f>SUM(IF('Indicator Data'!S57=0,0,'Indicator Data'!S57/1000000),SUM('Indicator Data'!T57:U57))</f>
        <v>251.16879700000001</v>
      </c>
      <c r="J54" s="75">
        <f>I54/'Indicator Data'!BC57*1000000</f>
        <v>39.381402644432228</v>
      </c>
      <c r="K54" s="73">
        <f t="shared" si="4"/>
        <v>0.8</v>
      </c>
      <c r="L54" s="73">
        <f>IF('Indicator Data'!V57="No data","x",ROUND(IF('Indicator Data'!V57&gt;L$195,10,IF('Indicator Data'!V57&lt;L$194,0,10-(L$195-'Indicator Data'!V57)/(L$195-L$194)*10)),1))</f>
        <v>0.4</v>
      </c>
      <c r="M54" s="74">
        <f t="shared" si="5"/>
        <v>0.6</v>
      </c>
      <c r="N54" s="76">
        <f t="shared" si="6"/>
        <v>3.4</v>
      </c>
      <c r="O54" s="88">
        <f>IF(AND('Indicator Data'!AK57="No data",'Indicator Data'!AL57="No data"),0,SUM('Indicator Data'!AK57:AM57)/1000)</f>
        <v>4.8000000000000001E-2</v>
      </c>
      <c r="P54" s="73">
        <f t="shared" si="7"/>
        <v>0</v>
      </c>
      <c r="Q54" s="77">
        <f>O54*1000/'Indicator Data'!BC57</f>
        <v>7.5260436388232844E-6</v>
      </c>
      <c r="R54" s="73">
        <f t="shared" si="8"/>
        <v>0</v>
      </c>
      <c r="S54" s="78">
        <f t="shared" si="9"/>
        <v>0</v>
      </c>
      <c r="T54" s="73">
        <f>IF('Indicator Data'!AB57="No data","x",ROUND(IF('Indicator Data'!AB57&gt;T$195,10,IF('Indicator Data'!AB57&lt;T$194,0,10-(T$195-'Indicator Data'!AB57)/(T$195-T$194)*10)),1))</f>
        <v>1.2</v>
      </c>
      <c r="U54" s="73">
        <f>IF('Indicator Data'!AA57="No data","x",ROUND(IF('Indicator Data'!AA57&gt;U$195,10,IF('Indicator Data'!AA57&lt;U$194,0,10-(U$195-'Indicator Data'!AA57)/(U$195-U$194)*10)),1))</f>
        <v>1.3</v>
      </c>
      <c r="V54" s="73">
        <f>IF('Indicator Data'!AE57="No data","x",ROUND(IF('Indicator Data'!AE57&gt;V$195,10,IF('Indicator Data'!AE57&lt;V$194,0,10-(V$195-'Indicator Data'!AE57)/(V$195-V$194)*10)),1))</f>
        <v>0</v>
      </c>
      <c r="W54" s="74">
        <f t="shared" si="15"/>
        <v>0.8</v>
      </c>
      <c r="X54" s="73">
        <f>IF('Indicator Data'!W57="No data","x",ROUND(IF('Indicator Data'!W57&gt;X$195,10,IF('Indicator Data'!W57&lt;X$194,0,10-(X$195-'Indicator Data'!W57)/(X$195-X$194)*10)),1))</f>
        <v>1.1000000000000001</v>
      </c>
      <c r="Y54" s="73">
        <f>IF('Indicator Data'!X57="No data","x",ROUND(IF('Indicator Data'!X57&gt;Y$195,10,IF('Indicator Data'!X57&lt;Y$194,0,10-(Y$195-'Indicator Data'!X57)/(Y$195-Y$194)*10)),1))</f>
        <v>1.5</v>
      </c>
      <c r="Z54" s="74">
        <f t="shared" si="10"/>
        <v>1.3</v>
      </c>
      <c r="AA54" s="88">
        <f>('Indicator Data'!AJ57+'Indicator Data'!AI57*0.5+'Indicator Data'!AH57*0.25)/1000</f>
        <v>396.5</v>
      </c>
      <c r="AB54" s="79">
        <f>AA54*1000/'Indicator Data'!BC57</f>
        <v>6.2168256308196501E-2</v>
      </c>
      <c r="AC54" s="74">
        <f t="shared" si="11"/>
        <v>6.2</v>
      </c>
      <c r="AD54" s="73">
        <f>IF('Indicator Data'!AN57="No data","x",ROUND(IF('Indicator Data'!AN57&lt;$AD$194,10,IF('Indicator Data'!AN57&gt;$AD$195,0,($AD$195-'Indicator Data'!AN57)/($AD$195-$AD$194)*10)),1))</f>
        <v>4.8</v>
      </c>
      <c r="AE54" s="73">
        <f>IF('Indicator Data'!AO57="No data","x",ROUND(IF('Indicator Data'!AO57&gt;$AE$195,10,IF('Indicator Data'!AO57&lt;$AE$194,0,10-($AE$195-'Indicator Data'!AO57)/($AE$195-$AE$194)*10)),1))</f>
        <v>2.4</v>
      </c>
      <c r="AF54" s="80">
        <f>IF('Indicator Data'!AP57="No data","x",ROUND(IF('Indicator Data'!AP57&gt;$AF$195,10,IF('Indicator Data'!AP57&lt;$AF$194,0,10-($AF$195-'Indicator Data'!AP57)/($AF$195-$AF$194)*10)),1))</f>
        <v>3.6</v>
      </c>
      <c r="AG54" s="80">
        <f>IF('Indicator Data'!AQ57="No data","x",ROUND(IF('Indicator Data'!AQ57&gt;$AG$195,10,IF('Indicator Data'!AQ57&lt;$AG$194,0,10-($AG$195-'Indicator Data'!AQ57)/($AG$195-$AG$194)*10)),1))</f>
        <v>1.5</v>
      </c>
      <c r="AH54" s="73">
        <f t="shared" si="12"/>
        <v>3.2</v>
      </c>
      <c r="AI54" s="74">
        <f t="shared" si="13"/>
        <v>3.5</v>
      </c>
      <c r="AJ54" s="81">
        <f t="shared" si="14"/>
        <v>3.3</v>
      </c>
      <c r="AK54" s="82">
        <f t="shared" si="16"/>
        <v>1.8</v>
      </c>
    </row>
    <row r="55" spans="1:37" s="4" customFormat="1" x14ac:dyDescent="0.35">
      <c r="A55" s="126" t="str">
        <f>'Indicator Data'!A58</f>
        <v>Equatorial Guinea</v>
      </c>
      <c r="B55" s="59" t="str">
        <f>'Indicator Data'!B58</f>
        <v>GNQ</v>
      </c>
      <c r="C55" s="73">
        <f>ROUND(IF('Indicator Data'!Q58="No data",IF((0.1233*LN('Indicator Data'!BB58)-0.4559)&gt;C$195,0,IF((0.1233*LN('Indicator Data'!BB58)-0.4559)&lt;C$194,10,(C$195-(0.1233*LN('Indicator Data'!BB58)-0.4559))/(C$195-C$194)*10)),IF('Indicator Data'!Q58&gt;C$195,0,IF('Indicator Data'!Q58&lt;C$194,10,(C$195-'Indicator Data'!Q58)/(C$195-C$194)*10))),1)</f>
        <v>5.5</v>
      </c>
      <c r="D55" s="73" t="str">
        <f>IF('Indicator Data'!R58="No data","x",ROUND((IF(LOG('Indicator Data'!R58*1000)&gt;D$195,10,IF(LOG('Indicator Data'!R58*1000)&lt;D$194,0,10-(D$195-LOG('Indicator Data'!R58*1000))/(D$195-D$194)*10))),1))</f>
        <v>x</v>
      </c>
      <c r="E55" s="74">
        <f t="shared" si="2"/>
        <v>5.5</v>
      </c>
      <c r="F55" s="73" t="str">
        <f>IF('Indicator Data'!AF58="No data","x",ROUND(IF('Indicator Data'!AF58&gt;F$195,10,IF('Indicator Data'!AF58&lt;F$194,0,10-(F$195-'Indicator Data'!AF58)/(F$195-F$194)*10)),1))</f>
        <v>x</v>
      </c>
      <c r="G55" s="73" t="str">
        <f>IF('Indicator Data'!AG58="No data","x",ROUND(IF('Indicator Data'!AG58&gt;G$195,10,IF('Indicator Data'!AG58&lt;G$194,0,10-(G$195-'Indicator Data'!AG58)/(G$195-G$194)*10)),1))</f>
        <v>x</v>
      </c>
      <c r="H55" s="74" t="str">
        <f t="shared" si="3"/>
        <v>x</v>
      </c>
      <c r="I55" s="75">
        <f>SUM(IF('Indicator Data'!S58=0,0,'Indicator Data'!S58/1000000),SUM('Indicator Data'!T58:U58))</f>
        <v>12.78</v>
      </c>
      <c r="J55" s="75">
        <f>I55/'Indicator Data'!BC58*1000000</f>
        <v>10.081336984071013</v>
      </c>
      <c r="K55" s="73">
        <f t="shared" si="4"/>
        <v>0.2</v>
      </c>
      <c r="L55" s="73">
        <f>IF('Indicator Data'!V58="No data","x",ROUND(IF('Indicator Data'!V58&gt;L$195,10,IF('Indicator Data'!V58&lt;L$194,0,10-(L$195-'Indicator Data'!V58)/(L$195-L$194)*10)),1))</f>
        <v>0</v>
      </c>
      <c r="M55" s="74">
        <f t="shared" si="5"/>
        <v>0.1</v>
      </c>
      <c r="N55" s="76">
        <f t="shared" si="6"/>
        <v>3.7</v>
      </c>
      <c r="O55" s="88">
        <f>IF(AND('Indicator Data'!AK58="No data",'Indicator Data'!AL58="No data"),0,SUM('Indicator Data'!AK58:AM58)/1000)</f>
        <v>0</v>
      </c>
      <c r="P55" s="73">
        <f t="shared" si="7"/>
        <v>0</v>
      </c>
      <c r="Q55" s="77">
        <f>O55*1000/'Indicator Data'!BC58</f>
        <v>0</v>
      </c>
      <c r="R55" s="73">
        <f t="shared" si="8"/>
        <v>0</v>
      </c>
      <c r="S55" s="78">
        <f t="shared" si="9"/>
        <v>0</v>
      </c>
      <c r="T55" s="73">
        <f>IF('Indicator Data'!AB58="No data","x",ROUND(IF('Indicator Data'!AB58&gt;T$195,10,IF('Indicator Data'!AB58&lt;T$194,0,10-(T$195-'Indicator Data'!AB58)/(T$195-T$194)*10)),1))</f>
        <v>10</v>
      </c>
      <c r="U55" s="73">
        <f>IF('Indicator Data'!AA58="No data","x",ROUND(IF('Indicator Data'!AA58&gt;U$195,10,IF('Indicator Data'!AA58&lt;U$194,0,10-(U$195-'Indicator Data'!AA58)/(U$195-U$194)*10)),1))</f>
        <v>3.5</v>
      </c>
      <c r="V55" s="73">
        <f>IF('Indicator Data'!AE58="No data","x",ROUND(IF('Indicator Data'!AE58&gt;V$195,10,IF('Indicator Data'!AE58&lt;V$194,0,10-(V$195-'Indicator Data'!AE58)/(V$195-V$194)*10)),1))</f>
        <v>5.8</v>
      </c>
      <c r="W55" s="74">
        <f t="shared" si="15"/>
        <v>6.4</v>
      </c>
      <c r="X55" s="73">
        <f>IF('Indicator Data'!W58="No data","x",ROUND(IF('Indicator Data'!W58&gt;X$195,10,IF('Indicator Data'!W58&lt;X$194,0,10-(X$195-'Indicator Data'!W58)/(X$195-X$194)*10)),1))</f>
        <v>6.9</v>
      </c>
      <c r="Y55" s="73">
        <f>IF('Indicator Data'!X58="No data","x",ROUND(IF('Indicator Data'!X58&gt;Y$195,10,IF('Indicator Data'!X58&lt;Y$194,0,10-(Y$195-'Indicator Data'!X58)/(Y$195-Y$194)*10)),1))</f>
        <v>1.2</v>
      </c>
      <c r="Z55" s="74">
        <f t="shared" si="10"/>
        <v>4.0999999999999996</v>
      </c>
      <c r="AA55" s="88">
        <f>('Indicator Data'!AJ58+'Indicator Data'!AI58*0.5+'Indicator Data'!AH58*0.25)/1000</f>
        <v>0</v>
      </c>
      <c r="AB55" s="79">
        <f>AA55*1000/'Indicator Data'!BC58</f>
        <v>0</v>
      </c>
      <c r="AC55" s="74">
        <f t="shared" si="11"/>
        <v>0</v>
      </c>
      <c r="AD55" s="73">
        <f>IF('Indicator Data'!AN58="No data","x",ROUND(IF('Indicator Data'!AN58&lt;$AD$194,10,IF('Indicator Data'!AN58&gt;$AD$195,0,($AD$195-'Indicator Data'!AN58)/($AD$195-$AD$194)*10)),1))</f>
        <v>3.2</v>
      </c>
      <c r="AE55" s="73">
        <f>IF('Indicator Data'!AO58="No data","x",ROUND(IF('Indicator Data'!AO58&gt;$AE$195,10,IF('Indicator Data'!AO58&lt;$AE$194,0,10-($AE$195-'Indicator Data'!AO58)/($AE$195-$AE$194)*10)),1))</f>
        <v>0.7</v>
      </c>
      <c r="AF55" s="80" t="str">
        <f>IF('Indicator Data'!AP58="No data","x",ROUND(IF('Indicator Data'!AP58&gt;$AF$195,10,IF('Indicator Data'!AP58&lt;$AF$194,0,10-($AF$195-'Indicator Data'!AP58)/($AF$195-$AF$194)*10)),1))</f>
        <v>x</v>
      </c>
      <c r="AG55" s="80" t="str">
        <f>IF('Indicator Data'!AQ58="No data","x",ROUND(IF('Indicator Data'!AQ58&gt;$AG$195,10,IF('Indicator Data'!AQ58&lt;$AG$194,0,10-($AG$195-'Indicator Data'!AQ58)/($AG$195-$AG$194)*10)),1))</f>
        <v>x</v>
      </c>
      <c r="AH55" s="73" t="str">
        <f t="shared" si="12"/>
        <v>x</v>
      </c>
      <c r="AI55" s="74">
        <f t="shared" si="13"/>
        <v>2</v>
      </c>
      <c r="AJ55" s="81">
        <f t="shared" si="14"/>
        <v>3.5</v>
      </c>
      <c r="AK55" s="82">
        <f t="shared" si="16"/>
        <v>1.9</v>
      </c>
    </row>
    <row r="56" spans="1:37" s="4" customFormat="1" x14ac:dyDescent="0.35">
      <c r="A56" s="126" t="str">
        <f>'Indicator Data'!A59</f>
        <v>Eritrea</v>
      </c>
      <c r="B56" s="59" t="str">
        <f>'Indicator Data'!B59</f>
        <v>ERI</v>
      </c>
      <c r="C56" s="73">
        <f>ROUND(IF('Indicator Data'!Q59="No data",IF((0.1233*LN('Indicator Data'!BB59)-0.4559)&gt;C$195,0,IF((0.1233*LN('Indicator Data'!BB59)-0.4559)&lt;C$194,10,(C$195-(0.1233*LN('Indicator Data'!BB59)-0.4559))/(C$195-C$194)*10)),IF('Indicator Data'!Q59&gt;C$195,0,IF('Indicator Data'!Q59&lt;C$194,10,(C$195-'Indicator Data'!Q59)/(C$195-C$194)*10))),1)</f>
        <v>7.8</v>
      </c>
      <c r="D56" s="73" t="str">
        <f>IF('Indicator Data'!R59="No data","x",ROUND((IF(LOG('Indicator Data'!R59*1000)&gt;D$195,10,IF(LOG('Indicator Data'!R59*1000)&lt;D$194,0,10-(D$195-LOG('Indicator Data'!R59*1000))/(D$195-D$194)*10))),1))</f>
        <v>x</v>
      </c>
      <c r="E56" s="74">
        <f t="shared" si="2"/>
        <v>7.8</v>
      </c>
      <c r="F56" s="73" t="str">
        <f>IF('Indicator Data'!AF59="No data","x",ROUND(IF('Indicator Data'!AF59&gt;F$195,10,IF('Indicator Data'!AF59&lt;F$194,0,10-(F$195-'Indicator Data'!AF59)/(F$195-F$194)*10)),1))</f>
        <v>x</v>
      </c>
      <c r="G56" s="73" t="str">
        <f>IF('Indicator Data'!AG59="No data","x",ROUND(IF('Indicator Data'!AG59&gt;G$195,10,IF('Indicator Data'!AG59&lt;G$194,0,10-(G$195-'Indicator Data'!AG59)/(G$195-G$194)*10)),1))</f>
        <v>x</v>
      </c>
      <c r="H56" s="74" t="str">
        <f t="shared" si="3"/>
        <v>x</v>
      </c>
      <c r="I56" s="75">
        <f>SUM(IF('Indicator Data'!S59=0,0,'Indicator Data'!S59/1000000),SUM('Indicator Data'!T59:U59))</f>
        <v>44.372768000000001</v>
      </c>
      <c r="J56" s="75">
        <f>I56/'Indicator Data'!BC59*1000000</f>
        <v>8.6827618109111473</v>
      </c>
      <c r="K56" s="73">
        <f t="shared" si="4"/>
        <v>0.2</v>
      </c>
      <c r="L56" s="73" t="str">
        <f>IF('Indicator Data'!V59="No data","x",ROUND(IF('Indicator Data'!V59&gt;L$195,10,IF('Indicator Data'!V59&lt;L$194,0,10-(L$195-'Indicator Data'!V59)/(L$195-L$194)*10)),1))</f>
        <v>x</v>
      </c>
      <c r="M56" s="74">
        <f t="shared" si="5"/>
        <v>0.2</v>
      </c>
      <c r="N56" s="76">
        <f t="shared" si="6"/>
        <v>5.3</v>
      </c>
      <c r="O56" s="88">
        <f>IF(AND('Indicator Data'!AK59="No data",'Indicator Data'!AL59="No data"),0,SUM('Indicator Data'!AK59:AM59)/1000)</f>
        <v>2.3780000000000001</v>
      </c>
      <c r="P56" s="73">
        <f t="shared" si="7"/>
        <v>1.3</v>
      </c>
      <c r="Q56" s="77">
        <f>O56*1000/'Indicator Data'!BC59</f>
        <v>4.6532160415024604E-4</v>
      </c>
      <c r="R56" s="73">
        <f t="shared" si="8"/>
        <v>2.6</v>
      </c>
      <c r="S56" s="78">
        <f t="shared" si="9"/>
        <v>2</v>
      </c>
      <c r="T56" s="73">
        <f>IF('Indicator Data'!AB59="No data","x",ROUND(IF('Indicator Data'!AB59&gt;T$195,10,IF('Indicator Data'!AB59&lt;T$194,0,10-(T$195-'Indicator Data'!AB59)/(T$195-T$194)*10)),1))</f>
        <v>1.2</v>
      </c>
      <c r="U56" s="73">
        <f>IF('Indicator Data'!AA59="No data","x",ROUND(IF('Indicator Data'!AA59&gt;U$195,10,IF('Indicator Data'!AA59&lt;U$194,0,10-(U$195-'Indicator Data'!AA59)/(U$195-U$194)*10)),1))</f>
        <v>1.2</v>
      </c>
      <c r="V56" s="73">
        <f>IF('Indicator Data'!AE59="No data","x",ROUND(IF('Indicator Data'!AE59&gt;V$195,10,IF('Indicator Data'!AE59&lt;V$194,0,10-(V$195-'Indicator Data'!AE59)/(V$195-V$194)*10)),1))</f>
        <v>0.3</v>
      </c>
      <c r="W56" s="74">
        <f t="shared" si="15"/>
        <v>0.9</v>
      </c>
      <c r="X56" s="73">
        <f>IF('Indicator Data'!W59="No data","x",ROUND(IF('Indicator Data'!W59&gt;X$195,10,IF('Indicator Data'!W59&lt;X$194,0,10-(X$195-'Indicator Data'!W59)/(X$195-X$194)*10)),1))</f>
        <v>3.3</v>
      </c>
      <c r="Y56" s="73">
        <f>IF('Indicator Data'!X59="No data","x",ROUND(IF('Indicator Data'!X59&gt;Y$195,10,IF('Indicator Data'!X59&lt;Y$194,0,10-(Y$195-'Indicator Data'!X59)/(Y$195-Y$194)*10)),1))</f>
        <v>8.6</v>
      </c>
      <c r="Z56" s="74">
        <f t="shared" si="10"/>
        <v>6</v>
      </c>
      <c r="AA56" s="88">
        <f>('Indicator Data'!AJ59+'Indicator Data'!AI59*0.5+'Indicator Data'!AH59*0.25)/1000</f>
        <v>0</v>
      </c>
      <c r="AB56" s="79">
        <f>AA56*1000/'Indicator Data'!BC59</f>
        <v>0</v>
      </c>
      <c r="AC56" s="74">
        <f t="shared" si="11"/>
        <v>0</v>
      </c>
      <c r="AD56" s="73">
        <f>IF('Indicator Data'!AN59="No data","x",ROUND(IF('Indicator Data'!AN59&lt;$AD$194,10,IF('Indicator Data'!AN59&gt;$AD$195,0,($AD$195-'Indicator Data'!AN59)/($AD$195-$AD$194)*10)),1))</f>
        <v>6.8</v>
      </c>
      <c r="AE56" s="73">
        <f>IF('Indicator Data'!AO59="No data","x",ROUND(IF('Indicator Data'!AO59&gt;$AE$195,10,IF('Indicator Data'!AO59&lt;$AE$194,0,10-($AE$195-'Indicator Data'!AO59)/($AE$195-$AE$194)*10)),1))</f>
        <v>7.9</v>
      </c>
      <c r="AF56" s="80" t="str">
        <f>IF('Indicator Data'!AP59="No data","x",ROUND(IF('Indicator Data'!AP59&gt;$AF$195,10,IF('Indicator Data'!AP59&lt;$AF$194,0,10-($AF$195-'Indicator Data'!AP59)/($AF$195-$AF$194)*10)),1))</f>
        <v>x</v>
      </c>
      <c r="AG56" s="80" t="str">
        <f>IF('Indicator Data'!AQ59="No data","x",ROUND(IF('Indicator Data'!AQ59&gt;$AG$195,10,IF('Indicator Data'!AQ59&lt;$AG$194,0,10-($AG$195-'Indicator Data'!AQ59)/($AG$195-$AG$194)*10)),1))</f>
        <v>x</v>
      </c>
      <c r="AH56" s="73" t="str">
        <f t="shared" si="12"/>
        <v>x</v>
      </c>
      <c r="AI56" s="74">
        <f t="shared" si="13"/>
        <v>7.4</v>
      </c>
      <c r="AJ56" s="81">
        <f t="shared" si="14"/>
        <v>4.3</v>
      </c>
      <c r="AK56" s="82">
        <f t="shared" si="16"/>
        <v>3.2</v>
      </c>
    </row>
    <row r="57" spans="1:37" s="4" customFormat="1" x14ac:dyDescent="0.35">
      <c r="A57" s="126" t="str">
        <f>'Indicator Data'!A60</f>
        <v>Estonia</v>
      </c>
      <c r="B57" s="59" t="str">
        <f>'Indicator Data'!B60</f>
        <v>EST</v>
      </c>
      <c r="C57" s="73">
        <f>ROUND(IF('Indicator Data'!Q60="No data",IF((0.1233*LN('Indicator Data'!BB60)-0.4559)&gt;C$195,0,IF((0.1233*LN('Indicator Data'!BB60)-0.4559)&lt;C$194,10,(C$195-(0.1233*LN('Indicator Data'!BB60)-0.4559))/(C$195-C$194)*10)),IF('Indicator Data'!Q60&gt;C$195,0,IF('Indicator Data'!Q60&lt;C$194,10,(C$195-'Indicator Data'!Q60)/(C$195-C$194)*10))),1)</f>
        <v>1.2</v>
      </c>
      <c r="D57" s="73" t="str">
        <f>IF('Indicator Data'!R60="No data","x",ROUND((IF(LOG('Indicator Data'!R60*1000)&gt;D$195,10,IF(LOG('Indicator Data'!R60*1000)&lt;D$194,0,10-(D$195-LOG('Indicator Data'!R60*1000))/(D$195-D$194)*10))),1))</f>
        <v>x</v>
      </c>
      <c r="E57" s="74">
        <f t="shared" si="2"/>
        <v>1.2</v>
      </c>
      <c r="F57" s="73">
        <f>IF('Indicator Data'!AF60="No data","x",ROUND(IF('Indicator Data'!AF60&gt;F$195,10,IF('Indicator Data'!AF60&lt;F$194,0,10-(F$195-'Indicator Data'!AF60)/(F$195-F$194)*10)),1))</f>
        <v>1.6</v>
      </c>
      <c r="G57" s="73">
        <f>IF('Indicator Data'!AG60="No data","x",ROUND(IF('Indicator Data'!AG60&gt;G$195,10,IF('Indicator Data'!AG60&lt;G$194,0,10-(G$195-'Indicator Data'!AG60)/(G$195-G$194)*10)),1))</f>
        <v>2</v>
      </c>
      <c r="H57" s="74">
        <f t="shared" si="3"/>
        <v>1.8</v>
      </c>
      <c r="I57" s="75">
        <f>SUM(IF('Indicator Data'!S60=0,0,'Indicator Data'!S60/1000000),SUM('Indicator Data'!T60:U60))</f>
        <v>2.3229E-2</v>
      </c>
      <c r="J57" s="75">
        <f>I57/'Indicator Data'!BC60*1000000</f>
        <v>1.7658193207042296E-2</v>
      </c>
      <c r="K57" s="73">
        <f t="shared" si="4"/>
        <v>0</v>
      </c>
      <c r="L57" s="73" t="str">
        <f>IF('Indicator Data'!V60="No data","x",ROUND(IF('Indicator Data'!V60&gt;L$195,10,IF('Indicator Data'!V60&lt;L$194,0,10-(L$195-'Indicator Data'!V60)/(L$195-L$194)*10)),1))</f>
        <v>x</v>
      </c>
      <c r="M57" s="74">
        <f t="shared" si="5"/>
        <v>0</v>
      </c>
      <c r="N57" s="76">
        <f t="shared" si="6"/>
        <v>1.1000000000000001</v>
      </c>
      <c r="O57" s="88">
        <f>IF(AND('Indicator Data'!AK60="No data",'Indicator Data'!AL60="No data"),0,SUM('Indicator Data'!AK60:AM60)/1000)</f>
        <v>0.40300000000000002</v>
      </c>
      <c r="P57" s="73">
        <f t="shared" si="7"/>
        <v>0</v>
      </c>
      <c r="Q57" s="77">
        <f>O57*1000/'Indicator Data'!BC60</f>
        <v>3.0635205400310155E-4</v>
      </c>
      <c r="R57" s="73">
        <f t="shared" si="8"/>
        <v>2.4</v>
      </c>
      <c r="S57" s="78">
        <f t="shared" si="9"/>
        <v>1.2</v>
      </c>
      <c r="T57" s="73">
        <f>IF('Indicator Data'!AB60="No data","x",ROUND(IF('Indicator Data'!AB60&gt;T$195,10,IF('Indicator Data'!AB60&lt;T$194,0,10-(T$195-'Indicator Data'!AB60)/(T$195-T$194)*10)),1))</f>
        <v>2.6</v>
      </c>
      <c r="U57" s="73">
        <f>IF('Indicator Data'!AA60="No data","x",ROUND(IF('Indicator Data'!AA60&gt;U$195,10,IF('Indicator Data'!AA60&lt;U$194,0,10-(U$195-'Indicator Data'!AA60)/(U$195-U$194)*10)),1))</f>
        <v>0.3</v>
      </c>
      <c r="V57" s="73" t="str">
        <f>IF('Indicator Data'!AE60="No data","x",ROUND(IF('Indicator Data'!AE60&gt;V$195,10,IF('Indicator Data'!AE60&lt;V$194,0,10-(V$195-'Indicator Data'!AE60)/(V$195-V$194)*10)),1))</f>
        <v>x</v>
      </c>
      <c r="W57" s="74">
        <f t="shared" si="15"/>
        <v>1.5</v>
      </c>
      <c r="X57" s="73">
        <f>IF('Indicator Data'!W60="No data","x",ROUND(IF('Indicator Data'!W60&gt;X$195,10,IF('Indicator Data'!W60&lt;X$194,0,10-(X$195-'Indicator Data'!W60)/(X$195-X$194)*10)),1))</f>
        <v>0.2</v>
      </c>
      <c r="Y57" s="73" t="str">
        <f>IF('Indicator Data'!X60="No data","x",ROUND(IF('Indicator Data'!X60&gt;Y$195,10,IF('Indicator Data'!X60&lt;Y$194,0,10-(Y$195-'Indicator Data'!X60)/(Y$195-Y$194)*10)),1))</f>
        <v>x</v>
      </c>
      <c r="Z57" s="74">
        <f t="shared" si="10"/>
        <v>0.2</v>
      </c>
      <c r="AA57" s="88">
        <f>('Indicator Data'!AJ60+'Indicator Data'!AI60*0.5+'Indicator Data'!AH60*0.25)/1000</f>
        <v>0</v>
      </c>
      <c r="AB57" s="79">
        <f>AA57*1000/'Indicator Data'!BC60</f>
        <v>0</v>
      </c>
      <c r="AC57" s="74">
        <f t="shared" si="11"/>
        <v>0</v>
      </c>
      <c r="AD57" s="73">
        <f>IF('Indicator Data'!AN60="No data","x",ROUND(IF('Indicator Data'!AN60&lt;$AD$194,10,IF('Indicator Data'!AN60&gt;$AD$195,0,($AD$195-'Indicator Data'!AN60)/($AD$195-$AD$194)*10)),1))</f>
        <v>2.8</v>
      </c>
      <c r="AE57" s="73">
        <f>IF('Indicator Data'!AO60="No data","x",ROUND(IF('Indicator Data'!AO60&gt;$AE$195,10,IF('Indicator Data'!AO60&lt;$AE$194,0,10-($AE$195-'Indicator Data'!AO60)/($AE$195-$AE$194)*10)),1))</f>
        <v>0</v>
      </c>
      <c r="AF57" s="80">
        <f>IF('Indicator Data'!AP60="No data","x",ROUND(IF('Indicator Data'!AP60&gt;$AF$195,10,IF('Indicator Data'!AP60&lt;$AF$194,0,10-($AF$195-'Indicator Data'!AP60)/($AF$195-$AF$194)*10)),1))</f>
        <v>2</v>
      </c>
      <c r="AG57" s="80">
        <f>IF('Indicator Data'!AQ60="No data","x",ROUND(IF('Indicator Data'!AQ60&gt;$AG$195,10,IF('Indicator Data'!AQ60&lt;$AG$194,0,10-($AG$195-'Indicator Data'!AQ60)/($AG$195-$AG$194)*10)),1))</f>
        <v>3.7</v>
      </c>
      <c r="AH57" s="73">
        <f t="shared" si="12"/>
        <v>2.2999999999999998</v>
      </c>
      <c r="AI57" s="74">
        <f t="shared" si="13"/>
        <v>1.7</v>
      </c>
      <c r="AJ57" s="81">
        <f t="shared" si="14"/>
        <v>0.9</v>
      </c>
      <c r="AK57" s="82">
        <f t="shared" si="16"/>
        <v>1.1000000000000001</v>
      </c>
    </row>
    <row r="58" spans="1:37" s="4" customFormat="1" x14ac:dyDescent="0.35">
      <c r="A58" s="126" t="str">
        <f>'Indicator Data'!A61</f>
        <v>Eswatini</v>
      </c>
      <c r="B58" s="59" t="str">
        <f>'Indicator Data'!B61</f>
        <v>SWZ</v>
      </c>
      <c r="C58" s="73">
        <f>ROUND(IF('Indicator Data'!Q61="No data",IF((0.1233*LN('Indicator Data'!BB61)-0.4559)&gt;C$195,0,IF((0.1233*LN('Indicator Data'!BB61)-0.4559)&lt;C$194,10,(C$195-(0.1233*LN('Indicator Data'!BB61)-0.4559))/(C$195-C$194)*10)),IF('Indicator Data'!Q61&gt;C$195,0,IF('Indicator Data'!Q61&lt;C$194,10,(C$195-'Indicator Data'!Q61)/(C$195-C$194)*10))),1)</f>
        <v>5.6</v>
      </c>
      <c r="D58" s="73">
        <f>IF('Indicator Data'!R61="No data","x",ROUND((IF(LOG('Indicator Data'!R61*1000)&gt;D$195,10,IF(LOG('Indicator Data'!R61*1000)&lt;D$194,0,10-(D$195-LOG('Indicator Data'!R61*1000))/(D$195-D$194)*10))),1))</f>
        <v>7.6</v>
      </c>
      <c r="E58" s="74">
        <f t="shared" si="2"/>
        <v>6.7</v>
      </c>
      <c r="F58" s="73">
        <f>IF('Indicator Data'!AF61="No data","x",ROUND(IF('Indicator Data'!AF61&gt;F$195,10,IF('Indicator Data'!AF61&lt;F$194,0,10-(F$195-'Indicator Data'!AF61)/(F$195-F$194)*10)),1))</f>
        <v>7.6</v>
      </c>
      <c r="G58" s="73">
        <f>IF('Indicator Data'!AG61="No data","x",ROUND(IF('Indicator Data'!AG61&gt;G$195,10,IF('Indicator Data'!AG61&lt;G$194,0,10-(G$195-'Indicator Data'!AG61)/(G$195-G$194)*10)),1))</f>
        <v>6.6</v>
      </c>
      <c r="H58" s="74">
        <f t="shared" si="3"/>
        <v>7.1</v>
      </c>
      <c r="I58" s="75">
        <f>SUM(IF('Indicator Data'!S61=0,0,'Indicator Data'!S61/1000000),SUM('Indicator Data'!T61:U61))</f>
        <v>144.77992</v>
      </c>
      <c r="J58" s="75">
        <f>I58/'Indicator Data'!BC61*1000000</f>
        <v>105.89101951795351</v>
      </c>
      <c r="K58" s="73">
        <f t="shared" si="4"/>
        <v>2.1</v>
      </c>
      <c r="L58" s="73" t="str">
        <f>IF('Indicator Data'!V61="No data","x",ROUND(IF('Indicator Data'!V61&gt;L$195,10,IF('Indicator Data'!V61&lt;L$194,0,10-(L$195-'Indicator Data'!V61)/(L$195-L$194)*10)),1))</f>
        <v>x</v>
      </c>
      <c r="M58" s="74">
        <f t="shared" si="5"/>
        <v>2.1</v>
      </c>
      <c r="N58" s="76">
        <f t="shared" si="6"/>
        <v>5.7</v>
      </c>
      <c r="O58" s="88">
        <f>IF(AND('Indicator Data'!AK61="No data",'Indicator Data'!AL61="No data"),0,SUM('Indicator Data'!AK61:AM61)/1000)</f>
        <v>0.84899999999999998</v>
      </c>
      <c r="P58" s="73">
        <f t="shared" si="7"/>
        <v>0</v>
      </c>
      <c r="Q58" s="77">
        <f>O58*1000/'Indicator Data'!BC61</f>
        <v>6.2095265400576635E-4</v>
      </c>
      <c r="R58" s="73">
        <f t="shared" si="8"/>
        <v>2.8</v>
      </c>
      <c r="S58" s="78">
        <f t="shared" si="9"/>
        <v>1.4</v>
      </c>
      <c r="T58" s="73">
        <f>IF('Indicator Data'!AB61="No data","x",ROUND(IF('Indicator Data'!AB61&gt;T$195,10,IF('Indicator Data'!AB61&lt;T$194,0,10-(T$195-'Indicator Data'!AB61)/(T$195-T$194)*10)),1))</f>
        <v>10</v>
      </c>
      <c r="U58" s="73">
        <f>IF('Indicator Data'!AA61="No data","x",ROUND(IF('Indicator Data'!AA61&gt;U$195,10,IF('Indicator Data'!AA61&lt;U$194,0,10-(U$195-'Indicator Data'!AA61)/(U$195-U$194)*10)),1))</f>
        <v>7.2</v>
      </c>
      <c r="V58" s="73">
        <f>IF('Indicator Data'!AE61="No data","x",ROUND(IF('Indicator Data'!AE61&gt;V$195,10,IF('Indicator Data'!AE61&lt;V$194,0,10-(V$195-'Indicator Data'!AE61)/(V$195-V$194)*10)),1))</f>
        <v>0.1</v>
      </c>
      <c r="W58" s="74">
        <f t="shared" si="15"/>
        <v>5.8</v>
      </c>
      <c r="X58" s="73">
        <f>IF('Indicator Data'!W61="No data","x",ROUND(IF('Indicator Data'!W61&gt;X$195,10,IF('Indicator Data'!W61&lt;X$194,0,10-(X$195-'Indicator Data'!W61)/(X$195-X$194)*10)),1))</f>
        <v>5.4</v>
      </c>
      <c r="Y58" s="73">
        <f>IF('Indicator Data'!X61="No data","x",ROUND(IF('Indicator Data'!X61&gt;Y$195,10,IF('Indicator Data'!X61&lt;Y$194,0,10-(Y$195-'Indicator Data'!X61)/(Y$195-Y$194)*10)),1))</f>
        <v>1.3</v>
      </c>
      <c r="Z58" s="74">
        <f t="shared" si="10"/>
        <v>3.4</v>
      </c>
      <c r="AA58" s="88">
        <f>('Indicator Data'!AJ61+'Indicator Data'!AI61*0.5+'Indicator Data'!AH61*0.25)/1000</f>
        <v>123</v>
      </c>
      <c r="AB58" s="79">
        <f>AA58*1000/'Indicator Data'!BC61</f>
        <v>8.9961338566206431E-2</v>
      </c>
      <c r="AC58" s="74">
        <f t="shared" si="11"/>
        <v>9</v>
      </c>
      <c r="AD58" s="73">
        <f>IF('Indicator Data'!AN61="No data","x",ROUND(IF('Indicator Data'!AN61&lt;$AD$194,10,IF('Indicator Data'!AN61&gt;$AD$195,0,($AD$195-'Indicator Data'!AN61)/($AD$195-$AD$194)*10)),1))</f>
        <v>6.1</v>
      </c>
      <c r="AE58" s="73">
        <f>IF('Indicator Data'!AO61="No data","x",ROUND(IF('Indicator Data'!AO61&gt;$AE$195,10,IF('Indicator Data'!AO61&lt;$AE$194,0,10-($AE$195-'Indicator Data'!AO61)/($AE$195-$AE$194)*10)),1))</f>
        <v>4.9000000000000004</v>
      </c>
      <c r="AF58" s="80" t="str">
        <f>IF('Indicator Data'!AP61="No data","x",ROUND(IF('Indicator Data'!AP61&gt;$AF$195,10,IF('Indicator Data'!AP61&lt;$AF$194,0,10-($AF$195-'Indicator Data'!AP61)/($AF$195-$AF$194)*10)),1))</f>
        <v>x</v>
      </c>
      <c r="AG58" s="80" t="str">
        <f>IF('Indicator Data'!AQ61="No data","x",ROUND(IF('Indicator Data'!AQ61&gt;$AG$195,10,IF('Indicator Data'!AQ61&lt;$AG$194,0,10-($AG$195-'Indicator Data'!AQ61)/($AG$195-$AG$194)*10)),1))</f>
        <v>x</v>
      </c>
      <c r="AH58" s="73" t="str">
        <f t="shared" si="12"/>
        <v>x</v>
      </c>
      <c r="AI58" s="74">
        <f t="shared" si="13"/>
        <v>5.5</v>
      </c>
      <c r="AJ58" s="81">
        <f t="shared" si="14"/>
        <v>6.4</v>
      </c>
      <c r="AK58" s="82">
        <f t="shared" si="16"/>
        <v>4.3</v>
      </c>
    </row>
    <row r="59" spans="1:37" s="4" customFormat="1" x14ac:dyDescent="0.35">
      <c r="A59" s="126" t="str">
        <f>'Indicator Data'!A62</f>
        <v>Ethiopia</v>
      </c>
      <c r="B59" s="59" t="str">
        <f>'Indicator Data'!B62</f>
        <v>ETH</v>
      </c>
      <c r="C59" s="73">
        <f>ROUND(IF('Indicator Data'!Q62="No data",IF((0.1233*LN('Indicator Data'!BB62)-0.4559)&gt;C$195,0,IF((0.1233*LN('Indicator Data'!BB62)-0.4559)&lt;C$194,10,(C$195-(0.1233*LN('Indicator Data'!BB62)-0.4559))/(C$195-C$194)*10)),IF('Indicator Data'!Q62&gt;C$195,0,IF('Indicator Data'!Q62&lt;C$194,10,(C$195-'Indicator Data'!Q62)/(C$195-C$194)*10))),1)</f>
        <v>7.5</v>
      </c>
      <c r="D59" s="73">
        <f>IF('Indicator Data'!R62="No data","x",ROUND((IF(LOG('Indicator Data'!R62*1000)&gt;D$195,10,IF(LOG('Indicator Data'!R62*1000)&lt;D$194,0,10-(D$195-LOG('Indicator Data'!R62*1000))/(D$195-D$194)*10))),1))</f>
        <v>10</v>
      </c>
      <c r="E59" s="74">
        <f t="shared" si="2"/>
        <v>9.1</v>
      </c>
      <c r="F59" s="73">
        <f>IF('Indicator Data'!AF62="No data","x",ROUND(IF('Indicator Data'!AF62&gt;F$195,10,IF('Indicator Data'!AF62&lt;F$194,0,10-(F$195-'Indicator Data'!AF62)/(F$195-F$194)*10)),1))</f>
        <v>6.7</v>
      </c>
      <c r="G59" s="73">
        <f>IF('Indicator Data'!AG62="No data","x",ROUND(IF('Indicator Data'!AG62&gt;G$195,10,IF('Indicator Data'!AG62&lt;G$194,0,10-(G$195-'Indicator Data'!AG62)/(G$195-G$194)*10)),1))</f>
        <v>2</v>
      </c>
      <c r="H59" s="74">
        <f t="shared" si="3"/>
        <v>4.4000000000000004</v>
      </c>
      <c r="I59" s="75">
        <f>SUM(IF('Indicator Data'!S62=0,0,'Indicator Data'!S62/1000000),SUM('Indicator Data'!T62:U62))</f>
        <v>6132.1594889999997</v>
      </c>
      <c r="J59" s="75">
        <f>I59/'Indicator Data'!BC62*1000000</f>
        <v>58.42520062417681</v>
      </c>
      <c r="K59" s="73">
        <f t="shared" si="4"/>
        <v>1.2</v>
      </c>
      <c r="L59" s="73">
        <f>IF('Indicator Data'!V62="No data","x",ROUND(IF('Indicator Data'!V62&gt;L$195,10,IF('Indicator Data'!V62&lt;L$194,0,10-(L$195-'Indicator Data'!V62)/(L$195-L$194)*10)),1))</f>
        <v>3.4</v>
      </c>
      <c r="M59" s="74">
        <f t="shared" si="5"/>
        <v>2.2999999999999998</v>
      </c>
      <c r="N59" s="76">
        <f t="shared" si="6"/>
        <v>6.2</v>
      </c>
      <c r="O59" s="88">
        <f>IF(AND('Indicator Data'!AK62="No data",'Indicator Data'!AL62="No data"),0,SUM('Indicator Data'!AK62:AM62)/1000)</f>
        <v>2561.511</v>
      </c>
      <c r="P59" s="73">
        <f t="shared" si="7"/>
        <v>10</v>
      </c>
      <c r="Q59" s="77">
        <f>O59*1000/'Indicator Data'!BC62</f>
        <v>2.4405235112441769E-2</v>
      </c>
      <c r="R59" s="73">
        <f t="shared" si="8"/>
        <v>7</v>
      </c>
      <c r="S59" s="78">
        <f t="shared" si="9"/>
        <v>8.5</v>
      </c>
      <c r="T59" s="73">
        <f>IF('Indicator Data'!AB62="No data","x",ROUND(IF('Indicator Data'!AB62&gt;T$195,10,IF('Indicator Data'!AB62&lt;T$194,0,10-(T$195-'Indicator Data'!AB62)/(T$195-T$194)*10)),1))</f>
        <v>2.2000000000000002</v>
      </c>
      <c r="U59" s="73">
        <f>IF('Indicator Data'!AA62="No data","x",ROUND(IF('Indicator Data'!AA62&gt;U$195,10,IF('Indicator Data'!AA62&lt;U$194,0,10-(U$195-'Indicator Data'!AA62)/(U$195-U$194)*10)),1))</f>
        <v>3</v>
      </c>
      <c r="V59" s="73">
        <f>IF('Indicator Data'!AE62="No data","x",ROUND(IF('Indicator Data'!AE62&gt;V$195,10,IF('Indicator Data'!AE62&lt;V$194,0,10-(V$195-'Indicator Data'!AE62)/(V$195-V$194)*10)),1))</f>
        <v>4</v>
      </c>
      <c r="W59" s="74">
        <f t="shared" si="15"/>
        <v>3.1</v>
      </c>
      <c r="X59" s="73">
        <f>IF('Indicator Data'!W62="No data","x",ROUND(IF('Indicator Data'!W62&gt;X$195,10,IF('Indicator Data'!W62&lt;X$194,0,10-(X$195-'Indicator Data'!W62)/(X$195-X$194)*10)),1))</f>
        <v>4.5</v>
      </c>
      <c r="Y59" s="73">
        <f>IF('Indicator Data'!X62="No data","x",ROUND(IF('Indicator Data'!X62&gt;Y$195,10,IF('Indicator Data'!X62&lt;Y$194,0,10-(Y$195-'Indicator Data'!X62)/(Y$195-Y$194)*10)),1))</f>
        <v>5.2</v>
      </c>
      <c r="Z59" s="74">
        <f t="shared" si="10"/>
        <v>4.9000000000000004</v>
      </c>
      <c r="AA59" s="88">
        <f>('Indicator Data'!AJ62+'Indicator Data'!AI62*0.5+'Indicator Data'!AH62*0.25)/1000</f>
        <v>123.291</v>
      </c>
      <c r="AB59" s="79">
        <f>AA59*1000/'Indicator Data'!BC62</f>
        <v>1.1746761353935461E-3</v>
      </c>
      <c r="AC59" s="74">
        <f t="shared" si="11"/>
        <v>0.1</v>
      </c>
      <c r="AD59" s="73">
        <f>IF('Indicator Data'!AN62="No data","x",ROUND(IF('Indicator Data'!AN62&lt;$AD$194,10,IF('Indicator Data'!AN62&gt;$AD$195,0,($AD$195-'Indicator Data'!AN62)/($AD$195-$AD$194)*10)),1))</f>
        <v>6.8</v>
      </c>
      <c r="AE59" s="73">
        <f>IF('Indicator Data'!AO62="No data","x",ROUND(IF('Indicator Data'!AO62&gt;$AE$195,10,IF('Indicator Data'!AO62&lt;$AE$194,0,10-($AE$195-'Indicator Data'!AO62)/($AE$195-$AE$194)*10)),1))</f>
        <v>7.9</v>
      </c>
      <c r="AF59" s="80">
        <f>IF('Indicator Data'!AP62="No data","x",ROUND(IF('Indicator Data'!AP62&gt;$AF$195,10,IF('Indicator Data'!AP62&lt;$AF$194,0,10-($AF$195-'Indicator Data'!AP62)/($AF$195-$AF$194)*10)),1))</f>
        <v>5.8</v>
      </c>
      <c r="AG59" s="80">
        <f>IF('Indicator Data'!AQ62="No data","x",ROUND(IF('Indicator Data'!AQ62&gt;$AG$195,10,IF('Indicator Data'!AQ62&lt;$AG$194,0,10-($AG$195-'Indicator Data'!AQ62)/($AG$195-$AG$194)*10)),1))</f>
        <v>4.5</v>
      </c>
      <c r="AH59" s="73">
        <f t="shared" si="12"/>
        <v>5.5</v>
      </c>
      <c r="AI59" s="74">
        <f t="shared" si="13"/>
        <v>6.7</v>
      </c>
      <c r="AJ59" s="81">
        <f t="shared" si="14"/>
        <v>4.0999999999999996</v>
      </c>
      <c r="AK59" s="82">
        <f t="shared" si="16"/>
        <v>6.8</v>
      </c>
    </row>
    <row r="60" spans="1:37" s="4" customFormat="1" x14ac:dyDescent="0.35">
      <c r="A60" s="126" t="str">
        <f>'Indicator Data'!A63</f>
        <v>Fiji</v>
      </c>
      <c r="B60" s="59" t="str">
        <f>'Indicator Data'!B63</f>
        <v>FJI</v>
      </c>
      <c r="C60" s="73">
        <f>ROUND(IF('Indicator Data'!Q63="No data",IF((0.1233*LN('Indicator Data'!BB63)-0.4559)&gt;C$195,0,IF((0.1233*LN('Indicator Data'!BB63)-0.4559)&lt;C$194,10,(C$195-(0.1233*LN('Indicator Data'!BB63)-0.4559))/(C$195-C$194)*10)),IF('Indicator Data'!Q63&gt;C$195,0,IF('Indicator Data'!Q63&lt;C$194,10,(C$195-'Indicator Data'!Q63)/(C$195-C$194)*10))),1)</f>
        <v>3.2</v>
      </c>
      <c r="D60" s="73" t="str">
        <f>IF('Indicator Data'!R63="No data","x",ROUND((IF(LOG('Indicator Data'!R63*1000)&gt;D$195,10,IF(LOG('Indicator Data'!R63*1000)&lt;D$194,0,10-(D$195-LOG('Indicator Data'!R63*1000))/(D$195-D$194)*10))),1))</f>
        <v>x</v>
      </c>
      <c r="E60" s="74">
        <f t="shared" si="2"/>
        <v>3.2</v>
      </c>
      <c r="F60" s="73">
        <f>IF('Indicator Data'!AF63="No data","x",ROUND(IF('Indicator Data'!AF63&gt;F$195,10,IF('Indicator Data'!AF63&lt;F$194,0,10-(F$195-'Indicator Data'!AF63)/(F$195-F$194)*10)),1))</f>
        <v>4.7</v>
      </c>
      <c r="G60" s="73">
        <f>IF('Indicator Data'!AG63="No data","x",ROUND(IF('Indicator Data'!AG63&gt;G$195,10,IF('Indicator Data'!AG63&lt;G$194,0,10-(G$195-'Indicator Data'!AG63)/(G$195-G$194)*10)),1))</f>
        <v>4.4000000000000004</v>
      </c>
      <c r="H60" s="74">
        <f t="shared" si="3"/>
        <v>4.5999999999999996</v>
      </c>
      <c r="I60" s="75">
        <f>SUM(IF('Indicator Data'!S63=0,0,'Indicator Data'!S63/1000000),SUM('Indicator Data'!T63:U63))</f>
        <v>182.83017100000001</v>
      </c>
      <c r="J60" s="75">
        <f>I60/'Indicator Data'!BC63*1000000</f>
        <v>201.91028954105019</v>
      </c>
      <c r="K60" s="73">
        <f t="shared" si="4"/>
        <v>4</v>
      </c>
      <c r="L60" s="73">
        <f>IF('Indicator Data'!V63="No data","x",ROUND(IF('Indicator Data'!V63&gt;L$195,10,IF('Indicator Data'!V63&lt;L$194,0,10-(L$195-'Indicator Data'!V63)/(L$195-L$194)*10)),1))</f>
        <v>2</v>
      </c>
      <c r="M60" s="74">
        <f t="shared" si="5"/>
        <v>3</v>
      </c>
      <c r="N60" s="76">
        <f t="shared" si="6"/>
        <v>3.5</v>
      </c>
      <c r="O60" s="88">
        <f>IF(AND('Indicator Data'!AK63="No data",'Indicator Data'!AL63="No data"),0,SUM('Indicator Data'!AK63:AM63)/1000)</f>
        <v>4.0000000000000001E-3</v>
      </c>
      <c r="P60" s="73">
        <f t="shared" si="7"/>
        <v>0</v>
      </c>
      <c r="Q60" s="77">
        <f>O60*1000/'Indicator Data'!BC63</f>
        <v>4.4174391663408802E-6</v>
      </c>
      <c r="R60" s="73">
        <f t="shared" si="8"/>
        <v>0</v>
      </c>
      <c r="S60" s="78">
        <f t="shared" si="9"/>
        <v>0</v>
      </c>
      <c r="T60" s="73">
        <f>IF('Indicator Data'!AB63="No data","x",ROUND(IF('Indicator Data'!AB63&gt;T$195,10,IF('Indicator Data'!AB63&lt;T$194,0,10-(T$195-'Indicator Data'!AB63)/(T$195-T$194)*10)),1))</f>
        <v>0.2</v>
      </c>
      <c r="U60" s="73">
        <f>IF('Indicator Data'!AA63="No data","x",ROUND(IF('Indicator Data'!AA63&gt;U$195,10,IF('Indicator Data'!AA63&lt;U$194,0,10-(U$195-'Indicator Data'!AA63)/(U$195-U$194)*10)),1))</f>
        <v>0.9</v>
      </c>
      <c r="V60" s="73" t="str">
        <f>IF('Indicator Data'!AE63="No data","x",ROUND(IF('Indicator Data'!AE63&gt;V$195,10,IF('Indicator Data'!AE63&lt;V$194,0,10-(V$195-'Indicator Data'!AE63)/(V$195-V$194)*10)),1))</f>
        <v>x</v>
      </c>
      <c r="W60" s="74">
        <f t="shared" si="15"/>
        <v>0.6</v>
      </c>
      <c r="X60" s="73">
        <f>IF('Indicator Data'!W63="No data","x",ROUND(IF('Indicator Data'!W63&gt;X$195,10,IF('Indicator Data'!W63&lt;X$194,0,10-(X$195-'Indicator Data'!W63)/(X$195-X$194)*10)),1))</f>
        <v>1.9</v>
      </c>
      <c r="Y60" s="73" t="str">
        <f>IF('Indicator Data'!X63="No data","x",ROUND(IF('Indicator Data'!X63&gt;Y$195,10,IF('Indicator Data'!X63&lt;Y$194,0,10-(Y$195-'Indicator Data'!X63)/(Y$195-Y$194)*10)),1))</f>
        <v>x</v>
      </c>
      <c r="Z60" s="74">
        <f t="shared" si="10"/>
        <v>1.9</v>
      </c>
      <c r="AA60" s="88">
        <f>('Indicator Data'!AJ63+'Indicator Data'!AI63*0.5+'Indicator Data'!AH63*0.25)/1000</f>
        <v>267.95</v>
      </c>
      <c r="AB60" s="79">
        <f>AA60*1000/'Indicator Data'!BC63</f>
        <v>0.29591320615525973</v>
      </c>
      <c r="AC60" s="74">
        <f t="shared" si="11"/>
        <v>10</v>
      </c>
      <c r="AD60" s="73">
        <f>IF('Indicator Data'!AN63="No data","x",ROUND(IF('Indicator Data'!AN63&lt;$AD$194,10,IF('Indicator Data'!AN63&gt;$AD$195,0,($AD$195-'Indicator Data'!AN63)/($AD$195-$AD$194)*10)),1))</f>
        <v>3.6</v>
      </c>
      <c r="AE60" s="73">
        <f>IF('Indicator Data'!AO63="No data","x",ROUND(IF('Indicator Data'!AO63&gt;$AE$195,10,IF('Indicator Data'!AO63&lt;$AE$194,0,10-($AE$195-'Indicator Data'!AO63)/($AE$195-$AE$194)*10)),1))</f>
        <v>0</v>
      </c>
      <c r="AF60" s="80">
        <f>IF('Indicator Data'!AP63="No data","x",ROUND(IF('Indicator Data'!AP63&gt;$AF$195,10,IF('Indicator Data'!AP63&lt;$AF$194,0,10-($AF$195-'Indicator Data'!AP63)/($AF$195-$AF$194)*10)),1))</f>
        <v>4.5999999999999996</v>
      </c>
      <c r="AG60" s="80">
        <f>IF('Indicator Data'!AQ63="No data","x",ROUND(IF('Indicator Data'!AQ63&gt;$AG$195,10,IF('Indicator Data'!AQ63&lt;$AG$194,0,10-($AG$195-'Indicator Data'!AQ63)/($AG$195-$AG$194)*10)),1))</f>
        <v>4.2</v>
      </c>
      <c r="AH60" s="73">
        <f t="shared" si="12"/>
        <v>4.5</v>
      </c>
      <c r="AI60" s="74">
        <f t="shared" si="13"/>
        <v>2.7</v>
      </c>
      <c r="AJ60" s="81">
        <f t="shared" si="14"/>
        <v>5.6</v>
      </c>
      <c r="AK60" s="82">
        <f t="shared" si="16"/>
        <v>3.3</v>
      </c>
    </row>
    <row r="61" spans="1:37" s="4" customFormat="1" x14ac:dyDescent="0.35">
      <c r="A61" s="126" t="str">
        <f>'Indicator Data'!A64</f>
        <v>Finland</v>
      </c>
      <c r="B61" s="59" t="str">
        <f>'Indicator Data'!B64</f>
        <v>FIN</v>
      </c>
      <c r="C61" s="73">
        <f>ROUND(IF('Indicator Data'!Q64="No data",IF((0.1233*LN('Indicator Data'!BB64)-0.4559)&gt;C$195,0,IF((0.1233*LN('Indicator Data'!BB64)-0.4559)&lt;C$194,10,(C$195-(0.1233*LN('Indicator Data'!BB64)-0.4559))/(C$195-C$194)*10)),IF('Indicator Data'!Q64&gt;C$195,0,IF('Indicator Data'!Q64&lt;C$194,10,(C$195-'Indicator Data'!Q64)/(C$195-C$194)*10))),1)</f>
        <v>0.5</v>
      </c>
      <c r="D61" s="73" t="str">
        <f>IF('Indicator Data'!R64="No data","x",ROUND((IF(LOG('Indicator Data'!R64*1000)&gt;D$195,10,IF(LOG('Indicator Data'!R64*1000)&lt;D$194,0,10-(D$195-LOG('Indicator Data'!R64*1000))/(D$195-D$194)*10))),1))</f>
        <v>x</v>
      </c>
      <c r="E61" s="74">
        <f t="shared" si="2"/>
        <v>0.5</v>
      </c>
      <c r="F61" s="73">
        <f>IF('Indicator Data'!AF64="No data","x",ROUND(IF('Indicator Data'!AF64&gt;F$195,10,IF('Indicator Data'!AF64&lt;F$194,0,10-(F$195-'Indicator Data'!AF64)/(F$195-F$194)*10)),1))</f>
        <v>0.8</v>
      </c>
      <c r="G61" s="73">
        <f>IF('Indicator Data'!AG64="No data","x",ROUND(IF('Indicator Data'!AG64&gt;G$195,10,IF('Indicator Data'!AG64&lt;G$194,0,10-(G$195-'Indicator Data'!AG64)/(G$195-G$194)*10)),1))</f>
        <v>0.5</v>
      </c>
      <c r="H61" s="74">
        <f t="shared" si="3"/>
        <v>0.7</v>
      </c>
      <c r="I61" s="75">
        <f>SUM(IF('Indicator Data'!S64=0,0,'Indicator Data'!S64/1000000),SUM('Indicator Data'!T64:U64))</f>
        <v>0</v>
      </c>
      <c r="J61" s="75">
        <f>I61/'Indicator Data'!BC64*1000000</f>
        <v>0</v>
      </c>
      <c r="K61" s="73">
        <f t="shared" si="4"/>
        <v>0</v>
      </c>
      <c r="L61" s="73" t="str">
        <f>IF('Indicator Data'!V64="No data","x",ROUND(IF('Indicator Data'!V64&gt;L$195,10,IF('Indicator Data'!V64&lt;L$194,0,10-(L$195-'Indicator Data'!V64)/(L$195-L$194)*10)),1))</f>
        <v>x</v>
      </c>
      <c r="M61" s="74">
        <f t="shared" si="5"/>
        <v>0</v>
      </c>
      <c r="N61" s="76">
        <f t="shared" si="6"/>
        <v>0.4</v>
      </c>
      <c r="O61" s="88">
        <f>IF(AND('Indicator Data'!AK64="No data",'Indicator Data'!AL64="No data"),0,SUM('Indicator Data'!AK64:AM64)/1000)</f>
        <v>21.599</v>
      </c>
      <c r="P61" s="73">
        <f t="shared" si="7"/>
        <v>4.4000000000000004</v>
      </c>
      <c r="Q61" s="77">
        <f>O61*1000/'Indicator Data'!BC64</f>
        <v>3.9190369319197296E-3</v>
      </c>
      <c r="R61" s="73">
        <f t="shared" si="8"/>
        <v>4.5</v>
      </c>
      <c r="S61" s="78">
        <f t="shared" si="9"/>
        <v>4.5</v>
      </c>
      <c r="T61" s="73" t="str">
        <f>IF('Indicator Data'!AB64="No data","x",ROUND(IF('Indicator Data'!AB64&gt;T$195,10,IF('Indicator Data'!AB64&lt;T$194,0,10-(T$195-'Indicator Data'!AB64)/(T$195-T$194)*10)),1))</f>
        <v>x</v>
      </c>
      <c r="U61" s="73">
        <f>IF('Indicator Data'!AA64="No data","x",ROUND(IF('Indicator Data'!AA64&gt;U$195,10,IF('Indicator Data'!AA64&lt;U$194,0,10-(U$195-'Indicator Data'!AA64)/(U$195-U$194)*10)),1))</f>
        <v>0.1</v>
      </c>
      <c r="V61" s="73" t="str">
        <f>IF('Indicator Data'!AE64="No data","x",ROUND(IF('Indicator Data'!AE64&gt;V$195,10,IF('Indicator Data'!AE64&lt;V$194,0,10-(V$195-'Indicator Data'!AE64)/(V$195-V$194)*10)),1))</f>
        <v>x</v>
      </c>
      <c r="W61" s="74">
        <f t="shared" si="15"/>
        <v>0.1</v>
      </c>
      <c r="X61" s="73">
        <f>IF('Indicator Data'!W64="No data","x",ROUND(IF('Indicator Data'!W64&gt;X$195,10,IF('Indicator Data'!W64&lt;X$194,0,10-(X$195-'Indicator Data'!W64)/(X$195-X$194)*10)),1))</f>
        <v>0.2</v>
      </c>
      <c r="Y61" s="73" t="str">
        <f>IF('Indicator Data'!X64="No data","x",ROUND(IF('Indicator Data'!X64&gt;Y$195,10,IF('Indicator Data'!X64&lt;Y$194,0,10-(Y$195-'Indicator Data'!X64)/(Y$195-Y$194)*10)),1))</f>
        <v>x</v>
      </c>
      <c r="Z61" s="74">
        <f t="shared" si="10"/>
        <v>0.2</v>
      </c>
      <c r="AA61" s="88">
        <f>('Indicator Data'!AJ64+'Indicator Data'!AI64*0.5+'Indicator Data'!AH64*0.25)/1000</f>
        <v>0</v>
      </c>
      <c r="AB61" s="79">
        <f>AA61*1000/'Indicator Data'!BC64</f>
        <v>0</v>
      </c>
      <c r="AC61" s="74">
        <f t="shared" si="11"/>
        <v>0</v>
      </c>
      <c r="AD61" s="73">
        <f>IF('Indicator Data'!AN64="No data","x",ROUND(IF('Indicator Data'!AN64&lt;$AD$194,10,IF('Indicator Data'!AN64&gt;$AD$195,0,($AD$195-'Indicator Data'!AN64)/($AD$195-$AD$194)*10)),1))</f>
        <v>2.1</v>
      </c>
      <c r="AE61" s="73">
        <f>IF('Indicator Data'!AO64="No data","x",ROUND(IF('Indicator Data'!AO64&gt;$AE$195,10,IF('Indicator Data'!AO64&lt;$AE$194,0,10-($AE$195-'Indicator Data'!AO64)/($AE$195-$AE$194)*10)),1))</f>
        <v>0</v>
      </c>
      <c r="AF61" s="80">
        <f>IF('Indicator Data'!AP64="No data","x",ROUND(IF('Indicator Data'!AP64&gt;$AF$195,10,IF('Indicator Data'!AP64&lt;$AF$194,0,10-($AF$195-'Indicator Data'!AP64)/($AF$195-$AF$194)*10)),1))</f>
        <v>0.7</v>
      </c>
      <c r="AG61" s="80">
        <f>IF('Indicator Data'!AQ64="No data","x",ROUND(IF('Indicator Data'!AQ64&gt;$AG$195,10,IF('Indicator Data'!AQ64&lt;$AG$194,0,10-($AG$195-'Indicator Data'!AQ64)/($AG$195-$AG$194)*10)),1))</f>
        <v>3.1</v>
      </c>
      <c r="AH61" s="73">
        <f t="shared" si="12"/>
        <v>1.2</v>
      </c>
      <c r="AI61" s="74">
        <f t="shared" si="13"/>
        <v>1.1000000000000001</v>
      </c>
      <c r="AJ61" s="81">
        <f t="shared" si="14"/>
        <v>0.4</v>
      </c>
      <c r="AK61" s="82">
        <f t="shared" si="16"/>
        <v>2.7</v>
      </c>
    </row>
    <row r="62" spans="1:37" s="4" customFormat="1" x14ac:dyDescent="0.35">
      <c r="A62" s="126" t="str">
        <f>'Indicator Data'!A65</f>
        <v>France</v>
      </c>
      <c r="B62" s="59" t="str">
        <f>'Indicator Data'!B65</f>
        <v>FRA</v>
      </c>
      <c r="C62" s="73">
        <f>ROUND(IF('Indicator Data'!Q65="No data",IF((0.1233*LN('Indicator Data'!BB65)-0.4559)&gt;C$195,0,IF((0.1233*LN('Indicator Data'!BB65)-0.4559)&lt;C$194,10,(C$195-(0.1233*LN('Indicator Data'!BB65)-0.4559))/(C$195-C$194)*10)),IF('Indicator Data'!Q65&gt;C$195,0,IF('Indicator Data'!Q65&lt;C$194,10,(C$195-'Indicator Data'!Q65)/(C$195-C$194)*10))),1)</f>
        <v>0.8</v>
      </c>
      <c r="D62" s="73" t="str">
        <f>IF('Indicator Data'!R65="No data","x",ROUND((IF(LOG('Indicator Data'!R65*1000)&gt;D$195,10,IF(LOG('Indicator Data'!R65*1000)&lt;D$194,0,10-(D$195-LOG('Indicator Data'!R65*1000))/(D$195-D$194)*10))),1))</f>
        <v>x</v>
      </c>
      <c r="E62" s="74">
        <f t="shared" si="2"/>
        <v>0.8</v>
      </c>
      <c r="F62" s="73">
        <f>IF('Indicator Data'!AF65="No data","x",ROUND(IF('Indicator Data'!AF65&gt;F$195,10,IF('Indicator Data'!AF65&lt;F$194,0,10-(F$195-'Indicator Data'!AF65)/(F$195-F$194)*10)),1))</f>
        <v>1.1000000000000001</v>
      </c>
      <c r="G62" s="73">
        <f>IF('Indicator Data'!AG65="No data","x",ROUND(IF('Indicator Data'!AG65&gt;G$195,10,IF('Indicator Data'!AG65&lt;G$194,0,10-(G$195-'Indicator Data'!AG65)/(G$195-G$194)*10)),1))</f>
        <v>2</v>
      </c>
      <c r="H62" s="74">
        <f t="shared" si="3"/>
        <v>1.6</v>
      </c>
      <c r="I62" s="75">
        <f>SUM(IF('Indicator Data'!S65=0,0,'Indicator Data'!S65/1000000),SUM('Indicator Data'!T65:U65))</f>
        <v>-0.51255200000000001</v>
      </c>
      <c r="J62" s="75">
        <f>I62/'Indicator Data'!BC65*1000000</f>
        <v>-7.6365066233157735E-3</v>
      </c>
      <c r="K62" s="73">
        <f t="shared" si="4"/>
        <v>0</v>
      </c>
      <c r="L62" s="73" t="str">
        <f>IF('Indicator Data'!V65="No data","x",ROUND(IF('Indicator Data'!V65&gt;L$195,10,IF('Indicator Data'!V65&lt;L$194,0,10-(L$195-'Indicator Data'!V65)/(L$195-L$194)*10)),1))</f>
        <v>x</v>
      </c>
      <c r="M62" s="74">
        <f t="shared" si="5"/>
        <v>0</v>
      </c>
      <c r="N62" s="76">
        <f t="shared" si="6"/>
        <v>0.8</v>
      </c>
      <c r="O62" s="88">
        <f>IF(AND('Indicator Data'!AK65="No data",'Indicator Data'!AL65="No data"),0,SUM('Indicator Data'!AK65:AM65)/1000)</f>
        <v>355.22199999999998</v>
      </c>
      <c r="P62" s="73">
        <f t="shared" si="7"/>
        <v>8.5</v>
      </c>
      <c r="Q62" s="77">
        <f>O62*1000/'Indicator Data'!BC65</f>
        <v>5.2924486798363399E-3</v>
      </c>
      <c r="R62" s="73">
        <f t="shared" si="8"/>
        <v>4.8</v>
      </c>
      <c r="S62" s="78">
        <f t="shared" si="9"/>
        <v>6.7</v>
      </c>
      <c r="T62" s="73">
        <f>IF('Indicator Data'!AB65="No data","x",ROUND(IF('Indicator Data'!AB65&gt;T$195,10,IF('Indicator Data'!AB65&lt;T$194,0,10-(T$195-'Indicator Data'!AB65)/(T$195-T$194)*10)),1))</f>
        <v>0.8</v>
      </c>
      <c r="U62" s="73">
        <f>IF('Indicator Data'!AA65="No data","x",ROUND(IF('Indicator Data'!AA65&gt;U$195,10,IF('Indicator Data'!AA65&lt;U$194,0,10-(U$195-'Indicator Data'!AA65)/(U$195-U$194)*10)),1))</f>
        <v>0.1</v>
      </c>
      <c r="V62" s="73" t="str">
        <f>IF('Indicator Data'!AE65="No data","x",ROUND(IF('Indicator Data'!AE65&gt;V$195,10,IF('Indicator Data'!AE65&lt;V$194,0,10-(V$195-'Indicator Data'!AE65)/(V$195-V$194)*10)),1))</f>
        <v>x</v>
      </c>
      <c r="W62" s="74">
        <f t="shared" si="15"/>
        <v>0.5</v>
      </c>
      <c r="X62" s="73">
        <f>IF('Indicator Data'!W65="No data","x",ROUND(IF('Indicator Data'!W65&gt;X$195,10,IF('Indicator Data'!W65&lt;X$194,0,10-(X$195-'Indicator Data'!W65)/(X$195-X$194)*10)),1))</f>
        <v>0.3</v>
      </c>
      <c r="Y62" s="73" t="str">
        <f>IF('Indicator Data'!X65="No data","x",ROUND(IF('Indicator Data'!X65&gt;Y$195,10,IF('Indicator Data'!X65&lt;Y$194,0,10-(Y$195-'Indicator Data'!X65)/(Y$195-Y$194)*10)),1))</f>
        <v>x</v>
      </c>
      <c r="Z62" s="74">
        <f t="shared" si="10"/>
        <v>0.3</v>
      </c>
      <c r="AA62" s="88">
        <f>('Indicator Data'!AJ65+'Indicator Data'!AI65*0.5+'Indicator Data'!AH65*0.25)/1000</f>
        <v>10.285500000000001</v>
      </c>
      <c r="AB62" s="79">
        <f>AA62*1000/'Indicator Data'!BC65</f>
        <v>1.5324355162815557E-4</v>
      </c>
      <c r="AC62" s="74">
        <f t="shared" si="11"/>
        <v>0</v>
      </c>
      <c r="AD62" s="73">
        <f>IF('Indicator Data'!AN65="No data","x",ROUND(IF('Indicator Data'!AN65&lt;$AD$194,10,IF('Indicator Data'!AN65&gt;$AD$195,0,($AD$195-'Indicator Data'!AN65)/($AD$195-$AD$194)*10)),1))</f>
        <v>1.2</v>
      </c>
      <c r="AE62" s="73">
        <f>IF('Indicator Data'!AO65="No data","x",ROUND(IF('Indicator Data'!AO65&gt;$AE$195,10,IF('Indicator Data'!AO65&lt;$AE$194,0,10-($AE$195-'Indicator Data'!AO65)/($AE$195-$AE$194)*10)),1))</f>
        <v>0</v>
      </c>
      <c r="AF62" s="80">
        <f>IF('Indicator Data'!AP65="No data","x",ROUND(IF('Indicator Data'!AP65&gt;$AF$195,10,IF('Indicator Data'!AP65&lt;$AF$194,0,10-($AF$195-'Indicator Data'!AP65)/($AF$195-$AF$194)*10)),1))</f>
        <v>0.8</v>
      </c>
      <c r="AG62" s="80">
        <f>IF('Indicator Data'!AQ65="No data","x",ROUND(IF('Indicator Data'!AQ65&gt;$AG$195,10,IF('Indicator Data'!AQ65&lt;$AG$194,0,10-($AG$195-'Indicator Data'!AQ65)/($AG$195-$AG$194)*10)),1))</f>
        <v>2.4</v>
      </c>
      <c r="AH62" s="73">
        <f t="shared" si="12"/>
        <v>1.1000000000000001</v>
      </c>
      <c r="AI62" s="74">
        <f t="shared" si="13"/>
        <v>0.8</v>
      </c>
      <c r="AJ62" s="81">
        <f t="shared" si="14"/>
        <v>0.4</v>
      </c>
      <c r="AK62" s="82">
        <f t="shared" si="16"/>
        <v>4.2</v>
      </c>
    </row>
    <row r="63" spans="1:37" s="4" customFormat="1" x14ac:dyDescent="0.35">
      <c r="A63" s="126" t="str">
        <f>'Indicator Data'!A66</f>
        <v>Gabon</v>
      </c>
      <c r="B63" s="59" t="str">
        <f>'Indicator Data'!B66</f>
        <v>GAB</v>
      </c>
      <c r="C63" s="73">
        <f>ROUND(IF('Indicator Data'!Q66="No data",IF((0.1233*LN('Indicator Data'!BB66)-0.4559)&gt;C$195,0,IF((0.1233*LN('Indicator Data'!BB66)-0.4559)&lt;C$194,10,(C$195-(0.1233*LN('Indicator Data'!BB66)-0.4559))/(C$195-C$194)*10)),IF('Indicator Data'!Q66&gt;C$195,0,IF('Indicator Data'!Q66&lt;C$194,10,(C$195-'Indicator Data'!Q66)/(C$195-C$194)*10))),1)</f>
        <v>3.8</v>
      </c>
      <c r="D63" s="73">
        <f>IF('Indicator Data'!R66="No data","x",ROUND((IF(LOG('Indicator Data'!R66*1000)&gt;D$195,10,IF(LOG('Indicator Data'!R66*1000)&lt;D$194,0,10-(D$195-LOG('Indicator Data'!R66*1000))/(D$195-D$194)*10))),1))</f>
        <v>6.9</v>
      </c>
      <c r="E63" s="74">
        <f t="shared" si="2"/>
        <v>5.6</v>
      </c>
      <c r="F63" s="73">
        <f>IF('Indicator Data'!AF66="No data","x",ROUND(IF('Indicator Data'!AF66&gt;F$195,10,IF('Indicator Data'!AF66&lt;F$194,0,10-(F$195-'Indicator Data'!AF66)/(F$195-F$194)*10)),1))</f>
        <v>7.1</v>
      </c>
      <c r="G63" s="73">
        <f>IF('Indicator Data'!AG66="No data","x",ROUND(IF('Indicator Data'!AG66&gt;G$195,10,IF('Indicator Data'!AG66&lt;G$194,0,10-(G$195-'Indicator Data'!AG66)/(G$195-G$194)*10)),1))</f>
        <v>3.3</v>
      </c>
      <c r="H63" s="74">
        <f t="shared" si="3"/>
        <v>5.2</v>
      </c>
      <c r="I63" s="75">
        <f>SUM(IF('Indicator Data'!S66=0,0,'Indicator Data'!S66/1000000),SUM('Indicator Data'!T66:U66))</f>
        <v>116.45</v>
      </c>
      <c r="J63" s="75">
        <f>I63/'Indicator Data'!BC66*1000000</f>
        <v>57.502282561624227</v>
      </c>
      <c r="K63" s="73">
        <f t="shared" si="4"/>
        <v>1.2</v>
      </c>
      <c r="L63" s="73">
        <f>IF('Indicator Data'!V66="No data","x",ROUND(IF('Indicator Data'!V66&gt;L$195,10,IF('Indicator Data'!V66&lt;L$194,0,10-(L$195-'Indicator Data'!V66)/(L$195-L$194)*10)),1))</f>
        <v>0.5</v>
      </c>
      <c r="M63" s="74">
        <f t="shared" si="5"/>
        <v>0.9</v>
      </c>
      <c r="N63" s="76">
        <f t="shared" si="6"/>
        <v>4.3</v>
      </c>
      <c r="O63" s="88">
        <f>IF(AND('Indicator Data'!AK66="No data",'Indicator Data'!AL66="No data"),0,SUM('Indicator Data'!AK66:AM66)/1000)</f>
        <v>0.83299999999999996</v>
      </c>
      <c r="P63" s="73">
        <f t="shared" si="7"/>
        <v>0</v>
      </c>
      <c r="Q63" s="77">
        <f>O63*1000/'Indicator Data'!BC66</f>
        <v>4.113301964262171E-4</v>
      </c>
      <c r="R63" s="73">
        <f t="shared" si="8"/>
        <v>2.6</v>
      </c>
      <c r="S63" s="78">
        <f t="shared" si="9"/>
        <v>1.3</v>
      </c>
      <c r="T63" s="73">
        <f>IF('Indicator Data'!AB66="No data","x",ROUND(IF('Indicator Data'!AB66&gt;T$195,10,IF('Indicator Data'!AB66&lt;T$194,0,10-(T$195-'Indicator Data'!AB66)/(T$195-T$194)*10)),1))</f>
        <v>7.2</v>
      </c>
      <c r="U63" s="73">
        <f>IF('Indicator Data'!AA66="No data","x",ROUND(IF('Indicator Data'!AA66&gt;U$195,10,IF('Indicator Data'!AA66&lt;U$194,0,10-(U$195-'Indicator Data'!AA66)/(U$195-U$194)*10)),1))</f>
        <v>9.6</v>
      </c>
      <c r="V63" s="73">
        <f>IF('Indicator Data'!AE66="No data","x",ROUND(IF('Indicator Data'!AE66&gt;V$195,10,IF('Indicator Data'!AE66&lt;V$194,0,10-(V$195-'Indicator Data'!AE66)/(V$195-V$194)*10)),1))</f>
        <v>5.6</v>
      </c>
      <c r="W63" s="74">
        <f t="shared" si="15"/>
        <v>7.5</v>
      </c>
      <c r="X63" s="73">
        <f>IF('Indicator Data'!W66="No data","x",ROUND(IF('Indicator Data'!W66&gt;X$195,10,IF('Indicator Data'!W66&lt;X$194,0,10-(X$195-'Indicator Data'!W66)/(X$195-X$194)*10)),1))</f>
        <v>3.7</v>
      </c>
      <c r="Y63" s="73">
        <f>IF('Indicator Data'!X66="No data","x",ROUND(IF('Indicator Data'!X66&gt;Y$195,10,IF('Indicator Data'!X66&lt;Y$194,0,10-(Y$195-'Indicator Data'!X66)/(Y$195-Y$194)*10)),1))</f>
        <v>1.4</v>
      </c>
      <c r="Z63" s="74">
        <f t="shared" si="10"/>
        <v>2.6</v>
      </c>
      <c r="AA63" s="88">
        <f>('Indicator Data'!AJ66+'Indicator Data'!AI66*0.5+'Indicator Data'!AH66*0.25)/1000</f>
        <v>0</v>
      </c>
      <c r="AB63" s="79">
        <f>AA63*1000/'Indicator Data'!BC66</f>
        <v>0</v>
      </c>
      <c r="AC63" s="74">
        <f t="shared" si="11"/>
        <v>0</v>
      </c>
      <c r="AD63" s="73">
        <f>IF('Indicator Data'!AN66="No data","x",ROUND(IF('Indicator Data'!AN66&lt;$AD$194,10,IF('Indicator Data'!AN66&gt;$AD$195,0,($AD$195-'Indicator Data'!AN66)/($AD$195-$AD$194)*10)),1))</f>
        <v>3.2</v>
      </c>
      <c r="AE63" s="73">
        <f>IF('Indicator Data'!AO66="No data","x",ROUND(IF('Indicator Data'!AO66&gt;$AE$195,10,IF('Indicator Data'!AO66&lt;$AE$194,0,10-($AE$195-'Indicator Data'!AO66)/($AE$195-$AE$194)*10)),1))</f>
        <v>0.7</v>
      </c>
      <c r="AF63" s="80">
        <f>IF('Indicator Data'!AP66="No data","x",ROUND(IF('Indicator Data'!AP66&gt;$AF$195,10,IF('Indicator Data'!AP66&lt;$AF$194,0,10-($AF$195-'Indicator Data'!AP66)/($AF$195-$AF$194)*10)),1))</f>
        <v>4.7</v>
      </c>
      <c r="AG63" s="80">
        <f>IF('Indicator Data'!AQ66="No data","x",ROUND(IF('Indicator Data'!AQ66&gt;$AG$195,10,IF('Indicator Data'!AQ66&lt;$AG$194,0,10-($AG$195-'Indicator Data'!AQ66)/($AG$195-$AG$194)*10)),1))</f>
        <v>10</v>
      </c>
      <c r="AH63" s="73">
        <f t="shared" si="12"/>
        <v>5.8</v>
      </c>
      <c r="AI63" s="74">
        <f t="shared" si="13"/>
        <v>3.2</v>
      </c>
      <c r="AJ63" s="81">
        <f t="shared" si="14"/>
        <v>3.9</v>
      </c>
      <c r="AK63" s="82">
        <f t="shared" si="16"/>
        <v>2.7</v>
      </c>
    </row>
    <row r="64" spans="1:37" s="4" customFormat="1" x14ac:dyDescent="0.35">
      <c r="A64" s="126" t="str">
        <f>'Indicator Data'!A67</f>
        <v>Gambia</v>
      </c>
      <c r="B64" s="59" t="str">
        <f>'Indicator Data'!B67</f>
        <v>GMB</v>
      </c>
      <c r="C64" s="73">
        <f>ROUND(IF('Indicator Data'!Q67="No data",IF((0.1233*LN('Indicator Data'!BB67)-0.4559)&gt;C$195,0,IF((0.1233*LN('Indicator Data'!BB67)-0.4559)&lt;C$194,10,(C$195-(0.1233*LN('Indicator Data'!BB67)-0.4559))/(C$195-C$194)*10)),IF('Indicator Data'!Q67&gt;C$195,0,IF('Indicator Data'!Q67&lt;C$194,10,(C$195-'Indicator Data'!Q67)/(C$195-C$194)*10))),1)</f>
        <v>7.5</v>
      </c>
      <c r="D64" s="73">
        <f>IF('Indicator Data'!R67="No data","x",ROUND((IF(LOG('Indicator Data'!R67*1000)&gt;D$195,10,IF(LOG('Indicator Data'!R67*1000)&lt;D$194,0,10-(D$195-LOG('Indicator Data'!R67*1000))/(D$195-D$194)*10))),1))</f>
        <v>9.1</v>
      </c>
      <c r="E64" s="74">
        <f t="shared" si="2"/>
        <v>8.4</v>
      </c>
      <c r="F64" s="73">
        <f>IF('Indicator Data'!AF67="No data","x",ROUND(IF('Indicator Data'!AF67&gt;F$195,10,IF('Indicator Data'!AF67&lt;F$194,0,10-(F$195-'Indicator Data'!AF67)/(F$195-F$194)*10)),1))</f>
        <v>8.3000000000000007</v>
      </c>
      <c r="G64" s="73" t="str">
        <f>IF('Indicator Data'!AG67="No data","x",ROUND(IF('Indicator Data'!AG67&gt;G$195,10,IF('Indicator Data'!AG67&lt;G$194,0,10-(G$195-'Indicator Data'!AG67)/(G$195-G$194)*10)),1))</f>
        <v>x</v>
      </c>
      <c r="H64" s="74">
        <f t="shared" si="3"/>
        <v>8.3000000000000007</v>
      </c>
      <c r="I64" s="75">
        <f>SUM(IF('Indicator Data'!S67=0,0,'Indicator Data'!S67/1000000),SUM('Indicator Data'!T67:U67))</f>
        <v>69.68506099999999</v>
      </c>
      <c r="J64" s="75">
        <f>I64/'Indicator Data'!BC67*1000000</f>
        <v>33.174389498459455</v>
      </c>
      <c r="K64" s="73">
        <f t="shared" si="4"/>
        <v>0.7</v>
      </c>
      <c r="L64" s="73">
        <f>IF('Indicator Data'!V67="No data","x",ROUND(IF('Indicator Data'!V67&gt;L$195,10,IF('Indicator Data'!V67&lt;L$194,0,10-(L$195-'Indicator Data'!V67)/(L$195-L$194)*10)),1))</f>
        <v>10</v>
      </c>
      <c r="M64" s="74">
        <f t="shared" si="5"/>
        <v>5.4</v>
      </c>
      <c r="N64" s="76">
        <f t="shared" si="6"/>
        <v>7.6</v>
      </c>
      <c r="O64" s="88">
        <f>IF(AND('Indicator Data'!AK67="No data",'Indicator Data'!AL67="No data"),0,SUM('Indicator Data'!AK67:AM67)/1000)</f>
        <v>8.5250000000000004</v>
      </c>
      <c r="P64" s="73">
        <f t="shared" si="7"/>
        <v>3.1</v>
      </c>
      <c r="Q64" s="77">
        <f>O64*1000/'Indicator Data'!BC67</f>
        <v>4.0584261018924402E-3</v>
      </c>
      <c r="R64" s="73">
        <f t="shared" si="8"/>
        <v>4.5</v>
      </c>
      <c r="S64" s="78">
        <f t="shared" si="9"/>
        <v>3.8</v>
      </c>
      <c r="T64" s="73">
        <f>IF('Indicator Data'!AB67="No data","x",ROUND(IF('Indicator Data'!AB67&gt;T$195,10,IF('Indicator Data'!AB67&lt;T$194,0,10-(T$195-'Indicator Data'!AB67)/(T$195-T$194)*10)),1))</f>
        <v>3.4</v>
      </c>
      <c r="U64" s="73">
        <f>IF('Indicator Data'!AA67="No data","x",ROUND(IF('Indicator Data'!AA67&gt;U$195,10,IF('Indicator Data'!AA67&lt;U$194,0,10-(U$195-'Indicator Data'!AA67)/(U$195-U$194)*10)),1))</f>
        <v>3.2</v>
      </c>
      <c r="V64" s="73">
        <f>IF('Indicator Data'!AE67="No data","x",ROUND(IF('Indicator Data'!AE67&gt;V$195,10,IF('Indicator Data'!AE67&lt;V$194,0,10-(V$195-'Indicator Data'!AE67)/(V$195-V$194)*10)),1))</f>
        <v>7</v>
      </c>
      <c r="W64" s="74">
        <f t="shared" si="15"/>
        <v>4.5</v>
      </c>
      <c r="X64" s="73">
        <f>IF('Indicator Data'!W67="No data","x",ROUND(IF('Indicator Data'!W67&gt;X$195,10,IF('Indicator Data'!W67&lt;X$194,0,10-(X$195-'Indicator Data'!W67)/(X$195-X$194)*10)),1))</f>
        <v>4.9000000000000004</v>
      </c>
      <c r="Y64" s="73">
        <f>IF('Indicator Data'!X67="No data","x",ROUND(IF('Indicator Data'!X67&gt;Y$195,10,IF('Indicator Data'!X67&lt;Y$194,0,10-(Y$195-'Indicator Data'!X67)/(Y$195-Y$194)*10)),1))</f>
        <v>3.6</v>
      </c>
      <c r="Z64" s="74">
        <f t="shared" si="10"/>
        <v>4.3</v>
      </c>
      <c r="AA64" s="88">
        <f>('Indicator Data'!AJ67+'Indicator Data'!AI67*0.5+'Indicator Data'!AH67*0.25)/1000</f>
        <v>0</v>
      </c>
      <c r="AB64" s="79">
        <f>AA64*1000/'Indicator Data'!BC67</f>
        <v>0</v>
      </c>
      <c r="AC64" s="74">
        <f t="shared" si="11"/>
        <v>0</v>
      </c>
      <c r="AD64" s="73">
        <f>IF('Indicator Data'!AN67="No data","x",ROUND(IF('Indicator Data'!AN67&lt;$AD$194,10,IF('Indicator Data'!AN67&gt;$AD$195,0,($AD$195-'Indicator Data'!AN67)/($AD$195-$AD$194)*10)),1))</f>
        <v>4.3</v>
      </c>
      <c r="AE64" s="73">
        <f>IF('Indicator Data'!AO67="No data","x",ROUND(IF('Indicator Data'!AO67&gt;$AE$195,10,IF('Indicator Data'!AO67&lt;$AE$194,0,10-($AE$195-'Indicator Data'!AO67)/($AE$195-$AE$194)*10)),1))</f>
        <v>2</v>
      </c>
      <c r="AF64" s="80">
        <f>IF('Indicator Data'!AP67="No data","x",ROUND(IF('Indicator Data'!AP67&gt;$AF$195,10,IF('Indicator Data'!AP67&lt;$AF$194,0,10-($AF$195-'Indicator Data'!AP67)/($AF$195-$AF$194)*10)),1))</f>
        <v>6.9</v>
      </c>
      <c r="AG64" s="80">
        <f>IF('Indicator Data'!AQ67="No data","x",ROUND(IF('Indicator Data'!AQ67&gt;$AG$195,10,IF('Indicator Data'!AQ67&lt;$AG$194,0,10-($AG$195-'Indicator Data'!AQ67)/($AG$195-$AG$194)*10)),1))</f>
        <v>1.4</v>
      </c>
      <c r="AH64" s="73">
        <f t="shared" si="12"/>
        <v>5.8</v>
      </c>
      <c r="AI64" s="74">
        <f t="shared" si="13"/>
        <v>4</v>
      </c>
      <c r="AJ64" s="81">
        <f t="shared" si="14"/>
        <v>3.4</v>
      </c>
      <c r="AK64" s="82">
        <f t="shared" si="16"/>
        <v>3.6</v>
      </c>
    </row>
    <row r="65" spans="1:37" s="4" customFormat="1" x14ac:dyDescent="0.35">
      <c r="A65" s="126" t="str">
        <f>'Indicator Data'!A68</f>
        <v>Georgia</v>
      </c>
      <c r="B65" s="59" t="str">
        <f>'Indicator Data'!B68</f>
        <v>GEO</v>
      </c>
      <c r="C65" s="73">
        <f>ROUND(IF('Indicator Data'!Q68="No data",IF((0.1233*LN('Indicator Data'!BB68)-0.4559)&gt;C$195,0,IF((0.1233*LN('Indicator Data'!BB68)-0.4559)&lt;C$194,10,(C$195-(0.1233*LN('Indicator Data'!BB68)-0.4559))/(C$195-C$194)*10)),IF('Indicator Data'!Q68&gt;C$195,0,IF('Indicator Data'!Q68&lt;C$194,10,(C$195-'Indicator Data'!Q68)/(C$195-C$194)*10))),1)</f>
        <v>2.6</v>
      </c>
      <c r="D65" s="73" t="str">
        <f>IF('Indicator Data'!R68="No data","x",ROUND((IF(LOG('Indicator Data'!R68*1000)&gt;D$195,10,IF(LOG('Indicator Data'!R68*1000)&lt;D$194,0,10-(D$195-LOG('Indicator Data'!R68*1000))/(D$195-D$194)*10))),1))</f>
        <v>x</v>
      </c>
      <c r="E65" s="74">
        <f t="shared" si="2"/>
        <v>2.6</v>
      </c>
      <c r="F65" s="73">
        <f>IF('Indicator Data'!AF68="No data","x",ROUND(IF('Indicator Data'!AF68&gt;F$195,10,IF('Indicator Data'!AF68&lt;F$194,0,10-(F$195-'Indicator Data'!AF68)/(F$195-F$194)*10)),1))</f>
        <v>4.7</v>
      </c>
      <c r="G65" s="73">
        <f>IF('Indicator Data'!AG68="No data","x",ROUND(IF('Indicator Data'!AG68&gt;G$195,10,IF('Indicator Data'!AG68&lt;G$194,0,10-(G$195-'Indicator Data'!AG68)/(G$195-G$194)*10)),1))</f>
        <v>2.9</v>
      </c>
      <c r="H65" s="74">
        <f t="shared" si="3"/>
        <v>3.8</v>
      </c>
      <c r="I65" s="75">
        <f>SUM(IF('Indicator Data'!S68=0,0,'Indicator Data'!S68/1000000),SUM('Indicator Data'!T68:U68))</f>
        <v>368.83468299999998</v>
      </c>
      <c r="J65" s="75">
        <f>I65/'Indicator Data'!BC68*1000000</f>
        <v>99.22646229587582</v>
      </c>
      <c r="K65" s="73">
        <f t="shared" si="4"/>
        <v>2</v>
      </c>
      <c r="L65" s="73">
        <f>IF('Indicator Data'!V68="No data","x",ROUND(IF('Indicator Data'!V68&gt;L$195,10,IF('Indicator Data'!V68&lt;L$194,0,10-(L$195-'Indicator Data'!V68)/(L$195-L$194)*10)),1))</f>
        <v>2.1</v>
      </c>
      <c r="M65" s="74">
        <f t="shared" si="5"/>
        <v>2.1</v>
      </c>
      <c r="N65" s="76">
        <f t="shared" si="6"/>
        <v>2.8</v>
      </c>
      <c r="O65" s="88">
        <f>IF(AND('Indicator Data'!AK68="No data",'Indicator Data'!AL68="No data"),0,SUM('Indicator Data'!AK68:AM68)/1000)</f>
        <v>290.78399999999999</v>
      </c>
      <c r="P65" s="73">
        <f t="shared" si="7"/>
        <v>8.1999999999999993</v>
      </c>
      <c r="Q65" s="77">
        <f>O65*1000/'Indicator Data'!BC68</f>
        <v>7.8228726695542219E-2</v>
      </c>
      <c r="R65" s="73">
        <f t="shared" si="8"/>
        <v>9.3000000000000007</v>
      </c>
      <c r="S65" s="78">
        <f t="shared" si="9"/>
        <v>8.8000000000000007</v>
      </c>
      <c r="T65" s="73">
        <f>IF('Indicator Data'!AB68="No data","x",ROUND(IF('Indicator Data'!AB68&gt;T$195,10,IF('Indicator Data'!AB68&lt;T$194,0,10-(T$195-'Indicator Data'!AB68)/(T$195-T$194)*10)),1))</f>
        <v>1</v>
      </c>
      <c r="U65" s="73">
        <f>IF('Indicator Data'!AA68="No data","x",ROUND(IF('Indicator Data'!AA68&gt;U$195,10,IF('Indicator Data'!AA68&lt;U$194,0,10-(U$195-'Indicator Data'!AA68)/(U$195-U$194)*10)),1))</f>
        <v>1.6</v>
      </c>
      <c r="V65" s="73">
        <f>IF('Indicator Data'!AE68="No data","x",ROUND(IF('Indicator Data'!AE68&gt;V$195,10,IF('Indicator Data'!AE68&lt;V$194,0,10-(V$195-'Indicator Data'!AE68)/(V$195-V$194)*10)),1))</f>
        <v>0</v>
      </c>
      <c r="W65" s="74">
        <f t="shared" si="15"/>
        <v>0.9</v>
      </c>
      <c r="X65" s="73">
        <f>IF('Indicator Data'!W68="No data","x",ROUND(IF('Indicator Data'!W68&gt;X$195,10,IF('Indicator Data'!W68&lt;X$194,0,10-(X$195-'Indicator Data'!W68)/(X$195-X$194)*10)),1))</f>
        <v>0.8</v>
      </c>
      <c r="Y65" s="73">
        <f>IF('Indicator Data'!X68="No data","x",ROUND(IF('Indicator Data'!X68&gt;Y$195,10,IF('Indicator Data'!X68&lt;Y$194,0,10-(Y$195-'Indicator Data'!X68)/(Y$195-Y$194)*10)),1))</f>
        <v>0.2</v>
      </c>
      <c r="Z65" s="74">
        <f t="shared" si="10"/>
        <v>0.5</v>
      </c>
      <c r="AA65" s="88">
        <f>('Indicator Data'!AJ68+'Indicator Data'!AI68*0.5+'Indicator Data'!AH68*0.25)/1000</f>
        <v>1.143</v>
      </c>
      <c r="AB65" s="79">
        <f>AA65*1000/'Indicator Data'!BC68</f>
        <v>3.0749778052783085E-4</v>
      </c>
      <c r="AC65" s="74">
        <f t="shared" si="11"/>
        <v>0</v>
      </c>
      <c r="AD65" s="73">
        <f>IF('Indicator Data'!AN68="No data","x",ROUND(IF('Indicator Data'!AN68&lt;$AD$194,10,IF('Indicator Data'!AN68&gt;$AD$195,0,($AD$195-'Indicator Data'!AN68)/($AD$195-$AD$194)*10)),1))</f>
        <v>4.3</v>
      </c>
      <c r="AE65" s="73">
        <f>IF('Indicator Data'!AO68="No data","x",ROUND(IF('Indicator Data'!AO68&gt;$AE$195,10,IF('Indicator Data'!AO68&lt;$AE$194,0,10-($AE$195-'Indicator Data'!AO68)/($AE$195-$AE$194)*10)),1))</f>
        <v>0.7</v>
      </c>
      <c r="AF65" s="80" t="str">
        <f>IF('Indicator Data'!AP68="No data","x",ROUND(IF('Indicator Data'!AP68&gt;$AF$195,10,IF('Indicator Data'!AP68&lt;$AF$194,0,10-($AF$195-'Indicator Data'!AP68)/($AF$195-$AF$194)*10)),1))</f>
        <v>x</v>
      </c>
      <c r="AG65" s="80" t="str">
        <f>IF('Indicator Data'!AQ68="No data","x",ROUND(IF('Indicator Data'!AQ68&gt;$AG$195,10,IF('Indicator Data'!AQ68&lt;$AG$194,0,10-($AG$195-'Indicator Data'!AQ68)/($AG$195-$AG$194)*10)),1))</f>
        <v>x</v>
      </c>
      <c r="AH65" s="73" t="str">
        <f t="shared" si="12"/>
        <v>x</v>
      </c>
      <c r="AI65" s="74">
        <f t="shared" si="13"/>
        <v>2.5</v>
      </c>
      <c r="AJ65" s="81">
        <f t="shared" si="14"/>
        <v>1</v>
      </c>
      <c r="AK65" s="82">
        <f t="shared" si="16"/>
        <v>6.3</v>
      </c>
    </row>
    <row r="66" spans="1:37" s="205" customFormat="1" x14ac:dyDescent="0.35">
      <c r="A66" s="192" t="str">
        <f>'Indicator Data'!A69</f>
        <v>Germany</v>
      </c>
      <c r="B66" s="193" t="str">
        <f>'Indicator Data'!B69</f>
        <v>DEU</v>
      </c>
      <c r="C66" s="194">
        <f>ROUND(IF('Indicator Data'!Q69="No data",IF((0.1233*LN('Indicator Data'!BB69)-0.4559)&gt;C$195,0,IF((0.1233*LN('Indicator Data'!BB69)-0.4559)&lt;C$194,10,(C$195-(0.1233*LN('Indicator Data'!BB69)-0.4559))/(C$195-C$194)*10)),IF('Indicator Data'!Q69&gt;C$195,0,IF('Indicator Data'!Q69&lt;C$194,10,(C$195-'Indicator Data'!Q69)/(C$195-C$194)*10))),1)</f>
        <v>0.2</v>
      </c>
      <c r="D66" s="194" t="str">
        <f>IF('Indicator Data'!R69="No data","x",ROUND((IF(LOG('Indicator Data'!R69*1000)&gt;D$195,10,IF(LOG('Indicator Data'!R69*1000)&lt;D$194,0,10-(D$195-LOG('Indicator Data'!R69*1000))/(D$195-D$194)*10))),1))</f>
        <v>x</v>
      </c>
      <c r="E66" s="195">
        <f t="shared" si="2"/>
        <v>0.2</v>
      </c>
      <c r="F66" s="194">
        <f>IF('Indicator Data'!AF69="No data","x",ROUND(IF('Indicator Data'!AF69&gt;F$195,10,IF('Indicator Data'!AF69&lt;F$194,0,10-(F$195-'Indicator Data'!AF69)/(F$195-F$194)*10)),1))</f>
        <v>1</v>
      </c>
      <c r="G66" s="194">
        <f>IF('Indicator Data'!AG69="No data","x",ROUND(IF('Indicator Data'!AG69&gt;G$195,10,IF('Indicator Data'!AG69&lt;G$194,0,10-(G$195-'Indicator Data'!AG69)/(G$195-G$194)*10)),1))</f>
        <v>1.3</v>
      </c>
      <c r="H66" s="195">
        <f t="shared" si="3"/>
        <v>1.2</v>
      </c>
      <c r="I66" s="196">
        <f>SUM(IF('Indicator Data'!S69=0,0,'Indicator Data'!S69/1000000),SUM('Indicator Data'!T69:U69))</f>
        <v>2.7643949999999999</v>
      </c>
      <c r="J66" s="196">
        <f>I66/'Indicator Data'!BC69*1000000</f>
        <v>3.3428804643569739E-2</v>
      </c>
      <c r="K66" s="194">
        <f t="shared" si="4"/>
        <v>0</v>
      </c>
      <c r="L66" s="194" t="str">
        <f>IF('Indicator Data'!V69="No data","x",ROUND(IF('Indicator Data'!V69&gt;L$195,10,IF('Indicator Data'!V69&lt;L$194,0,10-(L$195-'Indicator Data'!V69)/(L$195-L$194)*10)),1))</f>
        <v>x</v>
      </c>
      <c r="M66" s="195">
        <f t="shared" si="5"/>
        <v>0</v>
      </c>
      <c r="N66" s="197">
        <f t="shared" si="6"/>
        <v>0.4</v>
      </c>
      <c r="O66" s="198">
        <f>IF(AND('Indicator Data'!AK69="No data",'Indicator Data'!AL69="No data"),0,SUM('Indicator Data'!AK69:AM69)/1000)</f>
        <v>1021.706</v>
      </c>
      <c r="P66" s="194">
        <f t="shared" si="7"/>
        <v>10</v>
      </c>
      <c r="Q66" s="199">
        <f>O66*1000/'Indicator Data'!BC69</f>
        <v>1.2355112159139005E-2</v>
      </c>
      <c r="R66" s="194">
        <f t="shared" si="8"/>
        <v>5.9</v>
      </c>
      <c r="S66" s="200">
        <f t="shared" si="9"/>
        <v>8</v>
      </c>
      <c r="T66" s="194" t="str">
        <f>IF('Indicator Data'!AB69="No data","x",ROUND(IF('Indicator Data'!AB69&gt;T$195,10,IF('Indicator Data'!AB69&lt;T$194,0,10-(T$195-'Indicator Data'!AB69)/(T$195-T$194)*10)),1))</f>
        <v>x</v>
      </c>
      <c r="U66" s="194">
        <f>IF('Indicator Data'!AA69="No data","x",ROUND(IF('Indicator Data'!AA69&gt;U$195,10,IF('Indicator Data'!AA69&lt;U$194,0,10-(U$195-'Indicator Data'!AA69)/(U$195-U$194)*10)),1))</f>
        <v>0.1</v>
      </c>
      <c r="V66" s="194" t="str">
        <f>IF('Indicator Data'!AE69="No data","x",ROUND(IF('Indicator Data'!AE69&gt;V$195,10,IF('Indicator Data'!AE69&lt;V$194,0,10-(V$195-'Indicator Data'!AE69)/(V$195-V$194)*10)),1))</f>
        <v>x</v>
      </c>
      <c r="W66" s="195">
        <f t="shared" si="15"/>
        <v>0.1</v>
      </c>
      <c r="X66" s="194">
        <f>IF('Indicator Data'!W69="No data","x",ROUND(IF('Indicator Data'!W69&gt;X$195,10,IF('Indicator Data'!W69&lt;X$194,0,10-(X$195-'Indicator Data'!W69)/(X$195-X$194)*10)),1))</f>
        <v>0.3</v>
      </c>
      <c r="Y66" s="194" t="str">
        <f>IF('Indicator Data'!X69="No data","x",ROUND(IF('Indicator Data'!X69&gt;Y$195,10,IF('Indicator Data'!X69&lt;Y$194,0,10-(Y$195-'Indicator Data'!X69)/(Y$195-Y$194)*10)),1))</f>
        <v>x</v>
      </c>
      <c r="Z66" s="195">
        <f t="shared" si="10"/>
        <v>0.3</v>
      </c>
      <c r="AA66" s="198">
        <f>('Indicator Data'!AJ69+'Indicator Data'!AI69*0.5+'Indicator Data'!AH69*0.25)/1000</f>
        <v>0.312</v>
      </c>
      <c r="AB66" s="201">
        <f>AA66*1000/'Indicator Data'!BC69</f>
        <v>3.7729004171957193E-6</v>
      </c>
      <c r="AC66" s="195">
        <f t="shared" si="11"/>
        <v>0</v>
      </c>
      <c r="AD66" s="194">
        <f>IF('Indicator Data'!AN69="No data","x",ROUND(IF('Indicator Data'!AN69&lt;$AD$194,10,IF('Indicator Data'!AN69&gt;$AD$195,0,($AD$195-'Indicator Data'!AN69)/($AD$195-$AD$194)*10)),1))</f>
        <v>1.9</v>
      </c>
      <c r="AE66" s="194">
        <f>IF('Indicator Data'!AO69="No data","x",ROUND(IF('Indicator Data'!AO69&gt;$AE$195,10,IF('Indicator Data'!AO69&lt;$AE$194,0,10-($AE$195-'Indicator Data'!AO69)/($AE$195-$AE$194)*10)),1))</f>
        <v>0</v>
      </c>
      <c r="AF66" s="202">
        <f>IF('Indicator Data'!AP69="No data","x",ROUND(IF('Indicator Data'!AP69&gt;$AF$195,10,IF('Indicator Data'!AP69&lt;$AF$194,0,10-($AF$195-'Indicator Data'!AP69)/($AF$195-$AF$194)*10)),1))</f>
        <v>0.6</v>
      </c>
      <c r="AG66" s="202">
        <f>IF('Indicator Data'!AQ69="No data","x",ROUND(IF('Indicator Data'!AQ69&gt;$AG$195,10,IF('Indicator Data'!AQ69&lt;$AG$194,0,10-($AG$195-'Indicator Data'!AQ69)/($AG$195-$AG$194)*10)),1))</f>
        <v>2.8</v>
      </c>
      <c r="AH66" s="194">
        <f t="shared" si="12"/>
        <v>1</v>
      </c>
      <c r="AI66" s="195">
        <f t="shared" si="13"/>
        <v>1</v>
      </c>
      <c r="AJ66" s="203">
        <f t="shared" si="14"/>
        <v>0.4</v>
      </c>
      <c r="AK66" s="204">
        <f t="shared" si="16"/>
        <v>5.3</v>
      </c>
    </row>
    <row r="67" spans="1:37" s="4" customFormat="1" x14ac:dyDescent="0.35">
      <c r="A67" s="126" t="str">
        <f>'Indicator Data'!A70</f>
        <v>Ghana</v>
      </c>
      <c r="B67" s="59" t="str">
        <f>'Indicator Data'!B70</f>
        <v>GHA</v>
      </c>
      <c r="C67" s="73">
        <f>ROUND(IF('Indicator Data'!Q70="No data",IF((0.1233*LN('Indicator Data'!BB70)-0.4559)&gt;C$195,0,IF((0.1233*LN('Indicator Data'!BB70)-0.4559)&lt;C$194,10,(C$195-(0.1233*LN('Indicator Data'!BB70)-0.4559))/(C$195-C$194)*10)),IF('Indicator Data'!Q70&gt;C$195,0,IF('Indicator Data'!Q70&lt;C$194,10,(C$195-'Indicator Data'!Q70)/(C$195-C$194)*10))),1)</f>
        <v>5.5</v>
      </c>
      <c r="D67" s="73">
        <f>IF('Indicator Data'!R70="No data","x",ROUND((IF(LOG('Indicator Data'!R70*1000)&gt;D$195,10,IF(LOG('Indicator Data'!R70*1000)&lt;D$194,0,10-(D$195-LOG('Indicator Data'!R70*1000))/(D$195-D$194)*10))),1))</f>
        <v>8</v>
      </c>
      <c r="E67" s="74">
        <f t="shared" si="2"/>
        <v>6.9</v>
      </c>
      <c r="F67" s="73">
        <f>IF('Indicator Data'!AF70="No data","x",ROUND(IF('Indicator Data'!AF70&gt;F$195,10,IF('Indicator Data'!AF70&lt;F$194,0,10-(F$195-'Indicator Data'!AF70)/(F$195-F$194)*10)),1))</f>
        <v>7.2</v>
      </c>
      <c r="G67" s="73">
        <f>IF('Indicator Data'!AG70="No data","x",ROUND(IF('Indicator Data'!AG70&gt;G$195,10,IF('Indicator Data'!AG70&lt;G$194,0,10-(G$195-'Indicator Data'!AG70)/(G$195-G$194)*10)),1))</f>
        <v>4.4000000000000004</v>
      </c>
      <c r="H67" s="74">
        <f t="shared" si="3"/>
        <v>5.8</v>
      </c>
      <c r="I67" s="75">
        <f>SUM(IF('Indicator Data'!S70=0,0,'Indicator Data'!S70/1000000),SUM('Indicator Data'!T70:U70))</f>
        <v>1218.046139</v>
      </c>
      <c r="J67" s="75">
        <f>I67/'Indicator Data'!BC70*1000000</f>
        <v>42.243943044558939</v>
      </c>
      <c r="K67" s="73">
        <f t="shared" si="4"/>
        <v>0.8</v>
      </c>
      <c r="L67" s="73">
        <f>IF('Indicator Data'!V70="No data","x",ROUND(IF('Indicator Data'!V70&gt;L$195,10,IF('Indicator Data'!V70&lt;L$194,0,10-(L$195-'Indicator Data'!V70)/(L$195-L$194)*10)),1))</f>
        <v>1.5</v>
      </c>
      <c r="M67" s="74">
        <f t="shared" si="5"/>
        <v>1.2</v>
      </c>
      <c r="N67" s="76">
        <f t="shared" si="6"/>
        <v>5.2</v>
      </c>
      <c r="O67" s="88">
        <f>IF(AND('Indicator Data'!AK70="No data",'Indicator Data'!AL70="No data"),0,SUM('Indicator Data'!AK70:AM70)/1000)</f>
        <v>11.86</v>
      </c>
      <c r="P67" s="73">
        <f t="shared" si="7"/>
        <v>3.6</v>
      </c>
      <c r="Q67" s="77">
        <f>O67*1000/'Indicator Data'!BC70</f>
        <v>4.1132527616711986E-4</v>
      </c>
      <c r="R67" s="73">
        <f t="shared" si="8"/>
        <v>2.6</v>
      </c>
      <c r="S67" s="78">
        <f t="shared" si="9"/>
        <v>3.1</v>
      </c>
      <c r="T67" s="73">
        <f>IF('Indicator Data'!AB70="No data","x",ROUND(IF('Indicator Data'!AB70&gt;T$195,10,IF('Indicator Data'!AB70&lt;T$194,0,10-(T$195-'Indicator Data'!AB70)/(T$195-T$194)*10)),1))</f>
        <v>3.2</v>
      </c>
      <c r="U67" s="73">
        <f>IF('Indicator Data'!AA70="No data","x",ROUND(IF('Indicator Data'!AA70&gt;U$195,10,IF('Indicator Data'!AA70&lt;U$194,0,10-(U$195-'Indicator Data'!AA70)/(U$195-U$194)*10)),1))</f>
        <v>2.8</v>
      </c>
      <c r="V67" s="73">
        <f>IF('Indicator Data'!AE70="No data","x",ROUND(IF('Indicator Data'!AE70&gt;V$195,10,IF('Indicator Data'!AE70&lt;V$194,0,10-(V$195-'Indicator Data'!AE70)/(V$195-V$194)*10)),1))</f>
        <v>5.6</v>
      </c>
      <c r="W67" s="74">
        <f t="shared" ref="W67:W98" si="17">IF(AND(T67="x",U67="x",V67="x"),"x",ROUND(AVERAGE(T67,U67,V67),1))</f>
        <v>3.9</v>
      </c>
      <c r="X67" s="73">
        <f>IF('Indicator Data'!W70="No data","x",ROUND(IF('Indicator Data'!W70&gt;X$195,10,IF('Indicator Data'!W70&lt;X$194,0,10-(X$195-'Indicator Data'!W70)/(X$195-X$194)*10)),1))</f>
        <v>3.8</v>
      </c>
      <c r="Y67" s="73">
        <f>IF('Indicator Data'!X70="No data","x",ROUND(IF('Indicator Data'!X70&gt;Y$195,10,IF('Indicator Data'!X70&lt;Y$194,0,10-(Y$195-'Indicator Data'!X70)/(Y$195-Y$194)*10)),1))</f>
        <v>2.4</v>
      </c>
      <c r="Z67" s="74">
        <f t="shared" si="10"/>
        <v>3.1</v>
      </c>
      <c r="AA67" s="88">
        <f>('Indicator Data'!AJ70+'Indicator Data'!AI70*0.5+'Indicator Data'!AH70*0.25)/1000</f>
        <v>600.04899999999998</v>
      </c>
      <c r="AB67" s="79">
        <f>AA67*1000/'Indicator Data'!BC70</f>
        <v>2.0810735298381459E-2</v>
      </c>
      <c r="AC67" s="74">
        <f t="shared" si="11"/>
        <v>2.1</v>
      </c>
      <c r="AD67" s="73">
        <f>IF('Indicator Data'!AN70="No data","x",ROUND(IF('Indicator Data'!AN70&lt;$AD$194,10,IF('Indicator Data'!AN70&gt;$AD$195,0,($AD$195-'Indicator Data'!AN70)/($AD$195-$AD$194)*10)),1))</f>
        <v>2.4</v>
      </c>
      <c r="AE67" s="73">
        <f>IF('Indicator Data'!AO70="No data","x",ROUND(IF('Indicator Data'!AO70&gt;$AE$195,10,IF('Indicator Data'!AO70&lt;$AE$194,0,10-($AE$195-'Indicator Data'!AO70)/($AE$195-$AE$194)*10)),1))</f>
        <v>0.9</v>
      </c>
      <c r="AF67" s="80">
        <f>IF('Indicator Data'!AP70="No data","x",ROUND(IF('Indicator Data'!AP70&gt;$AF$195,10,IF('Indicator Data'!AP70&lt;$AF$194,0,10-($AF$195-'Indicator Data'!AP70)/($AF$195-$AF$194)*10)),1))</f>
        <v>4.9000000000000004</v>
      </c>
      <c r="AG67" s="80">
        <f>IF('Indicator Data'!AQ70="No data","x",ROUND(IF('Indicator Data'!AQ70&gt;$AG$195,10,IF('Indicator Data'!AQ70&lt;$AG$194,0,10-($AG$195-'Indicator Data'!AQ70)/($AG$195-$AG$194)*10)),1))</f>
        <v>9.1999999999999993</v>
      </c>
      <c r="AH67" s="73">
        <f t="shared" si="12"/>
        <v>5.8</v>
      </c>
      <c r="AI67" s="74">
        <f t="shared" si="13"/>
        <v>3</v>
      </c>
      <c r="AJ67" s="81">
        <f t="shared" si="14"/>
        <v>3.1</v>
      </c>
      <c r="AK67" s="82">
        <f t="shared" ref="AK67:AK98" si="18">ROUND((10-GEOMEAN(((10-S67)/10*9+1),((10-AJ67)/10*9+1)))/9*10,1)</f>
        <v>3.1</v>
      </c>
    </row>
    <row r="68" spans="1:37" s="4" customFormat="1" x14ac:dyDescent="0.35">
      <c r="A68" s="126" t="str">
        <f>'Indicator Data'!A71</f>
        <v>Greece</v>
      </c>
      <c r="B68" s="59" t="str">
        <f>'Indicator Data'!B71</f>
        <v>GRC</v>
      </c>
      <c r="C68" s="73">
        <f>ROUND(IF('Indicator Data'!Q71="No data",IF((0.1233*LN('Indicator Data'!BB71)-0.4559)&gt;C$195,0,IF((0.1233*LN('Indicator Data'!BB71)-0.4559)&lt;C$194,10,(C$195-(0.1233*LN('Indicator Data'!BB71)-0.4559))/(C$195-C$194)*10)),IF('Indicator Data'!Q71&gt;C$195,0,IF('Indicator Data'!Q71&lt;C$194,10,(C$195-'Indicator Data'!Q71)/(C$195-C$194)*10))),1)</f>
        <v>1.2</v>
      </c>
      <c r="D68" s="73" t="str">
        <f>IF('Indicator Data'!R71="No data","x",ROUND((IF(LOG('Indicator Data'!R71*1000)&gt;D$195,10,IF(LOG('Indicator Data'!R71*1000)&lt;D$194,0,10-(D$195-LOG('Indicator Data'!R71*1000))/(D$195-D$194)*10))),1))</f>
        <v>x</v>
      </c>
      <c r="E68" s="74">
        <f t="shared" ref="E68:E131" si="19">ROUND(IF(D68="x",C68,(10-GEOMEAN(((10-C68)/10*9+1),((10-D68)/10*9+1)))/9*10),1)</f>
        <v>1.2</v>
      </c>
      <c r="F68" s="73">
        <f>IF('Indicator Data'!AF71="No data","x",ROUND(IF('Indicator Data'!AF71&gt;F$195,10,IF('Indicator Data'!AF71&lt;F$194,0,10-(F$195-'Indicator Data'!AF71)/(F$195-F$194)*10)),1))</f>
        <v>1.6</v>
      </c>
      <c r="G68" s="73">
        <f>IF('Indicator Data'!AG71="No data","x",ROUND(IF('Indicator Data'!AG71&gt;G$195,10,IF('Indicator Data'!AG71&lt;G$194,0,10-(G$195-'Indicator Data'!AG71)/(G$195-G$194)*10)),1))</f>
        <v>2.9</v>
      </c>
      <c r="H68" s="74">
        <f t="shared" ref="H68:H131" si="20">IF(AND(F68="x",G68="x"),"x",ROUND(AVERAGE(F68,G68),1))</f>
        <v>2.2999999999999998</v>
      </c>
      <c r="I68" s="75">
        <f>SUM(IF('Indicator Data'!S71=0,0,'Indicator Data'!S71/1000000),SUM('Indicator Data'!T71:U71))</f>
        <v>603.14482299999997</v>
      </c>
      <c r="J68" s="75">
        <f>I68/'Indicator Data'!BC71*1000000</f>
        <v>56.052158461086229</v>
      </c>
      <c r="K68" s="73">
        <f t="shared" ref="K68:K131" si="21">IF(J68="x","x",ROUND(IF(J68&gt;K$195,10,IF(J68&lt;K$194,0,10-(K$195-J68)/(K$195-K$194)*10)),1))</f>
        <v>1.1000000000000001</v>
      </c>
      <c r="L68" s="73" t="str">
        <f>IF('Indicator Data'!V71="No data","x",ROUND(IF('Indicator Data'!V71&gt;L$195,10,IF('Indicator Data'!V71&lt;L$194,0,10-(L$195-'Indicator Data'!V71)/(L$195-L$194)*10)),1))</f>
        <v>x</v>
      </c>
      <c r="M68" s="74">
        <f t="shared" ref="M68:M131" si="22">ROUND(AVERAGE(K68,L68),1)</f>
        <v>1.1000000000000001</v>
      </c>
      <c r="N68" s="76">
        <f t="shared" ref="N68:N131" si="23">ROUND(AVERAGE(E68,E68,H68,M68),1)</f>
        <v>1.5</v>
      </c>
      <c r="O68" s="88">
        <f>IF(AND('Indicator Data'!AK71="No data",'Indicator Data'!AL71="No data"),0,SUM('Indicator Data'!AK71:AM71)/1000)</f>
        <v>55.564999999999998</v>
      </c>
      <c r="P68" s="73">
        <f t="shared" ref="P68:P131" si="24">ROUND(IF(O68=0,0,IF(LOG(O68*1000)&gt;$P$195,10,IF(LOG(O68*1000)&lt;P$194,0,10-(P$195-LOG(O68*1000))/(P$195-P$194)*10))),1)</f>
        <v>5.8</v>
      </c>
      <c r="Q68" s="77">
        <f>O68*1000/'Indicator Data'!BC71</f>
        <v>5.1638314151463034E-3</v>
      </c>
      <c r="R68" s="73">
        <f t="shared" ref="R68:R131" si="25">IF(Q68="x","x",ROUND(IF(Q68&gt;$R$195,10,IF(Q68&lt;$R$194,0,((Q68*100)/0.0052)^(1/4.0545)/6.5*10)),1))</f>
        <v>4.8</v>
      </c>
      <c r="S68" s="78">
        <f t="shared" ref="S68:S131" si="26">ROUND(AVERAGE(P68,R68),1)</f>
        <v>5.3</v>
      </c>
      <c r="T68" s="73">
        <f>IF('Indicator Data'!AB71="No data","x",ROUND(IF('Indicator Data'!AB71&gt;T$195,10,IF('Indicator Data'!AB71&lt;T$194,0,10-(T$195-'Indicator Data'!AB71)/(T$195-T$194)*10)),1))</f>
        <v>0.6</v>
      </c>
      <c r="U68" s="73">
        <f>IF('Indicator Data'!AA71="No data","x",ROUND(IF('Indicator Data'!AA71&gt;U$195,10,IF('Indicator Data'!AA71&lt;U$194,0,10-(U$195-'Indicator Data'!AA71)/(U$195-U$194)*10)),1))</f>
        <v>0.1</v>
      </c>
      <c r="V68" s="73" t="str">
        <f>IF('Indicator Data'!AE71="No data","x",ROUND(IF('Indicator Data'!AE71&gt;V$195,10,IF('Indicator Data'!AE71&lt;V$194,0,10-(V$195-'Indicator Data'!AE71)/(V$195-V$194)*10)),1))</f>
        <v>x</v>
      </c>
      <c r="W68" s="74">
        <f t="shared" si="17"/>
        <v>0.4</v>
      </c>
      <c r="X68" s="73">
        <f>IF('Indicator Data'!W71="No data","x",ROUND(IF('Indicator Data'!W71&gt;X$195,10,IF('Indicator Data'!W71&lt;X$194,0,10-(X$195-'Indicator Data'!W71)/(X$195-X$194)*10)),1))</f>
        <v>0.4</v>
      </c>
      <c r="Y68" s="73" t="str">
        <f>IF('Indicator Data'!X71="No data","x",ROUND(IF('Indicator Data'!X71&gt;Y$195,10,IF('Indicator Data'!X71&lt;Y$194,0,10-(Y$195-'Indicator Data'!X71)/(Y$195-Y$194)*10)),1))</f>
        <v>x</v>
      </c>
      <c r="Z68" s="74">
        <f t="shared" ref="Z68:Z131" si="27">IF(AND(X68="x",Y68="x"),"x",ROUND(AVERAGE(Y68,X68),1))</f>
        <v>0.4</v>
      </c>
      <c r="AA68" s="88">
        <f>('Indicator Data'!AJ71+'Indicator Data'!AI71*0.5+'Indicator Data'!AH71*0.25)/1000</f>
        <v>3.5565000000000002</v>
      </c>
      <c r="AB68" s="79">
        <f>AA68*1000/'Indicator Data'!BC71</f>
        <v>3.3051680784608705E-4</v>
      </c>
      <c r="AC68" s="74">
        <f t="shared" ref="AC68:AC131" si="28">IF(AB68="x","x",ROUND(IF(AB68&gt;AC$195,10,IF(AB68&lt;AC$194,0,10-(AC$195-AB68)/(AC$195-AC$194)*10)),1))</f>
        <v>0</v>
      </c>
      <c r="AD68" s="73">
        <f>IF('Indicator Data'!AN71="No data","x",ROUND(IF('Indicator Data'!AN71&lt;$AD$194,10,IF('Indicator Data'!AN71&gt;$AD$195,0,($AD$195-'Indicator Data'!AN71)/($AD$195-$AD$194)*10)),1))</f>
        <v>2</v>
      </c>
      <c r="AE68" s="73">
        <f>IF('Indicator Data'!AO71="No data","x",ROUND(IF('Indicator Data'!AO71&gt;$AE$195,10,IF('Indicator Data'!AO71&lt;$AE$194,0,10-($AE$195-'Indicator Data'!AO71)/($AE$195-$AE$194)*10)),1))</f>
        <v>0</v>
      </c>
      <c r="AF68" s="80">
        <f>IF('Indicator Data'!AP71="No data","x",ROUND(IF('Indicator Data'!AP71&gt;$AF$195,10,IF('Indicator Data'!AP71&lt;$AF$194,0,10-($AF$195-'Indicator Data'!AP71)/($AF$195-$AF$194)*10)),1))</f>
        <v>1.7</v>
      </c>
      <c r="AG68" s="80">
        <f>IF('Indicator Data'!AQ71="No data","x",ROUND(IF('Indicator Data'!AQ71&gt;$AG$195,10,IF('Indicator Data'!AQ71&lt;$AG$194,0,10-($AG$195-'Indicator Data'!AQ71)/($AG$195-$AG$194)*10)),1))</f>
        <v>5.6</v>
      </c>
      <c r="AH68" s="73">
        <f t="shared" ref="AH68:AH131" si="29">IF(AF68="x","x",ROUND(IF(AG68="x",AF68,SUM(AF68*0.8,AG68*0.2)),1))</f>
        <v>2.5</v>
      </c>
      <c r="AI68" s="74">
        <f t="shared" ref="AI68:AI131" si="30">ROUND(AVERAGE(AE68,AH68,AD68),1)</f>
        <v>1.5</v>
      </c>
      <c r="AJ68" s="81">
        <f t="shared" ref="AJ68:AJ131" si="31">ROUND(IF(AND(W68="x",Z68="x",AI68="x"),AC68,IF(AND(W68="x",Z68="x"),(10-GEOMEAN(((10-AI68)/10*9+1),((10-AC68)/10*9+1)))/9*10,IF(AI68="x",(10-GEOMEAN(((10-W68)/10*9+1),((10-Z68)/10*9+1),((10-AC68)/10*9+1)))/9*10,IF(W68="x",(10-GEOMEAN(((10-AI68)/10*9+1),((10-Z68)/10*9+1),((10-AC68)/10*9+1)))/9*10,(10-GEOMEAN(((10-W68)/10*9+1),((10-Z68)/10*9+1),((10-AC68)/10*9+1),((10-AI68)/10*9+1)))/9*10)))),1)</f>
        <v>0.6</v>
      </c>
      <c r="AK68" s="82">
        <f t="shared" si="18"/>
        <v>3.3</v>
      </c>
    </row>
    <row r="69" spans="1:37" s="4" customFormat="1" x14ac:dyDescent="0.35">
      <c r="A69" s="126" t="str">
        <f>'Indicator Data'!A72</f>
        <v>Grenada</v>
      </c>
      <c r="B69" s="59" t="str">
        <f>'Indicator Data'!B72</f>
        <v>GRD</v>
      </c>
      <c r="C69" s="73">
        <f>ROUND(IF('Indicator Data'!Q72="No data",IF((0.1233*LN('Indicator Data'!BB72)-0.4559)&gt;C$195,0,IF((0.1233*LN('Indicator Data'!BB72)-0.4559)&lt;C$194,10,(C$195-(0.1233*LN('Indicator Data'!BB72)-0.4559))/(C$195-C$194)*10)),IF('Indicator Data'!Q72&gt;C$195,0,IF('Indicator Data'!Q72&lt;C$194,10,(C$195-'Indicator Data'!Q72)/(C$195-C$194)*10))),1)</f>
        <v>2.7</v>
      </c>
      <c r="D69" s="73" t="str">
        <f>IF('Indicator Data'!R72="No data","x",ROUND((IF(LOG('Indicator Data'!R72*1000)&gt;D$195,10,IF(LOG('Indicator Data'!R72*1000)&lt;D$194,0,10-(D$195-LOG('Indicator Data'!R72*1000))/(D$195-D$194)*10))),1))</f>
        <v>x</v>
      </c>
      <c r="E69" s="74">
        <f t="shared" si="19"/>
        <v>2.7</v>
      </c>
      <c r="F69" s="73" t="str">
        <f>IF('Indicator Data'!AF72="No data","x",ROUND(IF('Indicator Data'!AF72&gt;F$195,10,IF('Indicator Data'!AF72&lt;F$194,0,10-(F$195-'Indicator Data'!AF72)/(F$195-F$194)*10)),1))</f>
        <v>x</v>
      </c>
      <c r="G69" s="73">
        <f>IF('Indicator Data'!AG72="No data","x",ROUND(IF('Indicator Data'!AG72&gt;G$195,10,IF('Indicator Data'!AG72&lt;G$194,0,10-(G$195-'Indicator Data'!AG72)/(G$195-G$194)*10)),1))</f>
        <v>3</v>
      </c>
      <c r="H69" s="74">
        <f t="shared" si="20"/>
        <v>3</v>
      </c>
      <c r="I69" s="75">
        <f>SUM(IF('Indicator Data'!S72=0,0,'Indicator Data'!S72/1000000),SUM('Indicator Data'!T72:U72))</f>
        <v>6.3999999999999995</v>
      </c>
      <c r="J69" s="75">
        <f>I69/'Indicator Data'!BC72*1000000</f>
        <v>59.355437050776715</v>
      </c>
      <c r="K69" s="73">
        <f t="shared" si="21"/>
        <v>1.2</v>
      </c>
      <c r="L69" s="73">
        <f>IF('Indicator Data'!V72="No data","x",ROUND(IF('Indicator Data'!V72&gt;L$195,10,IF('Indicator Data'!V72&lt;L$194,0,10-(L$195-'Indicator Data'!V72)/(L$195-L$194)*10)),1))</f>
        <v>0.4</v>
      </c>
      <c r="M69" s="74">
        <f t="shared" si="22"/>
        <v>0.8</v>
      </c>
      <c r="N69" s="76">
        <f t="shared" si="23"/>
        <v>2.2999999999999998</v>
      </c>
      <c r="O69" s="88">
        <f>IF(AND('Indicator Data'!AK72="No data",'Indicator Data'!AL72="No data"),0,SUM('Indicator Data'!AK72:AM72)/1000)</f>
        <v>2E-3</v>
      </c>
      <c r="P69" s="73">
        <f t="shared" si="24"/>
        <v>0</v>
      </c>
      <c r="Q69" s="77">
        <f>O69*1000/'Indicator Data'!BC72</f>
        <v>1.8548574078367725E-5</v>
      </c>
      <c r="R69" s="73">
        <f t="shared" si="25"/>
        <v>0</v>
      </c>
      <c r="S69" s="78">
        <f t="shared" si="26"/>
        <v>0</v>
      </c>
      <c r="T69" s="73" t="str">
        <f>IF('Indicator Data'!AB72="No data","x",ROUND(IF('Indicator Data'!AB72&gt;T$195,10,IF('Indicator Data'!AB72&lt;T$194,0,10-(T$195-'Indicator Data'!AB72)/(T$195-T$194)*10)),1))</f>
        <v>x</v>
      </c>
      <c r="U69" s="73">
        <f>IF('Indicator Data'!AA72="No data","x",ROUND(IF('Indicator Data'!AA72&gt;U$195,10,IF('Indicator Data'!AA72&lt;U$194,0,10-(U$195-'Indicator Data'!AA72)/(U$195-U$194)*10)),1))</f>
        <v>0.1</v>
      </c>
      <c r="V69" s="73" t="str">
        <f>IF('Indicator Data'!AE72="No data","x",ROUND(IF('Indicator Data'!AE72&gt;V$195,10,IF('Indicator Data'!AE72&lt;V$194,0,10-(V$195-'Indicator Data'!AE72)/(V$195-V$194)*10)),1))</f>
        <v>x</v>
      </c>
      <c r="W69" s="74">
        <f t="shared" si="17"/>
        <v>0.1</v>
      </c>
      <c r="X69" s="73">
        <f>IF('Indicator Data'!W72="No data","x",ROUND(IF('Indicator Data'!W72&gt;X$195,10,IF('Indicator Data'!W72&lt;X$194,0,10-(X$195-'Indicator Data'!W72)/(X$195-X$194)*10)),1))</f>
        <v>1.3</v>
      </c>
      <c r="Y69" s="73" t="str">
        <f>IF('Indicator Data'!X72="No data","x",ROUND(IF('Indicator Data'!X72&gt;Y$195,10,IF('Indicator Data'!X72&lt;Y$194,0,10-(Y$195-'Indicator Data'!X72)/(Y$195-Y$194)*10)),1))</f>
        <v>x</v>
      </c>
      <c r="Z69" s="74">
        <f t="shared" si="27"/>
        <v>1.3</v>
      </c>
      <c r="AA69" s="88">
        <f>('Indicator Data'!AJ72+'Indicator Data'!AI72*0.5+'Indicator Data'!AH72*0.25)/1000</f>
        <v>0</v>
      </c>
      <c r="AB69" s="79">
        <f>AA69*1000/'Indicator Data'!BC72</f>
        <v>0</v>
      </c>
      <c r="AC69" s="74">
        <f t="shared" si="28"/>
        <v>0</v>
      </c>
      <c r="AD69" s="73">
        <f>IF('Indicator Data'!AN72="No data","x",ROUND(IF('Indicator Data'!AN72&lt;$AD$194,10,IF('Indicator Data'!AN72&gt;$AD$195,0,($AD$195-'Indicator Data'!AN72)/($AD$195-$AD$194)*10)),1))</f>
        <v>6.7</v>
      </c>
      <c r="AE69" s="73">
        <f>IF('Indicator Data'!AO72="No data","x",ROUND(IF('Indicator Data'!AO72&gt;$AE$195,10,IF('Indicator Data'!AO72&lt;$AE$194,0,10-($AE$195-'Indicator Data'!AO72)/($AE$195-$AE$194)*10)),1))</f>
        <v>6.8</v>
      </c>
      <c r="AF69" s="80">
        <f>IF('Indicator Data'!AP72="No data","x",ROUND(IF('Indicator Data'!AP72&gt;$AF$195,10,IF('Indicator Data'!AP72&lt;$AF$194,0,10-($AF$195-'Indicator Data'!AP72)/($AF$195-$AF$194)*10)),1))</f>
        <v>2.6</v>
      </c>
      <c r="AG69" s="80" t="str">
        <f>IF('Indicator Data'!AQ72="No data","x",ROUND(IF('Indicator Data'!AQ72&gt;$AG$195,10,IF('Indicator Data'!AQ72&lt;$AG$194,0,10-($AG$195-'Indicator Data'!AQ72)/($AG$195-$AG$194)*10)),1))</f>
        <v>x</v>
      </c>
      <c r="AH69" s="73">
        <f t="shared" si="29"/>
        <v>2.6</v>
      </c>
      <c r="AI69" s="74">
        <f t="shared" si="30"/>
        <v>5.4</v>
      </c>
      <c r="AJ69" s="81">
        <f t="shared" si="31"/>
        <v>2</v>
      </c>
      <c r="AK69" s="82">
        <f t="shared" si="18"/>
        <v>1</v>
      </c>
    </row>
    <row r="70" spans="1:37" s="4" customFormat="1" x14ac:dyDescent="0.35">
      <c r="A70" s="126" t="str">
        <f>'Indicator Data'!A73</f>
        <v>Guatemala</v>
      </c>
      <c r="B70" s="59" t="str">
        <f>'Indicator Data'!B73</f>
        <v>GTM</v>
      </c>
      <c r="C70" s="73">
        <f>ROUND(IF('Indicator Data'!Q73="No data",IF((0.1233*LN('Indicator Data'!BB73)-0.4559)&gt;C$195,0,IF((0.1233*LN('Indicator Data'!BB73)-0.4559)&lt;C$194,10,(C$195-(0.1233*LN('Indicator Data'!BB73)-0.4559))/(C$195-C$194)*10)),IF('Indicator Data'!Q73&gt;C$195,0,IF('Indicator Data'!Q73&lt;C$194,10,(C$195-'Indicator Data'!Q73)/(C$195-C$194)*10))),1)</f>
        <v>4.5999999999999996</v>
      </c>
      <c r="D70" s="73">
        <f>IF('Indicator Data'!R73="No data","x",ROUND((IF(LOG('Indicator Data'!R73*1000)&gt;D$195,10,IF(LOG('Indicator Data'!R73*1000)&lt;D$194,0,10-(D$195-LOG('Indicator Data'!R73*1000))/(D$195-D$194)*10))),1))</f>
        <v>7.9</v>
      </c>
      <c r="E70" s="74">
        <f t="shared" si="19"/>
        <v>6.5</v>
      </c>
      <c r="F70" s="73">
        <f>IF('Indicator Data'!AF73="No data","x",ROUND(IF('Indicator Data'!AF73&gt;F$195,10,IF('Indicator Data'!AF73&lt;F$194,0,10-(F$195-'Indicator Data'!AF73)/(F$195-F$194)*10)),1))</f>
        <v>6.6</v>
      </c>
      <c r="G70" s="73">
        <f>IF('Indicator Data'!AG73="No data","x",ROUND(IF('Indicator Data'!AG73&gt;G$195,10,IF('Indicator Data'!AG73&lt;G$194,0,10-(G$195-'Indicator Data'!AG73)/(G$195-G$194)*10)),1))</f>
        <v>5.9</v>
      </c>
      <c r="H70" s="74">
        <f t="shared" si="20"/>
        <v>6.3</v>
      </c>
      <c r="I70" s="75">
        <f>SUM(IF('Indicator Data'!S73=0,0,'Indicator Data'!S73/1000000),SUM('Indicator Data'!T73:U73))</f>
        <v>567.63391300000001</v>
      </c>
      <c r="J70" s="75">
        <f>I70/'Indicator Data'!BC73*1000000</f>
        <v>33.560988485886782</v>
      </c>
      <c r="K70" s="73">
        <f t="shared" si="21"/>
        <v>0.7</v>
      </c>
      <c r="L70" s="73">
        <f>IF('Indicator Data'!V73="No data","x",ROUND(IF('Indicator Data'!V73&gt;L$195,10,IF('Indicator Data'!V73&lt;L$194,0,10-(L$195-'Indicator Data'!V73)/(L$195-L$194)*10)),1))</f>
        <v>0.3</v>
      </c>
      <c r="M70" s="74">
        <f t="shared" si="22"/>
        <v>0.5</v>
      </c>
      <c r="N70" s="76">
        <f t="shared" si="23"/>
        <v>5</v>
      </c>
      <c r="O70" s="88">
        <f>IF(AND('Indicator Data'!AK73="No data",'Indicator Data'!AL73="No data"),0,SUM('Indicator Data'!AK73:AM73)/1000)</f>
        <v>242.77600000000001</v>
      </c>
      <c r="P70" s="73">
        <f t="shared" si="24"/>
        <v>8</v>
      </c>
      <c r="Q70" s="77">
        <f>O70*1000/'Indicator Data'!BC73</f>
        <v>1.435397419718587E-2</v>
      </c>
      <c r="R70" s="73">
        <f t="shared" si="25"/>
        <v>6.2</v>
      </c>
      <c r="S70" s="78">
        <f t="shared" si="26"/>
        <v>7.1</v>
      </c>
      <c r="T70" s="73">
        <f>IF('Indicator Data'!AB73="No data","x",ROUND(IF('Indicator Data'!AB73&gt;T$195,10,IF('Indicator Data'!AB73&lt;T$194,0,10-(T$195-'Indicator Data'!AB73)/(T$195-T$194)*10)),1))</f>
        <v>1</v>
      </c>
      <c r="U70" s="73">
        <f>IF('Indicator Data'!AA73="No data","x",ROUND(IF('Indicator Data'!AA73&gt;U$195,10,IF('Indicator Data'!AA73&lt;U$194,0,10-(U$195-'Indicator Data'!AA73)/(U$195-U$194)*10)),1))</f>
        <v>0.5</v>
      </c>
      <c r="V70" s="73">
        <f>IF('Indicator Data'!AE73="No data","x",ROUND(IF('Indicator Data'!AE73&gt;V$195,10,IF('Indicator Data'!AE73&lt;V$194,0,10-(V$195-'Indicator Data'!AE73)/(V$195-V$194)*10)),1))</f>
        <v>0</v>
      </c>
      <c r="W70" s="74">
        <f t="shared" si="17"/>
        <v>0.5</v>
      </c>
      <c r="X70" s="73">
        <f>IF('Indicator Data'!W73="No data","x",ROUND(IF('Indicator Data'!W73&gt;X$195,10,IF('Indicator Data'!W73&lt;X$194,0,10-(X$195-'Indicator Data'!W73)/(X$195-X$194)*10)),1))</f>
        <v>2.1</v>
      </c>
      <c r="Y70" s="73">
        <f>IF('Indicator Data'!X73="No data","x",ROUND(IF('Indicator Data'!X73&gt;Y$195,10,IF('Indicator Data'!X73&lt;Y$194,0,10-(Y$195-'Indicator Data'!X73)/(Y$195-Y$194)*10)),1))</f>
        <v>2.8</v>
      </c>
      <c r="Z70" s="74">
        <f t="shared" si="27"/>
        <v>2.5</v>
      </c>
      <c r="AA70" s="88">
        <f>('Indicator Data'!AJ73+'Indicator Data'!AI73*0.5+'Indicator Data'!AH73*0.25)/1000</f>
        <v>3314.6707500000002</v>
      </c>
      <c r="AB70" s="79">
        <f>AA70*1000/'Indicator Data'!BC73</f>
        <v>0.19597776723262075</v>
      </c>
      <c r="AC70" s="74">
        <f t="shared" si="28"/>
        <v>10</v>
      </c>
      <c r="AD70" s="73">
        <f>IF('Indicator Data'!AN73="No data","x",ROUND(IF('Indicator Data'!AN73&lt;$AD$194,10,IF('Indicator Data'!AN73&gt;$AD$195,0,($AD$195-'Indicator Data'!AN73)/($AD$195-$AD$194)*10)),1))</f>
        <v>4.7</v>
      </c>
      <c r="AE70" s="73">
        <f>IF('Indicator Data'!AO73="No data","x",ROUND(IF('Indicator Data'!AO73&gt;$AE$195,10,IF('Indicator Data'!AO73&lt;$AE$194,0,10-($AE$195-'Indicator Data'!AO73)/($AE$195-$AE$194)*10)),1))</f>
        <v>3.5</v>
      </c>
      <c r="AF70" s="80">
        <f>IF('Indicator Data'!AP73="No data","x",ROUND(IF('Indicator Data'!AP73&gt;$AF$195,10,IF('Indicator Data'!AP73&lt;$AF$194,0,10-($AF$195-'Indicator Data'!AP73)/($AF$195-$AF$194)*10)),1))</f>
        <v>6.8</v>
      </c>
      <c r="AG70" s="80">
        <f>IF('Indicator Data'!AQ73="No data","x",ROUND(IF('Indicator Data'!AQ73&gt;$AG$195,10,IF('Indicator Data'!AQ73&lt;$AG$194,0,10-($AG$195-'Indicator Data'!AQ73)/($AG$195-$AG$194)*10)),1))</f>
        <v>2.8</v>
      </c>
      <c r="AH70" s="73">
        <f t="shared" si="29"/>
        <v>6</v>
      </c>
      <c r="AI70" s="74">
        <f t="shared" si="30"/>
        <v>4.7</v>
      </c>
      <c r="AJ70" s="81">
        <f t="shared" si="31"/>
        <v>6.1</v>
      </c>
      <c r="AK70" s="82">
        <f t="shared" si="18"/>
        <v>6.6</v>
      </c>
    </row>
    <row r="71" spans="1:37" s="4" customFormat="1" x14ac:dyDescent="0.35">
      <c r="A71" s="126" t="str">
        <f>'Indicator Data'!A74</f>
        <v>Guinea</v>
      </c>
      <c r="B71" s="59" t="str">
        <f>'Indicator Data'!B74</f>
        <v>GIN</v>
      </c>
      <c r="C71" s="73">
        <f>ROUND(IF('Indicator Data'!Q74="No data",IF((0.1233*LN('Indicator Data'!BB74)-0.4559)&gt;C$195,0,IF((0.1233*LN('Indicator Data'!BB74)-0.4559)&lt;C$194,10,(C$195-(0.1233*LN('Indicator Data'!BB74)-0.4559))/(C$195-C$194)*10)),IF('Indicator Data'!Q74&gt;C$195,0,IF('Indicator Data'!Q74&lt;C$194,10,(C$195-'Indicator Data'!Q74)/(C$195-C$194)*10))),1)</f>
        <v>7.6</v>
      </c>
      <c r="D71" s="73">
        <f>IF('Indicator Data'!R74="No data","x",ROUND((IF(LOG('Indicator Data'!R74*1000)&gt;D$195,10,IF(LOG('Indicator Data'!R74*1000)&lt;D$194,0,10-(D$195-LOG('Indicator Data'!R74*1000))/(D$195-D$194)*10))),1))</f>
        <v>9.4</v>
      </c>
      <c r="E71" s="74">
        <f t="shared" si="19"/>
        <v>8.6999999999999993</v>
      </c>
      <c r="F71" s="73" t="str">
        <f>IF('Indicator Data'!AF74="No data","x",ROUND(IF('Indicator Data'!AF74&gt;F$195,10,IF('Indicator Data'!AF74&lt;F$194,0,10-(F$195-'Indicator Data'!AF74)/(F$195-F$194)*10)),1))</f>
        <v>x</v>
      </c>
      <c r="G71" s="73">
        <f>IF('Indicator Data'!AG74="No data","x",ROUND(IF('Indicator Data'!AG74&gt;G$195,10,IF('Indicator Data'!AG74&lt;G$194,0,10-(G$195-'Indicator Data'!AG74)/(G$195-G$194)*10)),1))</f>
        <v>2.2000000000000002</v>
      </c>
      <c r="H71" s="74">
        <f t="shared" si="20"/>
        <v>2.2000000000000002</v>
      </c>
      <c r="I71" s="75">
        <f>SUM(IF('Indicator Data'!S74=0,0,'Indicator Data'!S74/1000000),SUM('Indicator Data'!T74:U74))</f>
        <v>416.281273</v>
      </c>
      <c r="J71" s="75">
        <f>I71/'Indicator Data'!BC74*1000000</f>
        <v>32.733782484413211</v>
      </c>
      <c r="K71" s="73">
        <f t="shared" si="21"/>
        <v>0.7</v>
      </c>
      <c r="L71" s="73">
        <f>IF('Indicator Data'!V74="No data","x",ROUND(IF('Indicator Data'!V74&gt;L$195,10,IF('Indicator Data'!V74&lt;L$194,0,10-(L$195-'Indicator Data'!V74)/(L$195-L$194)*10)),1))</f>
        <v>2.9</v>
      </c>
      <c r="M71" s="74">
        <f t="shared" si="22"/>
        <v>1.8</v>
      </c>
      <c r="N71" s="76">
        <f t="shared" si="23"/>
        <v>5.4</v>
      </c>
      <c r="O71" s="88">
        <f>IF(AND('Indicator Data'!AK74="No data",'Indicator Data'!AL74="No data"),0,SUM('Indicator Data'!AK74:AM74)/1000)</f>
        <v>4.2610000000000001</v>
      </c>
      <c r="P71" s="73">
        <f t="shared" si="24"/>
        <v>2.1</v>
      </c>
      <c r="Q71" s="77">
        <f>O71*1000/'Indicator Data'!BC74</f>
        <v>3.3505866396753493E-4</v>
      </c>
      <c r="R71" s="73">
        <f t="shared" si="25"/>
        <v>2.4</v>
      </c>
      <c r="S71" s="78">
        <f t="shared" si="26"/>
        <v>2.2999999999999998</v>
      </c>
      <c r="T71" s="73">
        <f>IF('Indicator Data'!AB74="No data","x",ROUND(IF('Indicator Data'!AB74&gt;T$195,10,IF('Indicator Data'!AB74&lt;T$194,0,10-(T$195-'Indicator Data'!AB74)/(T$195-T$194)*10)),1))</f>
        <v>3</v>
      </c>
      <c r="U71" s="73">
        <f>IF('Indicator Data'!AA74="No data","x",ROUND(IF('Indicator Data'!AA74&gt;U$195,10,IF('Indicator Data'!AA74&lt;U$194,0,10-(U$195-'Indicator Data'!AA74)/(U$195-U$194)*10)),1))</f>
        <v>3.2</v>
      </c>
      <c r="V71" s="73">
        <f>IF('Indicator Data'!AE74="No data","x",ROUND(IF('Indicator Data'!AE74&gt;V$195,10,IF('Indicator Data'!AE74&lt;V$194,0,10-(V$195-'Indicator Data'!AE74)/(V$195-V$194)*10)),1))</f>
        <v>8.8000000000000007</v>
      </c>
      <c r="W71" s="74">
        <f t="shared" si="17"/>
        <v>5</v>
      </c>
      <c r="X71" s="73">
        <f>IF('Indicator Data'!W74="No data","x",ROUND(IF('Indicator Data'!W74&gt;X$195,10,IF('Indicator Data'!W74&lt;X$194,0,10-(X$195-'Indicator Data'!W74)/(X$195-X$194)*10)),1))</f>
        <v>6.6</v>
      </c>
      <c r="Y71" s="73">
        <f>IF('Indicator Data'!X74="No data","x",ROUND(IF('Indicator Data'!X74&gt;Y$195,10,IF('Indicator Data'!X74&lt;Y$194,0,10-(Y$195-'Indicator Data'!X74)/(Y$195-Y$194)*10)),1))</f>
        <v>4.0999999999999996</v>
      </c>
      <c r="Z71" s="74">
        <f t="shared" si="27"/>
        <v>5.4</v>
      </c>
      <c r="AA71" s="88">
        <f>('Indicator Data'!AJ74+'Indicator Data'!AI74*0.5+'Indicator Data'!AH74*0.25)/1000</f>
        <v>1.7044999999999999</v>
      </c>
      <c r="AB71" s="79">
        <f>AA71*1000/'Indicator Data'!BC74</f>
        <v>1.3403132896800359E-4</v>
      </c>
      <c r="AC71" s="74">
        <f t="shared" si="28"/>
        <v>0</v>
      </c>
      <c r="AD71" s="73">
        <f>IF('Indicator Data'!AN74="No data","x",ROUND(IF('Indicator Data'!AN74&lt;$AD$194,10,IF('Indicator Data'!AN74&gt;$AD$195,0,($AD$195-'Indicator Data'!AN74)/($AD$195-$AD$194)*10)),1))</f>
        <v>4.4000000000000004</v>
      </c>
      <c r="AE71" s="73">
        <f>IF('Indicator Data'!AO74="No data","x",ROUND(IF('Indicator Data'!AO74&gt;$AE$195,10,IF('Indicator Data'!AO74&lt;$AE$194,0,10-($AE$195-'Indicator Data'!AO74)/($AE$195-$AE$194)*10)),1))</f>
        <v>4.2</v>
      </c>
      <c r="AF71" s="80">
        <f>IF('Indicator Data'!AP74="No data","x",ROUND(IF('Indicator Data'!AP74&gt;$AF$195,10,IF('Indicator Data'!AP74&lt;$AF$194,0,10-($AF$195-'Indicator Data'!AP74)/($AF$195-$AF$194)*10)),1))</f>
        <v>9.9</v>
      </c>
      <c r="AG71" s="80">
        <f>IF('Indicator Data'!AQ74="No data","x",ROUND(IF('Indicator Data'!AQ74&gt;$AG$195,10,IF('Indicator Data'!AQ74&lt;$AG$194,0,10-($AG$195-'Indicator Data'!AQ74)/($AG$195-$AG$194)*10)),1))</f>
        <v>3.7</v>
      </c>
      <c r="AH71" s="73">
        <f t="shared" si="29"/>
        <v>8.6999999999999993</v>
      </c>
      <c r="AI71" s="74">
        <f t="shared" si="30"/>
        <v>5.8</v>
      </c>
      <c r="AJ71" s="81">
        <f t="shared" si="31"/>
        <v>4.4000000000000004</v>
      </c>
      <c r="AK71" s="82">
        <f t="shared" si="18"/>
        <v>3.4</v>
      </c>
    </row>
    <row r="72" spans="1:37" s="4" customFormat="1" x14ac:dyDescent="0.35">
      <c r="A72" s="126" t="str">
        <f>'Indicator Data'!A75</f>
        <v>Guinea-Bissau</v>
      </c>
      <c r="B72" s="59" t="str">
        <f>'Indicator Data'!B75</f>
        <v>GNB</v>
      </c>
      <c r="C72" s="73">
        <f>ROUND(IF('Indicator Data'!Q75="No data",IF((0.1233*LN('Indicator Data'!BB75)-0.4559)&gt;C$195,0,IF((0.1233*LN('Indicator Data'!BB75)-0.4559)&lt;C$194,10,(C$195-(0.1233*LN('Indicator Data'!BB75)-0.4559))/(C$195-C$194)*10)),IF('Indicator Data'!Q75&gt;C$195,0,IF('Indicator Data'!Q75&lt;C$194,10,(C$195-'Indicator Data'!Q75)/(C$195-C$194)*10))),1)</f>
        <v>7.6</v>
      </c>
      <c r="D72" s="73" t="str">
        <f>IF('Indicator Data'!R75="No data","x",ROUND((IF(LOG('Indicator Data'!R75*1000)&gt;D$195,10,IF(LOG('Indicator Data'!R75*1000)&lt;D$194,0,10-(D$195-LOG('Indicator Data'!R75*1000))/(D$195-D$194)*10))),1))</f>
        <v>x</v>
      </c>
      <c r="E72" s="74">
        <f t="shared" si="19"/>
        <v>7.6</v>
      </c>
      <c r="F72" s="73" t="str">
        <f>IF('Indicator Data'!AF75="No data","x",ROUND(IF('Indicator Data'!AF75&gt;F$195,10,IF('Indicator Data'!AF75&lt;F$194,0,10-(F$195-'Indicator Data'!AF75)/(F$195-F$194)*10)),1))</f>
        <v>x</v>
      </c>
      <c r="G72" s="73">
        <f>IF('Indicator Data'!AG75="No data","x",ROUND(IF('Indicator Data'!AG75&gt;G$195,10,IF('Indicator Data'!AG75&lt;G$194,0,10-(G$195-'Indicator Data'!AG75)/(G$195-G$194)*10)),1))</f>
        <v>6.4</v>
      </c>
      <c r="H72" s="74">
        <f t="shared" si="20"/>
        <v>6.4</v>
      </c>
      <c r="I72" s="75">
        <f>SUM(IF('Indicator Data'!S75=0,0,'Indicator Data'!S75/1000000),SUM('Indicator Data'!T75:U75))</f>
        <v>167.00322800000001</v>
      </c>
      <c r="J72" s="75">
        <f>I72/'Indicator Data'!BC75*1000000</f>
        <v>89.724790910355921</v>
      </c>
      <c r="K72" s="73">
        <f t="shared" si="21"/>
        <v>1.8</v>
      </c>
      <c r="L72" s="73">
        <f>IF('Indicator Data'!V75="No data","x",ROUND(IF('Indicator Data'!V75&gt;L$195,10,IF('Indicator Data'!V75&lt;L$194,0,10-(L$195-'Indicator Data'!V75)/(L$195-L$194)*10)),1))</f>
        <v>5.6</v>
      </c>
      <c r="M72" s="74">
        <f t="shared" si="22"/>
        <v>3.7</v>
      </c>
      <c r="N72" s="76">
        <f t="shared" si="23"/>
        <v>6.3</v>
      </c>
      <c r="O72" s="88">
        <f>IF(AND('Indicator Data'!AK75="No data",'Indicator Data'!AL75="No data"),0,SUM('Indicator Data'!AK75:AM75)/1000)</f>
        <v>11.151</v>
      </c>
      <c r="P72" s="73">
        <f t="shared" si="24"/>
        <v>3.5</v>
      </c>
      <c r="Q72" s="77">
        <f>O72*1000/'Indicator Data'!BC75</f>
        <v>5.9910287688653471E-3</v>
      </c>
      <c r="R72" s="73">
        <f t="shared" si="25"/>
        <v>5</v>
      </c>
      <c r="S72" s="78">
        <f t="shared" si="26"/>
        <v>4.3</v>
      </c>
      <c r="T72" s="73">
        <f>IF('Indicator Data'!AB75="No data","x",ROUND(IF('Indicator Data'!AB75&gt;T$195,10,IF('Indicator Data'!AB75&lt;T$194,0,10-(T$195-'Indicator Data'!AB75)/(T$195-T$194)*10)),1))</f>
        <v>6.2</v>
      </c>
      <c r="U72" s="73">
        <f>IF('Indicator Data'!AA75="No data","x",ROUND(IF('Indicator Data'!AA75&gt;U$195,10,IF('Indicator Data'!AA75&lt;U$194,0,10-(U$195-'Indicator Data'!AA75)/(U$195-U$194)*10)),1))</f>
        <v>6.8</v>
      </c>
      <c r="V72" s="73">
        <f>IF('Indicator Data'!AE75="No data","x",ROUND(IF('Indicator Data'!AE75&gt;V$195,10,IF('Indicator Data'!AE75&lt;V$194,0,10-(V$195-'Indicator Data'!AE75)/(V$195-V$194)*10)),1))</f>
        <v>8</v>
      </c>
      <c r="W72" s="74">
        <f t="shared" si="17"/>
        <v>7</v>
      </c>
      <c r="X72" s="73">
        <f>IF('Indicator Data'!W75="No data","x",ROUND(IF('Indicator Data'!W75&gt;X$195,10,IF('Indicator Data'!W75&lt;X$194,0,10-(X$195-'Indicator Data'!W75)/(X$195-X$194)*10)),1))</f>
        <v>6.5</v>
      </c>
      <c r="Y72" s="73">
        <f>IF('Indicator Data'!X75="No data","x",ROUND(IF('Indicator Data'!X75&gt;Y$195,10,IF('Indicator Data'!X75&lt;Y$194,0,10-(Y$195-'Indicator Data'!X75)/(Y$195-Y$194)*10)),1))</f>
        <v>3.8</v>
      </c>
      <c r="Z72" s="74">
        <f t="shared" si="27"/>
        <v>5.2</v>
      </c>
      <c r="AA72" s="88">
        <f>('Indicator Data'!AJ75+'Indicator Data'!AI75*0.5+'Indicator Data'!AH75*0.25)/1000</f>
        <v>11.541</v>
      </c>
      <c r="AB72" s="79">
        <f>AA72*1000/'Indicator Data'!BC75</f>
        <v>6.2005616555891822E-3</v>
      </c>
      <c r="AC72" s="74">
        <f t="shared" si="28"/>
        <v>0.6</v>
      </c>
      <c r="AD72" s="73">
        <f>IF('Indicator Data'!AN75="No data","x",ROUND(IF('Indicator Data'!AN75&lt;$AD$194,10,IF('Indicator Data'!AN75&gt;$AD$195,0,($AD$195-'Indicator Data'!AN75)/($AD$195-$AD$194)*10)),1))</f>
        <v>6.7</v>
      </c>
      <c r="AE72" s="73">
        <f>IF('Indicator Data'!AO75="No data","x",ROUND(IF('Indicator Data'!AO75&gt;$AE$195,10,IF('Indicator Data'!AO75&lt;$AE$194,0,10-($AE$195-'Indicator Data'!AO75)/($AE$195-$AE$194)*10)),1))</f>
        <v>7.8</v>
      </c>
      <c r="AF72" s="80" t="str">
        <f>IF('Indicator Data'!AP75="No data","x",ROUND(IF('Indicator Data'!AP75&gt;$AF$195,10,IF('Indicator Data'!AP75&lt;$AF$194,0,10-($AF$195-'Indicator Data'!AP75)/($AF$195-$AF$194)*10)),1))</f>
        <v>x</v>
      </c>
      <c r="AG72" s="80" t="str">
        <f>IF('Indicator Data'!AQ75="No data","x",ROUND(IF('Indicator Data'!AQ75&gt;$AG$195,10,IF('Indicator Data'!AQ75&lt;$AG$194,0,10-($AG$195-'Indicator Data'!AQ75)/($AG$195-$AG$194)*10)),1))</f>
        <v>x</v>
      </c>
      <c r="AH72" s="73" t="str">
        <f t="shared" si="29"/>
        <v>x</v>
      </c>
      <c r="AI72" s="74">
        <f t="shared" si="30"/>
        <v>7.3</v>
      </c>
      <c r="AJ72" s="81">
        <f t="shared" si="31"/>
        <v>5.5</v>
      </c>
      <c r="AK72" s="82">
        <f t="shared" si="18"/>
        <v>4.9000000000000004</v>
      </c>
    </row>
    <row r="73" spans="1:37" s="4" customFormat="1" x14ac:dyDescent="0.35">
      <c r="A73" s="126" t="str">
        <f>'Indicator Data'!A76</f>
        <v>Guyana</v>
      </c>
      <c r="B73" s="59" t="str">
        <f>'Indicator Data'!B76</f>
        <v>GUY</v>
      </c>
      <c r="C73" s="73">
        <f>ROUND(IF('Indicator Data'!Q76="No data",IF((0.1233*LN('Indicator Data'!BB76)-0.4559)&gt;C$195,0,IF((0.1233*LN('Indicator Data'!BB76)-0.4559)&lt;C$194,10,(C$195-(0.1233*LN('Indicator Data'!BB76)-0.4559))/(C$195-C$194)*10)),IF('Indicator Data'!Q76&gt;C$195,0,IF('Indicator Data'!Q76&lt;C$194,10,(C$195-'Indicator Data'!Q76)/(C$195-C$194)*10))),1)</f>
        <v>4.5999999999999996</v>
      </c>
      <c r="D73" s="73">
        <f>IF('Indicator Data'!R76="No data","x",ROUND((IF(LOG('Indicator Data'!R76*1000)&gt;D$195,10,IF(LOG('Indicator Data'!R76*1000)&lt;D$194,0,10-(D$195-LOG('Indicator Data'!R76*1000))/(D$195-D$194)*10))),1))</f>
        <v>5.5</v>
      </c>
      <c r="E73" s="74">
        <f t="shared" si="19"/>
        <v>5.0999999999999996</v>
      </c>
      <c r="F73" s="73">
        <f>IF('Indicator Data'!AF76="No data","x",ROUND(IF('Indicator Data'!AF76&gt;F$195,10,IF('Indicator Data'!AF76&lt;F$194,0,10-(F$195-'Indicator Data'!AF76)/(F$195-F$194)*10)),1))</f>
        <v>6.7</v>
      </c>
      <c r="G73" s="73">
        <f>IF('Indicator Data'!AG76="No data","x",ROUND(IF('Indicator Data'!AG76&gt;G$195,10,IF('Indicator Data'!AG76&lt;G$194,0,10-(G$195-'Indicator Data'!AG76)/(G$195-G$194)*10)),1))</f>
        <v>2.5</v>
      </c>
      <c r="H73" s="74">
        <f t="shared" si="20"/>
        <v>4.5999999999999996</v>
      </c>
      <c r="I73" s="75">
        <f>SUM(IF('Indicator Data'!S76=0,0,'Indicator Data'!S76/1000000),SUM('Indicator Data'!T76:U76))</f>
        <v>29.374999000000003</v>
      </c>
      <c r="J73" s="75">
        <f>I73/'Indicator Data'!BC76*1000000</f>
        <v>37.76391222573757</v>
      </c>
      <c r="K73" s="73">
        <f t="shared" si="21"/>
        <v>0.8</v>
      </c>
      <c r="L73" s="73">
        <f>IF('Indicator Data'!V76="No data","x",ROUND(IF('Indicator Data'!V76&gt;L$195,10,IF('Indicator Data'!V76&lt;L$194,0,10-(L$195-'Indicator Data'!V76)/(L$195-L$194)*10)),1))</f>
        <v>0.9</v>
      </c>
      <c r="M73" s="74">
        <f t="shared" si="22"/>
        <v>0.9</v>
      </c>
      <c r="N73" s="76">
        <f t="shared" si="23"/>
        <v>3.9</v>
      </c>
      <c r="O73" s="88">
        <f>IF(AND('Indicator Data'!AK76="No data",'Indicator Data'!AL76="No data"),0,SUM('Indicator Data'!AK76:AM76)/1000)</f>
        <v>1.4E-2</v>
      </c>
      <c r="P73" s="73">
        <f t="shared" si="24"/>
        <v>0</v>
      </c>
      <c r="Q73" s="77">
        <f>O73*1000/'Indicator Data'!BC76</f>
        <v>1.7998120481989666E-5</v>
      </c>
      <c r="R73" s="73">
        <f t="shared" si="25"/>
        <v>0</v>
      </c>
      <c r="S73" s="78">
        <f t="shared" si="26"/>
        <v>0</v>
      </c>
      <c r="T73" s="73">
        <f>IF('Indicator Data'!AB76="No data","x",ROUND(IF('Indicator Data'!AB76&gt;T$195,10,IF('Indicator Data'!AB76&lt;T$194,0,10-(T$195-'Indicator Data'!AB76)/(T$195-T$194)*10)),1))</f>
        <v>3.2</v>
      </c>
      <c r="U73" s="73">
        <f>IF('Indicator Data'!AA76="No data","x",ROUND(IF('Indicator Data'!AA76&gt;U$195,10,IF('Indicator Data'!AA76&lt;U$194,0,10-(U$195-'Indicator Data'!AA76)/(U$195-U$194)*10)),1))</f>
        <v>1.6</v>
      </c>
      <c r="V73" s="73">
        <f>IF('Indicator Data'!AE76="No data","x",ROUND(IF('Indicator Data'!AE76&gt;V$195,10,IF('Indicator Data'!AE76&lt;V$194,0,10-(V$195-'Indicator Data'!AE76)/(V$195-V$194)*10)),1))</f>
        <v>2</v>
      </c>
      <c r="W73" s="74">
        <f t="shared" si="17"/>
        <v>2.2999999999999998</v>
      </c>
      <c r="X73" s="73">
        <f>IF('Indicator Data'!W76="No data","x",ROUND(IF('Indicator Data'!W76&gt;X$195,10,IF('Indicator Data'!W76&lt;X$194,0,10-(X$195-'Indicator Data'!W76)/(X$195-X$194)*10)),1))</f>
        <v>2.4</v>
      </c>
      <c r="Y73" s="73">
        <f>IF('Indicator Data'!X76="No data","x",ROUND(IF('Indicator Data'!X76&gt;Y$195,10,IF('Indicator Data'!X76&lt;Y$194,0,10-(Y$195-'Indicator Data'!X76)/(Y$195-Y$194)*10)),1))</f>
        <v>1.9</v>
      </c>
      <c r="Z73" s="74">
        <f t="shared" si="27"/>
        <v>2.2000000000000002</v>
      </c>
      <c r="AA73" s="88">
        <f>('Indicator Data'!AJ76+'Indicator Data'!AI76*0.5+'Indicator Data'!AH76*0.25)/1000</f>
        <v>1.637</v>
      </c>
      <c r="AB73" s="79">
        <f>AA73*1000/'Indicator Data'!BC76</f>
        <v>2.1044945163583633E-3</v>
      </c>
      <c r="AC73" s="74">
        <f t="shared" si="28"/>
        <v>0.2</v>
      </c>
      <c r="AD73" s="73">
        <f>IF('Indicator Data'!AN76="No data","x",ROUND(IF('Indicator Data'!AN76&lt;$AD$194,10,IF('Indicator Data'!AN76&gt;$AD$195,0,($AD$195-'Indicator Data'!AN76)/($AD$195-$AD$194)*10)),1))</f>
        <v>4.3</v>
      </c>
      <c r="AE73" s="73">
        <f>IF('Indicator Data'!AO76="No data","x",ROUND(IF('Indicator Data'!AO76&gt;$AE$195,10,IF('Indicator Data'!AO76&lt;$AE$194,0,10-($AE$195-'Indicator Data'!AO76)/($AE$195-$AE$194)*10)),1))</f>
        <v>1.2</v>
      </c>
      <c r="AF73" s="80" t="str">
        <f>IF('Indicator Data'!AP76="No data","x",ROUND(IF('Indicator Data'!AP76&gt;$AF$195,10,IF('Indicator Data'!AP76&lt;$AF$194,0,10-($AF$195-'Indicator Data'!AP76)/($AF$195-$AF$194)*10)),1))</f>
        <v>x</v>
      </c>
      <c r="AG73" s="80" t="str">
        <f>IF('Indicator Data'!AQ76="No data","x",ROUND(IF('Indicator Data'!AQ76&gt;$AG$195,10,IF('Indicator Data'!AQ76&lt;$AG$194,0,10-($AG$195-'Indicator Data'!AQ76)/($AG$195-$AG$194)*10)),1))</f>
        <v>x</v>
      </c>
      <c r="AH73" s="73" t="str">
        <f t="shared" si="29"/>
        <v>x</v>
      </c>
      <c r="AI73" s="74">
        <f t="shared" si="30"/>
        <v>2.8</v>
      </c>
      <c r="AJ73" s="81">
        <f t="shared" si="31"/>
        <v>1.9</v>
      </c>
      <c r="AK73" s="82">
        <f t="shared" si="18"/>
        <v>1</v>
      </c>
    </row>
    <row r="74" spans="1:37" s="4" customFormat="1" x14ac:dyDescent="0.35">
      <c r="A74" s="126" t="str">
        <f>'Indicator Data'!A77</f>
        <v>Haiti</v>
      </c>
      <c r="B74" s="59" t="str">
        <f>'Indicator Data'!B77</f>
        <v>HTI</v>
      </c>
      <c r="C74" s="73">
        <f>ROUND(IF('Indicator Data'!Q77="No data",IF((0.1233*LN('Indicator Data'!BB77)-0.4559)&gt;C$195,0,IF((0.1233*LN('Indicator Data'!BB77)-0.4559)&lt;C$194,10,(C$195-(0.1233*LN('Indicator Data'!BB77)-0.4559))/(C$195-C$194)*10)),IF('Indicator Data'!Q77&gt;C$195,0,IF('Indicator Data'!Q77&lt;C$194,10,(C$195-'Indicator Data'!Q77)/(C$195-C$194)*10))),1)</f>
        <v>7</v>
      </c>
      <c r="D74" s="73">
        <f>IF('Indicator Data'!R77="No data","x",ROUND((IF(LOG('Indicator Data'!R77*1000)&gt;D$195,10,IF(LOG('Indicator Data'!R77*1000)&lt;D$194,0,10-(D$195-LOG('Indicator Data'!R77*1000))/(D$195-D$194)*10))),1))</f>
        <v>8.8000000000000007</v>
      </c>
      <c r="E74" s="74">
        <f t="shared" si="19"/>
        <v>8</v>
      </c>
      <c r="F74" s="73">
        <f>IF('Indicator Data'!AF77="No data","x",ROUND(IF('Indicator Data'!AF77&gt;F$195,10,IF('Indicator Data'!AF77&lt;F$194,0,10-(F$195-'Indicator Data'!AF77)/(F$195-F$194)*10)),1))</f>
        <v>8</v>
      </c>
      <c r="G74" s="73">
        <f>IF('Indicator Data'!AG77="No data","x",ROUND(IF('Indicator Data'!AG77&gt;G$195,10,IF('Indicator Data'!AG77&lt;G$194,0,10-(G$195-'Indicator Data'!AG77)/(G$195-G$194)*10)),1))</f>
        <v>8.9</v>
      </c>
      <c r="H74" s="74">
        <f t="shared" si="20"/>
        <v>8.5</v>
      </c>
      <c r="I74" s="75">
        <f>SUM(IF('Indicator Data'!S77=0,0,'Indicator Data'!S77/1000000),SUM('Indicator Data'!T77:U77))</f>
        <v>1516.2023649999999</v>
      </c>
      <c r="J74" s="75">
        <f>I74/'Indicator Data'!BC77*1000000</f>
        <v>138.0721925569533</v>
      </c>
      <c r="K74" s="73">
        <f t="shared" si="21"/>
        <v>2.8</v>
      </c>
      <c r="L74" s="73">
        <f>IF('Indicator Data'!V77="No data","x",ROUND(IF('Indicator Data'!V77&gt;L$195,10,IF('Indicator Data'!V77&lt;L$194,0,10-(L$195-'Indicator Data'!V77)/(L$195-L$194)*10)),1))</f>
        <v>7.7</v>
      </c>
      <c r="M74" s="74">
        <f t="shared" si="22"/>
        <v>5.3</v>
      </c>
      <c r="N74" s="76">
        <f t="shared" si="23"/>
        <v>7.5</v>
      </c>
      <c r="O74" s="88">
        <f>IF(AND('Indicator Data'!AK77="No data",'Indicator Data'!AL77="No data"),0,SUM('Indicator Data'!AK77:AM77)/1000)</f>
        <v>49.533000000000001</v>
      </c>
      <c r="P74" s="73">
        <f t="shared" si="24"/>
        <v>5.6</v>
      </c>
      <c r="Q74" s="77">
        <f>O74*1000/'Indicator Data'!BC77</f>
        <v>4.5106972999106017E-3</v>
      </c>
      <c r="R74" s="73">
        <f t="shared" si="25"/>
        <v>4.5999999999999996</v>
      </c>
      <c r="S74" s="78">
        <f t="shared" si="26"/>
        <v>5.0999999999999996</v>
      </c>
      <c r="T74" s="73">
        <f>IF('Indicator Data'!AB77="No data","x",ROUND(IF('Indicator Data'!AB77&gt;T$195,10,IF('Indicator Data'!AB77&lt;T$194,0,10-(T$195-'Indicator Data'!AB77)/(T$195-T$194)*10)),1))</f>
        <v>4.2</v>
      </c>
      <c r="U74" s="73">
        <f>IF('Indicator Data'!AA77="No data","x",ROUND(IF('Indicator Data'!AA77&gt;U$195,10,IF('Indicator Data'!AA77&lt;U$194,0,10-(U$195-'Indicator Data'!AA77)/(U$195-U$194)*10)),1))</f>
        <v>3.3</v>
      </c>
      <c r="V74" s="73">
        <f>IF('Indicator Data'!AE77="No data","x",ROUND(IF('Indicator Data'!AE77&gt;V$195,10,IF('Indicator Data'!AE77&lt;V$194,0,10-(V$195-'Indicator Data'!AE77)/(V$195-V$194)*10)),1))</f>
        <v>0.4</v>
      </c>
      <c r="W74" s="74">
        <f t="shared" si="17"/>
        <v>2.6</v>
      </c>
      <c r="X74" s="73">
        <f>IF('Indicator Data'!W77="No data","x",ROUND(IF('Indicator Data'!W77&gt;X$195,10,IF('Indicator Data'!W77&lt;X$194,0,10-(X$195-'Indicator Data'!W77)/(X$195-X$194)*10)),1))</f>
        <v>5.5</v>
      </c>
      <c r="Y74" s="73">
        <f>IF('Indicator Data'!X77="No data","x",ROUND(IF('Indicator Data'!X77&gt;Y$195,10,IF('Indicator Data'!X77&lt;Y$194,0,10-(Y$195-'Indicator Data'!X77)/(Y$195-Y$194)*10)),1))</f>
        <v>2.6</v>
      </c>
      <c r="Z74" s="74">
        <f t="shared" si="27"/>
        <v>4.0999999999999996</v>
      </c>
      <c r="AA74" s="88">
        <f>('Indicator Data'!AJ77+'Indicator Data'!AI77*0.5+'Indicator Data'!AH77*0.25)/1000</f>
        <v>1534.8130000000001</v>
      </c>
      <c r="AB74" s="79">
        <f>AA74*1000/'Indicator Data'!BC77</f>
        <v>0.13976696051052209</v>
      </c>
      <c r="AC74" s="74">
        <f t="shared" si="28"/>
        <v>10</v>
      </c>
      <c r="AD74" s="73">
        <f>IF('Indicator Data'!AN77="No data","x",ROUND(IF('Indicator Data'!AN77&lt;$AD$194,10,IF('Indicator Data'!AN77&gt;$AD$195,0,($AD$195-'Indicator Data'!AN77)/($AD$195-$AD$194)*10)),1))</f>
        <v>7.3</v>
      </c>
      <c r="AE74" s="73">
        <f>IF('Indicator Data'!AO77="No data","x",ROUND(IF('Indicator Data'!AO77&gt;$AE$195,10,IF('Indicator Data'!AO77&lt;$AE$194,0,10-($AE$195-'Indicator Data'!AO77)/($AE$195-$AE$194)*10)),1))</f>
        <v>10</v>
      </c>
      <c r="AF74" s="80">
        <f>IF('Indicator Data'!AP77="No data","x",ROUND(IF('Indicator Data'!AP77&gt;$AF$195,10,IF('Indicator Data'!AP77&lt;$AF$194,0,10-($AF$195-'Indicator Data'!AP77)/($AF$195-$AF$194)*10)),1))</f>
        <v>9.6999999999999993</v>
      </c>
      <c r="AG74" s="80">
        <f>IF('Indicator Data'!AQ77="No data","x",ROUND(IF('Indicator Data'!AQ77&gt;$AG$195,10,IF('Indicator Data'!AQ77&lt;$AG$194,0,10-($AG$195-'Indicator Data'!AQ77)/($AG$195-$AG$194)*10)),1))</f>
        <v>1.7</v>
      </c>
      <c r="AH74" s="73">
        <f t="shared" si="29"/>
        <v>8.1</v>
      </c>
      <c r="AI74" s="74">
        <f t="shared" si="30"/>
        <v>8.5</v>
      </c>
      <c r="AJ74" s="81">
        <f t="shared" si="31"/>
        <v>7.5</v>
      </c>
      <c r="AK74" s="82">
        <f t="shared" si="18"/>
        <v>6.5</v>
      </c>
    </row>
    <row r="75" spans="1:37" s="4" customFormat="1" x14ac:dyDescent="0.35">
      <c r="A75" s="126" t="str">
        <f>'Indicator Data'!A78</f>
        <v>Honduras</v>
      </c>
      <c r="B75" s="59" t="str">
        <f>'Indicator Data'!B78</f>
        <v>HND</v>
      </c>
      <c r="C75" s="73">
        <f>ROUND(IF('Indicator Data'!Q78="No data",IF((0.1233*LN('Indicator Data'!BB78)-0.4559)&gt;C$195,0,IF((0.1233*LN('Indicator Data'!BB78)-0.4559)&lt;C$194,10,(C$195-(0.1233*LN('Indicator Data'!BB78)-0.4559))/(C$195-C$194)*10)),IF('Indicator Data'!Q78&gt;C$195,0,IF('Indicator Data'!Q78&lt;C$194,10,(C$195-'Indicator Data'!Q78)/(C$195-C$194)*10))),1)</f>
        <v>5.0999999999999996</v>
      </c>
      <c r="D75" s="73">
        <f>IF('Indicator Data'!R78="No data","x",ROUND((IF(LOG('Indicator Data'!R78*1000)&gt;D$195,10,IF(LOG('Indicator Data'!R78*1000)&lt;D$194,0,10-(D$195-LOG('Indicator Data'!R78*1000))/(D$195-D$194)*10))),1))</f>
        <v>7.4</v>
      </c>
      <c r="E75" s="74">
        <f t="shared" si="19"/>
        <v>6.4</v>
      </c>
      <c r="F75" s="73">
        <f>IF('Indicator Data'!AF78="No data","x",ROUND(IF('Indicator Data'!AF78&gt;F$195,10,IF('Indicator Data'!AF78&lt;F$194,0,10-(F$195-'Indicator Data'!AF78)/(F$195-F$194)*10)),1))</f>
        <v>6.1</v>
      </c>
      <c r="G75" s="73">
        <f>IF('Indicator Data'!AG78="No data","x",ROUND(IF('Indicator Data'!AG78&gt;G$195,10,IF('Indicator Data'!AG78&lt;G$194,0,10-(G$195-'Indicator Data'!AG78)/(G$195-G$194)*10)),1))</f>
        <v>6.3</v>
      </c>
      <c r="H75" s="74">
        <f t="shared" si="20"/>
        <v>6.2</v>
      </c>
      <c r="I75" s="75">
        <f>SUM(IF('Indicator Data'!S78=0,0,'Indicator Data'!S78/1000000),SUM('Indicator Data'!T78:U78))</f>
        <v>454.09335599999997</v>
      </c>
      <c r="J75" s="75">
        <f>I75/'Indicator Data'!BC78*1000000</f>
        <v>49.011340770660368</v>
      </c>
      <c r="K75" s="73">
        <f t="shared" si="21"/>
        <v>1</v>
      </c>
      <c r="L75" s="73">
        <f>IF('Indicator Data'!V78="No data","x",ROUND(IF('Indicator Data'!V78&gt;L$195,10,IF('Indicator Data'!V78&lt;L$194,0,10-(L$195-'Indicator Data'!V78)/(L$195-L$194)*10)),1))</f>
        <v>1.4</v>
      </c>
      <c r="M75" s="74">
        <f t="shared" si="22"/>
        <v>1.2</v>
      </c>
      <c r="N75" s="76">
        <f t="shared" si="23"/>
        <v>5.0999999999999996</v>
      </c>
      <c r="O75" s="88">
        <f>IF(AND('Indicator Data'!AK78="No data",'Indicator Data'!AL78="No data"),0,SUM('Indicator Data'!AK78:AM78)/1000)</f>
        <v>190.02699999999999</v>
      </c>
      <c r="P75" s="73">
        <f t="shared" si="24"/>
        <v>7.6</v>
      </c>
      <c r="Q75" s="77">
        <f>O75*1000/'Indicator Data'!BC78</f>
        <v>2.0510051357426774E-2</v>
      </c>
      <c r="R75" s="73">
        <f t="shared" si="25"/>
        <v>6.7</v>
      </c>
      <c r="S75" s="78">
        <f t="shared" si="26"/>
        <v>7.2</v>
      </c>
      <c r="T75" s="73">
        <f>IF('Indicator Data'!AB78="No data","x",ROUND(IF('Indicator Data'!AB78&gt;T$195,10,IF('Indicator Data'!AB78&lt;T$194,0,10-(T$195-'Indicator Data'!AB78)/(T$195-T$194)*10)),1))</f>
        <v>0.8</v>
      </c>
      <c r="U75" s="73">
        <f>IF('Indicator Data'!AA78="No data","x",ROUND(IF('Indicator Data'!AA78&gt;U$195,10,IF('Indicator Data'!AA78&lt;U$194,0,10-(U$195-'Indicator Data'!AA78)/(U$195-U$194)*10)),1))</f>
        <v>0.7</v>
      </c>
      <c r="V75" s="73">
        <f>IF('Indicator Data'!AE78="No data","x",ROUND(IF('Indicator Data'!AE78&gt;V$195,10,IF('Indicator Data'!AE78&lt;V$194,0,10-(V$195-'Indicator Data'!AE78)/(V$195-V$194)*10)),1))</f>
        <v>0</v>
      </c>
      <c r="W75" s="74">
        <f t="shared" si="17"/>
        <v>0.5</v>
      </c>
      <c r="X75" s="73">
        <f>IF('Indicator Data'!W78="No data","x",ROUND(IF('Indicator Data'!W78&gt;X$195,10,IF('Indicator Data'!W78&lt;X$194,0,10-(X$195-'Indicator Data'!W78)/(X$195-X$194)*10)),1))</f>
        <v>1.4</v>
      </c>
      <c r="Y75" s="73">
        <f>IF('Indicator Data'!X78="No data","x",ROUND(IF('Indicator Data'!X78&gt;Y$195,10,IF('Indicator Data'!X78&lt;Y$194,0,10-(Y$195-'Indicator Data'!X78)/(Y$195-Y$194)*10)),1))</f>
        <v>1.6</v>
      </c>
      <c r="Z75" s="74">
        <f t="shared" si="27"/>
        <v>1.5</v>
      </c>
      <c r="AA75" s="88">
        <f>('Indicator Data'!AJ78+'Indicator Data'!AI78*0.5+'Indicator Data'!AH78*0.25)/1000</f>
        <v>503.68074999999999</v>
      </c>
      <c r="AB75" s="79">
        <f>AA75*1000/'Indicator Data'!BC78</f>
        <v>5.4363422304447448E-2</v>
      </c>
      <c r="AC75" s="74">
        <f t="shared" si="28"/>
        <v>5.4</v>
      </c>
      <c r="AD75" s="73">
        <f>IF('Indicator Data'!AN78="No data","x",ROUND(IF('Indicator Data'!AN78&lt;$AD$194,10,IF('Indicator Data'!AN78&gt;$AD$195,0,($AD$195-'Indicator Data'!AN78)/($AD$195-$AD$194)*10)),1))</f>
        <v>4.7</v>
      </c>
      <c r="AE75" s="73">
        <f>IF('Indicator Data'!AO78="No data","x",ROUND(IF('Indicator Data'!AO78&gt;$AE$195,10,IF('Indicator Data'!AO78&lt;$AE$194,0,10-($AE$195-'Indicator Data'!AO78)/($AE$195-$AE$194)*10)),1))</f>
        <v>3.3</v>
      </c>
      <c r="AF75" s="80">
        <f>IF('Indicator Data'!AP78="No data","x",ROUND(IF('Indicator Data'!AP78&gt;$AF$195,10,IF('Indicator Data'!AP78&lt;$AF$194,0,10-($AF$195-'Indicator Data'!AP78)/($AF$195-$AF$194)*10)),1))</f>
        <v>4.2</v>
      </c>
      <c r="AG75" s="80">
        <f>IF('Indicator Data'!AQ78="No data","x",ROUND(IF('Indicator Data'!AQ78&gt;$AG$195,10,IF('Indicator Data'!AQ78&lt;$AG$194,0,10-($AG$195-'Indicator Data'!AQ78)/($AG$195-$AG$194)*10)),1))</f>
        <v>2.4</v>
      </c>
      <c r="AH75" s="73">
        <f t="shared" si="29"/>
        <v>3.8</v>
      </c>
      <c r="AI75" s="74">
        <f t="shared" si="30"/>
        <v>3.9</v>
      </c>
      <c r="AJ75" s="81">
        <f t="shared" si="31"/>
        <v>3.1</v>
      </c>
      <c r="AK75" s="82">
        <f t="shared" si="18"/>
        <v>5.5</v>
      </c>
    </row>
    <row r="76" spans="1:37" s="4" customFormat="1" x14ac:dyDescent="0.35">
      <c r="A76" s="126" t="str">
        <f>'Indicator Data'!A79</f>
        <v>Hungary</v>
      </c>
      <c r="B76" s="59" t="str">
        <f>'Indicator Data'!B79</f>
        <v>HUN</v>
      </c>
      <c r="C76" s="73">
        <f>ROUND(IF('Indicator Data'!Q79="No data",IF((0.1233*LN('Indicator Data'!BB79)-0.4559)&gt;C$195,0,IF((0.1233*LN('Indicator Data'!BB79)-0.4559)&lt;C$194,10,(C$195-(0.1233*LN('Indicator Data'!BB79)-0.4559))/(C$195-C$194)*10)),IF('Indicator Data'!Q79&gt;C$195,0,IF('Indicator Data'!Q79&lt;C$194,10,(C$195-'Indicator Data'!Q79)/(C$195-C$194)*10))),1)</f>
        <v>1.7</v>
      </c>
      <c r="D76" s="73" t="str">
        <f>IF('Indicator Data'!R79="No data","x",ROUND((IF(LOG('Indicator Data'!R79*1000)&gt;D$195,10,IF(LOG('Indicator Data'!R79*1000)&lt;D$194,0,10-(D$195-LOG('Indicator Data'!R79*1000))/(D$195-D$194)*10))),1))</f>
        <v>x</v>
      </c>
      <c r="E76" s="74">
        <f t="shared" si="19"/>
        <v>1.7</v>
      </c>
      <c r="F76" s="73">
        <f>IF('Indicator Data'!AF79="No data","x",ROUND(IF('Indicator Data'!AF79&gt;F$195,10,IF('Indicator Data'!AF79&lt;F$194,0,10-(F$195-'Indicator Data'!AF79)/(F$195-F$194)*10)),1))</f>
        <v>3.4</v>
      </c>
      <c r="G76" s="73">
        <f>IF('Indicator Data'!AG79="No data","x",ROUND(IF('Indicator Data'!AG79&gt;G$195,10,IF('Indicator Data'!AG79&lt;G$194,0,10-(G$195-'Indicator Data'!AG79)/(G$195-G$194)*10)),1))</f>
        <v>1.4</v>
      </c>
      <c r="H76" s="74">
        <f t="shared" si="20"/>
        <v>2.4</v>
      </c>
      <c r="I76" s="75">
        <f>SUM(IF('Indicator Data'!S79=0,0,'Indicator Data'!S79/1000000),SUM('Indicator Data'!T79:U79))</f>
        <v>0</v>
      </c>
      <c r="J76" s="75">
        <f>I76/'Indicator Data'!BC79*1000000</f>
        <v>0</v>
      </c>
      <c r="K76" s="73">
        <f t="shared" si="21"/>
        <v>0</v>
      </c>
      <c r="L76" s="73" t="str">
        <f>IF('Indicator Data'!V79="No data","x",ROUND(IF('Indicator Data'!V79&gt;L$195,10,IF('Indicator Data'!V79&lt;L$194,0,10-(L$195-'Indicator Data'!V79)/(L$195-L$194)*10)),1))</f>
        <v>x</v>
      </c>
      <c r="M76" s="74">
        <f t="shared" si="22"/>
        <v>0</v>
      </c>
      <c r="N76" s="76">
        <f t="shared" si="23"/>
        <v>1.5</v>
      </c>
      <c r="O76" s="88">
        <f>IF(AND('Indicator Data'!AK79="No data",'Indicator Data'!AL79="No data"),0,SUM('Indicator Data'!AK79:AM79)/1000)</f>
        <v>5.9829999999999997</v>
      </c>
      <c r="P76" s="73">
        <f t="shared" si="24"/>
        <v>2.6</v>
      </c>
      <c r="Q76" s="77">
        <f>O76*1000/'Indicator Data'!BC79</f>
        <v>6.1168820321012092E-4</v>
      </c>
      <c r="R76" s="73">
        <f t="shared" si="25"/>
        <v>2.8</v>
      </c>
      <c r="S76" s="78">
        <f t="shared" si="26"/>
        <v>2.7</v>
      </c>
      <c r="T76" s="73" t="str">
        <f>IF('Indicator Data'!AB79="No data","x",ROUND(IF('Indicator Data'!AB79&gt;T$195,10,IF('Indicator Data'!AB79&lt;T$194,0,10-(T$195-'Indicator Data'!AB79)/(T$195-T$194)*10)),1))</f>
        <v>x</v>
      </c>
      <c r="U76" s="73">
        <f>IF('Indicator Data'!AA79="No data","x",ROUND(IF('Indicator Data'!AA79&gt;U$195,10,IF('Indicator Data'!AA79&lt;U$194,0,10-(U$195-'Indicator Data'!AA79)/(U$195-U$194)*10)),1))</f>
        <v>0.1</v>
      </c>
      <c r="V76" s="73" t="str">
        <f>IF('Indicator Data'!AE79="No data","x",ROUND(IF('Indicator Data'!AE79&gt;V$195,10,IF('Indicator Data'!AE79&lt;V$194,0,10-(V$195-'Indicator Data'!AE79)/(V$195-V$194)*10)),1))</f>
        <v>x</v>
      </c>
      <c r="W76" s="74">
        <f t="shared" si="17"/>
        <v>0.1</v>
      </c>
      <c r="X76" s="73">
        <f>IF('Indicator Data'!W79="No data","x",ROUND(IF('Indicator Data'!W79&gt;X$195,10,IF('Indicator Data'!W79&lt;X$194,0,10-(X$195-'Indicator Data'!W79)/(X$195-X$194)*10)),1))</f>
        <v>0.3</v>
      </c>
      <c r="Y76" s="73" t="str">
        <f>IF('Indicator Data'!X79="No data","x",ROUND(IF('Indicator Data'!X79&gt;Y$195,10,IF('Indicator Data'!X79&lt;Y$194,0,10-(Y$195-'Indicator Data'!X79)/(Y$195-Y$194)*10)),1))</f>
        <v>x</v>
      </c>
      <c r="Z76" s="74">
        <f t="shared" si="27"/>
        <v>0.3</v>
      </c>
      <c r="AA76" s="88">
        <f>('Indicator Data'!AJ79+'Indicator Data'!AI79*0.5+'Indicator Data'!AH79*0.25)/1000</f>
        <v>1.2195</v>
      </c>
      <c r="AB76" s="79">
        <f>AA76*1000/'Indicator Data'!BC79</f>
        <v>1.2467888414085615E-4</v>
      </c>
      <c r="AC76" s="74">
        <f t="shared" si="28"/>
        <v>0</v>
      </c>
      <c r="AD76" s="73">
        <f>IF('Indicator Data'!AN79="No data","x",ROUND(IF('Indicator Data'!AN79&lt;$AD$194,10,IF('Indicator Data'!AN79&gt;$AD$195,0,($AD$195-'Indicator Data'!AN79)/($AD$195-$AD$194)*10)),1))</f>
        <v>3.9</v>
      </c>
      <c r="AE76" s="73">
        <f>IF('Indicator Data'!AO79="No data","x",ROUND(IF('Indicator Data'!AO79&gt;$AE$195,10,IF('Indicator Data'!AO79&lt;$AE$194,0,10-($AE$195-'Indicator Data'!AO79)/($AE$195-$AE$194)*10)),1))</f>
        <v>0</v>
      </c>
      <c r="AF76" s="80">
        <f>IF('Indicator Data'!AP79="No data","x",ROUND(IF('Indicator Data'!AP79&gt;$AF$195,10,IF('Indicator Data'!AP79&lt;$AF$194,0,10-($AF$195-'Indicator Data'!AP79)/($AF$195-$AF$194)*10)),1))</f>
        <v>1.6</v>
      </c>
      <c r="AG76" s="80">
        <f>IF('Indicator Data'!AQ79="No data","x",ROUND(IF('Indicator Data'!AQ79&gt;$AG$195,10,IF('Indicator Data'!AQ79&lt;$AG$194,0,10-($AG$195-'Indicator Data'!AQ79)/($AG$195-$AG$194)*10)),1))</f>
        <v>2.9</v>
      </c>
      <c r="AH76" s="73">
        <f t="shared" si="29"/>
        <v>1.9</v>
      </c>
      <c r="AI76" s="74">
        <f t="shared" si="30"/>
        <v>1.9</v>
      </c>
      <c r="AJ76" s="81">
        <f t="shared" si="31"/>
        <v>0.6</v>
      </c>
      <c r="AK76" s="82">
        <f t="shared" si="18"/>
        <v>1.7</v>
      </c>
    </row>
    <row r="77" spans="1:37" s="4" customFormat="1" x14ac:dyDescent="0.35">
      <c r="A77" s="126" t="str">
        <f>'Indicator Data'!A80</f>
        <v>Iceland</v>
      </c>
      <c r="B77" s="59" t="str">
        <f>'Indicator Data'!B80</f>
        <v>ISL</v>
      </c>
      <c r="C77" s="73">
        <f>ROUND(IF('Indicator Data'!Q80="No data",IF((0.1233*LN('Indicator Data'!BB80)-0.4559)&gt;C$195,0,IF((0.1233*LN('Indicator Data'!BB80)-0.4559)&lt;C$194,10,(C$195-(0.1233*LN('Indicator Data'!BB80)-0.4559))/(C$195-C$194)*10)),IF('Indicator Data'!Q80&gt;C$195,0,IF('Indicator Data'!Q80&lt;C$194,10,(C$195-'Indicator Data'!Q80)/(C$195-C$194)*10))),1)</f>
        <v>0.2</v>
      </c>
      <c r="D77" s="73" t="str">
        <f>IF('Indicator Data'!R80="No data","x",ROUND((IF(LOG('Indicator Data'!R80*1000)&gt;D$195,10,IF(LOG('Indicator Data'!R80*1000)&lt;D$194,0,10-(D$195-LOG('Indicator Data'!R80*1000))/(D$195-D$194)*10))),1))</f>
        <v>x</v>
      </c>
      <c r="E77" s="74">
        <f t="shared" si="19"/>
        <v>0.2</v>
      </c>
      <c r="F77" s="73">
        <f>IF('Indicator Data'!AF80="No data","x",ROUND(IF('Indicator Data'!AF80&gt;F$195,10,IF('Indicator Data'!AF80&lt;F$194,0,10-(F$195-'Indicator Data'!AF80)/(F$195-F$194)*10)),1))</f>
        <v>0.8</v>
      </c>
      <c r="G77" s="73">
        <f>IF('Indicator Data'!AG80="No data","x",ROUND(IF('Indicator Data'!AG80&gt;G$195,10,IF('Indicator Data'!AG80&lt;G$194,0,10-(G$195-'Indicator Data'!AG80)/(G$195-G$194)*10)),1))</f>
        <v>0.5</v>
      </c>
      <c r="H77" s="74">
        <f t="shared" si="20"/>
        <v>0.7</v>
      </c>
      <c r="I77" s="75">
        <f>SUM(IF('Indicator Data'!S80=0,0,'Indicator Data'!S80/1000000),SUM('Indicator Data'!T80:U80))</f>
        <v>0</v>
      </c>
      <c r="J77" s="75">
        <f>I77/'Indicator Data'!BC80*1000000</f>
        <v>0</v>
      </c>
      <c r="K77" s="73">
        <f t="shared" si="21"/>
        <v>0</v>
      </c>
      <c r="L77" s="73" t="str">
        <f>IF('Indicator Data'!V80="No data","x",ROUND(IF('Indicator Data'!V80&gt;L$195,10,IF('Indicator Data'!V80&lt;L$194,0,10-(L$195-'Indicator Data'!V80)/(L$195-L$194)*10)),1))</f>
        <v>x</v>
      </c>
      <c r="M77" s="74">
        <f t="shared" si="22"/>
        <v>0</v>
      </c>
      <c r="N77" s="76">
        <f t="shared" si="23"/>
        <v>0.3</v>
      </c>
      <c r="O77" s="88">
        <f>IF(AND('Indicator Data'!AK80="No data",'Indicator Data'!AL80="No data"),0,SUM('Indicator Data'!AK80:AM80)/1000)</f>
        <v>0.439</v>
      </c>
      <c r="P77" s="73">
        <f t="shared" si="24"/>
        <v>0</v>
      </c>
      <c r="Q77" s="77">
        <f>O77*1000/'Indicator Data'!BC80</f>
        <v>1.2863187257533316E-3</v>
      </c>
      <c r="R77" s="73">
        <f t="shared" si="25"/>
        <v>3.4</v>
      </c>
      <c r="S77" s="78">
        <f t="shared" si="26"/>
        <v>1.7</v>
      </c>
      <c r="T77" s="73" t="str">
        <f>IF('Indicator Data'!AB80="No data","x",ROUND(IF('Indicator Data'!AB80&gt;T$195,10,IF('Indicator Data'!AB80&lt;T$194,0,10-(T$195-'Indicator Data'!AB80)/(T$195-T$194)*10)),1))</f>
        <v>x</v>
      </c>
      <c r="U77" s="73">
        <f>IF('Indicator Data'!AA80="No data","x",ROUND(IF('Indicator Data'!AA80&gt;U$195,10,IF('Indicator Data'!AA80&lt;U$194,0,10-(U$195-'Indicator Data'!AA80)/(U$195-U$194)*10)),1))</f>
        <v>0.1</v>
      </c>
      <c r="V77" s="73" t="str">
        <f>IF('Indicator Data'!AE80="No data","x",ROUND(IF('Indicator Data'!AE80&gt;V$195,10,IF('Indicator Data'!AE80&lt;V$194,0,10-(V$195-'Indicator Data'!AE80)/(V$195-V$194)*10)),1))</f>
        <v>x</v>
      </c>
      <c r="W77" s="74">
        <f t="shared" si="17"/>
        <v>0.1</v>
      </c>
      <c r="X77" s="73">
        <f>IF('Indicator Data'!W80="No data","x",ROUND(IF('Indicator Data'!W80&gt;X$195,10,IF('Indicator Data'!W80&lt;X$194,0,10-(X$195-'Indicator Data'!W80)/(X$195-X$194)*10)),1))</f>
        <v>0.2</v>
      </c>
      <c r="Y77" s="73" t="str">
        <f>IF('Indicator Data'!X80="No data","x",ROUND(IF('Indicator Data'!X80&gt;Y$195,10,IF('Indicator Data'!X80&lt;Y$194,0,10-(Y$195-'Indicator Data'!X80)/(Y$195-Y$194)*10)),1))</f>
        <v>x</v>
      </c>
      <c r="Z77" s="74">
        <f t="shared" si="27"/>
        <v>0.2</v>
      </c>
      <c r="AA77" s="88">
        <f>('Indicator Data'!AJ80+'Indicator Data'!AI80*0.5+'Indicator Data'!AH80*0.25)/1000</f>
        <v>0</v>
      </c>
      <c r="AB77" s="79">
        <f>AA77*1000/'Indicator Data'!BC80</f>
        <v>0</v>
      </c>
      <c r="AC77" s="74">
        <f t="shared" si="28"/>
        <v>0</v>
      </c>
      <c r="AD77" s="73">
        <f>IF('Indicator Data'!AN80="No data","x",ROUND(IF('Indicator Data'!AN80&lt;$AD$194,10,IF('Indicator Data'!AN80&gt;$AD$195,0,($AD$195-'Indicator Data'!AN80)/($AD$195-$AD$194)*10)),1))</f>
        <v>2.2999999999999998</v>
      </c>
      <c r="AE77" s="73">
        <f>IF('Indicator Data'!AO80="No data","x",ROUND(IF('Indicator Data'!AO80&gt;$AE$195,10,IF('Indicator Data'!AO80&lt;$AE$194,0,10-($AE$195-'Indicator Data'!AO80)/($AE$195-$AE$194)*10)),1))</f>
        <v>0</v>
      </c>
      <c r="AF77" s="80">
        <f>IF('Indicator Data'!AP80="No data","x",ROUND(IF('Indicator Data'!AP80&gt;$AF$195,10,IF('Indicator Data'!AP80&lt;$AF$194,0,10-($AF$195-'Indicator Data'!AP80)/($AF$195-$AF$194)*10)),1))</f>
        <v>0.9</v>
      </c>
      <c r="AG77" s="80">
        <f>IF('Indicator Data'!AQ80="No data","x",ROUND(IF('Indicator Data'!AQ80&gt;$AG$195,10,IF('Indicator Data'!AQ80&lt;$AG$194,0,10-($AG$195-'Indicator Data'!AQ80)/($AG$195-$AG$194)*10)),1))</f>
        <v>2.7</v>
      </c>
      <c r="AH77" s="73">
        <f t="shared" si="29"/>
        <v>1.3</v>
      </c>
      <c r="AI77" s="74">
        <f t="shared" si="30"/>
        <v>1.2</v>
      </c>
      <c r="AJ77" s="81">
        <f t="shared" si="31"/>
        <v>0.4</v>
      </c>
      <c r="AK77" s="82">
        <f t="shared" si="18"/>
        <v>1.1000000000000001</v>
      </c>
    </row>
    <row r="78" spans="1:37" s="4" customFormat="1" x14ac:dyDescent="0.35">
      <c r="A78" s="126" t="str">
        <f>'Indicator Data'!A81</f>
        <v>India</v>
      </c>
      <c r="B78" s="59" t="str">
        <f>'Indicator Data'!B81</f>
        <v>IND</v>
      </c>
      <c r="C78" s="73">
        <f>ROUND(IF('Indicator Data'!Q81="No data",IF((0.1233*LN('Indicator Data'!BB81)-0.4559)&gt;C$195,0,IF((0.1233*LN('Indicator Data'!BB81)-0.4559)&lt;C$194,10,(C$195-(0.1233*LN('Indicator Data'!BB81)-0.4559))/(C$195-C$194)*10)),IF('Indicator Data'!Q81&gt;C$195,0,IF('Indicator Data'!Q81&lt;C$194,10,(C$195-'Indicator Data'!Q81)/(C$195-C$194)*10))),1)</f>
        <v>4.8</v>
      </c>
      <c r="D78" s="73">
        <f>IF('Indicator Data'!R81="No data","x",ROUND((IF(LOG('Indicator Data'!R81*1000)&gt;D$195,10,IF(LOG('Indicator Data'!R81*1000)&lt;D$194,0,10-(D$195-LOG('Indicator Data'!R81*1000))/(D$195-D$194)*10))),1))</f>
        <v>7.7</v>
      </c>
      <c r="E78" s="74">
        <f t="shared" si="19"/>
        <v>6.5</v>
      </c>
      <c r="F78" s="73">
        <f>IF('Indicator Data'!AF81="No data","x",ROUND(IF('Indicator Data'!AF81&gt;F$195,10,IF('Indicator Data'!AF81&lt;F$194,0,10-(F$195-'Indicator Data'!AF81)/(F$195-F$194)*10)),1))</f>
        <v>7</v>
      </c>
      <c r="G78" s="73">
        <f>IF('Indicator Data'!AG81="No data","x",ROUND(IF('Indicator Data'!AG81&gt;G$195,10,IF('Indicator Data'!AG81&lt;G$194,0,10-(G$195-'Indicator Data'!AG81)/(G$195-G$194)*10)),1))</f>
        <v>2.2000000000000002</v>
      </c>
      <c r="H78" s="74">
        <f t="shared" si="20"/>
        <v>4.5999999999999996</v>
      </c>
      <c r="I78" s="75">
        <f>SUM(IF('Indicator Data'!S81=0,0,'Indicator Data'!S81/1000000),SUM('Indicator Data'!T81:U81))</f>
        <v>4242.0915009999999</v>
      </c>
      <c r="J78" s="75">
        <f>I78/'Indicator Data'!BC81*1000000</f>
        <v>3.1676779776964437</v>
      </c>
      <c r="K78" s="73">
        <f t="shared" si="21"/>
        <v>0.1</v>
      </c>
      <c r="L78" s="73">
        <f>IF('Indicator Data'!V81="No data","x",ROUND(IF('Indicator Data'!V81&gt;L$195,10,IF('Indicator Data'!V81&lt;L$194,0,10-(L$195-'Indicator Data'!V81)/(L$195-L$194)*10)),1))</f>
        <v>0.1</v>
      </c>
      <c r="M78" s="74">
        <f t="shared" si="22"/>
        <v>0.1</v>
      </c>
      <c r="N78" s="76">
        <f t="shared" si="23"/>
        <v>4.4000000000000004</v>
      </c>
      <c r="O78" s="88">
        <f>IF(AND('Indicator Data'!AK81="No data",'Indicator Data'!AL81="No data"),0,SUM('Indicator Data'!AK81:AM81)/1000)</f>
        <v>1002.71</v>
      </c>
      <c r="P78" s="73">
        <f t="shared" si="24"/>
        <v>10</v>
      </c>
      <c r="Q78" s="77">
        <f>O78*1000/'Indicator Data'!BC81</f>
        <v>7.4874914514862581E-4</v>
      </c>
      <c r="R78" s="73">
        <f t="shared" si="25"/>
        <v>3</v>
      </c>
      <c r="S78" s="78">
        <f t="shared" si="26"/>
        <v>6.5</v>
      </c>
      <c r="T78" s="73">
        <f>IF('Indicator Data'!AB81="No data","x",ROUND(IF('Indicator Data'!AB81&gt;T$195,10,IF('Indicator Data'!AB81&lt;T$194,0,10-(T$195-'Indicator Data'!AB81)/(T$195-T$194)*10)),1))</f>
        <v>0.6</v>
      </c>
      <c r="U78" s="73">
        <f>IF('Indicator Data'!AA81="No data","x",ROUND(IF('Indicator Data'!AA81&gt;U$195,10,IF('Indicator Data'!AA81&lt;U$194,0,10-(U$195-'Indicator Data'!AA81)/(U$195-U$194)*10)),1))</f>
        <v>3.7</v>
      </c>
      <c r="V78" s="73">
        <f>IF('Indicator Data'!AE81="No data","x",ROUND(IF('Indicator Data'!AE81&gt;V$195,10,IF('Indicator Data'!AE81&lt;V$194,0,10-(V$195-'Indicator Data'!AE81)/(V$195-V$194)*10)),1))</f>
        <v>0.3</v>
      </c>
      <c r="W78" s="74">
        <f t="shared" si="17"/>
        <v>1.5</v>
      </c>
      <c r="X78" s="73">
        <f>IF('Indicator Data'!W81="No data","x",ROUND(IF('Indicator Data'!W81&gt;X$195,10,IF('Indicator Data'!W81&lt;X$194,0,10-(X$195-'Indicator Data'!W81)/(X$195-X$194)*10)),1))</f>
        <v>3</v>
      </c>
      <c r="Y78" s="73">
        <f>IF('Indicator Data'!X81="No data","x",ROUND(IF('Indicator Data'!X81&gt;Y$195,10,IF('Indicator Data'!X81&lt;Y$194,0,10-(Y$195-'Indicator Data'!X81)/(Y$195-Y$194)*10)),1))</f>
        <v>9.6999999999999993</v>
      </c>
      <c r="Z78" s="74">
        <f t="shared" si="27"/>
        <v>6.4</v>
      </c>
      <c r="AA78" s="88">
        <f>('Indicator Data'!AJ81+'Indicator Data'!AI81*0.5+'Indicator Data'!AH81*0.25)/1000</f>
        <v>36052.14875</v>
      </c>
      <c r="AB78" s="79">
        <f>AA78*1000/'Indicator Data'!BC81</f>
        <v>2.6921059486126199E-2</v>
      </c>
      <c r="AC78" s="74">
        <f t="shared" si="28"/>
        <v>2.7</v>
      </c>
      <c r="AD78" s="73">
        <f>IF('Indicator Data'!AN81="No data","x",ROUND(IF('Indicator Data'!AN81&lt;$AD$194,10,IF('Indicator Data'!AN81&gt;$AD$195,0,($AD$195-'Indicator Data'!AN81)/($AD$195-$AD$194)*10)),1))</f>
        <v>5.5</v>
      </c>
      <c r="AE78" s="73">
        <f>IF('Indicator Data'!AO81="No data","x",ROUND(IF('Indicator Data'!AO81&gt;$AE$195,10,IF('Indicator Data'!AO81&lt;$AE$194,0,10-($AE$195-'Indicator Data'!AO81)/($AE$195-$AE$194)*10)),1))</f>
        <v>3.2</v>
      </c>
      <c r="AF78" s="80">
        <f>IF('Indicator Data'!AP81="No data","x",ROUND(IF('Indicator Data'!AP81&gt;$AF$195,10,IF('Indicator Data'!AP81&lt;$AF$194,0,10-($AF$195-'Indicator Data'!AP81)/($AF$195-$AF$194)*10)),1))</f>
        <v>4.0999999999999996</v>
      </c>
      <c r="AG78" s="80">
        <f>IF('Indicator Data'!AQ81="No data","x",ROUND(IF('Indicator Data'!AQ81&gt;$AG$195,10,IF('Indicator Data'!AQ81&lt;$AG$194,0,10-($AG$195-'Indicator Data'!AQ81)/($AG$195-$AG$194)*10)),1))</f>
        <v>4.2</v>
      </c>
      <c r="AH78" s="73">
        <f t="shared" si="29"/>
        <v>4.0999999999999996</v>
      </c>
      <c r="AI78" s="74">
        <f t="shared" si="30"/>
        <v>4.3</v>
      </c>
      <c r="AJ78" s="81">
        <f t="shared" si="31"/>
        <v>4</v>
      </c>
      <c r="AK78" s="82">
        <f t="shared" si="18"/>
        <v>5.4</v>
      </c>
    </row>
    <row r="79" spans="1:37" s="4" customFormat="1" x14ac:dyDescent="0.35">
      <c r="A79" s="126" t="str">
        <f>'Indicator Data'!A82</f>
        <v>Indonesia</v>
      </c>
      <c r="B79" s="59" t="str">
        <f>'Indicator Data'!B82</f>
        <v>IDN</v>
      </c>
      <c r="C79" s="73">
        <f>ROUND(IF('Indicator Data'!Q82="No data",IF((0.1233*LN('Indicator Data'!BB82)-0.4559)&gt;C$195,0,IF((0.1233*LN('Indicator Data'!BB82)-0.4559)&lt;C$194,10,(C$195-(0.1233*LN('Indicator Data'!BB82)-0.4559))/(C$195-C$194)*10)),IF('Indicator Data'!Q82&gt;C$195,0,IF('Indicator Data'!Q82&lt;C$194,10,(C$195-'Indicator Data'!Q82)/(C$195-C$194)*10))),1)</f>
        <v>3.9</v>
      </c>
      <c r="D79" s="73">
        <f>IF('Indicator Data'!R82="No data","x",ROUND((IF(LOG('Indicator Data'!R82*1000)&gt;D$195,10,IF(LOG('Indicator Data'!R82*1000)&lt;D$194,0,10-(D$195-LOG('Indicator Data'!R82*1000))/(D$195-D$194)*10))),1))</f>
        <v>5.0999999999999996</v>
      </c>
      <c r="E79" s="74">
        <f t="shared" si="19"/>
        <v>4.5</v>
      </c>
      <c r="F79" s="73">
        <f>IF('Indicator Data'!AF82="No data","x",ROUND(IF('Indicator Data'!AF82&gt;F$195,10,IF('Indicator Data'!AF82&lt;F$194,0,10-(F$195-'Indicator Data'!AF82)/(F$195-F$194)*10)),1))</f>
        <v>6</v>
      </c>
      <c r="G79" s="73">
        <f>IF('Indicator Data'!AG82="No data","x",ROUND(IF('Indicator Data'!AG82&gt;G$195,10,IF('Indicator Data'!AG82&lt;G$194,0,10-(G$195-'Indicator Data'!AG82)/(G$195-G$194)*10)),1))</f>
        <v>2.6</v>
      </c>
      <c r="H79" s="74">
        <f t="shared" si="20"/>
        <v>4.3</v>
      </c>
      <c r="I79" s="75">
        <f>SUM(IF('Indicator Data'!S82=0,0,'Indicator Data'!S82/1000000),SUM('Indicator Data'!T82:U82))</f>
        <v>133.68208999999999</v>
      </c>
      <c r="J79" s="75">
        <f>I79/'Indicator Data'!BC82*1000000</f>
        <v>0.50638809504140769</v>
      </c>
      <c r="K79" s="73">
        <f t="shared" si="21"/>
        <v>0</v>
      </c>
      <c r="L79" s="73">
        <f>IF('Indicator Data'!V82="No data","x",ROUND(IF('Indicator Data'!V82&gt;L$195,10,IF('Indicator Data'!V82&lt;L$194,0,10-(L$195-'Indicator Data'!V82)/(L$195-L$194)*10)),1))</f>
        <v>0</v>
      </c>
      <c r="M79" s="74">
        <f t="shared" si="22"/>
        <v>0</v>
      </c>
      <c r="N79" s="76">
        <f t="shared" si="23"/>
        <v>3.3</v>
      </c>
      <c r="O79" s="88">
        <f>IF(AND('Indicator Data'!AK82="No data",'Indicator Data'!AL82="No data"),0,SUM('Indicator Data'!AK82:AM82)/1000)</f>
        <v>26.731000000000002</v>
      </c>
      <c r="P79" s="73">
        <f t="shared" si="24"/>
        <v>4.8</v>
      </c>
      <c r="Q79" s="77">
        <f>O79*1000/'Indicator Data'!BC82</f>
        <v>1.0125709561057783E-4</v>
      </c>
      <c r="R79" s="73">
        <f t="shared" si="25"/>
        <v>1.8</v>
      </c>
      <c r="S79" s="78">
        <f t="shared" si="26"/>
        <v>3.3</v>
      </c>
      <c r="T79" s="73">
        <f>IF('Indicator Data'!AB82="No data","x",ROUND(IF('Indicator Data'!AB82&gt;T$195,10,IF('Indicator Data'!AB82&lt;T$194,0,10-(T$195-'Indicator Data'!AB82)/(T$195-T$194)*10)),1))</f>
        <v>0.8</v>
      </c>
      <c r="U79" s="73">
        <f>IF('Indicator Data'!AA82="No data","x",ROUND(IF('Indicator Data'!AA82&gt;U$195,10,IF('Indicator Data'!AA82&lt;U$194,0,10-(U$195-'Indicator Data'!AA82)/(U$195-U$194)*10)),1))</f>
        <v>5.8</v>
      </c>
      <c r="V79" s="73">
        <f>IF('Indicator Data'!AE82="No data","x",ROUND(IF('Indicator Data'!AE82&gt;V$195,10,IF('Indicator Data'!AE82&lt;V$194,0,10-(V$195-'Indicator Data'!AE82)/(V$195-V$194)*10)),1))</f>
        <v>0.8</v>
      </c>
      <c r="W79" s="74">
        <f t="shared" si="17"/>
        <v>2.5</v>
      </c>
      <c r="X79" s="73">
        <f>IF('Indicator Data'!W82="No data","x",ROUND(IF('Indicator Data'!W82&gt;X$195,10,IF('Indicator Data'!W82&lt;X$194,0,10-(X$195-'Indicator Data'!W82)/(X$195-X$194)*10)),1))</f>
        <v>2</v>
      </c>
      <c r="Y79" s="73">
        <f>IF('Indicator Data'!X82="No data","x",ROUND(IF('Indicator Data'!X82&gt;Y$195,10,IF('Indicator Data'!X82&lt;Y$194,0,10-(Y$195-'Indicator Data'!X82)/(Y$195-Y$194)*10)),1))</f>
        <v>4.4000000000000004</v>
      </c>
      <c r="Z79" s="74">
        <f t="shared" si="27"/>
        <v>3.2</v>
      </c>
      <c r="AA79" s="88">
        <f>('Indicator Data'!AJ82+'Indicator Data'!AI82*0.5+'Indicator Data'!AH82*0.25)/1000</f>
        <v>1415.92525</v>
      </c>
      <c r="AB79" s="79">
        <f>AA79*1000/'Indicator Data'!BC82</f>
        <v>5.3635284282922942E-3</v>
      </c>
      <c r="AC79" s="74">
        <f t="shared" si="28"/>
        <v>0.5</v>
      </c>
      <c r="AD79" s="73">
        <f>IF('Indicator Data'!AN82="No data","x",ROUND(IF('Indicator Data'!AN82&lt;$AD$194,10,IF('Indicator Data'!AN82&gt;$AD$195,0,($AD$195-'Indicator Data'!AN82)/($AD$195-$AD$194)*10)),1))</f>
        <v>3.6</v>
      </c>
      <c r="AE79" s="73">
        <f>IF('Indicator Data'!AO82="No data","x",ROUND(IF('Indicator Data'!AO82&gt;$AE$195,10,IF('Indicator Data'!AO82&lt;$AE$194,0,10-($AE$195-'Indicator Data'!AO82)/($AE$195-$AE$194)*10)),1))</f>
        <v>1</v>
      </c>
      <c r="AF79" s="80">
        <f>IF('Indicator Data'!AP82="No data","x",ROUND(IF('Indicator Data'!AP82&gt;$AF$195,10,IF('Indicator Data'!AP82&lt;$AF$194,0,10-($AF$195-'Indicator Data'!AP82)/($AF$195-$AF$194)*10)),1))</f>
        <v>6.4</v>
      </c>
      <c r="AG79" s="80">
        <f>IF('Indicator Data'!AQ82="No data","x",ROUND(IF('Indicator Data'!AQ82&gt;$AG$195,10,IF('Indicator Data'!AQ82&lt;$AG$194,0,10-($AG$195-'Indicator Data'!AQ82)/($AG$195-$AG$194)*10)),1))</f>
        <v>5.4</v>
      </c>
      <c r="AH79" s="73">
        <f t="shared" si="29"/>
        <v>6.2</v>
      </c>
      <c r="AI79" s="74">
        <f t="shared" si="30"/>
        <v>3.6</v>
      </c>
      <c r="AJ79" s="81">
        <f t="shared" si="31"/>
        <v>2.5</v>
      </c>
      <c r="AK79" s="82">
        <f t="shared" si="18"/>
        <v>2.9</v>
      </c>
    </row>
    <row r="80" spans="1:37" s="4" customFormat="1" x14ac:dyDescent="0.35">
      <c r="A80" s="126" t="str">
        <f>'Indicator Data'!A83</f>
        <v>Iran</v>
      </c>
      <c r="B80" s="59" t="str">
        <f>'Indicator Data'!B83</f>
        <v>IRN</v>
      </c>
      <c r="C80" s="73">
        <f>ROUND(IF('Indicator Data'!Q83="No data",IF((0.1233*LN('Indicator Data'!BB83)-0.4559)&gt;C$195,0,IF((0.1233*LN('Indicator Data'!BB83)-0.4559)&lt;C$194,10,(C$195-(0.1233*LN('Indicator Data'!BB83)-0.4559))/(C$195-C$194)*10)),IF('Indicator Data'!Q83&gt;C$195,0,IF('Indicator Data'!Q83&lt;C$194,10,(C$195-'Indicator Data'!Q83)/(C$195-C$194)*10))),1)</f>
        <v>2.2999999999999998</v>
      </c>
      <c r="D80" s="73" t="str">
        <f>IF('Indicator Data'!R83="No data","x",ROUND((IF(LOG('Indicator Data'!R83*1000)&gt;D$195,10,IF(LOG('Indicator Data'!R83*1000)&lt;D$194,0,10-(D$195-LOG('Indicator Data'!R83*1000))/(D$195-D$194)*10))),1))</f>
        <v>x</v>
      </c>
      <c r="E80" s="74">
        <f t="shared" si="19"/>
        <v>2.2999999999999998</v>
      </c>
      <c r="F80" s="73">
        <f>IF('Indicator Data'!AF83="No data","x",ROUND(IF('Indicator Data'!AF83&gt;F$195,10,IF('Indicator Data'!AF83&lt;F$194,0,10-(F$195-'Indicator Data'!AF83)/(F$195-F$194)*10)),1))</f>
        <v>6.1</v>
      </c>
      <c r="G80" s="73">
        <f>IF('Indicator Data'!AG83="No data","x",ROUND(IF('Indicator Data'!AG83&gt;G$195,10,IF('Indicator Data'!AG83&lt;G$194,0,10-(G$195-'Indicator Data'!AG83)/(G$195-G$194)*10)),1))</f>
        <v>3.1</v>
      </c>
      <c r="H80" s="74">
        <f t="shared" si="20"/>
        <v>4.5999999999999996</v>
      </c>
      <c r="I80" s="75">
        <f>SUM(IF('Indicator Data'!S83=0,0,'Indicator Data'!S83/1000000),SUM('Indicator Data'!T83:U83))</f>
        <v>233.20438100000001</v>
      </c>
      <c r="J80" s="75">
        <f>I80/'Indicator Data'!BC83*1000000</f>
        <v>2.8732920373948732</v>
      </c>
      <c r="K80" s="73">
        <f t="shared" si="21"/>
        <v>0.1</v>
      </c>
      <c r="L80" s="73">
        <f>IF('Indicator Data'!V83="No data","x",ROUND(IF('Indicator Data'!V83&gt;L$195,10,IF('Indicator Data'!V83&lt;L$194,0,10-(L$195-'Indicator Data'!V83)/(L$195-L$194)*10)),1))</f>
        <v>0</v>
      </c>
      <c r="M80" s="74">
        <f t="shared" si="22"/>
        <v>0.1</v>
      </c>
      <c r="N80" s="76">
        <f t="shared" si="23"/>
        <v>2.2999999999999998</v>
      </c>
      <c r="O80" s="88">
        <f>IF(AND('Indicator Data'!AK83="No data",'Indicator Data'!AL83="No data"),0,SUM('Indicator Data'!AK83:AM83)/1000)</f>
        <v>979.43899999999996</v>
      </c>
      <c r="P80" s="73">
        <f t="shared" si="24"/>
        <v>10</v>
      </c>
      <c r="Q80" s="77">
        <f>O80*1000/'Indicator Data'!BC83</f>
        <v>1.2067587528786592E-2</v>
      </c>
      <c r="R80" s="73">
        <f t="shared" si="25"/>
        <v>5.9</v>
      </c>
      <c r="S80" s="78">
        <f t="shared" si="26"/>
        <v>8</v>
      </c>
      <c r="T80" s="73">
        <f>IF('Indicator Data'!AB83="No data","x",ROUND(IF('Indicator Data'!AB83&gt;T$195,10,IF('Indicator Data'!AB83&lt;T$194,0,10-(T$195-'Indicator Data'!AB83)/(T$195-T$194)*10)),1))</f>
        <v>0.2</v>
      </c>
      <c r="U80" s="73">
        <f>IF('Indicator Data'!AA83="No data","x",ROUND(IF('Indicator Data'!AA83&gt;U$195,10,IF('Indicator Data'!AA83&lt;U$194,0,10-(U$195-'Indicator Data'!AA83)/(U$195-U$194)*10)),1))</f>
        <v>0.3</v>
      </c>
      <c r="V80" s="73">
        <f>IF('Indicator Data'!AE83="No data","x",ROUND(IF('Indicator Data'!AE83&gt;V$195,10,IF('Indicator Data'!AE83&lt;V$194,0,10-(V$195-'Indicator Data'!AE83)/(V$195-V$194)*10)),1))</f>
        <v>0</v>
      </c>
      <c r="W80" s="74">
        <f t="shared" si="17"/>
        <v>0.2</v>
      </c>
      <c r="X80" s="73">
        <f>IF('Indicator Data'!W83="No data","x",ROUND(IF('Indicator Data'!W83&gt;X$195,10,IF('Indicator Data'!W83&lt;X$194,0,10-(X$195-'Indicator Data'!W83)/(X$195-X$194)*10)),1))</f>
        <v>1.1000000000000001</v>
      </c>
      <c r="Y80" s="73" t="str">
        <f>IF('Indicator Data'!X83="No data","x",ROUND(IF('Indicator Data'!X83&gt;Y$195,10,IF('Indicator Data'!X83&lt;Y$194,0,10-(Y$195-'Indicator Data'!X83)/(Y$195-Y$194)*10)),1))</f>
        <v>x</v>
      </c>
      <c r="Z80" s="74">
        <f t="shared" si="27"/>
        <v>1.1000000000000001</v>
      </c>
      <c r="AA80" s="88">
        <f>('Indicator Data'!AJ83+'Indicator Data'!AI83*0.5+'Indicator Data'!AH83*0.25)/1000</f>
        <v>133.339</v>
      </c>
      <c r="AB80" s="79">
        <f>AA80*1000/'Indicator Data'!BC83</f>
        <v>1.6428588748261764E-3</v>
      </c>
      <c r="AC80" s="74">
        <f t="shared" si="28"/>
        <v>0.2</v>
      </c>
      <c r="AD80" s="73">
        <f>IF('Indicator Data'!AN83="No data","x",ROUND(IF('Indicator Data'!AN83&lt;$AD$194,10,IF('Indicator Data'!AN83&gt;$AD$195,0,($AD$195-'Indicator Data'!AN83)/($AD$195-$AD$194)*10)),1))</f>
        <v>2.8</v>
      </c>
      <c r="AE80" s="73">
        <f>IF('Indicator Data'!AO83="No data","x",ROUND(IF('Indicator Data'!AO83&gt;$AE$195,10,IF('Indicator Data'!AO83&lt;$AE$194,0,10-($AE$195-'Indicator Data'!AO83)/($AE$195-$AE$194)*10)),1))</f>
        <v>0.2</v>
      </c>
      <c r="AF80" s="80">
        <f>IF('Indicator Data'!AP83="No data","x",ROUND(IF('Indicator Data'!AP83&gt;$AF$195,10,IF('Indicator Data'!AP83&lt;$AF$194,0,10-($AF$195-'Indicator Data'!AP83)/($AF$195-$AF$194)*10)),1))</f>
        <v>3.9</v>
      </c>
      <c r="AG80" s="80">
        <f>IF('Indicator Data'!AQ83="No data","x",ROUND(IF('Indicator Data'!AQ83&gt;$AG$195,10,IF('Indicator Data'!AQ83&lt;$AG$194,0,10-($AG$195-'Indicator Data'!AQ83)/($AG$195-$AG$194)*10)),1))</f>
        <v>6.5</v>
      </c>
      <c r="AH80" s="73">
        <f t="shared" si="29"/>
        <v>4.4000000000000004</v>
      </c>
      <c r="AI80" s="74">
        <f t="shared" si="30"/>
        <v>2.5</v>
      </c>
      <c r="AJ80" s="81">
        <f t="shared" si="31"/>
        <v>1</v>
      </c>
      <c r="AK80" s="82">
        <f t="shared" si="18"/>
        <v>5.5</v>
      </c>
    </row>
    <row r="81" spans="1:37" s="4" customFormat="1" x14ac:dyDescent="0.35">
      <c r="A81" s="126" t="str">
        <f>'Indicator Data'!A84</f>
        <v>Iraq</v>
      </c>
      <c r="B81" s="59" t="str">
        <f>'Indicator Data'!B84</f>
        <v>IRQ</v>
      </c>
      <c r="C81" s="73">
        <f>ROUND(IF('Indicator Data'!Q84="No data",IF((0.1233*LN('Indicator Data'!BB84)-0.4559)&gt;C$195,0,IF((0.1233*LN('Indicator Data'!BB84)-0.4559)&lt;C$194,10,(C$195-(0.1233*LN('Indicator Data'!BB84)-0.4559))/(C$195-C$194)*10)),IF('Indicator Data'!Q84&gt;C$195,0,IF('Indicator Data'!Q84&lt;C$194,10,(C$195-'Indicator Data'!Q84)/(C$195-C$194)*10))),1)</f>
        <v>4.0999999999999996</v>
      </c>
      <c r="D81" s="73">
        <f>IF('Indicator Data'!R84="No data","x",ROUND((IF(LOG('Indicator Data'!R84*1000)&gt;D$195,10,IF(LOG('Indicator Data'!R84*1000)&lt;D$194,0,10-(D$195-LOG('Indicator Data'!R84*1000))/(D$195-D$194)*10))),1))</f>
        <v>6.4</v>
      </c>
      <c r="E81" s="74">
        <f t="shared" si="19"/>
        <v>5.4</v>
      </c>
      <c r="F81" s="73">
        <f>IF('Indicator Data'!AF84="No data","x",ROUND(IF('Indicator Data'!AF84&gt;F$195,10,IF('Indicator Data'!AF84&lt;F$194,0,10-(F$195-'Indicator Data'!AF84)/(F$195-F$194)*10)),1))</f>
        <v>6.7</v>
      </c>
      <c r="G81" s="73">
        <f>IF('Indicator Data'!AG84="No data","x",ROUND(IF('Indicator Data'!AG84&gt;G$195,10,IF('Indicator Data'!AG84&lt;G$194,0,10-(G$195-'Indicator Data'!AG84)/(G$195-G$194)*10)),1))</f>
        <v>1.1000000000000001</v>
      </c>
      <c r="H81" s="74">
        <f t="shared" si="20"/>
        <v>3.9</v>
      </c>
      <c r="I81" s="75">
        <f>SUM(IF('Indicator Data'!S84=0,0,'Indicator Data'!S84/1000000),SUM('Indicator Data'!T84:U84))</f>
        <v>6744.4096279999994</v>
      </c>
      <c r="J81" s="75">
        <f>I81/'Indicator Data'!BC84*1000000</f>
        <v>176.21103312963345</v>
      </c>
      <c r="K81" s="73">
        <f t="shared" si="21"/>
        <v>3.5</v>
      </c>
      <c r="L81" s="73">
        <f>IF('Indicator Data'!V84="No data","x",ROUND(IF('Indicator Data'!V84&gt;L$195,10,IF('Indicator Data'!V84&lt;L$194,0,10-(L$195-'Indicator Data'!V84)/(L$195-L$194)*10)),1))</f>
        <v>1</v>
      </c>
      <c r="M81" s="74">
        <f t="shared" si="22"/>
        <v>2.2999999999999998</v>
      </c>
      <c r="N81" s="76">
        <f t="shared" si="23"/>
        <v>4.3</v>
      </c>
      <c r="O81" s="88">
        <f>IF(AND('Indicator Data'!AK84="No data",'Indicator Data'!AL84="No data"),0,SUM('Indicator Data'!AK84:AM84)/1000)</f>
        <v>2237.614</v>
      </c>
      <c r="P81" s="73">
        <f t="shared" si="24"/>
        <v>10</v>
      </c>
      <c r="Q81" s="77">
        <f>O81*1000/'Indicator Data'!BC84</f>
        <v>5.8462088816253574E-2</v>
      </c>
      <c r="R81" s="73">
        <f t="shared" si="25"/>
        <v>8.6999999999999993</v>
      </c>
      <c r="S81" s="78">
        <f t="shared" si="26"/>
        <v>9.4</v>
      </c>
      <c r="T81" s="73" t="str">
        <f>IF('Indicator Data'!AB84="No data","x",ROUND(IF('Indicator Data'!AB84&gt;T$195,10,IF('Indicator Data'!AB84&lt;T$194,0,10-(T$195-'Indicator Data'!AB84)/(T$195-T$194)*10)),1))</f>
        <v>x</v>
      </c>
      <c r="U81" s="73">
        <f>IF('Indicator Data'!AA84="No data","x",ROUND(IF('Indicator Data'!AA84&gt;U$195,10,IF('Indicator Data'!AA84&lt;U$194,0,10-(U$195-'Indicator Data'!AA84)/(U$195-U$194)*10)),1))</f>
        <v>0.8</v>
      </c>
      <c r="V81" s="73" t="str">
        <f>IF('Indicator Data'!AE84="No data","x",ROUND(IF('Indicator Data'!AE84&gt;V$195,10,IF('Indicator Data'!AE84&lt;V$194,0,10-(V$195-'Indicator Data'!AE84)/(V$195-V$194)*10)),1))</f>
        <v>x</v>
      </c>
      <c r="W81" s="74">
        <f t="shared" si="17"/>
        <v>0.8</v>
      </c>
      <c r="X81" s="73">
        <f>IF('Indicator Data'!W84="No data","x",ROUND(IF('Indicator Data'!W84&gt;X$195,10,IF('Indicator Data'!W84&lt;X$194,0,10-(X$195-'Indicator Data'!W84)/(X$195-X$194)*10)),1))</f>
        <v>2.2999999999999998</v>
      </c>
      <c r="Y81" s="73">
        <f>IF('Indicator Data'!X84="No data","x",ROUND(IF('Indicator Data'!X84&gt;Y$195,10,IF('Indicator Data'!X84&lt;Y$194,0,10-(Y$195-'Indicator Data'!X84)/(Y$195-Y$194)*10)),1))</f>
        <v>1.9</v>
      </c>
      <c r="Z81" s="74">
        <f t="shared" si="27"/>
        <v>2.1</v>
      </c>
      <c r="AA81" s="88">
        <f>('Indicator Data'!AJ84+'Indicator Data'!AI84*0.5+'Indicator Data'!AH84*0.25)/1000</f>
        <v>27.984500000000001</v>
      </c>
      <c r="AB81" s="79">
        <f>AA81*1000/'Indicator Data'!BC84</f>
        <v>7.3115037914423496E-4</v>
      </c>
      <c r="AC81" s="74">
        <f t="shared" si="28"/>
        <v>0.1</v>
      </c>
      <c r="AD81" s="73">
        <f>IF('Indicator Data'!AN84="No data","x",ROUND(IF('Indicator Data'!AN84&lt;$AD$194,10,IF('Indicator Data'!AN84&gt;$AD$195,0,($AD$195-'Indicator Data'!AN84)/($AD$195-$AD$194)*10)),1))</f>
        <v>5.3</v>
      </c>
      <c r="AE81" s="73">
        <f>IF('Indicator Data'!AO84="No data","x",ROUND(IF('Indicator Data'!AO84&gt;$AE$195,10,IF('Indicator Data'!AO84&lt;$AE$194,0,10-($AE$195-'Indicator Data'!AO84)/($AE$195-$AE$194)*10)),1))</f>
        <v>7.6</v>
      </c>
      <c r="AF81" s="80">
        <f>IF('Indicator Data'!AP84="No data","x",ROUND(IF('Indicator Data'!AP84&gt;$AF$195,10,IF('Indicator Data'!AP84&lt;$AF$194,0,10-($AF$195-'Indicator Data'!AP84)/($AF$195-$AF$194)*10)),1))</f>
        <v>4.5</v>
      </c>
      <c r="AG81" s="80">
        <f>IF('Indicator Data'!AQ84="No data","x",ROUND(IF('Indicator Data'!AQ84&gt;$AG$195,10,IF('Indicator Data'!AQ84&lt;$AG$194,0,10-($AG$195-'Indicator Data'!AQ84)/($AG$195-$AG$194)*10)),1))</f>
        <v>8.1999999999999993</v>
      </c>
      <c r="AH81" s="73">
        <f t="shared" si="29"/>
        <v>5.2</v>
      </c>
      <c r="AI81" s="74">
        <f t="shared" si="30"/>
        <v>6</v>
      </c>
      <c r="AJ81" s="81">
        <f t="shared" si="31"/>
        <v>2.6</v>
      </c>
      <c r="AK81" s="82">
        <f t="shared" si="18"/>
        <v>7.3</v>
      </c>
    </row>
    <row r="82" spans="1:37" s="4" customFormat="1" x14ac:dyDescent="0.35">
      <c r="A82" s="126" t="str">
        <f>'Indicator Data'!A85</f>
        <v>Ireland</v>
      </c>
      <c r="B82" s="59" t="str">
        <f>'Indicator Data'!B85</f>
        <v>IRL</v>
      </c>
      <c r="C82" s="73">
        <f>ROUND(IF('Indicator Data'!Q85="No data",IF((0.1233*LN('Indicator Data'!BB85)-0.4559)&gt;C$195,0,IF((0.1233*LN('Indicator Data'!BB85)-0.4559)&lt;C$194,10,(C$195-(0.1233*LN('Indicator Data'!BB85)-0.4559))/(C$195-C$194)*10)),IF('Indicator Data'!Q85&gt;C$195,0,IF('Indicator Data'!Q85&lt;C$194,10,(C$195-'Indicator Data'!Q85)/(C$195-C$194)*10))),1)</f>
        <v>0.2</v>
      </c>
      <c r="D82" s="73" t="str">
        <f>IF('Indicator Data'!R85="No data","x",ROUND((IF(LOG('Indicator Data'!R85*1000)&gt;D$195,10,IF(LOG('Indicator Data'!R85*1000)&lt;D$194,0,10-(D$195-LOG('Indicator Data'!R85*1000))/(D$195-D$194)*10))),1))</f>
        <v>x</v>
      </c>
      <c r="E82" s="74">
        <f t="shared" si="19"/>
        <v>0.2</v>
      </c>
      <c r="F82" s="73">
        <f>IF('Indicator Data'!AF85="No data","x",ROUND(IF('Indicator Data'!AF85&gt;F$195,10,IF('Indicator Data'!AF85&lt;F$194,0,10-(F$195-'Indicator Data'!AF85)/(F$195-F$194)*10)),1))</f>
        <v>1.5</v>
      </c>
      <c r="G82" s="73">
        <f>IF('Indicator Data'!AG85="No data","x",ROUND(IF('Indicator Data'!AG85&gt;G$195,10,IF('Indicator Data'!AG85&lt;G$194,0,10-(G$195-'Indicator Data'!AG85)/(G$195-G$194)*10)),1))</f>
        <v>1.9</v>
      </c>
      <c r="H82" s="74">
        <f t="shared" si="20"/>
        <v>1.7</v>
      </c>
      <c r="I82" s="75">
        <f>SUM(IF('Indicator Data'!S85=0,0,'Indicator Data'!S85/1000000),SUM('Indicator Data'!T85:U85))</f>
        <v>0.793458</v>
      </c>
      <c r="J82" s="75">
        <f>I82/'Indicator Data'!BC85*1000000</f>
        <v>0.16483643869629599</v>
      </c>
      <c r="K82" s="73">
        <f t="shared" si="21"/>
        <v>0</v>
      </c>
      <c r="L82" s="73" t="str">
        <f>IF('Indicator Data'!V85="No data","x",ROUND(IF('Indicator Data'!V85&gt;L$195,10,IF('Indicator Data'!V85&lt;L$194,0,10-(L$195-'Indicator Data'!V85)/(L$195-L$194)*10)),1))</f>
        <v>x</v>
      </c>
      <c r="M82" s="74">
        <f t="shared" si="22"/>
        <v>0</v>
      </c>
      <c r="N82" s="76">
        <f t="shared" si="23"/>
        <v>0.5</v>
      </c>
      <c r="O82" s="88">
        <f>IF(AND('Indicator Data'!AK85="No data",'Indicator Data'!AL85="No data"),0,SUM('Indicator Data'!AK85:AM85)/1000)</f>
        <v>6.4050000000000002</v>
      </c>
      <c r="P82" s="73">
        <f t="shared" si="24"/>
        <v>2.7</v>
      </c>
      <c r="Q82" s="77">
        <f>O82*1000/'Indicator Data'!BC85</f>
        <v>1.3306027412286169E-3</v>
      </c>
      <c r="R82" s="73">
        <f t="shared" si="25"/>
        <v>3.4</v>
      </c>
      <c r="S82" s="78">
        <f t="shared" si="26"/>
        <v>3.1</v>
      </c>
      <c r="T82" s="73">
        <f>IF('Indicator Data'!AB85="No data","x",ROUND(IF('Indicator Data'!AB85&gt;T$195,10,IF('Indicator Data'!AB85&lt;T$194,0,10-(T$195-'Indicator Data'!AB85)/(T$195-T$194)*10)),1))</f>
        <v>0.4</v>
      </c>
      <c r="U82" s="73">
        <f>IF('Indicator Data'!AA85="No data","x",ROUND(IF('Indicator Data'!AA85&gt;U$195,10,IF('Indicator Data'!AA85&lt;U$194,0,10-(U$195-'Indicator Data'!AA85)/(U$195-U$194)*10)),1))</f>
        <v>0.1</v>
      </c>
      <c r="V82" s="73" t="str">
        <f>IF('Indicator Data'!AE85="No data","x",ROUND(IF('Indicator Data'!AE85&gt;V$195,10,IF('Indicator Data'!AE85&lt;V$194,0,10-(V$195-'Indicator Data'!AE85)/(V$195-V$194)*10)),1))</f>
        <v>x</v>
      </c>
      <c r="W82" s="74">
        <f t="shared" si="17"/>
        <v>0.3</v>
      </c>
      <c r="X82" s="73">
        <f>IF('Indicator Data'!W85="No data","x",ROUND(IF('Indicator Data'!W85&gt;X$195,10,IF('Indicator Data'!W85&lt;X$194,0,10-(X$195-'Indicator Data'!W85)/(X$195-X$194)*10)),1))</f>
        <v>0.3</v>
      </c>
      <c r="Y82" s="73" t="str">
        <f>IF('Indicator Data'!X85="No data","x",ROUND(IF('Indicator Data'!X85&gt;Y$195,10,IF('Indicator Data'!X85&lt;Y$194,0,10-(Y$195-'Indicator Data'!X85)/(Y$195-Y$194)*10)),1))</f>
        <v>x</v>
      </c>
      <c r="Z82" s="74">
        <f t="shared" si="27"/>
        <v>0.3</v>
      </c>
      <c r="AA82" s="88">
        <f>('Indicator Data'!AJ85+'Indicator Data'!AI85*0.5+'Indicator Data'!AH85*0.25)/1000</f>
        <v>0.15</v>
      </c>
      <c r="AB82" s="79">
        <f>AA82*1000/'Indicator Data'!BC85</f>
        <v>3.1161656703246295E-5</v>
      </c>
      <c r="AC82" s="74">
        <f t="shared" si="28"/>
        <v>0</v>
      </c>
      <c r="AD82" s="73">
        <f>IF('Indicator Data'!AN85="No data","x",ROUND(IF('Indicator Data'!AN85&lt;$AD$194,10,IF('Indicator Data'!AN85&gt;$AD$195,0,($AD$195-'Indicator Data'!AN85)/($AD$195-$AD$194)*10)),1))</f>
        <v>0.5</v>
      </c>
      <c r="AE82" s="73">
        <f>IF('Indicator Data'!AO85="No data","x",ROUND(IF('Indicator Data'!AO85&gt;$AE$195,10,IF('Indicator Data'!AO85&lt;$AE$194,0,10-($AE$195-'Indicator Data'!AO85)/($AE$195-$AE$194)*10)),1))</f>
        <v>0</v>
      </c>
      <c r="AF82" s="80">
        <f>IF('Indicator Data'!AP85="No data","x",ROUND(IF('Indicator Data'!AP85&gt;$AF$195,10,IF('Indicator Data'!AP85&lt;$AF$194,0,10-($AF$195-'Indicator Data'!AP85)/($AF$195-$AF$194)*10)),1))</f>
        <v>0.3</v>
      </c>
      <c r="AG82" s="80">
        <f>IF('Indicator Data'!AQ85="No data","x",ROUND(IF('Indicator Data'!AQ85&gt;$AG$195,10,IF('Indicator Data'!AQ85&lt;$AG$194,0,10-($AG$195-'Indicator Data'!AQ85)/($AG$195-$AG$194)*10)),1))</f>
        <v>1.7</v>
      </c>
      <c r="AH82" s="73">
        <f t="shared" si="29"/>
        <v>0.6</v>
      </c>
      <c r="AI82" s="74">
        <f t="shared" si="30"/>
        <v>0.4</v>
      </c>
      <c r="AJ82" s="81">
        <f t="shared" si="31"/>
        <v>0.3</v>
      </c>
      <c r="AK82" s="82">
        <f t="shared" si="18"/>
        <v>1.8</v>
      </c>
    </row>
    <row r="83" spans="1:37" s="4" customFormat="1" x14ac:dyDescent="0.35">
      <c r="A83" s="126" t="str">
        <f>'Indicator Data'!A86</f>
        <v>Israel</v>
      </c>
      <c r="B83" s="59" t="str">
        <f>'Indicator Data'!B86</f>
        <v>ISR</v>
      </c>
      <c r="C83" s="73">
        <f>ROUND(IF('Indicator Data'!Q86="No data",IF((0.1233*LN('Indicator Data'!BB86)-0.4559)&gt;C$195,0,IF((0.1233*LN('Indicator Data'!BB86)-0.4559)&lt;C$194,10,(C$195-(0.1233*LN('Indicator Data'!BB86)-0.4559))/(C$195-C$194)*10)),IF('Indicator Data'!Q86&gt;C$195,0,IF('Indicator Data'!Q86&lt;C$194,10,(C$195-'Indicator Data'!Q86)/(C$195-C$194)*10))),1)</f>
        <v>0.7</v>
      </c>
      <c r="D83" s="73" t="str">
        <f>IF('Indicator Data'!R86="No data","x",ROUND((IF(LOG('Indicator Data'!R86*1000)&gt;D$195,10,IF(LOG('Indicator Data'!R86*1000)&lt;D$194,0,10-(D$195-LOG('Indicator Data'!R86*1000))/(D$195-D$194)*10))),1))</f>
        <v>x</v>
      </c>
      <c r="E83" s="74">
        <f t="shared" si="19"/>
        <v>0.7</v>
      </c>
      <c r="F83" s="73">
        <f>IF('Indicator Data'!AF86="No data","x",ROUND(IF('Indicator Data'!AF86&gt;F$195,10,IF('Indicator Data'!AF86&lt;F$194,0,10-(F$195-'Indicator Data'!AF86)/(F$195-F$194)*10)),1))</f>
        <v>1.3</v>
      </c>
      <c r="G83" s="73">
        <f>IF('Indicator Data'!AG86="No data","x",ROUND(IF('Indicator Data'!AG86&gt;G$195,10,IF('Indicator Data'!AG86&lt;G$194,0,10-(G$195-'Indicator Data'!AG86)/(G$195-G$194)*10)),1))</f>
        <v>4.4000000000000004</v>
      </c>
      <c r="H83" s="74">
        <f t="shared" si="20"/>
        <v>2.9</v>
      </c>
      <c r="I83" s="75">
        <f>SUM(IF('Indicator Data'!S86=0,0,'Indicator Data'!S86/1000000),SUM('Indicator Data'!T86:U86))</f>
        <v>9.7128999999999993E-2</v>
      </c>
      <c r="J83" s="75">
        <f>I83/'Indicator Data'!BC86*1000000</f>
        <v>1.1148363252375924E-2</v>
      </c>
      <c r="K83" s="73">
        <f t="shared" si="21"/>
        <v>0</v>
      </c>
      <c r="L83" s="73" t="str">
        <f>IF('Indicator Data'!V86="No data","x",ROUND(IF('Indicator Data'!V86&gt;L$195,10,IF('Indicator Data'!V86&lt;L$194,0,10-(L$195-'Indicator Data'!V86)/(L$195-L$194)*10)),1))</f>
        <v>x</v>
      </c>
      <c r="M83" s="74">
        <f t="shared" si="22"/>
        <v>0</v>
      </c>
      <c r="N83" s="76">
        <f t="shared" si="23"/>
        <v>1.1000000000000001</v>
      </c>
      <c r="O83" s="88">
        <f>IF(AND('Indicator Data'!AK86="No data",'Indicator Data'!AL86="No data"),0,SUM('Indicator Data'!AK86:AM86)/1000)</f>
        <v>17.957999999999998</v>
      </c>
      <c r="P83" s="73">
        <f t="shared" si="24"/>
        <v>4.2</v>
      </c>
      <c r="Q83" s="77">
        <f>O83*1000/'Indicator Data'!BC86</f>
        <v>2.0612001285524079E-3</v>
      </c>
      <c r="R83" s="73">
        <f t="shared" si="25"/>
        <v>3.8</v>
      </c>
      <c r="S83" s="78">
        <f t="shared" si="26"/>
        <v>4</v>
      </c>
      <c r="T83" s="73" t="str">
        <f>IF('Indicator Data'!AB86="No data","x",ROUND(IF('Indicator Data'!AB86&gt;T$195,10,IF('Indicator Data'!AB86&lt;T$194,0,10-(T$195-'Indicator Data'!AB86)/(T$195-T$194)*10)),1))</f>
        <v>x</v>
      </c>
      <c r="U83" s="73">
        <f>IF('Indicator Data'!AA86="No data","x",ROUND(IF('Indicator Data'!AA86&gt;U$195,10,IF('Indicator Data'!AA86&lt;U$194,0,10-(U$195-'Indicator Data'!AA86)/(U$195-U$194)*10)),1))</f>
        <v>0.1</v>
      </c>
      <c r="V83" s="73" t="str">
        <f>IF('Indicator Data'!AE86="No data","x",ROUND(IF('Indicator Data'!AE86&gt;V$195,10,IF('Indicator Data'!AE86&lt;V$194,0,10-(V$195-'Indicator Data'!AE86)/(V$195-V$194)*10)),1))</f>
        <v>x</v>
      </c>
      <c r="W83" s="74">
        <f t="shared" si="17"/>
        <v>0.1</v>
      </c>
      <c r="X83" s="73">
        <f>IF('Indicator Data'!W86="No data","x",ROUND(IF('Indicator Data'!W86&gt;X$195,10,IF('Indicator Data'!W86&lt;X$194,0,10-(X$195-'Indicator Data'!W86)/(X$195-X$194)*10)),1))</f>
        <v>0.3</v>
      </c>
      <c r="Y83" s="73" t="str">
        <f>IF('Indicator Data'!X86="No data","x",ROUND(IF('Indicator Data'!X86&gt;Y$195,10,IF('Indicator Data'!X86&lt;Y$194,0,10-(Y$195-'Indicator Data'!X86)/(Y$195-Y$194)*10)),1))</f>
        <v>x</v>
      </c>
      <c r="Z83" s="74">
        <f t="shared" si="27"/>
        <v>0.3</v>
      </c>
      <c r="AA83" s="88">
        <f>('Indicator Data'!AJ86+'Indicator Data'!AI86*0.5+'Indicator Data'!AH86*0.25)/1000</f>
        <v>15.03425</v>
      </c>
      <c r="AB83" s="79">
        <f>AA83*1000/'Indicator Data'!BC86</f>
        <v>1.7256152150957257E-3</v>
      </c>
      <c r="AC83" s="74">
        <f t="shared" si="28"/>
        <v>0.2</v>
      </c>
      <c r="AD83" s="73">
        <f>IF('Indicator Data'!AN86="No data","x",ROUND(IF('Indicator Data'!AN86&lt;$AD$194,10,IF('Indicator Data'!AN86&gt;$AD$195,0,($AD$195-'Indicator Data'!AN86)/($AD$195-$AD$194)*10)),1))</f>
        <v>0</v>
      </c>
      <c r="AE83" s="73">
        <f>IF('Indicator Data'!AO86="No data","x",ROUND(IF('Indicator Data'!AO86&gt;$AE$195,10,IF('Indicator Data'!AO86&lt;$AE$194,0,10-($AE$195-'Indicator Data'!AO86)/($AE$195-$AE$194)*10)),1))</f>
        <v>0</v>
      </c>
      <c r="AF83" s="80">
        <f>IF('Indicator Data'!AP86="No data","x",ROUND(IF('Indicator Data'!AP86&gt;$AF$195,10,IF('Indicator Data'!AP86&lt;$AF$194,0,10-($AF$195-'Indicator Data'!AP86)/($AF$195-$AF$194)*10)),1))</f>
        <v>1.3</v>
      </c>
      <c r="AG83" s="80">
        <f>IF('Indicator Data'!AQ86="No data","x",ROUND(IF('Indicator Data'!AQ86&gt;$AG$195,10,IF('Indicator Data'!AQ86&lt;$AG$194,0,10-($AG$195-'Indicator Data'!AQ86)/($AG$195-$AG$194)*10)),1))</f>
        <v>3</v>
      </c>
      <c r="AH83" s="73">
        <f t="shared" si="29"/>
        <v>1.6</v>
      </c>
      <c r="AI83" s="74">
        <f t="shared" si="30"/>
        <v>0.5</v>
      </c>
      <c r="AJ83" s="81">
        <f t="shared" si="31"/>
        <v>0.3</v>
      </c>
      <c r="AK83" s="82">
        <f t="shared" si="18"/>
        <v>2.2999999999999998</v>
      </c>
    </row>
    <row r="84" spans="1:37" s="4" customFormat="1" x14ac:dyDescent="0.35">
      <c r="A84" s="126" t="str">
        <f>'Indicator Data'!A87</f>
        <v>Italy</v>
      </c>
      <c r="B84" s="59" t="str">
        <f>'Indicator Data'!B87</f>
        <v>ITA</v>
      </c>
      <c r="C84" s="73">
        <f>ROUND(IF('Indicator Data'!Q87="No data",IF((0.1233*LN('Indicator Data'!BB87)-0.4559)&gt;C$195,0,IF((0.1233*LN('Indicator Data'!BB87)-0.4559)&lt;C$194,10,(C$195-(0.1233*LN('Indicator Data'!BB87)-0.4559))/(C$195-C$194)*10)),IF('Indicator Data'!Q87&gt;C$195,0,IF('Indicator Data'!Q87&lt;C$194,10,(C$195-'Indicator Data'!Q87)/(C$195-C$194)*10))),1)</f>
        <v>1.1000000000000001</v>
      </c>
      <c r="D84" s="73" t="str">
        <f>IF('Indicator Data'!R87="No data","x",ROUND((IF(LOG('Indicator Data'!R87*1000)&gt;D$195,10,IF(LOG('Indicator Data'!R87*1000)&lt;D$194,0,10-(D$195-LOG('Indicator Data'!R87*1000))/(D$195-D$194)*10))),1))</f>
        <v>x</v>
      </c>
      <c r="E84" s="74">
        <f t="shared" si="19"/>
        <v>1.1000000000000001</v>
      </c>
      <c r="F84" s="73">
        <f>IF('Indicator Data'!AF87="No data","x",ROUND(IF('Indicator Data'!AF87&gt;F$195,10,IF('Indicator Data'!AF87&lt;F$194,0,10-(F$195-'Indicator Data'!AF87)/(F$195-F$194)*10)),1))</f>
        <v>1.2</v>
      </c>
      <c r="G84" s="73">
        <f>IF('Indicator Data'!AG87="No data","x",ROUND(IF('Indicator Data'!AG87&gt;G$195,10,IF('Indicator Data'!AG87&lt;G$194,0,10-(G$195-'Indicator Data'!AG87)/(G$195-G$194)*10)),1))</f>
        <v>2.5</v>
      </c>
      <c r="H84" s="74">
        <f t="shared" si="20"/>
        <v>1.9</v>
      </c>
      <c r="I84" s="75">
        <f>SUM(IF('Indicator Data'!S87=0,0,'Indicator Data'!S87/1000000),SUM('Indicator Data'!T87:U87))</f>
        <v>0.13231699999999999</v>
      </c>
      <c r="J84" s="75">
        <f>I84/'Indicator Data'!BC87*1000000</f>
        <v>2.1852007556685377E-3</v>
      </c>
      <c r="K84" s="73">
        <f t="shared" si="21"/>
        <v>0</v>
      </c>
      <c r="L84" s="73" t="str">
        <f>IF('Indicator Data'!V87="No data","x",ROUND(IF('Indicator Data'!V87&gt;L$195,10,IF('Indicator Data'!V87&lt;L$194,0,10-(L$195-'Indicator Data'!V87)/(L$195-L$194)*10)),1))</f>
        <v>x</v>
      </c>
      <c r="M84" s="74">
        <f t="shared" si="22"/>
        <v>0</v>
      </c>
      <c r="N84" s="76">
        <f t="shared" si="23"/>
        <v>1</v>
      </c>
      <c r="O84" s="88">
        <f>IF(AND('Indicator Data'!AK87="No data",'Indicator Data'!AL87="No data"),0,SUM('Indicator Data'!AK87:AM87)/1000)</f>
        <v>180.82900000000001</v>
      </c>
      <c r="P84" s="73">
        <f t="shared" si="24"/>
        <v>7.5</v>
      </c>
      <c r="Q84" s="77">
        <f>O84*1000/'Indicator Data'!BC87</f>
        <v>2.9863711197108916E-3</v>
      </c>
      <c r="R84" s="73">
        <f t="shared" si="25"/>
        <v>4.2</v>
      </c>
      <c r="S84" s="78">
        <f t="shared" si="26"/>
        <v>5.9</v>
      </c>
      <c r="T84" s="73">
        <f>IF('Indicator Data'!AB87="No data","x",ROUND(IF('Indicator Data'!AB87&gt;T$195,10,IF('Indicator Data'!AB87&lt;T$194,0,10-(T$195-'Indicator Data'!AB87)/(T$195-T$194)*10)),1))</f>
        <v>0.6</v>
      </c>
      <c r="U84" s="73">
        <f>IF('Indicator Data'!AA87="No data","x",ROUND(IF('Indicator Data'!AA87&gt;U$195,10,IF('Indicator Data'!AA87&lt;U$194,0,10-(U$195-'Indicator Data'!AA87)/(U$195-U$194)*10)),1))</f>
        <v>0.1</v>
      </c>
      <c r="V84" s="73" t="str">
        <f>IF('Indicator Data'!AE87="No data","x",ROUND(IF('Indicator Data'!AE87&gt;V$195,10,IF('Indicator Data'!AE87&lt;V$194,0,10-(V$195-'Indicator Data'!AE87)/(V$195-V$194)*10)),1))</f>
        <v>x</v>
      </c>
      <c r="W84" s="74">
        <f t="shared" si="17"/>
        <v>0.4</v>
      </c>
      <c r="X84" s="73">
        <f>IF('Indicator Data'!W87="No data","x",ROUND(IF('Indicator Data'!W87&gt;X$195,10,IF('Indicator Data'!W87&lt;X$194,0,10-(X$195-'Indicator Data'!W87)/(X$195-X$194)*10)),1))</f>
        <v>0.3</v>
      </c>
      <c r="Y84" s="73" t="str">
        <f>IF('Indicator Data'!X87="No data","x",ROUND(IF('Indicator Data'!X87&gt;Y$195,10,IF('Indicator Data'!X87&lt;Y$194,0,10-(Y$195-'Indicator Data'!X87)/(Y$195-Y$194)*10)),1))</f>
        <v>x</v>
      </c>
      <c r="Z84" s="74">
        <f t="shared" si="27"/>
        <v>0.3</v>
      </c>
      <c r="AA84" s="88">
        <f>('Indicator Data'!AJ87+'Indicator Data'!AI87*0.5+'Indicator Data'!AH87*0.25)/1000</f>
        <v>12.19275</v>
      </c>
      <c r="AB84" s="79">
        <f>AA84*1000/'Indicator Data'!BC87</f>
        <v>2.0136193016526648E-4</v>
      </c>
      <c r="AC84" s="74">
        <f t="shared" si="28"/>
        <v>0</v>
      </c>
      <c r="AD84" s="73">
        <f>IF('Indicator Data'!AN87="No data","x",ROUND(IF('Indicator Data'!AN87&lt;$AD$194,10,IF('Indicator Data'!AN87&gt;$AD$195,0,($AD$195-'Indicator Data'!AN87)/($AD$195-$AD$194)*10)),1))</f>
        <v>1.1000000000000001</v>
      </c>
      <c r="AE84" s="73">
        <f>IF('Indicator Data'!AO87="No data","x",ROUND(IF('Indicator Data'!AO87&gt;$AE$195,10,IF('Indicator Data'!AO87&lt;$AE$194,0,10-($AE$195-'Indicator Data'!AO87)/($AE$195-$AE$194)*10)),1))</f>
        <v>0</v>
      </c>
      <c r="AF84" s="80">
        <f>IF('Indicator Data'!AP87="No data","x",ROUND(IF('Indicator Data'!AP87&gt;$AF$195,10,IF('Indicator Data'!AP87&lt;$AF$194,0,10-($AF$195-'Indicator Data'!AP87)/($AF$195-$AF$194)*10)),1))</f>
        <v>1.1000000000000001</v>
      </c>
      <c r="AG84" s="80">
        <f>IF('Indicator Data'!AQ87="No data","x",ROUND(IF('Indicator Data'!AQ87&gt;$AG$195,10,IF('Indicator Data'!AQ87&lt;$AG$194,0,10-($AG$195-'Indicator Data'!AQ87)/($AG$195-$AG$194)*10)),1))</f>
        <v>2.5</v>
      </c>
      <c r="AH84" s="73">
        <f t="shared" si="29"/>
        <v>1.4</v>
      </c>
      <c r="AI84" s="74">
        <f t="shared" si="30"/>
        <v>0.8</v>
      </c>
      <c r="AJ84" s="81">
        <f t="shared" si="31"/>
        <v>0.4</v>
      </c>
      <c r="AK84" s="82">
        <f t="shared" si="18"/>
        <v>3.6</v>
      </c>
    </row>
    <row r="85" spans="1:37" s="4" customFormat="1" x14ac:dyDescent="0.35">
      <c r="A85" s="126" t="str">
        <f>'Indicator Data'!A88</f>
        <v>Jamaica</v>
      </c>
      <c r="B85" s="59" t="str">
        <f>'Indicator Data'!B88</f>
        <v>JAM</v>
      </c>
      <c r="C85" s="73">
        <f>ROUND(IF('Indicator Data'!Q88="No data",IF((0.1233*LN('Indicator Data'!BB88)-0.4559)&gt;C$195,0,IF((0.1233*LN('Indicator Data'!BB88)-0.4559)&lt;C$194,10,(C$195-(0.1233*LN('Indicator Data'!BB88)-0.4559))/(C$195-C$194)*10)),IF('Indicator Data'!Q88&gt;C$195,0,IF('Indicator Data'!Q88&lt;C$194,10,(C$195-'Indicator Data'!Q88)/(C$195-C$194)*10))),1)</f>
        <v>3.4</v>
      </c>
      <c r="D85" s="73">
        <f>IF('Indicator Data'!R88="No data","x",ROUND((IF(LOG('Indicator Data'!R88*1000)&gt;D$195,10,IF(LOG('Indicator Data'!R88*1000)&lt;D$194,0,10-(D$195-LOG('Indicator Data'!R88*1000))/(D$195-D$194)*10))),1))</f>
        <v>3.9</v>
      </c>
      <c r="E85" s="74">
        <f t="shared" si="19"/>
        <v>3.7</v>
      </c>
      <c r="F85" s="73">
        <f>IF('Indicator Data'!AF88="No data","x",ROUND(IF('Indicator Data'!AF88&gt;F$195,10,IF('Indicator Data'!AF88&lt;F$194,0,10-(F$195-'Indicator Data'!AF88)/(F$195-F$194)*10)),1))</f>
        <v>5.5</v>
      </c>
      <c r="G85" s="73" t="str">
        <f>IF('Indicator Data'!AG88="No data","x",ROUND(IF('Indicator Data'!AG88&gt;G$195,10,IF('Indicator Data'!AG88&lt;G$194,0,10-(G$195-'Indicator Data'!AG88)/(G$195-G$194)*10)),1))</f>
        <v>x</v>
      </c>
      <c r="H85" s="74">
        <f t="shared" si="20"/>
        <v>5.5</v>
      </c>
      <c r="I85" s="75">
        <f>SUM(IF('Indicator Data'!S88=0,0,'Indicator Data'!S88/1000000),SUM('Indicator Data'!T88:U88))</f>
        <v>49.141570999999992</v>
      </c>
      <c r="J85" s="75">
        <f>I85/'Indicator Data'!BC88*1000000</f>
        <v>17.002244750456612</v>
      </c>
      <c r="K85" s="73">
        <f t="shared" si="21"/>
        <v>0.3</v>
      </c>
      <c r="L85" s="73">
        <f>IF('Indicator Data'!V88="No data","x",ROUND(IF('Indicator Data'!V88&gt;L$195,10,IF('Indicator Data'!V88&lt;L$194,0,10-(L$195-'Indicator Data'!V88)/(L$195-L$194)*10)),1))</f>
        <v>0.3</v>
      </c>
      <c r="M85" s="74">
        <f t="shared" si="22"/>
        <v>0.3</v>
      </c>
      <c r="N85" s="76">
        <f t="shared" si="23"/>
        <v>3.3</v>
      </c>
      <c r="O85" s="88">
        <f>IF(AND('Indicator Data'!AK88="No data",'Indicator Data'!AL88="No data"),0,SUM('Indicator Data'!AK88:AM88)/1000)</f>
        <v>1.4999999999999999E-2</v>
      </c>
      <c r="P85" s="73">
        <f t="shared" si="24"/>
        <v>0</v>
      </c>
      <c r="Q85" s="77">
        <f>O85*1000/'Indicator Data'!BC88</f>
        <v>5.1897744835395919E-6</v>
      </c>
      <c r="R85" s="73">
        <f t="shared" si="25"/>
        <v>0</v>
      </c>
      <c r="S85" s="78">
        <f t="shared" si="26"/>
        <v>0</v>
      </c>
      <c r="T85" s="73">
        <f>IF('Indicator Data'!AB88="No data","x",ROUND(IF('Indicator Data'!AB88&gt;T$195,10,IF('Indicator Data'!AB88&lt;T$194,0,10-(T$195-'Indicator Data'!AB88)/(T$195-T$194)*10)),1))</f>
        <v>3.4</v>
      </c>
      <c r="U85" s="73">
        <f>IF('Indicator Data'!AA88="No data","x",ROUND(IF('Indicator Data'!AA88&gt;U$195,10,IF('Indicator Data'!AA88&lt;U$194,0,10-(U$195-'Indicator Data'!AA88)/(U$195-U$194)*10)),1))</f>
        <v>0.1</v>
      </c>
      <c r="V85" s="73" t="str">
        <f>IF('Indicator Data'!AE88="No data","x",ROUND(IF('Indicator Data'!AE88&gt;V$195,10,IF('Indicator Data'!AE88&lt;V$194,0,10-(V$195-'Indicator Data'!AE88)/(V$195-V$194)*10)),1))</f>
        <v>x</v>
      </c>
      <c r="W85" s="74">
        <f t="shared" si="17"/>
        <v>1.8</v>
      </c>
      <c r="X85" s="73">
        <f>IF('Indicator Data'!W88="No data","x",ROUND(IF('Indicator Data'!W88&gt;X$195,10,IF('Indicator Data'!W88&lt;X$194,0,10-(X$195-'Indicator Data'!W88)/(X$195-X$194)*10)),1))</f>
        <v>1.2</v>
      </c>
      <c r="Y85" s="73">
        <f>IF('Indicator Data'!X88="No data","x",ROUND(IF('Indicator Data'!X88&gt;Y$195,10,IF('Indicator Data'!X88&lt;Y$194,0,10-(Y$195-'Indicator Data'!X88)/(Y$195-Y$194)*10)),1))</f>
        <v>0.6</v>
      </c>
      <c r="Z85" s="74">
        <f t="shared" si="27"/>
        <v>0.9</v>
      </c>
      <c r="AA85" s="88">
        <f>('Indicator Data'!AJ88+'Indicator Data'!AI88*0.5+'Indicator Data'!AH88*0.25)/1000</f>
        <v>33.75</v>
      </c>
      <c r="AB85" s="79">
        <f>AA85*1000/'Indicator Data'!BC88</f>
        <v>1.1676992587964083E-2</v>
      </c>
      <c r="AC85" s="74">
        <f t="shared" si="28"/>
        <v>1.2</v>
      </c>
      <c r="AD85" s="73">
        <f>IF('Indicator Data'!AN88="No data","x",ROUND(IF('Indicator Data'!AN88&lt;$AD$194,10,IF('Indicator Data'!AN88&gt;$AD$195,0,($AD$195-'Indicator Data'!AN88)/($AD$195-$AD$194)*10)),1))</f>
        <v>4.8</v>
      </c>
      <c r="AE85" s="73">
        <f>IF('Indicator Data'!AO88="No data","x",ROUND(IF('Indicator Data'!AO88&gt;$AE$195,10,IF('Indicator Data'!AO88&lt;$AE$194,0,10-($AE$195-'Indicator Data'!AO88)/($AE$195-$AE$194)*10)),1))</f>
        <v>1.1000000000000001</v>
      </c>
      <c r="AF85" s="80">
        <f>IF('Indicator Data'!AP88="No data","x",ROUND(IF('Indicator Data'!AP88&gt;$AF$195,10,IF('Indicator Data'!AP88&lt;$AF$194,0,10-($AF$195-'Indicator Data'!AP88)/($AF$195-$AF$194)*10)),1))</f>
        <v>4.4000000000000004</v>
      </c>
      <c r="AG85" s="80">
        <f>IF('Indicator Data'!AQ88="No data","x",ROUND(IF('Indicator Data'!AQ88&gt;$AG$195,10,IF('Indicator Data'!AQ88&lt;$AG$194,0,10-($AG$195-'Indicator Data'!AQ88)/($AG$195-$AG$194)*10)),1))</f>
        <v>3.5</v>
      </c>
      <c r="AH85" s="73">
        <f t="shared" si="29"/>
        <v>4.2</v>
      </c>
      <c r="AI85" s="74">
        <f t="shared" si="30"/>
        <v>3.4</v>
      </c>
      <c r="AJ85" s="81">
        <f t="shared" si="31"/>
        <v>1.9</v>
      </c>
      <c r="AK85" s="82">
        <f t="shared" si="18"/>
        <v>1</v>
      </c>
    </row>
    <row r="86" spans="1:37" s="4" customFormat="1" x14ac:dyDescent="0.35">
      <c r="A86" s="126" t="str">
        <f>'Indicator Data'!A89</f>
        <v>Japan</v>
      </c>
      <c r="B86" s="59" t="str">
        <f>'Indicator Data'!B89</f>
        <v>JPN</v>
      </c>
      <c r="C86" s="73">
        <f>ROUND(IF('Indicator Data'!Q89="No data",IF((0.1233*LN('Indicator Data'!BB89)-0.4559)&gt;C$195,0,IF((0.1233*LN('Indicator Data'!BB89)-0.4559)&lt;C$194,10,(C$195-(0.1233*LN('Indicator Data'!BB89)-0.4559))/(C$195-C$194)*10)),IF('Indicator Data'!Q89&gt;C$195,0,IF('Indicator Data'!Q89&lt;C$194,10,(C$195-'Indicator Data'!Q89)/(C$195-C$194)*10))),1)</f>
        <v>0.6</v>
      </c>
      <c r="D86" s="73" t="str">
        <f>IF('Indicator Data'!R89="No data","x",ROUND((IF(LOG('Indicator Data'!R89*1000)&gt;D$195,10,IF(LOG('Indicator Data'!R89*1000)&lt;D$194,0,10-(D$195-LOG('Indicator Data'!R89*1000))/(D$195-D$194)*10))),1))</f>
        <v>x</v>
      </c>
      <c r="E86" s="74">
        <f t="shared" si="19"/>
        <v>0.6</v>
      </c>
      <c r="F86" s="73">
        <f>IF('Indicator Data'!AF89="No data","x",ROUND(IF('Indicator Data'!AF89&gt;F$195,10,IF('Indicator Data'!AF89&lt;F$194,0,10-(F$195-'Indicator Data'!AF89)/(F$195-F$194)*10)),1))</f>
        <v>1.4</v>
      </c>
      <c r="G86" s="73">
        <f>IF('Indicator Data'!AG89="No data","x",ROUND(IF('Indicator Data'!AG89&gt;G$195,10,IF('Indicator Data'!AG89&lt;G$194,0,10-(G$195-'Indicator Data'!AG89)/(G$195-G$194)*10)),1))</f>
        <v>1.8</v>
      </c>
      <c r="H86" s="74">
        <f t="shared" si="20"/>
        <v>1.6</v>
      </c>
      <c r="I86" s="75">
        <f>SUM(IF('Indicator Data'!S89=0,0,'Indicator Data'!S89/1000000),SUM('Indicator Data'!T89:U89))</f>
        <v>0.55000000000000004</v>
      </c>
      <c r="J86" s="75">
        <f>I86/'Indicator Data'!BC89*1000000</f>
        <v>4.3380252362646291E-3</v>
      </c>
      <c r="K86" s="73">
        <f t="shared" si="21"/>
        <v>0</v>
      </c>
      <c r="L86" s="73" t="str">
        <f>IF('Indicator Data'!V89="No data","x",ROUND(IF('Indicator Data'!V89&gt;L$195,10,IF('Indicator Data'!V89&lt;L$194,0,10-(L$195-'Indicator Data'!V89)/(L$195-L$194)*10)),1))</f>
        <v>x</v>
      </c>
      <c r="M86" s="74">
        <f t="shared" si="22"/>
        <v>0</v>
      </c>
      <c r="N86" s="76">
        <f t="shared" si="23"/>
        <v>0.7</v>
      </c>
      <c r="O86" s="88">
        <f>IF(AND('Indicator Data'!AK89="No data",'Indicator Data'!AL89="No data"),0,SUM('Indicator Data'!AK89:AM89)/1000)</f>
        <v>1.972</v>
      </c>
      <c r="P86" s="73">
        <f t="shared" si="24"/>
        <v>1</v>
      </c>
      <c r="Q86" s="77">
        <f>O86*1000/'Indicator Data'!BC89</f>
        <v>1.5553792301661543E-5</v>
      </c>
      <c r="R86" s="73">
        <f t="shared" si="25"/>
        <v>0</v>
      </c>
      <c r="S86" s="78">
        <f t="shared" si="26"/>
        <v>0.5</v>
      </c>
      <c r="T86" s="73">
        <f>IF('Indicator Data'!AB89="No data","x",ROUND(IF('Indicator Data'!AB89&gt;T$195,10,IF('Indicator Data'!AB89&lt;T$194,0,10-(T$195-'Indicator Data'!AB89)/(T$195-T$194)*10)),1))</f>
        <v>0.2</v>
      </c>
      <c r="U86" s="73">
        <f>IF('Indicator Data'!AA89="No data","x",ROUND(IF('Indicator Data'!AA89&gt;U$195,10,IF('Indicator Data'!AA89&lt;U$194,0,10-(U$195-'Indicator Data'!AA89)/(U$195-U$194)*10)),1))</f>
        <v>0.3</v>
      </c>
      <c r="V86" s="73" t="str">
        <f>IF('Indicator Data'!AE89="No data","x",ROUND(IF('Indicator Data'!AE89&gt;V$195,10,IF('Indicator Data'!AE89&lt;V$194,0,10-(V$195-'Indicator Data'!AE89)/(V$195-V$194)*10)),1))</f>
        <v>x</v>
      </c>
      <c r="W86" s="74">
        <f t="shared" si="17"/>
        <v>0.3</v>
      </c>
      <c r="X86" s="73">
        <f>IF('Indicator Data'!W89="No data","x",ROUND(IF('Indicator Data'!W89&gt;X$195,10,IF('Indicator Data'!W89&lt;X$194,0,10-(X$195-'Indicator Data'!W89)/(X$195-X$194)*10)),1))</f>
        <v>0.2</v>
      </c>
      <c r="Y86" s="73">
        <f>IF('Indicator Data'!X89="No data","x",ROUND(IF('Indicator Data'!X89&gt;Y$195,10,IF('Indicator Data'!X89&lt;Y$194,0,10-(Y$195-'Indicator Data'!X89)/(Y$195-Y$194)*10)),1))</f>
        <v>0.8</v>
      </c>
      <c r="Z86" s="74">
        <f t="shared" si="27"/>
        <v>0.5</v>
      </c>
      <c r="AA86" s="88">
        <f>('Indicator Data'!AJ89+'Indicator Data'!AI89*0.5+'Indicator Data'!AH89*0.25)/1000</f>
        <v>1731.0284999999999</v>
      </c>
      <c r="AB86" s="79">
        <f>AA86*1000/'Indicator Data'!BC89</f>
        <v>1.3653173304896921E-2</v>
      </c>
      <c r="AC86" s="74">
        <f t="shared" si="28"/>
        <v>1.4</v>
      </c>
      <c r="AD86" s="73">
        <f>IF('Indicator Data'!AN89="No data","x",ROUND(IF('Indicator Data'!AN89&lt;$AD$194,10,IF('Indicator Data'!AN89&gt;$AD$195,0,($AD$195-'Indicator Data'!AN89)/($AD$195-$AD$194)*10)),1))</f>
        <v>5.0999999999999996</v>
      </c>
      <c r="AE86" s="73">
        <f>IF('Indicator Data'!AO89="No data","x",ROUND(IF('Indicator Data'!AO89&gt;$AE$195,10,IF('Indicator Data'!AO89&lt;$AE$194,0,10-($AE$195-'Indicator Data'!AO89)/($AE$195-$AE$194)*10)),1))</f>
        <v>0</v>
      </c>
      <c r="AF86" s="80">
        <f>IF('Indicator Data'!AP89="No data","x",ROUND(IF('Indicator Data'!AP89&gt;$AF$195,10,IF('Indicator Data'!AP89&lt;$AF$194,0,10-($AF$195-'Indicator Data'!AP89)/($AF$195-$AF$194)*10)),1))</f>
        <v>1</v>
      </c>
      <c r="AG86" s="80">
        <f>IF('Indicator Data'!AQ89="No data","x",ROUND(IF('Indicator Data'!AQ89&gt;$AG$195,10,IF('Indicator Data'!AQ89&lt;$AG$194,0,10-($AG$195-'Indicator Data'!AQ89)/($AG$195-$AG$194)*10)),1))</f>
        <v>2.8</v>
      </c>
      <c r="AH86" s="73">
        <f t="shared" si="29"/>
        <v>1.4</v>
      </c>
      <c r="AI86" s="74">
        <f t="shared" si="30"/>
        <v>2.2000000000000002</v>
      </c>
      <c r="AJ86" s="81">
        <f t="shared" si="31"/>
        <v>1.1000000000000001</v>
      </c>
      <c r="AK86" s="82">
        <f t="shared" si="18"/>
        <v>0.8</v>
      </c>
    </row>
    <row r="87" spans="1:37" s="4" customFormat="1" x14ac:dyDescent="0.35">
      <c r="A87" s="126" t="str">
        <f>'Indicator Data'!A90</f>
        <v>Jordan</v>
      </c>
      <c r="B87" s="59" t="str">
        <f>'Indicator Data'!B90</f>
        <v>JOR</v>
      </c>
      <c r="C87" s="73">
        <f>ROUND(IF('Indicator Data'!Q90="No data",IF((0.1233*LN('Indicator Data'!BB90)-0.4559)&gt;C$195,0,IF((0.1233*LN('Indicator Data'!BB90)-0.4559)&lt;C$194,10,(C$195-(0.1233*LN('Indicator Data'!BB90)-0.4559))/(C$195-C$194)*10)),IF('Indicator Data'!Q90&gt;C$195,0,IF('Indicator Data'!Q90&lt;C$194,10,(C$195-'Indicator Data'!Q90)/(C$195-C$194)*10))),1)</f>
        <v>3.3</v>
      </c>
      <c r="D87" s="73">
        <f>IF('Indicator Data'!R90="No data","x",ROUND((IF(LOG('Indicator Data'!R90*1000)&gt;D$195,10,IF(LOG('Indicator Data'!R90*1000)&lt;D$194,0,10-(D$195-LOG('Indicator Data'!R90*1000))/(D$195-D$194)*10))),1))</f>
        <v>2.2999999999999998</v>
      </c>
      <c r="E87" s="74">
        <f t="shared" si="19"/>
        <v>2.8</v>
      </c>
      <c r="F87" s="73">
        <f>IF('Indicator Data'!AF90="No data","x",ROUND(IF('Indicator Data'!AF90&gt;F$195,10,IF('Indicator Data'!AF90&lt;F$194,0,10-(F$195-'Indicator Data'!AF90)/(F$195-F$194)*10)),1))</f>
        <v>6.1</v>
      </c>
      <c r="G87" s="73">
        <f>IF('Indicator Data'!AG90="No data","x",ROUND(IF('Indicator Data'!AG90&gt;G$195,10,IF('Indicator Data'!AG90&lt;G$194,0,10-(G$195-'Indicator Data'!AG90)/(G$195-G$194)*10)),1))</f>
        <v>2.2000000000000002</v>
      </c>
      <c r="H87" s="74">
        <f t="shared" si="20"/>
        <v>4.2</v>
      </c>
      <c r="I87" s="75">
        <f>SUM(IF('Indicator Data'!S90=0,0,'Indicator Data'!S90/1000000),SUM('Indicator Data'!T90:U90))</f>
        <v>5233.0850640000008</v>
      </c>
      <c r="J87" s="75">
        <f>I87/'Indicator Data'!BC90*1000000</f>
        <v>539.36246846512392</v>
      </c>
      <c r="K87" s="73">
        <f t="shared" si="21"/>
        <v>10</v>
      </c>
      <c r="L87" s="73">
        <f>IF('Indicator Data'!V90="No data","x",ROUND(IF('Indicator Data'!V90&gt;L$195,10,IF('Indicator Data'!V90&lt;L$194,0,10-(L$195-'Indicator Data'!V90)/(L$195-L$194)*10)),1))</f>
        <v>4.9000000000000004</v>
      </c>
      <c r="M87" s="74">
        <f t="shared" si="22"/>
        <v>7.5</v>
      </c>
      <c r="N87" s="76">
        <f t="shared" si="23"/>
        <v>4.3</v>
      </c>
      <c r="O87" s="88">
        <f>IF(AND('Indicator Data'!AK90="No data",'Indicator Data'!AL90="No data"),0,SUM('Indicator Data'!AK90:AM90)/1000)</f>
        <v>3036.3539999999998</v>
      </c>
      <c r="P87" s="73">
        <f t="shared" si="24"/>
        <v>10</v>
      </c>
      <c r="Q87" s="77">
        <f>O87*1000/'Indicator Data'!BC90</f>
        <v>0.31295027092912409</v>
      </c>
      <c r="R87" s="73">
        <f t="shared" si="25"/>
        <v>10</v>
      </c>
      <c r="S87" s="78">
        <f t="shared" si="26"/>
        <v>10</v>
      </c>
      <c r="T87" s="73">
        <f>IF('Indicator Data'!AB90="No data","x",ROUND(IF('Indicator Data'!AB90&gt;T$195,10,IF('Indicator Data'!AB90&lt;T$194,0,10-(T$195-'Indicator Data'!AB90)/(T$195-T$194)*10)),1))</f>
        <v>0.2</v>
      </c>
      <c r="U87" s="73">
        <f>IF('Indicator Data'!AA90="No data","x",ROUND(IF('Indicator Data'!AA90&gt;U$195,10,IF('Indicator Data'!AA90&lt;U$194,0,10-(U$195-'Indicator Data'!AA90)/(U$195-U$194)*10)),1))</f>
        <v>0.1</v>
      </c>
      <c r="V87" s="73" t="str">
        <f>IF('Indicator Data'!AE90="No data","x",ROUND(IF('Indicator Data'!AE90&gt;V$195,10,IF('Indicator Data'!AE90&lt;V$194,0,10-(V$195-'Indicator Data'!AE90)/(V$195-V$194)*10)),1))</f>
        <v>x</v>
      </c>
      <c r="W87" s="74">
        <f t="shared" si="17"/>
        <v>0.2</v>
      </c>
      <c r="X87" s="73">
        <f>IF('Indicator Data'!W90="No data","x",ROUND(IF('Indicator Data'!W90&gt;X$195,10,IF('Indicator Data'!W90&lt;X$194,0,10-(X$195-'Indicator Data'!W90)/(X$195-X$194)*10)),1))</f>
        <v>1.3</v>
      </c>
      <c r="Y87" s="73">
        <f>IF('Indicator Data'!X90="No data","x",ROUND(IF('Indicator Data'!X90&gt;Y$195,10,IF('Indicator Data'!X90&lt;Y$194,0,10-(Y$195-'Indicator Data'!X90)/(Y$195-Y$194)*10)),1))</f>
        <v>0.7</v>
      </c>
      <c r="Z87" s="74">
        <f t="shared" si="27"/>
        <v>1</v>
      </c>
      <c r="AA87" s="88">
        <f>('Indicator Data'!AJ90+'Indicator Data'!AI90*0.5+'Indicator Data'!AH90*0.25)/1000</f>
        <v>6.4000000000000001E-2</v>
      </c>
      <c r="AB87" s="79">
        <f>AA87*1000/'Indicator Data'!BC90</f>
        <v>6.5963380223333455E-6</v>
      </c>
      <c r="AC87" s="74">
        <f t="shared" si="28"/>
        <v>0</v>
      </c>
      <c r="AD87" s="73">
        <f>IF('Indicator Data'!AN90="No data","x",ROUND(IF('Indicator Data'!AN90&lt;$AD$194,10,IF('Indicator Data'!AN90&gt;$AD$195,0,($AD$195-'Indicator Data'!AN90)/($AD$195-$AD$194)*10)),1))</f>
        <v>2.4</v>
      </c>
      <c r="AE87" s="73">
        <f>IF('Indicator Data'!AO90="No data","x",ROUND(IF('Indicator Data'!AO90&gt;$AE$195,10,IF('Indicator Data'!AO90&lt;$AE$194,0,10-($AE$195-'Indicator Data'!AO90)/($AE$195-$AE$194)*10)),1))</f>
        <v>0</v>
      </c>
      <c r="AF87" s="80">
        <f>IF('Indicator Data'!AP90="No data","x",ROUND(IF('Indicator Data'!AP90&gt;$AF$195,10,IF('Indicator Data'!AP90&lt;$AF$194,0,10-($AF$195-'Indicator Data'!AP90)/($AF$195-$AF$194)*10)),1))</f>
        <v>3.9</v>
      </c>
      <c r="AG87" s="80">
        <f>IF('Indicator Data'!AQ90="No data","x",ROUND(IF('Indicator Data'!AQ90&gt;$AG$195,10,IF('Indicator Data'!AQ90&lt;$AG$194,0,10-($AG$195-'Indicator Data'!AQ90)/($AG$195-$AG$194)*10)),1))</f>
        <v>3.1</v>
      </c>
      <c r="AH87" s="73">
        <f t="shared" si="29"/>
        <v>3.7</v>
      </c>
      <c r="AI87" s="74">
        <f t="shared" si="30"/>
        <v>2</v>
      </c>
      <c r="AJ87" s="81">
        <f t="shared" si="31"/>
        <v>0.8</v>
      </c>
      <c r="AK87" s="82">
        <f t="shared" si="18"/>
        <v>7.7</v>
      </c>
    </row>
    <row r="88" spans="1:37" s="219" customFormat="1" x14ac:dyDescent="0.35">
      <c r="A88" s="206" t="str">
        <f>'Indicator Data'!A91</f>
        <v>Kazakhstan</v>
      </c>
      <c r="B88" s="207" t="str">
        <f>'Indicator Data'!B91</f>
        <v>KAZ</v>
      </c>
      <c r="C88" s="208">
        <f>ROUND(IF('Indicator Data'!Q91="No data",IF((0.1233*LN('Indicator Data'!BB91)-0.4559)&gt;C$195,0,IF((0.1233*LN('Indicator Data'!BB91)-0.4559)&lt;C$194,10,(C$195-(0.1233*LN('Indicator Data'!BB91)-0.4559))/(C$195-C$194)*10)),IF('Indicator Data'!Q91&gt;C$195,0,IF('Indicator Data'!Q91&lt;C$194,10,(C$195-'Indicator Data'!Q91)/(C$195-C$194)*10))),1)</f>
        <v>2.2999999999999998</v>
      </c>
      <c r="D88" s="208">
        <f>IF('Indicator Data'!R91="No data","x",ROUND((IF(LOG('Indicator Data'!R91*1000)&gt;D$195,10,IF(LOG('Indicator Data'!R91*1000)&lt;D$194,0,10-(D$195-LOG('Indicator Data'!R91*1000))/(D$195-D$194)*10))),1))</f>
        <v>0.8</v>
      </c>
      <c r="E88" s="209">
        <f t="shared" si="19"/>
        <v>1.6</v>
      </c>
      <c r="F88" s="208">
        <f>IF('Indicator Data'!AF91="No data","x",ROUND(IF('Indicator Data'!AF91&gt;F$195,10,IF('Indicator Data'!AF91&lt;F$194,0,10-(F$195-'Indicator Data'!AF91)/(F$195-F$194)*10)),1))</f>
        <v>2.6</v>
      </c>
      <c r="G88" s="208">
        <f>IF('Indicator Data'!AG91="No data","x",ROUND(IF('Indicator Data'!AG91&gt;G$195,10,IF('Indicator Data'!AG91&lt;G$194,0,10-(G$195-'Indicator Data'!AG91)/(G$195-G$194)*10)),1))</f>
        <v>0.3</v>
      </c>
      <c r="H88" s="209">
        <f t="shared" si="20"/>
        <v>1.5</v>
      </c>
      <c r="I88" s="210">
        <f>SUM(IF('Indicator Data'!S91=0,0,'Indicator Data'!S91/1000000),SUM('Indicator Data'!T91:U91))</f>
        <v>12.535015</v>
      </c>
      <c r="J88" s="210">
        <f>I88/'Indicator Data'!BC91*1000000</f>
        <v>0.69493630155509201</v>
      </c>
      <c r="K88" s="208">
        <f t="shared" si="21"/>
        <v>0</v>
      </c>
      <c r="L88" s="208">
        <f>IF('Indicator Data'!V91="No data","x",ROUND(IF('Indicator Data'!V91&gt;L$195,10,IF('Indicator Data'!V91&lt;L$194,0,10-(L$195-'Indicator Data'!V91)/(L$195-L$194)*10)),1))</f>
        <v>0</v>
      </c>
      <c r="M88" s="209">
        <f t="shared" si="22"/>
        <v>0</v>
      </c>
      <c r="N88" s="211">
        <f t="shared" si="23"/>
        <v>1.2</v>
      </c>
      <c r="O88" s="212">
        <f>IF(AND('Indicator Data'!AK91="No data",'Indicator Data'!AL91="No data"),0,SUM('Indicator Data'!AK91:AM91)/1000)</f>
        <v>0.58899999999999997</v>
      </c>
      <c r="P88" s="208">
        <f t="shared" si="24"/>
        <v>0</v>
      </c>
      <c r="Q88" s="213">
        <f>O88*1000/'Indicator Data'!BC91</f>
        <v>3.2653928345195375E-5</v>
      </c>
      <c r="R88" s="208">
        <f t="shared" si="25"/>
        <v>0</v>
      </c>
      <c r="S88" s="214">
        <f t="shared" si="26"/>
        <v>0</v>
      </c>
      <c r="T88" s="208">
        <f>IF('Indicator Data'!AB91="No data","x",ROUND(IF('Indicator Data'!AB91&gt;T$195,10,IF('Indicator Data'!AB91&lt;T$194,0,10-(T$195-'Indicator Data'!AB91)/(T$195-T$194)*10)),1))</f>
        <v>0.4</v>
      </c>
      <c r="U88" s="208">
        <f>IF('Indicator Data'!AA91="No data","x",ROUND(IF('Indicator Data'!AA91&gt;U$195,10,IF('Indicator Data'!AA91&lt;U$194,0,10-(U$195-'Indicator Data'!AA91)/(U$195-U$194)*10)),1))</f>
        <v>1.2</v>
      </c>
      <c r="V88" s="208" t="str">
        <f>IF('Indicator Data'!AE91="No data","x",ROUND(IF('Indicator Data'!AE91&gt;V$195,10,IF('Indicator Data'!AE91&lt;V$194,0,10-(V$195-'Indicator Data'!AE91)/(V$195-V$194)*10)),1))</f>
        <v>x</v>
      </c>
      <c r="W88" s="209">
        <f t="shared" si="17"/>
        <v>0.8</v>
      </c>
      <c r="X88" s="208">
        <f>IF('Indicator Data'!W91="No data","x",ROUND(IF('Indicator Data'!W91&gt;X$195,10,IF('Indicator Data'!W91&lt;X$194,0,10-(X$195-'Indicator Data'!W91)/(X$195-X$194)*10)),1))</f>
        <v>0.8</v>
      </c>
      <c r="Y88" s="208">
        <f>IF('Indicator Data'!X91="No data","x",ROUND(IF('Indicator Data'!X91&gt;Y$195,10,IF('Indicator Data'!X91&lt;Y$194,0,10-(Y$195-'Indicator Data'!X91)/(Y$195-Y$194)*10)),1))</f>
        <v>0.8</v>
      </c>
      <c r="Z88" s="209">
        <f t="shared" si="27"/>
        <v>0.8</v>
      </c>
      <c r="AA88" s="212">
        <f>('Indicator Data'!AJ91+'Indicator Data'!AI91*0.5+'Indicator Data'!AH91*0.25)/1000</f>
        <v>3.5</v>
      </c>
      <c r="AB88" s="215">
        <f>AA88*1000/'Indicator Data'!BC91</f>
        <v>1.9403862344343601E-4</v>
      </c>
      <c r="AC88" s="209">
        <f t="shared" si="28"/>
        <v>0</v>
      </c>
      <c r="AD88" s="208">
        <f>IF('Indicator Data'!AN91="No data","x",ROUND(IF('Indicator Data'!AN91&lt;$AD$194,10,IF('Indicator Data'!AN91&gt;$AD$195,0,($AD$195-'Indicator Data'!AN91)/($AD$195-$AD$194)*10)),1))</f>
        <v>1.7</v>
      </c>
      <c r="AE88" s="208">
        <f>IF('Indicator Data'!AO91="No data","x",ROUND(IF('Indicator Data'!AO91&gt;$AE$195,10,IF('Indicator Data'!AO91&lt;$AE$194,0,10-($AE$195-'Indicator Data'!AO91)/($AE$195-$AE$194)*10)),1))</f>
        <v>0</v>
      </c>
      <c r="AF88" s="216" t="str">
        <f>IF('Indicator Data'!AP91="No data","x",ROUND(IF('Indicator Data'!AP91&gt;$AF$195,10,IF('Indicator Data'!AP91&lt;$AF$194,0,10-($AF$195-'Indicator Data'!AP91)/($AF$195-$AF$194)*10)),1))</f>
        <v>x</v>
      </c>
      <c r="AG88" s="216" t="str">
        <f>IF('Indicator Data'!AQ91="No data","x",ROUND(IF('Indicator Data'!AQ91&gt;$AG$195,10,IF('Indicator Data'!AQ91&lt;$AG$194,0,10-($AG$195-'Indicator Data'!AQ91)/($AG$195-$AG$194)*10)),1))</f>
        <v>x</v>
      </c>
      <c r="AH88" s="208" t="str">
        <f t="shared" si="29"/>
        <v>x</v>
      </c>
      <c r="AI88" s="209">
        <f t="shared" si="30"/>
        <v>0.9</v>
      </c>
      <c r="AJ88" s="217">
        <f t="shared" si="31"/>
        <v>0.6</v>
      </c>
      <c r="AK88" s="218">
        <f t="shared" si="18"/>
        <v>0.3</v>
      </c>
    </row>
    <row r="89" spans="1:37" s="4" customFormat="1" x14ac:dyDescent="0.35">
      <c r="A89" s="126" t="str">
        <f>'Indicator Data'!A92</f>
        <v>Kenya</v>
      </c>
      <c r="B89" s="59" t="str">
        <f>'Indicator Data'!B92</f>
        <v>KEN</v>
      </c>
      <c r="C89" s="73">
        <f>ROUND(IF('Indicator Data'!Q92="No data",IF((0.1233*LN('Indicator Data'!BB92)-0.4559)&gt;C$195,0,IF((0.1233*LN('Indicator Data'!BB92)-0.4559)&lt;C$194,10,(C$195-(0.1233*LN('Indicator Data'!BB92)-0.4559))/(C$195-C$194)*10)),IF('Indicator Data'!Q92&gt;C$195,0,IF('Indicator Data'!Q92&lt;C$194,10,(C$195-'Indicator Data'!Q92)/(C$195-C$194)*10))),1)</f>
        <v>5.5</v>
      </c>
      <c r="D89" s="73">
        <f>IF('Indicator Data'!R92="No data","x",ROUND((IF(LOG('Indicator Data'!R92*1000)&gt;D$195,10,IF(LOG('Indicator Data'!R92*1000)&lt;D$194,0,10-(D$195-LOG('Indicator Data'!R92*1000))/(D$195-D$194)*10))),1))</f>
        <v>8.1999999999999993</v>
      </c>
      <c r="E89" s="74">
        <f t="shared" si="19"/>
        <v>7.1</v>
      </c>
      <c r="F89" s="73">
        <f>IF('Indicator Data'!AF92="No data","x",ROUND(IF('Indicator Data'!AF92&gt;F$195,10,IF('Indicator Data'!AF92&lt;F$194,0,10-(F$195-'Indicator Data'!AF92)/(F$195-F$194)*10)),1))</f>
        <v>7.3</v>
      </c>
      <c r="G89" s="73">
        <f>IF('Indicator Data'!AG92="No data","x",ROUND(IF('Indicator Data'!AG92&gt;G$195,10,IF('Indicator Data'!AG92&lt;G$194,0,10-(G$195-'Indicator Data'!AG92)/(G$195-G$194)*10)),1))</f>
        <v>5.9</v>
      </c>
      <c r="H89" s="74">
        <f t="shared" si="20"/>
        <v>6.6</v>
      </c>
      <c r="I89" s="75">
        <f>SUM(IF('Indicator Data'!S92=0,0,'Indicator Data'!S92/1000000),SUM('Indicator Data'!T92:U92))</f>
        <v>3441.5844779999998</v>
      </c>
      <c r="J89" s="75">
        <f>I89/'Indicator Data'!BC92*1000000</f>
        <v>69.247362085336889</v>
      </c>
      <c r="K89" s="73">
        <f t="shared" si="21"/>
        <v>1.4</v>
      </c>
      <c r="L89" s="73">
        <f>IF('Indicator Data'!V92="No data","x",ROUND(IF('Indicator Data'!V92&gt;L$195,10,IF('Indicator Data'!V92&lt;L$194,0,10-(L$195-'Indicator Data'!V92)/(L$195-L$194)*10)),1))</f>
        <v>2.1</v>
      </c>
      <c r="M89" s="74">
        <f t="shared" si="22"/>
        <v>1.8</v>
      </c>
      <c r="N89" s="76">
        <f t="shared" si="23"/>
        <v>5.7</v>
      </c>
      <c r="O89" s="88">
        <f>IF(AND('Indicator Data'!AK92="No data",'Indicator Data'!AL92="No data"),0,SUM('Indicator Data'!AK92:AM92)/1000)</f>
        <v>601.08100000000002</v>
      </c>
      <c r="P89" s="73">
        <f t="shared" si="24"/>
        <v>9.3000000000000007</v>
      </c>
      <c r="Q89" s="77">
        <f>O89*1000/'Indicator Data'!BC92</f>
        <v>1.2094218205506558E-2</v>
      </c>
      <c r="R89" s="73">
        <f t="shared" si="25"/>
        <v>5.9</v>
      </c>
      <c r="S89" s="78">
        <f t="shared" si="26"/>
        <v>7.6</v>
      </c>
      <c r="T89" s="73">
        <f>IF('Indicator Data'!AB92="No data","x",ROUND(IF('Indicator Data'!AB92&gt;T$195,10,IF('Indicator Data'!AB92&lt;T$194,0,10-(T$195-'Indicator Data'!AB92)/(T$195-T$194)*10)),1))</f>
        <v>10</v>
      </c>
      <c r="U89" s="73">
        <f>IF('Indicator Data'!AA92="No data","x",ROUND(IF('Indicator Data'!AA92&gt;U$195,10,IF('Indicator Data'!AA92&lt;U$194,0,10-(U$195-'Indicator Data'!AA92)/(U$195-U$194)*10)),1))</f>
        <v>5.8</v>
      </c>
      <c r="V89" s="73">
        <f>IF('Indicator Data'!AE92="No data","x",ROUND(IF('Indicator Data'!AE92&gt;V$195,10,IF('Indicator Data'!AE92&lt;V$194,0,10-(V$195-'Indicator Data'!AE92)/(V$195-V$194)*10)),1))</f>
        <v>4.2</v>
      </c>
      <c r="W89" s="74">
        <f t="shared" si="17"/>
        <v>6.7</v>
      </c>
      <c r="X89" s="73">
        <f>IF('Indicator Data'!W92="No data","x",ROUND(IF('Indicator Data'!W92&gt;X$195,10,IF('Indicator Data'!W92&lt;X$194,0,10-(X$195-'Indicator Data'!W92)/(X$195-X$194)*10)),1))</f>
        <v>3.5</v>
      </c>
      <c r="Y89" s="73">
        <f>IF('Indicator Data'!X92="No data","x",ROUND(IF('Indicator Data'!X92&gt;Y$195,10,IF('Indicator Data'!X92&lt;Y$194,0,10-(Y$195-'Indicator Data'!X92)/(Y$195-Y$194)*10)),1))</f>
        <v>2.4</v>
      </c>
      <c r="Z89" s="74">
        <f t="shared" si="27"/>
        <v>3</v>
      </c>
      <c r="AA89" s="88">
        <f>('Indicator Data'!AJ92+'Indicator Data'!AI92*0.5+'Indicator Data'!AH92*0.25)/1000</f>
        <v>542.29849999999999</v>
      </c>
      <c r="AB89" s="79">
        <f>AA89*1000/'Indicator Data'!BC92</f>
        <v>1.0911468490135103E-2</v>
      </c>
      <c r="AC89" s="74">
        <f t="shared" si="28"/>
        <v>1.1000000000000001</v>
      </c>
      <c r="AD89" s="73">
        <f>IF('Indicator Data'!AN92="No data","x",ROUND(IF('Indicator Data'!AN92&lt;$AD$194,10,IF('Indicator Data'!AN92&gt;$AD$195,0,($AD$195-'Indicator Data'!AN92)/($AD$195-$AD$194)*10)),1))</f>
        <v>6.1</v>
      </c>
      <c r="AE89" s="73">
        <f>IF('Indicator Data'!AO92="No data","x",ROUND(IF('Indicator Data'!AO92&gt;$AE$195,10,IF('Indicator Data'!AO92&lt;$AE$194,0,10-($AE$195-'Indicator Data'!AO92)/($AE$195-$AE$194)*10)),1))</f>
        <v>4.7</v>
      </c>
      <c r="AF89" s="80">
        <f>IF('Indicator Data'!AP92="No data","x",ROUND(IF('Indicator Data'!AP92&gt;$AF$195,10,IF('Indicator Data'!AP92&lt;$AF$194,0,10-($AF$195-'Indicator Data'!AP92)/($AF$195-$AF$194)*10)),1))</f>
        <v>5.4</v>
      </c>
      <c r="AG89" s="80">
        <f>IF('Indicator Data'!AQ92="No data","x",ROUND(IF('Indicator Data'!AQ92&gt;$AG$195,10,IF('Indicator Data'!AQ92&lt;$AG$194,0,10-($AG$195-'Indicator Data'!AQ92)/($AG$195-$AG$194)*10)),1))</f>
        <v>3</v>
      </c>
      <c r="AH89" s="73">
        <f t="shared" si="29"/>
        <v>4.9000000000000004</v>
      </c>
      <c r="AI89" s="74">
        <f t="shared" si="30"/>
        <v>5.2</v>
      </c>
      <c r="AJ89" s="81">
        <f t="shared" si="31"/>
        <v>4.3</v>
      </c>
      <c r="AK89" s="82">
        <f t="shared" si="18"/>
        <v>6.2</v>
      </c>
    </row>
    <row r="90" spans="1:37" s="4" customFormat="1" x14ac:dyDescent="0.35">
      <c r="A90" s="126" t="str">
        <f>'Indicator Data'!A93</f>
        <v>Kiribati</v>
      </c>
      <c r="B90" s="59" t="str">
        <f>'Indicator Data'!B93</f>
        <v>KIR</v>
      </c>
      <c r="C90" s="73">
        <f>ROUND(IF('Indicator Data'!Q93="No data",IF((0.1233*LN('Indicator Data'!BB93)-0.4559)&gt;C$195,0,IF((0.1233*LN('Indicator Data'!BB93)-0.4559)&lt;C$194,10,(C$195-(0.1233*LN('Indicator Data'!BB93)-0.4559))/(C$195-C$194)*10)),IF('Indicator Data'!Q93&gt;C$195,0,IF('Indicator Data'!Q93&lt;C$194,10,(C$195-'Indicator Data'!Q93)/(C$195-C$194)*10))),1)</f>
        <v>5.2</v>
      </c>
      <c r="D90" s="73" t="str">
        <f>IF('Indicator Data'!R93="No data","x",ROUND((IF(LOG('Indicator Data'!R93*1000)&gt;D$195,10,IF(LOG('Indicator Data'!R93*1000)&lt;D$194,0,10-(D$195-LOG('Indicator Data'!R93*1000))/(D$195-D$194)*10))),1))</f>
        <v>x</v>
      </c>
      <c r="E90" s="74">
        <f t="shared" si="19"/>
        <v>5.2</v>
      </c>
      <c r="F90" s="73" t="str">
        <f>IF('Indicator Data'!AF93="No data","x",ROUND(IF('Indicator Data'!AF93&gt;F$195,10,IF('Indicator Data'!AF93&lt;F$194,0,10-(F$195-'Indicator Data'!AF93)/(F$195-F$194)*10)),1))</f>
        <v>x</v>
      </c>
      <c r="G90" s="73">
        <f>IF('Indicator Data'!AG93="No data","x",ROUND(IF('Indicator Data'!AG93&gt;G$195,10,IF('Indicator Data'!AG93&lt;G$194,0,10-(G$195-'Indicator Data'!AG93)/(G$195-G$194)*10)),1))</f>
        <v>3.2</v>
      </c>
      <c r="H90" s="74">
        <f t="shared" si="20"/>
        <v>3.2</v>
      </c>
      <c r="I90" s="75">
        <f>SUM(IF('Indicator Data'!S93=0,0,'Indicator Data'!S93/1000000),SUM('Indicator Data'!T93:U93))</f>
        <v>78.210000000000008</v>
      </c>
      <c r="J90" s="75">
        <f>I90/'Indicator Data'!BC93*1000000</f>
        <v>671.91876149074733</v>
      </c>
      <c r="K90" s="73">
        <f t="shared" si="21"/>
        <v>10</v>
      </c>
      <c r="L90" s="73">
        <f>IF('Indicator Data'!V93="No data","x",ROUND(IF('Indicator Data'!V93&gt;L$195,10,IF('Indicator Data'!V93&lt;L$194,0,10-(L$195-'Indicator Data'!V93)/(L$195-L$194)*10)),1))</f>
        <v>10</v>
      </c>
      <c r="M90" s="74">
        <f t="shared" si="22"/>
        <v>10</v>
      </c>
      <c r="N90" s="76">
        <f t="shared" si="23"/>
        <v>5.9</v>
      </c>
      <c r="O90" s="88">
        <f>IF(AND('Indicator Data'!AK93="No data",'Indicator Data'!AL93="No data"),0,SUM('Indicator Data'!AK93:AM93)/1000)</f>
        <v>0</v>
      </c>
      <c r="P90" s="73">
        <f t="shared" si="24"/>
        <v>0</v>
      </c>
      <c r="Q90" s="77">
        <f>O90*1000/'Indicator Data'!BC93</f>
        <v>0</v>
      </c>
      <c r="R90" s="73">
        <f t="shared" si="25"/>
        <v>0</v>
      </c>
      <c r="S90" s="78">
        <f t="shared" si="26"/>
        <v>0</v>
      </c>
      <c r="T90" s="73" t="str">
        <f>IF('Indicator Data'!AB93="No data","x",ROUND(IF('Indicator Data'!AB93&gt;T$195,10,IF('Indicator Data'!AB93&lt;T$194,0,10-(T$195-'Indicator Data'!AB93)/(T$195-T$194)*10)),1))</f>
        <v>x</v>
      </c>
      <c r="U90" s="73">
        <f>IF('Indicator Data'!AA93="No data","x",ROUND(IF('Indicator Data'!AA93&gt;U$195,10,IF('Indicator Data'!AA93&lt;U$194,0,10-(U$195-'Indicator Data'!AA93)/(U$195-U$194)*10)),1))</f>
        <v>7.5</v>
      </c>
      <c r="V90" s="73" t="str">
        <f>IF('Indicator Data'!AE93="No data","x",ROUND(IF('Indicator Data'!AE93&gt;V$195,10,IF('Indicator Data'!AE93&lt;V$194,0,10-(V$195-'Indicator Data'!AE93)/(V$195-V$194)*10)),1))</f>
        <v>x</v>
      </c>
      <c r="W90" s="74">
        <f t="shared" si="17"/>
        <v>7.5</v>
      </c>
      <c r="X90" s="73">
        <f>IF('Indicator Data'!W93="No data","x",ROUND(IF('Indicator Data'!W93&gt;X$195,10,IF('Indicator Data'!W93&lt;X$194,0,10-(X$195-'Indicator Data'!W93)/(X$195-X$194)*10)),1))</f>
        <v>4.2</v>
      </c>
      <c r="Y90" s="73">
        <f>IF('Indicator Data'!X93="No data","x",ROUND(IF('Indicator Data'!X93&gt;Y$195,10,IF('Indicator Data'!X93&lt;Y$194,0,10-(Y$195-'Indicator Data'!X93)/(Y$195-Y$194)*10)),1))</f>
        <v>3.3</v>
      </c>
      <c r="Z90" s="74">
        <f t="shared" si="27"/>
        <v>3.8</v>
      </c>
      <c r="AA90" s="88">
        <f>('Indicator Data'!AJ93+'Indicator Data'!AI93*0.5+'Indicator Data'!AH93*0.25)/1000</f>
        <v>0</v>
      </c>
      <c r="AB90" s="79">
        <f>AA90*1000/'Indicator Data'!BC93</f>
        <v>0</v>
      </c>
      <c r="AC90" s="74">
        <f t="shared" si="28"/>
        <v>0</v>
      </c>
      <c r="AD90" s="73">
        <f>IF('Indicator Data'!AN93="No data","x",ROUND(IF('Indicator Data'!AN93&lt;$AD$194,10,IF('Indicator Data'!AN93&gt;$AD$195,0,($AD$195-'Indicator Data'!AN93)/($AD$195-$AD$194)*10)),1))</f>
        <v>1.5</v>
      </c>
      <c r="AE90" s="73">
        <f>IF('Indicator Data'!AO93="No data","x",ROUND(IF('Indicator Data'!AO93&gt;$AE$195,10,IF('Indicator Data'!AO93&lt;$AE$194,0,10-($AE$195-'Indicator Data'!AO93)/($AE$195-$AE$194)*10)),1))</f>
        <v>0</v>
      </c>
      <c r="AF90" s="80" t="str">
        <f>IF('Indicator Data'!AP93="No data","x",ROUND(IF('Indicator Data'!AP93&gt;$AF$195,10,IF('Indicator Data'!AP93&lt;$AF$194,0,10-($AF$195-'Indicator Data'!AP93)/($AF$195-$AF$194)*10)),1))</f>
        <v>x</v>
      </c>
      <c r="AG90" s="80" t="str">
        <f>IF('Indicator Data'!AQ93="No data","x",ROUND(IF('Indicator Data'!AQ93&gt;$AG$195,10,IF('Indicator Data'!AQ93&lt;$AG$194,0,10-($AG$195-'Indicator Data'!AQ93)/($AG$195-$AG$194)*10)),1))</f>
        <v>x</v>
      </c>
      <c r="AH90" s="73" t="str">
        <f t="shared" si="29"/>
        <v>x</v>
      </c>
      <c r="AI90" s="74">
        <f t="shared" si="30"/>
        <v>0.8</v>
      </c>
      <c r="AJ90" s="81">
        <f t="shared" si="31"/>
        <v>3.7</v>
      </c>
      <c r="AK90" s="82">
        <f t="shared" si="18"/>
        <v>2</v>
      </c>
    </row>
    <row r="91" spans="1:37" s="4" customFormat="1" x14ac:dyDescent="0.35">
      <c r="A91" s="126" t="str">
        <f>'Indicator Data'!A94</f>
        <v>Korea DPR</v>
      </c>
      <c r="B91" s="59" t="str">
        <f>'Indicator Data'!B94</f>
        <v>PRK</v>
      </c>
      <c r="C91" s="73">
        <f>ROUND(IF('Indicator Data'!Q94="No data",IF((0.1233*LN('Indicator Data'!BB94)-0.4559)&gt;C$195,0,IF((0.1233*LN('Indicator Data'!BB94)-0.4559)&lt;C$194,10,(C$195-(0.1233*LN('Indicator Data'!BB94)-0.4559))/(C$195-C$194)*10)),IF('Indicator Data'!Q94&gt;C$195,0,IF('Indicator Data'!Q94&lt;C$194,10,(C$195-'Indicator Data'!Q94)/(C$195-C$194)*10))),1)</f>
        <v>7.5</v>
      </c>
      <c r="D91" s="73" t="str">
        <f>IF('Indicator Data'!R94="No data","x",ROUND((IF(LOG('Indicator Data'!R94*1000)&gt;D$195,10,IF(LOG('Indicator Data'!R94*1000)&lt;D$194,0,10-(D$195-LOG('Indicator Data'!R94*1000))/(D$195-D$194)*10))),1))</f>
        <v>x</v>
      </c>
      <c r="E91" s="74">
        <f t="shared" si="19"/>
        <v>7.5</v>
      </c>
      <c r="F91" s="73">
        <f>IF('Indicator Data'!AF94="No data","x",ROUND(IF('Indicator Data'!AF94&gt;F$195,10,IF('Indicator Data'!AF94&lt;F$194,0,10-(F$195-'Indicator Data'!AF94)/(F$195-F$194)*10)),1))</f>
        <v>6.1</v>
      </c>
      <c r="G91" s="73" t="str">
        <f>IF('Indicator Data'!AG94="No data","x",ROUND(IF('Indicator Data'!AG94&gt;G$195,10,IF('Indicator Data'!AG94&lt;G$194,0,10-(G$195-'Indicator Data'!AG94)/(G$195-G$194)*10)),1))</f>
        <v>x</v>
      </c>
      <c r="H91" s="74">
        <f t="shared" si="20"/>
        <v>6.1</v>
      </c>
      <c r="I91" s="75">
        <f>SUM(IF('Indicator Data'!S94=0,0,'Indicator Data'!S94/1000000),SUM('Indicator Data'!T94:U94))</f>
        <v>119.92612299999999</v>
      </c>
      <c r="J91" s="75">
        <f>I91/'Indicator Data'!BC94*1000000</f>
        <v>4.7046523230741677</v>
      </c>
      <c r="K91" s="73">
        <f t="shared" si="21"/>
        <v>0.1</v>
      </c>
      <c r="L91" s="73" t="str">
        <f>IF('Indicator Data'!V94="No data","x",ROUND(IF('Indicator Data'!V94&gt;L$195,10,IF('Indicator Data'!V94&lt;L$194,0,10-(L$195-'Indicator Data'!V94)/(L$195-L$194)*10)),1))</f>
        <v>x</v>
      </c>
      <c r="M91" s="74">
        <f t="shared" si="22"/>
        <v>0.1</v>
      </c>
      <c r="N91" s="76">
        <f t="shared" si="23"/>
        <v>5.3</v>
      </c>
      <c r="O91" s="88">
        <f>IF(AND('Indicator Data'!AK94="No data",'Indicator Data'!AL94="No data"),0,SUM('Indicator Data'!AK94:AM94)/1000)</f>
        <v>0</v>
      </c>
      <c r="P91" s="73">
        <f t="shared" si="24"/>
        <v>0</v>
      </c>
      <c r="Q91" s="77">
        <f>O91*1000/'Indicator Data'!BC94</f>
        <v>0</v>
      </c>
      <c r="R91" s="73">
        <f t="shared" si="25"/>
        <v>0</v>
      </c>
      <c r="S91" s="78">
        <f t="shared" si="26"/>
        <v>0</v>
      </c>
      <c r="T91" s="73" t="str">
        <f>IF('Indicator Data'!AB94="No data","x",ROUND(IF('Indicator Data'!AB94&gt;T$195,10,IF('Indicator Data'!AB94&lt;T$194,0,10-(T$195-'Indicator Data'!AB94)/(T$195-T$194)*10)),1))</f>
        <v>x</v>
      </c>
      <c r="U91" s="73">
        <f>IF('Indicator Data'!AA94="No data","x",ROUND(IF('Indicator Data'!AA94&gt;U$195,10,IF('Indicator Data'!AA94&lt;U$194,0,10-(U$195-'Indicator Data'!AA94)/(U$195-U$194)*10)),1))</f>
        <v>9.3000000000000007</v>
      </c>
      <c r="V91" s="73">
        <f>IF('Indicator Data'!AE94="No data","x",ROUND(IF('Indicator Data'!AE94&gt;V$195,10,IF('Indicator Data'!AE94&lt;V$194,0,10-(V$195-'Indicator Data'!AE94)/(V$195-V$194)*10)),1))</f>
        <v>0</v>
      </c>
      <c r="W91" s="74">
        <f t="shared" si="17"/>
        <v>4.7</v>
      </c>
      <c r="X91" s="73">
        <f>IF('Indicator Data'!W94="No data","x",ROUND(IF('Indicator Data'!W94&gt;X$195,10,IF('Indicator Data'!W94&lt;X$194,0,10-(X$195-'Indicator Data'!W94)/(X$195-X$194)*10)),1))</f>
        <v>1.5</v>
      </c>
      <c r="Y91" s="73">
        <f>IF('Indicator Data'!X94="No data","x",ROUND(IF('Indicator Data'!X94&gt;Y$195,10,IF('Indicator Data'!X94&lt;Y$194,0,10-(Y$195-'Indicator Data'!X94)/(Y$195-Y$194)*10)),1))</f>
        <v>3.4</v>
      </c>
      <c r="Z91" s="74">
        <f t="shared" si="27"/>
        <v>2.5</v>
      </c>
      <c r="AA91" s="88">
        <f>('Indicator Data'!AJ94+'Indicator Data'!AI94*0.5+'Indicator Data'!AH94*0.25)/1000</f>
        <v>808.35299999999995</v>
      </c>
      <c r="AB91" s="79">
        <f>AA91*1000/'Indicator Data'!BC94</f>
        <v>3.1711354658850881E-2</v>
      </c>
      <c r="AC91" s="74">
        <f t="shared" si="28"/>
        <v>3.2</v>
      </c>
      <c r="AD91" s="73">
        <f>IF('Indicator Data'!AN94="No data","x",ROUND(IF('Indicator Data'!AN94&lt;$AD$194,10,IF('Indicator Data'!AN94&gt;$AD$195,0,($AD$195-'Indicator Data'!AN94)/($AD$195-$AD$194)*10)),1))</f>
        <v>8.3000000000000007</v>
      </c>
      <c r="AE91" s="73">
        <f>IF('Indicator Data'!AO94="No data","x",ROUND(IF('Indicator Data'!AO94&gt;$AE$195,10,IF('Indicator Data'!AO94&lt;$AE$194,0,10-($AE$195-'Indicator Data'!AO94)/($AE$195-$AE$194)*10)),1))</f>
        <v>10</v>
      </c>
      <c r="AF91" s="80" t="str">
        <f>IF('Indicator Data'!AP94="No data","x",ROUND(IF('Indicator Data'!AP94&gt;$AF$195,10,IF('Indicator Data'!AP94&lt;$AF$194,0,10-($AF$195-'Indicator Data'!AP94)/($AF$195-$AF$194)*10)),1))</f>
        <v>x</v>
      </c>
      <c r="AG91" s="80" t="str">
        <f>IF('Indicator Data'!AQ94="No data","x",ROUND(IF('Indicator Data'!AQ94&gt;$AG$195,10,IF('Indicator Data'!AQ94&lt;$AG$194,0,10-($AG$195-'Indicator Data'!AQ94)/($AG$195-$AG$194)*10)),1))</f>
        <v>x</v>
      </c>
      <c r="AH91" s="73" t="str">
        <f t="shared" si="29"/>
        <v>x</v>
      </c>
      <c r="AI91" s="74">
        <f t="shared" si="30"/>
        <v>9.1999999999999993</v>
      </c>
      <c r="AJ91" s="81">
        <f t="shared" si="31"/>
        <v>5.7</v>
      </c>
      <c r="AK91" s="82">
        <f t="shared" si="18"/>
        <v>3.4</v>
      </c>
    </row>
    <row r="92" spans="1:37" s="4" customFormat="1" x14ac:dyDescent="0.35">
      <c r="A92" s="126" t="str">
        <f>'Indicator Data'!A95</f>
        <v>Korea Republic of</v>
      </c>
      <c r="B92" s="59" t="str">
        <f>'Indicator Data'!B95</f>
        <v>KOR</v>
      </c>
      <c r="C92" s="73">
        <f>ROUND(IF('Indicator Data'!Q95="No data",IF((0.1233*LN('Indicator Data'!BB95)-0.4559)&gt;C$195,0,IF((0.1233*LN('Indicator Data'!BB95)-0.4559)&lt;C$194,10,(C$195-(0.1233*LN('Indicator Data'!BB95)-0.4559))/(C$195-C$194)*10)),IF('Indicator Data'!Q95&gt;C$195,0,IF('Indicator Data'!Q95&lt;C$194,10,(C$195-'Indicator Data'!Q95)/(C$195-C$194)*10))),1)</f>
        <v>0.7</v>
      </c>
      <c r="D92" s="73" t="str">
        <f>IF('Indicator Data'!R95="No data","x",ROUND((IF(LOG('Indicator Data'!R95*1000)&gt;D$195,10,IF(LOG('Indicator Data'!R95*1000)&lt;D$194,0,10-(D$195-LOG('Indicator Data'!R95*1000))/(D$195-D$194)*10))),1))</f>
        <v>x</v>
      </c>
      <c r="E92" s="74">
        <f t="shared" si="19"/>
        <v>0.7</v>
      </c>
      <c r="F92" s="73">
        <f>IF('Indicator Data'!AF95="No data","x",ROUND(IF('Indicator Data'!AF95&gt;F$195,10,IF('Indicator Data'!AF95&lt;F$194,0,10-(F$195-'Indicator Data'!AF95)/(F$195-F$194)*10)),1))</f>
        <v>0.8</v>
      </c>
      <c r="G92" s="73" t="str">
        <f>IF('Indicator Data'!AG95="No data","x",ROUND(IF('Indicator Data'!AG95&gt;G$195,10,IF('Indicator Data'!AG95&lt;G$194,0,10-(G$195-'Indicator Data'!AG95)/(G$195-G$194)*10)),1))</f>
        <v>x</v>
      </c>
      <c r="H92" s="74">
        <f t="shared" si="20"/>
        <v>0.8</v>
      </c>
      <c r="I92" s="75">
        <f>SUM(IF('Indicator Data'!S95=0,0,'Indicator Data'!S95/1000000),SUM('Indicator Data'!T95:U95))</f>
        <v>0.73328400000000005</v>
      </c>
      <c r="J92" s="75">
        <f>I92/'Indicator Data'!BC95*1000000</f>
        <v>1.4247875304568823E-2</v>
      </c>
      <c r="K92" s="73">
        <f t="shared" si="21"/>
        <v>0</v>
      </c>
      <c r="L92" s="73" t="str">
        <f>IF('Indicator Data'!V95="No data","x",ROUND(IF('Indicator Data'!V95&gt;L$195,10,IF('Indicator Data'!V95&lt;L$194,0,10-(L$195-'Indicator Data'!V95)/(L$195-L$194)*10)),1))</f>
        <v>x</v>
      </c>
      <c r="M92" s="74">
        <f t="shared" si="22"/>
        <v>0</v>
      </c>
      <c r="N92" s="76">
        <f t="shared" si="23"/>
        <v>0.6</v>
      </c>
      <c r="O92" s="88">
        <f>IF(AND('Indicator Data'!AK95="No data",'Indicator Data'!AL95="No data"),0,SUM('Indicator Data'!AK95:AM95)/1000)</f>
        <v>2.379</v>
      </c>
      <c r="P92" s="73">
        <f t="shared" si="24"/>
        <v>1.3</v>
      </c>
      <c r="Q92" s="77">
        <f>O92*1000/'Indicator Data'!BC95</f>
        <v>4.6224512398428486E-5</v>
      </c>
      <c r="R92" s="73">
        <f t="shared" si="25"/>
        <v>0</v>
      </c>
      <c r="S92" s="78">
        <f t="shared" si="26"/>
        <v>0.7</v>
      </c>
      <c r="T92" s="73" t="str">
        <f>IF('Indicator Data'!AB95="No data","x",ROUND(IF('Indicator Data'!AB95&gt;T$195,10,IF('Indicator Data'!AB95&lt;T$194,0,10-(T$195-'Indicator Data'!AB95)/(T$195-T$194)*10)),1))</f>
        <v>x</v>
      </c>
      <c r="U92" s="73">
        <f>IF('Indicator Data'!AA95="No data","x",ROUND(IF('Indicator Data'!AA95&gt;U$195,10,IF('Indicator Data'!AA95&lt;U$194,0,10-(U$195-'Indicator Data'!AA95)/(U$195-U$194)*10)),1))</f>
        <v>1.3</v>
      </c>
      <c r="V92" s="73">
        <f>IF('Indicator Data'!AE95="No data","x",ROUND(IF('Indicator Data'!AE95&gt;V$195,10,IF('Indicator Data'!AE95&lt;V$194,0,10-(V$195-'Indicator Data'!AE95)/(V$195-V$194)*10)),1))</f>
        <v>0</v>
      </c>
      <c r="W92" s="74">
        <f t="shared" si="17"/>
        <v>0.7</v>
      </c>
      <c r="X92" s="73">
        <f>IF('Indicator Data'!W95="No data","x",ROUND(IF('Indicator Data'!W95&gt;X$195,10,IF('Indicator Data'!W95&lt;X$194,0,10-(X$195-'Indicator Data'!W95)/(X$195-X$194)*10)),1))</f>
        <v>0.3</v>
      </c>
      <c r="Y92" s="73">
        <f>IF('Indicator Data'!X95="No data","x",ROUND(IF('Indicator Data'!X95&gt;Y$195,10,IF('Indicator Data'!X95&lt;Y$194,0,10-(Y$195-'Indicator Data'!X95)/(Y$195-Y$194)*10)),1))</f>
        <v>0.1</v>
      </c>
      <c r="Z92" s="74">
        <f t="shared" si="27"/>
        <v>0.2</v>
      </c>
      <c r="AA92" s="88">
        <f>('Indicator Data'!AJ95+'Indicator Data'!AI95*0.5+'Indicator Data'!AH95*0.25)/1000</f>
        <v>10.361499999999999</v>
      </c>
      <c r="AB92" s="79">
        <f>AA92*1000/'Indicator Data'!BC95</f>
        <v>2.0132630736289061E-4</v>
      </c>
      <c r="AC92" s="74">
        <f t="shared" si="28"/>
        <v>0</v>
      </c>
      <c r="AD92" s="73">
        <f>IF('Indicator Data'!AN95="No data","x",ROUND(IF('Indicator Data'!AN95&lt;$AD$194,10,IF('Indicator Data'!AN95&gt;$AD$195,0,($AD$195-'Indicator Data'!AN95)/($AD$195-$AD$194)*10)),1))</f>
        <v>2</v>
      </c>
      <c r="AE92" s="73">
        <f>IF('Indicator Data'!AO95="No data","x",ROUND(IF('Indicator Data'!AO95&gt;$AE$195,10,IF('Indicator Data'!AO95&lt;$AE$194,0,10-($AE$195-'Indicator Data'!AO95)/($AE$195-$AE$194)*10)),1))</f>
        <v>0</v>
      </c>
      <c r="AF92" s="80">
        <f>IF('Indicator Data'!AP95="No data","x",ROUND(IF('Indicator Data'!AP95&gt;$AF$195,10,IF('Indicator Data'!AP95&lt;$AF$194,0,10-($AF$195-'Indicator Data'!AP95)/($AF$195-$AF$194)*10)),1))</f>
        <v>0.9</v>
      </c>
      <c r="AG92" s="80">
        <f>IF('Indicator Data'!AQ95="No data","x",ROUND(IF('Indicator Data'!AQ95&gt;$AG$195,10,IF('Indicator Data'!AQ95&lt;$AG$194,0,10-($AG$195-'Indicator Data'!AQ95)/($AG$195-$AG$194)*10)),1))</f>
        <v>4.5999999999999996</v>
      </c>
      <c r="AH92" s="73">
        <f t="shared" si="29"/>
        <v>1.6</v>
      </c>
      <c r="AI92" s="74">
        <f t="shared" si="30"/>
        <v>1.2</v>
      </c>
      <c r="AJ92" s="81">
        <f t="shared" si="31"/>
        <v>0.5</v>
      </c>
      <c r="AK92" s="82">
        <f t="shared" si="18"/>
        <v>0.6</v>
      </c>
    </row>
    <row r="93" spans="1:37" s="4" customFormat="1" x14ac:dyDescent="0.35">
      <c r="A93" s="126" t="str">
        <f>'Indicator Data'!A96</f>
        <v>Kuwait</v>
      </c>
      <c r="B93" s="59" t="str">
        <f>'Indicator Data'!B96</f>
        <v>KWT</v>
      </c>
      <c r="C93" s="73">
        <f>ROUND(IF('Indicator Data'!Q96="No data",IF((0.1233*LN('Indicator Data'!BB96)-0.4559)&gt;C$195,0,IF((0.1233*LN('Indicator Data'!BB96)-0.4559)&lt;C$194,10,(C$195-(0.1233*LN('Indicator Data'!BB96)-0.4559))/(C$195-C$194)*10)),IF('Indicator Data'!Q96&gt;C$195,0,IF('Indicator Data'!Q96&lt;C$194,10,(C$195-'Indicator Data'!Q96)/(C$195-C$194)*10))),1)</f>
        <v>2.2999999999999998</v>
      </c>
      <c r="D93" s="73" t="str">
        <f>IF('Indicator Data'!R96="No data","x",ROUND((IF(LOG('Indicator Data'!R96*1000)&gt;D$195,10,IF(LOG('Indicator Data'!R96*1000)&lt;D$194,0,10-(D$195-LOG('Indicator Data'!R96*1000))/(D$195-D$194)*10))),1))</f>
        <v>x</v>
      </c>
      <c r="E93" s="74">
        <f t="shared" si="19"/>
        <v>2.2999999999999998</v>
      </c>
      <c r="F93" s="73">
        <f>IF('Indicator Data'!AF96="No data","x",ROUND(IF('Indicator Data'!AF96&gt;F$195,10,IF('Indicator Data'!AF96&lt;F$194,0,10-(F$195-'Indicator Data'!AF96)/(F$195-F$194)*10)),1))</f>
        <v>3.6</v>
      </c>
      <c r="G93" s="73" t="str">
        <f>IF('Indicator Data'!AG96="No data","x",ROUND(IF('Indicator Data'!AG96&gt;G$195,10,IF('Indicator Data'!AG96&lt;G$194,0,10-(G$195-'Indicator Data'!AG96)/(G$195-G$194)*10)),1))</f>
        <v>x</v>
      </c>
      <c r="H93" s="74">
        <f t="shared" si="20"/>
        <v>3.6</v>
      </c>
      <c r="I93" s="75">
        <f>SUM(IF('Indicator Data'!S96=0,0,'Indicator Data'!S96/1000000),SUM('Indicator Data'!T96:U96))</f>
        <v>0</v>
      </c>
      <c r="J93" s="75">
        <f>I93/'Indicator Data'!BC96*1000000</f>
        <v>0</v>
      </c>
      <c r="K93" s="73">
        <f t="shared" si="21"/>
        <v>0</v>
      </c>
      <c r="L93" s="73" t="str">
        <f>IF('Indicator Data'!V96="No data","x",ROUND(IF('Indicator Data'!V96&gt;L$195,10,IF('Indicator Data'!V96&lt;L$194,0,10-(L$195-'Indicator Data'!V96)/(L$195-L$194)*10)),1))</f>
        <v>x</v>
      </c>
      <c r="M93" s="74">
        <f t="shared" si="22"/>
        <v>0</v>
      </c>
      <c r="N93" s="76">
        <f t="shared" si="23"/>
        <v>2.1</v>
      </c>
      <c r="O93" s="88">
        <f>IF(AND('Indicator Data'!AK96="No data",'Indicator Data'!AL96="No data"),0,SUM('Indicator Data'!AK96:AM96)/1000)</f>
        <v>0.62</v>
      </c>
      <c r="P93" s="73">
        <f t="shared" si="24"/>
        <v>0</v>
      </c>
      <c r="Q93" s="77">
        <f>O93*1000/'Indicator Data'!BC96</f>
        <v>1.4988415405383453E-4</v>
      </c>
      <c r="R93" s="73">
        <f t="shared" si="25"/>
        <v>2</v>
      </c>
      <c r="S93" s="78">
        <f t="shared" si="26"/>
        <v>1</v>
      </c>
      <c r="T93" s="73">
        <f>IF('Indicator Data'!AB96="No data","x",ROUND(IF('Indicator Data'!AB96&gt;T$195,10,IF('Indicator Data'!AB96&lt;T$194,0,10-(T$195-'Indicator Data'!AB96)/(T$195-T$194)*10)),1))</f>
        <v>0.2</v>
      </c>
      <c r="U93" s="73">
        <f>IF('Indicator Data'!AA96="No data","x",ROUND(IF('Indicator Data'!AA96&gt;U$195,10,IF('Indicator Data'!AA96&lt;U$194,0,10-(U$195-'Indicator Data'!AA96)/(U$195-U$194)*10)),1))</f>
        <v>0.5</v>
      </c>
      <c r="V93" s="73" t="str">
        <f>IF('Indicator Data'!AE96="No data","x",ROUND(IF('Indicator Data'!AE96&gt;V$195,10,IF('Indicator Data'!AE96&lt;V$194,0,10-(V$195-'Indicator Data'!AE96)/(V$195-V$194)*10)),1))</f>
        <v>x</v>
      </c>
      <c r="W93" s="74">
        <f t="shared" si="17"/>
        <v>0.4</v>
      </c>
      <c r="X93" s="73">
        <f>IF('Indicator Data'!W96="No data","x",ROUND(IF('Indicator Data'!W96&gt;X$195,10,IF('Indicator Data'!W96&lt;X$194,0,10-(X$195-'Indicator Data'!W96)/(X$195-X$194)*10)),1))</f>
        <v>0.6</v>
      </c>
      <c r="Y93" s="73">
        <f>IF('Indicator Data'!X96="No data","x",ROUND(IF('Indicator Data'!X96&gt;Y$195,10,IF('Indicator Data'!X96&lt;Y$194,0,10-(Y$195-'Indicator Data'!X96)/(Y$195-Y$194)*10)),1))</f>
        <v>0.7</v>
      </c>
      <c r="Z93" s="74">
        <f t="shared" si="27"/>
        <v>0.7</v>
      </c>
      <c r="AA93" s="88">
        <f>('Indicator Data'!AJ96+'Indicator Data'!AI96*0.5+'Indicator Data'!AH96*0.25)/1000</f>
        <v>0</v>
      </c>
      <c r="AB93" s="79">
        <f>AA93*1000/'Indicator Data'!BC96</f>
        <v>0</v>
      </c>
      <c r="AC93" s="74">
        <f t="shared" si="28"/>
        <v>0</v>
      </c>
      <c r="AD93" s="73">
        <f>IF('Indicator Data'!AN96="No data","x",ROUND(IF('Indicator Data'!AN96&lt;$AD$194,10,IF('Indicator Data'!AN96&gt;$AD$195,0,($AD$195-'Indicator Data'!AN96)/($AD$195-$AD$194)*10)),1))</f>
        <v>1.3</v>
      </c>
      <c r="AE93" s="73">
        <f>IF('Indicator Data'!AO96="No data","x",ROUND(IF('Indicator Data'!AO96&gt;$AE$195,10,IF('Indicator Data'!AO96&lt;$AE$194,0,10-($AE$195-'Indicator Data'!AO96)/($AE$195-$AE$194)*10)),1))</f>
        <v>0</v>
      </c>
      <c r="AF93" s="80">
        <f>IF('Indicator Data'!AP96="No data","x",ROUND(IF('Indicator Data'!AP96&gt;$AF$195,10,IF('Indicator Data'!AP96&lt;$AF$194,0,10-($AF$195-'Indicator Data'!AP96)/($AF$195-$AF$194)*10)),1))</f>
        <v>1.8</v>
      </c>
      <c r="AG93" s="80">
        <f>IF('Indicator Data'!AQ96="No data","x",ROUND(IF('Indicator Data'!AQ96&gt;$AG$195,10,IF('Indicator Data'!AQ96&lt;$AG$194,0,10-($AG$195-'Indicator Data'!AQ96)/($AG$195-$AG$194)*10)),1))</f>
        <v>1.9</v>
      </c>
      <c r="AH93" s="73">
        <f t="shared" si="29"/>
        <v>1.8</v>
      </c>
      <c r="AI93" s="74">
        <f t="shared" si="30"/>
        <v>1</v>
      </c>
      <c r="AJ93" s="81">
        <f t="shared" si="31"/>
        <v>0.5</v>
      </c>
      <c r="AK93" s="82">
        <f t="shared" si="18"/>
        <v>0.8</v>
      </c>
    </row>
    <row r="94" spans="1:37" s="4" customFormat="1" x14ac:dyDescent="0.35">
      <c r="A94" s="126" t="str">
        <f>'Indicator Data'!A97</f>
        <v>Kyrgyzstan</v>
      </c>
      <c r="B94" s="59" t="str">
        <f>'Indicator Data'!B97</f>
        <v>KGZ</v>
      </c>
      <c r="C94" s="73">
        <f>ROUND(IF('Indicator Data'!Q97="No data",IF((0.1233*LN('Indicator Data'!BB97)-0.4559)&gt;C$195,0,IF((0.1233*LN('Indicator Data'!BB97)-0.4559)&lt;C$194,10,(C$195-(0.1233*LN('Indicator Data'!BB97)-0.4559))/(C$195-C$194)*10)),IF('Indicator Data'!Q97&gt;C$195,0,IF('Indicator Data'!Q97&lt;C$194,10,(C$195-'Indicator Data'!Q97)/(C$195-C$194)*10))),1)</f>
        <v>4.3</v>
      </c>
      <c r="D94" s="73">
        <f>IF('Indicator Data'!R97="No data","x",ROUND((IF(LOG('Indicator Data'!R97*1000)&gt;D$195,10,IF(LOG('Indicator Data'!R97*1000)&lt;D$194,0,10-(D$195-LOG('Indicator Data'!R97*1000))/(D$195-D$194)*10))),1))</f>
        <v>3.3</v>
      </c>
      <c r="E94" s="74">
        <f t="shared" si="19"/>
        <v>3.8</v>
      </c>
      <c r="F94" s="73">
        <f>IF('Indicator Data'!AF97="No data","x",ROUND(IF('Indicator Data'!AF97&gt;F$195,10,IF('Indicator Data'!AF97&lt;F$194,0,10-(F$195-'Indicator Data'!AF97)/(F$195-F$194)*10)),1))</f>
        <v>5.2</v>
      </c>
      <c r="G94" s="73">
        <f>IF('Indicator Data'!AG97="No data","x",ROUND(IF('Indicator Data'!AG97&gt;G$195,10,IF('Indicator Data'!AG97&lt;G$194,0,10-(G$195-'Indicator Data'!AG97)/(G$195-G$194)*10)),1))</f>
        <v>0.4</v>
      </c>
      <c r="H94" s="74">
        <f t="shared" si="20"/>
        <v>2.8</v>
      </c>
      <c r="I94" s="75">
        <f>SUM(IF('Indicator Data'!S97=0,0,'Indicator Data'!S97/1000000),SUM('Indicator Data'!T97:U97))</f>
        <v>280.52885900000001</v>
      </c>
      <c r="J94" s="75">
        <f>I94/'Indicator Data'!BC97*1000000</f>
        <v>45.235646053374182</v>
      </c>
      <c r="K94" s="73">
        <f t="shared" si="21"/>
        <v>0.9</v>
      </c>
      <c r="L94" s="73">
        <f>IF('Indicator Data'!V97="No data","x",ROUND(IF('Indicator Data'!V97&gt;L$195,10,IF('Indicator Data'!V97&lt;L$194,0,10-(L$195-'Indicator Data'!V97)/(L$195-L$194)*10)),1))</f>
        <v>4.2</v>
      </c>
      <c r="M94" s="74">
        <f t="shared" si="22"/>
        <v>2.6</v>
      </c>
      <c r="N94" s="76">
        <f t="shared" si="23"/>
        <v>3.3</v>
      </c>
      <c r="O94" s="88">
        <f>IF(AND('Indicator Data'!AK97="No data",'Indicator Data'!AL97="No data"),0,SUM('Indicator Data'!AK97:AM97)/1000)</f>
        <v>0.33900000000000002</v>
      </c>
      <c r="P94" s="73">
        <f t="shared" si="24"/>
        <v>0</v>
      </c>
      <c r="Q94" s="77">
        <f>O94*1000/'Indicator Data'!BC97</f>
        <v>5.466419414657744E-5</v>
      </c>
      <c r="R94" s="73">
        <f t="shared" si="25"/>
        <v>1.6</v>
      </c>
      <c r="S94" s="78">
        <f t="shared" si="26"/>
        <v>0.8</v>
      </c>
      <c r="T94" s="73">
        <f>IF('Indicator Data'!AB97="No data","x",ROUND(IF('Indicator Data'!AB97&gt;T$195,10,IF('Indicator Data'!AB97&lt;T$194,0,10-(T$195-'Indicator Data'!AB97)/(T$195-T$194)*10)),1))</f>
        <v>0.4</v>
      </c>
      <c r="U94" s="73">
        <f>IF('Indicator Data'!AA97="No data","x",ROUND(IF('Indicator Data'!AA97&gt;U$195,10,IF('Indicator Data'!AA97&lt;U$194,0,10-(U$195-'Indicator Data'!AA97)/(U$195-U$194)*10)),1))</f>
        <v>2.6</v>
      </c>
      <c r="V94" s="73">
        <f>IF('Indicator Data'!AE97="No data","x",ROUND(IF('Indicator Data'!AE97&gt;V$195,10,IF('Indicator Data'!AE97&lt;V$194,0,10-(V$195-'Indicator Data'!AE97)/(V$195-V$194)*10)),1))</f>
        <v>0</v>
      </c>
      <c r="W94" s="74">
        <f t="shared" si="17"/>
        <v>1</v>
      </c>
      <c r="X94" s="73">
        <f>IF('Indicator Data'!W97="No data","x",ROUND(IF('Indicator Data'!W97&gt;X$195,10,IF('Indicator Data'!W97&lt;X$194,0,10-(X$195-'Indicator Data'!W97)/(X$195-X$194)*10)),1))</f>
        <v>1.5</v>
      </c>
      <c r="Y94" s="73">
        <f>IF('Indicator Data'!X97="No data","x",ROUND(IF('Indicator Data'!X97&gt;Y$195,10,IF('Indicator Data'!X97&lt;Y$194,0,10-(Y$195-'Indicator Data'!X97)/(Y$195-Y$194)*10)),1))</f>
        <v>0.6</v>
      </c>
      <c r="Z94" s="74">
        <f t="shared" si="27"/>
        <v>1.1000000000000001</v>
      </c>
      <c r="AA94" s="88">
        <f>('Indicator Data'!AJ97+'Indicator Data'!AI97*0.5+'Indicator Data'!AH97*0.25)/1000</f>
        <v>2.5274999999999999</v>
      </c>
      <c r="AB94" s="79">
        <f>AA94*1000/'Indicator Data'!BC97</f>
        <v>4.0756268644682737E-4</v>
      </c>
      <c r="AC94" s="74">
        <f t="shared" si="28"/>
        <v>0</v>
      </c>
      <c r="AD94" s="73">
        <f>IF('Indicator Data'!AN97="No data","x",ROUND(IF('Indicator Data'!AN97&lt;$AD$194,10,IF('Indicator Data'!AN97&gt;$AD$195,0,($AD$195-'Indicator Data'!AN97)/($AD$195-$AD$194)*10)),1))</f>
        <v>4</v>
      </c>
      <c r="AE94" s="73">
        <f>IF('Indicator Data'!AO97="No data","x",ROUND(IF('Indicator Data'!AO97&gt;$AE$195,10,IF('Indicator Data'!AO97&lt;$AE$194,0,10-($AE$195-'Indicator Data'!AO97)/($AE$195-$AE$194)*10)),1))</f>
        <v>0.5</v>
      </c>
      <c r="AF94" s="80" t="str">
        <f>IF('Indicator Data'!AP97="No data","x",ROUND(IF('Indicator Data'!AP97&gt;$AF$195,10,IF('Indicator Data'!AP97&lt;$AF$194,0,10-($AF$195-'Indicator Data'!AP97)/($AF$195-$AF$194)*10)),1))</f>
        <v>x</v>
      </c>
      <c r="AG94" s="80" t="str">
        <f>IF('Indicator Data'!AQ97="No data","x",ROUND(IF('Indicator Data'!AQ97&gt;$AG$195,10,IF('Indicator Data'!AQ97&lt;$AG$194,0,10-($AG$195-'Indicator Data'!AQ97)/($AG$195-$AG$194)*10)),1))</f>
        <v>x</v>
      </c>
      <c r="AH94" s="73" t="str">
        <f t="shared" si="29"/>
        <v>x</v>
      </c>
      <c r="AI94" s="74">
        <f t="shared" si="30"/>
        <v>2.2999999999999998</v>
      </c>
      <c r="AJ94" s="81">
        <f t="shared" si="31"/>
        <v>1.1000000000000001</v>
      </c>
      <c r="AK94" s="82">
        <f t="shared" si="18"/>
        <v>1</v>
      </c>
    </row>
    <row r="95" spans="1:37" s="4" customFormat="1" x14ac:dyDescent="0.35">
      <c r="A95" s="126" t="str">
        <f>'Indicator Data'!A98</f>
        <v>Lao PDR</v>
      </c>
      <c r="B95" s="59" t="str">
        <f>'Indicator Data'!B98</f>
        <v>LAO</v>
      </c>
      <c r="C95" s="73">
        <f>ROUND(IF('Indicator Data'!Q98="No data",IF((0.1233*LN('Indicator Data'!BB98)-0.4559)&gt;C$195,0,IF((0.1233*LN('Indicator Data'!BB98)-0.4559)&lt;C$194,10,(C$195-(0.1233*LN('Indicator Data'!BB98)-0.4559))/(C$195-C$194)*10)),IF('Indicator Data'!Q98&gt;C$195,0,IF('Indicator Data'!Q98&lt;C$194,10,(C$195-'Indicator Data'!Q98)/(C$195-C$194)*10))),1)</f>
        <v>5.4</v>
      </c>
      <c r="D95" s="73">
        <f>IF('Indicator Data'!R98="No data","x",ROUND((IF(LOG('Indicator Data'!R98*1000)&gt;D$195,10,IF(LOG('Indicator Data'!R98*1000)&lt;D$194,0,10-(D$195-LOG('Indicator Data'!R98*1000))/(D$195-D$194)*10))),1))</f>
        <v>8.4</v>
      </c>
      <c r="E95" s="74">
        <f t="shared" si="19"/>
        <v>7.2</v>
      </c>
      <c r="F95" s="73">
        <f>IF('Indicator Data'!AF98="No data","x",ROUND(IF('Indicator Data'!AF98&gt;F$195,10,IF('Indicator Data'!AF98&lt;F$194,0,10-(F$195-'Indicator Data'!AF98)/(F$195-F$194)*10)),1))</f>
        <v>6.2</v>
      </c>
      <c r="G95" s="73">
        <f>IF('Indicator Data'!AG98="No data","x",ROUND(IF('Indicator Data'!AG98&gt;G$195,10,IF('Indicator Data'!AG98&lt;G$194,0,10-(G$195-'Indicator Data'!AG98)/(G$195-G$194)*10)),1))</f>
        <v>3.2</v>
      </c>
      <c r="H95" s="74">
        <f t="shared" si="20"/>
        <v>4.7</v>
      </c>
      <c r="I95" s="75">
        <f>SUM(IF('Indicator Data'!S98=0,0,'Indicator Data'!S98/1000000),SUM('Indicator Data'!T98:U98))</f>
        <v>549.31722500000001</v>
      </c>
      <c r="J95" s="75">
        <f>I95/'Indicator Data'!BC98*1000000</f>
        <v>80.096880941826953</v>
      </c>
      <c r="K95" s="73">
        <f t="shared" si="21"/>
        <v>1.6</v>
      </c>
      <c r="L95" s="73">
        <f>IF('Indicator Data'!V98="No data","x",ROUND(IF('Indicator Data'!V98&gt;L$195,10,IF('Indicator Data'!V98&lt;L$194,0,10-(L$195-'Indicator Data'!V98)/(L$195-L$194)*10)),1))</f>
        <v>2</v>
      </c>
      <c r="M95" s="74">
        <f t="shared" si="22"/>
        <v>1.8</v>
      </c>
      <c r="N95" s="76">
        <f t="shared" si="23"/>
        <v>5.2</v>
      </c>
      <c r="O95" s="88">
        <f>IF(AND('Indicator Data'!AK98="No data",'Indicator Data'!AL98="No data"),0,SUM('Indicator Data'!AK98:AM98)/1000)</f>
        <v>0</v>
      </c>
      <c r="P95" s="73">
        <f t="shared" si="24"/>
        <v>0</v>
      </c>
      <c r="Q95" s="77">
        <f>O95*1000/'Indicator Data'!BC98</f>
        <v>0</v>
      </c>
      <c r="R95" s="73">
        <f t="shared" si="25"/>
        <v>0</v>
      </c>
      <c r="S95" s="78">
        <f t="shared" si="26"/>
        <v>0</v>
      </c>
      <c r="T95" s="73">
        <f>IF('Indicator Data'!AB98="No data","x",ROUND(IF('Indicator Data'!AB98&gt;T$195,10,IF('Indicator Data'!AB98&lt;T$194,0,10-(T$195-'Indicator Data'!AB98)/(T$195-T$194)*10)),1))</f>
        <v>0.6</v>
      </c>
      <c r="U95" s="73">
        <f>IF('Indicator Data'!AA98="No data","x",ROUND(IF('Indicator Data'!AA98&gt;U$195,10,IF('Indicator Data'!AA98&lt;U$194,0,10-(U$195-'Indicator Data'!AA98)/(U$195-U$194)*10)),1))</f>
        <v>3.1</v>
      </c>
      <c r="V95" s="73">
        <f>IF('Indicator Data'!AE98="No data","x",ROUND(IF('Indicator Data'!AE98&gt;V$195,10,IF('Indicator Data'!AE98&lt;V$194,0,10-(V$195-'Indicator Data'!AE98)/(V$195-V$194)*10)),1))</f>
        <v>0.8</v>
      </c>
      <c r="W95" s="74">
        <f t="shared" si="17"/>
        <v>1.5</v>
      </c>
      <c r="X95" s="73">
        <f>IF('Indicator Data'!W98="No data","x",ROUND(IF('Indicator Data'!W98&gt;X$195,10,IF('Indicator Data'!W98&lt;X$194,0,10-(X$195-'Indicator Data'!W98)/(X$195-X$194)*10)),1))</f>
        <v>4.9000000000000004</v>
      </c>
      <c r="Y95" s="73">
        <f>IF('Indicator Data'!X98="No data","x",ROUND(IF('Indicator Data'!X98&gt;Y$195,10,IF('Indicator Data'!X98&lt;Y$194,0,10-(Y$195-'Indicator Data'!X98)/(Y$195-Y$194)*10)),1))</f>
        <v>5.9</v>
      </c>
      <c r="Z95" s="74">
        <f t="shared" si="27"/>
        <v>5.4</v>
      </c>
      <c r="AA95" s="88">
        <f>('Indicator Data'!AJ98+'Indicator Data'!AI98*0.5+'Indicator Data'!AH98*0.25)/1000</f>
        <v>799.68200000000002</v>
      </c>
      <c r="AB95" s="79">
        <f>AA95*1000/'Indicator Data'!BC98</f>
        <v>0.11660299555565924</v>
      </c>
      <c r="AC95" s="74">
        <f t="shared" si="28"/>
        <v>10</v>
      </c>
      <c r="AD95" s="73">
        <f>IF('Indicator Data'!AN98="No data","x",ROUND(IF('Indicator Data'!AN98&lt;$AD$194,10,IF('Indicator Data'!AN98&gt;$AD$195,0,($AD$195-'Indicator Data'!AN98)/($AD$195-$AD$194)*10)),1))</f>
        <v>5.9</v>
      </c>
      <c r="AE95" s="73">
        <f>IF('Indicator Data'!AO98="No data","x",ROUND(IF('Indicator Data'!AO98&gt;$AE$195,10,IF('Indicator Data'!AO98&lt;$AE$194,0,10-($AE$195-'Indicator Data'!AO98)/($AE$195-$AE$194)*10)),1))</f>
        <v>4</v>
      </c>
      <c r="AF95" s="80">
        <f>IF('Indicator Data'!AP98="No data","x",ROUND(IF('Indicator Data'!AP98&gt;$AF$195,10,IF('Indicator Data'!AP98&lt;$AF$194,0,10-($AF$195-'Indicator Data'!AP98)/($AF$195-$AF$194)*10)),1))</f>
        <v>8.5</v>
      </c>
      <c r="AG95" s="80">
        <f>IF('Indicator Data'!AQ98="No data","x",ROUND(IF('Indicator Data'!AQ98&gt;$AG$195,10,IF('Indicator Data'!AQ98&lt;$AG$194,0,10-($AG$195-'Indicator Data'!AQ98)/($AG$195-$AG$194)*10)),1))</f>
        <v>1.8</v>
      </c>
      <c r="AH95" s="73">
        <f t="shared" si="29"/>
        <v>7.2</v>
      </c>
      <c r="AI95" s="74">
        <f t="shared" si="30"/>
        <v>5.7</v>
      </c>
      <c r="AJ95" s="81">
        <f t="shared" si="31"/>
        <v>6.8</v>
      </c>
      <c r="AK95" s="82">
        <f t="shared" si="18"/>
        <v>4.2</v>
      </c>
    </row>
    <row r="96" spans="1:37" s="4" customFormat="1" x14ac:dyDescent="0.35">
      <c r="A96" s="126" t="str">
        <f>'Indicator Data'!A99</f>
        <v>Latvia</v>
      </c>
      <c r="B96" s="59" t="str">
        <f>'Indicator Data'!B99</f>
        <v>LVA</v>
      </c>
      <c r="C96" s="73">
        <f>ROUND(IF('Indicator Data'!Q99="No data",IF((0.1233*LN('Indicator Data'!BB99)-0.4559)&gt;C$195,0,IF((0.1233*LN('Indicator Data'!BB99)-0.4559)&lt;C$194,10,(C$195-(0.1233*LN('Indicator Data'!BB99)-0.4559))/(C$195-C$194)*10)),IF('Indicator Data'!Q99&gt;C$195,0,IF('Indicator Data'!Q99&lt;C$194,10,(C$195-'Indicator Data'!Q99)/(C$195-C$194)*10))),1)</f>
        <v>1.6</v>
      </c>
      <c r="D96" s="73" t="str">
        <f>IF('Indicator Data'!R99="No data","x",ROUND((IF(LOG('Indicator Data'!R99*1000)&gt;D$195,10,IF(LOG('Indicator Data'!R99*1000)&lt;D$194,0,10-(D$195-LOG('Indicator Data'!R99*1000))/(D$195-D$194)*10))),1))</f>
        <v>x</v>
      </c>
      <c r="E96" s="74">
        <f t="shared" si="19"/>
        <v>1.6</v>
      </c>
      <c r="F96" s="73">
        <f>IF('Indicator Data'!AF99="No data","x",ROUND(IF('Indicator Data'!AF99&gt;F$195,10,IF('Indicator Data'!AF99&lt;F$194,0,10-(F$195-'Indicator Data'!AF99)/(F$195-F$194)*10)),1))</f>
        <v>2.6</v>
      </c>
      <c r="G96" s="73">
        <f>IF('Indicator Data'!AG99="No data","x",ROUND(IF('Indicator Data'!AG99&gt;G$195,10,IF('Indicator Data'!AG99&lt;G$194,0,10-(G$195-'Indicator Data'!AG99)/(G$195-G$194)*10)),1))</f>
        <v>2.6</v>
      </c>
      <c r="H96" s="74">
        <f t="shared" si="20"/>
        <v>2.6</v>
      </c>
      <c r="I96" s="75">
        <f>SUM(IF('Indicator Data'!S99=0,0,'Indicator Data'!S99/1000000),SUM('Indicator Data'!T99:U99))</f>
        <v>0</v>
      </c>
      <c r="J96" s="75">
        <f>I96/'Indicator Data'!BC99*1000000</f>
        <v>0</v>
      </c>
      <c r="K96" s="73">
        <f t="shared" si="21"/>
        <v>0</v>
      </c>
      <c r="L96" s="73" t="str">
        <f>IF('Indicator Data'!V99="No data","x",ROUND(IF('Indicator Data'!V99&gt;L$195,10,IF('Indicator Data'!V99&lt;L$194,0,10-(L$195-'Indicator Data'!V99)/(L$195-L$194)*10)),1))</f>
        <v>x</v>
      </c>
      <c r="M96" s="74">
        <f t="shared" si="22"/>
        <v>0</v>
      </c>
      <c r="N96" s="76">
        <f t="shared" si="23"/>
        <v>1.5</v>
      </c>
      <c r="O96" s="88">
        <f>IF(AND('Indicator Data'!AK99="No data",'Indicator Data'!AL99="No data"),0,SUM('Indicator Data'!AK99:AM99)/1000)</f>
        <v>0.65500000000000003</v>
      </c>
      <c r="P96" s="73">
        <f t="shared" si="24"/>
        <v>0</v>
      </c>
      <c r="Q96" s="77">
        <f>O96*1000/'Indicator Data'!BC99</f>
        <v>3.3750012881684306E-4</v>
      </c>
      <c r="R96" s="73">
        <f t="shared" si="25"/>
        <v>2.4</v>
      </c>
      <c r="S96" s="78">
        <f t="shared" si="26"/>
        <v>1.2</v>
      </c>
      <c r="T96" s="73">
        <f>IF('Indicator Data'!AB99="No data","x",ROUND(IF('Indicator Data'!AB99&gt;T$195,10,IF('Indicator Data'!AB99&lt;T$194,0,10-(T$195-'Indicator Data'!AB99)/(T$195-T$194)*10)),1))</f>
        <v>1.4</v>
      </c>
      <c r="U96" s="73">
        <f>IF('Indicator Data'!AA99="No data","x",ROUND(IF('Indicator Data'!AA99&gt;U$195,10,IF('Indicator Data'!AA99&lt;U$194,0,10-(U$195-'Indicator Data'!AA99)/(U$195-U$194)*10)),1))</f>
        <v>0.6</v>
      </c>
      <c r="V96" s="73" t="str">
        <f>IF('Indicator Data'!AE99="No data","x",ROUND(IF('Indicator Data'!AE99&gt;V$195,10,IF('Indicator Data'!AE99&lt;V$194,0,10-(V$195-'Indicator Data'!AE99)/(V$195-V$194)*10)),1))</f>
        <v>x</v>
      </c>
      <c r="W96" s="74">
        <f t="shared" si="17"/>
        <v>1</v>
      </c>
      <c r="X96" s="73">
        <f>IF('Indicator Data'!W99="No data","x",ROUND(IF('Indicator Data'!W99&gt;X$195,10,IF('Indicator Data'!W99&lt;X$194,0,10-(X$195-'Indicator Data'!W99)/(X$195-X$194)*10)),1))</f>
        <v>0.3</v>
      </c>
      <c r="Y96" s="73" t="str">
        <f>IF('Indicator Data'!X99="No data","x",ROUND(IF('Indicator Data'!X99&gt;Y$195,10,IF('Indicator Data'!X99&lt;Y$194,0,10-(Y$195-'Indicator Data'!X99)/(Y$195-Y$194)*10)),1))</f>
        <v>x</v>
      </c>
      <c r="Z96" s="74">
        <f t="shared" si="27"/>
        <v>0.3</v>
      </c>
      <c r="AA96" s="88">
        <f>('Indicator Data'!AJ99+'Indicator Data'!AI99*0.5+'Indicator Data'!AH99*0.25)/1000</f>
        <v>0</v>
      </c>
      <c r="AB96" s="79">
        <f>AA96*1000/'Indicator Data'!BC99</f>
        <v>0</v>
      </c>
      <c r="AC96" s="74">
        <f t="shared" si="28"/>
        <v>0</v>
      </c>
      <c r="AD96" s="73">
        <f>IF('Indicator Data'!AN99="No data","x",ROUND(IF('Indicator Data'!AN99&lt;$AD$194,10,IF('Indicator Data'!AN99&gt;$AD$195,0,($AD$195-'Indicator Data'!AN99)/($AD$195-$AD$194)*10)),1))</f>
        <v>2.4</v>
      </c>
      <c r="AE96" s="73">
        <f>IF('Indicator Data'!AO99="No data","x",ROUND(IF('Indicator Data'!AO99&gt;$AE$195,10,IF('Indicator Data'!AO99&lt;$AE$194,0,10-($AE$195-'Indicator Data'!AO99)/($AE$195-$AE$194)*10)),1))</f>
        <v>0</v>
      </c>
      <c r="AF96" s="80">
        <f>IF('Indicator Data'!AP99="No data","x",ROUND(IF('Indicator Data'!AP99&gt;$AF$195,10,IF('Indicator Data'!AP99&lt;$AF$194,0,10-($AF$195-'Indicator Data'!AP99)/($AF$195-$AF$194)*10)),1))</f>
        <v>2.1</v>
      </c>
      <c r="AG96" s="80">
        <f>IF('Indicator Data'!AQ99="No data","x",ROUND(IF('Indicator Data'!AQ99&gt;$AG$195,10,IF('Indicator Data'!AQ99&lt;$AG$194,0,10-($AG$195-'Indicator Data'!AQ99)/($AG$195-$AG$194)*10)),1))</f>
        <v>4</v>
      </c>
      <c r="AH96" s="73">
        <f t="shared" si="29"/>
        <v>2.5</v>
      </c>
      <c r="AI96" s="74">
        <f t="shared" si="30"/>
        <v>1.6</v>
      </c>
      <c r="AJ96" s="81">
        <f t="shared" si="31"/>
        <v>0.7</v>
      </c>
      <c r="AK96" s="82">
        <f t="shared" si="18"/>
        <v>1</v>
      </c>
    </row>
    <row r="97" spans="1:37" s="4" customFormat="1" x14ac:dyDescent="0.35">
      <c r="A97" s="126" t="str">
        <f>'Indicator Data'!A100</f>
        <v>Lebanon</v>
      </c>
      <c r="B97" s="59" t="str">
        <f>'Indicator Data'!B100</f>
        <v>LBN</v>
      </c>
      <c r="C97" s="73">
        <f>ROUND(IF('Indicator Data'!Q100="No data",IF((0.1233*LN('Indicator Data'!BB100)-0.4559)&gt;C$195,0,IF((0.1233*LN('Indicator Data'!BB100)-0.4559)&lt;C$194,10,(C$195-(0.1233*LN('Indicator Data'!BB100)-0.4559))/(C$195-C$194)*10)),IF('Indicator Data'!Q100&gt;C$195,0,IF('Indicator Data'!Q100&lt;C$194,10,(C$195-'Indicator Data'!Q100)/(C$195-C$194)*10))),1)</f>
        <v>3</v>
      </c>
      <c r="D97" s="73" t="str">
        <f>IF('Indicator Data'!R100="No data","x",ROUND((IF(LOG('Indicator Data'!R100*1000)&gt;D$195,10,IF(LOG('Indicator Data'!R100*1000)&lt;D$194,0,10-(D$195-LOG('Indicator Data'!R100*1000))/(D$195-D$194)*10))),1))</f>
        <v>x</v>
      </c>
      <c r="E97" s="74">
        <f t="shared" si="19"/>
        <v>3</v>
      </c>
      <c r="F97" s="73">
        <f>IF('Indicator Data'!AF100="No data","x",ROUND(IF('Indicator Data'!AF100&gt;F$195,10,IF('Indicator Data'!AF100&lt;F$194,0,10-(F$195-'Indicator Data'!AF100)/(F$195-F$194)*10)),1))</f>
        <v>5.0999999999999996</v>
      </c>
      <c r="G97" s="73" t="str">
        <f>IF('Indicator Data'!AG100="No data","x",ROUND(IF('Indicator Data'!AG100&gt;G$195,10,IF('Indicator Data'!AG100&lt;G$194,0,10-(G$195-'Indicator Data'!AG100)/(G$195-G$194)*10)),1))</f>
        <v>x</v>
      </c>
      <c r="H97" s="74">
        <f t="shared" si="20"/>
        <v>5.0999999999999996</v>
      </c>
      <c r="I97" s="75">
        <f>SUM(IF('Indicator Data'!S100=0,0,'Indicator Data'!S100/1000000),SUM('Indicator Data'!T100:U100))</f>
        <v>4124.4087390000004</v>
      </c>
      <c r="J97" s="75">
        <f>I97/'Indicator Data'!BC100*1000000</f>
        <v>678.09382760663345</v>
      </c>
      <c r="K97" s="73">
        <f t="shared" si="21"/>
        <v>10</v>
      </c>
      <c r="L97" s="73">
        <f>IF('Indicator Data'!V100="No data","x",ROUND(IF('Indicator Data'!V100&gt;L$195,10,IF('Indicator Data'!V100&lt;L$194,0,10-(L$195-'Indicator Data'!V100)/(L$195-L$194)*10)),1))</f>
        <v>1.6</v>
      </c>
      <c r="M97" s="74">
        <f t="shared" si="22"/>
        <v>5.8</v>
      </c>
      <c r="N97" s="76">
        <f t="shared" si="23"/>
        <v>4.2</v>
      </c>
      <c r="O97" s="88">
        <f>IF(AND('Indicator Data'!AK100="No data",'Indicator Data'!AL100="No data"),0,SUM('Indicator Data'!AK100:AM100)/1000)</f>
        <v>1487.992</v>
      </c>
      <c r="P97" s="73">
        <f t="shared" si="24"/>
        <v>10</v>
      </c>
      <c r="Q97" s="77">
        <f>O97*1000/'Indicator Data'!BC100</f>
        <v>0.24464068781230697</v>
      </c>
      <c r="R97" s="73">
        <f t="shared" si="25"/>
        <v>10</v>
      </c>
      <c r="S97" s="78">
        <f t="shared" si="26"/>
        <v>10</v>
      </c>
      <c r="T97" s="73">
        <f>IF('Indicator Data'!AB100="No data","x",ROUND(IF('Indicator Data'!AB100&gt;T$195,10,IF('Indicator Data'!AB100&lt;T$194,0,10-(T$195-'Indicator Data'!AB100)/(T$195-T$194)*10)),1))</f>
        <v>0.2</v>
      </c>
      <c r="U97" s="73">
        <f>IF('Indicator Data'!AA100="No data","x",ROUND(IF('Indicator Data'!AA100&gt;U$195,10,IF('Indicator Data'!AA100&lt;U$194,0,10-(U$195-'Indicator Data'!AA100)/(U$195-U$194)*10)),1))</f>
        <v>0.2</v>
      </c>
      <c r="V97" s="73" t="str">
        <f>IF('Indicator Data'!AE100="No data","x",ROUND(IF('Indicator Data'!AE100&gt;V$195,10,IF('Indicator Data'!AE100&lt;V$194,0,10-(V$195-'Indicator Data'!AE100)/(V$195-V$194)*10)),1))</f>
        <v>x</v>
      </c>
      <c r="W97" s="74">
        <f t="shared" si="17"/>
        <v>0.2</v>
      </c>
      <c r="X97" s="73">
        <f>IF('Indicator Data'!W100="No data","x",ROUND(IF('Indicator Data'!W100&gt;X$195,10,IF('Indicator Data'!W100&lt;X$194,0,10-(X$195-'Indicator Data'!W100)/(X$195-X$194)*10)),1))</f>
        <v>0.6</v>
      </c>
      <c r="Y97" s="73" t="str">
        <f>IF('Indicator Data'!X100="No data","x",ROUND(IF('Indicator Data'!X100&gt;Y$195,10,IF('Indicator Data'!X100&lt;Y$194,0,10-(Y$195-'Indicator Data'!X100)/(Y$195-Y$194)*10)),1))</f>
        <v>x</v>
      </c>
      <c r="Z97" s="74">
        <f t="shared" si="27"/>
        <v>0.6</v>
      </c>
      <c r="AA97" s="88">
        <f>('Indicator Data'!AJ100+'Indicator Data'!AI100*0.5+'Indicator Data'!AH100*0.25)/1000</f>
        <v>0</v>
      </c>
      <c r="AB97" s="79">
        <f>AA97*1000/'Indicator Data'!BC100</f>
        <v>0</v>
      </c>
      <c r="AC97" s="74">
        <f t="shared" si="28"/>
        <v>0</v>
      </c>
      <c r="AD97" s="73">
        <f>IF('Indicator Data'!AN100="No data","x",ROUND(IF('Indicator Data'!AN100&lt;$AD$194,10,IF('Indicator Data'!AN100&gt;$AD$195,0,($AD$195-'Indicator Data'!AN100)/($AD$195-$AD$194)*10)),1))</f>
        <v>3.3</v>
      </c>
      <c r="AE97" s="73">
        <f>IF('Indicator Data'!AO100="No data","x",ROUND(IF('Indicator Data'!AO100&gt;$AE$195,10,IF('Indicator Data'!AO100&lt;$AE$194,0,10-($AE$195-'Indicator Data'!AO100)/($AE$195-$AE$194)*10)),1))</f>
        <v>0.1</v>
      </c>
      <c r="AF97" s="80" t="str">
        <f>IF('Indicator Data'!AP100="No data","x",ROUND(IF('Indicator Data'!AP100&gt;$AF$195,10,IF('Indicator Data'!AP100&lt;$AF$194,0,10-($AF$195-'Indicator Data'!AP100)/($AF$195-$AF$194)*10)),1))</f>
        <v>x</v>
      </c>
      <c r="AG97" s="80" t="str">
        <f>IF('Indicator Data'!AQ100="No data","x",ROUND(IF('Indicator Data'!AQ100&gt;$AG$195,10,IF('Indicator Data'!AQ100&lt;$AG$194,0,10-($AG$195-'Indicator Data'!AQ100)/($AG$195-$AG$194)*10)),1))</f>
        <v>x</v>
      </c>
      <c r="AH97" s="73" t="str">
        <f t="shared" si="29"/>
        <v>x</v>
      </c>
      <c r="AI97" s="74">
        <f t="shared" si="30"/>
        <v>1.7</v>
      </c>
      <c r="AJ97" s="81">
        <f t="shared" si="31"/>
        <v>0.6</v>
      </c>
      <c r="AK97" s="82">
        <f t="shared" si="18"/>
        <v>7.7</v>
      </c>
    </row>
    <row r="98" spans="1:37" s="4" customFormat="1" x14ac:dyDescent="0.35">
      <c r="A98" s="126" t="str">
        <f>'Indicator Data'!A101</f>
        <v>Lesotho</v>
      </c>
      <c r="B98" s="59" t="str">
        <f>'Indicator Data'!B101</f>
        <v>LSO</v>
      </c>
      <c r="C98" s="73">
        <f>ROUND(IF('Indicator Data'!Q101="No data",IF((0.1233*LN('Indicator Data'!BB101)-0.4559)&gt;C$195,0,IF((0.1233*LN('Indicator Data'!BB101)-0.4559)&lt;C$194,10,(C$195-(0.1233*LN('Indicator Data'!BB101)-0.4559))/(C$195-C$194)*10)),IF('Indicator Data'!Q101&gt;C$195,0,IF('Indicator Data'!Q101&lt;C$194,10,(C$195-'Indicator Data'!Q101)/(C$195-C$194)*10))),1)</f>
        <v>6.6</v>
      </c>
      <c r="D98" s="73">
        <f>IF('Indicator Data'!R101="No data","x",ROUND((IF(LOG('Indicator Data'!R101*1000)&gt;D$195,10,IF(LOG('Indicator Data'!R101*1000)&lt;D$194,0,10-(D$195-LOG('Indicator Data'!R101*1000))/(D$195-D$194)*10))),1))</f>
        <v>8.6999999999999993</v>
      </c>
      <c r="E98" s="74">
        <f t="shared" si="19"/>
        <v>7.8</v>
      </c>
      <c r="F98" s="73">
        <f>IF('Indicator Data'!AF101="No data","x",ROUND(IF('Indicator Data'!AF101&gt;F$195,10,IF('Indicator Data'!AF101&lt;F$194,0,10-(F$195-'Indicator Data'!AF101)/(F$195-F$194)*10)),1))</f>
        <v>7.3</v>
      </c>
      <c r="G98" s="73">
        <f>IF('Indicator Data'!AG101="No data","x",ROUND(IF('Indicator Data'!AG101&gt;G$195,10,IF('Indicator Data'!AG101&lt;G$194,0,10-(G$195-'Indicator Data'!AG101)/(G$195-G$194)*10)),1))</f>
        <v>7.3</v>
      </c>
      <c r="H98" s="74">
        <f t="shared" si="20"/>
        <v>7.3</v>
      </c>
      <c r="I98" s="75">
        <f>SUM(IF('Indicator Data'!S101=0,0,'Indicator Data'!S101/1000000),SUM('Indicator Data'!T101:U101))</f>
        <v>155.880337</v>
      </c>
      <c r="J98" s="75">
        <f>I98/'Indicator Data'!BC101*1000000</f>
        <v>69.796988724058451</v>
      </c>
      <c r="K98" s="73">
        <f t="shared" si="21"/>
        <v>1.4</v>
      </c>
      <c r="L98" s="73">
        <f>IF('Indicator Data'!V101="No data","x",ROUND(IF('Indicator Data'!V101&gt;L$195,10,IF('Indicator Data'!V101&lt;L$194,0,10-(L$195-'Indicator Data'!V101)/(L$195-L$194)*10)),1))</f>
        <v>3.4</v>
      </c>
      <c r="M98" s="74">
        <f t="shared" si="22"/>
        <v>2.4</v>
      </c>
      <c r="N98" s="76">
        <f t="shared" si="23"/>
        <v>6.3</v>
      </c>
      <c r="O98" s="88">
        <f>IF(AND('Indicator Data'!AK101="No data",'Indicator Data'!AL101="No data"),0,SUM('Indicator Data'!AK101:AM101)/1000)</f>
        <v>7.9000000000000001E-2</v>
      </c>
      <c r="P98" s="73">
        <f t="shared" si="24"/>
        <v>0</v>
      </c>
      <c r="Q98" s="77">
        <f>O98*1000/'Indicator Data'!BC101</f>
        <v>3.5373044575857045E-5</v>
      </c>
      <c r="R98" s="73">
        <f t="shared" si="25"/>
        <v>0</v>
      </c>
      <c r="S98" s="78">
        <f t="shared" si="26"/>
        <v>0</v>
      </c>
      <c r="T98" s="73">
        <f>IF('Indicator Data'!AB101="No data","x",ROUND(IF('Indicator Data'!AB101&gt;T$195,10,IF('Indicator Data'!AB101&lt;T$194,0,10-(T$195-'Indicator Data'!AB101)/(T$195-T$194)*10)),1))</f>
        <v>10</v>
      </c>
      <c r="U98" s="73">
        <f>IF('Indicator Data'!AA101="No data","x",ROUND(IF('Indicator Data'!AA101&gt;U$195,10,IF('Indicator Data'!AA101&lt;U$194,0,10-(U$195-'Indicator Data'!AA101)/(U$195-U$194)*10)),1))</f>
        <v>10</v>
      </c>
      <c r="V98" s="73" t="str">
        <f>IF('Indicator Data'!AE101="No data","x",ROUND(IF('Indicator Data'!AE101&gt;V$195,10,IF('Indicator Data'!AE101&lt;V$194,0,10-(V$195-'Indicator Data'!AE101)/(V$195-V$194)*10)),1))</f>
        <v>x</v>
      </c>
      <c r="W98" s="74">
        <f t="shared" si="17"/>
        <v>10</v>
      </c>
      <c r="X98" s="73">
        <f>IF('Indicator Data'!W101="No data","x",ROUND(IF('Indicator Data'!W101&gt;X$195,10,IF('Indicator Data'!W101&lt;X$194,0,10-(X$195-'Indicator Data'!W101)/(X$195-X$194)*10)),1))</f>
        <v>6.6</v>
      </c>
      <c r="Y98" s="73">
        <f>IF('Indicator Data'!X101="No data","x",ROUND(IF('Indicator Data'!X101&gt;Y$195,10,IF('Indicator Data'!X101&lt;Y$194,0,10-(Y$195-'Indicator Data'!X101)/(Y$195-Y$194)*10)),1))</f>
        <v>2.2999999999999998</v>
      </c>
      <c r="Z98" s="74">
        <f t="shared" si="27"/>
        <v>4.5</v>
      </c>
      <c r="AA98" s="88">
        <f>('Indicator Data'!AJ101+'Indicator Data'!AI101*0.5+'Indicator Data'!AH101*0.25)/1000</f>
        <v>244.75</v>
      </c>
      <c r="AB98" s="79">
        <f>AA98*1000/'Indicator Data'!BC101</f>
        <v>0.10958927417646851</v>
      </c>
      <c r="AC98" s="74">
        <f t="shared" si="28"/>
        <v>10</v>
      </c>
      <c r="AD98" s="73">
        <f>IF('Indicator Data'!AN101="No data","x",ROUND(IF('Indicator Data'!AN101&lt;$AD$194,10,IF('Indicator Data'!AN101&gt;$AD$195,0,($AD$195-'Indicator Data'!AN101)/($AD$195-$AD$194)*10)),1))</f>
        <v>5.2</v>
      </c>
      <c r="AE98" s="73">
        <f>IF('Indicator Data'!AO101="No data","x",ROUND(IF('Indicator Data'!AO101&gt;$AE$195,10,IF('Indicator Data'!AO101&lt;$AE$194,0,10-($AE$195-'Indicator Data'!AO101)/($AE$195-$AE$194)*10)),1))</f>
        <v>3.2</v>
      </c>
      <c r="AF98" s="80">
        <f>IF('Indicator Data'!AP101="No data","x",ROUND(IF('Indicator Data'!AP101&gt;$AF$195,10,IF('Indicator Data'!AP101&lt;$AF$194,0,10-($AF$195-'Indicator Data'!AP101)/($AF$195-$AF$194)*10)),1))</f>
        <v>3.8</v>
      </c>
      <c r="AG98" s="80">
        <f>IF('Indicator Data'!AQ101="No data","x",ROUND(IF('Indicator Data'!AQ101&gt;$AG$195,10,IF('Indicator Data'!AQ101&lt;$AG$194,0,10-($AG$195-'Indicator Data'!AQ101)/($AG$195-$AG$194)*10)),1))</f>
        <v>3.2</v>
      </c>
      <c r="AH98" s="73">
        <f t="shared" si="29"/>
        <v>3.7</v>
      </c>
      <c r="AI98" s="74">
        <f t="shared" si="30"/>
        <v>4</v>
      </c>
      <c r="AJ98" s="81">
        <f t="shared" si="31"/>
        <v>8.4</v>
      </c>
      <c r="AK98" s="82">
        <f t="shared" si="18"/>
        <v>5.6</v>
      </c>
    </row>
    <row r="99" spans="1:37" s="4" customFormat="1" x14ac:dyDescent="0.35">
      <c r="A99" s="126" t="str">
        <f>'Indicator Data'!A102</f>
        <v>Liberia</v>
      </c>
      <c r="B99" s="59" t="str">
        <f>'Indicator Data'!B102</f>
        <v>LBR</v>
      </c>
      <c r="C99" s="73">
        <f>ROUND(IF('Indicator Data'!Q102="No data",IF((0.1233*LN('Indicator Data'!BB102)-0.4559)&gt;C$195,0,IF((0.1233*LN('Indicator Data'!BB102)-0.4559)&lt;C$194,10,(C$195-(0.1233*LN('Indicator Data'!BB102)-0.4559))/(C$195-C$194)*10)),IF('Indicator Data'!Q102&gt;C$195,0,IF('Indicator Data'!Q102&lt;C$194,10,(C$195-'Indicator Data'!Q102)/(C$195-C$194)*10))),1)</f>
        <v>7.9</v>
      </c>
      <c r="D99" s="73">
        <f>IF('Indicator Data'!R102="No data","x",ROUND((IF(LOG('Indicator Data'!R102*1000)&gt;D$195,10,IF(LOG('Indicator Data'!R102*1000)&lt;D$194,0,10-(D$195-LOG('Indicator Data'!R102*1000))/(D$195-D$194)*10))),1))</f>
        <v>9.5</v>
      </c>
      <c r="E99" s="74">
        <f t="shared" si="19"/>
        <v>8.8000000000000007</v>
      </c>
      <c r="F99" s="73">
        <f>IF('Indicator Data'!AF102="No data","x",ROUND(IF('Indicator Data'!AF102&gt;F$195,10,IF('Indicator Data'!AF102&lt;F$194,0,10-(F$195-'Indicator Data'!AF102)/(F$195-F$194)*10)),1))</f>
        <v>8.6999999999999993</v>
      </c>
      <c r="G99" s="73">
        <f>IF('Indicator Data'!AG102="No data","x",ROUND(IF('Indicator Data'!AG102&gt;G$195,10,IF('Indicator Data'!AG102&lt;G$194,0,10-(G$195-'Indicator Data'!AG102)/(G$195-G$194)*10)),1))</f>
        <v>2.9</v>
      </c>
      <c r="H99" s="74">
        <f t="shared" si="20"/>
        <v>5.8</v>
      </c>
      <c r="I99" s="75">
        <f>SUM(IF('Indicator Data'!S102=0,0,'Indicator Data'!S102/1000000),SUM('Indicator Data'!T102:U102))</f>
        <v>945.53172599999994</v>
      </c>
      <c r="J99" s="75">
        <f>I99/'Indicator Data'!BC102*1000000</f>
        <v>199.82047952769983</v>
      </c>
      <c r="K99" s="73">
        <f t="shared" si="21"/>
        <v>4</v>
      </c>
      <c r="L99" s="73">
        <f>IF('Indicator Data'!V102="No data","x",ROUND(IF('Indicator Data'!V102&gt;L$195,10,IF('Indicator Data'!V102&lt;L$194,0,10-(L$195-'Indicator Data'!V102)/(L$195-L$194)*10)),1))</f>
        <v>10</v>
      </c>
      <c r="M99" s="74">
        <f t="shared" si="22"/>
        <v>7</v>
      </c>
      <c r="N99" s="76">
        <f t="shared" si="23"/>
        <v>7.6</v>
      </c>
      <c r="O99" s="88">
        <f>IF(AND('Indicator Data'!AK102="No data",'Indicator Data'!AL102="No data"),0,SUM('Indicator Data'!AK102:AM102)/1000)</f>
        <v>9.16</v>
      </c>
      <c r="P99" s="73">
        <f t="shared" si="24"/>
        <v>3.2</v>
      </c>
      <c r="Q99" s="77">
        <f>O99*1000/'Indicator Data'!BC102</f>
        <v>1.9357950052262239E-3</v>
      </c>
      <c r="R99" s="73">
        <f t="shared" si="25"/>
        <v>3.8</v>
      </c>
      <c r="S99" s="78">
        <f t="shared" si="26"/>
        <v>3.5</v>
      </c>
      <c r="T99" s="73">
        <f>IF('Indicator Data'!AB102="No data","x",ROUND(IF('Indicator Data'!AB102&gt;T$195,10,IF('Indicator Data'!AB102&lt;T$194,0,10-(T$195-'Indicator Data'!AB102)/(T$195-T$194)*10)),1))</f>
        <v>3.2</v>
      </c>
      <c r="U99" s="73">
        <f>IF('Indicator Data'!AA102="No data","x",ROUND(IF('Indicator Data'!AA102&gt;U$195,10,IF('Indicator Data'!AA102&lt;U$194,0,10-(U$195-'Indicator Data'!AA102)/(U$195-U$194)*10)),1))</f>
        <v>5.6</v>
      </c>
      <c r="V99" s="73">
        <f>IF('Indicator Data'!AE102="No data","x",ROUND(IF('Indicator Data'!AE102&gt;V$195,10,IF('Indicator Data'!AE102&lt;V$194,0,10-(V$195-'Indicator Data'!AE102)/(V$195-V$194)*10)),1))</f>
        <v>5.8</v>
      </c>
      <c r="W99" s="74">
        <f t="shared" ref="W99:W130" si="32">IF(AND(T99="x",U99="x",V99="x"),"x",ROUND(AVERAGE(T99,U99,V99),1))</f>
        <v>4.9000000000000004</v>
      </c>
      <c r="X99" s="73">
        <f>IF('Indicator Data'!W102="No data","x",ROUND(IF('Indicator Data'!W102&gt;X$195,10,IF('Indicator Data'!W102&lt;X$194,0,10-(X$195-'Indicator Data'!W102)/(X$195-X$194)*10)),1))</f>
        <v>5.7</v>
      </c>
      <c r="Y99" s="73">
        <f>IF('Indicator Data'!X102="No data","x",ROUND(IF('Indicator Data'!X102&gt;Y$195,10,IF('Indicator Data'!X102&lt;Y$194,0,10-(Y$195-'Indicator Data'!X102)/(Y$195-Y$194)*10)),1))</f>
        <v>3.4</v>
      </c>
      <c r="Z99" s="74">
        <f t="shared" si="27"/>
        <v>4.5999999999999996</v>
      </c>
      <c r="AA99" s="88">
        <f>('Indicator Data'!AJ102+'Indicator Data'!AI102*0.5+'Indicator Data'!AH102*0.25)/1000</f>
        <v>3.8577499999999998</v>
      </c>
      <c r="AB99" s="79">
        <f>AA99*1000/'Indicator Data'!BC102</f>
        <v>8.1526344775234333E-4</v>
      </c>
      <c r="AC99" s="74">
        <f t="shared" si="28"/>
        <v>0.1</v>
      </c>
      <c r="AD99" s="73">
        <f>IF('Indicator Data'!AN102="No data","x",ROUND(IF('Indicator Data'!AN102&lt;$AD$194,10,IF('Indicator Data'!AN102&gt;$AD$195,0,($AD$195-'Indicator Data'!AN102)/($AD$195-$AD$194)*10)),1))</f>
        <v>7.2</v>
      </c>
      <c r="AE99" s="73">
        <f>IF('Indicator Data'!AO102="No data","x",ROUND(IF('Indicator Data'!AO102&gt;$AE$195,10,IF('Indicator Data'!AO102&lt;$AE$194,0,10-($AE$195-'Indicator Data'!AO102)/($AE$195-$AE$194)*10)),1))</f>
        <v>10</v>
      </c>
      <c r="AF99" s="80" t="str">
        <f>IF('Indicator Data'!AP102="No data","x",ROUND(IF('Indicator Data'!AP102&gt;$AF$195,10,IF('Indicator Data'!AP102&lt;$AF$194,0,10-($AF$195-'Indicator Data'!AP102)/($AF$195-$AF$194)*10)),1))</f>
        <v>x</v>
      </c>
      <c r="AG99" s="80" t="str">
        <f>IF('Indicator Data'!AQ102="No data","x",ROUND(IF('Indicator Data'!AQ102&gt;$AG$195,10,IF('Indicator Data'!AQ102&lt;$AG$194,0,10-($AG$195-'Indicator Data'!AQ102)/($AG$195-$AG$194)*10)),1))</f>
        <v>x</v>
      </c>
      <c r="AH99" s="73" t="str">
        <f t="shared" si="29"/>
        <v>x</v>
      </c>
      <c r="AI99" s="74">
        <f t="shared" si="30"/>
        <v>8.6</v>
      </c>
      <c r="AJ99" s="81">
        <f t="shared" si="31"/>
        <v>5.3</v>
      </c>
      <c r="AK99" s="82">
        <f t="shared" ref="AK99:AK130" si="33">ROUND((10-GEOMEAN(((10-S99)/10*9+1),((10-AJ99)/10*9+1)))/9*10,1)</f>
        <v>4.5</v>
      </c>
    </row>
    <row r="100" spans="1:37" s="4" customFormat="1" x14ac:dyDescent="0.35">
      <c r="A100" s="126" t="str">
        <f>'Indicator Data'!A103</f>
        <v>Libya</v>
      </c>
      <c r="B100" s="59" t="str">
        <f>'Indicator Data'!B103</f>
        <v>LBY</v>
      </c>
      <c r="C100" s="73">
        <f>ROUND(IF('Indicator Data'!Q103="No data",IF((0.1233*LN('Indicator Data'!BB103)-0.4559)&gt;C$195,0,IF((0.1233*LN('Indicator Data'!BB103)-0.4559)&lt;C$194,10,(C$195-(0.1233*LN('Indicator Data'!BB103)-0.4559))/(C$195-C$194)*10)),IF('Indicator Data'!Q103&gt;C$195,0,IF('Indicator Data'!Q103&lt;C$194,10,(C$195-'Indicator Data'!Q103)/(C$195-C$194)*10))),1)</f>
        <v>3.8</v>
      </c>
      <c r="D100" s="73">
        <f>IF('Indicator Data'!R103="No data","x",ROUND((IF(LOG('Indicator Data'!R103*1000)&gt;D$195,10,IF(LOG('Indicator Data'!R103*1000)&lt;D$194,0,10-(D$195-LOG('Indicator Data'!R103*1000))/(D$195-D$194)*10))),1))</f>
        <v>2.6</v>
      </c>
      <c r="E100" s="74">
        <f t="shared" si="19"/>
        <v>3.2</v>
      </c>
      <c r="F100" s="73">
        <f>IF('Indicator Data'!AF103="No data","x",ROUND(IF('Indicator Data'!AF103&gt;F$195,10,IF('Indicator Data'!AF103&lt;F$194,0,10-(F$195-'Indicator Data'!AF103)/(F$195-F$194)*10)),1))</f>
        <v>2.2999999999999998</v>
      </c>
      <c r="G100" s="73" t="str">
        <f>IF('Indicator Data'!AG103="No data","x",ROUND(IF('Indicator Data'!AG103&gt;G$195,10,IF('Indicator Data'!AG103&lt;G$194,0,10-(G$195-'Indicator Data'!AG103)/(G$195-G$194)*10)),1))</f>
        <v>x</v>
      </c>
      <c r="H100" s="74">
        <f t="shared" si="20"/>
        <v>2.2999999999999998</v>
      </c>
      <c r="I100" s="75">
        <f>SUM(IF('Indicator Data'!S103=0,0,'Indicator Data'!S103/1000000),SUM('Indicator Data'!T103:U103))</f>
        <v>737.08262799999989</v>
      </c>
      <c r="J100" s="75">
        <f>I100/'Indicator Data'!BC103*1000000</f>
        <v>115.62776926484668</v>
      </c>
      <c r="K100" s="73">
        <f t="shared" si="21"/>
        <v>2.2999999999999998</v>
      </c>
      <c r="L100" s="73">
        <f>IF('Indicator Data'!V103="No data","x",ROUND(IF('Indicator Data'!V103&gt;L$195,10,IF('Indicator Data'!V103&lt;L$194,0,10-(L$195-'Indicator Data'!V103)/(L$195-L$194)*10)),1))</f>
        <v>0.7</v>
      </c>
      <c r="M100" s="74">
        <f t="shared" si="22"/>
        <v>1.5</v>
      </c>
      <c r="N100" s="76">
        <f t="shared" si="23"/>
        <v>2.6</v>
      </c>
      <c r="O100" s="88">
        <f>IF(AND('Indicator Data'!AK103="No data",'Indicator Data'!AL103="No data"),0,SUM('Indicator Data'!AK103:AM103)/1000)</f>
        <v>202.91800000000001</v>
      </c>
      <c r="P100" s="73">
        <f t="shared" si="24"/>
        <v>7.7</v>
      </c>
      <c r="Q100" s="77">
        <f>O100*1000/'Indicator Data'!BC103</f>
        <v>3.1832191931247311E-2</v>
      </c>
      <c r="R100" s="73">
        <f t="shared" si="25"/>
        <v>7.5</v>
      </c>
      <c r="S100" s="78">
        <f t="shared" si="26"/>
        <v>7.6</v>
      </c>
      <c r="T100" s="73" t="str">
        <f>IF('Indicator Data'!AB103="No data","x",ROUND(IF('Indicator Data'!AB103&gt;T$195,10,IF('Indicator Data'!AB103&lt;T$194,0,10-(T$195-'Indicator Data'!AB103)/(T$195-T$194)*10)),1))</f>
        <v>x</v>
      </c>
      <c r="U100" s="73">
        <f>IF('Indicator Data'!AA103="No data","x",ROUND(IF('Indicator Data'!AA103&gt;U$195,10,IF('Indicator Data'!AA103&lt;U$194,0,10-(U$195-'Indicator Data'!AA103)/(U$195-U$194)*10)),1))</f>
        <v>0.7</v>
      </c>
      <c r="V100" s="73" t="str">
        <f>IF('Indicator Data'!AE103="No data","x",ROUND(IF('Indicator Data'!AE103&gt;V$195,10,IF('Indicator Data'!AE103&lt;V$194,0,10-(V$195-'Indicator Data'!AE103)/(V$195-V$194)*10)),1))</f>
        <v>x</v>
      </c>
      <c r="W100" s="74">
        <f t="shared" si="32"/>
        <v>0.7</v>
      </c>
      <c r="X100" s="73">
        <f>IF('Indicator Data'!W103="No data","x",ROUND(IF('Indicator Data'!W103&gt;X$195,10,IF('Indicator Data'!W103&lt;X$194,0,10-(X$195-'Indicator Data'!W103)/(X$195-X$194)*10)),1))</f>
        <v>1</v>
      </c>
      <c r="Y100" s="73">
        <f>IF('Indicator Data'!X103="No data","x",ROUND(IF('Indicator Data'!X103&gt;Y$195,10,IF('Indicator Data'!X103&lt;Y$194,0,10-(Y$195-'Indicator Data'!X103)/(Y$195-Y$194)*10)),1))</f>
        <v>1.2</v>
      </c>
      <c r="Z100" s="74">
        <f t="shared" si="27"/>
        <v>1.1000000000000001</v>
      </c>
      <c r="AA100" s="88">
        <f>('Indicator Data'!AJ103+'Indicator Data'!AI103*0.5+'Indicator Data'!AH103*0.25)/1000</f>
        <v>0</v>
      </c>
      <c r="AB100" s="79">
        <f>AA100*1000/'Indicator Data'!BC103</f>
        <v>0</v>
      </c>
      <c r="AC100" s="74">
        <f t="shared" si="28"/>
        <v>0</v>
      </c>
      <c r="AD100" s="73">
        <f>IF('Indicator Data'!AN103="No data","x",ROUND(IF('Indicator Data'!AN103&lt;$AD$194,10,IF('Indicator Data'!AN103&gt;$AD$195,0,($AD$195-'Indicator Data'!AN103)/($AD$195-$AD$194)*10)),1))</f>
        <v>2.2999999999999998</v>
      </c>
      <c r="AE100" s="73">
        <f>IF('Indicator Data'!AO103="No data","x",ROUND(IF('Indicator Data'!AO103&gt;$AE$195,10,IF('Indicator Data'!AO103&lt;$AE$194,0,10-($AE$195-'Indicator Data'!AO103)/($AE$195-$AE$194)*10)),1))</f>
        <v>0.1</v>
      </c>
      <c r="AF100" s="80" t="str">
        <f>IF('Indicator Data'!AP103="No data","x",ROUND(IF('Indicator Data'!AP103&gt;$AF$195,10,IF('Indicator Data'!AP103&lt;$AF$194,0,10-($AF$195-'Indicator Data'!AP103)/($AF$195-$AF$194)*10)),1))</f>
        <v>x</v>
      </c>
      <c r="AG100" s="80" t="str">
        <f>IF('Indicator Data'!AQ103="No data","x",ROUND(IF('Indicator Data'!AQ103&gt;$AG$195,10,IF('Indicator Data'!AQ103&lt;$AG$194,0,10-($AG$195-'Indicator Data'!AQ103)/($AG$195-$AG$194)*10)),1))</f>
        <v>x</v>
      </c>
      <c r="AH100" s="73" t="str">
        <f t="shared" si="29"/>
        <v>x</v>
      </c>
      <c r="AI100" s="74">
        <f t="shared" si="30"/>
        <v>1.2</v>
      </c>
      <c r="AJ100" s="81">
        <f t="shared" si="31"/>
        <v>0.8</v>
      </c>
      <c r="AK100" s="82">
        <f t="shared" si="33"/>
        <v>5.0999999999999996</v>
      </c>
    </row>
    <row r="101" spans="1:37" s="4" customFormat="1" x14ac:dyDescent="0.35">
      <c r="A101" s="126" t="str">
        <f>'Indicator Data'!A104</f>
        <v>Liechtenstein</v>
      </c>
      <c r="B101" s="59" t="str">
        <f>'Indicator Data'!B104</f>
        <v>LIE</v>
      </c>
      <c r="C101" s="73">
        <f>ROUND(IF('Indicator Data'!Q104="No data",IF((0.1233*LN('Indicator Data'!BB104)-0.4559)&gt;C$195,0,IF((0.1233*LN('Indicator Data'!BB104)-0.4559)&lt;C$194,10,(C$195-(0.1233*LN('Indicator Data'!BB104)-0.4559))/(C$195-C$194)*10)),IF('Indicator Data'!Q104&gt;C$195,0,IF('Indicator Data'!Q104&lt;C$194,10,(C$195-'Indicator Data'!Q104)/(C$195-C$194)*10))),1)</f>
        <v>0.5</v>
      </c>
      <c r="D101" s="73" t="str">
        <f>IF('Indicator Data'!R104="No data","x",ROUND((IF(LOG('Indicator Data'!R104*1000)&gt;D$195,10,IF(LOG('Indicator Data'!R104*1000)&lt;D$194,0,10-(D$195-LOG('Indicator Data'!R104*1000))/(D$195-D$194)*10))),1))</f>
        <v>x</v>
      </c>
      <c r="E101" s="74">
        <f t="shared" si="19"/>
        <v>0.5</v>
      </c>
      <c r="F101" s="73" t="str">
        <f>IF('Indicator Data'!AF104="No data","x",ROUND(IF('Indicator Data'!AF104&gt;F$195,10,IF('Indicator Data'!AF104&lt;F$194,0,10-(F$195-'Indicator Data'!AF104)/(F$195-F$194)*10)),1))</f>
        <v>x</v>
      </c>
      <c r="G101" s="73" t="str">
        <f>IF('Indicator Data'!AG104="No data","x",ROUND(IF('Indicator Data'!AG104&gt;G$195,10,IF('Indicator Data'!AG104&lt;G$194,0,10-(G$195-'Indicator Data'!AG104)/(G$195-G$194)*10)),1))</f>
        <v>x</v>
      </c>
      <c r="H101" s="74" t="str">
        <f t="shared" si="20"/>
        <v>x</v>
      </c>
      <c r="I101" s="75">
        <f>SUM(IF('Indicator Data'!S104=0,0,'Indicator Data'!S104/1000000),SUM('Indicator Data'!T104:U104))</f>
        <v>0</v>
      </c>
      <c r="J101" s="75">
        <f>I101/'Indicator Data'!BC104*1000000</f>
        <v>0</v>
      </c>
      <c r="K101" s="73">
        <f t="shared" si="21"/>
        <v>0</v>
      </c>
      <c r="L101" s="73" t="str">
        <f>IF('Indicator Data'!V104="No data","x",ROUND(IF('Indicator Data'!V104&gt;L$195,10,IF('Indicator Data'!V104&lt;L$194,0,10-(L$195-'Indicator Data'!V104)/(L$195-L$194)*10)),1))</f>
        <v>x</v>
      </c>
      <c r="M101" s="74">
        <f t="shared" si="22"/>
        <v>0</v>
      </c>
      <c r="N101" s="76">
        <f t="shared" si="23"/>
        <v>0.3</v>
      </c>
      <c r="O101" s="88">
        <f>IF(AND('Indicator Data'!AK104="No data",'Indicator Data'!AL104="No data"),0,SUM('Indicator Data'!AK104:AM104)/1000)</f>
        <v>0.16900000000000001</v>
      </c>
      <c r="P101" s="73">
        <f t="shared" si="24"/>
        <v>0</v>
      </c>
      <c r="Q101" s="77">
        <f>O101*1000/'Indicator Data'!BC104</f>
        <v>4.4565160065397399E-3</v>
      </c>
      <c r="R101" s="73">
        <f t="shared" si="25"/>
        <v>4.5999999999999996</v>
      </c>
      <c r="S101" s="78">
        <f t="shared" si="26"/>
        <v>2.2999999999999998</v>
      </c>
      <c r="T101" s="73" t="str">
        <f>IF('Indicator Data'!AB104="No data","x",ROUND(IF('Indicator Data'!AB104&gt;T$195,10,IF('Indicator Data'!AB104&lt;T$194,0,10-(T$195-'Indicator Data'!AB104)/(T$195-T$194)*10)),1))</f>
        <v>x</v>
      </c>
      <c r="U101" s="73" t="str">
        <f>IF('Indicator Data'!AA104="No data","x",ROUND(IF('Indicator Data'!AA104&gt;U$195,10,IF('Indicator Data'!AA104&lt;U$194,0,10-(U$195-'Indicator Data'!AA104)/(U$195-U$194)*10)),1))</f>
        <v>x</v>
      </c>
      <c r="V101" s="73" t="str">
        <f>IF('Indicator Data'!AE104="No data","x",ROUND(IF('Indicator Data'!AE104&gt;V$195,10,IF('Indicator Data'!AE104&lt;V$194,0,10-(V$195-'Indicator Data'!AE104)/(V$195-V$194)*10)),1))</f>
        <v>x</v>
      </c>
      <c r="W101" s="74" t="str">
        <f t="shared" si="32"/>
        <v>x</v>
      </c>
      <c r="X101" s="73" t="str">
        <f>IF('Indicator Data'!W104="No data","x",ROUND(IF('Indicator Data'!W104&gt;X$195,10,IF('Indicator Data'!W104&lt;X$194,0,10-(X$195-'Indicator Data'!W104)/(X$195-X$194)*10)),1))</f>
        <v>x</v>
      </c>
      <c r="Y101" s="73" t="str">
        <f>IF('Indicator Data'!X104="No data","x",ROUND(IF('Indicator Data'!X104&gt;Y$195,10,IF('Indicator Data'!X104&lt;Y$194,0,10-(Y$195-'Indicator Data'!X104)/(Y$195-Y$194)*10)),1))</f>
        <v>x</v>
      </c>
      <c r="Z101" s="74" t="str">
        <f t="shared" si="27"/>
        <v>x</v>
      </c>
      <c r="AA101" s="88">
        <f>('Indicator Data'!AJ104+'Indicator Data'!AI104*0.5+'Indicator Data'!AH104*0.25)/1000</f>
        <v>0</v>
      </c>
      <c r="AB101" s="79">
        <f>AA101*1000/'Indicator Data'!BC104</f>
        <v>0</v>
      </c>
      <c r="AC101" s="74">
        <f t="shared" si="28"/>
        <v>0</v>
      </c>
      <c r="AD101" s="73" t="str">
        <f>IF('Indicator Data'!AN104="No data","x",ROUND(IF('Indicator Data'!AN104&lt;$AD$194,10,IF('Indicator Data'!AN104&gt;$AD$195,0,($AD$195-'Indicator Data'!AN104)/($AD$195-$AD$194)*10)),1))</f>
        <v>x</v>
      </c>
      <c r="AE101" s="73">
        <f>IF('Indicator Data'!AO104="No data","x",ROUND(IF('Indicator Data'!AO104&gt;$AE$195,10,IF('Indicator Data'!AO104&lt;$AE$194,0,10-($AE$195-'Indicator Data'!AO104)/($AE$195-$AE$194)*10)),1))</f>
        <v>0</v>
      </c>
      <c r="AF101" s="80" t="str">
        <f>IF('Indicator Data'!AP104="No data","x",ROUND(IF('Indicator Data'!AP104&gt;$AF$195,10,IF('Indicator Data'!AP104&lt;$AF$194,0,10-($AF$195-'Indicator Data'!AP104)/($AF$195-$AF$194)*10)),1))</f>
        <v>x</v>
      </c>
      <c r="AG101" s="80" t="str">
        <f>IF('Indicator Data'!AQ104="No data","x",ROUND(IF('Indicator Data'!AQ104&gt;$AG$195,10,IF('Indicator Data'!AQ104&lt;$AG$194,0,10-($AG$195-'Indicator Data'!AQ104)/($AG$195-$AG$194)*10)),1))</f>
        <v>x</v>
      </c>
      <c r="AH101" s="73" t="str">
        <f t="shared" si="29"/>
        <v>x</v>
      </c>
      <c r="AI101" s="74">
        <f t="shared" si="30"/>
        <v>0</v>
      </c>
      <c r="AJ101" s="81">
        <f t="shared" si="31"/>
        <v>0</v>
      </c>
      <c r="AK101" s="82">
        <f t="shared" si="33"/>
        <v>1.2</v>
      </c>
    </row>
    <row r="102" spans="1:37" s="4" customFormat="1" x14ac:dyDescent="0.35">
      <c r="A102" s="126" t="str">
        <f>'Indicator Data'!A105</f>
        <v>Lithuania</v>
      </c>
      <c r="B102" s="59" t="str">
        <f>'Indicator Data'!B105</f>
        <v>LTU</v>
      </c>
      <c r="C102" s="73">
        <f>ROUND(IF('Indicator Data'!Q105="No data",IF((0.1233*LN('Indicator Data'!BB105)-0.4559)&gt;C$195,0,IF((0.1233*LN('Indicator Data'!BB105)-0.4559)&lt;C$194,10,(C$195-(0.1233*LN('Indicator Data'!BB105)-0.4559))/(C$195-C$194)*10)),IF('Indicator Data'!Q105&gt;C$195,0,IF('Indicator Data'!Q105&lt;C$194,10,(C$195-'Indicator Data'!Q105)/(C$195-C$194)*10))),1)</f>
        <v>1.4</v>
      </c>
      <c r="D102" s="73" t="str">
        <f>IF('Indicator Data'!R105="No data","x",ROUND((IF(LOG('Indicator Data'!R105*1000)&gt;D$195,10,IF(LOG('Indicator Data'!R105*1000)&lt;D$194,0,10-(D$195-LOG('Indicator Data'!R105*1000))/(D$195-D$194)*10))),1))</f>
        <v>x</v>
      </c>
      <c r="E102" s="74">
        <f t="shared" si="19"/>
        <v>1.4</v>
      </c>
      <c r="F102" s="73">
        <f>IF('Indicator Data'!AF105="No data","x",ROUND(IF('Indicator Data'!AF105&gt;F$195,10,IF('Indicator Data'!AF105&lt;F$194,0,10-(F$195-'Indicator Data'!AF105)/(F$195-F$194)*10)),1))</f>
        <v>1.6</v>
      </c>
      <c r="G102" s="73">
        <f>IF('Indicator Data'!AG105="No data","x",ROUND(IF('Indicator Data'!AG105&gt;G$195,10,IF('Indicator Data'!AG105&lt;G$194,0,10-(G$195-'Indicator Data'!AG105)/(G$195-G$194)*10)),1))</f>
        <v>2.5</v>
      </c>
      <c r="H102" s="74">
        <f t="shared" si="20"/>
        <v>2.1</v>
      </c>
      <c r="I102" s="75">
        <f>SUM(IF('Indicator Data'!S105=0,0,'Indicator Data'!S105/1000000),SUM('Indicator Data'!T105:U105))</f>
        <v>0</v>
      </c>
      <c r="J102" s="75">
        <f>I102/'Indicator Data'!BC105*1000000</f>
        <v>0</v>
      </c>
      <c r="K102" s="73">
        <f t="shared" si="21"/>
        <v>0</v>
      </c>
      <c r="L102" s="73" t="str">
        <f>IF('Indicator Data'!V105="No data","x",ROUND(IF('Indicator Data'!V105&gt;L$195,10,IF('Indicator Data'!V105&lt;L$194,0,10-(L$195-'Indicator Data'!V105)/(L$195-L$194)*10)),1))</f>
        <v>x</v>
      </c>
      <c r="M102" s="74">
        <f t="shared" si="22"/>
        <v>0</v>
      </c>
      <c r="N102" s="76">
        <f t="shared" si="23"/>
        <v>1.2</v>
      </c>
      <c r="O102" s="88">
        <f>IF(AND('Indicator Data'!AK105="No data",'Indicator Data'!AL105="No data"),0,SUM('Indicator Data'!AK105:AM105)/1000)</f>
        <v>1.6739999999999999</v>
      </c>
      <c r="P102" s="73">
        <f t="shared" si="24"/>
        <v>0.7</v>
      </c>
      <c r="Q102" s="77">
        <f>O102*1000/'Indicator Data'!BC105</f>
        <v>5.9199616935334148E-4</v>
      </c>
      <c r="R102" s="73">
        <f t="shared" si="25"/>
        <v>2.8</v>
      </c>
      <c r="S102" s="78">
        <f t="shared" si="26"/>
        <v>1.8</v>
      </c>
      <c r="T102" s="73">
        <f>IF('Indicator Data'!AB105="No data","x",ROUND(IF('Indicator Data'!AB105&gt;T$195,10,IF('Indicator Data'!AB105&lt;T$194,0,10-(T$195-'Indicator Data'!AB105)/(T$195-T$194)*10)),1))</f>
        <v>0.4</v>
      </c>
      <c r="U102" s="73">
        <f>IF('Indicator Data'!AA105="No data","x",ROUND(IF('Indicator Data'!AA105&gt;U$195,10,IF('Indicator Data'!AA105&lt;U$194,0,10-(U$195-'Indicator Data'!AA105)/(U$195-U$194)*10)),1))</f>
        <v>0.9</v>
      </c>
      <c r="V102" s="73" t="str">
        <f>IF('Indicator Data'!AE105="No data","x",ROUND(IF('Indicator Data'!AE105&gt;V$195,10,IF('Indicator Data'!AE105&lt;V$194,0,10-(V$195-'Indicator Data'!AE105)/(V$195-V$194)*10)),1))</f>
        <v>x</v>
      </c>
      <c r="W102" s="74">
        <f t="shared" si="32"/>
        <v>0.7</v>
      </c>
      <c r="X102" s="73">
        <f>IF('Indicator Data'!W105="No data","x",ROUND(IF('Indicator Data'!W105&gt;X$195,10,IF('Indicator Data'!W105&lt;X$194,0,10-(X$195-'Indicator Data'!W105)/(X$195-X$194)*10)),1))</f>
        <v>0.3</v>
      </c>
      <c r="Y102" s="73" t="str">
        <f>IF('Indicator Data'!X105="No data","x",ROUND(IF('Indicator Data'!X105&gt;Y$195,10,IF('Indicator Data'!X105&lt;Y$194,0,10-(Y$195-'Indicator Data'!X105)/(Y$195-Y$194)*10)),1))</f>
        <v>x</v>
      </c>
      <c r="Z102" s="74">
        <f t="shared" si="27"/>
        <v>0.3</v>
      </c>
      <c r="AA102" s="88">
        <f>('Indicator Data'!AJ105+'Indicator Data'!AI105*0.5+'Indicator Data'!AH105*0.25)/1000</f>
        <v>0</v>
      </c>
      <c r="AB102" s="79">
        <f>AA102*1000/'Indicator Data'!BC105</f>
        <v>0</v>
      </c>
      <c r="AC102" s="74">
        <f t="shared" si="28"/>
        <v>0</v>
      </c>
      <c r="AD102" s="73">
        <f>IF('Indicator Data'!AN105="No data","x",ROUND(IF('Indicator Data'!AN105&lt;$AD$194,10,IF('Indicator Data'!AN105&gt;$AD$195,0,($AD$195-'Indicator Data'!AN105)/($AD$195-$AD$194)*10)),1))</f>
        <v>1.2</v>
      </c>
      <c r="AE102" s="73">
        <f>IF('Indicator Data'!AO105="No data","x",ROUND(IF('Indicator Data'!AO105&gt;$AE$195,10,IF('Indicator Data'!AO105&lt;$AE$194,0,10-($AE$195-'Indicator Data'!AO105)/($AE$195-$AE$194)*10)),1))</f>
        <v>0</v>
      </c>
      <c r="AF102" s="80">
        <f>IF('Indicator Data'!AP105="No data","x",ROUND(IF('Indicator Data'!AP105&gt;$AF$195,10,IF('Indicator Data'!AP105&lt;$AF$194,0,10-($AF$195-'Indicator Data'!AP105)/($AF$195-$AF$194)*10)),1))</f>
        <v>2.8</v>
      </c>
      <c r="AG102" s="80">
        <f>IF('Indicator Data'!AQ105="No data","x",ROUND(IF('Indicator Data'!AQ105&gt;$AG$195,10,IF('Indicator Data'!AQ105&lt;$AG$194,0,10-($AG$195-'Indicator Data'!AQ105)/($AG$195-$AG$194)*10)),1))</f>
        <v>2.8</v>
      </c>
      <c r="AH102" s="73">
        <f t="shared" si="29"/>
        <v>2.8</v>
      </c>
      <c r="AI102" s="74">
        <f t="shared" si="30"/>
        <v>1.3</v>
      </c>
      <c r="AJ102" s="81">
        <f t="shared" si="31"/>
        <v>0.6</v>
      </c>
      <c r="AK102" s="82">
        <f t="shared" si="33"/>
        <v>1.2</v>
      </c>
    </row>
    <row r="103" spans="1:37" s="4" customFormat="1" x14ac:dyDescent="0.35">
      <c r="A103" s="126" t="str">
        <f>'Indicator Data'!A106</f>
        <v>Luxembourg</v>
      </c>
      <c r="B103" s="59" t="str">
        <f>'Indicator Data'!B106</f>
        <v>LUX</v>
      </c>
      <c r="C103" s="73">
        <f>ROUND(IF('Indicator Data'!Q106="No data",IF((0.1233*LN('Indicator Data'!BB106)-0.4559)&gt;C$195,0,IF((0.1233*LN('Indicator Data'!BB106)-0.4559)&lt;C$194,10,(C$195-(0.1233*LN('Indicator Data'!BB106)-0.4559))/(C$195-C$194)*10)),IF('Indicator Data'!Q106&gt;C$195,0,IF('Indicator Data'!Q106&lt;C$194,10,(C$195-'Indicator Data'!Q106)/(C$195-C$194)*10))),1)</f>
        <v>0.7</v>
      </c>
      <c r="D103" s="73" t="str">
        <f>IF('Indicator Data'!R106="No data","x",ROUND((IF(LOG('Indicator Data'!R106*1000)&gt;D$195,10,IF(LOG('Indicator Data'!R106*1000)&lt;D$194,0,10-(D$195-LOG('Indicator Data'!R106*1000))/(D$195-D$194)*10))),1))</f>
        <v>x</v>
      </c>
      <c r="E103" s="74">
        <f t="shared" si="19"/>
        <v>0.7</v>
      </c>
      <c r="F103" s="73">
        <f>IF('Indicator Data'!AF106="No data","x",ROUND(IF('Indicator Data'!AF106&gt;F$195,10,IF('Indicator Data'!AF106&lt;F$194,0,10-(F$195-'Indicator Data'!AF106)/(F$195-F$194)*10)),1))</f>
        <v>0.9</v>
      </c>
      <c r="G103" s="73">
        <f>IF('Indicator Data'!AG106="No data","x",ROUND(IF('Indicator Data'!AG106&gt;G$195,10,IF('Indicator Data'!AG106&lt;G$194,0,10-(G$195-'Indicator Data'!AG106)/(G$195-G$194)*10)),1))</f>
        <v>2.4</v>
      </c>
      <c r="H103" s="74">
        <f t="shared" si="20"/>
        <v>1.7</v>
      </c>
      <c r="I103" s="75">
        <f>SUM(IF('Indicator Data'!S106=0,0,'Indicator Data'!S106/1000000),SUM('Indicator Data'!T106:U106))</f>
        <v>0</v>
      </c>
      <c r="J103" s="75">
        <f>I103/'Indicator Data'!BC106*1000000</f>
        <v>0</v>
      </c>
      <c r="K103" s="73">
        <f t="shared" si="21"/>
        <v>0</v>
      </c>
      <c r="L103" s="73" t="str">
        <f>IF('Indicator Data'!V106="No data","x",ROUND(IF('Indicator Data'!V106&gt;L$195,10,IF('Indicator Data'!V106&lt;L$194,0,10-(L$195-'Indicator Data'!V106)/(L$195-L$194)*10)),1))</f>
        <v>x</v>
      </c>
      <c r="M103" s="74">
        <f t="shared" si="22"/>
        <v>0</v>
      </c>
      <c r="N103" s="76">
        <f t="shared" si="23"/>
        <v>0.8</v>
      </c>
      <c r="O103" s="88">
        <f>IF(AND('Indicator Data'!AK106="No data",'Indicator Data'!AL106="No data"),0,SUM('Indicator Data'!AK106:AM106)/1000)</f>
        <v>2.0459999999999998</v>
      </c>
      <c r="P103" s="73">
        <f t="shared" si="24"/>
        <v>1</v>
      </c>
      <c r="Q103" s="77">
        <f>O103*1000/'Indicator Data'!BC106</f>
        <v>3.4131343950861539E-3</v>
      </c>
      <c r="R103" s="73">
        <f t="shared" si="25"/>
        <v>4.3</v>
      </c>
      <c r="S103" s="78">
        <f t="shared" si="26"/>
        <v>2.7</v>
      </c>
      <c r="T103" s="73" t="str">
        <f>IF('Indicator Data'!AB106="No data","x",ROUND(IF('Indicator Data'!AB106&gt;T$195,10,IF('Indicator Data'!AB106&lt;T$194,0,10-(T$195-'Indicator Data'!AB106)/(T$195-T$194)*10)),1))</f>
        <v>x</v>
      </c>
      <c r="U103" s="73">
        <f>IF('Indicator Data'!AA106="No data","x",ROUND(IF('Indicator Data'!AA106&gt;U$195,10,IF('Indicator Data'!AA106&lt;U$194,0,10-(U$195-'Indicator Data'!AA106)/(U$195-U$194)*10)),1))</f>
        <v>0.1</v>
      </c>
      <c r="V103" s="73" t="str">
        <f>IF('Indicator Data'!AE106="No data","x",ROUND(IF('Indicator Data'!AE106&gt;V$195,10,IF('Indicator Data'!AE106&lt;V$194,0,10-(V$195-'Indicator Data'!AE106)/(V$195-V$194)*10)),1))</f>
        <v>x</v>
      </c>
      <c r="W103" s="74">
        <f t="shared" si="32"/>
        <v>0.1</v>
      </c>
      <c r="X103" s="73">
        <f>IF('Indicator Data'!W106="No data","x",ROUND(IF('Indicator Data'!W106&gt;X$195,10,IF('Indicator Data'!W106&lt;X$194,0,10-(X$195-'Indicator Data'!W106)/(X$195-X$194)*10)),1))</f>
        <v>0.2</v>
      </c>
      <c r="Y103" s="73" t="str">
        <f>IF('Indicator Data'!X106="No data","x",ROUND(IF('Indicator Data'!X106&gt;Y$195,10,IF('Indicator Data'!X106&lt;Y$194,0,10-(Y$195-'Indicator Data'!X106)/(Y$195-Y$194)*10)),1))</f>
        <v>x</v>
      </c>
      <c r="Z103" s="74">
        <f t="shared" si="27"/>
        <v>0.2</v>
      </c>
      <c r="AA103" s="88">
        <f>('Indicator Data'!AJ106+'Indicator Data'!AI106*0.5+'Indicator Data'!AH106*0.25)/1000</f>
        <v>0</v>
      </c>
      <c r="AB103" s="79">
        <f>AA103*1000/'Indicator Data'!BC106</f>
        <v>0</v>
      </c>
      <c r="AC103" s="74">
        <f t="shared" si="28"/>
        <v>0</v>
      </c>
      <c r="AD103" s="73">
        <f>IF('Indicator Data'!AN106="No data","x",ROUND(IF('Indicator Data'!AN106&lt;$AD$194,10,IF('Indicator Data'!AN106&gt;$AD$195,0,($AD$195-'Indicator Data'!AN106)/($AD$195-$AD$194)*10)),1))</f>
        <v>1.6</v>
      </c>
      <c r="AE103" s="73">
        <f>IF('Indicator Data'!AO106="No data","x",ROUND(IF('Indicator Data'!AO106&gt;$AE$195,10,IF('Indicator Data'!AO106&lt;$AE$194,0,10-($AE$195-'Indicator Data'!AO106)/($AE$195-$AE$194)*10)),1))</f>
        <v>0</v>
      </c>
      <c r="AF103" s="80">
        <f>IF('Indicator Data'!AP106="No data","x",ROUND(IF('Indicator Data'!AP106&gt;$AF$195,10,IF('Indicator Data'!AP106&lt;$AF$194,0,10-($AF$195-'Indicator Data'!AP106)/($AF$195-$AF$194)*10)),1))</f>
        <v>0.3</v>
      </c>
      <c r="AG103" s="80">
        <f>IF('Indicator Data'!AQ106="No data","x",ROUND(IF('Indicator Data'!AQ106&gt;$AG$195,10,IF('Indicator Data'!AQ106&lt;$AG$194,0,10-($AG$195-'Indicator Data'!AQ106)/($AG$195-$AG$194)*10)),1))</f>
        <v>4.5</v>
      </c>
      <c r="AH103" s="73">
        <f t="shared" si="29"/>
        <v>1.1000000000000001</v>
      </c>
      <c r="AI103" s="74">
        <f t="shared" si="30"/>
        <v>0.9</v>
      </c>
      <c r="AJ103" s="81">
        <f t="shared" si="31"/>
        <v>0.3</v>
      </c>
      <c r="AK103" s="82">
        <f t="shared" si="33"/>
        <v>1.6</v>
      </c>
    </row>
    <row r="104" spans="1:37" s="4" customFormat="1" x14ac:dyDescent="0.35">
      <c r="A104" s="126" t="str">
        <f>'Indicator Data'!A107</f>
        <v>Madagascar</v>
      </c>
      <c r="B104" s="59" t="str">
        <f>'Indicator Data'!B107</f>
        <v>MDG</v>
      </c>
      <c r="C104" s="73">
        <f>ROUND(IF('Indicator Data'!Q107="No data",IF((0.1233*LN('Indicator Data'!BB107)-0.4559)&gt;C$195,0,IF((0.1233*LN('Indicator Data'!BB107)-0.4559)&lt;C$194,10,(C$195-(0.1233*LN('Indicator Data'!BB107)-0.4559))/(C$195-C$194)*10)),IF('Indicator Data'!Q107&gt;C$195,0,IF('Indicator Data'!Q107&lt;C$194,10,(C$195-'Indicator Data'!Q107)/(C$195-C$194)*10))),1)</f>
        <v>6.6</v>
      </c>
      <c r="D104" s="73">
        <f>IF('Indicator Data'!R107="No data","x",ROUND((IF(LOG('Indicator Data'!R107*1000)&gt;D$195,10,IF(LOG('Indicator Data'!R107*1000)&lt;D$194,0,10-(D$195-LOG('Indicator Data'!R107*1000))/(D$195-D$194)*10))),1))</f>
        <v>9.6999999999999993</v>
      </c>
      <c r="E104" s="74">
        <f t="shared" si="19"/>
        <v>8.6</v>
      </c>
      <c r="F104" s="73" t="str">
        <f>IF('Indicator Data'!AF107="No data","x",ROUND(IF('Indicator Data'!AF107&gt;F$195,10,IF('Indicator Data'!AF107&lt;F$194,0,10-(F$195-'Indicator Data'!AF107)/(F$195-F$194)*10)),1))</f>
        <v>x</v>
      </c>
      <c r="G104" s="73">
        <f>IF('Indicator Data'!AG107="No data","x",ROUND(IF('Indicator Data'!AG107&gt;G$195,10,IF('Indicator Data'!AG107&lt;G$194,0,10-(G$195-'Indicator Data'!AG107)/(G$195-G$194)*10)),1))</f>
        <v>3.9</v>
      </c>
      <c r="H104" s="74">
        <f t="shared" si="20"/>
        <v>3.9</v>
      </c>
      <c r="I104" s="75">
        <f>SUM(IF('Indicator Data'!S107=0,0,'Indicator Data'!S107/1000000),SUM('Indicator Data'!T107:U107))</f>
        <v>629.34432500000003</v>
      </c>
      <c r="J104" s="75">
        <f>I104/'Indicator Data'!BC107*1000000</f>
        <v>24.61174317082984</v>
      </c>
      <c r="K104" s="73">
        <f t="shared" si="21"/>
        <v>0.5</v>
      </c>
      <c r="L104" s="73">
        <f>IF('Indicator Data'!V107="No data","x",ROUND(IF('Indicator Data'!V107&gt;L$195,10,IF('Indicator Data'!V107&lt;L$194,0,10-(L$195-'Indicator Data'!V107)/(L$195-L$194)*10)),1))</f>
        <v>4.7</v>
      </c>
      <c r="M104" s="74">
        <f t="shared" si="22"/>
        <v>2.6</v>
      </c>
      <c r="N104" s="76">
        <f t="shared" si="23"/>
        <v>5.9</v>
      </c>
      <c r="O104" s="88">
        <f>IF(AND('Indicator Data'!AK107="No data",'Indicator Data'!AL107="No data"),0,SUM('Indicator Data'!AK107:AM107)/1000)</f>
        <v>4.3999999999999997E-2</v>
      </c>
      <c r="P104" s="73">
        <f t="shared" si="24"/>
        <v>0</v>
      </c>
      <c r="Q104" s="77">
        <f>O104*1000/'Indicator Data'!BC107</f>
        <v>1.7207062278928358E-6</v>
      </c>
      <c r="R104" s="73">
        <f t="shared" si="25"/>
        <v>0</v>
      </c>
      <c r="S104" s="78">
        <f t="shared" si="26"/>
        <v>0</v>
      </c>
      <c r="T104" s="73">
        <f>IF('Indicator Data'!AB107="No data","x",ROUND(IF('Indicator Data'!AB107&gt;T$195,10,IF('Indicator Data'!AB107&lt;T$194,0,10-(T$195-'Indicator Data'!AB107)/(T$195-T$194)*10)),1))</f>
        <v>0.4</v>
      </c>
      <c r="U104" s="73">
        <f>IF('Indicator Data'!AA107="No data","x",ROUND(IF('Indicator Data'!AA107&gt;U$195,10,IF('Indicator Data'!AA107&lt;U$194,0,10-(U$195-'Indicator Data'!AA107)/(U$195-U$194)*10)),1))</f>
        <v>4.3</v>
      </c>
      <c r="V104" s="73">
        <f>IF('Indicator Data'!AE107="No data","x",ROUND(IF('Indicator Data'!AE107&gt;V$195,10,IF('Indicator Data'!AE107&lt;V$194,0,10-(V$195-'Indicator Data'!AE107)/(V$195-V$194)*10)),1))</f>
        <v>3.4</v>
      </c>
      <c r="W104" s="74">
        <f t="shared" si="32"/>
        <v>2.7</v>
      </c>
      <c r="X104" s="73">
        <f>IF('Indicator Data'!W107="No data","x",ROUND(IF('Indicator Data'!W107&gt;X$195,10,IF('Indicator Data'!W107&lt;X$194,0,10-(X$195-'Indicator Data'!W107)/(X$195-X$194)*10)),1))</f>
        <v>3.4</v>
      </c>
      <c r="Y104" s="73" t="str">
        <f>IF('Indicator Data'!X107="No data","x",ROUND(IF('Indicator Data'!X107&gt;Y$195,10,IF('Indicator Data'!X107&lt;Y$194,0,10-(Y$195-'Indicator Data'!X107)/(Y$195-Y$194)*10)),1))</f>
        <v>x</v>
      </c>
      <c r="Z104" s="74">
        <f t="shared" si="27"/>
        <v>3.4</v>
      </c>
      <c r="AA104" s="88">
        <f>('Indicator Data'!AJ107+'Indicator Data'!AI107*0.5+'Indicator Data'!AH107*0.25)/1000</f>
        <v>1978.7474999999999</v>
      </c>
      <c r="AB104" s="79">
        <f>AA104*1000/'Indicator Data'!BC107</f>
        <v>7.7382798788122251E-2</v>
      </c>
      <c r="AC104" s="74">
        <f t="shared" si="28"/>
        <v>7.7</v>
      </c>
      <c r="AD104" s="73">
        <f>IF('Indicator Data'!AN107="No data","x",ROUND(IF('Indicator Data'!AN107&lt;$AD$194,10,IF('Indicator Data'!AN107&gt;$AD$195,0,($AD$195-'Indicator Data'!AN107)/($AD$195-$AD$194)*10)),1))</f>
        <v>8</v>
      </c>
      <c r="AE104" s="73">
        <f>IF('Indicator Data'!AO107="No data","x",ROUND(IF('Indicator Data'!AO107&gt;$AE$195,10,IF('Indicator Data'!AO107&lt;$AE$194,0,10-($AE$195-'Indicator Data'!AO107)/($AE$195-$AE$194)*10)),1))</f>
        <v>10</v>
      </c>
      <c r="AF104" s="80">
        <f>IF('Indicator Data'!AP107="No data","x",ROUND(IF('Indicator Data'!AP107&gt;$AF$195,10,IF('Indicator Data'!AP107&lt;$AF$194,0,10-($AF$195-'Indicator Data'!AP107)/($AF$195-$AF$194)*10)),1))</f>
        <v>6.7</v>
      </c>
      <c r="AG104" s="80">
        <f>IF('Indicator Data'!AQ107="No data","x",ROUND(IF('Indicator Data'!AQ107&gt;$AG$195,10,IF('Indicator Data'!AQ107&lt;$AG$194,0,10-($AG$195-'Indicator Data'!AQ107)/($AG$195-$AG$194)*10)),1))</f>
        <v>1.8</v>
      </c>
      <c r="AH104" s="73">
        <f t="shared" si="29"/>
        <v>5.7</v>
      </c>
      <c r="AI104" s="74">
        <f t="shared" si="30"/>
        <v>7.9</v>
      </c>
      <c r="AJ104" s="81">
        <f t="shared" si="31"/>
        <v>5.9</v>
      </c>
      <c r="AK104" s="82">
        <f t="shared" si="33"/>
        <v>3.5</v>
      </c>
    </row>
    <row r="105" spans="1:37" s="4" customFormat="1" x14ac:dyDescent="0.35">
      <c r="A105" s="126" t="str">
        <f>'Indicator Data'!A108</f>
        <v>Malawi</v>
      </c>
      <c r="B105" s="59" t="str">
        <f>'Indicator Data'!B108</f>
        <v>MWI</v>
      </c>
      <c r="C105" s="73">
        <f>ROUND(IF('Indicator Data'!Q108="No data",IF((0.1233*LN('Indicator Data'!BB108)-0.4559)&gt;C$195,0,IF((0.1233*LN('Indicator Data'!BB108)-0.4559)&lt;C$194,10,(C$195-(0.1233*LN('Indicator Data'!BB108)-0.4559))/(C$195-C$194)*10)),IF('Indicator Data'!Q108&gt;C$195,0,IF('Indicator Data'!Q108&lt;C$194,10,(C$195-'Indicator Data'!Q108)/(C$195-C$194)*10))),1)</f>
        <v>7.3</v>
      </c>
      <c r="D105" s="73">
        <f>IF('Indicator Data'!R108="No data","x",ROUND((IF(LOG('Indicator Data'!R108*1000)&gt;D$195,10,IF(LOG('Indicator Data'!R108*1000)&lt;D$194,0,10-(D$195-LOG('Indicator Data'!R108*1000))/(D$195-D$194)*10))),1))</f>
        <v>8.8000000000000007</v>
      </c>
      <c r="E105" s="74">
        <f t="shared" si="19"/>
        <v>8.1</v>
      </c>
      <c r="F105" s="73">
        <f>IF('Indicator Data'!AF108="No data","x",ROUND(IF('Indicator Data'!AF108&gt;F$195,10,IF('Indicator Data'!AF108&lt;F$194,0,10-(F$195-'Indicator Data'!AF108)/(F$195-F$194)*10)),1))</f>
        <v>8.3000000000000007</v>
      </c>
      <c r="G105" s="73">
        <f>IF('Indicator Data'!AG108="No data","x",ROUND(IF('Indicator Data'!AG108&gt;G$195,10,IF('Indicator Data'!AG108&lt;G$194,0,10-(G$195-'Indicator Data'!AG108)/(G$195-G$194)*10)),1))</f>
        <v>5.3</v>
      </c>
      <c r="H105" s="74">
        <f t="shared" si="20"/>
        <v>6.8</v>
      </c>
      <c r="I105" s="75">
        <f>SUM(IF('Indicator Data'!S108=0,0,'Indicator Data'!S108/1000000),SUM('Indicator Data'!T108:U108))</f>
        <v>1595.4087420000001</v>
      </c>
      <c r="J105" s="75">
        <f>I105/'Indicator Data'!BC108*1000000</f>
        <v>85.672851037670085</v>
      </c>
      <c r="K105" s="73">
        <f t="shared" si="21"/>
        <v>1.7</v>
      </c>
      <c r="L105" s="73">
        <f>IF('Indicator Data'!V108="No data","x",ROUND(IF('Indicator Data'!V108&gt;L$195,10,IF('Indicator Data'!V108&lt;L$194,0,10-(L$195-'Indicator Data'!V108)/(L$195-L$194)*10)),1))</f>
        <v>10</v>
      </c>
      <c r="M105" s="74">
        <f t="shared" si="22"/>
        <v>5.9</v>
      </c>
      <c r="N105" s="76">
        <f t="shared" si="23"/>
        <v>7.2</v>
      </c>
      <c r="O105" s="88">
        <f>IF(AND('Indicator Data'!AK108="No data",'Indicator Data'!AL108="No data"),0,SUM('Indicator Data'!AK108:AM108)/1000)</f>
        <v>27.795000000000002</v>
      </c>
      <c r="P105" s="73">
        <f t="shared" si="24"/>
        <v>4.8</v>
      </c>
      <c r="Q105" s="77">
        <f>O105*1000/'Indicator Data'!BC108</f>
        <v>1.4925810746197099E-3</v>
      </c>
      <c r="R105" s="73">
        <f t="shared" si="25"/>
        <v>3.5</v>
      </c>
      <c r="S105" s="78">
        <f t="shared" si="26"/>
        <v>4.2</v>
      </c>
      <c r="T105" s="73">
        <f>IF('Indicator Data'!AB108="No data","x",ROUND(IF('Indicator Data'!AB108&gt;T$195,10,IF('Indicator Data'!AB108&lt;T$194,0,10-(T$195-'Indicator Data'!AB108)/(T$195-T$194)*10)),1))</f>
        <v>10</v>
      </c>
      <c r="U105" s="73">
        <f>IF('Indicator Data'!AA108="No data","x",ROUND(IF('Indicator Data'!AA108&gt;U$195,10,IF('Indicator Data'!AA108&lt;U$194,0,10-(U$195-'Indicator Data'!AA108)/(U$195-U$194)*10)),1))</f>
        <v>2.4</v>
      </c>
      <c r="V105" s="73">
        <f>IF('Indicator Data'!AE108="No data","x",ROUND(IF('Indicator Data'!AE108&gt;V$195,10,IF('Indicator Data'!AE108&lt;V$194,0,10-(V$195-'Indicator Data'!AE108)/(V$195-V$194)*10)),1))</f>
        <v>5.3</v>
      </c>
      <c r="W105" s="74">
        <f t="shared" si="32"/>
        <v>5.9</v>
      </c>
      <c r="X105" s="73">
        <f>IF('Indicator Data'!W108="No data","x",ROUND(IF('Indicator Data'!W108&gt;X$195,10,IF('Indicator Data'!W108&lt;X$194,0,10-(X$195-'Indicator Data'!W108)/(X$195-X$194)*10)),1))</f>
        <v>4.3</v>
      </c>
      <c r="Y105" s="73">
        <f>IF('Indicator Data'!X108="No data","x",ROUND(IF('Indicator Data'!X108&gt;Y$195,10,IF('Indicator Data'!X108&lt;Y$194,0,10-(Y$195-'Indicator Data'!X108)/(Y$195-Y$194)*10)),1))</f>
        <v>3.7</v>
      </c>
      <c r="Z105" s="74">
        <f t="shared" si="27"/>
        <v>4</v>
      </c>
      <c r="AA105" s="88">
        <f>('Indicator Data'!AJ108+'Indicator Data'!AI108*0.5+'Indicator Data'!AH108*0.25)/1000</f>
        <v>29.3855</v>
      </c>
      <c r="AB105" s="79">
        <f>AA105*1000/'Indicator Data'!BC108</f>
        <v>1.5779903280531565E-3</v>
      </c>
      <c r="AC105" s="74">
        <f t="shared" si="28"/>
        <v>0.2</v>
      </c>
      <c r="AD105" s="73">
        <f>IF('Indicator Data'!AN108="No data","x",ROUND(IF('Indicator Data'!AN108&lt;$AD$194,10,IF('Indicator Data'!AN108&gt;$AD$195,0,($AD$195-'Indicator Data'!AN108)/($AD$195-$AD$194)*10)),1))</f>
        <v>6</v>
      </c>
      <c r="AE105" s="73">
        <f>IF('Indicator Data'!AO108="No data","x",ROUND(IF('Indicator Data'!AO108&gt;$AE$195,10,IF('Indicator Data'!AO108&lt;$AE$194,0,10-($AE$195-'Indicator Data'!AO108)/($AE$195-$AE$194)*10)),1))</f>
        <v>7</v>
      </c>
      <c r="AF105" s="80">
        <f>IF('Indicator Data'!AP108="No data","x",ROUND(IF('Indicator Data'!AP108&gt;$AF$195,10,IF('Indicator Data'!AP108&lt;$AF$194,0,10-($AF$195-'Indicator Data'!AP108)/($AF$195-$AF$194)*10)),1))</f>
        <v>7.4</v>
      </c>
      <c r="AG105" s="80">
        <f>IF('Indicator Data'!AQ108="No data","x",ROUND(IF('Indicator Data'!AQ108&gt;$AG$195,10,IF('Indicator Data'!AQ108&lt;$AG$194,0,10-($AG$195-'Indicator Data'!AQ108)/($AG$195-$AG$194)*10)),1))</f>
        <v>10</v>
      </c>
      <c r="AH105" s="73">
        <f t="shared" si="29"/>
        <v>7.9</v>
      </c>
      <c r="AI105" s="74">
        <f t="shared" si="30"/>
        <v>7</v>
      </c>
      <c r="AJ105" s="81">
        <f t="shared" si="31"/>
        <v>4.7</v>
      </c>
      <c r="AK105" s="82">
        <f t="shared" si="33"/>
        <v>4.5</v>
      </c>
    </row>
    <row r="106" spans="1:37" s="4" customFormat="1" x14ac:dyDescent="0.35">
      <c r="A106" s="126" t="str">
        <f>'Indicator Data'!A109</f>
        <v>Malaysia</v>
      </c>
      <c r="B106" s="59" t="str">
        <f>'Indicator Data'!B109</f>
        <v>MYS</v>
      </c>
      <c r="C106" s="73">
        <f>ROUND(IF('Indicator Data'!Q109="No data",IF((0.1233*LN('Indicator Data'!BB109)-0.4559)&gt;C$195,0,IF((0.1233*LN('Indicator Data'!BB109)-0.4559)&lt;C$194,10,(C$195-(0.1233*LN('Indicator Data'!BB109)-0.4559))/(C$195-C$194)*10)),IF('Indicator Data'!Q109&gt;C$195,0,IF('Indicator Data'!Q109&lt;C$194,10,(C$195-'Indicator Data'!Q109)/(C$195-C$194)*10))),1)</f>
        <v>2.2999999999999998</v>
      </c>
      <c r="D106" s="73" t="str">
        <f>IF('Indicator Data'!R109="No data","x",ROUND((IF(LOG('Indicator Data'!R109*1000)&gt;D$195,10,IF(LOG('Indicator Data'!R109*1000)&lt;D$194,0,10-(D$195-LOG('Indicator Data'!R109*1000))/(D$195-D$194)*10))),1))</f>
        <v>x</v>
      </c>
      <c r="E106" s="74">
        <f t="shared" si="19"/>
        <v>2.2999999999999998</v>
      </c>
      <c r="F106" s="73">
        <f>IF('Indicator Data'!AF109="No data","x",ROUND(IF('Indicator Data'!AF109&gt;F$195,10,IF('Indicator Data'!AF109&lt;F$194,0,10-(F$195-'Indicator Data'!AF109)/(F$195-F$194)*10)),1))</f>
        <v>3.8</v>
      </c>
      <c r="G106" s="73">
        <f>IF('Indicator Data'!AG109="No data","x",ROUND(IF('Indicator Data'!AG109&gt;G$195,10,IF('Indicator Data'!AG109&lt;G$194,0,10-(G$195-'Indicator Data'!AG109)/(G$195-G$194)*10)),1))</f>
        <v>5.3</v>
      </c>
      <c r="H106" s="74">
        <f t="shared" si="20"/>
        <v>4.5999999999999996</v>
      </c>
      <c r="I106" s="75">
        <f>SUM(IF('Indicator Data'!S109=0,0,'Indicator Data'!S109/1000000),SUM('Indicator Data'!T109:U109))</f>
        <v>-110.512371</v>
      </c>
      <c r="J106" s="75">
        <f>I106/'Indicator Data'!BC109*1000000</f>
        <v>-3.4945436516720201</v>
      </c>
      <c r="K106" s="73">
        <f t="shared" si="21"/>
        <v>0</v>
      </c>
      <c r="L106" s="73">
        <f>IF('Indicator Data'!V109="No data","x",ROUND(IF('Indicator Data'!V109&gt;L$195,10,IF('Indicator Data'!V109&lt;L$194,0,10-(L$195-'Indicator Data'!V109)/(L$195-L$194)*10)),1))</f>
        <v>0</v>
      </c>
      <c r="M106" s="74">
        <f t="shared" si="22"/>
        <v>0</v>
      </c>
      <c r="N106" s="76">
        <f t="shared" si="23"/>
        <v>2.2999999999999998</v>
      </c>
      <c r="O106" s="88">
        <f>IF(AND('Indicator Data'!AK109="No data",'Indicator Data'!AL109="No data"),0,SUM('Indicator Data'!AK109:AM109)/1000)</f>
        <v>112.654</v>
      </c>
      <c r="P106" s="73">
        <f t="shared" si="24"/>
        <v>6.8</v>
      </c>
      <c r="Q106" s="77">
        <f>O106*1000/'Indicator Data'!BC109</f>
        <v>3.5622647217971619E-3</v>
      </c>
      <c r="R106" s="73">
        <f t="shared" si="25"/>
        <v>4.4000000000000004</v>
      </c>
      <c r="S106" s="78">
        <f t="shared" si="26"/>
        <v>5.6</v>
      </c>
      <c r="T106" s="73">
        <f>IF('Indicator Data'!AB109="No data","x",ROUND(IF('Indicator Data'!AB109&gt;T$195,10,IF('Indicator Data'!AB109&lt;T$194,0,10-(T$195-'Indicator Data'!AB109)/(T$195-T$194)*10)),1))</f>
        <v>0.8</v>
      </c>
      <c r="U106" s="73">
        <f>IF('Indicator Data'!AA109="No data","x",ROUND(IF('Indicator Data'!AA109&gt;U$195,10,IF('Indicator Data'!AA109&lt;U$194,0,10-(U$195-'Indicator Data'!AA109)/(U$195-U$194)*10)),1))</f>
        <v>1.7</v>
      </c>
      <c r="V106" s="73">
        <f>IF('Indicator Data'!AE109="No data","x",ROUND(IF('Indicator Data'!AE109&gt;V$195,10,IF('Indicator Data'!AE109&lt;V$194,0,10-(V$195-'Indicator Data'!AE109)/(V$195-V$194)*10)),1))</f>
        <v>0.1</v>
      </c>
      <c r="W106" s="74">
        <f t="shared" si="32"/>
        <v>0.9</v>
      </c>
      <c r="X106" s="73">
        <f>IF('Indicator Data'!W109="No data","x",ROUND(IF('Indicator Data'!W109&gt;X$195,10,IF('Indicator Data'!W109&lt;X$194,0,10-(X$195-'Indicator Data'!W109)/(X$195-X$194)*10)),1))</f>
        <v>0.6</v>
      </c>
      <c r="Y106" s="73">
        <f>IF('Indicator Data'!X109="No data","x",ROUND(IF('Indicator Data'!X109&gt;Y$195,10,IF('Indicator Data'!X109&lt;Y$194,0,10-(Y$195-'Indicator Data'!X109)/(Y$195-Y$194)*10)),1))</f>
        <v>3</v>
      </c>
      <c r="Z106" s="74">
        <f t="shared" si="27"/>
        <v>1.8</v>
      </c>
      <c r="AA106" s="88">
        <f>('Indicator Data'!AJ109+'Indicator Data'!AI109*0.5+'Indicator Data'!AH109*0.25)/1000</f>
        <v>36.063749999999999</v>
      </c>
      <c r="AB106" s="79">
        <f>AA106*1000/'Indicator Data'!BC109</f>
        <v>1.1403822710308769E-3</v>
      </c>
      <c r="AC106" s="74">
        <f t="shared" si="28"/>
        <v>0.1</v>
      </c>
      <c r="AD106" s="73">
        <f>IF('Indicator Data'!AN109="No data","x",ROUND(IF('Indicator Data'!AN109&lt;$AD$194,10,IF('Indicator Data'!AN109&gt;$AD$195,0,($AD$195-'Indicator Data'!AN109)/($AD$195-$AD$194)*10)),1))</f>
        <v>3.1</v>
      </c>
      <c r="AE106" s="73">
        <f>IF('Indicator Data'!AO109="No data","x",ROUND(IF('Indicator Data'!AO109&gt;$AE$195,10,IF('Indicator Data'!AO109&lt;$AE$194,0,10-($AE$195-'Indicator Data'!AO109)/($AE$195-$AE$194)*10)),1))</f>
        <v>0</v>
      </c>
      <c r="AF106" s="80">
        <f>IF('Indicator Data'!AP109="No data","x",ROUND(IF('Indicator Data'!AP109&gt;$AF$195,10,IF('Indicator Data'!AP109&lt;$AF$194,0,10-($AF$195-'Indicator Data'!AP109)/($AF$195-$AF$194)*10)),1))</f>
        <v>2.1</v>
      </c>
      <c r="AG106" s="80">
        <f>IF('Indicator Data'!AQ109="No data","x",ROUND(IF('Indicator Data'!AQ109&gt;$AG$195,10,IF('Indicator Data'!AQ109&lt;$AG$194,0,10-($AG$195-'Indicator Data'!AQ109)/($AG$195-$AG$194)*10)),1))</f>
        <v>2.2000000000000002</v>
      </c>
      <c r="AH106" s="73">
        <f t="shared" si="29"/>
        <v>2.1</v>
      </c>
      <c r="AI106" s="74">
        <f t="shared" si="30"/>
        <v>1.7</v>
      </c>
      <c r="AJ106" s="81">
        <f t="shared" si="31"/>
        <v>1.1000000000000001</v>
      </c>
      <c r="AK106" s="82">
        <f t="shared" si="33"/>
        <v>3.7</v>
      </c>
    </row>
    <row r="107" spans="1:37" s="4" customFormat="1" x14ac:dyDescent="0.35">
      <c r="A107" s="126" t="str">
        <f>'Indicator Data'!A110</f>
        <v>Maldives</v>
      </c>
      <c r="B107" s="59" t="str">
        <f>'Indicator Data'!B110</f>
        <v>MDV</v>
      </c>
      <c r="C107" s="73">
        <f>ROUND(IF('Indicator Data'!Q110="No data",IF((0.1233*LN('Indicator Data'!BB110)-0.4559)&gt;C$195,0,IF((0.1233*LN('Indicator Data'!BB110)-0.4559)&lt;C$194,10,(C$195-(0.1233*LN('Indicator Data'!BB110)-0.4559))/(C$195-C$194)*10)),IF('Indicator Data'!Q110&gt;C$195,0,IF('Indicator Data'!Q110&lt;C$194,10,(C$195-'Indicator Data'!Q110)/(C$195-C$194)*10))),1)</f>
        <v>3.6</v>
      </c>
      <c r="D107" s="73">
        <f>IF('Indicator Data'!R110="No data","x",ROUND((IF(LOG('Indicator Data'!R110*1000)&gt;D$195,10,IF(LOG('Indicator Data'!R110*1000)&lt;D$194,0,10-(D$195-LOG('Indicator Data'!R110*1000))/(D$195-D$194)*10))),1))</f>
        <v>3.2</v>
      </c>
      <c r="E107" s="74">
        <f t="shared" si="19"/>
        <v>3.4</v>
      </c>
      <c r="F107" s="73">
        <f>IF('Indicator Data'!AF110="No data","x",ROUND(IF('Indicator Data'!AF110&gt;F$195,10,IF('Indicator Data'!AF110&lt;F$194,0,10-(F$195-'Indicator Data'!AF110)/(F$195-F$194)*10)),1))</f>
        <v>4.5999999999999996</v>
      </c>
      <c r="G107" s="73">
        <f>IF('Indicator Data'!AG110="No data","x",ROUND(IF('Indicator Data'!AG110&gt;G$195,10,IF('Indicator Data'!AG110&lt;G$194,0,10-(G$195-'Indicator Data'!AG110)/(G$195-G$194)*10)),1))</f>
        <v>2.9</v>
      </c>
      <c r="H107" s="74">
        <f t="shared" si="20"/>
        <v>3.8</v>
      </c>
      <c r="I107" s="75">
        <f>SUM(IF('Indicator Data'!S110=0,0,'Indicator Data'!S110/1000000),SUM('Indicator Data'!T110:U110))</f>
        <v>21.665124000000002</v>
      </c>
      <c r="J107" s="75">
        <f>I107/'Indicator Data'!BC110*1000000</f>
        <v>49.653069924139992</v>
      </c>
      <c r="K107" s="73">
        <f t="shared" si="21"/>
        <v>1</v>
      </c>
      <c r="L107" s="73">
        <f>IF('Indicator Data'!V110="No data","x",ROUND(IF('Indicator Data'!V110&gt;L$195,10,IF('Indicator Data'!V110&lt;L$194,0,10-(L$195-'Indicator Data'!V110)/(L$195-L$194)*10)),1))</f>
        <v>0.6</v>
      </c>
      <c r="M107" s="74">
        <f t="shared" si="22"/>
        <v>0.8</v>
      </c>
      <c r="N107" s="76">
        <f t="shared" si="23"/>
        <v>2.9</v>
      </c>
      <c r="O107" s="88">
        <f>IF(AND('Indicator Data'!AK110="No data",'Indicator Data'!AL110="No data"),0,SUM('Indicator Data'!AK110:AM110)/1000)</f>
        <v>0</v>
      </c>
      <c r="P107" s="73">
        <f t="shared" si="24"/>
        <v>0</v>
      </c>
      <c r="Q107" s="77">
        <f>O107*1000/'Indicator Data'!BC110</f>
        <v>0</v>
      </c>
      <c r="R107" s="73">
        <f t="shared" si="25"/>
        <v>0</v>
      </c>
      <c r="S107" s="78">
        <f t="shared" si="26"/>
        <v>0</v>
      </c>
      <c r="T107" s="73">
        <f>IF('Indicator Data'!AB110="No data","x",ROUND(IF('Indicator Data'!AB110&gt;T$195,10,IF('Indicator Data'!AB110&lt;T$194,0,10-(T$195-'Indicator Data'!AB110)/(T$195-T$194)*10)),1))</f>
        <v>0.2</v>
      </c>
      <c r="U107" s="73">
        <f>IF('Indicator Data'!AA110="No data","x",ROUND(IF('Indicator Data'!AA110&gt;U$195,10,IF('Indicator Data'!AA110&lt;U$194,0,10-(U$195-'Indicator Data'!AA110)/(U$195-U$194)*10)),1))</f>
        <v>0.7</v>
      </c>
      <c r="V107" s="73" t="str">
        <f>IF('Indicator Data'!AE110="No data","x",ROUND(IF('Indicator Data'!AE110&gt;V$195,10,IF('Indicator Data'!AE110&lt;V$194,0,10-(V$195-'Indicator Data'!AE110)/(V$195-V$194)*10)),1))</f>
        <v>x</v>
      </c>
      <c r="W107" s="74">
        <f t="shared" si="32"/>
        <v>0.5</v>
      </c>
      <c r="X107" s="73">
        <f>IF('Indicator Data'!W110="No data","x",ROUND(IF('Indicator Data'!W110&gt;X$195,10,IF('Indicator Data'!W110&lt;X$194,0,10-(X$195-'Indicator Data'!W110)/(X$195-X$194)*10)),1))</f>
        <v>0.6</v>
      </c>
      <c r="Y107" s="73">
        <f>IF('Indicator Data'!X110="No data","x",ROUND(IF('Indicator Data'!X110&gt;Y$195,10,IF('Indicator Data'!X110&lt;Y$194,0,10-(Y$195-'Indicator Data'!X110)/(Y$195-Y$194)*10)),1))</f>
        <v>4</v>
      </c>
      <c r="Z107" s="74">
        <f t="shared" si="27"/>
        <v>2.2999999999999998</v>
      </c>
      <c r="AA107" s="88">
        <f>('Indicator Data'!AJ110+'Indicator Data'!AI110*0.5+'Indicator Data'!AH110*0.25)/1000</f>
        <v>0</v>
      </c>
      <c r="AB107" s="79">
        <f>AA107*1000/'Indicator Data'!BC110</f>
        <v>0</v>
      </c>
      <c r="AC107" s="74">
        <f t="shared" si="28"/>
        <v>0</v>
      </c>
      <c r="AD107" s="73">
        <f>IF('Indicator Data'!AN110="No data","x",ROUND(IF('Indicator Data'!AN110&lt;$AD$194,10,IF('Indicator Data'!AN110&gt;$AD$195,0,($AD$195-'Indicator Data'!AN110)/($AD$195-$AD$194)*10)),1))</f>
        <v>4</v>
      </c>
      <c r="AE107" s="73">
        <f>IF('Indicator Data'!AO110="No data","x",ROUND(IF('Indicator Data'!AO110&gt;$AE$195,10,IF('Indicator Data'!AO110&lt;$AE$194,0,10-($AE$195-'Indicator Data'!AO110)/($AE$195-$AE$194)*10)),1))</f>
        <v>1.2</v>
      </c>
      <c r="AF107" s="80">
        <f>IF('Indicator Data'!AP110="No data","x",ROUND(IF('Indicator Data'!AP110&gt;$AF$195,10,IF('Indicator Data'!AP110&lt;$AF$194,0,10-($AF$195-'Indicator Data'!AP110)/($AF$195-$AF$194)*10)),1))</f>
        <v>2.8</v>
      </c>
      <c r="AG107" s="80">
        <f>IF('Indicator Data'!AQ110="No data","x",ROUND(IF('Indicator Data'!AQ110&gt;$AG$195,10,IF('Indicator Data'!AQ110&lt;$AG$194,0,10-($AG$195-'Indicator Data'!AQ110)/($AG$195-$AG$194)*10)),1))</f>
        <v>7.1</v>
      </c>
      <c r="AH107" s="73">
        <f t="shared" si="29"/>
        <v>3.7</v>
      </c>
      <c r="AI107" s="74">
        <f t="shared" si="30"/>
        <v>3</v>
      </c>
      <c r="AJ107" s="81">
        <f t="shared" si="31"/>
        <v>1.5</v>
      </c>
      <c r="AK107" s="82">
        <f t="shared" si="33"/>
        <v>0.8</v>
      </c>
    </row>
    <row r="108" spans="1:37" s="4" customFormat="1" x14ac:dyDescent="0.35">
      <c r="A108" s="126" t="str">
        <f>'Indicator Data'!A111</f>
        <v>Mali</v>
      </c>
      <c r="B108" s="59" t="str">
        <f>'Indicator Data'!B111</f>
        <v>MLI</v>
      </c>
      <c r="C108" s="73">
        <f>ROUND(IF('Indicator Data'!Q111="No data",IF((0.1233*LN('Indicator Data'!BB111)-0.4559)&gt;C$195,0,IF((0.1233*LN('Indicator Data'!BB111)-0.4559)&lt;C$194,10,(C$195-(0.1233*LN('Indicator Data'!BB111)-0.4559))/(C$195-C$194)*10)),IF('Indicator Data'!Q111&gt;C$195,0,IF('Indicator Data'!Q111&lt;C$194,10,(C$195-'Indicator Data'!Q111)/(C$195-C$194)*10))),1)</f>
        <v>8</v>
      </c>
      <c r="D108" s="73">
        <f>IF('Indicator Data'!R111="No data","x",ROUND((IF(LOG('Indicator Data'!R111*1000)&gt;D$195,10,IF(LOG('Indicator Data'!R111*1000)&lt;D$194,0,10-(D$195-LOG('Indicator Data'!R111*1000))/(D$195-D$194)*10))),1))</f>
        <v>9.9</v>
      </c>
      <c r="E108" s="74">
        <f t="shared" si="19"/>
        <v>9.1999999999999993</v>
      </c>
      <c r="F108" s="73">
        <f>IF('Indicator Data'!AF111="No data","x",ROUND(IF('Indicator Data'!AF111&gt;F$195,10,IF('Indicator Data'!AF111&lt;F$194,0,10-(F$195-'Indicator Data'!AF111)/(F$195-F$194)*10)),1))</f>
        <v>9</v>
      </c>
      <c r="G108" s="73">
        <f>IF('Indicator Data'!AG111="No data","x",ROUND(IF('Indicator Data'!AG111&gt;G$195,10,IF('Indicator Data'!AG111&lt;G$194,0,10-(G$195-'Indicator Data'!AG111)/(G$195-G$194)*10)),1))</f>
        <v>2</v>
      </c>
      <c r="H108" s="74">
        <f t="shared" si="20"/>
        <v>5.5</v>
      </c>
      <c r="I108" s="75">
        <f>SUM(IF('Indicator Data'!S111=0,0,'Indicator Data'!S111/1000000),SUM('Indicator Data'!T111:U111))</f>
        <v>1880.31367</v>
      </c>
      <c r="J108" s="75">
        <f>I108/'Indicator Data'!BC111*1000000</f>
        <v>101.40846177161231</v>
      </c>
      <c r="K108" s="73">
        <f t="shared" si="21"/>
        <v>2</v>
      </c>
      <c r="L108" s="73">
        <f>IF('Indicator Data'!V111="No data","x",ROUND(IF('Indicator Data'!V111&gt;L$195,10,IF('Indicator Data'!V111&lt;L$194,0,10-(L$195-'Indicator Data'!V111)/(L$195-L$194)*10)),1))</f>
        <v>6</v>
      </c>
      <c r="M108" s="74">
        <f t="shared" si="22"/>
        <v>4</v>
      </c>
      <c r="N108" s="76">
        <f t="shared" si="23"/>
        <v>7</v>
      </c>
      <c r="O108" s="88">
        <f>IF(AND('Indicator Data'!AK111="No data",'Indicator Data'!AL111="No data"),0,SUM('Indicator Data'!AK111:AM111)/1000)</f>
        <v>89.337999999999994</v>
      </c>
      <c r="P108" s="73">
        <f t="shared" si="24"/>
        <v>6.5</v>
      </c>
      <c r="Q108" s="77">
        <f>O108*1000/'Indicator Data'!BC111</f>
        <v>4.8181477921991067E-3</v>
      </c>
      <c r="R108" s="73">
        <f t="shared" si="25"/>
        <v>4.7</v>
      </c>
      <c r="S108" s="78">
        <f t="shared" si="26"/>
        <v>5.6</v>
      </c>
      <c r="T108" s="73">
        <f>IF('Indicator Data'!AB111="No data","x",ROUND(IF('Indicator Data'!AB111&gt;T$195,10,IF('Indicator Data'!AB111&lt;T$194,0,10-(T$195-'Indicator Data'!AB111)/(T$195-T$194)*10)),1))</f>
        <v>2</v>
      </c>
      <c r="U108" s="73">
        <f>IF('Indicator Data'!AA111="No data","x",ROUND(IF('Indicator Data'!AA111&gt;U$195,10,IF('Indicator Data'!AA111&lt;U$194,0,10-(U$195-'Indicator Data'!AA111)/(U$195-U$194)*10)),1))</f>
        <v>1</v>
      </c>
      <c r="V108" s="73">
        <f>IF('Indicator Data'!AE111="No data","x",ROUND(IF('Indicator Data'!AE111&gt;V$195,10,IF('Indicator Data'!AE111&lt;V$194,0,10-(V$195-'Indicator Data'!AE111)/(V$195-V$194)*10)),1))</f>
        <v>7.7</v>
      </c>
      <c r="W108" s="74">
        <f t="shared" si="32"/>
        <v>3.6</v>
      </c>
      <c r="X108" s="73">
        <f>IF('Indicator Data'!W111="No data","x",ROUND(IF('Indicator Data'!W111&gt;X$195,10,IF('Indicator Data'!W111&lt;X$194,0,10-(X$195-'Indicator Data'!W111)/(X$195-X$194)*10)),1))</f>
        <v>8.1999999999999993</v>
      </c>
      <c r="Y108" s="73">
        <f>IF('Indicator Data'!X111="No data","x",ROUND(IF('Indicator Data'!X111&gt;Y$195,10,IF('Indicator Data'!X111&lt;Y$194,0,10-(Y$195-'Indicator Data'!X111)/(Y$195-Y$194)*10)),1))</f>
        <v>6.2</v>
      </c>
      <c r="Z108" s="74">
        <f t="shared" si="27"/>
        <v>7.2</v>
      </c>
      <c r="AA108" s="88">
        <f>('Indicator Data'!AJ111+'Indicator Data'!AI111*0.5+'Indicator Data'!AH111*0.25)/1000</f>
        <v>15.525</v>
      </c>
      <c r="AB108" s="79">
        <f>AA108*1000/'Indicator Data'!BC111</f>
        <v>8.3728922153944723E-4</v>
      </c>
      <c r="AC108" s="74">
        <f t="shared" si="28"/>
        <v>0.1</v>
      </c>
      <c r="AD108" s="73">
        <f>IF('Indicator Data'!AN111="No data","x",ROUND(IF('Indicator Data'!AN111&lt;$AD$194,10,IF('Indicator Data'!AN111&gt;$AD$195,0,($AD$195-'Indicator Data'!AN111)/($AD$195-$AD$194)*10)),1))</f>
        <v>0.4</v>
      </c>
      <c r="AE108" s="73">
        <f>IF('Indicator Data'!AO111="No data","x",ROUND(IF('Indicator Data'!AO111&gt;$AE$195,10,IF('Indicator Data'!AO111&lt;$AE$194,0,10-($AE$195-'Indicator Data'!AO111)/($AE$195-$AE$194)*10)),1))</f>
        <v>0</v>
      </c>
      <c r="AF108" s="80">
        <f>IF('Indicator Data'!AP111="No data","x",ROUND(IF('Indicator Data'!AP111&gt;$AF$195,10,IF('Indicator Data'!AP111&lt;$AF$194,0,10-($AF$195-'Indicator Data'!AP111)/($AF$195-$AF$194)*10)),1))</f>
        <v>7.4</v>
      </c>
      <c r="AG108" s="80">
        <f>IF('Indicator Data'!AQ111="No data","x",ROUND(IF('Indicator Data'!AQ111&gt;$AG$195,10,IF('Indicator Data'!AQ111&lt;$AG$194,0,10-($AG$195-'Indicator Data'!AQ111)/($AG$195-$AG$194)*10)),1))</f>
        <v>4.7</v>
      </c>
      <c r="AH108" s="73">
        <f t="shared" si="29"/>
        <v>6.9</v>
      </c>
      <c r="AI108" s="74">
        <f t="shared" si="30"/>
        <v>2.4</v>
      </c>
      <c r="AJ108" s="81">
        <f t="shared" si="31"/>
        <v>3.8</v>
      </c>
      <c r="AK108" s="82">
        <f t="shared" si="33"/>
        <v>4.8</v>
      </c>
    </row>
    <row r="109" spans="1:37" s="4" customFormat="1" x14ac:dyDescent="0.35">
      <c r="A109" s="126" t="str">
        <f>'Indicator Data'!A112</f>
        <v>Malta</v>
      </c>
      <c r="B109" s="59" t="str">
        <f>'Indicator Data'!B112</f>
        <v>MLT</v>
      </c>
      <c r="C109" s="73">
        <f>ROUND(IF('Indicator Data'!Q112="No data",IF((0.1233*LN('Indicator Data'!BB112)-0.4559)&gt;C$195,0,IF((0.1233*LN('Indicator Data'!BB112)-0.4559)&lt;C$194,10,(C$195-(0.1233*LN('Indicator Data'!BB112)-0.4559))/(C$195-C$194)*10)),IF('Indicator Data'!Q112&gt;C$195,0,IF('Indicator Data'!Q112&lt;C$194,10,(C$195-'Indicator Data'!Q112)/(C$195-C$194)*10))),1)</f>
        <v>1.1000000000000001</v>
      </c>
      <c r="D109" s="73" t="str">
        <f>IF('Indicator Data'!R112="No data","x",ROUND((IF(LOG('Indicator Data'!R112*1000)&gt;D$195,10,IF(LOG('Indicator Data'!R112*1000)&lt;D$194,0,10-(D$195-LOG('Indicator Data'!R112*1000))/(D$195-D$194)*10))),1))</f>
        <v>x</v>
      </c>
      <c r="E109" s="74">
        <f t="shared" si="19"/>
        <v>1.1000000000000001</v>
      </c>
      <c r="F109" s="73">
        <f>IF('Indicator Data'!AF112="No data","x",ROUND(IF('Indicator Data'!AF112&gt;F$195,10,IF('Indicator Data'!AF112&lt;F$194,0,10-(F$195-'Indicator Data'!AF112)/(F$195-F$194)*10)),1))</f>
        <v>2.9</v>
      </c>
      <c r="G109" s="73" t="str">
        <f>IF('Indicator Data'!AG112="No data","x",ROUND(IF('Indicator Data'!AG112&gt;G$195,10,IF('Indicator Data'!AG112&lt;G$194,0,10-(G$195-'Indicator Data'!AG112)/(G$195-G$194)*10)),1))</f>
        <v>x</v>
      </c>
      <c r="H109" s="74">
        <f t="shared" si="20"/>
        <v>2.9</v>
      </c>
      <c r="I109" s="75">
        <f>SUM(IF('Indicator Data'!S112=0,0,'Indicator Data'!S112/1000000),SUM('Indicator Data'!T112:U112))</f>
        <v>0</v>
      </c>
      <c r="J109" s="75">
        <f>I109/'Indicator Data'!BC112*1000000</f>
        <v>0</v>
      </c>
      <c r="K109" s="73">
        <f t="shared" si="21"/>
        <v>0</v>
      </c>
      <c r="L109" s="73" t="str">
        <f>IF('Indicator Data'!V112="No data","x",ROUND(IF('Indicator Data'!V112&gt;L$195,10,IF('Indicator Data'!V112&lt;L$194,0,10-(L$195-'Indicator Data'!V112)/(L$195-L$194)*10)),1))</f>
        <v>x</v>
      </c>
      <c r="M109" s="74">
        <f t="shared" si="22"/>
        <v>0</v>
      </c>
      <c r="N109" s="76">
        <f t="shared" si="23"/>
        <v>1.3</v>
      </c>
      <c r="O109" s="88">
        <f>IF(AND('Indicator Data'!AK112="No data",'Indicator Data'!AL112="No data"),0,SUM('Indicator Data'!AK112:AM112)/1000)</f>
        <v>8.218</v>
      </c>
      <c r="P109" s="73">
        <f t="shared" si="24"/>
        <v>3</v>
      </c>
      <c r="Q109" s="77">
        <f>O109*1000/'Indicator Data'!BC112</f>
        <v>1.7662027286091314E-2</v>
      </c>
      <c r="R109" s="73">
        <f t="shared" si="25"/>
        <v>6.5</v>
      </c>
      <c r="S109" s="78">
        <f t="shared" si="26"/>
        <v>4.8</v>
      </c>
      <c r="T109" s="73">
        <f>IF('Indicator Data'!AB112="No data","x",ROUND(IF('Indicator Data'!AB112&gt;T$195,10,IF('Indicator Data'!AB112&lt;T$194,0,10-(T$195-'Indicator Data'!AB112)/(T$195-T$194)*10)),1))</f>
        <v>0.2</v>
      </c>
      <c r="U109" s="73">
        <f>IF('Indicator Data'!AA112="No data","x",ROUND(IF('Indicator Data'!AA112&gt;U$195,10,IF('Indicator Data'!AA112&lt;U$194,0,10-(U$195-'Indicator Data'!AA112)/(U$195-U$194)*10)),1))</f>
        <v>0.2</v>
      </c>
      <c r="V109" s="73" t="str">
        <f>IF('Indicator Data'!AE112="No data","x",ROUND(IF('Indicator Data'!AE112&gt;V$195,10,IF('Indicator Data'!AE112&lt;V$194,0,10-(V$195-'Indicator Data'!AE112)/(V$195-V$194)*10)),1))</f>
        <v>x</v>
      </c>
      <c r="W109" s="74">
        <f t="shared" si="32"/>
        <v>0.2</v>
      </c>
      <c r="X109" s="73">
        <f>IF('Indicator Data'!W112="No data","x",ROUND(IF('Indicator Data'!W112&gt;X$195,10,IF('Indicator Data'!W112&lt;X$194,0,10-(X$195-'Indicator Data'!W112)/(X$195-X$194)*10)),1))</f>
        <v>0.5</v>
      </c>
      <c r="Y109" s="73" t="str">
        <f>IF('Indicator Data'!X112="No data","x",ROUND(IF('Indicator Data'!X112&gt;Y$195,10,IF('Indicator Data'!X112&lt;Y$194,0,10-(Y$195-'Indicator Data'!X112)/(Y$195-Y$194)*10)),1))</f>
        <v>x</v>
      </c>
      <c r="Z109" s="74">
        <f t="shared" si="27"/>
        <v>0.5</v>
      </c>
      <c r="AA109" s="88">
        <f>('Indicator Data'!AJ112+'Indicator Data'!AI112*0.5+'Indicator Data'!AH112*0.25)/1000</f>
        <v>0</v>
      </c>
      <c r="AB109" s="79">
        <f>AA109*1000/'Indicator Data'!BC112</f>
        <v>0</v>
      </c>
      <c r="AC109" s="74">
        <f t="shared" si="28"/>
        <v>0</v>
      </c>
      <c r="AD109" s="73">
        <f>IF('Indicator Data'!AN112="No data","x",ROUND(IF('Indicator Data'!AN112&lt;$AD$194,10,IF('Indicator Data'!AN112&gt;$AD$195,0,($AD$195-'Indicator Data'!AN112)/($AD$195-$AD$194)*10)),1))</f>
        <v>2.2999999999999998</v>
      </c>
      <c r="AE109" s="73">
        <f>IF('Indicator Data'!AO112="No data","x",ROUND(IF('Indicator Data'!AO112&gt;$AE$195,10,IF('Indicator Data'!AO112&lt;$AE$194,0,10-($AE$195-'Indicator Data'!AO112)/($AE$195-$AE$194)*10)),1))</f>
        <v>0</v>
      </c>
      <c r="AF109" s="80">
        <f>IF('Indicator Data'!AP112="No data","x",ROUND(IF('Indicator Data'!AP112&gt;$AF$195,10,IF('Indicator Data'!AP112&lt;$AF$194,0,10-($AF$195-'Indicator Data'!AP112)/($AF$195-$AF$194)*10)),1))</f>
        <v>1.8</v>
      </c>
      <c r="AG109" s="80">
        <f>IF('Indicator Data'!AQ112="No data","x",ROUND(IF('Indicator Data'!AQ112&gt;$AG$195,10,IF('Indicator Data'!AQ112&lt;$AG$194,0,10-($AG$195-'Indicator Data'!AQ112)/($AG$195-$AG$194)*10)),1))</f>
        <v>4.3</v>
      </c>
      <c r="AH109" s="73">
        <f t="shared" si="29"/>
        <v>2.2999999999999998</v>
      </c>
      <c r="AI109" s="74">
        <f t="shared" si="30"/>
        <v>1.5</v>
      </c>
      <c r="AJ109" s="81">
        <f t="shared" si="31"/>
        <v>0.6</v>
      </c>
      <c r="AK109" s="82">
        <f t="shared" si="33"/>
        <v>3</v>
      </c>
    </row>
    <row r="110" spans="1:37" s="4" customFormat="1" x14ac:dyDescent="0.35">
      <c r="A110" s="126" t="str">
        <f>'Indicator Data'!A113</f>
        <v>Marshall Islands</v>
      </c>
      <c r="B110" s="59" t="str">
        <f>'Indicator Data'!B113</f>
        <v>MHL</v>
      </c>
      <c r="C110" s="73">
        <f>ROUND(IF('Indicator Data'!Q113="No data",IF((0.1233*LN('Indicator Data'!BB113)-0.4559)&gt;C$195,0,IF((0.1233*LN('Indicator Data'!BB113)-0.4559)&lt;C$194,10,(C$195-(0.1233*LN('Indicator Data'!BB113)-0.4559))/(C$195-C$194)*10)),IF('Indicator Data'!Q113&gt;C$195,0,IF('Indicator Data'!Q113&lt;C$194,10,(C$195-'Indicator Data'!Q113)/(C$195-C$194)*10))),1)</f>
        <v>3.7</v>
      </c>
      <c r="D110" s="73" t="str">
        <f>IF('Indicator Data'!R113="No data","x",ROUND((IF(LOG('Indicator Data'!R113*1000)&gt;D$195,10,IF(LOG('Indicator Data'!R113*1000)&lt;D$194,0,10-(D$195-LOG('Indicator Data'!R113*1000))/(D$195-D$194)*10))),1))</f>
        <v>x</v>
      </c>
      <c r="E110" s="74">
        <f t="shared" si="19"/>
        <v>3.7</v>
      </c>
      <c r="F110" s="73" t="str">
        <f>IF('Indicator Data'!AF113="No data","x",ROUND(IF('Indicator Data'!AF113&gt;F$195,10,IF('Indicator Data'!AF113&lt;F$194,0,10-(F$195-'Indicator Data'!AF113)/(F$195-F$194)*10)),1))</f>
        <v>x</v>
      </c>
      <c r="G110" s="73" t="str">
        <f>IF('Indicator Data'!AG113="No data","x",ROUND(IF('Indicator Data'!AG113&gt;G$195,10,IF('Indicator Data'!AG113&lt;G$194,0,10-(G$195-'Indicator Data'!AG113)/(G$195-G$194)*10)),1))</f>
        <v>x</v>
      </c>
      <c r="H110" s="74" t="str">
        <f t="shared" si="20"/>
        <v>x</v>
      </c>
      <c r="I110" s="75">
        <f>SUM(IF('Indicator Data'!S113=0,0,'Indicator Data'!S113/1000000),SUM('Indicator Data'!T113:U113))</f>
        <v>84.72</v>
      </c>
      <c r="J110" s="75">
        <f>I110/'Indicator Data'!BC113*1000000</f>
        <v>1594.6693771528601</v>
      </c>
      <c r="K110" s="73">
        <f t="shared" si="21"/>
        <v>10</v>
      </c>
      <c r="L110" s="73">
        <f>IF('Indicator Data'!V113="No data","x",ROUND(IF('Indicator Data'!V113&gt;L$195,10,IF('Indicator Data'!V113&lt;L$194,0,10-(L$195-'Indicator Data'!V113)/(L$195-L$194)*10)),1))</f>
        <v>10</v>
      </c>
      <c r="M110" s="74">
        <f t="shared" si="22"/>
        <v>10</v>
      </c>
      <c r="N110" s="76">
        <f t="shared" si="23"/>
        <v>5.8</v>
      </c>
      <c r="O110" s="88">
        <f>IF(AND('Indicator Data'!AK113="No data",'Indicator Data'!AL113="No data"),0,SUM('Indicator Data'!AK113:AM113)/1000)</f>
        <v>0</v>
      </c>
      <c r="P110" s="73">
        <f t="shared" si="24"/>
        <v>0</v>
      </c>
      <c r="Q110" s="77">
        <f>O110*1000/'Indicator Data'!BC113</f>
        <v>0</v>
      </c>
      <c r="R110" s="73">
        <f t="shared" si="25"/>
        <v>0</v>
      </c>
      <c r="S110" s="78">
        <f t="shared" si="26"/>
        <v>0</v>
      </c>
      <c r="T110" s="73" t="str">
        <f>IF('Indicator Data'!AB113="No data","x",ROUND(IF('Indicator Data'!AB113&gt;T$195,10,IF('Indicator Data'!AB113&lt;T$194,0,10-(T$195-'Indicator Data'!AB113)/(T$195-T$194)*10)),1))</f>
        <v>x</v>
      </c>
      <c r="U110" s="73">
        <f>IF('Indicator Data'!AA113="No data","x",ROUND(IF('Indicator Data'!AA113&gt;U$195,10,IF('Indicator Data'!AA113&lt;U$194,0,10-(U$195-'Indicator Data'!AA113)/(U$195-U$194)*10)),1))</f>
        <v>8.6999999999999993</v>
      </c>
      <c r="V110" s="73" t="str">
        <f>IF('Indicator Data'!AE113="No data","x",ROUND(IF('Indicator Data'!AE113&gt;V$195,10,IF('Indicator Data'!AE113&lt;V$194,0,10-(V$195-'Indicator Data'!AE113)/(V$195-V$194)*10)),1))</f>
        <v>x</v>
      </c>
      <c r="W110" s="74">
        <f t="shared" si="32"/>
        <v>8.6999999999999993</v>
      </c>
      <c r="X110" s="73">
        <f>IF('Indicator Data'!W113="No data","x",ROUND(IF('Indicator Data'!W113&gt;X$195,10,IF('Indicator Data'!W113&lt;X$194,0,10-(X$195-'Indicator Data'!W113)/(X$195-X$194)*10)),1))</f>
        <v>2.6</v>
      </c>
      <c r="Y110" s="73">
        <f>IF('Indicator Data'!X113="No data","x",ROUND(IF('Indicator Data'!X113&gt;Y$195,10,IF('Indicator Data'!X113&lt;Y$194,0,10-(Y$195-'Indicator Data'!X113)/(Y$195-Y$194)*10)),1))</f>
        <v>2.9</v>
      </c>
      <c r="Z110" s="74">
        <f t="shared" si="27"/>
        <v>2.8</v>
      </c>
      <c r="AA110" s="88">
        <f>('Indicator Data'!AJ113+'Indicator Data'!AI113*0.5+'Indicator Data'!AH113*0.25)/1000</f>
        <v>5.25</v>
      </c>
      <c r="AB110" s="79">
        <f>AA110*1000/'Indicator Data'!BC113</f>
        <v>9.8819809136597214E-2</v>
      </c>
      <c r="AC110" s="74">
        <f t="shared" si="28"/>
        <v>9.9</v>
      </c>
      <c r="AD110" s="73">
        <f>IF('Indicator Data'!AN113="No data","x",ROUND(IF('Indicator Data'!AN113&lt;$AD$194,10,IF('Indicator Data'!AN113&gt;$AD$195,0,($AD$195-'Indicator Data'!AN113)/($AD$195-$AD$194)*10)),1))</f>
        <v>10</v>
      </c>
      <c r="AE110" s="73">
        <f>IF('Indicator Data'!AO113="No data","x",ROUND(IF('Indicator Data'!AO113&gt;$AE$195,10,IF('Indicator Data'!AO113&lt;$AE$194,0,10-($AE$195-'Indicator Data'!AO113)/($AE$195-$AE$194)*10)),1))</f>
        <v>0</v>
      </c>
      <c r="AF110" s="80" t="str">
        <f>IF('Indicator Data'!AP113="No data","x",ROUND(IF('Indicator Data'!AP113&gt;$AF$195,10,IF('Indicator Data'!AP113&lt;$AF$194,0,10-($AF$195-'Indicator Data'!AP113)/($AF$195-$AF$194)*10)),1))</f>
        <v>x</v>
      </c>
      <c r="AG110" s="80" t="str">
        <f>IF('Indicator Data'!AQ113="No data","x",ROUND(IF('Indicator Data'!AQ113&gt;$AG$195,10,IF('Indicator Data'!AQ113&lt;$AG$194,0,10-($AG$195-'Indicator Data'!AQ113)/($AG$195-$AG$194)*10)),1))</f>
        <v>x</v>
      </c>
      <c r="AH110" s="73" t="str">
        <f t="shared" si="29"/>
        <v>x</v>
      </c>
      <c r="AI110" s="74">
        <f t="shared" si="30"/>
        <v>5</v>
      </c>
      <c r="AJ110" s="81">
        <f t="shared" si="31"/>
        <v>7.6</v>
      </c>
      <c r="AK110" s="82">
        <f t="shared" si="33"/>
        <v>4.9000000000000004</v>
      </c>
    </row>
    <row r="111" spans="1:37" s="4" customFormat="1" x14ac:dyDescent="0.35">
      <c r="A111" s="126" t="str">
        <f>'Indicator Data'!A114</f>
        <v>Mauritania</v>
      </c>
      <c r="B111" s="59" t="str">
        <f>'Indicator Data'!B114</f>
        <v>MRT</v>
      </c>
      <c r="C111" s="73">
        <f>ROUND(IF('Indicator Data'!Q114="No data",IF((0.1233*LN('Indicator Data'!BB114)-0.4559)&gt;C$195,0,IF((0.1233*LN('Indicator Data'!BB114)-0.4559)&lt;C$194,10,(C$195-(0.1233*LN('Indicator Data'!BB114)-0.4559))/(C$195-C$194)*10)),IF('Indicator Data'!Q114&gt;C$195,0,IF('Indicator Data'!Q114&lt;C$194,10,(C$195-'Indicator Data'!Q114)/(C$195-C$194)*10))),1)</f>
        <v>6.6</v>
      </c>
      <c r="D111" s="73">
        <f>IF('Indicator Data'!R114="No data","x",ROUND((IF(LOG('Indicator Data'!R114*1000)&gt;D$195,10,IF(LOG('Indicator Data'!R114*1000)&lt;D$194,0,10-(D$195-LOG('Indicator Data'!R114*1000))/(D$195-D$194)*10))),1))</f>
        <v>9</v>
      </c>
      <c r="E111" s="74">
        <f t="shared" si="19"/>
        <v>8</v>
      </c>
      <c r="F111" s="73">
        <f>IF('Indicator Data'!AF114="No data","x",ROUND(IF('Indicator Data'!AF114&gt;F$195,10,IF('Indicator Data'!AF114&lt;F$194,0,10-(F$195-'Indicator Data'!AF114)/(F$195-F$194)*10)),1))</f>
        <v>8.1999999999999993</v>
      </c>
      <c r="G111" s="73">
        <f>IF('Indicator Data'!AG114="No data","x",ROUND(IF('Indicator Data'!AG114&gt;G$195,10,IF('Indicator Data'!AG114&lt;G$194,0,10-(G$195-'Indicator Data'!AG114)/(G$195-G$194)*10)),1))</f>
        <v>1.9</v>
      </c>
      <c r="H111" s="74">
        <f t="shared" si="20"/>
        <v>5.0999999999999996</v>
      </c>
      <c r="I111" s="75">
        <f>SUM(IF('Indicator Data'!S114=0,0,'Indicator Data'!S114/1000000),SUM('Indicator Data'!T114:U114))</f>
        <v>263.28747099999998</v>
      </c>
      <c r="J111" s="75">
        <f>I111/'Indicator Data'!BC114*1000000</f>
        <v>59.564821509692806</v>
      </c>
      <c r="K111" s="73">
        <f t="shared" si="21"/>
        <v>1.2</v>
      </c>
      <c r="L111" s="73">
        <f>IF('Indicator Data'!V114="No data","x",ROUND(IF('Indicator Data'!V114&gt;L$195,10,IF('Indicator Data'!V114&lt;L$194,0,10-(L$195-'Indicator Data'!V114)/(L$195-L$194)*10)),1))</f>
        <v>3.8</v>
      </c>
      <c r="M111" s="74">
        <f t="shared" si="22"/>
        <v>2.5</v>
      </c>
      <c r="N111" s="76">
        <f t="shared" si="23"/>
        <v>5.9</v>
      </c>
      <c r="O111" s="88">
        <f>IF(AND('Indicator Data'!AK114="No data",'Indicator Data'!AL114="No data"),0,SUM('Indicator Data'!AK114:AM114)/1000)</f>
        <v>84.174999999999997</v>
      </c>
      <c r="P111" s="73">
        <f t="shared" si="24"/>
        <v>6.4</v>
      </c>
      <c r="Q111" s="77">
        <f>O111*1000/'Indicator Data'!BC114</f>
        <v>1.904332489326236E-2</v>
      </c>
      <c r="R111" s="73">
        <f t="shared" si="25"/>
        <v>6.6</v>
      </c>
      <c r="S111" s="78">
        <f t="shared" si="26"/>
        <v>6.5</v>
      </c>
      <c r="T111" s="73">
        <f>IF('Indicator Data'!AB114="No data","x",ROUND(IF('Indicator Data'!AB114&gt;T$195,10,IF('Indicator Data'!AB114&lt;T$194,0,10-(T$195-'Indicator Data'!AB114)/(T$195-T$194)*10)),1))</f>
        <v>1</v>
      </c>
      <c r="U111" s="73">
        <f>IF('Indicator Data'!AA114="No data","x",ROUND(IF('Indicator Data'!AA114&gt;U$195,10,IF('Indicator Data'!AA114&lt;U$194,0,10-(U$195-'Indicator Data'!AA114)/(U$195-U$194)*10)),1))</f>
        <v>1.8</v>
      </c>
      <c r="V111" s="73">
        <f>IF('Indicator Data'!AE114="No data","x",ROUND(IF('Indicator Data'!AE114&gt;V$195,10,IF('Indicator Data'!AE114&lt;V$194,0,10-(V$195-'Indicator Data'!AE114)/(V$195-V$194)*10)),1))</f>
        <v>5.6</v>
      </c>
      <c r="W111" s="74">
        <f t="shared" si="32"/>
        <v>2.8</v>
      </c>
      <c r="X111" s="73">
        <f>IF('Indicator Data'!W114="No data","x",ROUND(IF('Indicator Data'!W114&gt;X$195,10,IF('Indicator Data'!W114&lt;X$194,0,10-(X$195-'Indicator Data'!W114)/(X$195-X$194)*10)),1))</f>
        <v>6.1</v>
      </c>
      <c r="Y111" s="73">
        <f>IF('Indicator Data'!X114="No data","x",ROUND(IF('Indicator Data'!X114&gt;Y$195,10,IF('Indicator Data'!X114&lt;Y$194,0,10-(Y$195-'Indicator Data'!X114)/(Y$195-Y$194)*10)),1))</f>
        <v>4.3</v>
      </c>
      <c r="Z111" s="74">
        <f t="shared" si="27"/>
        <v>5.2</v>
      </c>
      <c r="AA111" s="88">
        <f>('Indicator Data'!AJ114+'Indicator Data'!AI114*0.5+'Indicator Data'!AH114*0.25)/1000</f>
        <v>2298.5070000000001</v>
      </c>
      <c r="AB111" s="79">
        <f>AA111*1000/'Indicator Data'!BC114</f>
        <v>0.52000256097936193</v>
      </c>
      <c r="AC111" s="74">
        <f t="shared" si="28"/>
        <v>10</v>
      </c>
      <c r="AD111" s="73">
        <f>IF('Indicator Data'!AN114="No data","x",ROUND(IF('Indicator Data'!AN114&lt;$AD$194,10,IF('Indicator Data'!AN114&gt;$AD$195,0,($AD$195-'Indicator Data'!AN114)/($AD$195-$AD$194)*10)),1))</f>
        <v>2.2999999999999998</v>
      </c>
      <c r="AE111" s="73">
        <f>IF('Indicator Data'!AO114="No data","x",ROUND(IF('Indicator Data'!AO114&gt;$AE$195,10,IF('Indicator Data'!AO114&lt;$AE$194,0,10-($AE$195-'Indicator Data'!AO114)/($AE$195-$AE$194)*10)),1))</f>
        <v>0.1</v>
      </c>
      <c r="AF111" s="80">
        <f>IF('Indicator Data'!AP114="No data","x",ROUND(IF('Indicator Data'!AP114&gt;$AF$195,10,IF('Indicator Data'!AP114&lt;$AF$194,0,10-($AF$195-'Indicator Data'!AP114)/($AF$195-$AF$194)*10)),1))</f>
        <v>10</v>
      </c>
      <c r="AG111" s="80">
        <f>IF('Indicator Data'!AQ114="No data","x",ROUND(IF('Indicator Data'!AQ114&gt;$AG$195,10,IF('Indicator Data'!AQ114&lt;$AG$194,0,10-($AG$195-'Indicator Data'!AQ114)/($AG$195-$AG$194)*10)),1))</f>
        <v>1.6</v>
      </c>
      <c r="AH111" s="73">
        <f t="shared" si="29"/>
        <v>8.3000000000000007</v>
      </c>
      <c r="AI111" s="74">
        <f t="shared" si="30"/>
        <v>3.6</v>
      </c>
      <c r="AJ111" s="81">
        <f t="shared" si="31"/>
        <v>6.6</v>
      </c>
      <c r="AK111" s="82">
        <f t="shared" si="33"/>
        <v>6.6</v>
      </c>
    </row>
    <row r="112" spans="1:37" s="4" customFormat="1" x14ac:dyDescent="0.35">
      <c r="A112" s="126" t="str">
        <f>'Indicator Data'!A115</f>
        <v>Mauritius</v>
      </c>
      <c r="B112" s="59" t="str">
        <f>'Indicator Data'!B115</f>
        <v>MUS</v>
      </c>
      <c r="C112" s="73">
        <f>ROUND(IF('Indicator Data'!Q115="No data",IF((0.1233*LN('Indicator Data'!BB115)-0.4559)&gt;C$195,0,IF((0.1233*LN('Indicator Data'!BB115)-0.4559)&lt;C$194,10,(C$195-(0.1233*LN('Indicator Data'!BB115)-0.4559))/(C$195-C$194)*10)),IF('Indicator Data'!Q115&gt;C$195,0,IF('Indicator Data'!Q115&lt;C$194,10,(C$195-'Indicator Data'!Q115)/(C$195-C$194)*10))),1)</f>
        <v>2.5</v>
      </c>
      <c r="D112" s="73" t="str">
        <f>IF('Indicator Data'!R115="No data","x",ROUND((IF(LOG('Indicator Data'!R115*1000)&gt;D$195,10,IF(LOG('Indicator Data'!R115*1000)&lt;D$194,0,10-(D$195-LOG('Indicator Data'!R115*1000))/(D$195-D$194)*10))),1))</f>
        <v>x</v>
      </c>
      <c r="E112" s="74">
        <f t="shared" si="19"/>
        <v>2.5</v>
      </c>
      <c r="F112" s="73">
        <f>IF('Indicator Data'!AF115="No data","x",ROUND(IF('Indicator Data'!AF115&gt;F$195,10,IF('Indicator Data'!AF115&lt;F$194,0,10-(F$195-'Indicator Data'!AF115)/(F$195-F$194)*10)),1))</f>
        <v>5</v>
      </c>
      <c r="G112" s="73">
        <f>IF('Indicator Data'!AG115="No data","x",ROUND(IF('Indicator Data'!AG115&gt;G$195,10,IF('Indicator Data'!AG115&lt;G$194,0,10-(G$195-'Indicator Data'!AG115)/(G$195-G$194)*10)),1))</f>
        <v>2.7</v>
      </c>
      <c r="H112" s="74">
        <f t="shared" si="20"/>
        <v>3.9</v>
      </c>
      <c r="I112" s="75">
        <f>SUM(IF('Indicator Data'!S115=0,0,'Indicator Data'!S115/1000000),SUM('Indicator Data'!T115:U115))</f>
        <v>15.57</v>
      </c>
      <c r="J112" s="75">
        <f>I112/'Indicator Data'!BC115*1000000</f>
        <v>12.312067011805192</v>
      </c>
      <c r="K112" s="73">
        <f t="shared" si="21"/>
        <v>0.2</v>
      </c>
      <c r="L112" s="73">
        <f>IF('Indicator Data'!V115="No data","x",ROUND(IF('Indicator Data'!V115&gt;L$195,10,IF('Indicator Data'!V115&lt;L$194,0,10-(L$195-'Indicator Data'!V115)/(L$195-L$194)*10)),1))</f>
        <v>0.1</v>
      </c>
      <c r="M112" s="74">
        <f t="shared" si="22"/>
        <v>0.2</v>
      </c>
      <c r="N112" s="76">
        <f t="shared" si="23"/>
        <v>2.2999999999999998</v>
      </c>
      <c r="O112" s="88">
        <f>IF(AND('Indicator Data'!AK115="No data",'Indicator Data'!AL115="No data"),0,SUM('Indicator Data'!AK115:AM115)/1000)</f>
        <v>4.0000000000000001E-3</v>
      </c>
      <c r="P112" s="73">
        <f t="shared" si="24"/>
        <v>0</v>
      </c>
      <c r="Q112" s="77">
        <f>O112*1000/'Indicator Data'!BC115</f>
        <v>3.1630229959679364E-6</v>
      </c>
      <c r="R112" s="73">
        <f t="shared" si="25"/>
        <v>0</v>
      </c>
      <c r="S112" s="78">
        <f t="shared" si="26"/>
        <v>0</v>
      </c>
      <c r="T112" s="73">
        <f>IF('Indicator Data'!AB115="No data","x",ROUND(IF('Indicator Data'!AB115&gt;T$195,10,IF('Indicator Data'!AB115&lt;T$194,0,10-(T$195-'Indicator Data'!AB115)/(T$195-T$194)*10)),1))</f>
        <v>1.8</v>
      </c>
      <c r="U112" s="73">
        <f>IF('Indicator Data'!AA115="No data","x",ROUND(IF('Indicator Data'!AA115&gt;U$195,10,IF('Indicator Data'!AA115&lt;U$194,0,10-(U$195-'Indicator Data'!AA115)/(U$195-U$194)*10)),1))</f>
        <v>0.2</v>
      </c>
      <c r="V112" s="73" t="str">
        <f>IF('Indicator Data'!AE115="No data","x",ROUND(IF('Indicator Data'!AE115&gt;V$195,10,IF('Indicator Data'!AE115&lt;V$194,0,10-(V$195-'Indicator Data'!AE115)/(V$195-V$194)*10)),1))</f>
        <v>x</v>
      </c>
      <c r="W112" s="74">
        <f t="shared" si="32"/>
        <v>1</v>
      </c>
      <c r="X112" s="73">
        <f>IF('Indicator Data'!W115="No data","x",ROUND(IF('Indicator Data'!W115&gt;X$195,10,IF('Indicator Data'!W115&lt;X$194,0,10-(X$195-'Indicator Data'!W115)/(X$195-X$194)*10)),1))</f>
        <v>1</v>
      </c>
      <c r="Y112" s="73" t="str">
        <f>IF('Indicator Data'!X115="No data","x",ROUND(IF('Indicator Data'!X115&gt;Y$195,10,IF('Indicator Data'!X115&lt;Y$194,0,10-(Y$195-'Indicator Data'!X115)/(Y$195-Y$194)*10)),1))</f>
        <v>x</v>
      </c>
      <c r="Z112" s="74">
        <f t="shared" si="27"/>
        <v>1</v>
      </c>
      <c r="AA112" s="88">
        <f>('Indicator Data'!AJ115+'Indicator Data'!AI115*0.5+'Indicator Data'!AH115*0.25)/1000</f>
        <v>30</v>
      </c>
      <c r="AB112" s="79">
        <f>AA112*1000/'Indicator Data'!BC115</f>
        <v>2.3722672469759523E-2</v>
      </c>
      <c r="AC112" s="74">
        <f t="shared" si="28"/>
        <v>2.4</v>
      </c>
      <c r="AD112" s="73">
        <f>IF('Indicator Data'!AN115="No data","x",ROUND(IF('Indicator Data'!AN115&lt;$AD$194,10,IF('Indicator Data'!AN115&gt;$AD$195,0,($AD$195-'Indicator Data'!AN115)/($AD$195-$AD$194)*10)),1))</f>
        <v>3.1</v>
      </c>
      <c r="AE112" s="73">
        <f>IF('Indicator Data'!AO115="No data","x",ROUND(IF('Indicator Data'!AO115&gt;$AE$195,10,IF('Indicator Data'!AO115&lt;$AE$194,0,10-($AE$195-'Indicator Data'!AO115)/($AE$195-$AE$194)*10)),1))</f>
        <v>0.1</v>
      </c>
      <c r="AF112" s="80">
        <f>IF('Indicator Data'!AP115="No data","x",ROUND(IF('Indicator Data'!AP115&gt;$AF$195,10,IF('Indicator Data'!AP115&lt;$AF$194,0,10-($AF$195-'Indicator Data'!AP115)/($AF$195-$AF$194)*10)),1))</f>
        <v>4.3</v>
      </c>
      <c r="AG112" s="80">
        <f>IF('Indicator Data'!AQ115="No data","x",ROUND(IF('Indicator Data'!AQ115&gt;$AG$195,10,IF('Indicator Data'!AQ115&lt;$AG$194,0,10-($AG$195-'Indicator Data'!AQ115)/($AG$195-$AG$194)*10)),1))</f>
        <v>5.9</v>
      </c>
      <c r="AH112" s="73">
        <f t="shared" si="29"/>
        <v>4.5999999999999996</v>
      </c>
      <c r="AI112" s="74">
        <f t="shared" si="30"/>
        <v>2.6</v>
      </c>
      <c r="AJ112" s="81">
        <f t="shared" si="31"/>
        <v>1.8</v>
      </c>
      <c r="AK112" s="82">
        <f t="shared" si="33"/>
        <v>0.9</v>
      </c>
    </row>
    <row r="113" spans="1:37" s="4" customFormat="1" x14ac:dyDescent="0.35">
      <c r="A113" s="126" t="str">
        <f>'Indicator Data'!A116</f>
        <v>Mexico</v>
      </c>
      <c r="B113" s="59" t="str">
        <f>'Indicator Data'!B116</f>
        <v>MEX</v>
      </c>
      <c r="C113" s="73">
        <f>ROUND(IF('Indicator Data'!Q116="No data",IF((0.1233*LN('Indicator Data'!BB116)-0.4559)&gt;C$195,0,IF((0.1233*LN('Indicator Data'!BB116)-0.4559)&lt;C$194,10,(C$195-(0.1233*LN('Indicator Data'!BB116)-0.4559))/(C$195-C$194)*10)),IF('Indicator Data'!Q116&gt;C$195,0,IF('Indicator Data'!Q116&lt;C$194,10,(C$195-'Indicator Data'!Q116)/(C$195-C$194)*10))),1)</f>
        <v>2.7</v>
      </c>
      <c r="D113" s="73">
        <f>IF('Indicator Data'!R116="No data","x",ROUND((IF(LOG('Indicator Data'!R116*1000)&gt;D$195,10,IF(LOG('Indicator Data'!R116*1000)&lt;D$194,0,10-(D$195-LOG('Indicator Data'!R116*1000))/(D$195-D$194)*10))),1))</f>
        <v>5.2</v>
      </c>
      <c r="E113" s="74">
        <f t="shared" si="19"/>
        <v>4.0999999999999996</v>
      </c>
      <c r="F113" s="73">
        <f>IF('Indicator Data'!AF116="No data","x",ROUND(IF('Indicator Data'!AF116&gt;F$195,10,IF('Indicator Data'!AF116&lt;F$194,0,10-(F$195-'Indicator Data'!AF116)/(F$195-F$194)*10)),1))</f>
        <v>4.5999999999999996</v>
      </c>
      <c r="G113" s="73">
        <f>IF('Indicator Data'!AG116="No data","x",ROUND(IF('Indicator Data'!AG116&gt;G$195,10,IF('Indicator Data'!AG116&lt;G$194,0,10-(G$195-'Indicator Data'!AG116)/(G$195-G$194)*10)),1))</f>
        <v>4.5999999999999996</v>
      </c>
      <c r="H113" s="74">
        <f t="shared" si="20"/>
        <v>4.5999999999999996</v>
      </c>
      <c r="I113" s="75">
        <f>SUM(IF('Indicator Data'!S116=0,0,'Indicator Data'!S116/1000000),SUM('Indicator Data'!T116:U116))</f>
        <v>1354.95018</v>
      </c>
      <c r="J113" s="75">
        <f>I113/'Indicator Data'!BC116*1000000</f>
        <v>10.490211924008124</v>
      </c>
      <c r="K113" s="73">
        <f t="shared" si="21"/>
        <v>0.2</v>
      </c>
      <c r="L113" s="73">
        <f>IF('Indicator Data'!V116="No data","x",ROUND(IF('Indicator Data'!V116&gt;L$195,10,IF('Indicator Data'!V116&lt;L$194,0,10-(L$195-'Indicator Data'!V116)/(L$195-L$194)*10)),1))</f>
        <v>0</v>
      </c>
      <c r="M113" s="74">
        <f t="shared" si="22"/>
        <v>0.1</v>
      </c>
      <c r="N113" s="76">
        <f t="shared" si="23"/>
        <v>3.2</v>
      </c>
      <c r="O113" s="88">
        <f>IF(AND('Indicator Data'!AK116="No data",'Indicator Data'!AL116="No data"),0,SUM('Indicator Data'!AK116:AM116)/1000)</f>
        <v>339.06</v>
      </c>
      <c r="P113" s="73">
        <f t="shared" si="24"/>
        <v>8.4</v>
      </c>
      <c r="Q113" s="77">
        <f>O113*1000/'Indicator Data'!BC116</f>
        <v>2.625049472264873E-3</v>
      </c>
      <c r="R113" s="73">
        <f t="shared" si="25"/>
        <v>4</v>
      </c>
      <c r="S113" s="78">
        <f t="shared" si="26"/>
        <v>6.2</v>
      </c>
      <c r="T113" s="73">
        <f>IF('Indicator Data'!AB116="No data","x",ROUND(IF('Indicator Data'!AB116&gt;T$195,10,IF('Indicator Data'!AB116&lt;T$194,0,10-(T$195-'Indicator Data'!AB116)/(T$195-T$194)*10)),1))</f>
        <v>0.6</v>
      </c>
      <c r="U113" s="73">
        <f>IF('Indicator Data'!AA116="No data","x",ROUND(IF('Indicator Data'!AA116&gt;U$195,10,IF('Indicator Data'!AA116&lt;U$194,0,10-(U$195-'Indicator Data'!AA116)/(U$195-U$194)*10)),1))</f>
        <v>0.4</v>
      </c>
      <c r="V113" s="73">
        <f>IF('Indicator Data'!AE116="No data","x",ROUND(IF('Indicator Data'!AE116&gt;V$195,10,IF('Indicator Data'!AE116&lt;V$194,0,10-(V$195-'Indicator Data'!AE116)/(V$195-V$194)*10)),1))</f>
        <v>0</v>
      </c>
      <c r="W113" s="74">
        <f t="shared" si="32"/>
        <v>0.3</v>
      </c>
      <c r="X113" s="73">
        <f>IF('Indicator Data'!W116="No data","x",ROUND(IF('Indicator Data'!W116&gt;X$195,10,IF('Indicator Data'!W116&lt;X$194,0,10-(X$195-'Indicator Data'!W116)/(X$195-X$194)*10)),1))</f>
        <v>1</v>
      </c>
      <c r="Y113" s="73">
        <f>IF('Indicator Data'!X116="No data","x",ROUND(IF('Indicator Data'!X116&gt;Y$195,10,IF('Indicator Data'!X116&lt;Y$194,0,10-(Y$195-'Indicator Data'!X116)/(Y$195-Y$194)*10)),1))</f>
        <v>0.6</v>
      </c>
      <c r="Z113" s="74">
        <f t="shared" si="27"/>
        <v>0.8</v>
      </c>
      <c r="AA113" s="88">
        <f>('Indicator Data'!AJ116+'Indicator Data'!AI116*0.5+'Indicator Data'!AH116*0.25)/1000</f>
        <v>751.779</v>
      </c>
      <c r="AB113" s="79">
        <f>AA113*1000/'Indicator Data'!BC116</f>
        <v>5.8203771226621069E-3</v>
      </c>
      <c r="AC113" s="74">
        <f t="shared" si="28"/>
        <v>0.6</v>
      </c>
      <c r="AD113" s="73">
        <f>IF('Indicator Data'!AN116="No data","x",ROUND(IF('Indicator Data'!AN116&lt;$AD$194,10,IF('Indicator Data'!AN116&gt;$AD$195,0,($AD$195-'Indicator Data'!AN116)/($AD$195-$AD$194)*10)),1))</f>
        <v>2.7</v>
      </c>
      <c r="AE113" s="73">
        <f>IF('Indicator Data'!AO116="No data","x",ROUND(IF('Indicator Data'!AO116&gt;$AE$195,10,IF('Indicator Data'!AO116&lt;$AE$194,0,10-($AE$195-'Indicator Data'!AO116)/($AE$195-$AE$194)*10)),1))</f>
        <v>0</v>
      </c>
      <c r="AF113" s="80">
        <f>IF('Indicator Data'!AP116="No data","x",ROUND(IF('Indicator Data'!AP116&gt;$AF$195,10,IF('Indicator Data'!AP116&lt;$AF$194,0,10-($AF$195-'Indicator Data'!AP116)/($AF$195-$AF$194)*10)),1))</f>
        <v>3</v>
      </c>
      <c r="AG113" s="80">
        <f>IF('Indicator Data'!AQ116="No data","x",ROUND(IF('Indicator Data'!AQ116&gt;$AG$195,10,IF('Indicator Data'!AQ116&lt;$AG$194,0,10-($AG$195-'Indicator Data'!AQ116)/($AG$195-$AG$194)*10)),1))</f>
        <v>2.4</v>
      </c>
      <c r="AH113" s="73">
        <f t="shared" si="29"/>
        <v>2.9</v>
      </c>
      <c r="AI113" s="74">
        <f t="shared" si="30"/>
        <v>1.9</v>
      </c>
      <c r="AJ113" s="81">
        <f t="shared" si="31"/>
        <v>0.9</v>
      </c>
      <c r="AK113" s="82">
        <f t="shared" si="33"/>
        <v>4</v>
      </c>
    </row>
    <row r="114" spans="1:37" s="4" customFormat="1" x14ac:dyDescent="0.35">
      <c r="A114" s="126" t="str">
        <f>'Indicator Data'!A117</f>
        <v>Micronesia</v>
      </c>
      <c r="B114" s="59" t="str">
        <f>'Indicator Data'!B117</f>
        <v>FSM</v>
      </c>
      <c r="C114" s="73">
        <f>ROUND(IF('Indicator Data'!Q117="No data",IF((0.1233*LN('Indicator Data'!BB117)-0.4559)&gt;C$195,0,IF((0.1233*LN('Indicator Data'!BB117)-0.4559)&lt;C$194,10,(C$195-(0.1233*LN('Indicator Data'!BB117)-0.4559))/(C$195-C$194)*10)),IF('Indicator Data'!Q117&gt;C$195,0,IF('Indicator Data'!Q117&lt;C$194,10,(C$195-'Indicator Data'!Q117)/(C$195-C$194)*10))),1)</f>
        <v>5</v>
      </c>
      <c r="D114" s="73" t="str">
        <f>IF('Indicator Data'!R117="No data","x",ROUND((IF(LOG('Indicator Data'!R117*1000)&gt;D$195,10,IF(LOG('Indicator Data'!R117*1000)&lt;D$194,0,10-(D$195-LOG('Indicator Data'!R117*1000))/(D$195-D$194)*10))),1))</f>
        <v>x</v>
      </c>
      <c r="E114" s="74">
        <f t="shared" si="19"/>
        <v>5</v>
      </c>
      <c r="F114" s="73" t="str">
        <f>IF('Indicator Data'!AF117="No data","x",ROUND(IF('Indicator Data'!AF117&gt;F$195,10,IF('Indicator Data'!AF117&lt;F$194,0,10-(F$195-'Indicator Data'!AF117)/(F$195-F$194)*10)),1))</f>
        <v>x</v>
      </c>
      <c r="G114" s="73" t="str">
        <f>IF('Indicator Data'!AG117="No data","x",ROUND(IF('Indicator Data'!AG117&gt;G$195,10,IF('Indicator Data'!AG117&lt;G$194,0,10-(G$195-'Indicator Data'!AG117)/(G$195-G$194)*10)),1))</f>
        <v>x</v>
      </c>
      <c r="H114" s="74" t="str">
        <f t="shared" si="20"/>
        <v>x</v>
      </c>
      <c r="I114" s="75">
        <f>SUM(IF('Indicator Data'!S117=0,0,'Indicator Data'!S117/1000000),SUM('Indicator Data'!T117:U117))</f>
        <v>145.47453100000001</v>
      </c>
      <c r="J114" s="75">
        <f>I114/'Indicator Data'!BC117*1000000</f>
        <v>1378.330658303646</v>
      </c>
      <c r="K114" s="73">
        <f t="shared" si="21"/>
        <v>10</v>
      </c>
      <c r="L114" s="73">
        <f>IF('Indicator Data'!V117="No data","x",ROUND(IF('Indicator Data'!V117&gt;L$195,10,IF('Indicator Data'!V117&lt;L$194,0,10-(L$195-'Indicator Data'!V117)/(L$195-L$194)*10)),1))</f>
        <v>10</v>
      </c>
      <c r="M114" s="74">
        <f t="shared" si="22"/>
        <v>10</v>
      </c>
      <c r="N114" s="76">
        <f t="shared" si="23"/>
        <v>6.7</v>
      </c>
      <c r="O114" s="88">
        <f>IF(AND('Indicator Data'!AK117="No data",'Indicator Data'!AL117="No data"),0,SUM('Indicator Data'!AK117:AM117)/1000)</f>
        <v>0</v>
      </c>
      <c r="P114" s="73">
        <f t="shared" si="24"/>
        <v>0</v>
      </c>
      <c r="Q114" s="77">
        <f>O114*1000/'Indicator Data'!BC117</f>
        <v>0</v>
      </c>
      <c r="R114" s="73">
        <f t="shared" si="25"/>
        <v>0</v>
      </c>
      <c r="S114" s="78">
        <f t="shared" si="26"/>
        <v>0</v>
      </c>
      <c r="T114" s="73" t="str">
        <f>IF('Indicator Data'!AB117="No data","x",ROUND(IF('Indicator Data'!AB117&gt;T$195,10,IF('Indicator Data'!AB117&lt;T$194,0,10-(T$195-'Indicator Data'!AB117)/(T$195-T$194)*10)),1))</f>
        <v>x</v>
      </c>
      <c r="U114" s="73">
        <f>IF('Indicator Data'!AA117="No data","x",ROUND(IF('Indicator Data'!AA117&gt;U$195,10,IF('Indicator Data'!AA117&lt;U$194,0,10-(U$195-'Indicator Data'!AA117)/(U$195-U$194)*10)),1))</f>
        <v>3</v>
      </c>
      <c r="V114" s="73" t="str">
        <f>IF('Indicator Data'!AE117="No data","x",ROUND(IF('Indicator Data'!AE117&gt;V$195,10,IF('Indicator Data'!AE117&lt;V$194,0,10-(V$195-'Indicator Data'!AE117)/(V$195-V$194)*10)),1))</f>
        <v>x</v>
      </c>
      <c r="W114" s="74">
        <f t="shared" si="32"/>
        <v>3</v>
      </c>
      <c r="X114" s="73">
        <f>IF('Indicator Data'!W117="No data","x",ROUND(IF('Indicator Data'!W117&gt;X$195,10,IF('Indicator Data'!W117&lt;X$194,0,10-(X$195-'Indicator Data'!W117)/(X$195-X$194)*10)),1))</f>
        <v>2.5</v>
      </c>
      <c r="Y114" s="73" t="str">
        <f>IF('Indicator Data'!X117="No data","x",ROUND(IF('Indicator Data'!X117&gt;Y$195,10,IF('Indicator Data'!X117&lt;Y$194,0,10-(Y$195-'Indicator Data'!X117)/(Y$195-Y$194)*10)),1))</f>
        <v>x</v>
      </c>
      <c r="Z114" s="74">
        <f t="shared" si="27"/>
        <v>2.5</v>
      </c>
      <c r="AA114" s="88">
        <f>('Indicator Data'!AJ117+'Indicator Data'!AI117*0.5+'Indicator Data'!AH117*0.25)/1000</f>
        <v>25</v>
      </c>
      <c r="AB114" s="79">
        <f>AA114*1000/'Indicator Data'!BC117</f>
        <v>0.23686803607973925</v>
      </c>
      <c r="AC114" s="74">
        <f t="shared" si="28"/>
        <v>10</v>
      </c>
      <c r="AD114" s="73">
        <f>IF('Indicator Data'!AN117="No data","x",ROUND(IF('Indicator Data'!AN117&lt;$AD$194,10,IF('Indicator Data'!AN117&gt;$AD$195,0,($AD$195-'Indicator Data'!AN117)/($AD$195-$AD$194)*10)),1))</f>
        <v>10</v>
      </c>
      <c r="AE114" s="73">
        <f>IF('Indicator Data'!AO117="No data","x",ROUND(IF('Indicator Data'!AO117&gt;$AE$195,10,IF('Indicator Data'!AO117&lt;$AE$194,0,10-($AE$195-'Indicator Data'!AO117)/($AE$195-$AE$194)*10)),1))</f>
        <v>0</v>
      </c>
      <c r="AF114" s="80" t="str">
        <f>IF('Indicator Data'!AP117="No data","x",ROUND(IF('Indicator Data'!AP117&gt;$AF$195,10,IF('Indicator Data'!AP117&lt;$AF$194,0,10-($AF$195-'Indicator Data'!AP117)/($AF$195-$AF$194)*10)),1))</f>
        <v>x</v>
      </c>
      <c r="AG114" s="80" t="str">
        <f>IF('Indicator Data'!AQ117="No data","x",ROUND(IF('Indicator Data'!AQ117&gt;$AG$195,10,IF('Indicator Data'!AQ117&lt;$AG$194,0,10-($AG$195-'Indicator Data'!AQ117)/($AG$195-$AG$194)*10)),1))</f>
        <v>x</v>
      </c>
      <c r="AH114" s="73" t="str">
        <f t="shared" si="29"/>
        <v>x</v>
      </c>
      <c r="AI114" s="74">
        <f t="shared" si="30"/>
        <v>5</v>
      </c>
      <c r="AJ114" s="81">
        <f t="shared" si="31"/>
        <v>6.4</v>
      </c>
      <c r="AK114" s="82">
        <f t="shared" si="33"/>
        <v>3.9</v>
      </c>
    </row>
    <row r="115" spans="1:37" s="4" customFormat="1" x14ac:dyDescent="0.35">
      <c r="A115" s="126" t="str">
        <f>'Indicator Data'!A118</f>
        <v>Moldova Republic of</v>
      </c>
      <c r="B115" s="59" t="str">
        <f>'Indicator Data'!B118</f>
        <v>MDA</v>
      </c>
      <c r="C115" s="73">
        <f>ROUND(IF('Indicator Data'!Q118="No data",IF((0.1233*LN('Indicator Data'!BB118)-0.4559)&gt;C$195,0,IF((0.1233*LN('Indicator Data'!BB118)-0.4559)&lt;C$194,10,(C$195-(0.1233*LN('Indicator Data'!BB118)-0.4559))/(C$195-C$194)*10)),IF('Indicator Data'!Q118&gt;C$195,0,IF('Indicator Data'!Q118&lt;C$194,10,(C$195-'Indicator Data'!Q118)/(C$195-C$194)*10))),1)</f>
        <v>3.8</v>
      </c>
      <c r="D115" s="73">
        <f>IF('Indicator Data'!R118="No data","x",ROUND((IF(LOG('Indicator Data'!R118*1000)&gt;D$195,10,IF(LOG('Indicator Data'!R118*1000)&lt;D$194,0,10-(D$195-LOG('Indicator Data'!R118*1000))/(D$195-D$194)*10))),1))</f>
        <v>2.2999999999999998</v>
      </c>
      <c r="E115" s="74">
        <f t="shared" si="19"/>
        <v>3.1</v>
      </c>
      <c r="F115" s="73">
        <f>IF('Indicator Data'!AF118="No data","x",ROUND(IF('Indicator Data'!AF118&gt;F$195,10,IF('Indicator Data'!AF118&lt;F$194,0,10-(F$195-'Indicator Data'!AF118)/(F$195-F$194)*10)),1))</f>
        <v>3</v>
      </c>
      <c r="G115" s="73">
        <f>IF('Indicator Data'!AG118="No data","x",ROUND(IF('Indicator Data'!AG118&gt;G$195,10,IF('Indicator Data'!AG118&lt;G$194,0,10-(G$195-'Indicator Data'!AG118)/(G$195-G$194)*10)),1))</f>
        <v>0.3</v>
      </c>
      <c r="H115" s="74">
        <f t="shared" si="20"/>
        <v>1.7</v>
      </c>
      <c r="I115" s="75">
        <f>SUM(IF('Indicator Data'!S118=0,0,'Indicator Data'!S118/1000000),SUM('Indicator Data'!T118:U118))</f>
        <v>188.34353100000001</v>
      </c>
      <c r="J115" s="75">
        <f>I115/'Indicator Data'!BC118*1000000</f>
        <v>53.058252271286712</v>
      </c>
      <c r="K115" s="73">
        <f t="shared" si="21"/>
        <v>1.1000000000000001</v>
      </c>
      <c r="L115" s="73">
        <f>IF('Indicator Data'!V118="No data","x",ROUND(IF('Indicator Data'!V118&gt;L$195,10,IF('Indicator Data'!V118&lt;L$194,0,10-(L$195-'Indicator Data'!V118)/(L$195-L$194)*10)),1))</f>
        <v>1.9</v>
      </c>
      <c r="M115" s="74">
        <f t="shared" si="22"/>
        <v>1.5</v>
      </c>
      <c r="N115" s="76">
        <f t="shared" si="23"/>
        <v>2.4</v>
      </c>
      <c r="O115" s="88">
        <f>IF(AND('Indicator Data'!AK118="No data",'Indicator Data'!AL118="No data"),0,SUM('Indicator Data'!AK118:AM118)/1000)</f>
        <v>0.40400000000000003</v>
      </c>
      <c r="P115" s="73">
        <f t="shared" si="24"/>
        <v>0</v>
      </c>
      <c r="Q115" s="77">
        <f>O115*1000/'Indicator Data'!BC118</f>
        <v>1.138108317487147E-4</v>
      </c>
      <c r="R115" s="73">
        <f t="shared" si="25"/>
        <v>1.9</v>
      </c>
      <c r="S115" s="78">
        <f t="shared" si="26"/>
        <v>1</v>
      </c>
      <c r="T115" s="73">
        <f>IF('Indicator Data'!AB118="No data","x",ROUND(IF('Indicator Data'!AB118&gt;T$195,10,IF('Indicator Data'!AB118&lt;T$194,0,10-(T$195-'Indicator Data'!AB118)/(T$195-T$194)*10)),1))</f>
        <v>1.2</v>
      </c>
      <c r="U115" s="73">
        <f>IF('Indicator Data'!AA118="No data","x",ROUND(IF('Indicator Data'!AA118&gt;U$195,10,IF('Indicator Data'!AA118&lt;U$194,0,10-(U$195-'Indicator Data'!AA118)/(U$195-U$194)*10)),1))</f>
        <v>1.7</v>
      </c>
      <c r="V115" s="73" t="str">
        <f>IF('Indicator Data'!AE118="No data","x",ROUND(IF('Indicator Data'!AE118&gt;V$195,10,IF('Indicator Data'!AE118&lt;V$194,0,10-(V$195-'Indicator Data'!AE118)/(V$195-V$194)*10)),1))</f>
        <v>x</v>
      </c>
      <c r="W115" s="74">
        <f t="shared" si="32"/>
        <v>1.5</v>
      </c>
      <c r="X115" s="73">
        <f>IF('Indicator Data'!W118="No data","x",ROUND(IF('Indicator Data'!W118&gt;X$195,10,IF('Indicator Data'!W118&lt;X$194,0,10-(X$195-'Indicator Data'!W118)/(X$195-X$194)*10)),1))</f>
        <v>1.2</v>
      </c>
      <c r="Y115" s="73">
        <f>IF('Indicator Data'!X118="No data","x",ROUND(IF('Indicator Data'!X118&gt;Y$195,10,IF('Indicator Data'!X118&lt;Y$194,0,10-(Y$195-'Indicator Data'!X118)/(Y$195-Y$194)*10)),1))</f>
        <v>0.5</v>
      </c>
      <c r="Z115" s="74">
        <f t="shared" si="27"/>
        <v>0.9</v>
      </c>
      <c r="AA115" s="88">
        <f>('Indicator Data'!AJ118+'Indicator Data'!AI118*0.5+'Indicator Data'!AH118*0.25)/1000</f>
        <v>0</v>
      </c>
      <c r="AB115" s="79">
        <f>AA115*1000/'Indicator Data'!BC118</f>
        <v>0</v>
      </c>
      <c r="AC115" s="74">
        <f t="shared" si="28"/>
        <v>0</v>
      </c>
      <c r="AD115" s="73">
        <f>IF('Indicator Data'!AN118="No data","x",ROUND(IF('Indicator Data'!AN118&lt;$AD$194,10,IF('Indicator Data'!AN118&gt;$AD$195,0,($AD$195-'Indicator Data'!AN118)/($AD$195-$AD$194)*10)),1))</f>
        <v>6</v>
      </c>
      <c r="AE115" s="73">
        <f>IF('Indicator Data'!AO118="No data","x",ROUND(IF('Indicator Data'!AO118&gt;$AE$195,10,IF('Indicator Data'!AO118&lt;$AE$194,0,10-($AE$195-'Indicator Data'!AO118)/($AE$195-$AE$194)*10)),1))</f>
        <v>1.2</v>
      </c>
      <c r="AF115" s="80">
        <f>IF('Indicator Data'!AP118="No data","x",ROUND(IF('Indicator Data'!AP118&gt;$AF$195,10,IF('Indicator Data'!AP118&lt;$AF$194,0,10-($AF$195-'Indicator Data'!AP118)/($AF$195-$AF$194)*10)),1))</f>
        <v>4.2</v>
      </c>
      <c r="AG115" s="80">
        <f>IF('Indicator Data'!AQ118="No data","x",ROUND(IF('Indicator Data'!AQ118&gt;$AG$195,10,IF('Indicator Data'!AQ118&lt;$AG$194,0,10-($AG$195-'Indicator Data'!AQ118)/($AG$195-$AG$194)*10)),1))</f>
        <v>2.9</v>
      </c>
      <c r="AH115" s="73">
        <f t="shared" si="29"/>
        <v>3.9</v>
      </c>
      <c r="AI115" s="74">
        <f t="shared" si="30"/>
        <v>3.7</v>
      </c>
      <c r="AJ115" s="81">
        <f t="shared" si="31"/>
        <v>1.6</v>
      </c>
      <c r="AK115" s="82">
        <f t="shared" si="33"/>
        <v>1.3</v>
      </c>
    </row>
    <row r="116" spans="1:37" s="4" customFormat="1" x14ac:dyDescent="0.35">
      <c r="A116" s="126" t="str">
        <f>'Indicator Data'!A119</f>
        <v>Mongolia</v>
      </c>
      <c r="B116" s="59" t="str">
        <f>'Indicator Data'!B119</f>
        <v>MNG</v>
      </c>
      <c r="C116" s="73">
        <f>ROUND(IF('Indicator Data'!Q119="No data",IF((0.1233*LN('Indicator Data'!BB119)-0.4559)&gt;C$195,0,IF((0.1233*LN('Indicator Data'!BB119)-0.4559)&lt;C$194,10,(C$195-(0.1233*LN('Indicator Data'!BB119)-0.4559))/(C$195-C$194)*10)),IF('Indicator Data'!Q119&gt;C$195,0,IF('Indicator Data'!Q119&lt;C$194,10,(C$195-'Indicator Data'!Q119)/(C$195-C$194)*10))),1)</f>
        <v>3.2</v>
      </c>
      <c r="D116" s="73">
        <f>IF('Indicator Data'!R119="No data","x",ROUND((IF(LOG('Indicator Data'!R119*1000)&gt;D$195,10,IF(LOG('Indicator Data'!R119*1000)&lt;D$194,0,10-(D$195-LOG('Indicator Data'!R119*1000))/(D$195-D$194)*10))),1))</f>
        <v>6.2</v>
      </c>
      <c r="E116" s="74">
        <f t="shared" si="19"/>
        <v>4.9000000000000004</v>
      </c>
      <c r="F116" s="73">
        <f>IF('Indicator Data'!AF119="No data","x",ROUND(IF('Indicator Data'!AF119&gt;F$195,10,IF('Indicator Data'!AF119&lt;F$194,0,10-(F$195-'Indicator Data'!AF119)/(F$195-F$194)*10)),1))</f>
        <v>4</v>
      </c>
      <c r="G116" s="73">
        <f>IF('Indicator Data'!AG119="No data","x",ROUND(IF('Indicator Data'!AG119&gt;G$195,10,IF('Indicator Data'!AG119&lt;G$194,0,10-(G$195-'Indicator Data'!AG119)/(G$195-G$194)*10)),1))</f>
        <v>1.8</v>
      </c>
      <c r="H116" s="74">
        <f t="shared" si="20"/>
        <v>2.9</v>
      </c>
      <c r="I116" s="75">
        <f>SUM(IF('Indicator Data'!S119=0,0,'Indicator Data'!S119/1000000),SUM('Indicator Data'!T119:U119))</f>
        <v>884.82950200000005</v>
      </c>
      <c r="J116" s="75">
        <f>I116/'Indicator Data'!BC119*1000000</f>
        <v>287.68889992902308</v>
      </c>
      <c r="K116" s="73">
        <f t="shared" si="21"/>
        <v>5.8</v>
      </c>
      <c r="L116" s="73">
        <f>IF('Indicator Data'!V119="No data","x",ROUND(IF('Indicator Data'!V119&gt;L$195,10,IF('Indicator Data'!V119&lt;L$194,0,10-(L$195-'Indicator Data'!V119)/(L$195-L$194)*10)),1))</f>
        <v>5.2</v>
      </c>
      <c r="M116" s="74">
        <f t="shared" si="22"/>
        <v>5.5</v>
      </c>
      <c r="N116" s="76">
        <f t="shared" si="23"/>
        <v>4.5999999999999996</v>
      </c>
      <c r="O116" s="88">
        <f>IF(AND('Indicator Data'!AK119="No data",'Indicator Data'!AL119="No data"),0,SUM('Indicator Data'!AK119:AM119)/1000)</f>
        <v>7.0000000000000001E-3</v>
      </c>
      <c r="P116" s="73">
        <f t="shared" si="24"/>
        <v>0</v>
      </c>
      <c r="Q116" s="77">
        <f>O116*1000/'Indicator Data'!BC119</f>
        <v>2.2759438908301243E-6</v>
      </c>
      <c r="R116" s="73">
        <f t="shared" si="25"/>
        <v>0</v>
      </c>
      <c r="S116" s="78">
        <f t="shared" si="26"/>
        <v>0</v>
      </c>
      <c r="T116" s="73">
        <f>IF('Indicator Data'!AB119="No data","x",ROUND(IF('Indicator Data'!AB119&gt;T$195,10,IF('Indicator Data'!AB119&lt;T$194,0,10-(T$195-'Indicator Data'!AB119)/(T$195-T$194)*10)),1))</f>
        <v>0.2</v>
      </c>
      <c r="U116" s="73">
        <f>IF('Indicator Data'!AA119="No data","x",ROUND(IF('Indicator Data'!AA119&gt;U$195,10,IF('Indicator Data'!AA119&lt;U$194,0,10-(U$195-'Indicator Data'!AA119)/(U$195-U$194)*10)),1))</f>
        <v>7.8</v>
      </c>
      <c r="V116" s="73" t="str">
        <f>IF('Indicator Data'!AE119="No data","x",ROUND(IF('Indicator Data'!AE119&gt;V$195,10,IF('Indicator Data'!AE119&lt;V$194,0,10-(V$195-'Indicator Data'!AE119)/(V$195-V$194)*10)),1))</f>
        <v>x</v>
      </c>
      <c r="W116" s="74">
        <f t="shared" si="32"/>
        <v>4</v>
      </c>
      <c r="X116" s="73">
        <f>IF('Indicator Data'!W119="No data","x",ROUND(IF('Indicator Data'!W119&gt;X$195,10,IF('Indicator Data'!W119&lt;X$194,0,10-(X$195-'Indicator Data'!W119)/(X$195-X$194)*10)),1))</f>
        <v>1.3</v>
      </c>
      <c r="Y116" s="73">
        <f>IF('Indicator Data'!X119="No data","x",ROUND(IF('Indicator Data'!X119&gt;Y$195,10,IF('Indicator Data'!X119&lt;Y$194,0,10-(Y$195-'Indicator Data'!X119)/(Y$195-Y$194)*10)),1))</f>
        <v>0.4</v>
      </c>
      <c r="Z116" s="74">
        <f t="shared" si="27"/>
        <v>0.9</v>
      </c>
      <c r="AA116" s="88">
        <f>('Indicator Data'!AJ119+'Indicator Data'!AI119*0.5+'Indicator Data'!AH119*0.25)/1000</f>
        <v>383.55099999999999</v>
      </c>
      <c r="AB116" s="79">
        <f>AA116*1000/'Indicator Data'!BC119</f>
        <v>0.12470579361025501</v>
      </c>
      <c r="AC116" s="74">
        <f t="shared" si="28"/>
        <v>10</v>
      </c>
      <c r="AD116" s="73">
        <f>IF('Indicator Data'!AN119="No data","x",ROUND(IF('Indicator Data'!AN119&lt;$AD$194,10,IF('Indicator Data'!AN119&gt;$AD$195,0,($AD$195-'Indicator Data'!AN119)/($AD$195-$AD$194)*10)),1))</f>
        <v>5.9</v>
      </c>
      <c r="AE116" s="73">
        <f>IF('Indicator Data'!AO119="No data","x",ROUND(IF('Indicator Data'!AO119&gt;$AE$195,10,IF('Indicator Data'!AO119&lt;$AE$194,0,10-($AE$195-'Indicator Data'!AO119)/($AE$195-$AE$194)*10)),1))</f>
        <v>4.9000000000000004</v>
      </c>
      <c r="AF116" s="80">
        <f>IF('Indicator Data'!AP119="No data","x",ROUND(IF('Indicator Data'!AP119&gt;$AF$195,10,IF('Indicator Data'!AP119&lt;$AF$194,0,10-($AF$195-'Indicator Data'!AP119)/($AF$195-$AF$194)*10)),1))</f>
        <v>4.2</v>
      </c>
      <c r="AG116" s="80">
        <f>IF('Indicator Data'!AQ119="No data","x",ROUND(IF('Indicator Data'!AQ119&gt;$AG$195,10,IF('Indicator Data'!AQ119&lt;$AG$194,0,10-($AG$195-'Indicator Data'!AQ119)/($AG$195-$AG$194)*10)),1))</f>
        <v>8.4</v>
      </c>
      <c r="AH116" s="73">
        <f t="shared" si="29"/>
        <v>5</v>
      </c>
      <c r="AI116" s="74">
        <f t="shared" si="30"/>
        <v>5.3</v>
      </c>
      <c r="AJ116" s="81">
        <f t="shared" si="31"/>
        <v>6.5</v>
      </c>
      <c r="AK116" s="82">
        <f t="shared" si="33"/>
        <v>4</v>
      </c>
    </row>
    <row r="117" spans="1:37" s="4" customFormat="1" x14ac:dyDescent="0.35">
      <c r="A117" s="126" t="str">
        <f>'Indicator Data'!A120</f>
        <v>Montenegro</v>
      </c>
      <c r="B117" s="59" t="str">
        <f>'Indicator Data'!B120</f>
        <v>MNE</v>
      </c>
      <c r="C117" s="73">
        <f>ROUND(IF('Indicator Data'!Q120="No data",IF((0.1233*LN('Indicator Data'!BB120)-0.4559)&gt;C$195,0,IF((0.1233*LN('Indicator Data'!BB120)-0.4559)&lt;C$194,10,(C$195-(0.1233*LN('Indicator Data'!BB120)-0.4559))/(C$195-C$194)*10)),IF('Indicator Data'!Q120&gt;C$195,0,IF('Indicator Data'!Q120&lt;C$194,10,(C$195-'Indicator Data'!Q120)/(C$195-C$194)*10))),1)</f>
        <v>2.1</v>
      </c>
      <c r="D117" s="73">
        <f>IF('Indicator Data'!R120="No data","x",ROUND((IF(LOG('Indicator Data'!R120*1000)&gt;D$195,10,IF(LOG('Indicator Data'!R120*1000)&lt;D$194,0,10-(D$195-LOG('Indicator Data'!R120*1000))/(D$195-D$194)*10))),1))</f>
        <v>1</v>
      </c>
      <c r="E117" s="74">
        <f t="shared" si="19"/>
        <v>1.6</v>
      </c>
      <c r="F117" s="73">
        <f>IF('Indicator Data'!AF120="No data","x",ROUND(IF('Indicator Data'!AF120&gt;F$195,10,IF('Indicator Data'!AF120&lt;F$194,0,10-(F$195-'Indicator Data'!AF120)/(F$195-F$194)*10)),1))</f>
        <v>1.8</v>
      </c>
      <c r="G117" s="73">
        <f>IF('Indicator Data'!AG120="No data","x",ROUND(IF('Indicator Data'!AG120&gt;G$195,10,IF('Indicator Data'!AG120&lt;G$194,0,10-(G$195-'Indicator Data'!AG120)/(G$195-G$194)*10)),1))</f>
        <v>1.7</v>
      </c>
      <c r="H117" s="74">
        <f t="shared" si="20"/>
        <v>1.8</v>
      </c>
      <c r="I117" s="75">
        <f>SUM(IF('Indicator Data'!S120=0,0,'Indicator Data'!S120/1000000),SUM('Indicator Data'!T120:U120))</f>
        <v>24.23799</v>
      </c>
      <c r="J117" s="75">
        <f>I117/'Indicator Data'!BC120*1000000</f>
        <v>38.938344115629484</v>
      </c>
      <c r="K117" s="73">
        <f t="shared" si="21"/>
        <v>0.8</v>
      </c>
      <c r="L117" s="73">
        <f>IF('Indicator Data'!V120="No data","x",ROUND(IF('Indicator Data'!V120&gt;L$195,10,IF('Indicator Data'!V120&lt;L$194,0,10-(L$195-'Indicator Data'!V120)/(L$195-L$194)*10)),1))</f>
        <v>1.6</v>
      </c>
      <c r="M117" s="74">
        <f t="shared" si="22"/>
        <v>1.2</v>
      </c>
      <c r="N117" s="76">
        <f t="shared" si="23"/>
        <v>1.6</v>
      </c>
      <c r="O117" s="88">
        <f>IF(AND('Indicator Data'!AK120="No data",'Indicator Data'!AL120="No data"),0,SUM('Indicator Data'!AK120:AM120)/1000)</f>
        <v>0.83499999999999996</v>
      </c>
      <c r="P117" s="73">
        <f t="shared" si="24"/>
        <v>0</v>
      </c>
      <c r="Q117" s="77">
        <f>O117*1000/'Indicator Data'!BC120</f>
        <v>1.3414279540733625E-3</v>
      </c>
      <c r="R117" s="73">
        <f t="shared" si="25"/>
        <v>3.4</v>
      </c>
      <c r="S117" s="78">
        <f t="shared" si="26"/>
        <v>1.7</v>
      </c>
      <c r="T117" s="73">
        <f>IF('Indicator Data'!AB120="No data","x",ROUND(IF('Indicator Data'!AB120&gt;T$195,10,IF('Indicator Data'!AB120&lt;T$194,0,10-(T$195-'Indicator Data'!AB120)/(T$195-T$194)*10)),1))</f>
        <v>0.2</v>
      </c>
      <c r="U117" s="73">
        <f>IF('Indicator Data'!AA120="No data","x",ROUND(IF('Indicator Data'!AA120&gt;U$195,10,IF('Indicator Data'!AA120&lt;U$194,0,10-(U$195-'Indicator Data'!AA120)/(U$195-U$194)*10)),1))</f>
        <v>0.3</v>
      </c>
      <c r="V117" s="73" t="str">
        <f>IF('Indicator Data'!AE120="No data","x",ROUND(IF('Indicator Data'!AE120&gt;V$195,10,IF('Indicator Data'!AE120&lt;V$194,0,10-(V$195-'Indicator Data'!AE120)/(V$195-V$194)*10)),1))</f>
        <v>x</v>
      </c>
      <c r="W117" s="74">
        <f t="shared" si="32"/>
        <v>0.3</v>
      </c>
      <c r="X117" s="73">
        <f>IF('Indicator Data'!W120="No data","x",ROUND(IF('Indicator Data'!W120&gt;X$195,10,IF('Indicator Data'!W120&lt;X$194,0,10-(X$195-'Indicator Data'!W120)/(X$195-X$194)*10)),1))</f>
        <v>0.3</v>
      </c>
      <c r="Y117" s="73">
        <f>IF('Indicator Data'!X120="No data","x",ROUND(IF('Indicator Data'!X120&gt;Y$195,10,IF('Indicator Data'!X120&lt;Y$194,0,10-(Y$195-'Indicator Data'!X120)/(Y$195-Y$194)*10)),1))</f>
        <v>0.2</v>
      </c>
      <c r="Z117" s="74">
        <f t="shared" si="27"/>
        <v>0.3</v>
      </c>
      <c r="AA117" s="88">
        <f>('Indicator Data'!AJ120+'Indicator Data'!AI120*0.5+'Indicator Data'!AH120*0.25)/1000</f>
        <v>0.1</v>
      </c>
      <c r="AB117" s="79">
        <f>AA117*1000/'Indicator Data'!BC120</f>
        <v>1.6065005438004341E-4</v>
      </c>
      <c r="AC117" s="74">
        <f t="shared" si="28"/>
        <v>0</v>
      </c>
      <c r="AD117" s="73">
        <f>IF('Indicator Data'!AN120="No data","x",ROUND(IF('Indicator Data'!AN120&lt;$AD$194,10,IF('Indicator Data'!AN120&gt;$AD$195,0,($AD$195-'Indicator Data'!AN120)/($AD$195-$AD$194)*10)),1))</f>
        <v>0.1</v>
      </c>
      <c r="AE117" s="73">
        <f>IF('Indicator Data'!AO120="No data","x",ROUND(IF('Indicator Data'!AO120&gt;$AE$195,10,IF('Indicator Data'!AO120&lt;$AE$194,0,10-($AE$195-'Indicator Data'!AO120)/($AE$195-$AE$194)*10)),1))</f>
        <v>0</v>
      </c>
      <c r="AF117" s="80">
        <f>IF('Indicator Data'!AP120="No data","x",ROUND(IF('Indicator Data'!AP120&gt;$AF$195,10,IF('Indicator Data'!AP120&lt;$AF$194,0,10-($AF$195-'Indicator Data'!AP120)/($AF$195-$AF$194)*10)),1))</f>
        <v>5.0999999999999996</v>
      </c>
      <c r="AG117" s="80" t="str">
        <f>IF('Indicator Data'!AQ120="No data","x",ROUND(IF('Indicator Data'!AQ120&gt;$AG$195,10,IF('Indicator Data'!AQ120&lt;$AG$194,0,10-($AG$195-'Indicator Data'!AQ120)/($AG$195-$AG$194)*10)),1))</f>
        <v>x</v>
      </c>
      <c r="AH117" s="73">
        <f t="shared" si="29"/>
        <v>5.0999999999999996</v>
      </c>
      <c r="AI117" s="74">
        <f t="shared" si="30"/>
        <v>1.7</v>
      </c>
      <c r="AJ117" s="81">
        <f t="shared" si="31"/>
        <v>0.6</v>
      </c>
      <c r="AK117" s="82">
        <f t="shared" si="33"/>
        <v>1.2</v>
      </c>
    </row>
    <row r="118" spans="1:37" s="4" customFormat="1" x14ac:dyDescent="0.35">
      <c r="A118" s="126" t="str">
        <f>'Indicator Data'!A121</f>
        <v>Morocco</v>
      </c>
      <c r="B118" s="59" t="str">
        <f>'Indicator Data'!B121</f>
        <v>MAR</v>
      </c>
      <c r="C118" s="73">
        <f>ROUND(IF('Indicator Data'!Q121="No data",IF((0.1233*LN('Indicator Data'!BB121)-0.4559)&gt;C$195,0,IF((0.1233*LN('Indicator Data'!BB121)-0.4559)&lt;C$194,10,(C$195-(0.1233*LN('Indicator Data'!BB121)-0.4559))/(C$195-C$194)*10)),IF('Indicator Data'!Q121&gt;C$195,0,IF('Indicator Data'!Q121&lt;C$194,10,(C$195-'Indicator Data'!Q121)/(C$195-C$194)*10))),1)</f>
        <v>4.4000000000000004</v>
      </c>
      <c r="D118" s="73">
        <f>IF('Indicator Data'!R121="No data","x",ROUND((IF(LOG('Indicator Data'!R121*1000)&gt;D$195,10,IF(LOG('Indicator Data'!R121*1000)&lt;D$194,0,10-(D$195-LOG('Indicator Data'!R121*1000))/(D$195-D$194)*10))),1))</f>
        <v>6.8</v>
      </c>
      <c r="E118" s="74">
        <f t="shared" si="19"/>
        <v>5.7</v>
      </c>
      <c r="F118" s="73">
        <f>IF('Indicator Data'!AF121="No data","x",ROUND(IF('Indicator Data'!AF121&gt;F$195,10,IF('Indicator Data'!AF121&lt;F$194,0,10-(F$195-'Indicator Data'!AF121)/(F$195-F$194)*10)),1))</f>
        <v>6.4</v>
      </c>
      <c r="G118" s="73">
        <f>IF('Indicator Data'!AG121="No data","x",ROUND(IF('Indicator Data'!AG121&gt;G$195,10,IF('Indicator Data'!AG121&lt;G$194,0,10-(G$195-'Indicator Data'!AG121)/(G$195-G$194)*10)),1))</f>
        <v>3.9</v>
      </c>
      <c r="H118" s="74">
        <f t="shared" si="20"/>
        <v>5.2</v>
      </c>
      <c r="I118" s="75">
        <f>SUM(IF('Indicator Data'!S121=0,0,'Indicator Data'!S121/1000000),SUM('Indicator Data'!T121:U121))</f>
        <v>1815.3561649999999</v>
      </c>
      <c r="J118" s="75">
        <f>I118/'Indicator Data'!BC121*1000000</f>
        <v>50.793998278659117</v>
      </c>
      <c r="K118" s="73">
        <f t="shared" si="21"/>
        <v>1</v>
      </c>
      <c r="L118" s="73">
        <f>IF('Indicator Data'!V121="No data","x",ROUND(IF('Indicator Data'!V121&gt;L$195,10,IF('Indicator Data'!V121&lt;L$194,0,10-(L$195-'Indicator Data'!V121)/(L$195-L$194)*10)),1))</f>
        <v>1.2</v>
      </c>
      <c r="M118" s="74">
        <f t="shared" si="22"/>
        <v>1.1000000000000001</v>
      </c>
      <c r="N118" s="76">
        <f t="shared" si="23"/>
        <v>4.4000000000000004</v>
      </c>
      <c r="O118" s="88">
        <f>IF(AND('Indicator Data'!AK121="No data",'Indicator Data'!AL121="No data"),0,SUM('Indicator Data'!AK121:AM121)/1000)</f>
        <v>5.069</v>
      </c>
      <c r="P118" s="73">
        <f t="shared" si="24"/>
        <v>2.2999999999999998</v>
      </c>
      <c r="Q118" s="77">
        <f>O118*1000/'Indicator Data'!BC121</f>
        <v>1.4183154922357789E-4</v>
      </c>
      <c r="R118" s="73">
        <f t="shared" si="25"/>
        <v>2</v>
      </c>
      <c r="S118" s="78">
        <f t="shared" si="26"/>
        <v>2.2000000000000002</v>
      </c>
      <c r="T118" s="73">
        <f>IF('Indicator Data'!AB121="No data","x",ROUND(IF('Indicator Data'!AB121&gt;T$195,10,IF('Indicator Data'!AB121&lt;T$194,0,10-(T$195-'Indicator Data'!AB121)/(T$195-T$194)*10)),1))</f>
        <v>0.2</v>
      </c>
      <c r="U118" s="73">
        <f>IF('Indicator Data'!AA121="No data","x",ROUND(IF('Indicator Data'!AA121&gt;U$195,10,IF('Indicator Data'!AA121&lt;U$194,0,10-(U$195-'Indicator Data'!AA121)/(U$195-U$194)*10)),1))</f>
        <v>1.8</v>
      </c>
      <c r="V118" s="73" t="str">
        <f>IF('Indicator Data'!AE121="No data","x",ROUND(IF('Indicator Data'!AE121&gt;V$195,10,IF('Indicator Data'!AE121&lt;V$194,0,10-(V$195-'Indicator Data'!AE121)/(V$195-V$194)*10)),1))</f>
        <v>x</v>
      </c>
      <c r="W118" s="74">
        <f t="shared" si="32"/>
        <v>1</v>
      </c>
      <c r="X118" s="73">
        <f>IF('Indicator Data'!W121="No data","x",ROUND(IF('Indicator Data'!W121&gt;X$195,10,IF('Indicator Data'!W121&lt;X$194,0,10-(X$195-'Indicator Data'!W121)/(X$195-X$194)*10)),1))</f>
        <v>1.8</v>
      </c>
      <c r="Y118" s="73">
        <f>IF('Indicator Data'!X121="No data","x",ROUND(IF('Indicator Data'!X121&gt;Y$195,10,IF('Indicator Data'!X121&lt;Y$194,0,10-(Y$195-'Indicator Data'!X121)/(Y$195-Y$194)*10)),1))</f>
        <v>0.7</v>
      </c>
      <c r="Z118" s="74">
        <f t="shared" si="27"/>
        <v>1.3</v>
      </c>
      <c r="AA118" s="88">
        <f>('Indicator Data'!AJ121+'Indicator Data'!AI121*0.5+'Indicator Data'!AH121*0.25)/1000</f>
        <v>1082.5</v>
      </c>
      <c r="AB118" s="79">
        <f>AA118*1000/'Indicator Data'!BC121</f>
        <v>3.0288548438453949E-2</v>
      </c>
      <c r="AC118" s="74">
        <f t="shared" si="28"/>
        <v>3</v>
      </c>
      <c r="AD118" s="73">
        <f>IF('Indicator Data'!AN121="No data","x",ROUND(IF('Indicator Data'!AN121&lt;$AD$194,10,IF('Indicator Data'!AN121&gt;$AD$195,0,($AD$195-'Indicator Data'!AN121)/($AD$195-$AD$194)*10)),1))</f>
        <v>0.7</v>
      </c>
      <c r="AE118" s="73">
        <f>IF('Indicator Data'!AO121="No data","x",ROUND(IF('Indicator Data'!AO121&gt;$AE$195,10,IF('Indicator Data'!AO121&lt;$AE$194,0,10-($AE$195-'Indicator Data'!AO121)/($AE$195-$AE$194)*10)),1))</f>
        <v>0</v>
      </c>
      <c r="AF118" s="80">
        <f>IF('Indicator Data'!AP121="No data","x",ROUND(IF('Indicator Data'!AP121&gt;$AF$195,10,IF('Indicator Data'!AP121&lt;$AF$194,0,10-($AF$195-'Indicator Data'!AP121)/($AF$195-$AF$194)*10)),1))</f>
        <v>5.2</v>
      </c>
      <c r="AG118" s="80">
        <f>IF('Indicator Data'!AQ121="No data","x",ROUND(IF('Indicator Data'!AQ121&gt;$AG$195,10,IF('Indicator Data'!AQ121&lt;$AG$194,0,10-($AG$195-'Indicator Data'!AQ121)/($AG$195-$AG$194)*10)),1))</f>
        <v>2.5</v>
      </c>
      <c r="AH118" s="73">
        <f t="shared" si="29"/>
        <v>4.7</v>
      </c>
      <c r="AI118" s="74">
        <f t="shared" si="30"/>
        <v>1.8</v>
      </c>
      <c r="AJ118" s="81">
        <f t="shared" si="31"/>
        <v>1.8</v>
      </c>
      <c r="AK118" s="82">
        <f t="shared" si="33"/>
        <v>2</v>
      </c>
    </row>
    <row r="119" spans="1:37" s="4" customFormat="1" x14ac:dyDescent="0.35">
      <c r="A119" s="126" t="str">
        <f>'Indicator Data'!A122</f>
        <v>Mozambique</v>
      </c>
      <c r="B119" s="59" t="str">
        <f>'Indicator Data'!B122</f>
        <v>MOZ</v>
      </c>
      <c r="C119" s="73">
        <f>ROUND(IF('Indicator Data'!Q122="No data",IF((0.1233*LN('Indicator Data'!BB122)-0.4559)&gt;C$195,0,IF((0.1233*LN('Indicator Data'!BB122)-0.4559)&lt;C$194,10,(C$195-(0.1233*LN('Indicator Data'!BB122)-0.4559))/(C$195-C$194)*10)),IF('Indicator Data'!Q122&gt;C$195,0,IF('Indicator Data'!Q122&lt;C$194,10,(C$195-'Indicator Data'!Q122)/(C$195-C$194)*10))),1)</f>
        <v>7.9</v>
      </c>
      <c r="D119" s="73">
        <f>IF('Indicator Data'!R122="No data","x",ROUND((IF(LOG('Indicator Data'!R122*1000)&gt;D$195,10,IF(LOG('Indicator Data'!R122*1000)&lt;D$194,0,10-(D$195-LOG('Indicator Data'!R122*1000))/(D$195-D$194)*10))),1))</f>
        <v>9.6</v>
      </c>
      <c r="E119" s="74">
        <f t="shared" si="19"/>
        <v>8.9</v>
      </c>
      <c r="F119" s="73">
        <f>IF('Indicator Data'!AF122="No data","x",ROUND(IF('Indicator Data'!AF122&gt;F$195,10,IF('Indicator Data'!AF122&lt;F$194,0,10-(F$195-'Indicator Data'!AF122)/(F$195-F$194)*10)),1))</f>
        <v>7.4</v>
      </c>
      <c r="G119" s="73">
        <f>IF('Indicator Data'!AG122="No data","x",ROUND(IF('Indicator Data'!AG122&gt;G$195,10,IF('Indicator Data'!AG122&lt;G$194,0,10-(G$195-'Indicator Data'!AG122)/(G$195-G$194)*10)),1))</f>
        <v>5.0999999999999996</v>
      </c>
      <c r="H119" s="74">
        <f t="shared" si="20"/>
        <v>6.3</v>
      </c>
      <c r="I119" s="75">
        <f>SUM(IF('Indicator Data'!S122=0,0,'Indicator Data'!S122/1000000),SUM('Indicator Data'!T122:U122))</f>
        <v>2331.4780499999997</v>
      </c>
      <c r="J119" s="75">
        <f>I119/'Indicator Data'!BC122*1000000</f>
        <v>78.583406749318144</v>
      </c>
      <c r="K119" s="73">
        <f t="shared" si="21"/>
        <v>1.6</v>
      </c>
      <c r="L119" s="73">
        <f>IF('Indicator Data'!V122="No data","x",ROUND(IF('Indicator Data'!V122&gt;L$195,10,IF('Indicator Data'!V122&lt;L$194,0,10-(L$195-'Indicator Data'!V122)/(L$195-L$194)*10)),1))</f>
        <v>9.6999999999999993</v>
      </c>
      <c r="M119" s="74">
        <f t="shared" si="22"/>
        <v>5.7</v>
      </c>
      <c r="N119" s="76">
        <f t="shared" si="23"/>
        <v>7.5</v>
      </c>
      <c r="O119" s="88">
        <f>IF(AND('Indicator Data'!AK122="No data",'Indicator Data'!AL122="No data"),0,SUM('Indicator Data'!AK122:AM122)/1000)</f>
        <v>20.936</v>
      </c>
      <c r="P119" s="73">
        <f t="shared" si="24"/>
        <v>4.4000000000000004</v>
      </c>
      <c r="Q119" s="77">
        <f>O119*1000/'Indicator Data'!BC122</f>
        <v>7.0565631261410543E-4</v>
      </c>
      <c r="R119" s="73">
        <f t="shared" si="25"/>
        <v>2.9</v>
      </c>
      <c r="S119" s="78">
        <f t="shared" si="26"/>
        <v>3.7</v>
      </c>
      <c r="T119" s="73">
        <f>IF('Indicator Data'!AB122="No data","x",ROUND(IF('Indicator Data'!AB122&gt;T$195,10,IF('Indicator Data'!AB122&lt;T$194,0,10-(T$195-'Indicator Data'!AB122)/(T$195-T$194)*10)),1))</f>
        <v>10</v>
      </c>
      <c r="U119" s="73">
        <f>IF('Indicator Data'!AA122="No data","x",ROUND(IF('Indicator Data'!AA122&gt;U$195,10,IF('Indicator Data'!AA122&lt;U$194,0,10-(U$195-'Indicator Data'!AA122)/(U$195-U$194)*10)),1))</f>
        <v>10</v>
      </c>
      <c r="V119" s="73">
        <f>IF('Indicator Data'!AE122="No data","x",ROUND(IF('Indicator Data'!AE122&gt;V$195,10,IF('Indicator Data'!AE122&lt;V$194,0,10-(V$195-'Indicator Data'!AE122)/(V$195-V$194)*10)),1))</f>
        <v>5.9</v>
      </c>
      <c r="W119" s="74">
        <f t="shared" si="32"/>
        <v>8.6</v>
      </c>
      <c r="X119" s="73">
        <f>IF('Indicator Data'!W122="No data","x",ROUND(IF('Indicator Data'!W122&gt;X$195,10,IF('Indicator Data'!W122&lt;X$194,0,10-(X$195-'Indicator Data'!W122)/(X$195-X$194)*10)),1))</f>
        <v>5.6</v>
      </c>
      <c r="Y119" s="73">
        <f>IF('Indicator Data'!X122="No data","x",ROUND(IF('Indicator Data'!X122&gt;Y$195,10,IF('Indicator Data'!X122&lt;Y$194,0,10-(Y$195-'Indicator Data'!X122)/(Y$195-Y$194)*10)),1))</f>
        <v>3.5</v>
      </c>
      <c r="Z119" s="74">
        <f t="shared" si="27"/>
        <v>4.5999999999999996</v>
      </c>
      <c r="AA119" s="88">
        <f>('Indicator Data'!AJ122+'Indicator Data'!AI122*0.5+'Indicator Data'!AH122*0.25)/1000</f>
        <v>1071.7255</v>
      </c>
      <c r="AB119" s="79">
        <f>AA119*1000/'Indicator Data'!BC122</f>
        <v>3.6122939647712481E-2</v>
      </c>
      <c r="AC119" s="74">
        <f t="shared" si="28"/>
        <v>3.6</v>
      </c>
      <c r="AD119" s="73">
        <f>IF('Indicator Data'!AN122="No data","x",ROUND(IF('Indicator Data'!AN122&lt;$AD$194,10,IF('Indicator Data'!AN122&gt;$AD$195,0,($AD$195-'Indicator Data'!AN122)/($AD$195-$AD$194)*10)),1))</f>
        <v>5.5</v>
      </c>
      <c r="AE119" s="73">
        <f>IF('Indicator Data'!AO122="No data","x",ROUND(IF('Indicator Data'!AO122&gt;$AE$195,10,IF('Indicator Data'!AO122&lt;$AE$194,0,10-($AE$195-'Indicator Data'!AO122)/($AE$195-$AE$194)*10)),1))</f>
        <v>7.2</v>
      </c>
      <c r="AF119" s="80">
        <f>IF('Indicator Data'!AP122="No data","x",ROUND(IF('Indicator Data'!AP122&gt;$AF$195,10,IF('Indicator Data'!AP122&lt;$AF$194,0,10-($AF$195-'Indicator Data'!AP122)/($AF$195-$AF$194)*10)),1))</f>
        <v>8.5</v>
      </c>
      <c r="AG119" s="80">
        <f>IF('Indicator Data'!AQ122="No data","x",ROUND(IF('Indicator Data'!AQ122&gt;$AG$195,10,IF('Indicator Data'!AQ122&lt;$AG$194,0,10-($AG$195-'Indicator Data'!AQ122)/($AG$195-$AG$194)*10)),1))</f>
        <v>3.4</v>
      </c>
      <c r="AH119" s="73">
        <f t="shared" si="29"/>
        <v>7.5</v>
      </c>
      <c r="AI119" s="74">
        <f t="shared" si="30"/>
        <v>6.7</v>
      </c>
      <c r="AJ119" s="81">
        <f t="shared" si="31"/>
        <v>6.3</v>
      </c>
      <c r="AK119" s="82">
        <f t="shared" si="33"/>
        <v>5.0999999999999996</v>
      </c>
    </row>
    <row r="120" spans="1:37" s="4" customFormat="1" x14ac:dyDescent="0.35">
      <c r="A120" s="126" t="str">
        <f>'Indicator Data'!A123</f>
        <v>Myanmar</v>
      </c>
      <c r="B120" s="59" t="str">
        <f>'Indicator Data'!B123</f>
        <v>MMR</v>
      </c>
      <c r="C120" s="73">
        <f>ROUND(IF('Indicator Data'!Q123="No data",IF((0.1233*LN('Indicator Data'!BB123)-0.4559)&gt;C$195,0,IF((0.1233*LN('Indicator Data'!BB123)-0.4559)&lt;C$194,10,(C$195-(0.1233*LN('Indicator Data'!BB123)-0.4559))/(C$195-C$194)*10)),IF('Indicator Data'!Q123&gt;C$195,0,IF('Indicator Data'!Q123&lt;C$194,10,(C$195-'Indicator Data'!Q123)/(C$195-C$194)*10))),1)</f>
        <v>5.7</v>
      </c>
      <c r="D120" s="73">
        <f>IF('Indicator Data'!R123="No data","x",ROUND((IF(LOG('Indicator Data'!R123*1000)&gt;D$195,10,IF(LOG('Indicator Data'!R123*1000)&lt;D$194,0,10-(D$195-LOG('Indicator Data'!R123*1000))/(D$195-D$194)*10))),1))</f>
        <v>8.3000000000000007</v>
      </c>
      <c r="E120" s="74">
        <f t="shared" si="19"/>
        <v>7.2</v>
      </c>
      <c r="F120" s="73">
        <f>IF('Indicator Data'!AF123="No data","x",ROUND(IF('Indicator Data'!AF123&gt;F$195,10,IF('Indicator Data'!AF123&lt;F$194,0,10-(F$195-'Indicator Data'!AF123)/(F$195-F$194)*10)),1))</f>
        <v>6.1</v>
      </c>
      <c r="G120" s="73" t="str">
        <f>IF('Indicator Data'!AG123="No data","x",ROUND(IF('Indicator Data'!AG123&gt;G$195,10,IF('Indicator Data'!AG123&lt;G$194,0,10-(G$195-'Indicator Data'!AG123)/(G$195-G$194)*10)),1))</f>
        <v>x</v>
      </c>
      <c r="H120" s="74">
        <f t="shared" si="20"/>
        <v>6.1</v>
      </c>
      <c r="I120" s="75">
        <f>SUM(IF('Indicator Data'!S123=0,0,'Indicator Data'!S123/1000000),SUM('Indicator Data'!T123:U123))</f>
        <v>2505.5133289999999</v>
      </c>
      <c r="J120" s="75">
        <f>I120/'Indicator Data'!BC123*1000000</f>
        <v>46.945564663606604</v>
      </c>
      <c r="K120" s="73">
        <f t="shared" si="21"/>
        <v>0.9</v>
      </c>
      <c r="L120" s="73">
        <f>IF('Indicator Data'!V123="No data","x",ROUND(IF('Indicator Data'!V123&gt;L$195,10,IF('Indicator Data'!V123&lt;L$194,0,10-(L$195-'Indicator Data'!V123)/(L$195-L$194)*10)),1))</f>
        <v>1.6</v>
      </c>
      <c r="M120" s="74">
        <f t="shared" si="22"/>
        <v>1.3</v>
      </c>
      <c r="N120" s="76">
        <f t="shared" si="23"/>
        <v>5.5</v>
      </c>
      <c r="O120" s="88">
        <f>IF(AND('Indicator Data'!AK123="No data",'Indicator Data'!AL123="No data"),0,SUM('Indicator Data'!AK123:AM123)/1000)</f>
        <v>255.67400000000001</v>
      </c>
      <c r="P120" s="73">
        <f t="shared" si="24"/>
        <v>8</v>
      </c>
      <c r="Q120" s="77">
        <f>O120*1000/'Indicator Data'!BC123</f>
        <v>4.7905393920189181E-3</v>
      </c>
      <c r="R120" s="73">
        <f t="shared" si="25"/>
        <v>4.7</v>
      </c>
      <c r="S120" s="78">
        <f t="shared" si="26"/>
        <v>6.4</v>
      </c>
      <c r="T120" s="73">
        <f>IF('Indicator Data'!AB123="No data","x",ROUND(IF('Indicator Data'!AB123&gt;T$195,10,IF('Indicator Data'!AB123&lt;T$194,0,10-(T$195-'Indicator Data'!AB123)/(T$195-T$194)*10)),1))</f>
        <v>1.6</v>
      </c>
      <c r="U120" s="73">
        <f>IF('Indicator Data'!AA123="No data","x",ROUND(IF('Indicator Data'!AA123&gt;U$195,10,IF('Indicator Data'!AA123&lt;U$194,0,10-(U$195-'Indicator Data'!AA123)/(U$195-U$194)*10)),1))</f>
        <v>6.5</v>
      </c>
      <c r="V120" s="73">
        <f>IF('Indicator Data'!AE123="No data","x",ROUND(IF('Indicator Data'!AE123&gt;V$195,10,IF('Indicator Data'!AE123&lt;V$194,0,10-(V$195-'Indicator Data'!AE123)/(V$195-V$194)*10)),1))</f>
        <v>0.9</v>
      </c>
      <c r="W120" s="74">
        <f t="shared" si="32"/>
        <v>3</v>
      </c>
      <c r="X120" s="73">
        <f>IF('Indicator Data'!W123="No data","x",ROUND(IF('Indicator Data'!W123&gt;X$195,10,IF('Indicator Data'!W123&lt;X$194,0,10-(X$195-'Indicator Data'!W123)/(X$195-X$194)*10)),1))</f>
        <v>3.7</v>
      </c>
      <c r="Y120" s="73">
        <f>IF('Indicator Data'!X123="No data","x",ROUND(IF('Indicator Data'!X123&gt;Y$195,10,IF('Indicator Data'!X123&lt;Y$194,0,10-(Y$195-'Indicator Data'!X123)/(Y$195-Y$194)*10)),1))</f>
        <v>4.2</v>
      </c>
      <c r="Z120" s="74">
        <f t="shared" si="27"/>
        <v>4</v>
      </c>
      <c r="AA120" s="88">
        <f>('Indicator Data'!AJ123+'Indicator Data'!AI123*0.5+'Indicator Data'!AH123*0.25)/1000</f>
        <v>447.79250000000002</v>
      </c>
      <c r="AB120" s="79">
        <f>AA120*1000/'Indicator Data'!BC123</f>
        <v>8.3902454324672488E-3</v>
      </c>
      <c r="AC120" s="74">
        <f t="shared" si="28"/>
        <v>0.8</v>
      </c>
      <c r="AD120" s="73">
        <f>IF('Indicator Data'!AN123="No data","x",ROUND(IF('Indicator Data'!AN123&lt;$AD$194,10,IF('Indicator Data'!AN123&gt;$AD$195,0,($AD$195-'Indicator Data'!AN123)/($AD$195-$AD$194)*10)),1))</f>
        <v>5.0999999999999996</v>
      </c>
      <c r="AE120" s="73">
        <f>IF('Indicator Data'!AO123="No data","x",ROUND(IF('Indicator Data'!AO123&gt;$AE$195,10,IF('Indicator Data'!AO123&lt;$AE$194,0,10-($AE$195-'Indicator Data'!AO123)/($AE$195-$AE$194)*10)),1))</f>
        <v>4</v>
      </c>
      <c r="AF120" s="80">
        <f>IF('Indicator Data'!AP123="No data","x",ROUND(IF('Indicator Data'!AP123&gt;$AF$195,10,IF('Indicator Data'!AP123&lt;$AF$194,0,10-($AF$195-'Indicator Data'!AP123)/($AF$195-$AF$194)*10)),1))</f>
        <v>8.3000000000000007</v>
      </c>
      <c r="AG120" s="80">
        <f>IF('Indicator Data'!AQ123="No data","x",ROUND(IF('Indicator Data'!AQ123&gt;$AG$195,10,IF('Indicator Data'!AQ123&lt;$AG$194,0,10-($AG$195-'Indicator Data'!AQ123)/($AG$195-$AG$194)*10)),1))</f>
        <v>4.0999999999999996</v>
      </c>
      <c r="AH120" s="73">
        <f t="shared" si="29"/>
        <v>7.5</v>
      </c>
      <c r="AI120" s="74">
        <f t="shared" si="30"/>
        <v>5.5</v>
      </c>
      <c r="AJ120" s="81">
        <f t="shared" si="31"/>
        <v>3.5</v>
      </c>
      <c r="AK120" s="82">
        <f t="shared" si="33"/>
        <v>5.0999999999999996</v>
      </c>
    </row>
    <row r="121" spans="1:37" s="4" customFormat="1" x14ac:dyDescent="0.35">
      <c r="A121" s="126" t="str">
        <f>'Indicator Data'!A124</f>
        <v>Namibia</v>
      </c>
      <c r="B121" s="59" t="str">
        <f>'Indicator Data'!B124</f>
        <v>NAM</v>
      </c>
      <c r="C121" s="73">
        <f>ROUND(IF('Indicator Data'!Q124="No data",IF((0.1233*LN('Indicator Data'!BB124)-0.4559)&gt;C$195,0,IF((0.1233*LN('Indicator Data'!BB124)-0.4559)&lt;C$194,10,(C$195-(0.1233*LN('Indicator Data'!BB124)-0.4559))/(C$195-C$194)*10)),IF('Indicator Data'!Q124&gt;C$195,0,IF('Indicator Data'!Q124&lt;C$194,10,(C$195-'Indicator Data'!Q124)/(C$195-C$194)*10))),1)</f>
        <v>4.7</v>
      </c>
      <c r="D121" s="73">
        <f>IF('Indicator Data'!R124="No data","x",ROUND((IF(LOG('Indicator Data'!R124*1000)&gt;D$195,10,IF(LOG('Indicator Data'!R124*1000)&lt;D$194,0,10-(D$195-LOG('Indicator Data'!R124*1000))/(D$195-D$194)*10))),1))</f>
        <v>8.6</v>
      </c>
      <c r="E121" s="74">
        <f t="shared" si="19"/>
        <v>7.1</v>
      </c>
      <c r="F121" s="73">
        <f>IF('Indicator Data'!AF124="No data","x",ROUND(IF('Indicator Data'!AF124&gt;F$195,10,IF('Indicator Data'!AF124&lt;F$194,0,10-(F$195-'Indicator Data'!AF124)/(F$195-F$194)*10)),1))</f>
        <v>6.3</v>
      </c>
      <c r="G121" s="73">
        <f>IF('Indicator Data'!AG124="No data","x",ROUND(IF('Indicator Data'!AG124&gt;G$195,10,IF('Indicator Data'!AG124&lt;G$194,0,10-(G$195-'Indicator Data'!AG124)/(G$195-G$194)*10)),1))</f>
        <v>9</v>
      </c>
      <c r="H121" s="74">
        <f t="shared" si="20"/>
        <v>7.7</v>
      </c>
      <c r="I121" s="75">
        <f>SUM(IF('Indicator Data'!S124=0,0,'Indicator Data'!S124/1000000),SUM('Indicator Data'!T124:U124))</f>
        <v>258.95000000000005</v>
      </c>
      <c r="J121" s="75">
        <f>I121/'Indicator Data'!BC124*1000000</f>
        <v>102.1985212688956</v>
      </c>
      <c r="K121" s="73">
        <f t="shared" si="21"/>
        <v>2</v>
      </c>
      <c r="L121" s="73">
        <f>IF('Indicator Data'!V124="No data","x",ROUND(IF('Indicator Data'!V124&gt;L$195,10,IF('Indicator Data'!V124&lt;L$194,0,10-(L$195-'Indicator Data'!V124)/(L$195-L$194)*10)),1))</f>
        <v>1</v>
      </c>
      <c r="M121" s="74">
        <f t="shared" si="22"/>
        <v>1.5</v>
      </c>
      <c r="N121" s="76">
        <f t="shared" si="23"/>
        <v>5.9</v>
      </c>
      <c r="O121" s="88">
        <f>IF(AND('Indicator Data'!AK124="No data",'Indicator Data'!AL124="No data"),0,SUM('Indicator Data'!AK124:AM124)/1000)</f>
        <v>2.2120000000000002</v>
      </c>
      <c r="P121" s="73">
        <f t="shared" si="24"/>
        <v>1.1000000000000001</v>
      </c>
      <c r="Q121" s="77">
        <f>O121*1000/'Indicator Data'!BC124</f>
        <v>8.7299914673410702E-4</v>
      </c>
      <c r="R121" s="73">
        <f t="shared" si="25"/>
        <v>3.1</v>
      </c>
      <c r="S121" s="78">
        <f t="shared" si="26"/>
        <v>2.1</v>
      </c>
      <c r="T121" s="73">
        <f>IF('Indicator Data'!AB124="No data","x",ROUND(IF('Indicator Data'!AB124&gt;T$195,10,IF('Indicator Data'!AB124&lt;T$194,0,10-(T$195-'Indicator Data'!AB124)/(T$195-T$194)*10)),1))</f>
        <v>10</v>
      </c>
      <c r="U121" s="73">
        <f>IF('Indicator Data'!AA124="No data","x",ROUND(IF('Indicator Data'!AA124&gt;U$195,10,IF('Indicator Data'!AA124&lt;U$194,0,10-(U$195-'Indicator Data'!AA124)/(U$195-U$194)*10)),1))</f>
        <v>7.7</v>
      </c>
      <c r="V121" s="73">
        <f>IF('Indicator Data'!AE124="No data","x",ROUND(IF('Indicator Data'!AE124&gt;V$195,10,IF('Indicator Data'!AE124&lt;V$194,0,10-(V$195-'Indicator Data'!AE124)/(V$195-V$194)*10)),1))</f>
        <v>0</v>
      </c>
      <c r="W121" s="74">
        <f t="shared" si="32"/>
        <v>5.9</v>
      </c>
      <c r="X121" s="73">
        <f>IF('Indicator Data'!W124="No data","x",ROUND(IF('Indicator Data'!W124&gt;X$195,10,IF('Indicator Data'!W124&lt;X$194,0,10-(X$195-'Indicator Data'!W124)/(X$195-X$194)*10)),1))</f>
        <v>3.4</v>
      </c>
      <c r="Y121" s="73">
        <f>IF('Indicator Data'!X124="No data","x",ROUND(IF('Indicator Data'!X124&gt;Y$195,10,IF('Indicator Data'!X124&lt;Y$194,0,10-(Y$195-'Indicator Data'!X124)/(Y$195-Y$194)*10)),1))</f>
        <v>2.9</v>
      </c>
      <c r="Z121" s="74">
        <f t="shared" si="27"/>
        <v>3.2</v>
      </c>
      <c r="AA121" s="88">
        <f>('Indicator Data'!AJ124+'Indicator Data'!AI124*0.5+'Indicator Data'!AH124*0.25)/1000</f>
        <v>1.2509999999999999</v>
      </c>
      <c r="AB121" s="79">
        <f>AA121*1000/'Indicator Data'!BC124</f>
        <v>4.9372600929673048E-4</v>
      </c>
      <c r="AC121" s="74">
        <f t="shared" si="28"/>
        <v>0</v>
      </c>
      <c r="AD121" s="73">
        <f>IF('Indicator Data'!AN124="No data","x",ROUND(IF('Indicator Data'!AN124&lt;$AD$194,10,IF('Indicator Data'!AN124&gt;$AD$195,0,($AD$195-'Indicator Data'!AN124)/($AD$195-$AD$194)*10)),1))</f>
        <v>7.2</v>
      </c>
      <c r="AE121" s="73">
        <f>IF('Indicator Data'!AO124="No data","x",ROUND(IF('Indicator Data'!AO124&gt;$AE$195,10,IF('Indicator Data'!AO124&lt;$AE$194,0,10-($AE$195-'Indicator Data'!AO124)/($AE$195-$AE$194)*10)),1))</f>
        <v>7.9</v>
      </c>
      <c r="AF121" s="80">
        <f>IF('Indicator Data'!AP124="No data","x",ROUND(IF('Indicator Data'!AP124&gt;$AF$195,10,IF('Indicator Data'!AP124&lt;$AF$194,0,10-($AF$195-'Indicator Data'!AP124)/($AF$195-$AF$194)*10)),1))</f>
        <v>2.7</v>
      </c>
      <c r="AG121" s="80">
        <f>IF('Indicator Data'!AQ124="No data","x",ROUND(IF('Indicator Data'!AQ124&gt;$AG$195,10,IF('Indicator Data'!AQ124&lt;$AG$194,0,10-($AG$195-'Indicator Data'!AQ124)/($AG$195-$AG$194)*10)),1))</f>
        <v>3.6</v>
      </c>
      <c r="AH121" s="73">
        <f t="shared" si="29"/>
        <v>2.9</v>
      </c>
      <c r="AI121" s="74">
        <f t="shared" si="30"/>
        <v>6</v>
      </c>
      <c r="AJ121" s="81">
        <f t="shared" si="31"/>
        <v>4.2</v>
      </c>
      <c r="AK121" s="82">
        <f t="shared" si="33"/>
        <v>3.2</v>
      </c>
    </row>
    <row r="122" spans="1:37" s="4" customFormat="1" x14ac:dyDescent="0.35">
      <c r="A122" s="126" t="str">
        <f>'Indicator Data'!A125</f>
        <v>Nauru</v>
      </c>
      <c r="B122" s="59" t="str">
        <f>'Indicator Data'!B125</f>
        <v>NRU</v>
      </c>
      <c r="C122" s="73">
        <f>ROUND(IF('Indicator Data'!Q125="No data",IF((0.1233*LN('Indicator Data'!BB125)-0.4559)&gt;C$195,0,IF((0.1233*LN('Indicator Data'!BB125)-0.4559)&lt;C$194,10,(C$195-(0.1233*LN('Indicator Data'!BB125)-0.4559))/(C$195-C$194)*10)),IF('Indicator Data'!Q125&gt;C$195,0,IF('Indicator Data'!Q125&lt;C$194,10,(C$195-'Indicator Data'!Q125)/(C$195-C$194)*10))),1)</f>
        <v>3.5</v>
      </c>
      <c r="D122" s="73" t="str">
        <f>IF('Indicator Data'!R125="No data","x",ROUND((IF(LOG('Indicator Data'!R125*1000)&gt;D$195,10,IF(LOG('Indicator Data'!R125*1000)&lt;D$194,0,10-(D$195-LOG('Indicator Data'!R125*1000))/(D$195-D$194)*10))),1))</f>
        <v>x</v>
      </c>
      <c r="E122" s="74">
        <f t="shared" si="19"/>
        <v>3.5</v>
      </c>
      <c r="F122" s="73" t="str">
        <f>IF('Indicator Data'!AF125="No data","x",ROUND(IF('Indicator Data'!AF125&gt;F$195,10,IF('Indicator Data'!AF125&lt;F$194,0,10-(F$195-'Indicator Data'!AF125)/(F$195-F$194)*10)),1))</f>
        <v>x</v>
      </c>
      <c r="G122" s="73" t="str">
        <f>IF('Indicator Data'!AG125="No data","x",ROUND(IF('Indicator Data'!AG125&gt;G$195,10,IF('Indicator Data'!AG125&lt;G$194,0,10-(G$195-'Indicator Data'!AG125)/(G$195-G$194)*10)),1))</f>
        <v>x</v>
      </c>
      <c r="H122" s="74" t="str">
        <f t="shared" si="20"/>
        <v>x</v>
      </c>
      <c r="I122" s="75">
        <f>SUM(IF('Indicator Data'!S125=0,0,'Indicator Data'!S125/1000000),SUM('Indicator Data'!T125:U125))</f>
        <v>42.26</v>
      </c>
      <c r="J122" s="75">
        <f>I122/'Indicator Data'!BC125*1000000</f>
        <v>3096.1975236281046</v>
      </c>
      <c r="K122" s="73">
        <f t="shared" si="21"/>
        <v>10</v>
      </c>
      <c r="L122" s="73">
        <f>IF('Indicator Data'!V125="No data","x",ROUND(IF('Indicator Data'!V125&gt;L$195,10,IF('Indicator Data'!V125&lt;L$194,0,10-(L$195-'Indicator Data'!V125)/(L$195-L$194)*10)),1))</f>
        <v>10</v>
      </c>
      <c r="M122" s="74">
        <f t="shared" si="22"/>
        <v>10</v>
      </c>
      <c r="N122" s="76">
        <f t="shared" si="23"/>
        <v>5.7</v>
      </c>
      <c r="O122" s="88">
        <f>IF(AND('Indicator Data'!AK125="No data",'Indicator Data'!AL125="No data"),0,SUM('Indicator Data'!AK125:AM125)/1000)</f>
        <v>0.68700000000000006</v>
      </c>
      <c r="P122" s="73">
        <f t="shared" si="24"/>
        <v>0</v>
      </c>
      <c r="Q122" s="77">
        <f>O122*1000/'Indicator Data'!BC125</f>
        <v>5.0333357755146899E-2</v>
      </c>
      <c r="R122" s="73">
        <f t="shared" si="25"/>
        <v>8.4</v>
      </c>
      <c r="S122" s="78">
        <f t="shared" si="26"/>
        <v>4.2</v>
      </c>
      <c r="T122" s="73" t="str">
        <f>IF('Indicator Data'!AB125="No data","x",ROUND(IF('Indicator Data'!AB125&gt;T$195,10,IF('Indicator Data'!AB125&lt;T$194,0,10-(T$195-'Indicator Data'!AB125)/(T$195-T$194)*10)),1))</f>
        <v>x</v>
      </c>
      <c r="U122" s="73">
        <f>IF('Indicator Data'!AA125="No data","x",ROUND(IF('Indicator Data'!AA125&gt;U$195,10,IF('Indicator Data'!AA125&lt;U$194,0,10-(U$195-'Indicator Data'!AA125)/(U$195-U$194)*10)),1))</f>
        <v>1.7</v>
      </c>
      <c r="V122" s="73" t="str">
        <f>IF('Indicator Data'!AE125="No data","x",ROUND(IF('Indicator Data'!AE125&gt;V$195,10,IF('Indicator Data'!AE125&lt;V$194,0,10-(V$195-'Indicator Data'!AE125)/(V$195-V$194)*10)),1))</f>
        <v>x</v>
      </c>
      <c r="W122" s="74">
        <f t="shared" si="32"/>
        <v>1.7</v>
      </c>
      <c r="X122" s="73">
        <f>IF('Indicator Data'!W125="No data","x",ROUND(IF('Indicator Data'!W125&gt;X$195,10,IF('Indicator Data'!W125&lt;X$194,0,10-(X$195-'Indicator Data'!W125)/(X$195-X$194)*10)),1))</f>
        <v>2.5</v>
      </c>
      <c r="Y122" s="73">
        <f>IF('Indicator Data'!X125="No data","x",ROUND(IF('Indicator Data'!X125&gt;Y$195,10,IF('Indicator Data'!X125&lt;Y$194,0,10-(Y$195-'Indicator Data'!X125)/(Y$195-Y$194)*10)),1))</f>
        <v>1.1000000000000001</v>
      </c>
      <c r="Z122" s="74">
        <f t="shared" si="27"/>
        <v>1.8</v>
      </c>
      <c r="AA122" s="88">
        <f>('Indicator Data'!AJ125+'Indicator Data'!AI125*0.5+'Indicator Data'!AH125*0.25)/1000</f>
        <v>0</v>
      </c>
      <c r="AB122" s="79">
        <f>AA122*1000/'Indicator Data'!BC125</f>
        <v>0</v>
      </c>
      <c r="AC122" s="74">
        <f t="shared" si="28"/>
        <v>0</v>
      </c>
      <c r="AD122" s="73">
        <f>IF('Indicator Data'!AN125="No data","x",ROUND(IF('Indicator Data'!AN125&lt;$AD$194,10,IF('Indicator Data'!AN125&gt;$AD$195,0,($AD$195-'Indicator Data'!AN125)/($AD$195-$AD$194)*10)),1))</f>
        <v>10</v>
      </c>
      <c r="AE122" s="73">
        <f>IF('Indicator Data'!AO125="No data","x",ROUND(IF('Indicator Data'!AO125&gt;$AE$195,10,IF('Indicator Data'!AO125&lt;$AE$194,0,10-($AE$195-'Indicator Data'!AO125)/($AE$195-$AE$194)*10)),1))</f>
        <v>0</v>
      </c>
      <c r="AF122" s="80" t="str">
        <f>IF('Indicator Data'!AP125="No data","x",ROUND(IF('Indicator Data'!AP125&gt;$AF$195,10,IF('Indicator Data'!AP125&lt;$AF$194,0,10-($AF$195-'Indicator Data'!AP125)/($AF$195-$AF$194)*10)),1))</f>
        <v>x</v>
      </c>
      <c r="AG122" s="80" t="str">
        <f>IF('Indicator Data'!AQ125="No data","x",ROUND(IF('Indicator Data'!AQ125&gt;$AG$195,10,IF('Indicator Data'!AQ125&lt;$AG$194,0,10-($AG$195-'Indicator Data'!AQ125)/($AG$195-$AG$194)*10)),1))</f>
        <v>x</v>
      </c>
      <c r="AH122" s="73" t="str">
        <f t="shared" si="29"/>
        <v>x</v>
      </c>
      <c r="AI122" s="74">
        <f t="shared" si="30"/>
        <v>5</v>
      </c>
      <c r="AJ122" s="81">
        <f t="shared" si="31"/>
        <v>2.2999999999999998</v>
      </c>
      <c r="AK122" s="82">
        <f t="shared" si="33"/>
        <v>3.3</v>
      </c>
    </row>
    <row r="123" spans="1:37" s="4" customFormat="1" x14ac:dyDescent="0.35">
      <c r="A123" s="126" t="str">
        <f>'Indicator Data'!A126</f>
        <v>Nepal</v>
      </c>
      <c r="B123" s="59" t="str">
        <f>'Indicator Data'!B126</f>
        <v>NPL</v>
      </c>
      <c r="C123" s="73">
        <f>ROUND(IF('Indicator Data'!Q126="No data",IF((0.1233*LN('Indicator Data'!BB126)-0.4559)&gt;C$195,0,IF((0.1233*LN('Indicator Data'!BB126)-0.4559)&lt;C$194,10,(C$195-(0.1233*LN('Indicator Data'!BB126)-0.4559))/(C$195-C$194)*10)),IF('Indicator Data'!Q126&gt;C$195,0,IF('Indicator Data'!Q126&lt;C$194,10,(C$195-'Indicator Data'!Q126)/(C$195-C$194)*10))),1)</f>
        <v>5.8</v>
      </c>
      <c r="D123" s="73">
        <f>IF('Indicator Data'!R126="No data","x",ROUND((IF(LOG('Indicator Data'!R126*1000)&gt;D$195,10,IF(LOG('Indicator Data'!R126*1000)&lt;D$194,0,10-(D$195-LOG('Indicator Data'!R126*1000))/(D$195-D$194)*10))),1))</f>
        <v>8.1</v>
      </c>
      <c r="E123" s="74">
        <f t="shared" si="19"/>
        <v>7.1</v>
      </c>
      <c r="F123" s="73">
        <f>IF('Indicator Data'!AF126="No data","x",ROUND(IF('Indicator Data'!AF126&gt;F$195,10,IF('Indicator Data'!AF126&lt;F$194,0,10-(F$195-'Indicator Data'!AF126)/(F$195-F$194)*10)),1))</f>
        <v>6.4</v>
      </c>
      <c r="G123" s="73">
        <f>IF('Indicator Data'!AG126="No data","x",ROUND(IF('Indicator Data'!AG126&gt;G$195,10,IF('Indicator Data'!AG126&lt;G$194,0,10-(G$195-'Indicator Data'!AG126)/(G$195-G$194)*10)),1))</f>
        <v>1.9</v>
      </c>
      <c r="H123" s="74">
        <f t="shared" si="20"/>
        <v>4.2</v>
      </c>
      <c r="I123" s="75">
        <f>SUM(IF('Indicator Data'!S126=0,0,'Indicator Data'!S126/1000000),SUM('Indicator Data'!T126:U126))</f>
        <v>1241.322956</v>
      </c>
      <c r="J123" s="75">
        <f>I123/'Indicator Data'!BC126*1000000</f>
        <v>42.358745631035362</v>
      </c>
      <c r="K123" s="73">
        <f t="shared" si="21"/>
        <v>0.8</v>
      </c>
      <c r="L123" s="73">
        <f>IF('Indicator Data'!V126="No data","x",ROUND(IF('Indicator Data'!V126&gt;L$195,10,IF('Indicator Data'!V126&lt;L$194,0,10-(L$195-'Indicator Data'!V126)/(L$195-L$194)*10)),1))</f>
        <v>3.3</v>
      </c>
      <c r="M123" s="74">
        <f t="shared" si="22"/>
        <v>2.1</v>
      </c>
      <c r="N123" s="76">
        <f t="shared" si="23"/>
        <v>5.0999999999999996</v>
      </c>
      <c r="O123" s="88">
        <f>IF(AND('Indicator Data'!AK126="No data",'Indicator Data'!AL126="No data"),0,SUM('Indicator Data'!AK126:AM126)/1000)</f>
        <v>20.951000000000001</v>
      </c>
      <c r="P123" s="73">
        <f t="shared" si="24"/>
        <v>4.4000000000000004</v>
      </c>
      <c r="Q123" s="77">
        <f>O123*1000/'Indicator Data'!BC126</f>
        <v>7.1492924176278731E-4</v>
      </c>
      <c r="R123" s="73">
        <f t="shared" si="25"/>
        <v>2.9</v>
      </c>
      <c r="S123" s="78">
        <f t="shared" si="26"/>
        <v>3.7</v>
      </c>
      <c r="T123" s="73">
        <f>IF('Indicator Data'!AB126="No data","x",ROUND(IF('Indicator Data'!AB126&gt;T$195,10,IF('Indicator Data'!AB126&lt;T$194,0,10-(T$195-'Indicator Data'!AB126)/(T$195-T$194)*10)),1))</f>
        <v>0.4</v>
      </c>
      <c r="U123" s="73">
        <f>IF('Indicator Data'!AA126="No data","x",ROUND(IF('Indicator Data'!AA126&gt;U$195,10,IF('Indicator Data'!AA126&lt;U$194,0,10-(U$195-'Indicator Data'!AA126)/(U$195-U$194)*10)),1))</f>
        <v>2.8</v>
      </c>
      <c r="V123" s="73">
        <f>IF('Indicator Data'!AE126="No data","x",ROUND(IF('Indicator Data'!AE126&gt;V$195,10,IF('Indicator Data'!AE126&lt;V$194,0,10-(V$195-'Indicator Data'!AE126)/(V$195-V$194)*10)),1))</f>
        <v>0</v>
      </c>
      <c r="W123" s="74">
        <f t="shared" si="32"/>
        <v>1.1000000000000001</v>
      </c>
      <c r="X123" s="73">
        <f>IF('Indicator Data'!W126="No data","x",ROUND(IF('Indicator Data'!W126&gt;X$195,10,IF('Indicator Data'!W126&lt;X$194,0,10-(X$195-'Indicator Data'!W126)/(X$195-X$194)*10)),1))</f>
        <v>2.6</v>
      </c>
      <c r="Y123" s="73">
        <f>IF('Indicator Data'!X126="No data","x",ROUND(IF('Indicator Data'!X126&gt;Y$195,10,IF('Indicator Data'!X126&lt;Y$194,0,10-(Y$195-'Indicator Data'!X126)/(Y$195-Y$194)*10)),1))</f>
        <v>6</v>
      </c>
      <c r="Z123" s="74">
        <f t="shared" si="27"/>
        <v>4.3</v>
      </c>
      <c r="AA123" s="88">
        <f>('Indicator Data'!AJ126+'Indicator Data'!AI126*0.5+'Indicator Data'!AH126*0.25)/1000</f>
        <v>863.36649999999997</v>
      </c>
      <c r="AB123" s="79">
        <f>AA123*1000/'Indicator Data'!BC126</f>
        <v>2.9461407914103937E-2</v>
      </c>
      <c r="AC123" s="74">
        <f t="shared" si="28"/>
        <v>2.9</v>
      </c>
      <c r="AD123" s="73">
        <f>IF('Indicator Data'!AN126="No data","x",ROUND(IF('Indicator Data'!AN126&lt;$AD$194,10,IF('Indicator Data'!AN126&gt;$AD$195,0,($AD$195-'Indicator Data'!AN126)/($AD$195-$AD$194)*10)),1))</f>
        <v>3.9</v>
      </c>
      <c r="AE123" s="73">
        <f>IF('Indicator Data'!AO126="No data","x",ROUND(IF('Indicator Data'!AO126&gt;$AE$195,10,IF('Indicator Data'!AO126&lt;$AE$194,0,10-($AE$195-'Indicator Data'!AO126)/($AE$195-$AE$194)*10)),1))</f>
        <v>1</v>
      </c>
      <c r="AF123" s="80">
        <f>IF('Indicator Data'!AP126="No data","x",ROUND(IF('Indicator Data'!AP126&gt;$AF$195,10,IF('Indicator Data'!AP126&lt;$AF$194,0,10-($AF$195-'Indicator Data'!AP126)/($AF$195-$AF$194)*10)),1))</f>
        <v>9.4</v>
      </c>
      <c r="AG123" s="80">
        <f>IF('Indicator Data'!AQ126="No data","x",ROUND(IF('Indicator Data'!AQ126&gt;$AG$195,10,IF('Indicator Data'!AQ126&lt;$AG$194,0,10-($AG$195-'Indicator Data'!AQ126)/($AG$195-$AG$194)*10)),1))</f>
        <v>5.0999999999999996</v>
      </c>
      <c r="AH123" s="73">
        <f t="shared" si="29"/>
        <v>8.5</v>
      </c>
      <c r="AI123" s="74">
        <f t="shared" si="30"/>
        <v>4.5</v>
      </c>
      <c r="AJ123" s="81">
        <f t="shared" si="31"/>
        <v>3.3</v>
      </c>
      <c r="AK123" s="82">
        <f t="shared" si="33"/>
        <v>3.5</v>
      </c>
    </row>
    <row r="124" spans="1:37" s="4" customFormat="1" x14ac:dyDescent="0.35">
      <c r="A124" s="126" t="str">
        <f>'Indicator Data'!A127</f>
        <v>Netherlands</v>
      </c>
      <c r="B124" s="59" t="str">
        <f>'Indicator Data'!B127</f>
        <v>NLD</v>
      </c>
      <c r="C124" s="73">
        <f>ROUND(IF('Indicator Data'!Q127="No data",IF((0.1233*LN('Indicator Data'!BB127)-0.4559)&gt;C$195,0,IF((0.1233*LN('Indicator Data'!BB127)-0.4559)&lt;C$194,10,(C$195-(0.1233*LN('Indicator Data'!BB127)-0.4559))/(C$195-C$194)*10)),IF('Indicator Data'!Q127&gt;C$195,0,IF('Indicator Data'!Q127&lt;C$194,10,(C$195-'Indicator Data'!Q127)/(C$195-C$194)*10))),1)</f>
        <v>0.3</v>
      </c>
      <c r="D124" s="73" t="str">
        <f>IF('Indicator Data'!R127="No data","x",ROUND((IF(LOG('Indicator Data'!R127*1000)&gt;D$195,10,IF(LOG('Indicator Data'!R127*1000)&lt;D$194,0,10-(D$195-LOG('Indicator Data'!R127*1000))/(D$195-D$194)*10))),1))</f>
        <v>x</v>
      </c>
      <c r="E124" s="74">
        <f t="shared" si="19"/>
        <v>0.3</v>
      </c>
      <c r="F124" s="73">
        <f>IF('Indicator Data'!AF127="No data","x",ROUND(IF('Indicator Data'!AF127&gt;F$195,10,IF('Indicator Data'!AF127&lt;F$194,0,10-(F$195-'Indicator Data'!AF127)/(F$195-F$194)*10)),1))</f>
        <v>0.6</v>
      </c>
      <c r="G124" s="73">
        <f>IF('Indicator Data'!AG127="No data","x",ROUND(IF('Indicator Data'!AG127&gt;G$195,10,IF('Indicator Data'!AG127&lt;G$194,0,10-(G$195-'Indicator Data'!AG127)/(G$195-G$194)*10)),1))</f>
        <v>0.7</v>
      </c>
      <c r="H124" s="74">
        <f t="shared" si="20"/>
        <v>0.7</v>
      </c>
      <c r="I124" s="75">
        <f>SUM(IF('Indicator Data'!S127=0,0,'Indicator Data'!S127/1000000),SUM('Indicator Data'!T127:U127))</f>
        <v>0</v>
      </c>
      <c r="J124" s="75">
        <f>I124/'Indicator Data'!BC127*1000000</f>
        <v>0</v>
      </c>
      <c r="K124" s="73">
        <f t="shared" si="21"/>
        <v>0</v>
      </c>
      <c r="L124" s="73" t="str">
        <f>IF('Indicator Data'!V127="No data","x",ROUND(IF('Indicator Data'!V127&gt;L$195,10,IF('Indicator Data'!V127&lt;L$194,0,10-(L$195-'Indicator Data'!V127)/(L$195-L$194)*10)),1))</f>
        <v>x</v>
      </c>
      <c r="M124" s="74">
        <f t="shared" si="22"/>
        <v>0</v>
      </c>
      <c r="N124" s="76">
        <f t="shared" si="23"/>
        <v>0.3</v>
      </c>
      <c r="O124" s="88">
        <f>IF(AND('Indicator Data'!AK127="No data",'Indicator Data'!AL127="No data"),0,SUM('Indicator Data'!AK127:AM127)/1000)</f>
        <v>102.899</v>
      </c>
      <c r="P124" s="73">
        <f t="shared" si="24"/>
        <v>6.7</v>
      </c>
      <c r="Q124" s="77">
        <f>O124*1000/'Indicator Data'!BC127</f>
        <v>6.0059462363947066E-3</v>
      </c>
      <c r="R124" s="73">
        <f t="shared" si="25"/>
        <v>5</v>
      </c>
      <c r="S124" s="78">
        <f t="shared" si="26"/>
        <v>5.9</v>
      </c>
      <c r="T124" s="73">
        <f>IF('Indicator Data'!AB127="No data","x",ROUND(IF('Indicator Data'!AB127&gt;T$195,10,IF('Indicator Data'!AB127&lt;T$194,0,10-(T$195-'Indicator Data'!AB127)/(T$195-T$194)*10)),1))</f>
        <v>0.4</v>
      </c>
      <c r="U124" s="73">
        <f>IF('Indicator Data'!AA127="No data","x",ROUND(IF('Indicator Data'!AA127&gt;U$195,10,IF('Indicator Data'!AA127&lt;U$194,0,10-(U$195-'Indicator Data'!AA127)/(U$195-U$194)*10)),1))</f>
        <v>0.1</v>
      </c>
      <c r="V124" s="73" t="str">
        <f>IF('Indicator Data'!AE127="No data","x",ROUND(IF('Indicator Data'!AE127&gt;V$195,10,IF('Indicator Data'!AE127&lt;V$194,0,10-(V$195-'Indicator Data'!AE127)/(V$195-V$194)*10)),1))</f>
        <v>x</v>
      </c>
      <c r="W124" s="74">
        <f t="shared" si="32"/>
        <v>0.3</v>
      </c>
      <c r="X124" s="73">
        <f>IF('Indicator Data'!W127="No data","x",ROUND(IF('Indicator Data'!W127&gt;X$195,10,IF('Indicator Data'!W127&lt;X$194,0,10-(X$195-'Indicator Data'!W127)/(X$195-X$194)*10)),1))</f>
        <v>0.3</v>
      </c>
      <c r="Y124" s="73" t="str">
        <f>IF('Indicator Data'!X127="No data","x",ROUND(IF('Indicator Data'!X127&gt;Y$195,10,IF('Indicator Data'!X127&lt;Y$194,0,10-(Y$195-'Indicator Data'!X127)/(Y$195-Y$194)*10)),1))</f>
        <v>x</v>
      </c>
      <c r="Z124" s="74">
        <f t="shared" si="27"/>
        <v>0.3</v>
      </c>
      <c r="AA124" s="88">
        <f>('Indicator Data'!AJ127+'Indicator Data'!AI127*0.5+'Indicator Data'!AH127*0.25)/1000</f>
        <v>0</v>
      </c>
      <c r="AB124" s="79">
        <f>AA124*1000/'Indicator Data'!BC127</f>
        <v>0</v>
      </c>
      <c r="AC124" s="74">
        <f t="shared" si="28"/>
        <v>0</v>
      </c>
      <c r="AD124" s="73">
        <f>IF('Indicator Data'!AN127="No data","x",ROUND(IF('Indicator Data'!AN127&lt;$AD$194,10,IF('Indicator Data'!AN127&gt;$AD$195,0,($AD$195-'Indicator Data'!AN127)/($AD$195-$AD$194)*10)),1))</f>
        <v>3.2</v>
      </c>
      <c r="AE124" s="73">
        <f>IF('Indicator Data'!AO127="No data","x",ROUND(IF('Indicator Data'!AO127&gt;$AE$195,10,IF('Indicator Data'!AO127&lt;$AE$194,0,10-($AE$195-'Indicator Data'!AO127)/($AE$195-$AE$194)*10)),1))</f>
        <v>0</v>
      </c>
      <c r="AF124" s="80">
        <f>IF('Indicator Data'!AP127="No data","x",ROUND(IF('Indicator Data'!AP127&gt;$AF$195,10,IF('Indicator Data'!AP127&lt;$AF$194,0,10-($AF$195-'Indicator Data'!AP127)/($AF$195-$AF$194)*10)),1))</f>
        <v>0.4</v>
      </c>
      <c r="AG124" s="80">
        <f>IF('Indicator Data'!AQ127="No data","x",ROUND(IF('Indicator Data'!AQ127&gt;$AG$195,10,IF('Indicator Data'!AQ127&lt;$AG$194,0,10-($AG$195-'Indicator Data'!AQ127)/($AG$195-$AG$194)*10)),1))</f>
        <v>2.8</v>
      </c>
      <c r="AH124" s="73">
        <f t="shared" si="29"/>
        <v>0.9</v>
      </c>
      <c r="AI124" s="74">
        <f t="shared" si="30"/>
        <v>1.4</v>
      </c>
      <c r="AJ124" s="81">
        <f t="shared" si="31"/>
        <v>0.5</v>
      </c>
      <c r="AK124" s="82">
        <f t="shared" si="33"/>
        <v>3.7</v>
      </c>
    </row>
    <row r="125" spans="1:37" s="4" customFormat="1" x14ac:dyDescent="0.35">
      <c r="A125" s="126" t="str">
        <f>'Indicator Data'!A128</f>
        <v>New Zealand</v>
      </c>
      <c r="B125" s="59" t="str">
        <f>'Indicator Data'!B128</f>
        <v>NZL</v>
      </c>
      <c r="C125" s="73">
        <f>ROUND(IF('Indicator Data'!Q128="No data",IF((0.1233*LN('Indicator Data'!BB128)-0.4559)&gt;C$195,0,IF((0.1233*LN('Indicator Data'!BB128)-0.4559)&lt;C$194,10,(C$195-(0.1233*LN('Indicator Data'!BB128)-0.4559))/(C$195-C$194)*10)),IF('Indicator Data'!Q128&gt;C$195,0,IF('Indicator Data'!Q128&lt;C$194,10,(C$195-'Indicator Data'!Q128)/(C$195-C$194)*10))),1)</f>
        <v>0.5</v>
      </c>
      <c r="D125" s="73" t="str">
        <f>IF('Indicator Data'!R128="No data","x",ROUND((IF(LOG('Indicator Data'!R128*1000)&gt;D$195,10,IF(LOG('Indicator Data'!R128*1000)&lt;D$194,0,10-(D$195-LOG('Indicator Data'!R128*1000))/(D$195-D$194)*10))),1))</f>
        <v>x</v>
      </c>
      <c r="E125" s="74">
        <f t="shared" si="19"/>
        <v>0.5</v>
      </c>
      <c r="F125" s="73">
        <f>IF('Indicator Data'!AF128="No data","x",ROUND(IF('Indicator Data'!AF128&gt;F$195,10,IF('Indicator Data'!AF128&lt;F$194,0,10-(F$195-'Indicator Data'!AF128)/(F$195-F$194)*10)),1))</f>
        <v>1.8</v>
      </c>
      <c r="G125" s="73" t="str">
        <f>IF('Indicator Data'!AG128="No data","x",ROUND(IF('Indicator Data'!AG128&gt;G$195,10,IF('Indicator Data'!AG128&lt;G$194,0,10-(G$195-'Indicator Data'!AG128)/(G$195-G$194)*10)),1))</f>
        <v>x</v>
      </c>
      <c r="H125" s="74">
        <f t="shared" si="20"/>
        <v>1.8</v>
      </c>
      <c r="I125" s="75">
        <f>SUM(IF('Indicator Data'!S128=0,0,'Indicator Data'!S128/1000000),SUM('Indicator Data'!T128:U128))</f>
        <v>-1.1745E-2</v>
      </c>
      <c r="J125" s="75">
        <f>I125/'Indicator Data'!BC128*1000000</f>
        <v>-2.4499885270865057E-3</v>
      </c>
      <c r="K125" s="73">
        <f t="shared" si="21"/>
        <v>0</v>
      </c>
      <c r="L125" s="73" t="str">
        <f>IF('Indicator Data'!V128="No data","x",ROUND(IF('Indicator Data'!V128&gt;L$195,10,IF('Indicator Data'!V128&lt;L$194,0,10-(L$195-'Indicator Data'!V128)/(L$195-L$194)*10)),1))</f>
        <v>x</v>
      </c>
      <c r="M125" s="74">
        <f t="shared" si="22"/>
        <v>0</v>
      </c>
      <c r="N125" s="76">
        <f t="shared" si="23"/>
        <v>0.7</v>
      </c>
      <c r="O125" s="88">
        <f>IF(AND('Indicator Data'!AK128="No data",'Indicator Data'!AL128="No data"),0,SUM('Indicator Data'!AK128:AM128)/1000)</f>
        <v>1.55</v>
      </c>
      <c r="P125" s="73">
        <f t="shared" si="24"/>
        <v>0.6</v>
      </c>
      <c r="Q125" s="77">
        <f>O125*1000/'Indicator Data'!BC128</f>
        <v>3.2332756211018169E-4</v>
      </c>
      <c r="R125" s="73">
        <f t="shared" si="25"/>
        <v>2.4</v>
      </c>
      <c r="S125" s="78">
        <f t="shared" si="26"/>
        <v>1.5</v>
      </c>
      <c r="T125" s="73">
        <f>IF('Indicator Data'!AB128="No data","x",ROUND(IF('Indicator Data'!AB128&gt;T$195,10,IF('Indicator Data'!AB128&lt;T$194,0,10-(T$195-'Indicator Data'!AB128)/(T$195-T$194)*10)),1))</f>
        <v>0.2</v>
      </c>
      <c r="U125" s="73">
        <f>IF('Indicator Data'!AA128="No data","x",ROUND(IF('Indicator Data'!AA128&gt;U$195,10,IF('Indicator Data'!AA128&lt;U$194,0,10-(U$195-'Indicator Data'!AA128)/(U$195-U$194)*10)),1))</f>
        <v>0.1</v>
      </c>
      <c r="V125" s="73" t="str">
        <f>IF('Indicator Data'!AE128="No data","x",ROUND(IF('Indicator Data'!AE128&gt;V$195,10,IF('Indicator Data'!AE128&lt;V$194,0,10-(V$195-'Indicator Data'!AE128)/(V$195-V$194)*10)),1))</f>
        <v>x</v>
      </c>
      <c r="W125" s="74">
        <f t="shared" si="32"/>
        <v>0.2</v>
      </c>
      <c r="X125" s="73">
        <f>IF('Indicator Data'!W128="No data","x",ROUND(IF('Indicator Data'!W128&gt;X$195,10,IF('Indicator Data'!W128&lt;X$194,0,10-(X$195-'Indicator Data'!W128)/(X$195-X$194)*10)),1))</f>
        <v>0.4</v>
      </c>
      <c r="Y125" s="73" t="str">
        <f>IF('Indicator Data'!X128="No data","x",ROUND(IF('Indicator Data'!X128&gt;Y$195,10,IF('Indicator Data'!X128&lt;Y$194,0,10-(Y$195-'Indicator Data'!X128)/(Y$195-Y$194)*10)),1))</f>
        <v>x</v>
      </c>
      <c r="Z125" s="74">
        <f t="shared" si="27"/>
        <v>0.4</v>
      </c>
      <c r="AA125" s="88">
        <f>('Indicator Data'!AJ128+'Indicator Data'!AI128*0.5+'Indicator Data'!AH128*0.25)/1000</f>
        <v>1.2789999999999999</v>
      </c>
      <c r="AB125" s="79">
        <f>AA125*1000/'Indicator Data'!BC128</f>
        <v>2.6679738834769188E-4</v>
      </c>
      <c r="AC125" s="74">
        <f t="shared" si="28"/>
        <v>0</v>
      </c>
      <c r="AD125" s="73">
        <f>IF('Indicator Data'!AN128="No data","x",ROUND(IF('Indicator Data'!AN128&lt;$AD$194,10,IF('Indicator Data'!AN128&gt;$AD$195,0,($AD$195-'Indicator Data'!AN128)/($AD$195-$AD$194)*10)),1))</f>
        <v>3.9</v>
      </c>
      <c r="AE125" s="73">
        <f>IF('Indicator Data'!AO128="No data","x",ROUND(IF('Indicator Data'!AO128&gt;$AE$195,10,IF('Indicator Data'!AO128&lt;$AE$194,0,10-($AE$195-'Indicator Data'!AO128)/($AE$195-$AE$194)*10)),1))</f>
        <v>0</v>
      </c>
      <c r="AF125" s="80">
        <f>IF('Indicator Data'!AP128="No data","x",ROUND(IF('Indicator Data'!AP128&gt;$AF$195,10,IF('Indicator Data'!AP128&lt;$AF$194,0,10-($AF$195-'Indicator Data'!AP128)/($AF$195-$AF$194)*10)),1))</f>
        <v>1.1000000000000001</v>
      </c>
      <c r="AG125" s="80" t="str">
        <f>IF('Indicator Data'!AQ128="No data","x",ROUND(IF('Indicator Data'!AQ128&gt;$AG$195,10,IF('Indicator Data'!AQ128&lt;$AG$194,0,10-($AG$195-'Indicator Data'!AQ128)/($AG$195-$AG$194)*10)),1))</f>
        <v>x</v>
      </c>
      <c r="AH125" s="73">
        <f t="shared" si="29"/>
        <v>1.1000000000000001</v>
      </c>
      <c r="AI125" s="74">
        <f t="shared" si="30"/>
        <v>1.7</v>
      </c>
      <c r="AJ125" s="81">
        <f t="shared" si="31"/>
        <v>0.6</v>
      </c>
      <c r="AK125" s="82">
        <f t="shared" si="33"/>
        <v>1.1000000000000001</v>
      </c>
    </row>
    <row r="126" spans="1:37" s="4" customFormat="1" x14ac:dyDescent="0.35">
      <c r="A126" s="126" t="str">
        <f>'Indicator Data'!A129</f>
        <v>Nicaragua</v>
      </c>
      <c r="B126" s="59" t="str">
        <f>'Indicator Data'!B129</f>
        <v>NIC</v>
      </c>
      <c r="C126" s="73">
        <f>ROUND(IF('Indicator Data'!Q129="No data",IF((0.1233*LN('Indicator Data'!BB129)-0.4559)&gt;C$195,0,IF((0.1233*LN('Indicator Data'!BB129)-0.4559)&lt;C$194,10,(C$195-(0.1233*LN('Indicator Data'!BB129)-0.4559))/(C$195-C$194)*10)),IF('Indicator Data'!Q129&gt;C$195,0,IF('Indicator Data'!Q129&lt;C$194,10,(C$195-'Indicator Data'!Q129)/(C$195-C$194)*10))),1)</f>
        <v>4.5</v>
      </c>
      <c r="D126" s="73">
        <f>IF('Indicator Data'!R129="No data","x",ROUND((IF(LOG('Indicator Data'!R129*1000)&gt;D$195,10,IF(LOG('Indicator Data'!R129*1000)&lt;D$194,0,10-(D$195-LOG('Indicator Data'!R129*1000))/(D$195-D$194)*10))),1))</f>
        <v>7.2</v>
      </c>
      <c r="E126" s="74">
        <f t="shared" si="19"/>
        <v>6</v>
      </c>
      <c r="F126" s="73">
        <f>IF('Indicator Data'!AF129="No data","x",ROUND(IF('Indicator Data'!AF129&gt;F$195,10,IF('Indicator Data'!AF129&lt;F$194,0,10-(F$195-'Indicator Data'!AF129)/(F$195-F$194)*10)),1))</f>
        <v>6.1</v>
      </c>
      <c r="G126" s="73">
        <f>IF('Indicator Data'!AG129="No data","x",ROUND(IF('Indicator Data'!AG129&gt;G$195,10,IF('Indicator Data'!AG129&lt;G$194,0,10-(G$195-'Indicator Data'!AG129)/(G$195-G$194)*10)),1))</f>
        <v>5.5</v>
      </c>
      <c r="H126" s="74">
        <f t="shared" si="20"/>
        <v>5.8</v>
      </c>
      <c r="I126" s="75">
        <f>SUM(IF('Indicator Data'!S129=0,0,'Indicator Data'!S129/1000000),SUM('Indicator Data'!T129:U129))</f>
        <v>364.80266600000004</v>
      </c>
      <c r="J126" s="75">
        <f>I126/'Indicator Data'!BC129*1000000</f>
        <v>58.672764536561736</v>
      </c>
      <c r="K126" s="73">
        <f t="shared" si="21"/>
        <v>1.2</v>
      </c>
      <c r="L126" s="73">
        <f>IF('Indicator Data'!V129="No data","x",ROUND(IF('Indicator Data'!V129&gt;L$195,10,IF('Indicator Data'!V129&lt;L$194,0,10-(L$195-'Indicator Data'!V129)/(L$195-L$194)*10)),1))</f>
        <v>2.8</v>
      </c>
      <c r="M126" s="74">
        <f t="shared" si="22"/>
        <v>2</v>
      </c>
      <c r="N126" s="76">
        <f t="shared" si="23"/>
        <v>5</v>
      </c>
      <c r="O126" s="88">
        <f>IF(AND('Indicator Data'!AK129="No data",'Indicator Data'!AL129="No data"),0,SUM('Indicator Data'!AK129:AM129)/1000)</f>
        <v>0.32800000000000001</v>
      </c>
      <c r="P126" s="73">
        <f t="shared" si="24"/>
        <v>0</v>
      </c>
      <c r="Q126" s="77">
        <f>O126*1000/'Indicator Data'!BC129</f>
        <v>5.2753635216010855E-5</v>
      </c>
      <c r="R126" s="73">
        <f t="shared" si="25"/>
        <v>1.5</v>
      </c>
      <c r="S126" s="78">
        <f t="shared" si="26"/>
        <v>0.8</v>
      </c>
      <c r="T126" s="73">
        <f>IF('Indicator Data'!AB129="No data","x",ROUND(IF('Indicator Data'!AB129&gt;T$195,10,IF('Indicator Data'!AB129&lt;T$194,0,10-(T$195-'Indicator Data'!AB129)/(T$195-T$194)*10)),1))</f>
        <v>0.4</v>
      </c>
      <c r="U126" s="73">
        <f>IF('Indicator Data'!AA129="No data","x",ROUND(IF('Indicator Data'!AA129&gt;U$195,10,IF('Indicator Data'!AA129&lt;U$194,0,10-(U$195-'Indicator Data'!AA129)/(U$195-U$194)*10)),1))</f>
        <v>0.8</v>
      </c>
      <c r="V126" s="73">
        <f>IF('Indicator Data'!AE129="No data","x",ROUND(IF('Indicator Data'!AE129&gt;V$195,10,IF('Indicator Data'!AE129&lt;V$194,0,10-(V$195-'Indicator Data'!AE129)/(V$195-V$194)*10)),1))</f>
        <v>0</v>
      </c>
      <c r="W126" s="74">
        <f t="shared" si="32"/>
        <v>0.4</v>
      </c>
      <c r="X126" s="73">
        <f>IF('Indicator Data'!W129="No data","x",ROUND(IF('Indicator Data'!W129&gt;X$195,10,IF('Indicator Data'!W129&lt;X$194,0,10-(X$195-'Indicator Data'!W129)/(X$195-X$194)*10)),1))</f>
        <v>1.3</v>
      </c>
      <c r="Y126" s="73">
        <f>IF('Indicator Data'!X129="No data","x",ROUND(IF('Indicator Data'!X129&gt;Y$195,10,IF('Indicator Data'!X129&lt;Y$194,0,10-(Y$195-'Indicator Data'!X129)/(Y$195-Y$194)*10)),1))</f>
        <v>1.3</v>
      </c>
      <c r="Z126" s="74">
        <f t="shared" si="27"/>
        <v>1.3</v>
      </c>
      <c r="AA126" s="88">
        <f>('Indicator Data'!AJ129+'Indicator Data'!AI129*0.5+'Indicator Data'!AH129*0.25)/1000</f>
        <v>342.1</v>
      </c>
      <c r="AB126" s="79">
        <f>AA126*1000/'Indicator Data'!BC129</f>
        <v>5.5021398193284492E-2</v>
      </c>
      <c r="AC126" s="74">
        <f t="shared" si="28"/>
        <v>5.5</v>
      </c>
      <c r="AD126" s="73">
        <f>IF('Indicator Data'!AN129="No data","x",ROUND(IF('Indicator Data'!AN129&lt;$AD$194,10,IF('Indicator Data'!AN129&gt;$AD$195,0,($AD$195-'Indicator Data'!AN129)/($AD$195-$AD$194)*10)),1))</f>
        <v>4.5</v>
      </c>
      <c r="AE126" s="73">
        <f>IF('Indicator Data'!AO129="No data","x",ROUND(IF('Indicator Data'!AO129&gt;$AE$195,10,IF('Indicator Data'!AO129&lt;$AE$194,0,10-($AE$195-'Indicator Data'!AO129)/($AE$195-$AE$194)*10)),1))</f>
        <v>4</v>
      </c>
      <c r="AF126" s="80">
        <f>IF('Indicator Data'!AP129="No data","x",ROUND(IF('Indicator Data'!AP129&gt;$AF$195,10,IF('Indicator Data'!AP129&lt;$AF$194,0,10-($AF$195-'Indicator Data'!AP129)/($AF$195-$AF$194)*10)),1))</f>
        <v>3.9</v>
      </c>
      <c r="AG126" s="80">
        <f>IF('Indicator Data'!AQ129="No data","x",ROUND(IF('Indicator Data'!AQ129&gt;$AG$195,10,IF('Indicator Data'!AQ129&lt;$AG$194,0,10-($AG$195-'Indicator Data'!AQ129)/($AG$195-$AG$194)*10)),1))</f>
        <v>3.2</v>
      </c>
      <c r="AH126" s="73">
        <f t="shared" si="29"/>
        <v>3.8</v>
      </c>
      <c r="AI126" s="74">
        <f t="shared" si="30"/>
        <v>4.0999999999999996</v>
      </c>
      <c r="AJ126" s="81">
        <f t="shared" si="31"/>
        <v>3.1</v>
      </c>
      <c r="AK126" s="82">
        <f t="shared" si="33"/>
        <v>2</v>
      </c>
    </row>
    <row r="127" spans="1:37" s="4" customFormat="1" x14ac:dyDescent="0.35">
      <c r="A127" s="126" t="str">
        <f>'Indicator Data'!A130</f>
        <v>Niger</v>
      </c>
      <c r="B127" s="59" t="str">
        <f>'Indicator Data'!B130</f>
        <v>NER</v>
      </c>
      <c r="C127" s="73">
        <f>ROUND(IF('Indicator Data'!Q130="No data",IF((0.1233*LN('Indicator Data'!BB130)-0.4559)&gt;C$195,0,IF((0.1233*LN('Indicator Data'!BB130)-0.4559)&lt;C$194,10,(C$195-(0.1233*LN('Indicator Data'!BB130)-0.4559))/(C$195-C$194)*10)),IF('Indicator Data'!Q130&gt;C$195,0,IF('Indicator Data'!Q130&lt;C$194,10,(C$195-'Indicator Data'!Q130)/(C$195-C$194)*10))),1)</f>
        <v>9.1999999999999993</v>
      </c>
      <c r="D127" s="73">
        <f>IF('Indicator Data'!R130="No data","x",ROUND((IF(LOG('Indicator Data'!R130*1000)&gt;D$195,10,IF(LOG('Indicator Data'!R130*1000)&lt;D$194,0,10-(D$195-LOG('Indicator Data'!R130*1000))/(D$195-D$194)*10))),1))</f>
        <v>10</v>
      </c>
      <c r="E127" s="74">
        <f t="shared" si="19"/>
        <v>9.6999999999999993</v>
      </c>
      <c r="F127" s="73">
        <f>IF('Indicator Data'!AF130="No data","x",ROUND(IF('Indicator Data'!AF130&gt;F$195,10,IF('Indicator Data'!AF130&lt;F$194,0,10-(F$195-'Indicator Data'!AF130)/(F$195-F$194)*10)),1))</f>
        <v>8.6999999999999993</v>
      </c>
      <c r="G127" s="73">
        <f>IF('Indicator Data'!AG130="No data","x",ROUND(IF('Indicator Data'!AG130&gt;G$195,10,IF('Indicator Data'!AG130&lt;G$194,0,10-(G$195-'Indicator Data'!AG130)/(G$195-G$194)*10)),1))</f>
        <v>2.2000000000000002</v>
      </c>
      <c r="H127" s="74">
        <f t="shared" si="20"/>
        <v>5.5</v>
      </c>
      <c r="I127" s="75">
        <f>SUM(IF('Indicator Data'!S130=0,0,'Indicator Data'!S130/1000000),SUM('Indicator Data'!T130:U130))</f>
        <v>1432.0791570000001</v>
      </c>
      <c r="J127" s="75">
        <f>I127/'Indicator Data'!BC130*1000000</f>
        <v>66.678584199501742</v>
      </c>
      <c r="K127" s="73">
        <f t="shared" si="21"/>
        <v>1.3</v>
      </c>
      <c r="L127" s="73">
        <f>IF('Indicator Data'!V130="No data","x",ROUND(IF('Indicator Data'!V130&gt;L$195,10,IF('Indicator Data'!V130&lt;L$194,0,10-(L$195-'Indicator Data'!V130)/(L$195-L$194)*10)),1))</f>
        <v>10</v>
      </c>
      <c r="M127" s="74">
        <f t="shared" si="22"/>
        <v>5.7</v>
      </c>
      <c r="N127" s="76">
        <f t="shared" si="23"/>
        <v>7.7</v>
      </c>
      <c r="O127" s="88">
        <f>IF(AND('Indicator Data'!AK130="No data",'Indicator Data'!AL130="No data"),0,SUM('Indicator Data'!AK130:AM130)/1000)</f>
        <v>318.32499999999999</v>
      </c>
      <c r="P127" s="73">
        <f t="shared" si="24"/>
        <v>8.3000000000000007</v>
      </c>
      <c r="Q127" s="77">
        <f>O127*1000/'Indicator Data'!BC130</f>
        <v>1.482142953589987E-2</v>
      </c>
      <c r="R127" s="73">
        <f t="shared" si="25"/>
        <v>6.2</v>
      </c>
      <c r="S127" s="78">
        <f t="shared" si="26"/>
        <v>7.3</v>
      </c>
      <c r="T127" s="73">
        <f>IF('Indicator Data'!AB130="No data","x",ROUND(IF('Indicator Data'!AB130&gt;T$195,10,IF('Indicator Data'!AB130&lt;T$194,0,10-(T$195-'Indicator Data'!AB130)/(T$195-T$194)*10)),1))</f>
        <v>0.8</v>
      </c>
      <c r="U127" s="73">
        <f>IF('Indicator Data'!AA130="No data","x",ROUND(IF('Indicator Data'!AA130&gt;U$195,10,IF('Indicator Data'!AA130&lt;U$194,0,10-(U$195-'Indicator Data'!AA130)/(U$195-U$194)*10)),1))</f>
        <v>1.6</v>
      </c>
      <c r="V127" s="73">
        <f>IF('Indicator Data'!AE130="No data","x",ROUND(IF('Indicator Data'!AE130&gt;V$195,10,IF('Indicator Data'!AE130&lt;V$194,0,10-(V$195-'Indicator Data'!AE130)/(V$195-V$194)*10)),1))</f>
        <v>10</v>
      </c>
      <c r="W127" s="74">
        <f t="shared" si="32"/>
        <v>4.0999999999999996</v>
      </c>
      <c r="X127" s="73">
        <f>IF('Indicator Data'!W130="No data","x",ROUND(IF('Indicator Data'!W130&gt;X$195,10,IF('Indicator Data'!W130&lt;X$194,0,10-(X$195-'Indicator Data'!W130)/(X$195-X$194)*10)),1))</f>
        <v>6.5</v>
      </c>
      <c r="Y127" s="73">
        <f>IF('Indicator Data'!X130="No data","x",ROUND(IF('Indicator Data'!X130&gt;Y$195,10,IF('Indicator Data'!X130&lt;Y$194,0,10-(Y$195-'Indicator Data'!X130)/(Y$195-Y$194)*10)),1))</f>
        <v>7</v>
      </c>
      <c r="Z127" s="74">
        <f t="shared" si="27"/>
        <v>6.8</v>
      </c>
      <c r="AA127" s="88">
        <f>('Indicator Data'!AJ130+'Indicator Data'!AI130*0.5+'Indicator Data'!AH130*0.25)/1000</f>
        <v>837.34749999999997</v>
      </c>
      <c r="AB127" s="79">
        <f>AA127*1000/'Indicator Data'!BC130</f>
        <v>3.8987471823802453E-2</v>
      </c>
      <c r="AC127" s="74">
        <f t="shared" si="28"/>
        <v>3.9</v>
      </c>
      <c r="AD127" s="73">
        <f>IF('Indicator Data'!AN130="No data","x",ROUND(IF('Indicator Data'!AN130&lt;$AD$194,10,IF('Indicator Data'!AN130&gt;$AD$195,0,($AD$195-'Indicator Data'!AN130)/($AD$195-$AD$194)*10)),1))</f>
        <v>3.6</v>
      </c>
      <c r="AE127" s="73">
        <f>IF('Indicator Data'!AO130="No data","x",ROUND(IF('Indicator Data'!AO130&gt;$AE$195,10,IF('Indicator Data'!AO130&lt;$AE$194,0,10-($AE$195-'Indicator Data'!AO130)/($AE$195-$AE$194)*10)),1))</f>
        <v>2.1</v>
      </c>
      <c r="AF127" s="80">
        <f>IF('Indicator Data'!AP130="No data","x",ROUND(IF('Indicator Data'!AP130&gt;$AF$195,10,IF('Indicator Data'!AP130&lt;$AF$194,0,10-($AF$195-'Indicator Data'!AP130)/($AF$195-$AF$194)*10)),1))</f>
        <v>6.9</v>
      </c>
      <c r="AG127" s="80">
        <f>IF('Indicator Data'!AQ130="No data","x",ROUND(IF('Indicator Data'!AQ130&gt;$AG$195,10,IF('Indicator Data'!AQ130&lt;$AG$194,0,10-($AG$195-'Indicator Data'!AQ130)/($AG$195-$AG$194)*10)),1))</f>
        <v>4.7</v>
      </c>
      <c r="AH127" s="73">
        <f t="shared" si="29"/>
        <v>6.5</v>
      </c>
      <c r="AI127" s="74">
        <f t="shared" si="30"/>
        <v>4.0999999999999996</v>
      </c>
      <c r="AJ127" s="81">
        <f t="shared" si="31"/>
        <v>4.9000000000000004</v>
      </c>
      <c r="AK127" s="82">
        <f t="shared" si="33"/>
        <v>6.2</v>
      </c>
    </row>
    <row r="128" spans="1:37" s="4" customFormat="1" x14ac:dyDescent="0.35">
      <c r="A128" s="126" t="str">
        <f>'Indicator Data'!A131</f>
        <v>Nigeria</v>
      </c>
      <c r="B128" s="59" t="str">
        <f>'Indicator Data'!B131</f>
        <v>NGA</v>
      </c>
      <c r="C128" s="73">
        <f>ROUND(IF('Indicator Data'!Q131="No data",IF((0.1233*LN('Indicator Data'!BB131)-0.4559)&gt;C$195,0,IF((0.1233*LN('Indicator Data'!BB131)-0.4559)&lt;C$194,10,(C$195-(0.1233*LN('Indicator Data'!BB131)-0.4559))/(C$195-C$194)*10)),IF('Indicator Data'!Q131&gt;C$195,0,IF('Indicator Data'!Q131&lt;C$194,10,(C$195-'Indicator Data'!Q131)/(C$195-C$194)*10))),1)</f>
        <v>6.4</v>
      </c>
      <c r="D128" s="73">
        <f>IF('Indicator Data'!R131="No data","x",ROUND((IF(LOG('Indicator Data'!R131*1000)&gt;D$195,10,IF(LOG('Indicator Data'!R131*1000)&lt;D$194,0,10-(D$195-LOG('Indicator Data'!R131*1000))/(D$195-D$194)*10))),1))</f>
        <v>9.1</v>
      </c>
      <c r="E128" s="74">
        <f t="shared" si="19"/>
        <v>8</v>
      </c>
      <c r="F128" s="73" t="str">
        <f>IF('Indicator Data'!AF131="No data","x",ROUND(IF('Indicator Data'!AF131&gt;F$195,10,IF('Indicator Data'!AF131&lt;F$194,0,10-(F$195-'Indicator Data'!AF131)/(F$195-F$194)*10)),1))</f>
        <v>x</v>
      </c>
      <c r="G128" s="73">
        <f>IF('Indicator Data'!AG131="No data","x",ROUND(IF('Indicator Data'!AG131&gt;G$195,10,IF('Indicator Data'!AG131&lt;G$194,0,10-(G$195-'Indicator Data'!AG131)/(G$195-G$194)*10)),1))</f>
        <v>4.5</v>
      </c>
      <c r="H128" s="74">
        <f t="shared" si="20"/>
        <v>4.5</v>
      </c>
      <c r="I128" s="75">
        <f>SUM(IF('Indicator Data'!S131=0,0,'Indicator Data'!S131/1000000),SUM('Indicator Data'!T131:U131))</f>
        <v>4967.5504129999999</v>
      </c>
      <c r="J128" s="75">
        <f>I128/'Indicator Data'!BC131*1000000</f>
        <v>26.023608341224939</v>
      </c>
      <c r="K128" s="73">
        <f t="shared" si="21"/>
        <v>0.5</v>
      </c>
      <c r="L128" s="73">
        <f>IF('Indicator Data'!V131="No data","x",ROUND(IF('Indicator Data'!V131&gt;L$195,10,IF('Indicator Data'!V131&lt;L$194,0,10-(L$195-'Indicator Data'!V131)/(L$195-L$194)*10)),1))</f>
        <v>0.6</v>
      </c>
      <c r="M128" s="74">
        <f t="shared" si="22"/>
        <v>0.6</v>
      </c>
      <c r="N128" s="76">
        <f t="shared" si="23"/>
        <v>5.3</v>
      </c>
      <c r="O128" s="88">
        <f>IF(AND('Indicator Data'!AK131="No data",'Indicator Data'!AL131="No data"),0,SUM('Indicator Data'!AK131:AM131)/1000)</f>
        <v>1265.7550000000001</v>
      </c>
      <c r="P128" s="73">
        <f t="shared" si="24"/>
        <v>10</v>
      </c>
      <c r="Q128" s="77">
        <f>O128*1000/'Indicator Data'!BC131</f>
        <v>6.6309367067005501E-3</v>
      </c>
      <c r="R128" s="73">
        <f t="shared" si="25"/>
        <v>5.0999999999999996</v>
      </c>
      <c r="S128" s="78">
        <f t="shared" si="26"/>
        <v>7.6</v>
      </c>
      <c r="T128" s="73">
        <f>IF('Indicator Data'!AB131="No data","x",ROUND(IF('Indicator Data'!AB131&gt;T$195,10,IF('Indicator Data'!AB131&lt;T$194,0,10-(T$195-'Indicator Data'!AB131)/(T$195-T$194)*10)),1))</f>
        <v>5.8</v>
      </c>
      <c r="U128" s="73">
        <f>IF('Indicator Data'!AA131="No data","x",ROUND(IF('Indicator Data'!AA131&gt;U$195,10,IF('Indicator Data'!AA131&lt;U$194,0,10-(U$195-'Indicator Data'!AA131)/(U$195-U$194)*10)),1))</f>
        <v>4</v>
      </c>
      <c r="V128" s="73">
        <f>IF('Indicator Data'!AE131="No data","x",ROUND(IF('Indicator Data'!AE131&gt;V$195,10,IF('Indicator Data'!AE131&lt;V$194,0,10-(V$195-'Indicator Data'!AE131)/(V$195-V$194)*10)),1))</f>
        <v>8.9</v>
      </c>
      <c r="W128" s="74">
        <f t="shared" si="32"/>
        <v>6.2</v>
      </c>
      <c r="X128" s="73">
        <f>IF('Indicator Data'!W131="No data","x",ROUND(IF('Indicator Data'!W131&gt;X$195,10,IF('Indicator Data'!W131&lt;X$194,0,10-(X$195-'Indicator Data'!W131)/(X$195-X$194)*10)),1))</f>
        <v>7.7</v>
      </c>
      <c r="Y128" s="73">
        <f>IF('Indicator Data'!X131="No data","x",ROUND(IF('Indicator Data'!X131&gt;Y$195,10,IF('Indicator Data'!X131&lt;Y$194,0,10-(Y$195-'Indicator Data'!X131)/(Y$195-Y$194)*10)),1))</f>
        <v>7</v>
      </c>
      <c r="Z128" s="74">
        <f t="shared" si="27"/>
        <v>7.4</v>
      </c>
      <c r="AA128" s="88">
        <f>('Indicator Data'!AJ131+'Indicator Data'!AI131*0.5+'Indicator Data'!AH131*0.25)/1000</f>
        <v>3949.70075</v>
      </c>
      <c r="AB128" s="79">
        <f>AA128*1000/'Indicator Data'!BC131</f>
        <v>2.0691378413403613E-2</v>
      </c>
      <c r="AC128" s="74">
        <f t="shared" si="28"/>
        <v>2.1</v>
      </c>
      <c r="AD128" s="73">
        <f>IF('Indicator Data'!AN131="No data","x",ROUND(IF('Indicator Data'!AN131&lt;$AD$194,10,IF('Indicator Data'!AN131&gt;$AD$195,0,($AD$195-'Indicator Data'!AN131)/($AD$195-$AD$194)*10)),1))</f>
        <v>3.9</v>
      </c>
      <c r="AE128" s="73">
        <f>IF('Indicator Data'!AO131="No data","x",ROUND(IF('Indicator Data'!AO131&gt;$AE$195,10,IF('Indicator Data'!AO131&lt;$AE$194,0,10-($AE$195-'Indicator Data'!AO131)/($AE$195-$AE$194)*10)),1))</f>
        <v>1</v>
      </c>
      <c r="AF128" s="80">
        <f>IF('Indicator Data'!AP131="No data","x",ROUND(IF('Indicator Data'!AP131&gt;$AF$195,10,IF('Indicator Data'!AP131&lt;$AF$194,0,10-($AF$195-'Indicator Data'!AP131)/($AF$195-$AF$194)*10)),1))</f>
        <v>5.9</v>
      </c>
      <c r="AG128" s="80">
        <f>IF('Indicator Data'!AQ131="No data","x",ROUND(IF('Indicator Data'!AQ131&gt;$AG$195,10,IF('Indicator Data'!AQ131&lt;$AG$194,0,10-($AG$195-'Indicator Data'!AQ131)/($AG$195-$AG$194)*10)),1))</f>
        <v>2</v>
      </c>
      <c r="AH128" s="73">
        <f t="shared" si="29"/>
        <v>5.0999999999999996</v>
      </c>
      <c r="AI128" s="74">
        <f t="shared" si="30"/>
        <v>3.3</v>
      </c>
      <c r="AJ128" s="81">
        <f t="shared" si="31"/>
        <v>5.0999999999999996</v>
      </c>
      <c r="AK128" s="82">
        <f t="shared" si="33"/>
        <v>6.5</v>
      </c>
    </row>
    <row r="129" spans="1:37" s="4" customFormat="1" x14ac:dyDescent="0.35">
      <c r="A129" s="126" t="str">
        <f>'Indicator Data'!A132</f>
        <v>North Macedonia</v>
      </c>
      <c r="B129" s="59" t="str">
        <f>'Indicator Data'!B132</f>
        <v>MKD</v>
      </c>
      <c r="C129" s="73">
        <f>ROUND(IF('Indicator Data'!Q132="No data",IF((0.1233*LN('Indicator Data'!BB132)-0.4559)&gt;C$195,0,IF((0.1233*LN('Indicator Data'!BB132)-0.4559)&lt;C$194,10,(C$195-(0.1233*LN('Indicator Data'!BB132)-0.4559))/(C$195-C$194)*10)),IF('Indicator Data'!Q132&gt;C$195,0,IF('Indicator Data'!Q132&lt;C$194,10,(C$195-'Indicator Data'!Q132)/(C$195-C$194)*10))),1)</f>
        <v>3</v>
      </c>
      <c r="D129" s="73">
        <f>IF('Indicator Data'!R132="No data","x",ROUND((IF(LOG('Indicator Data'!R132*1000)&gt;D$195,10,IF(LOG('Indicator Data'!R132*1000)&lt;D$194,0,10-(D$195-LOG('Indicator Data'!R132*1000))/(D$195-D$194)*10))),1))</f>
        <v>3</v>
      </c>
      <c r="E129" s="74">
        <f t="shared" si="19"/>
        <v>3</v>
      </c>
      <c r="F129" s="73">
        <f>IF('Indicator Data'!AF132="No data","x",ROUND(IF('Indicator Data'!AF132&gt;F$195,10,IF('Indicator Data'!AF132&lt;F$194,0,10-(F$195-'Indicator Data'!AF132)/(F$195-F$194)*10)),1))</f>
        <v>2</v>
      </c>
      <c r="G129" s="73">
        <f>IF('Indicator Data'!AG132="No data","x",ROUND(IF('Indicator Data'!AG132&gt;G$195,10,IF('Indicator Data'!AG132&lt;G$194,0,10-(G$195-'Indicator Data'!AG132)/(G$195-G$194)*10)),1))</f>
        <v>4.8</v>
      </c>
      <c r="H129" s="74">
        <f t="shared" si="20"/>
        <v>3.4</v>
      </c>
      <c r="I129" s="75">
        <f>SUM(IF('Indicator Data'!S132=0,0,'Indicator Data'!S132/1000000),SUM('Indicator Data'!T132:U132))</f>
        <v>105.851557</v>
      </c>
      <c r="J129" s="75">
        <f>I129/'Indicator Data'!BC132*1000000</f>
        <v>50.812974999519959</v>
      </c>
      <c r="K129" s="73">
        <f t="shared" si="21"/>
        <v>1</v>
      </c>
      <c r="L129" s="73">
        <f>IF('Indicator Data'!V132="No data","x",ROUND(IF('Indicator Data'!V132&gt;L$195,10,IF('Indicator Data'!V132&lt;L$194,0,10-(L$195-'Indicator Data'!V132)/(L$195-L$194)*10)),1))</f>
        <v>0.9</v>
      </c>
      <c r="M129" s="74">
        <f t="shared" si="22"/>
        <v>1</v>
      </c>
      <c r="N129" s="76">
        <f t="shared" si="23"/>
        <v>2.6</v>
      </c>
      <c r="O129" s="88">
        <f>IF(AND('Indicator Data'!AK132="No data",'Indicator Data'!AL132="No data"),0,SUM('Indicator Data'!AK132:AM132)/1000)</f>
        <v>0.56100000000000005</v>
      </c>
      <c r="P129" s="73">
        <f t="shared" si="24"/>
        <v>0</v>
      </c>
      <c r="Q129" s="77">
        <f>O129*1000/'Indicator Data'!BC132</f>
        <v>2.6930240596017587E-4</v>
      </c>
      <c r="R129" s="73">
        <f t="shared" si="25"/>
        <v>2.2999999999999998</v>
      </c>
      <c r="S129" s="78">
        <f t="shared" si="26"/>
        <v>1.2</v>
      </c>
      <c r="T129" s="73">
        <f>IF('Indicator Data'!AB132="No data","x",ROUND(IF('Indicator Data'!AB132&gt;T$195,10,IF('Indicator Data'!AB132&lt;T$194,0,10-(T$195-'Indicator Data'!AB132)/(T$195-T$194)*10)),1))</f>
        <v>0.2</v>
      </c>
      <c r="U129" s="73">
        <f>IF('Indicator Data'!AA132="No data","x",ROUND(IF('Indicator Data'!AA132&gt;U$195,10,IF('Indicator Data'!AA132&lt;U$194,0,10-(U$195-'Indicator Data'!AA132)/(U$195-U$194)*10)),1))</f>
        <v>0.2</v>
      </c>
      <c r="V129" s="73" t="str">
        <f>IF('Indicator Data'!AE132="No data","x",ROUND(IF('Indicator Data'!AE132&gt;V$195,10,IF('Indicator Data'!AE132&lt;V$194,0,10-(V$195-'Indicator Data'!AE132)/(V$195-V$194)*10)),1))</f>
        <v>x</v>
      </c>
      <c r="W129" s="74">
        <f t="shared" si="32"/>
        <v>0.2</v>
      </c>
      <c r="X129" s="73">
        <f>IF('Indicator Data'!W132="No data","x",ROUND(IF('Indicator Data'!W132&gt;X$195,10,IF('Indicator Data'!W132&lt;X$194,0,10-(X$195-'Indicator Data'!W132)/(X$195-X$194)*10)),1))</f>
        <v>1.1000000000000001</v>
      </c>
      <c r="Y129" s="73">
        <f>IF('Indicator Data'!X132="No data","x",ROUND(IF('Indicator Data'!X132&gt;Y$195,10,IF('Indicator Data'!X132&lt;Y$194,0,10-(Y$195-'Indicator Data'!X132)/(Y$195-Y$194)*10)),1))</f>
        <v>0.3</v>
      </c>
      <c r="Z129" s="74">
        <f t="shared" si="27"/>
        <v>0.7</v>
      </c>
      <c r="AA129" s="88">
        <f>('Indicator Data'!AJ132+'Indicator Data'!AI132*0.5+'Indicator Data'!AH132*0.25)/1000</f>
        <v>9.5305</v>
      </c>
      <c r="AB129" s="79">
        <f>AA129*1000/'Indicator Data'!BC132</f>
        <v>4.575020641717391E-3</v>
      </c>
      <c r="AC129" s="74">
        <f t="shared" si="28"/>
        <v>0.5</v>
      </c>
      <c r="AD129" s="73">
        <f>IF('Indicator Data'!AN132="No data","x",ROUND(IF('Indicator Data'!AN132&lt;$AD$194,10,IF('Indicator Data'!AN132&gt;$AD$195,0,($AD$195-'Indicator Data'!AN132)/($AD$195-$AD$194)*10)),1))</f>
        <v>4.3</v>
      </c>
      <c r="AE129" s="73">
        <f>IF('Indicator Data'!AO132="No data","x",ROUND(IF('Indicator Data'!AO132&gt;$AE$195,10,IF('Indicator Data'!AO132&lt;$AE$194,0,10-($AE$195-'Indicator Data'!AO132)/($AE$195-$AE$194)*10)),1))</f>
        <v>0</v>
      </c>
      <c r="AF129" s="80">
        <f>IF('Indicator Data'!AP132="No data","x",ROUND(IF('Indicator Data'!AP132&gt;$AF$195,10,IF('Indicator Data'!AP132&lt;$AF$194,0,10-($AF$195-'Indicator Data'!AP132)/($AF$195-$AF$194)*10)),1))</f>
        <v>4.5</v>
      </c>
      <c r="AG129" s="80">
        <f>IF('Indicator Data'!AQ132="No data","x",ROUND(IF('Indicator Data'!AQ132&gt;$AG$195,10,IF('Indicator Data'!AQ132&lt;$AG$194,0,10-($AG$195-'Indicator Data'!AQ132)/($AG$195-$AG$194)*10)),1))</f>
        <v>4</v>
      </c>
      <c r="AH129" s="73">
        <f t="shared" si="29"/>
        <v>4.4000000000000004</v>
      </c>
      <c r="AI129" s="74">
        <f t="shared" si="30"/>
        <v>2.9</v>
      </c>
      <c r="AJ129" s="81">
        <f t="shared" si="31"/>
        <v>1.1000000000000001</v>
      </c>
      <c r="AK129" s="82">
        <f t="shared" si="33"/>
        <v>1.2</v>
      </c>
    </row>
    <row r="130" spans="1:37" s="4" customFormat="1" x14ac:dyDescent="0.35">
      <c r="A130" s="126" t="str">
        <f>'Indicator Data'!A133</f>
        <v>Norway</v>
      </c>
      <c r="B130" s="59" t="str">
        <f>'Indicator Data'!B133</f>
        <v>NOR</v>
      </c>
      <c r="C130" s="73">
        <f>ROUND(IF('Indicator Data'!Q133="No data",IF((0.1233*LN('Indicator Data'!BB133)-0.4559)&gt;C$195,0,IF((0.1233*LN('Indicator Data'!BB133)-0.4559)&lt;C$194,10,(C$195-(0.1233*LN('Indicator Data'!BB133)-0.4559))/(C$195-C$194)*10)),IF('Indicator Data'!Q133&gt;C$195,0,IF('Indicator Data'!Q133&lt;C$194,10,(C$195-'Indicator Data'!Q133)/(C$195-C$194)*10))),1)</f>
        <v>0</v>
      </c>
      <c r="D130" s="73" t="str">
        <f>IF('Indicator Data'!R133="No data","x",ROUND((IF(LOG('Indicator Data'!R133*1000)&gt;D$195,10,IF(LOG('Indicator Data'!R133*1000)&lt;D$194,0,10-(D$195-LOG('Indicator Data'!R133*1000))/(D$195-D$194)*10))),1))</f>
        <v>x</v>
      </c>
      <c r="E130" s="74">
        <f t="shared" si="19"/>
        <v>0</v>
      </c>
      <c r="F130" s="73">
        <f>IF('Indicator Data'!AF133="No data","x",ROUND(IF('Indicator Data'!AF133&gt;F$195,10,IF('Indicator Data'!AF133&lt;F$194,0,10-(F$195-'Indicator Data'!AF133)/(F$195-F$194)*10)),1))</f>
        <v>0.6</v>
      </c>
      <c r="G130" s="73">
        <f>IF('Indicator Data'!AG133="No data","x",ROUND(IF('Indicator Data'!AG133&gt;G$195,10,IF('Indicator Data'!AG133&lt;G$194,0,10-(G$195-'Indicator Data'!AG133)/(G$195-G$194)*10)),1))</f>
        <v>0.2</v>
      </c>
      <c r="H130" s="74">
        <f t="shared" si="20"/>
        <v>0.4</v>
      </c>
      <c r="I130" s="75">
        <f>SUM(IF('Indicator Data'!S133=0,0,'Indicator Data'!S133/1000000),SUM('Indicator Data'!T133:U133))</f>
        <v>0</v>
      </c>
      <c r="J130" s="75">
        <f>I130/'Indicator Data'!BC133*1000000</f>
        <v>0</v>
      </c>
      <c r="K130" s="73">
        <f t="shared" si="21"/>
        <v>0</v>
      </c>
      <c r="L130" s="73" t="str">
        <f>IF('Indicator Data'!V133="No data","x",ROUND(IF('Indicator Data'!V133&gt;L$195,10,IF('Indicator Data'!V133&lt;L$194,0,10-(L$195-'Indicator Data'!V133)/(L$195-L$194)*10)),1))</f>
        <v>x</v>
      </c>
      <c r="M130" s="74">
        <f t="shared" si="22"/>
        <v>0</v>
      </c>
      <c r="N130" s="76">
        <f t="shared" si="23"/>
        <v>0.1</v>
      </c>
      <c r="O130" s="88">
        <f>IF(AND('Indicator Data'!AK133="No data",'Indicator Data'!AL133="No data"),0,SUM('Indicator Data'!AK133:AM133)/1000)</f>
        <v>58.106999999999999</v>
      </c>
      <c r="P130" s="73">
        <f t="shared" si="24"/>
        <v>5.9</v>
      </c>
      <c r="Q130" s="77">
        <f>O130*1000/'Indicator Data'!BC133</f>
        <v>1.1000482183353486E-2</v>
      </c>
      <c r="R130" s="73">
        <f t="shared" si="25"/>
        <v>5.8</v>
      </c>
      <c r="S130" s="78">
        <f t="shared" si="26"/>
        <v>5.9</v>
      </c>
      <c r="T130" s="73">
        <f>IF('Indicator Data'!AB133="No data","x",ROUND(IF('Indicator Data'!AB133&gt;T$195,10,IF('Indicator Data'!AB133&lt;T$194,0,10-(T$195-'Indicator Data'!AB133)/(T$195-T$194)*10)),1))</f>
        <v>0.4</v>
      </c>
      <c r="U130" s="73">
        <f>IF('Indicator Data'!AA133="No data","x",ROUND(IF('Indicator Data'!AA133&gt;U$195,10,IF('Indicator Data'!AA133&lt;U$194,0,10-(U$195-'Indicator Data'!AA133)/(U$195-U$194)*10)),1))</f>
        <v>0.1</v>
      </c>
      <c r="V130" s="73" t="str">
        <f>IF('Indicator Data'!AE133="No data","x",ROUND(IF('Indicator Data'!AE133&gt;V$195,10,IF('Indicator Data'!AE133&lt;V$194,0,10-(V$195-'Indicator Data'!AE133)/(V$195-V$194)*10)),1))</f>
        <v>x</v>
      </c>
      <c r="W130" s="74">
        <f t="shared" si="32"/>
        <v>0.3</v>
      </c>
      <c r="X130" s="73">
        <f>IF('Indicator Data'!W133="No data","x",ROUND(IF('Indicator Data'!W133&gt;X$195,10,IF('Indicator Data'!W133&lt;X$194,0,10-(X$195-'Indicator Data'!W133)/(X$195-X$194)*10)),1))</f>
        <v>0.2</v>
      </c>
      <c r="Y130" s="73" t="str">
        <f>IF('Indicator Data'!X133="No data","x",ROUND(IF('Indicator Data'!X133&gt;Y$195,10,IF('Indicator Data'!X133&lt;Y$194,0,10-(Y$195-'Indicator Data'!X133)/(Y$195-Y$194)*10)),1))</f>
        <v>x</v>
      </c>
      <c r="Z130" s="74">
        <f t="shared" si="27"/>
        <v>0.2</v>
      </c>
      <c r="AA130" s="88">
        <f>('Indicator Data'!AJ133+'Indicator Data'!AI133*0.5+'Indicator Data'!AH133*0.25)/1000</f>
        <v>0</v>
      </c>
      <c r="AB130" s="79">
        <f>AA130*1000/'Indicator Data'!BC133</f>
        <v>0</v>
      </c>
      <c r="AC130" s="74">
        <f t="shared" si="28"/>
        <v>0</v>
      </c>
      <c r="AD130" s="73">
        <f>IF('Indicator Data'!AN133="No data","x",ROUND(IF('Indicator Data'!AN133&lt;$AD$194,10,IF('Indicator Data'!AN133&gt;$AD$195,0,($AD$195-'Indicator Data'!AN133)/($AD$195-$AD$194)*10)),1))</f>
        <v>1.9</v>
      </c>
      <c r="AE130" s="73">
        <f>IF('Indicator Data'!AO133="No data","x",ROUND(IF('Indicator Data'!AO133&gt;$AE$195,10,IF('Indicator Data'!AO133&lt;$AE$194,0,10-($AE$195-'Indicator Data'!AO133)/($AE$195-$AE$194)*10)),1))</f>
        <v>0</v>
      </c>
      <c r="AF130" s="80">
        <f>IF('Indicator Data'!AP133="No data","x",ROUND(IF('Indicator Data'!AP133&gt;$AF$195,10,IF('Indicator Data'!AP133&lt;$AF$194,0,10-($AF$195-'Indicator Data'!AP133)/($AF$195-$AF$194)*10)),1))</f>
        <v>0.6</v>
      </c>
      <c r="AG130" s="80">
        <f>IF('Indicator Data'!AQ133="No data","x",ROUND(IF('Indicator Data'!AQ133&gt;$AG$195,10,IF('Indicator Data'!AQ133&lt;$AG$194,0,10-($AG$195-'Indicator Data'!AQ133)/($AG$195-$AG$194)*10)),1))</f>
        <v>5.7</v>
      </c>
      <c r="AH130" s="73">
        <f t="shared" si="29"/>
        <v>1.6</v>
      </c>
      <c r="AI130" s="74">
        <f t="shared" si="30"/>
        <v>1.2</v>
      </c>
      <c r="AJ130" s="81">
        <f t="shared" si="31"/>
        <v>0.4</v>
      </c>
      <c r="AK130" s="82">
        <f t="shared" si="33"/>
        <v>3.6</v>
      </c>
    </row>
    <row r="131" spans="1:37" s="4" customFormat="1" x14ac:dyDescent="0.35">
      <c r="A131" s="126" t="str">
        <f>'Indicator Data'!A134</f>
        <v>Oman</v>
      </c>
      <c r="B131" s="59" t="str">
        <f>'Indicator Data'!B134</f>
        <v>OMN</v>
      </c>
      <c r="C131" s="73">
        <f>ROUND(IF('Indicator Data'!Q134="No data",IF((0.1233*LN('Indicator Data'!BB134)-0.4559)&gt;C$195,0,IF((0.1233*LN('Indicator Data'!BB134)-0.4559)&lt;C$194,10,(C$195-(0.1233*LN('Indicator Data'!BB134)-0.4559))/(C$195-C$194)*10)),IF('Indicator Data'!Q134&gt;C$195,0,IF('Indicator Data'!Q134&lt;C$194,10,(C$195-'Indicator Data'!Q134)/(C$195-C$194)*10))),1)</f>
        <v>2</v>
      </c>
      <c r="D131" s="73" t="str">
        <f>IF('Indicator Data'!R134="No data","x",ROUND((IF(LOG('Indicator Data'!R134*1000)&gt;D$195,10,IF(LOG('Indicator Data'!R134*1000)&lt;D$194,0,10-(D$195-LOG('Indicator Data'!R134*1000))/(D$195-D$194)*10))),1))</f>
        <v>x</v>
      </c>
      <c r="E131" s="74">
        <f t="shared" si="19"/>
        <v>2</v>
      </c>
      <c r="F131" s="73">
        <f>IF('Indicator Data'!AF134="No data","x",ROUND(IF('Indicator Data'!AF134&gt;F$195,10,IF('Indicator Data'!AF134&lt;F$194,0,10-(F$195-'Indicator Data'!AF134)/(F$195-F$194)*10)),1))</f>
        <v>3.5</v>
      </c>
      <c r="G131" s="73" t="str">
        <f>IF('Indicator Data'!AG134="No data","x",ROUND(IF('Indicator Data'!AG134&gt;G$195,10,IF('Indicator Data'!AG134&lt;G$194,0,10-(G$195-'Indicator Data'!AG134)/(G$195-G$194)*10)),1))</f>
        <v>x</v>
      </c>
      <c r="H131" s="74">
        <f t="shared" si="20"/>
        <v>3.5</v>
      </c>
      <c r="I131" s="75">
        <f>SUM(IF('Indicator Data'!S134=0,0,'Indicator Data'!S134/1000000),SUM('Indicator Data'!T134:U134))</f>
        <v>0</v>
      </c>
      <c r="J131" s="75">
        <f>I131/'Indicator Data'!BC134*1000000</f>
        <v>0</v>
      </c>
      <c r="K131" s="73">
        <f t="shared" si="21"/>
        <v>0</v>
      </c>
      <c r="L131" s="73" t="str">
        <f>IF('Indicator Data'!V134="No data","x",ROUND(IF('Indicator Data'!V134&gt;L$195,10,IF('Indicator Data'!V134&lt;L$194,0,10-(L$195-'Indicator Data'!V134)/(L$195-L$194)*10)),1))</f>
        <v>x</v>
      </c>
      <c r="M131" s="74">
        <f t="shared" si="22"/>
        <v>0</v>
      </c>
      <c r="N131" s="76">
        <f t="shared" si="23"/>
        <v>1.9</v>
      </c>
      <c r="O131" s="88">
        <f>IF(AND('Indicator Data'!AK134="No data",'Indicator Data'!AL134="No data"),0,SUM('Indicator Data'!AK134:AM134)/1000)</f>
        <v>0.309</v>
      </c>
      <c r="P131" s="73">
        <f t="shared" si="24"/>
        <v>0</v>
      </c>
      <c r="Q131" s="77">
        <f>O131*1000/'Indicator Data'!BC134</f>
        <v>6.6648519863631516E-5</v>
      </c>
      <c r="R131" s="73">
        <f t="shared" si="25"/>
        <v>1.6</v>
      </c>
      <c r="S131" s="78">
        <f t="shared" si="26"/>
        <v>0.8</v>
      </c>
      <c r="T131" s="73">
        <f>IF('Indicator Data'!AB134="No data","x",ROUND(IF('Indicator Data'!AB134&gt;T$195,10,IF('Indicator Data'!AB134&lt;T$194,0,10-(T$195-'Indicator Data'!AB134)/(T$195-T$194)*10)),1))</f>
        <v>0.4</v>
      </c>
      <c r="U131" s="73">
        <f>IF('Indicator Data'!AA134="No data","x",ROUND(IF('Indicator Data'!AA134&gt;U$195,10,IF('Indicator Data'!AA134&lt;U$194,0,10-(U$195-'Indicator Data'!AA134)/(U$195-U$194)*10)),1))</f>
        <v>0.1</v>
      </c>
      <c r="V131" s="73" t="str">
        <f>IF('Indicator Data'!AE134="No data","x",ROUND(IF('Indicator Data'!AE134&gt;V$195,10,IF('Indicator Data'!AE134&lt;V$194,0,10-(V$195-'Indicator Data'!AE134)/(V$195-V$194)*10)),1))</f>
        <v>x</v>
      </c>
      <c r="W131" s="74">
        <f t="shared" ref="W131:W162" si="34">IF(AND(T131="x",U131="x",V131="x"),"x",ROUND(AVERAGE(T131,U131,V131),1))</f>
        <v>0.3</v>
      </c>
      <c r="X131" s="73">
        <f>IF('Indicator Data'!W134="No data","x",ROUND(IF('Indicator Data'!W134&gt;X$195,10,IF('Indicator Data'!W134&lt;X$194,0,10-(X$195-'Indicator Data'!W134)/(X$195-X$194)*10)),1))</f>
        <v>0.9</v>
      </c>
      <c r="Y131" s="73">
        <f>IF('Indicator Data'!X134="No data","x",ROUND(IF('Indicator Data'!X134&gt;Y$195,10,IF('Indicator Data'!X134&lt;Y$194,0,10-(Y$195-'Indicator Data'!X134)/(Y$195-Y$194)*10)),1))</f>
        <v>1.9</v>
      </c>
      <c r="Z131" s="74">
        <f t="shared" si="27"/>
        <v>1.4</v>
      </c>
      <c r="AA131" s="88">
        <f>('Indicator Data'!AJ134+'Indicator Data'!AI134*0.5+'Indicator Data'!AH134*0.25)/1000</f>
        <v>0.1</v>
      </c>
      <c r="AB131" s="79">
        <f>AA131*1000/'Indicator Data'!BC134</f>
        <v>2.1569100279492402E-5</v>
      </c>
      <c r="AC131" s="74">
        <f t="shared" si="28"/>
        <v>0</v>
      </c>
      <c r="AD131" s="73">
        <f>IF('Indicator Data'!AN134="No data","x",ROUND(IF('Indicator Data'!AN134&lt;$AD$194,10,IF('Indicator Data'!AN134&gt;$AD$195,0,($AD$195-'Indicator Data'!AN134)/($AD$195-$AD$194)*10)),1))</f>
        <v>3.6</v>
      </c>
      <c r="AE131" s="73">
        <f>IF('Indicator Data'!AO134="No data","x",ROUND(IF('Indicator Data'!AO134&gt;$AE$195,10,IF('Indicator Data'!AO134&lt;$AE$194,0,10-($AE$195-'Indicator Data'!AO134)/($AE$195-$AE$194)*10)),1))</f>
        <v>0.4</v>
      </c>
      <c r="AF131" s="80">
        <f>IF('Indicator Data'!AP134="No data","x",ROUND(IF('Indicator Data'!AP134&gt;$AF$195,10,IF('Indicator Data'!AP134&lt;$AF$194,0,10-($AF$195-'Indicator Data'!AP134)/($AF$195-$AF$194)*10)),1))</f>
        <v>2.5</v>
      </c>
      <c r="AG131" s="80">
        <f>IF('Indicator Data'!AQ134="No data","x",ROUND(IF('Indicator Data'!AQ134&gt;$AG$195,10,IF('Indicator Data'!AQ134&lt;$AG$194,0,10-($AG$195-'Indicator Data'!AQ134)/($AG$195-$AG$194)*10)),1))</f>
        <v>4.5999999999999996</v>
      </c>
      <c r="AH131" s="73">
        <f t="shared" si="29"/>
        <v>2.9</v>
      </c>
      <c r="AI131" s="74">
        <f t="shared" si="30"/>
        <v>2.2999999999999998</v>
      </c>
      <c r="AJ131" s="81">
        <f t="shared" si="31"/>
        <v>1</v>
      </c>
      <c r="AK131" s="82">
        <f t="shared" ref="AK131:AK162" si="35">ROUND((10-GEOMEAN(((10-S131)/10*9+1),((10-AJ131)/10*9+1)))/9*10,1)</f>
        <v>0.9</v>
      </c>
    </row>
    <row r="132" spans="1:37" s="4" customFormat="1" x14ac:dyDescent="0.35">
      <c r="A132" s="126" t="str">
        <f>'Indicator Data'!A135</f>
        <v>Pakistan</v>
      </c>
      <c r="B132" s="59" t="str">
        <f>'Indicator Data'!B135</f>
        <v>PAK</v>
      </c>
      <c r="C132" s="73">
        <f>ROUND(IF('Indicator Data'!Q135="No data",IF((0.1233*LN('Indicator Data'!BB135)-0.4559)&gt;C$195,0,IF((0.1233*LN('Indicator Data'!BB135)-0.4559)&lt;C$194,10,(C$195-(0.1233*LN('Indicator Data'!BB135)-0.4559))/(C$195-C$194)*10)),IF('Indicator Data'!Q135&gt;C$195,0,IF('Indicator Data'!Q135&lt;C$194,10,(C$195-'Indicator Data'!Q135)/(C$195-C$194)*10))),1)</f>
        <v>6</v>
      </c>
      <c r="D132" s="73">
        <f>IF('Indicator Data'!R135="No data","x",ROUND((IF(LOG('Indicator Data'!R135*1000)&gt;D$195,10,IF(LOG('Indicator Data'!R135*1000)&lt;D$194,0,10-(D$195-LOG('Indicator Data'!R135*1000))/(D$195-D$194)*10))),1))</f>
        <v>8.8000000000000007</v>
      </c>
      <c r="E132" s="74">
        <f t="shared" ref="E132:E193" si="36">ROUND(IF(D132="x",C132,(10-GEOMEAN(((10-C132)/10*9+1),((10-D132)/10*9+1)))/9*10),1)</f>
        <v>7.7</v>
      </c>
      <c r="F132" s="73">
        <f>IF('Indicator Data'!AF135="No data","x",ROUND(IF('Indicator Data'!AF135&gt;F$195,10,IF('Indicator Data'!AF135&lt;F$194,0,10-(F$195-'Indicator Data'!AF135)/(F$195-F$194)*10)),1))</f>
        <v>7.2</v>
      </c>
      <c r="G132" s="73">
        <f>IF('Indicator Data'!AG135="No data","x",ROUND(IF('Indicator Data'!AG135&gt;G$195,10,IF('Indicator Data'!AG135&lt;G$194,0,10-(G$195-'Indicator Data'!AG135)/(G$195-G$194)*10)),1))</f>
        <v>1.1000000000000001</v>
      </c>
      <c r="H132" s="74">
        <f t="shared" ref="H132:H193" si="37">IF(AND(F132="x",G132="x"),"x",ROUND(AVERAGE(F132,G132),1))</f>
        <v>4.2</v>
      </c>
      <c r="I132" s="75">
        <f>SUM(IF('Indicator Data'!S135=0,0,'Indicator Data'!S135/1000000),SUM('Indicator Data'!T135:U135))</f>
        <v>3300.1851700000002</v>
      </c>
      <c r="J132" s="75">
        <f>I132/'Indicator Data'!BC135*1000000</f>
        <v>16.750852590860259</v>
      </c>
      <c r="K132" s="73">
        <f t="shared" ref="K132:K193" si="38">IF(J132="x","x",ROUND(IF(J132&gt;K$195,10,IF(J132&lt;K$194,0,10-(K$195-J132)/(K$195-K$194)*10)),1))</f>
        <v>0.3</v>
      </c>
      <c r="L132" s="73">
        <f>IF('Indicator Data'!V135="No data","x",ROUND(IF('Indicator Data'!V135&gt;L$195,10,IF('Indicator Data'!V135&lt;L$194,0,10-(L$195-'Indicator Data'!V135)/(L$195-L$194)*10)),1))</f>
        <v>0.5</v>
      </c>
      <c r="M132" s="74">
        <f t="shared" ref="M132:M193" si="39">ROUND(AVERAGE(K132,L132),1)</f>
        <v>0.4</v>
      </c>
      <c r="N132" s="76">
        <f t="shared" ref="N132:N193" si="40">ROUND(AVERAGE(E132,E132,H132,M132),1)</f>
        <v>5</v>
      </c>
      <c r="O132" s="88">
        <f>IF(AND('Indicator Data'!AK135="No data",'Indicator Data'!AL135="No data"),0,SUM('Indicator Data'!AK135:AM135)/1000)</f>
        <v>1574.193</v>
      </c>
      <c r="P132" s="73">
        <f t="shared" ref="P132:P193" si="41">ROUND(IF(O132=0,0,IF(LOG(O132*1000)&gt;$P$195,10,IF(LOG(O132*1000)&lt;P$194,0,10-(P$195-LOG(O132*1000))/(P$195-P$194)*10))),1)</f>
        <v>10</v>
      </c>
      <c r="Q132" s="77">
        <f>O132*1000/'Indicator Data'!BC135</f>
        <v>7.9901804093508132E-3</v>
      </c>
      <c r="R132" s="73">
        <f t="shared" ref="R132:R193" si="42">IF(Q132="x","x",ROUND(IF(Q132&gt;$R$195,10,IF(Q132&lt;$R$194,0,((Q132*100)/0.0052)^(1/4.0545)/6.5*10)),1))</f>
        <v>5.3</v>
      </c>
      <c r="S132" s="78">
        <f t="shared" ref="S132:S193" si="43">ROUND(AVERAGE(P132,R132),1)</f>
        <v>7.7</v>
      </c>
      <c r="T132" s="73">
        <f>IF('Indicator Data'!AB135="No data","x",ROUND(IF('Indicator Data'!AB135&gt;T$195,10,IF('Indicator Data'!AB135&lt;T$194,0,10-(T$195-'Indicator Data'!AB135)/(T$195-T$194)*10)),1))</f>
        <v>0.2</v>
      </c>
      <c r="U132" s="73">
        <f>IF('Indicator Data'!AA135="No data","x",ROUND(IF('Indicator Data'!AA135&gt;U$195,10,IF('Indicator Data'!AA135&lt;U$194,0,10-(U$195-'Indicator Data'!AA135)/(U$195-U$194)*10)),1))</f>
        <v>4.9000000000000004</v>
      </c>
      <c r="V132" s="73">
        <f>IF('Indicator Data'!AE135="No data","x",ROUND(IF('Indicator Data'!AE135&gt;V$195,10,IF('Indicator Data'!AE135&lt;V$194,0,10-(V$195-'Indicator Data'!AE135)/(V$195-V$194)*10)),1))</f>
        <v>0.2</v>
      </c>
      <c r="W132" s="74">
        <f t="shared" si="34"/>
        <v>1.8</v>
      </c>
      <c r="X132" s="73">
        <f>IF('Indicator Data'!W135="No data","x",ROUND(IF('Indicator Data'!W135&gt;X$195,10,IF('Indicator Data'!W135&lt;X$194,0,10-(X$195-'Indicator Data'!W135)/(X$195-X$194)*10)),1))</f>
        <v>5.8</v>
      </c>
      <c r="Y132" s="73">
        <f>IF('Indicator Data'!X135="No data","x",ROUND(IF('Indicator Data'!X135&gt;Y$195,10,IF('Indicator Data'!X135&lt;Y$194,0,10-(Y$195-'Indicator Data'!X135)/(Y$195-Y$194)*10)),1))</f>
        <v>7</v>
      </c>
      <c r="Z132" s="74">
        <f t="shared" ref="Z132:Z193" si="44">IF(AND(X132="x",Y132="x"),"x",ROUND(AVERAGE(Y132,X132),1))</f>
        <v>6.4</v>
      </c>
      <c r="AA132" s="88">
        <f>('Indicator Data'!AJ135+'Indicator Data'!AI135*0.5+'Indicator Data'!AH135*0.25)/1000</f>
        <v>35.641249999999999</v>
      </c>
      <c r="AB132" s="79">
        <f>AA132*1000/'Indicator Data'!BC135</f>
        <v>1.8090540201536574E-4</v>
      </c>
      <c r="AC132" s="74">
        <f t="shared" ref="AC132:AC193" si="45">IF(AB132="x","x",ROUND(IF(AB132&gt;AC$195,10,IF(AB132&lt;AC$194,0,10-(AC$195-AB132)/(AC$195-AC$194)*10)),1))</f>
        <v>0</v>
      </c>
      <c r="AD132" s="73">
        <f>IF('Indicator Data'!AN135="No data","x",ROUND(IF('Indicator Data'!AN135&lt;$AD$194,10,IF('Indicator Data'!AN135&gt;$AD$195,0,($AD$195-'Indicator Data'!AN135)/($AD$195-$AD$194)*10)),1))</f>
        <v>5.3</v>
      </c>
      <c r="AE132" s="73">
        <f>IF('Indicator Data'!AO135="No data","x",ROUND(IF('Indicator Data'!AO135&gt;$AE$195,10,IF('Indicator Data'!AO135&lt;$AE$194,0,10-($AE$195-'Indicator Data'!AO135)/($AE$195-$AE$194)*10)),1))</f>
        <v>5</v>
      </c>
      <c r="AF132" s="80">
        <f>IF('Indicator Data'!AP135="No data","x",ROUND(IF('Indicator Data'!AP135&gt;$AF$195,10,IF('Indicator Data'!AP135&lt;$AF$194,0,10-($AF$195-'Indicator Data'!AP135)/($AF$195-$AF$194)*10)),1))</f>
        <v>6.8</v>
      </c>
      <c r="AG132" s="80">
        <f>IF('Indicator Data'!AQ135="No data","x",ROUND(IF('Indicator Data'!AQ135&gt;$AG$195,10,IF('Indicator Data'!AQ135&lt;$AG$194,0,10-($AG$195-'Indicator Data'!AQ135)/($AG$195-$AG$194)*10)),1))</f>
        <v>6.6</v>
      </c>
      <c r="AH132" s="73">
        <f t="shared" ref="AH132:AH193" si="46">IF(AF132="x","x",ROUND(IF(AG132="x",AF132,SUM(AF132*0.8,AG132*0.2)),1))</f>
        <v>6.8</v>
      </c>
      <c r="AI132" s="74">
        <f t="shared" ref="AI132:AI193" si="47">ROUND(AVERAGE(AE132,AH132,AD132),1)</f>
        <v>5.7</v>
      </c>
      <c r="AJ132" s="81">
        <f t="shared" ref="AJ132:AJ193" si="48">ROUND(IF(AND(W132="x",Z132="x",AI132="x"),AC132,IF(AND(W132="x",Z132="x"),(10-GEOMEAN(((10-AI132)/10*9+1),((10-AC132)/10*9+1)))/9*10,IF(AI132="x",(10-GEOMEAN(((10-W132)/10*9+1),((10-Z132)/10*9+1),((10-AC132)/10*9+1)))/9*10,IF(W132="x",(10-GEOMEAN(((10-AI132)/10*9+1),((10-Z132)/10*9+1),((10-AC132)/10*9+1)))/9*10,(10-GEOMEAN(((10-W132)/10*9+1),((10-Z132)/10*9+1),((10-AC132)/10*9+1),((10-AI132)/10*9+1)))/9*10)))),1)</f>
        <v>3.9</v>
      </c>
      <c r="AK132" s="82">
        <f t="shared" si="35"/>
        <v>6.2</v>
      </c>
    </row>
    <row r="133" spans="1:37" s="4" customFormat="1" x14ac:dyDescent="0.35">
      <c r="A133" s="126" t="str">
        <f>'Indicator Data'!A136</f>
        <v>Palau</v>
      </c>
      <c r="B133" s="59" t="str">
        <f>'Indicator Data'!B136</f>
        <v>PLW</v>
      </c>
      <c r="C133" s="73">
        <f>ROUND(IF('Indicator Data'!Q136="No data",IF((0.1233*LN('Indicator Data'!BB136)-0.4559)&gt;C$195,0,IF((0.1233*LN('Indicator Data'!BB136)-0.4559)&lt;C$194,10,(C$195-(0.1233*LN('Indicator Data'!BB136)-0.4559))/(C$195-C$194)*10)),IF('Indicator Data'!Q136&gt;C$195,0,IF('Indicator Data'!Q136&lt;C$194,10,(C$195-'Indicator Data'!Q136)/(C$195-C$194)*10))),1)</f>
        <v>2.2999999999999998</v>
      </c>
      <c r="D133" s="73" t="str">
        <f>IF('Indicator Data'!R136="No data","x",ROUND((IF(LOG('Indicator Data'!R136*1000)&gt;D$195,10,IF(LOG('Indicator Data'!R136*1000)&lt;D$194,0,10-(D$195-LOG('Indicator Data'!R136*1000))/(D$195-D$194)*10))),1))</f>
        <v>x</v>
      </c>
      <c r="E133" s="74">
        <f t="shared" si="36"/>
        <v>2.2999999999999998</v>
      </c>
      <c r="F133" s="73" t="str">
        <f>IF('Indicator Data'!AF136="No data","x",ROUND(IF('Indicator Data'!AF136&gt;F$195,10,IF('Indicator Data'!AF136&lt;F$194,0,10-(F$195-'Indicator Data'!AF136)/(F$195-F$194)*10)),1))</f>
        <v>x</v>
      </c>
      <c r="G133" s="73" t="str">
        <f>IF('Indicator Data'!AG136="No data","x",ROUND(IF('Indicator Data'!AG136&gt;G$195,10,IF('Indicator Data'!AG136&lt;G$194,0,10-(G$195-'Indicator Data'!AG136)/(G$195-G$194)*10)),1))</f>
        <v>x</v>
      </c>
      <c r="H133" s="74" t="str">
        <f t="shared" si="37"/>
        <v>x</v>
      </c>
      <c r="I133" s="75">
        <f>SUM(IF('Indicator Data'!S136=0,0,'Indicator Data'!S136/1000000),SUM('Indicator Data'!T136:U136))</f>
        <v>31.27</v>
      </c>
      <c r="J133" s="75">
        <f>I133/'Indicator Data'!BC136*1000000</f>
        <v>1439.0906162271617</v>
      </c>
      <c r="K133" s="73">
        <f t="shared" si="38"/>
        <v>10</v>
      </c>
      <c r="L133" s="73">
        <f>IF('Indicator Data'!V136="No data","x",ROUND(IF('Indicator Data'!V136&gt;L$195,10,IF('Indicator Data'!V136&lt;L$194,0,10-(L$195-'Indicator Data'!V136)/(L$195-L$194)*10)),1))</f>
        <v>5.2</v>
      </c>
      <c r="M133" s="74">
        <f t="shared" si="39"/>
        <v>7.6</v>
      </c>
      <c r="N133" s="76">
        <f t="shared" si="40"/>
        <v>4.0999999999999996</v>
      </c>
      <c r="O133" s="88">
        <f>IF(AND('Indicator Data'!AK136="No data",'Indicator Data'!AL136="No data"),0,SUM('Indicator Data'!AK136:AM136)/1000)</f>
        <v>0</v>
      </c>
      <c r="P133" s="73">
        <f t="shared" si="41"/>
        <v>0</v>
      </c>
      <c r="Q133" s="77">
        <f>O133*1000/'Indicator Data'!BC136</f>
        <v>0</v>
      </c>
      <c r="R133" s="73">
        <f t="shared" si="42"/>
        <v>0</v>
      </c>
      <c r="S133" s="78">
        <f t="shared" si="43"/>
        <v>0</v>
      </c>
      <c r="T133" s="73" t="str">
        <f>IF('Indicator Data'!AB136="No data","x",ROUND(IF('Indicator Data'!AB136&gt;T$195,10,IF('Indicator Data'!AB136&lt;T$194,0,10-(T$195-'Indicator Data'!AB136)/(T$195-T$194)*10)),1))</f>
        <v>x</v>
      </c>
      <c r="U133" s="73">
        <f>IF('Indicator Data'!AA136="No data","x",ROUND(IF('Indicator Data'!AA136&gt;U$195,10,IF('Indicator Data'!AA136&lt;U$194,0,10-(U$195-'Indicator Data'!AA136)/(U$195-U$194)*10)),1))</f>
        <v>1.9</v>
      </c>
      <c r="V133" s="73" t="str">
        <f>IF('Indicator Data'!AE136="No data","x",ROUND(IF('Indicator Data'!AE136&gt;V$195,10,IF('Indicator Data'!AE136&lt;V$194,0,10-(V$195-'Indicator Data'!AE136)/(V$195-V$194)*10)),1))</f>
        <v>x</v>
      </c>
      <c r="W133" s="74">
        <f t="shared" si="34"/>
        <v>1.9</v>
      </c>
      <c r="X133" s="73">
        <f>IF('Indicator Data'!W136="No data","x",ROUND(IF('Indicator Data'!W136&gt;X$195,10,IF('Indicator Data'!W136&lt;X$194,0,10-(X$195-'Indicator Data'!W136)/(X$195-X$194)*10)),1))</f>
        <v>1.2</v>
      </c>
      <c r="Y133" s="73">
        <f>IF('Indicator Data'!X136="No data","x",ROUND(IF('Indicator Data'!X136&gt;Y$195,10,IF('Indicator Data'!X136&lt;Y$194,0,10-(Y$195-'Indicator Data'!X136)/(Y$195-Y$194)*10)),1))</f>
        <v>0.5</v>
      </c>
      <c r="Z133" s="74">
        <f t="shared" si="44"/>
        <v>0.9</v>
      </c>
      <c r="AA133" s="88">
        <f>('Indicator Data'!AJ136+'Indicator Data'!AI136*0.5+'Indicator Data'!AH136*0.25)/1000</f>
        <v>0</v>
      </c>
      <c r="AB133" s="79">
        <f>AA133*1000/'Indicator Data'!BC136</f>
        <v>0</v>
      </c>
      <c r="AC133" s="74">
        <f t="shared" si="45"/>
        <v>0</v>
      </c>
      <c r="AD133" s="73">
        <f>IF('Indicator Data'!AN136="No data","x",ROUND(IF('Indicator Data'!AN136&lt;$AD$194,10,IF('Indicator Data'!AN136&gt;$AD$195,0,($AD$195-'Indicator Data'!AN136)/($AD$195-$AD$194)*10)),1))</f>
        <v>10</v>
      </c>
      <c r="AE133" s="73">
        <f>IF('Indicator Data'!AO136="No data","x",ROUND(IF('Indicator Data'!AO136&gt;$AE$195,10,IF('Indicator Data'!AO136&lt;$AE$194,0,10-($AE$195-'Indicator Data'!AO136)/($AE$195-$AE$194)*10)),1))</f>
        <v>0</v>
      </c>
      <c r="AF133" s="80" t="str">
        <f>IF('Indicator Data'!AP136="No data","x",ROUND(IF('Indicator Data'!AP136&gt;$AF$195,10,IF('Indicator Data'!AP136&lt;$AF$194,0,10-($AF$195-'Indicator Data'!AP136)/($AF$195-$AF$194)*10)),1))</f>
        <v>x</v>
      </c>
      <c r="AG133" s="80" t="str">
        <f>IF('Indicator Data'!AQ136="No data","x",ROUND(IF('Indicator Data'!AQ136&gt;$AG$195,10,IF('Indicator Data'!AQ136&lt;$AG$194,0,10-($AG$195-'Indicator Data'!AQ136)/($AG$195-$AG$194)*10)),1))</f>
        <v>x</v>
      </c>
      <c r="AH133" s="73" t="str">
        <f t="shared" si="46"/>
        <v>x</v>
      </c>
      <c r="AI133" s="74">
        <f t="shared" si="47"/>
        <v>5</v>
      </c>
      <c r="AJ133" s="81">
        <f t="shared" si="48"/>
        <v>2.2000000000000002</v>
      </c>
      <c r="AK133" s="82">
        <f t="shared" si="35"/>
        <v>1.2</v>
      </c>
    </row>
    <row r="134" spans="1:37" s="4" customFormat="1" x14ac:dyDescent="0.35">
      <c r="A134" s="126" t="str">
        <f>'Indicator Data'!A137</f>
        <v>Palestine</v>
      </c>
      <c r="B134" s="59" t="str">
        <f>'Indicator Data'!B137</f>
        <v>PSE</v>
      </c>
      <c r="C134" s="73">
        <f>ROUND(IF('Indicator Data'!Q137="No data",IF((0.1233*LN('Indicator Data'!BB137)-0.4559)&gt;C$195,0,IF((0.1233*LN('Indicator Data'!BB137)-0.4559)&lt;C$194,10,(C$195-(0.1233*LN('Indicator Data'!BB137)-0.4559))/(C$195-C$194)*10)),IF('Indicator Data'!Q137&gt;C$195,0,IF('Indicator Data'!Q137&lt;C$194,10,(C$195-'Indicator Data'!Q137)/(C$195-C$194)*10))),1)</f>
        <v>4.0999999999999996</v>
      </c>
      <c r="D134" s="73">
        <f>IF('Indicator Data'!R137="No data","x",ROUND((IF(LOG('Indicator Data'!R137*1000)&gt;D$195,10,IF(LOG('Indicator Data'!R137*1000)&lt;D$194,0,10-(D$195-LOG('Indicator Data'!R137*1000))/(D$195-D$194)*10))),1))</f>
        <v>2.7</v>
      </c>
      <c r="E134" s="74">
        <f t="shared" si="36"/>
        <v>3.4</v>
      </c>
      <c r="F134" s="73" t="str">
        <f>IF('Indicator Data'!AF137="No data","x",ROUND(IF('Indicator Data'!AF137&gt;F$195,10,IF('Indicator Data'!AF137&lt;F$194,0,10-(F$195-'Indicator Data'!AF137)/(F$195-F$194)*10)),1))</f>
        <v>x</v>
      </c>
      <c r="G134" s="73">
        <f>IF('Indicator Data'!AG137="No data","x",ROUND(IF('Indicator Data'!AG137&gt;G$195,10,IF('Indicator Data'!AG137&lt;G$194,0,10-(G$195-'Indicator Data'!AG137)/(G$195-G$194)*10)),1))</f>
        <v>2.4</v>
      </c>
      <c r="H134" s="74">
        <f t="shared" si="37"/>
        <v>2.4</v>
      </c>
      <c r="I134" s="75">
        <f>SUM(IF('Indicator Data'!S137=0,0,'Indicator Data'!S137/1000000),SUM('Indicator Data'!T137:U137))</f>
        <v>3066.3652120000002</v>
      </c>
      <c r="J134" s="75">
        <f>I134/'Indicator Data'!BC137*1000000</f>
        <v>654.53813746097205</v>
      </c>
      <c r="K134" s="73">
        <f t="shared" si="38"/>
        <v>10</v>
      </c>
      <c r="L134" s="73">
        <f>IF('Indicator Data'!V137="No data","x",ROUND(IF('Indicator Data'!V137&gt;L$195,10,IF('Indicator Data'!V137&lt;L$194,0,10-(L$195-'Indicator Data'!V137)/(L$195-L$194)*10)),1))</f>
        <v>8.5</v>
      </c>
      <c r="M134" s="74">
        <f t="shared" si="39"/>
        <v>9.3000000000000007</v>
      </c>
      <c r="N134" s="76">
        <f t="shared" si="40"/>
        <v>4.5999999999999996</v>
      </c>
      <c r="O134" s="88">
        <f>IF(AND('Indicator Data'!AK137="No data",'Indicator Data'!AL137="No data"),0,SUM('Indicator Data'!AK137:AM137)/1000)</f>
        <v>2763.7730000000001</v>
      </c>
      <c r="P134" s="73">
        <f t="shared" si="41"/>
        <v>10</v>
      </c>
      <c r="Q134" s="77">
        <f>O134*1000/'Indicator Data'!BC137</f>
        <v>0.58994761116697769</v>
      </c>
      <c r="R134" s="73">
        <f t="shared" si="42"/>
        <v>10</v>
      </c>
      <c r="S134" s="78">
        <f t="shared" si="43"/>
        <v>10</v>
      </c>
      <c r="T134" s="73" t="str">
        <f>IF('Indicator Data'!AB137="No data","x",ROUND(IF('Indicator Data'!AB137&gt;T$195,10,IF('Indicator Data'!AB137&lt;T$194,0,10-(T$195-'Indicator Data'!AB137)/(T$195-T$194)*10)),1))</f>
        <v>x</v>
      </c>
      <c r="U134" s="73">
        <f>IF('Indicator Data'!AA137="No data","x",ROUND(IF('Indicator Data'!AA137&gt;U$195,10,IF('Indicator Data'!AA137&lt;U$194,0,10-(U$195-'Indicator Data'!AA137)/(U$195-U$194)*10)),1))</f>
        <v>0</v>
      </c>
      <c r="V134" s="73" t="str">
        <f>IF('Indicator Data'!AE137="No data","x",ROUND(IF('Indicator Data'!AE137&gt;V$195,10,IF('Indicator Data'!AE137&lt;V$194,0,10-(V$195-'Indicator Data'!AE137)/(V$195-V$194)*10)),1))</f>
        <v>x</v>
      </c>
      <c r="W134" s="74">
        <f t="shared" si="34"/>
        <v>0</v>
      </c>
      <c r="X134" s="73">
        <f>IF('Indicator Data'!W137="No data","x",ROUND(IF('Indicator Data'!W137&gt;X$195,10,IF('Indicator Data'!W137&lt;X$194,0,10-(X$195-'Indicator Data'!W137)/(X$195-X$194)*10)),1))</f>
        <v>1.6</v>
      </c>
      <c r="Y134" s="73">
        <f>IF('Indicator Data'!X137="No data","x",ROUND(IF('Indicator Data'!X137&gt;Y$195,10,IF('Indicator Data'!X137&lt;Y$194,0,10-(Y$195-'Indicator Data'!X137)/(Y$195-Y$194)*10)),1))</f>
        <v>0.3</v>
      </c>
      <c r="Z134" s="74">
        <f t="shared" si="44"/>
        <v>1</v>
      </c>
      <c r="AA134" s="88">
        <f>('Indicator Data'!AJ137+'Indicator Data'!AI137*0.5+'Indicator Data'!AH137*0.25)/1000</f>
        <v>0</v>
      </c>
      <c r="AB134" s="79">
        <f>AA134*1000/'Indicator Data'!BC137</f>
        <v>0</v>
      </c>
      <c r="AC134" s="74">
        <f t="shared" si="45"/>
        <v>0</v>
      </c>
      <c r="AD134" s="73">
        <f>IF('Indicator Data'!AN137="No data","x",ROUND(IF('Indicator Data'!AN137&lt;$AD$194,10,IF('Indicator Data'!AN137&gt;$AD$195,0,($AD$195-'Indicator Data'!AN137)/($AD$195-$AD$194)*10)),1))</f>
        <v>3.9</v>
      </c>
      <c r="AE134" s="73">
        <f>IF('Indicator Data'!AO137="No data","x",ROUND(IF('Indicator Data'!AO137&gt;$AE$195,10,IF('Indicator Data'!AO137&lt;$AE$194,0,10-($AE$195-'Indicator Data'!AO137)/($AE$195-$AE$194)*10)),1))</f>
        <v>1.5</v>
      </c>
      <c r="AF134" s="80" t="str">
        <f>IF('Indicator Data'!AP137="No data","x",ROUND(IF('Indicator Data'!AP137&gt;$AF$195,10,IF('Indicator Data'!AP137&lt;$AF$194,0,10-($AF$195-'Indicator Data'!AP137)/($AF$195-$AF$194)*10)),1))</f>
        <v>x</v>
      </c>
      <c r="AG134" s="80" t="str">
        <f>IF('Indicator Data'!AQ137="No data","x",ROUND(IF('Indicator Data'!AQ137&gt;$AG$195,10,IF('Indicator Data'!AQ137&lt;$AG$194,0,10-($AG$195-'Indicator Data'!AQ137)/($AG$195-$AG$194)*10)),1))</f>
        <v>x</v>
      </c>
      <c r="AH134" s="73" t="str">
        <f t="shared" si="46"/>
        <v>x</v>
      </c>
      <c r="AI134" s="74">
        <f t="shared" si="47"/>
        <v>2.7</v>
      </c>
      <c r="AJ134" s="81">
        <f t="shared" si="48"/>
        <v>1</v>
      </c>
      <c r="AK134" s="82">
        <f t="shared" si="35"/>
        <v>7.8</v>
      </c>
    </row>
    <row r="135" spans="1:37" s="4" customFormat="1" x14ac:dyDescent="0.35">
      <c r="A135" s="126" t="str">
        <f>'Indicator Data'!A138</f>
        <v>Panama</v>
      </c>
      <c r="B135" s="59" t="str">
        <f>'Indicator Data'!B138</f>
        <v>PAN</v>
      </c>
      <c r="C135" s="73">
        <f>ROUND(IF('Indicator Data'!Q138="No data",IF((0.1233*LN('Indicator Data'!BB138)-0.4559)&gt;C$195,0,IF((0.1233*LN('Indicator Data'!BB138)-0.4559)&lt;C$194,10,(C$195-(0.1233*LN('Indicator Data'!BB138)-0.4559))/(C$195-C$194)*10)),IF('Indicator Data'!Q138&gt;C$195,0,IF('Indicator Data'!Q138&lt;C$194,10,(C$195-'Indicator Data'!Q138)/(C$195-C$194)*10))),1)</f>
        <v>2.5</v>
      </c>
      <c r="D135" s="73" t="str">
        <f>IF('Indicator Data'!R138="No data","x",ROUND((IF(LOG('Indicator Data'!R138*1000)&gt;D$195,10,IF(LOG('Indicator Data'!R138*1000)&lt;D$194,0,10-(D$195-LOG('Indicator Data'!R138*1000))/(D$195-D$194)*10))),1))</f>
        <v>x</v>
      </c>
      <c r="E135" s="74">
        <f t="shared" si="36"/>
        <v>2.5</v>
      </c>
      <c r="F135" s="73">
        <f>IF('Indicator Data'!AF138="No data","x",ROUND(IF('Indicator Data'!AF138&gt;F$195,10,IF('Indicator Data'!AF138&lt;F$194,0,10-(F$195-'Indicator Data'!AF138)/(F$195-F$194)*10)),1))</f>
        <v>6.1</v>
      </c>
      <c r="G135" s="73">
        <f>IF('Indicator Data'!AG138="No data","x",ROUND(IF('Indicator Data'!AG138&gt;G$195,10,IF('Indicator Data'!AG138&lt;G$194,0,10-(G$195-'Indicator Data'!AG138)/(G$195-G$194)*10)),1))</f>
        <v>6.4</v>
      </c>
      <c r="H135" s="74">
        <f t="shared" si="37"/>
        <v>6.3</v>
      </c>
      <c r="I135" s="75">
        <f>SUM(IF('Indicator Data'!S138=0,0,'Indicator Data'!S138/1000000),SUM('Indicator Data'!T138:U138))</f>
        <v>18.353369999999998</v>
      </c>
      <c r="J135" s="75">
        <f>I135/'Indicator Data'!BC138*1000000</f>
        <v>4.4779749703983347</v>
      </c>
      <c r="K135" s="73">
        <f t="shared" si="38"/>
        <v>0.1</v>
      </c>
      <c r="L135" s="73">
        <f>IF('Indicator Data'!V138="No data","x",ROUND(IF('Indicator Data'!V138&gt;L$195,10,IF('Indicator Data'!V138&lt;L$194,0,10-(L$195-'Indicator Data'!V138)/(L$195-L$194)*10)),1))</f>
        <v>0</v>
      </c>
      <c r="M135" s="74">
        <f t="shared" si="39"/>
        <v>0.1</v>
      </c>
      <c r="N135" s="76">
        <f t="shared" si="40"/>
        <v>2.9</v>
      </c>
      <c r="O135" s="88">
        <f>IF(AND('Indicator Data'!AK138="No data",'Indicator Data'!AL138="No data"),0,SUM('Indicator Data'!AK138:AM138)/1000)</f>
        <v>2.4670000000000001</v>
      </c>
      <c r="P135" s="73">
        <f t="shared" si="41"/>
        <v>1.3</v>
      </c>
      <c r="Q135" s="77">
        <f>O135*1000/'Indicator Data'!BC138</f>
        <v>6.0191475745177551E-4</v>
      </c>
      <c r="R135" s="73">
        <f t="shared" si="42"/>
        <v>2.8</v>
      </c>
      <c r="S135" s="78">
        <f t="shared" si="43"/>
        <v>2.1</v>
      </c>
      <c r="T135" s="73">
        <f>IF('Indicator Data'!AB138="No data","x",ROUND(IF('Indicator Data'!AB138&gt;T$195,10,IF('Indicator Data'!AB138&lt;T$194,0,10-(T$195-'Indicator Data'!AB138)/(T$195-T$194)*10)),1))</f>
        <v>1.6</v>
      </c>
      <c r="U135" s="73">
        <f>IF('Indicator Data'!AA138="No data","x",ROUND(IF('Indicator Data'!AA138&gt;U$195,10,IF('Indicator Data'!AA138&lt;U$194,0,10-(U$195-'Indicator Data'!AA138)/(U$195-U$194)*10)),1))</f>
        <v>1</v>
      </c>
      <c r="V135" s="73">
        <f>IF('Indicator Data'!AE138="No data","x",ROUND(IF('Indicator Data'!AE138&gt;V$195,10,IF('Indicator Data'!AE138&lt;V$194,0,10-(V$195-'Indicator Data'!AE138)/(V$195-V$194)*10)),1))</f>
        <v>0</v>
      </c>
      <c r="W135" s="74">
        <f t="shared" si="34"/>
        <v>0.9</v>
      </c>
      <c r="X135" s="73">
        <f>IF('Indicator Data'!W138="No data","x",ROUND(IF('Indicator Data'!W138&gt;X$195,10,IF('Indicator Data'!W138&lt;X$194,0,10-(X$195-'Indicator Data'!W138)/(X$195-X$194)*10)),1))</f>
        <v>1.2</v>
      </c>
      <c r="Y135" s="73">
        <f>IF('Indicator Data'!X138="No data","x",ROUND(IF('Indicator Data'!X138&gt;Y$195,10,IF('Indicator Data'!X138&lt;Y$194,0,10-(Y$195-'Indicator Data'!X138)/(Y$195-Y$194)*10)),1))</f>
        <v>0.9</v>
      </c>
      <c r="Z135" s="74">
        <f t="shared" si="44"/>
        <v>1.1000000000000001</v>
      </c>
      <c r="AA135" s="88">
        <f>('Indicator Data'!AJ138+'Indicator Data'!AI138*0.5+'Indicator Data'!AH138*0.25)/1000</f>
        <v>9</v>
      </c>
      <c r="AB135" s="79">
        <f>AA135*1000/'Indicator Data'!BC138</f>
        <v>2.1958787260097199E-3</v>
      </c>
      <c r="AC135" s="74">
        <f t="shared" si="45"/>
        <v>0.2</v>
      </c>
      <c r="AD135" s="73">
        <f>IF('Indicator Data'!AN138="No data","x",ROUND(IF('Indicator Data'!AN138&lt;$AD$194,10,IF('Indicator Data'!AN138&gt;$AD$195,0,($AD$195-'Indicator Data'!AN138)/($AD$195-$AD$194)*10)),1))</f>
        <v>4</v>
      </c>
      <c r="AE135" s="73">
        <f>IF('Indicator Data'!AO138="No data","x",ROUND(IF('Indicator Data'!AO138&gt;$AE$195,10,IF('Indicator Data'!AO138&lt;$AE$194,0,10-($AE$195-'Indicator Data'!AO138)/($AE$195-$AE$194)*10)),1))</f>
        <v>1.4</v>
      </c>
      <c r="AF135" s="80">
        <f>IF('Indicator Data'!AP138="No data","x",ROUND(IF('Indicator Data'!AP138&gt;$AF$195,10,IF('Indicator Data'!AP138&lt;$AF$194,0,10-($AF$195-'Indicator Data'!AP138)/($AF$195-$AF$194)*10)),1))</f>
        <v>2.2000000000000002</v>
      </c>
      <c r="AG135" s="80">
        <f>IF('Indicator Data'!AQ138="No data","x",ROUND(IF('Indicator Data'!AQ138&gt;$AG$195,10,IF('Indicator Data'!AQ138&lt;$AG$194,0,10-($AG$195-'Indicator Data'!AQ138)/($AG$195-$AG$194)*10)),1))</f>
        <v>1.1000000000000001</v>
      </c>
      <c r="AH135" s="73">
        <f t="shared" si="46"/>
        <v>2</v>
      </c>
      <c r="AI135" s="74">
        <f t="shared" si="47"/>
        <v>2.5</v>
      </c>
      <c r="AJ135" s="81">
        <f t="shared" si="48"/>
        <v>1.2</v>
      </c>
      <c r="AK135" s="82">
        <f t="shared" si="35"/>
        <v>1.7</v>
      </c>
    </row>
    <row r="136" spans="1:37" s="4" customFormat="1" x14ac:dyDescent="0.35">
      <c r="A136" s="126" t="str">
        <f>'Indicator Data'!A139</f>
        <v>Papua New Guinea</v>
      </c>
      <c r="B136" s="59" t="str">
        <f>'Indicator Data'!B139</f>
        <v>PNG</v>
      </c>
      <c r="C136" s="73">
        <f>ROUND(IF('Indicator Data'!Q139="No data",IF((0.1233*LN('Indicator Data'!BB139)-0.4559)&gt;C$195,0,IF((0.1233*LN('Indicator Data'!BB139)-0.4559)&lt;C$194,10,(C$195-(0.1233*LN('Indicator Data'!BB139)-0.4559))/(C$195-C$194)*10)),IF('Indicator Data'!Q139&gt;C$195,0,IF('Indicator Data'!Q139&lt;C$194,10,(C$195-'Indicator Data'!Q139)/(C$195-C$194)*10))),1)</f>
        <v>6.2</v>
      </c>
      <c r="D136" s="73" t="str">
        <f>IF('Indicator Data'!R139="No data","x",ROUND((IF(LOG('Indicator Data'!R139*1000)&gt;D$195,10,IF(LOG('Indicator Data'!R139*1000)&lt;D$194,0,10-(D$195-LOG('Indicator Data'!R139*1000))/(D$195-D$194)*10))),1))</f>
        <v>x</v>
      </c>
      <c r="E136" s="74">
        <f t="shared" si="36"/>
        <v>6.2</v>
      </c>
      <c r="F136" s="73">
        <f>IF('Indicator Data'!AF139="No data","x",ROUND(IF('Indicator Data'!AF139&gt;F$195,10,IF('Indicator Data'!AF139&lt;F$194,0,10-(F$195-'Indicator Data'!AF139)/(F$195-F$194)*10)),1))</f>
        <v>9.9</v>
      </c>
      <c r="G136" s="73">
        <f>IF('Indicator Data'!AG139="No data","x",ROUND(IF('Indicator Data'!AG139&gt;G$195,10,IF('Indicator Data'!AG139&lt;G$194,0,10-(G$195-'Indicator Data'!AG139)/(G$195-G$194)*10)),1))</f>
        <v>4.7</v>
      </c>
      <c r="H136" s="74">
        <f t="shared" si="37"/>
        <v>7.3</v>
      </c>
      <c r="I136" s="75">
        <f>SUM(IF('Indicator Data'!S139=0,0,'Indicator Data'!S139/1000000),SUM('Indicator Data'!T139:U139))</f>
        <v>887.84702299999992</v>
      </c>
      <c r="J136" s="75">
        <f>I136/'Indicator Data'!BC139*1000000</f>
        <v>107.60266529732417</v>
      </c>
      <c r="K136" s="73">
        <f t="shared" si="38"/>
        <v>2.2000000000000002</v>
      </c>
      <c r="L136" s="73">
        <f>IF('Indicator Data'!V139="No data","x",ROUND(IF('Indicator Data'!V139&gt;L$195,10,IF('Indicator Data'!V139&lt;L$194,0,10-(L$195-'Indicator Data'!V139)/(L$195-L$194)*10)),1))</f>
        <v>1.8</v>
      </c>
      <c r="M136" s="74">
        <f t="shared" si="39"/>
        <v>2</v>
      </c>
      <c r="N136" s="76">
        <f t="shared" si="40"/>
        <v>5.4</v>
      </c>
      <c r="O136" s="88">
        <f>IF(AND('Indicator Data'!AK139="No data",'Indicator Data'!AL139="No data"),0,SUM('Indicator Data'!AK139:AM139)/1000)</f>
        <v>22.303000000000001</v>
      </c>
      <c r="P136" s="73">
        <f t="shared" si="41"/>
        <v>4.5</v>
      </c>
      <c r="Q136" s="77">
        <f>O136*1000/'Indicator Data'!BC139</f>
        <v>2.7030132240768029E-3</v>
      </c>
      <c r="R136" s="73">
        <f t="shared" si="42"/>
        <v>4.0999999999999996</v>
      </c>
      <c r="S136" s="78">
        <f t="shared" si="43"/>
        <v>4.3</v>
      </c>
      <c r="T136" s="73">
        <f>IF('Indicator Data'!AB139="No data","x",ROUND(IF('Indicator Data'!AB139&gt;T$195,10,IF('Indicator Data'!AB139&lt;T$194,0,10-(T$195-'Indicator Data'!AB139)/(T$195-T$194)*10)),1))</f>
        <v>1.8</v>
      </c>
      <c r="U136" s="73">
        <f>IF('Indicator Data'!AA139="No data","x",ROUND(IF('Indicator Data'!AA139&gt;U$195,10,IF('Indicator Data'!AA139&lt;U$194,0,10-(U$195-'Indicator Data'!AA139)/(U$195-U$194)*10)),1))</f>
        <v>7.9</v>
      </c>
      <c r="V136" s="73">
        <f>IF('Indicator Data'!AE139="No data","x",ROUND(IF('Indicator Data'!AE139&gt;V$195,10,IF('Indicator Data'!AE139&lt;V$194,0,10-(V$195-'Indicator Data'!AE139)/(V$195-V$194)*10)),1))</f>
        <v>3.3</v>
      </c>
      <c r="W136" s="74">
        <f t="shared" si="34"/>
        <v>4.3</v>
      </c>
      <c r="X136" s="73">
        <f>IF('Indicator Data'!W139="No data","x",ROUND(IF('Indicator Data'!W139&gt;X$195,10,IF('Indicator Data'!W139&lt;X$194,0,10-(X$195-'Indicator Data'!W139)/(X$195-X$194)*10)),1))</f>
        <v>4.0999999999999996</v>
      </c>
      <c r="Y136" s="73">
        <f>IF('Indicator Data'!X139="No data","x",ROUND(IF('Indicator Data'!X139&gt;Y$195,10,IF('Indicator Data'!X139&lt;Y$194,0,10-(Y$195-'Indicator Data'!X139)/(Y$195-Y$194)*10)),1))</f>
        <v>6.2</v>
      </c>
      <c r="Z136" s="74">
        <f t="shared" si="44"/>
        <v>5.2</v>
      </c>
      <c r="AA136" s="88">
        <f>('Indicator Data'!AJ139+'Indicator Data'!AI139*0.5+'Indicator Data'!AH139*0.25)/1000</f>
        <v>545.03599999999994</v>
      </c>
      <c r="AB136" s="79">
        <f>AA136*1000/'Indicator Data'!BC139</f>
        <v>6.6055665856518148E-2</v>
      </c>
      <c r="AC136" s="74">
        <f t="shared" si="45"/>
        <v>6.6</v>
      </c>
      <c r="AD136" s="73">
        <f>IF('Indicator Data'!AN139="No data","x",ROUND(IF('Indicator Data'!AN139&lt;$AD$194,10,IF('Indicator Data'!AN139&gt;$AD$195,0,($AD$195-'Indicator Data'!AN139)/($AD$195-$AD$194)*10)),1))</f>
        <v>6.5</v>
      </c>
      <c r="AE136" s="73">
        <f>IF('Indicator Data'!AO139="No data","x",ROUND(IF('Indicator Data'!AO139&gt;$AE$195,10,IF('Indicator Data'!AO139&lt;$AE$194,0,10-($AE$195-'Indicator Data'!AO139)/($AE$195-$AE$194)*10)),1))</f>
        <v>3</v>
      </c>
      <c r="AF136" s="80" t="str">
        <f>IF('Indicator Data'!AP139="No data","x",ROUND(IF('Indicator Data'!AP139&gt;$AF$195,10,IF('Indicator Data'!AP139&lt;$AF$194,0,10-($AF$195-'Indicator Data'!AP139)/($AF$195-$AF$194)*10)),1))</f>
        <v>x</v>
      </c>
      <c r="AG136" s="80" t="str">
        <f>IF('Indicator Data'!AQ139="No data","x",ROUND(IF('Indicator Data'!AQ139&gt;$AG$195,10,IF('Indicator Data'!AQ139&lt;$AG$194,0,10-($AG$195-'Indicator Data'!AQ139)/($AG$195-$AG$194)*10)),1))</f>
        <v>x</v>
      </c>
      <c r="AH136" s="73" t="str">
        <f t="shared" si="46"/>
        <v>x</v>
      </c>
      <c r="AI136" s="74">
        <f t="shared" si="47"/>
        <v>4.8</v>
      </c>
      <c r="AJ136" s="81">
        <f t="shared" si="48"/>
        <v>5.3</v>
      </c>
      <c r="AK136" s="82">
        <f t="shared" si="35"/>
        <v>4.8</v>
      </c>
    </row>
    <row r="137" spans="1:37" s="4" customFormat="1" x14ac:dyDescent="0.35">
      <c r="A137" s="126" t="str">
        <f>'Indicator Data'!A140</f>
        <v>Paraguay</v>
      </c>
      <c r="B137" s="59" t="str">
        <f>'Indicator Data'!B140</f>
        <v>PRY</v>
      </c>
      <c r="C137" s="73">
        <f>ROUND(IF('Indicator Data'!Q140="No data",IF((0.1233*LN('Indicator Data'!BB140)-0.4559)&gt;C$195,0,IF((0.1233*LN('Indicator Data'!BB140)-0.4559)&lt;C$194,10,(C$195-(0.1233*LN('Indicator Data'!BB140)-0.4559))/(C$195-C$194)*10)),IF('Indicator Data'!Q140&gt;C$195,0,IF('Indicator Data'!Q140&lt;C$194,10,(C$195-'Indicator Data'!Q140)/(C$195-C$194)*10))),1)</f>
        <v>3.8</v>
      </c>
      <c r="D137" s="73">
        <f>IF('Indicator Data'!R140="No data","x",ROUND((IF(LOG('Indicator Data'!R140*1000)&gt;D$195,10,IF(LOG('Indicator Data'!R140*1000)&lt;D$194,0,10-(D$195-LOG('Indicator Data'!R140*1000))/(D$195-D$194)*10))),1))</f>
        <v>4.8</v>
      </c>
      <c r="E137" s="74">
        <f t="shared" si="36"/>
        <v>4.3</v>
      </c>
      <c r="F137" s="73">
        <f>IF('Indicator Data'!AF140="No data","x",ROUND(IF('Indicator Data'!AF140&gt;F$195,10,IF('Indicator Data'!AF140&lt;F$194,0,10-(F$195-'Indicator Data'!AF140)/(F$195-F$194)*10)),1))</f>
        <v>6.2</v>
      </c>
      <c r="G137" s="73">
        <f>IF('Indicator Data'!AG140="No data","x",ROUND(IF('Indicator Data'!AG140&gt;G$195,10,IF('Indicator Data'!AG140&lt;G$194,0,10-(G$195-'Indicator Data'!AG140)/(G$195-G$194)*10)),1))</f>
        <v>5.7</v>
      </c>
      <c r="H137" s="74">
        <f t="shared" si="37"/>
        <v>6</v>
      </c>
      <c r="I137" s="75">
        <f>SUM(IF('Indicator Data'!S140=0,0,'Indicator Data'!S140/1000000),SUM('Indicator Data'!T140:U140))</f>
        <v>73.177199999999999</v>
      </c>
      <c r="J137" s="75">
        <f>I137/'Indicator Data'!BC140*1000000</f>
        <v>10.743504504355045</v>
      </c>
      <c r="K137" s="73">
        <f t="shared" si="38"/>
        <v>0.2</v>
      </c>
      <c r="L137" s="73">
        <f>IF('Indicator Data'!V140="No data","x",ROUND(IF('Indicator Data'!V140&gt;L$195,10,IF('Indicator Data'!V140&lt;L$194,0,10-(L$195-'Indicator Data'!V140)/(L$195-L$194)*10)),1))</f>
        <v>0.2</v>
      </c>
      <c r="M137" s="74">
        <f t="shared" si="39"/>
        <v>0.2</v>
      </c>
      <c r="N137" s="76">
        <f t="shared" si="40"/>
        <v>3.7</v>
      </c>
      <c r="O137" s="88">
        <f>IF(AND('Indicator Data'!AK140="No data",'Indicator Data'!AL140="No data"),0,SUM('Indicator Data'!AK140:AM140)/1000)</f>
        <v>0.217</v>
      </c>
      <c r="P137" s="73">
        <f t="shared" si="41"/>
        <v>0</v>
      </c>
      <c r="Q137" s="77">
        <f>O137*1000/'Indicator Data'!BC140</f>
        <v>3.1858836870569586E-5</v>
      </c>
      <c r="R137" s="73">
        <f t="shared" si="42"/>
        <v>0</v>
      </c>
      <c r="S137" s="78">
        <f t="shared" si="43"/>
        <v>0</v>
      </c>
      <c r="T137" s="73">
        <f>IF('Indicator Data'!AB140="No data","x",ROUND(IF('Indicator Data'!AB140&gt;T$195,10,IF('Indicator Data'!AB140&lt;T$194,0,10-(T$195-'Indicator Data'!AB140)/(T$195-T$194)*10)),1))</f>
        <v>1</v>
      </c>
      <c r="U137" s="73">
        <f>IF('Indicator Data'!AA140="No data","x",ROUND(IF('Indicator Data'!AA140&gt;U$195,10,IF('Indicator Data'!AA140&lt;U$194,0,10-(U$195-'Indicator Data'!AA140)/(U$195-U$194)*10)),1))</f>
        <v>0.8</v>
      </c>
      <c r="V137" s="73">
        <f>IF('Indicator Data'!AE140="No data","x",ROUND(IF('Indicator Data'!AE140&gt;V$195,10,IF('Indicator Data'!AE140&lt;V$194,0,10-(V$195-'Indicator Data'!AE140)/(V$195-V$194)*10)),1))</f>
        <v>0</v>
      </c>
      <c r="W137" s="74">
        <f t="shared" si="34"/>
        <v>0.6</v>
      </c>
      <c r="X137" s="73">
        <f>IF('Indicator Data'!W140="No data","x",ROUND(IF('Indicator Data'!W140&gt;X$195,10,IF('Indicator Data'!W140&lt;X$194,0,10-(X$195-'Indicator Data'!W140)/(X$195-X$194)*10)),1))</f>
        <v>1.6</v>
      </c>
      <c r="Y137" s="73">
        <f>IF('Indicator Data'!X140="No data","x",ROUND(IF('Indicator Data'!X140&gt;Y$195,10,IF('Indicator Data'!X140&lt;Y$194,0,10-(Y$195-'Indicator Data'!X140)/(Y$195-Y$194)*10)),1))</f>
        <v>0.3</v>
      </c>
      <c r="Z137" s="74">
        <f t="shared" si="44"/>
        <v>1</v>
      </c>
      <c r="AA137" s="88">
        <f>('Indicator Data'!AJ140+'Indicator Data'!AI140*0.5+'Indicator Data'!AH140*0.25)/1000</f>
        <v>35.225000000000001</v>
      </c>
      <c r="AB137" s="79">
        <f>AA137*1000/'Indicator Data'!BC140</f>
        <v>5.1715554321005233E-3</v>
      </c>
      <c r="AC137" s="74">
        <f t="shared" si="45"/>
        <v>0.5</v>
      </c>
      <c r="AD137" s="73">
        <f>IF('Indicator Data'!AN140="No data","x",ROUND(IF('Indicator Data'!AN140&lt;$AD$194,10,IF('Indicator Data'!AN140&gt;$AD$195,0,($AD$195-'Indicator Data'!AN140)/($AD$195-$AD$194)*10)),1))</f>
        <v>5.3</v>
      </c>
      <c r="AE137" s="73">
        <f>IF('Indicator Data'!AO140="No data","x",ROUND(IF('Indicator Data'!AO140&gt;$AE$195,10,IF('Indicator Data'!AO140&lt;$AE$194,0,10-($AE$195-'Indicator Data'!AO140)/($AE$195-$AE$194)*10)),1))</f>
        <v>2.2999999999999998</v>
      </c>
      <c r="AF137" s="80">
        <f>IF('Indicator Data'!AP140="No data","x",ROUND(IF('Indicator Data'!AP140&gt;$AF$195,10,IF('Indicator Data'!AP140&lt;$AF$194,0,10-($AF$195-'Indicator Data'!AP140)/($AF$195-$AF$194)*10)),1))</f>
        <v>3.7</v>
      </c>
      <c r="AG137" s="80">
        <f>IF('Indicator Data'!AQ140="No data","x",ROUND(IF('Indicator Data'!AQ140&gt;$AG$195,10,IF('Indicator Data'!AQ140&lt;$AG$194,0,10-($AG$195-'Indicator Data'!AQ140)/($AG$195-$AG$194)*10)),1))</f>
        <v>5.6</v>
      </c>
      <c r="AH137" s="73">
        <f t="shared" si="46"/>
        <v>4.0999999999999996</v>
      </c>
      <c r="AI137" s="74">
        <f t="shared" si="47"/>
        <v>3.9</v>
      </c>
      <c r="AJ137" s="81">
        <f t="shared" si="48"/>
        <v>1.6</v>
      </c>
      <c r="AK137" s="82">
        <f t="shared" si="35"/>
        <v>0.8</v>
      </c>
    </row>
    <row r="138" spans="1:37" s="4" customFormat="1" x14ac:dyDescent="0.35">
      <c r="A138" s="126" t="str">
        <f>'Indicator Data'!A141</f>
        <v>Peru</v>
      </c>
      <c r="B138" s="59" t="str">
        <f>'Indicator Data'!B141</f>
        <v>PER</v>
      </c>
      <c r="C138" s="73">
        <f>ROUND(IF('Indicator Data'!Q141="No data",IF((0.1233*LN('Indicator Data'!BB141)-0.4559)&gt;C$195,0,IF((0.1233*LN('Indicator Data'!BB141)-0.4559)&lt;C$194,10,(C$195-(0.1233*LN('Indicator Data'!BB141)-0.4559))/(C$195-C$194)*10)),IF('Indicator Data'!Q141&gt;C$195,0,IF('Indicator Data'!Q141&lt;C$194,10,(C$195-'Indicator Data'!Q141)/(C$195-C$194)*10))),1)</f>
        <v>3.1</v>
      </c>
      <c r="D138" s="73">
        <f>IF('Indicator Data'!R141="No data","x",ROUND((IF(LOG('Indicator Data'!R141*1000)&gt;D$195,10,IF(LOG('Indicator Data'!R141*1000)&lt;D$194,0,10-(D$195-LOG('Indicator Data'!R141*1000))/(D$195-D$194)*10))),1))</f>
        <v>6.1</v>
      </c>
      <c r="E138" s="74">
        <f t="shared" si="36"/>
        <v>4.8</v>
      </c>
      <c r="F138" s="73">
        <f>IF('Indicator Data'!AF141="No data","x",ROUND(IF('Indicator Data'!AF141&gt;F$195,10,IF('Indicator Data'!AF141&lt;F$194,0,10-(F$195-'Indicator Data'!AF141)/(F$195-F$194)*10)),1))</f>
        <v>4.9000000000000004</v>
      </c>
      <c r="G138" s="73">
        <f>IF('Indicator Data'!AG141="No data","x",ROUND(IF('Indicator Data'!AG141&gt;G$195,10,IF('Indicator Data'!AG141&lt;G$194,0,10-(G$195-'Indicator Data'!AG141)/(G$195-G$194)*10)),1))</f>
        <v>4.7</v>
      </c>
      <c r="H138" s="74">
        <f t="shared" si="37"/>
        <v>4.8</v>
      </c>
      <c r="I138" s="75">
        <f>SUM(IF('Indicator Data'!S141=0,0,'Indicator Data'!S141/1000000),SUM('Indicator Data'!T141:U141))</f>
        <v>133.95122700000002</v>
      </c>
      <c r="J138" s="75">
        <f>I138/'Indicator Data'!BC141*1000000</f>
        <v>4.1644399630361546</v>
      </c>
      <c r="K138" s="73">
        <f t="shared" si="38"/>
        <v>0.1</v>
      </c>
      <c r="L138" s="73">
        <f>IF('Indicator Data'!V141="No data","x",ROUND(IF('Indicator Data'!V141&gt;L$195,10,IF('Indicator Data'!V141&lt;L$194,0,10-(L$195-'Indicator Data'!V141)/(L$195-L$194)*10)),1))</f>
        <v>0</v>
      </c>
      <c r="M138" s="74">
        <f t="shared" si="39"/>
        <v>0.1</v>
      </c>
      <c r="N138" s="76">
        <f t="shared" si="40"/>
        <v>3.6</v>
      </c>
      <c r="O138" s="88">
        <f>IF(AND('Indicator Data'!AK141="No data",'Indicator Data'!AL141="No data"),0,SUM('Indicator Data'!AK141:AM141)/1000)</f>
        <v>61.28</v>
      </c>
      <c r="P138" s="73">
        <f t="shared" si="41"/>
        <v>6</v>
      </c>
      <c r="Q138" s="77">
        <f>O138*1000/'Indicator Data'!BC141</f>
        <v>1.9051477664691755E-3</v>
      </c>
      <c r="R138" s="73">
        <f t="shared" si="42"/>
        <v>3.7</v>
      </c>
      <c r="S138" s="78">
        <f t="shared" si="43"/>
        <v>4.9000000000000004</v>
      </c>
      <c r="T138" s="73">
        <f>IF('Indicator Data'!AB141="No data","x",ROUND(IF('Indicator Data'!AB141&gt;T$195,10,IF('Indicator Data'!AB141&lt;T$194,0,10-(T$195-'Indicator Data'!AB141)/(T$195-T$194)*10)),1))</f>
        <v>0.6</v>
      </c>
      <c r="U138" s="73">
        <f>IF('Indicator Data'!AA141="No data","x",ROUND(IF('Indicator Data'!AA141&gt;U$195,10,IF('Indicator Data'!AA141&lt;U$194,0,10-(U$195-'Indicator Data'!AA141)/(U$195-U$194)*10)),1))</f>
        <v>2.1</v>
      </c>
      <c r="V138" s="73">
        <f>IF('Indicator Data'!AE141="No data","x",ROUND(IF('Indicator Data'!AE141&gt;V$195,10,IF('Indicator Data'!AE141&lt;V$194,0,10-(V$195-'Indicator Data'!AE141)/(V$195-V$194)*10)),1))</f>
        <v>0.1</v>
      </c>
      <c r="W138" s="74">
        <f t="shared" si="34"/>
        <v>0.9</v>
      </c>
      <c r="X138" s="73">
        <f>IF('Indicator Data'!W141="No data","x",ROUND(IF('Indicator Data'!W141&gt;X$195,10,IF('Indicator Data'!W141&lt;X$194,0,10-(X$195-'Indicator Data'!W141)/(X$195-X$194)*10)),1))</f>
        <v>1.2</v>
      </c>
      <c r="Y138" s="73">
        <f>IF('Indicator Data'!X141="No data","x",ROUND(IF('Indicator Data'!X141&gt;Y$195,10,IF('Indicator Data'!X141&lt;Y$194,0,10-(Y$195-'Indicator Data'!X141)/(Y$195-Y$194)*10)),1))</f>
        <v>0.7</v>
      </c>
      <c r="Z138" s="74">
        <f t="shared" si="44"/>
        <v>1</v>
      </c>
      <c r="AA138" s="88">
        <f>('Indicator Data'!AJ141+'Indicator Data'!AI141*0.5+'Indicator Data'!AH141*0.25)/1000</f>
        <v>1108.9447500000001</v>
      </c>
      <c r="AB138" s="79">
        <f>AA138*1000/'Indicator Data'!BC141</f>
        <v>3.4476233903397817E-2</v>
      </c>
      <c r="AC138" s="74">
        <f t="shared" si="45"/>
        <v>3.4</v>
      </c>
      <c r="AD138" s="73">
        <f>IF('Indicator Data'!AN141="No data","x",ROUND(IF('Indicator Data'!AN141&lt;$AD$194,10,IF('Indicator Data'!AN141&gt;$AD$195,0,($AD$195-'Indicator Data'!AN141)/($AD$195-$AD$194)*10)),1))</f>
        <v>3.9</v>
      </c>
      <c r="AE138" s="73">
        <f>IF('Indicator Data'!AO141="No data","x",ROUND(IF('Indicator Data'!AO141&gt;$AE$195,10,IF('Indicator Data'!AO141&lt;$AE$194,0,10-($AE$195-'Indicator Data'!AO141)/($AE$195-$AE$194)*10)),1))</f>
        <v>1</v>
      </c>
      <c r="AF138" s="80">
        <f>IF('Indicator Data'!AP141="No data","x",ROUND(IF('Indicator Data'!AP141&gt;$AF$195,10,IF('Indicator Data'!AP141&lt;$AF$194,0,10-($AF$195-'Indicator Data'!AP141)/($AF$195-$AF$194)*10)),1))</f>
        <v>3.2</v>
      </c>
      <c r="AG138" s="80">
        <f>IF('Indicator Data'!AQ141="No data","x",ROUND(IF('Indicator Data'!AQ141&gt;$AG$195,10,IF('Indicator Data'!AQ141&lt;$AG$194,0,10-($AG$195-'Indicator Data'!AQ141)/($AG$195-$AG$194)*10)),1))</f>
        <v>1.7</v>
      </c>
      <c r="AH138" s="73">
        <f t="shared" si="46"/>
        <v>2.9</v>
      </c>
      <c r="AI138" s="74">
        <f t="shared" si="47"/>
        <v>2.6</v>
      </c>
      <c r="AJ138" s="81">
        <f t="shared" si="48"/>
        <v>2</v>
      </c>
      <c r="AK138" s="82">
        <f t="shared" si="35"/>
        <v>3.6</v>
      </c>
    </row>
    <row r="139" spans="1:37" s="4" customFormat="1" x14ac:dyDescent="0.35">
      <c r="A139" s="126" t="str">
        <f>'Indicator Data'!A142</f>
        <v>Philippines</v>
      </c>
      <c r="B139" s="59" t="str">
        <f>'Indicator Data'!B142</f>
        <v>PHL</v>
      </c>
      <c r="C139" s="73">
        <f>ROUND(IF('Indicator Data'!Q142="No data",IF((0.1233*LN('Indicator Data'!BB142)-0.4559)&gt;C$195,0,IF((0.1233*LN('Indicator Data'!BB142)-0.4559)&lt;C$194,10,(C$195-(0.1233*LN('Indicator Data'!BB142)-0.4559))/(C$195-C$194)*10)),IF('Indicator Data'!Q142&gt;C$195,0,IF('Indicator Data'!Q142&lt;C$194,10,(C$195-'Indicator Data'!Q142)/(C$195-C$194)*10))),1)</f>
        <v>3.9</v>
      </c>
      <c r="D139" s="73">
        <f>IF('Indicator Data'!R142="No data","x",ROUND((IF(LOG('Indicator Data'!R142*1000)&gt;D$195,10,IF(LOG('Indicator Data'!R142*1000)&lt;D$194,0,10-(D$195-LOG('Indicator Data'!R142*1000))/(D$195-D$194)*10))),1))</f>
        <v>5.6</v>
      </c>
      <c r="E139" s="74">
        <f t="shared" si="36"/>
        <v>4.8</v>
      </c>
      <c r="F139" s="73">
        <f>IF('Indicator Data'!AF142="No data","x",ROUND(IF('Indicator Data'!AF142&gt;F$195,10,IF('Indicator Data'!AF142&lt;F$194,0,10-(F$195-'Indicator Data'!AF142)/(F$195-F$194)*10)),1))</f>
        <v>5.7</v>
      </c>
      <c r="G139" s="73">
        <f>IF('Indicator Data'!AG142="No data","x",ROUND(IF('Indicator Data'!AG142&gt;G$195,10,IF('Indicator Data'!AG142&lt;G$194,0,10-(G$195-'Indicator Data'!AG142)/(G$195-G$194)*10)),1))</f>
        <v>4.5</v>
      </c>
      <c r="H139" s="74">
        <f t="shared" si="37"/>
        <v>5.0999999999999996</v>
      </c>
      <c r="I139" s="75">
        <f>SUM(IF('Indicator Data'!S142=0,0,'Indicator Data'!S142/1000000),SUM('Indicator Data'!T142:U142))</f>
        <v>527.95492899999999</v>
      </c>
      <c r="J139" s="75">
        <f>I139/'Indicator Data'!BC142*1000000</f>
        <v>5.0320677689055859</v>
      </c>
      <c r="K139" s="73">
        <f t="shared" si="38"/>
        <v>0.1</v>
      </c>
      <c r="L139" s="73">
        <f>IF('Indicator Data'!V142="No data","x",ROUND(IF('Indicator Data'!V142&gt;L$195,10,IF('Indicator Data'!V142&lt;L$194,0,10-(L$195-'Indicator Data'!V142)/(L$195-L$194)*10)),1))</f>
        <v>0</v>
      </c>
      <c r="M139" s="74">
        <f t="shared" si="39"/>
        <v>0.1</v>
      </c>
      <c r="N139" s="76">
        <f t="shared" si="40"/>
        <v>3.7</v>
      </c>
      <c r="O139" s="88">
        <f>IF(AND('Indicator Data'!AK142="No data",'Indicator Data'!AL142="No data"),0,SUM('Indicator Data'!AK142:AM142)/1000)</f>
        <v>287.86200000000002</v>
      </c>
      <c r="P139" s="73">
        <f t="shared" si="41"/>
        <v>8.1999999999999993</v>
      </c>
      <c r="Q139" s="77">
        <f>O139*1000/'Indicator Data'!BC142</f>
        <v>2.7436832436366931E-3</v>
      </c>
      <c r="R139" s="73">
        <f t="shared" si="42"/>
        <v>4.0999999999999996</v>
      </c>
      <c r="S139" s="78">
        <f t="shared" si="43"/>
        <v>6.2</v>
      </c>
      <c r="T139" s="73">
        <f>IF('Indicator Data'!AB142="No data","x",ROUND(IF('Indicator Data'!AB142&gt;T$195,10,IF('Indicator Data'!AB142&lt;T$194,0,10-(T$195-'Indicator Data'!AB142)/(T$195-T$194)*10)),1))</f>
        <v>0.2</v>
      </c>
      <c r="U139" s="73">
        <f>IF('Indicator Data'!AA142="No data","x",ROUND(IF('Indicator Data'!AA142&gt;U$195,10,IF('Indicator Data'!AA142&lt;U$194,0,10-(U$195-'Indicator Data'!AA142)/(U$195-U$194)*10)),1))</f>
        <v>10</v>
      </c>
      <c r="V139" s="73">
        <f>IF('Indicator Data'!AE142="No data","x",ROUND(IF('Indicator Data'!AE142&gt;V$195,10,IF('Indicator Data'!AE142&lt;V$194,0,10-(V$195-'Indicator Data'!AE142)/(V$195-V$194)*10)),1))</f>
        <v>0</v>
      </c>
      <c r="W139" s="74">
        <f t="shared" si="34"/>
        <v>3.4</v>
      </c>
      <c r="X139" s="73">
        <f>IF('Indicator Data'!W142="No data","x",ROUND(IF('Indicator Data'!W142&gt;X$195,10,IF('Indicator Data'!W142&lt;X$194,0,10-(X$195-'Indicator Data'!W142)/(X$195-X$194)*10)),1))</f>
        <v>2.2000000000000002</v>
      </c>
      <c r="Y139" s="73">
        <f>IF('Indicator Data'!X142="No data","x",ROUND(IF('Indicator Data'!X142&gt;Y$195,10,IF('Indicator Data'!X142&lt;Y$194,0,10-(Y$195-'Indicator Data'!X142)/(Y$195-Y$194)*10)),1))</f>
        <v>4.5</v>
      </c>
      <c r="Z139" s="74">
        <f t="shared" si="44"/>
        <v>3.4</v>
      </c>
      <c r="AA139" s="88">
        <f>('Indicator Data'!AJ142+'Indicator Data'!AI142*0.5+'Indicator Data'!AH142*0.25)/1000</f>
        <v>11105.1085</v>
      </c>
      <c r="AB139" s="79">
        <f>AA139*1000/'Indicator Data'!BC142</f>
        <v>0.10584550968942552</v>
      </c>
      <c r="AC139" s="74">
        <f t="shared" si="45"/>
        <v>10</v>
      </c>
      <c r="AD139" s="73">
        <f>IF('Indicator Data'!AN142="No data","x",ROUND(IF('Indicator Data'!AN142&lt;$AD$194,10,IF('Indicator Data'!AN142&gt;$AD$195,0,($AD$195-'Indicator Data'!AN142)/($AD$195-$AD$194)*10)),1))</f>
        <v>4.4000000000000004</v>
      </c>
      <c r="AE139" s="73">
        <f>IF('Indicator Data'!AO142="No data","x",ROUND(IF('Indicator Data'!AO142&gt;$AE$195,10,IF('Indicator Data'!AO142&lt;$AE$194,0,10-($AE$195-'Indicator Data'!AO142)/($AE$195-$AE$194)*10)),1))</f>
        <v>2.9</v>
      </c>
      <c r="AF139" s="80">
        <f>IF('Indicator Data'!AP142="No data","x",ROUND(IF('Indicator Data'!AP142&gt;$AF$195,10,IF('Indicator Data'!AP142&lt;$AF$194,0,10-($AF$195-'Indicator Data'!AP142)/($AF$195-$AF$194)*10)),1))</f>
        <v>6.5</v>
      </c>
      <c r="AG139" s="80">
        <f>IF('Indicator Data'!AQ142="No data","x",ROUND(IF('Indicator Data'!AQ142&gt;$AG$195,10,IF('Indicator Data'!AQ142&lt;$AG$194,0,10-($AG$195-'Indicator Data'!AQ142)/($AG$195-$AG$194)*10)),1))</f>
        <v>1.3</v>
      </c>
      <c r="AH139" s="73">
        <f t="shared" si="46"/>
        <v>5.5</v>
      </c>
      <c r="AI139" s="74">
        <f t="shared" si="47"/>
        <v>4.3</v>
      </c>
      <c r="AJ139" s="81">
        <f t="shared" si="48"/>
        <v>6.5</v>
      </c>
      <c r="AK139" s="82">
        <f t="shared" si="35"/>
        <v>6.4</v>
      </c>
    </row>
    <row r="140" spans="1:37" s="4" customFormat="1" x14ac:dyDescent="0.35">
      <c r="A140" s="126" t="str">
        <f>'Indicator Data'!A143</f>
        <v>Poland</v>
      </c>
      <c r="B140" s="59" t="str">
        <f>'Indicator Data'!B143</f>
        <v>POL</v>
      </c>
      <c r="C140" s="73">
        <f>ROUND(IF('Indicator Data'!Q143="No data",IF((0.1233*LN('Indicator Data'!BB143)-0.4559)&gt;C$195,0,IF((0.1233*LN('Indicator Data'!BB143)-0.4559)&lt;C$194,10,(C$195-(0.1233*LN('Indicator Data'!BB143)-0.4559))/(C$195-C$194)*10)),IF('Indicator Data'!Q143&gt;C$195,0,IF('Indicator Data'!Q143&lt;C$194,10,(C$195-'Indicator Data'!Q143)/(C$195-C$194)*10))),1)</f>
        <v>1.3</v>
      </c>
      <c r="D140" s="73" t="str">
        <f>IF('Indicator Data'!R143="No data","x",ROUND((IF(LOG('Indicator Data'!R143*1000)&gt;D$195,10,IF(LOG('Indicator Data'!R143*1000)&lt;D$194,0,10-(D$195-LOG('Indicator Data'!R143*1000))/(D$195-D$194)*10))),1))</f>
        <v>x</v>
      </c>
      <c r="E140" s="74">
        <f t="shared" si="36"/>
        <v>1.3</v>
      </c>
      <c r="F140" s="73">
        <f>IF('Indicator Data'!AF143="No data","x",ROUND(IF('Indicator Data'!AF143&gt;F$195,10,IF('Indicator Data'!AF143&lt;F$194,0,10-(F$195-'Indicator Data'!AF143)/(F$195-F$194)*10)),1))</f>
        <v>1.8</v>
      </c>
      <c r="G140" s="73">
        <f>IF('Indicator Data'!AG143="No data","x",ROUND(IF('Indicator Data'!AG143&gt;G$195,10,IF('Indicator Data'!AG143&lt;G$194,0,10-(G$195-'Indicator Data'!AG143)/(G$195-G$194)*10)),1))</f>
        <v>1.8</v>
      </c>
      <c r="H140" s="74">
        <f t="shared" si="37"/>
        <v>1.8</v>
      </c>
      <c r="I140" s="75">
        <f>SUM(IF('Indicator Data'!S143=0,0,'Indicator Data'!S143/1000000),SUM('Indicator Data'!T143:U143))</f>
        <v>0.1</v>
      </c>
      <c r="J140" s="75">
        <f>I140/'Indicator Data'!BC143*1000000</f>
        <v>2.6332531419976492E-3</v>
      </c>
      <c r="K140" s="73">
        <f t="shared" si="38"/>
        <v>0</v>
      </c>
      <c r="L140" s="73" t="str">
        <f>IF('Indicator Data'!V143="No data","x",ROUND(IF('Indicator Data'!V143&gt;L$195,10,IF('Indicator Data'!V143&lt;L$194,0,10-(L$195-'Indicator Data'!V143)/(L$195-L$194)*10)),1))</f>
        <v>x</v>
      </c>
      <c r="M140" s="74">
        <f t="shared" si="39"/>
        <v>0</v>
      </c>
      <c r="N140" s="76">
        <f t="shared" si="40"/>
        <v>1.1000000000000001</v>
      </c>
      <c r="O140" s="88">
        <f>IF(AND('Indicator Data'!AK143="No data",'Indicator Data'!AL143="No data"),0,SUM('Indicator Data'!AK143:AM143)/1000)</f>
        <v>12.381</v>
      </c>
      <c r="P140" s="73">
        <f t="shared" si="41"/>
        <v>3.6</v>
      </c>
      <c r="Q140" s="77">
        <f>O140*1000/'Indicator Data'!BC143</f>
        <v>3.2602307151072892E-4</v>
      </c>
      <c r="R140" s="73">
        <f t="shared" si="42"/>
        <v>2.4</v>
      </c>
      <c r="S140" s="78">
        <f t="shared" si="43"/>
        <v>3</v>
      </c>
      <c r="T140" s="73">
        <f>IF('Indicator Data'!AB143="No data","x",ROUND(IF('Indicator Data'!AB143&gt;T$195,10,IF('Indicator Data'!AB143&lt;T$194,0,10-(T$195-'Indicator Data'!AB143)/(T$195-T$194)*10)),1))</f>
        <v>0.2</v>
      </c>
      <c r="U140" s="73">
        <f>IF('Indicator Data'!AA143="No data","x",ROUND(IF('Indicator Data'!AA143&gt;U$195,10,IF('Indicator Data'!AA143&lt;U$194,0,10-(U$195-'Indicator Data'!AA143)/(U$195-U$194)*10)),1))</f>
        <v>0.3</v>
      </c>
      <c r="V140" s="73" t="str">
        <f>IF('Indicator Data'!AE143="No data","x",ROUND(IF('Indicator Data'!AE143&gt;V$195,10,IF('Indicator Data'!AE143&lt;V$194,0,10-(V$195-'Indicator Data'!AE143)/(V$195-V$194)*10)),1))</f>
        <v>x</v>
      </c>
      <c r="W140" s="74">
        <f t="shared" si="34"/>
        <v>0.3</v>
      </c>
      <c r="X140" s="73">
        <f>IF('Indicator Data'!W143="No data","x",ROUND(IF('Indicator Data'!W143&gt;X$195,10,IF('Indicator Data'!W143&lt;X$194,0,10-(X$195-'Indicator Data'!W143)/(X$195-X$194)*10)),1))</f>
        <v>0.4</v>
      </c>
      <c r="Y140" s="73" t="str">
        <f>IF('Indicator Data'!X143="No data","x",ROUND(IF('Indicator Data'!X143&gt;Y$195,10,IF('Indicator Data'!X143&lt;Y$194,0,10-(Y$195-'Indicator Data'!X143)/(Y$195-Y$194)*10)),1))</f>
        <v>x</v>
      </c>
      <c r="Z140" s="74">
        <f t="shared" si="44"/>
        <v>0.4</v>
      </c>
      <c r="AA140" s="88">
        <f>('Indicator Data'!AJ143+'Indicator Data'!AI143*0.5+'Indicator Data'!AH143*0.25)/1000</f>
        <v>2.9227500000000002</v>
      </c>
      <c r="AB140" s="79">
        <f>AA140*1000/'Indicator Data'!BC143</f>
        <v>7.6963406207736286E-5</v>
      </c>
      <c r="AC140" s="74">
        <f t="shared" si="45"/>
        <v>0</v>
      </c>
      <c r="AD140" s="73">
        <f>IF('Indicator Data'!AN143="No data","x",ROUND(IF('Indicator Data'!AN143&lt;$AD$194,10,IF('Indicator Data'!AN143&gt;$AD$195,0,($AD$195-'Indicator Data'!AN143)/($AD$195-$AD$194)*10)),1))</f>
        <v>1.6</v>
      </c>
      <c r="AE140" s="73">
        <f>IF('Indicator Data'!AO143="No data","x",ROUND(IF('Indicator Data'!AO143&gt;$AE$195,10,IF('Indicator Data'!AO143&lt;$AE$194,0,10-($AE$195-'Indicator Data'!AO143)/($AE$195-$AE$194)*10)),1))</f>
        <v>0</v>
      </c>
      <c r="AF140" s="80">
        <f>IF('Indicator Data'!AP143="No data","x",ROUND(IF('Indicator Data'!AP143&gt;$AF$195,10,IF('Indicator Data'!AP143&lt;$AF$194,0,10-($AF$195-'Indicator Data'!AP143)/($AF$195-$AF$194)*10)),1))</f>
        <v>1.8</v>
      </c>
      <c r="AG140" s="80">
        <f>IF('Indicator Data'!AQ143="No data","x",ROUND(IF('Indicator Data'!AQ143&gt;$AG$195,10,IF('Indicator Data'!AQ143&lt;$AG$194,0,10-($AG$195-'Indicator Data'!AQ143)/($AG$195-$AG$194)*10)),1))</f>
        <v>3.5</v>
      </c>
      <c r="AH140" s="73">
        <f t="shared" si="46"/>
        <v>2.1</v>
      </c>
      <c r="AI140" s="74">
        <f t="shared" si="47"/>
        <v>1.2</v>
      </c>
      <c r="AJ140" s="81">
        <f t="shared" si="48"/>
        <v>0.5</v>
      </c>
      <c r="AK140" s="82">
        <f t="shared" si="35"/>
        <v>1.8</v>
      </c>
    </row>
    <row r="141" spans="1:37" s="4" customFormat="1" x14ac:dyDescent="0.35">
      <c r="A141" s="126" t="str">
        <f>'Indicator Data'!A144</f>
        <v>Portugal</v>
      </c>
      <c r="B141" s="59" t="str">
        <f>'Indicator Data'!B144</f>
        <v>PRT</v>
      </c>
      <c r="C141" s="73">
        <f>ROUND(IF('Indicator Data'!Q144="No data",IF((0.1233*LN('Indicator Data'!BB144)-0.4559)&gt;C$195,0,IF((0.1233*LN('Indicator Data'!BB144)-0.4559)&lt;C$194,10,(C$195-(0.1233*LN('Indicator Data'!BB144)-0.4559))/(C$195-C$194)*10)),IF('Indicator Data'!Q144&gt;C$195,0,IF('Indicator Data'!Q144&lt;C$194,10,(C$195-'Indicator Data'!Q144)/(C$195-C$194)*10))),1)</f>
        <v>1.6</v>
      </c>
      <c r="D141" s="73" t="str">
        <f>IF('Indicator Data'!R144="No data","x",ROUND((IF(LOG('Indicator Data'!R144*1000)&gt;D$195,10,IF(LOG('Indicator Data'!R144*1000)&lt;D$194,0,10-(D$195-LOG('Indicator Data'!R144*1000))/(D$195-D$194)*10))),1))</f>
        <v>x</v>
      </c>
      <c r="E141" s="74">
        <f t="shared" si="36"/>
        <v>1.6</v>
      </c>
      <c r="F141" s="73">
        <f>IF('Indicator Data'!AF144="No data","x",ROUND(IF('Indicator Data'!AF144&gt;F$195,10,IF('Indicator Data'!AF144&lt;F$194,0,10-(F$195-'Indicator Data'!AF144)/(F$195-F$194)*10)),1))</f>
        <v>1.2</v>
      </c>
      <c r="G141" s="73">
        <f>IF('Indicator Data'!AG144="No data","x",ROUND(IF('Indicator Data'!AG144&gt;G$195,10,IF('Indicator Data'!AG144&lt;G$194,0,10-(G$195-'Indicator Data'!AG144)/(G$195-G$194)*10)),1))</f>
        <v>2.8</v>
      </c>
      <c r="H141" s="74">
        <f t="shared" si="37"/>
        <v>2</v>
      </c>
      <c r="I141" s="75">
        <f>SUM(IF('Indicator Data'!S144=0,0,'Indicator Data'!S144/1000000),SUM('Indicator Data'!T144:U144))</f>
        <v>0.21287700000000001</v>
      </c>
      <c r="J141" s="75">
        <f>I141/'Indicator Data'!BC144*1000000</f>
        <v>2.0680282867667446E-2</v>
      </c>
      <c r="K141" s="73">
        <f t="shared" si="38"/>
        <v>0</v>
      </c>
      <c r="L141" s="73" t="str">
        <f>IF('Indicator Data'!V144="No data","x",ROUND(IF('Indicator Data'!V144&gt;L$195,10,IF('Indicator Data'!V144&lt;L$194,0,10-(L$195-'Indicator Data'!V144)/(L$195-L$194)*10)),1))</f>
        <v>x</v>
      </c>
      <c r="M141" s="74">
        <f t="shared" si="39"/>
        <v>0</v>
      </c>
      <c r="N141" s="76">
        <f t="shared" si="40"/>
        <v>1.3</v>
      </c>
      <c r="O141" s="88">
        <f>IF(AND('Indicator Data'!AK144="No data",'Indicator Data'!AL144="No data"),0,SUM('Indicator Data'!AK144:AM144)/1000)</f>
        <v>1.835</v>
      </c>
      <c r="P141" s="73">
        <f t="shared" si="41"/>
        <v>0.9</v>
      </c>
      <c r="Q141" s="77">
        <f>O141*1000/'Indicator Data'!BC144</f>
        <v>1.7826406357741682E-4</v>
      </c>
      <c r="R141" s="73">
        <f t="shared" si="42"/>
        <v>2.1</v>
      </c>
      <c r="S141" s="78">
        <f t="shared" si="43"/>
        <v>1.5</v>
      </c>
      <c r="T141" s="73" t="str">
        <f>IF('Indicator Data'!AB144="No data","x",ROUND(IF('Indicator Data'!AB144&gt;T$195,10,IF('Indicator Data'!AB144&lt;T$194,0,10-(T$195-'Indicator Data'!AB144)/(T$195-T$194)*10)),1))</f>
        <v>x</v>
      </c>
      <c r="U141" s="73">
        <f>IF('Indicator Data'!AA144="No data","x",ROUND(IF('Indicator Data'!AA144&gt;U$195,10,IF('Indicator Data'!AA144&lt;U$194,0,10-(U$195-'Indicator Data'!AA144)/(U$195-U$194)*10)),1))</f>
        <v>0.4</v>
      </c>
      <c r="V141" s="73" t="str">
        <f>IF('Indicator Data'!AE144="No data","x",ROUND(IF('Indicator Data'!AE144&gt;V$195,10,IF('Indicator Data'!AE144&lt;V$194,0,10-(V$195-'Indicator Data'!AE144)/(V$195-V$194)*10)),1))</f>
        <v>x</v>
      </c>
      <c r="W141" s="74">
        <f t="shared" si="34"/>
        <v>0.4</v>
      </c>
      <c r="X141" s="73">
        <f>IF('Indicator Data'!W144="No data","x",ROUND(IF('Indicator Data'!W144&gt;X$195,10,IF('Indicator Data'!W144&lt;X$194,0,10-(X$195-'Indicator Data'!W144)/(X$195-X$194)*10)),1))</f>
        <v>0.3</v>
      </c>
      <c r="Y141" s="73" t="str">
        <f>IF('Indicator Data'!X144="No data","x",ROUND(IF('Indicator Data'!X144&gt;Y$195,10,IF('Indicator Data'!X144&lt;Y$194,0,10-(Y$195-'Indicator Data'!X144)/(Y$195-Y$194)*10)),1))</f>
        <v>x</v>
      </c>
      <c r="Z141" s="74">
        <f t="shared" si="44"/>
        <v>0.3</v>
      </c>
      <c r="AA141" s="88">
        <f>('Indicator Data'!AJ144+'Indicator Data'!AI144*0.5+'Indicator Data'!AH144*0.25)/1000</f>
        <v>2.44475</v>
      </c>
      <c r="AB141" s="79">
        <f>AA141*1000/'Indicator Data'!BC144</f>
        <v>2.3749922039830506E-4</v>
      </c>
      <c r="AC141" s="74">
        <f t="shared" si="45"/>
        <v>0</v>
      </c>
      <c r="AD141" s="73">
        <f>IF('Indicator Data'!AN144="No data","x",ROUND(IF('Indicator Data'!AN144&lt;$AD$194,10,IF('Indicator Data'!AN144&gt;$AD$195,0,($AD$195-'Indicator Data'!AN144)/($AD$195-$AD$194)*10)),1))</f>
        <v>1.3</v>
      </c>
      <c r="AE141" s="73">
        <f>IF('Indicator Data'!AO144="No data","x",ROUND(IF('Indicator Data'!AO144&gt;$AE$195,10,IF('Indicator Data'!AO144&lt;$AE$194,0,10-($AE$195-'Indicator Data'!AO144)/($AE$195-$AE$194)*10)),1))</f>
        <v>0</v>
      </c>
      <c r="AF141" s="80">
        <f>IF('Indicator Data'!AP144="No data","x",ROUND(IF('Indicator Data'!AP144&gt;$AF$195,10,IF('Indicator Data'!AP144&lt;$AF$194,0,10-($AF$195-'Indicator Data'!AP144)/($AF$195-$AF$194)*10)),1))</f>
        <v>1.6</v>
      </c>
      <c r="AG141" s="80">
        <f>IF('Indicator Data'!AQ144="No data","x",ROUND(IF('Indicator Data'!AQ144&gt;$AG$195,10,IF('Indicator Data'!AQ144&lt;$AG$194,0,10-($AG$195-'Indicator Data'!AQ144)/($AG$195-$AG$194)*10)),1))</f>
        <v>4.5</v>
      </c>
      <c r="AH141" s="73">
        <f t="shared" si="46"/>
        <v>2.2000000000000002</v>
      </c>
      <c r="AI141" s="74">
        <f t="shared" si="47"/>
        <v>1.2</v>
      </c>
      <c r="AJ141" s="81">
        <f t="shared" si="48"/>
        <v>0.5</v>
      </c>
      <c r="AK141" s="82">
        <f t="shared" si="35"/>
        <v>1</v>
      </c>
    </row>
    <row r="142" spans="1:37" s="4" customFormat="1" x14ac:dyDescent="0.35">
      <c r="A142" s="126" t="str">
        <f>'Indicator Data'!A145</f>
        <v>Qatar</v>
      </c>
      <c r="B142" s="59" t="str">
        <f>'Indicator Data'!B145</f>
        <v>QAT</v>
      </c>
      <c r="C142" s="73">
        <f>ROUND(IF('Indicator Data'!Q145="No data",IF((0.1233*LN('Indicator Data'!BB145)-0.4559)&gt;C$195,0,IF((0.1233*LN('Indicator Data'!BB145)-0.4559)&lt;C$194,10,(C$195-(0.1233*LN('Indicator Data'!BB145)-0.4559))/(C$195-C$194)*10)),IF('Indicator Data'!Q145&gt;C$195,0,IF('Indicator Data'!Q145&lt;C$194,10,(C$195-'Indicator Data'!Q145)/(C$195-C$194)*10))),1)</f>
        <v>1.4</v>
      </c>
      <c r="D142" s="73" t="str">
        <f>IF('Indicator Data'!R145="No data","x",ROUND((IF(LOG('Indicator Data'!R145*1000)&gt;D$195,10,IF(LOG('Indicator Data'!R145*1000)&lt;D$194,0,10-(D$195-LOG('Indicator Data'!R145*1000))/(D$195-D$194)*10))),1))</f>
        <v>x</v>
      </c>
      <c r="E142" s="74">
        <f t="shared" si="36"/>
        <v>1.4</v>
      </c>
      <c r="F142" s="73">
        <f>IF('Indicator Data'!AF145="No data","x",ROUND(IF('Indicator Data'!AF145&gt;F$195,10,IF('Indicator Data'!AF145&lt;F$194,0,10-(F$195-'Indicator Data'!AF145)/(F$195-F$194)*10)),1))</f>
        <v>2.7</v>
      </c>
      <c r="G142" s="73" t="str">
        <f>IF('Indicator Data'!AG145="No data","x",ROUND(IF('Indicator Data'!AG145&gt;G$195,10,IF('Indicator Data'!AG145&lt;G$194,0,10-(G$195-'Indicator Data'!AG145)/(G$195-G$194)*10)),1))</f>
        <v>x</v>
      </c>
      <c r="H142" s="74">
        <f t="shared" si="37"/>
        <v>2.7</v>
      </c>
      <c r="I142" s="75">
        <f>SUM(IF('Indicator Data'!S145=0,0,'Indicator Data'!S145/1000000),SUM('Indicator Data'!T145:U145))</f>
        <v>3.5</v>
      </c>
      <c r="J142" s="75">
        <f>I142/'Indicator Data'!BC145*1000000</f>
        <v>1.3261539149389723</v>
      </c>
      <c r="K142" s="73">
        <f t="shared" si="38"/>
        <v>0</v>
      </c>
      <c r="L142" s="73" t="str">
        <f>IF('Indicator Data'!V145="No data","x",ROUND(IF('Indicator Data'!V145&gt;L$195,10,IF('Indicator Data'!V145&lt;L$194,0,10-(L$195-'Indicator Data'!V145)/(L$195-L$194)*10)),1))</f>
        <v>x</v>
      </c>
      <c r="M142" s="74">
        <f t="shared" si="39"/>
        <v>0</v>
      </c>
      <c r="N142" s="76">
        <f t="shared" si="40"/>
        <v>1.4</v>
      </c>
      <c r="O142" s="88">
        <f>IF(AND('Indicator Data'!AK145="No data",'Indicator Data'!AL145="No data"),0,SUM('Indicator Data'!AK145:AM145)/1000)</f>
        <v>0.189</v>
      </c>
      <c r="P142" s="73">
        <f t="shared" si="41"/>
        <v>0</v>
      </c>
      <c r="Q142" s="77">
        <f>O142*1000/'Indicator Data'!BC145</f>
        <v>7.1612311406704505E-5</v>
      </c>
      <c r="R142" s="73">
        <f t="shared" si="42"/>
        <v>1.7</v>
      </c>
      <c r="S142" s="78">
        <f t="shared" si="43"/>
        <v>0.9</v>
      </c>
      <c r="T142" s="73">
        <f>IF('Indicator Data'!AB145="No data","x",ROUND(IF('Indicator Data'!AB145&gt;T$195,10,IF('Indicator Data'!AB145&lt;T$194,0,10-(T$195-'Indicator Data'!AB145)/(T$195-T$194)*10)),1))</f>
        <v>0.2</v>
      </c>
      <c r="U142" s="73">
        <f>IF('Indicator Data'!AA145="No data","x",ROUND(IF('Indicator Data'!AA145&gt;U$195,10,IF('Indicator Data'!AA145&lt;U$194,0,10-(U$195-'Indicator Data'!AA145)/(U$195-U$194)*10)),1))</f>
        <v>0.5</v>
      </c>
      <c r="V142" s="73" t="str">
        <f>IF('Indicator Data'!AE145="No data","x",ROUND(IF('Indicator Data'!AE145&gt;V$195,10,IF('Indicator Data'!AE145&lt;V$194,0,10-(V$195-'Indicator Data'!AE145)/(V$195-V$194)*10)),1))</f>
        <v>x</v>
      </c>
      <c r="W142" s="74">
        <f t="shared" si="34"/>
        <v>0.4</v>
      </c>
      <c r="X142" s="73">
        <f>IF('Indicator Data'!W145="No data","x",ROUND(IF('Indicator Data'!W145&gt;X$195,10,IF('Indicator Data'!W145&lt;X$194,0,10-(X$195-'Indicator Data'!W145)/(X$195-X$194)*10)),1))</f>
        <v>0.6</v>
      </c>
      <c r="Y142" s="73" t="str">
        <f>IF('Indicator Data'!X145="No data","x",ROUND(IF('Indicator Data'!X145&gt;Y$195,10,IF('Indicator Data'!X145&lt;Y$194,0,10-(Y$195-'Indicator Data'!X145)/(Y$195-Y$194)*10)),1))</f>
        <v>x</v>
      </c>
      <c r="Z142" s="74">
        <f t="shared" si="44"/>
        <v>0.6</v>
      </c>
      <c r="AA142" s="88">
        <f>('Indicator Data'!AJ145+'Indicator Data'!AI145*0.5+'Indicator Data'!AH145*0.25)/1000</f>
        <v>1.5</v>
      </c>
      <c r="AB142" s="79">
        <f>AA142*1000/'Indicator Data'!BC145</f>
        <v>5.683516778309881E-4</v>
      </c>
      <c r="AC142" s="74">
        <f t="shared" si="45"/>
        <v>0.1</v>
      </c>
      <c r="AD142" s="73">
        <f>IF('Indicator Data'!AN145="No data","x",ROUND(IF('Indicator Data'!AN145&lt;$AD$194,10,IF('Indicator Data'!AN145&gt;$AD$195,0,($AD$195-'Indicator Data'!AN145)/($AD$195-$AD$194)*10)),1))</f>
        <v>1.3</v>
      </c>
      <c r="AE142" s="73">
        <f>IF('Indicator Data'!AO145="No data","x",ROUND(IF('Indicator Data'!AO145&gt;$AE$195,10,IF('Indicator Data'!AO145&lt;$AE$194,0,10-($AE$195-'Indicator Data'!AO145)/($AE$195-$AE$194)*10)),1))</f>
        <v>0</v>
      </c>
      <c r="AF142" s="80">
        <f>IF('Indicator Data'!AP145="No data","x",ROUND(IF('Indicator Data'!AP145&gt;$AF$195,10,IF('Indicator Data'!AP145&lt;$AF$194,0,10-($AF$195-'Indicator Data'!AP145)/($AF$195-$AF$194)*10)),1))</f>
        <v>0.8</v>
      </c>
      <c r="AG142" s="80">
        <f>IF('Indicator Data'!AQ145="No data","x",ROUND(IF('Indicator Data'!AQ145&gt;$AG$195,10,IF('Indicator Data'!AQ145&lt;$AG$194,0,10-($AG$195-'Indicator Data'!AQ145)/($AG$195-$AG$194)*10)),1))</f>
        <v>3.2</v>
      </c>
      <c r="AH142" s="73">
        <f t="shared" si="46"/>
        <v>1.3</v>
      </c>
      <c r="AI142" s="74">
        <f t="shared" si="47"/>
        <v>0.9</v>
      </c>
      <c r="AJ142" s="81">
        <f t="shared" si="48"/>
        <v>0.5</v>
      </c>
      <c r="AK142" s="82">
        <f t="shared" si="35"/>
        <v>0.7</v>
      </c>
    </row>
    <row r="143" spans="1:37" s="4" customFormat="1" x14ac:dyDescent="0.35">
      <c r="A143" s="126" t="str">
        <f>'Indicator Data'!A146</f>
        <v>Romania</v>
      </c>
      <c r="B143" s="59" t="str">
        <f>'Indicator Data'!B146</f>
        <v>ROU</v>
      </c>
      <c r="C143" s="73">
        <f>ROUND(IF('Indicator Data'!Q146="No data",IF((0.1233*LN('Indicator Data'!BB146)-0.4559)&gt;C$195,0,IF((0.1233*LN('Indicator Data'!BB146)-0.4559)&lt;C$194,10,(C$195-(0.1233*LN('Indicator Data'!BB146)-0.4559))/(C$195-C$194)*10)),IF('Indicator Data'!Q146&gt;C$195,0,IF('Indicator Data'!Q146&lt;C$194,10,(C$195-'Indicator Data'!Q146)/(C$195-C$194)*10))),1)</f>
        <v>2.1</v>
      </c>
      <c r="D143" s="73" t="str">
        <f>IF('Indicator Data'!R146="No data","x",ROUND((IF(LOG('Indicator Data'!R146*1000)&gt;D$195,10,IF(LOG('Indicator Data'!R146*1000)&lt;D$194,0,10-(D$195-LOG('Indicator Data'!R146*1000))/(D$195-D$194)*10))),1))</f>
        <v>x</v>
      </c>
      <c r="E143" s="74">
        <f t="shared" si="36"/>
        <v>2.1</v>
      </c>
      <c r="F143" s="73">
        <f>IF('Indicator Data'!AF146="No data","x",ROUND(IF('Indicator Data'!AF146&gt;F$195,10,IF('Indicator Data'!AF146&lt;F$194,0,10-(F$195-'Indicator Data'!AF146)/(F$195-F$194)*10)),1))</f>
        <v>4.0999999999999996</v>
      </c>
      <c r="G143" s="73">
        <f>IF('Indicator Data'!AG146="No data","x",ROUND(IF('Indicator Data'!AG146&gt;G$195,10,IF('Indicator Data'!AG146&lt;G$194,0,10-(G$195-'Indicator Data'!AG146)/(G$195-G$194)*10)),1))</f>
        <v>0.8</v>
      </c>
      <c r="H143" s="74">
        <f t="shared" si="37"/>
        <v>2.5</v>
      </c>
      <c r="I143" s="75">
        <f>SUM(IF('Indicator Data'!S146=0,0,'Indicator Data'!S146/1000000),SUM('Indicator Data'!T146:U146))</f>
        <v>0</v>
      </c>
      <c r="J143" s="75">
        <f>I143/'Indicator Data'!BC146*1000000</f>
        <v>0</v>
      </c>
      <c r="K143" s="73">
        <f t="shared" si="38"/>
        <v>0</v>
      </c>
      <c r="L143" s="73" t="str">
        <f>IF('Indicator Data'!V146="No data","x",ROUND(IF('Indicator Data'!V146&gt;L$195,10,IF('Indicator Data'!V146&lt;L$194,0,10-(L$195-'Indicator Data'!V146)/(L$195-L$194)*10)),1))</f>
        <v>x</v>
      </c>
      <c r="M143" s="74">
        <f t="shared" si="39"/>
        <v>0</v>
      </c>
      <c r="N143" s="76">
        <f t="shared" si="40"/>
        <v>1.7</v>
      </c>
      <c r="O143" s="88">
        <f>IF(AND('Indicator Data'!AK146="No data",'Indicator Data'!AL146="No data"),0,SUM('Indicator Data'!AK146:AM146)/1000)</f>
        <v>4.0720000000000001</v>
      </c>
      <c r="P143" s="73">
        <f t="shared" si="41"/>
        <v>2</v>
      </c>
      <c r="Q143" s="77">
        <f>O143*1000/'Indicator Data'!BC146</f>
        <v>2.078978727227984E-4</v>
      </c>
      <c r="R143" s="73">
        <f t="shared" si="42"/>
        <v>2.2000000000000002</v>
      </c>
      <c r="S143" s="78">
        <f t="shared" si="43"/>
        <v>2.1</v>
      </c>
      <c r="T143" s="73">
        <f>IF('Indicator Data'!AB146="No data","x",ROUND(IF('Indicator Data'!AB146&gt;T$195,10,IF('Indicator Data'!AB146&lt;T$194,0,10-(T$195-'Indicator Data'!AB146)/(T$195-T$194)*10)),1))</f>
        <v>0.2</v>
      </c>
      <c r="U143" s="73">
        <f>IF('Indicator Data'!AA146="No data","x",ROUND(IF('Indicator Data'!AA146&gt;U$195,10,IF('Indicator Data'!AA146&lt;U$194,0,10-(U$195-'Indicator Data'!AA146)/(U$195-U$194)*10)),1))</f>
        <v>1.3</v>
      </c>
      <c r="V143" s="73" t="str">
        <f>IF('Indicator Data'!AE146="No data","x",ROUND(IF('Indicator Data'!AE146&gt;V$195,10,IF('Indicator Data'!AE146&lt;V$194,0,10-(V$195-'Indicator Data'!AE146)/(V$195-V$194)*10)),1))</f>
        <v>x</v>
      </c>
      <c r="W143" s="74">
        <f t="shared" si="34"/>
        <v>0.8</v>
      </c>
      <c r="X143" s="73">
        <f>IF('Indicator Data'!W146="No data","x",ROUND(IF('Indicator Data'!W146&gt;X$195,10,IF('Indicator Data'!W146&lt;X$194,0,10-(X$195-'Indicator Data'!W146)/(X$195-X$194)*10)),1))</f>
        <v>0.6</v>
      </c>
      <c r="Y143" s="73" t="str">
        <f>IF('Indicator Data'!X146="No data","x",ROUND(IF('Indicator Data'!X146&gt;Y$195,10,IF('Indicator Data'!X146&lt;Y$194,0,10-(Y$195-'Indicator Data'!X146)/(Y$195-Y$194)*10)),1))</f>
        <v>x</v>
      </c>
      <c r="Z143" s="74">
        <f t="shared" si="44"/>
        <v>0.6</v>
      </c>
      <c r="AA143" s="88">
        <f>('Indicator Data'!AJ146+'Indicator Data'!AI146*0.5+'Indicator Data'!AH146*0.25)/1000</f>
        <v>1.3434999999999999</v>
      </c>
      <c r="AB143" s="79">
        <f>AA143*1000/'Indicator Data'!BC146</f>
        <v>6.8593023576394809E-5</v>
      </c>
      <c r="AC143" s="74">
        <f t="shared" si="45"/>
        <v>0</v>
      </c>
      <c r="AD143" s="73">
        <f>IF('Indicator Data'!AN146="No data","x",ROUND(IF('Indicator Data'!AN146&lt;$AD$194,10,IF('Indicator Data'!AN146&gt;$AD$195,0,($AD$195-'Indicator Data'!AN146)/($AD$195-$AD$194)*10)),1))</f>
        <v>2</v>
      </c>
      <c r="AE143" s="73">
        <f>IF('Indicator Data'!AO146="No data","x",ROUND(IF('Indicator Data'!AO146&gt;$AE$195,10,IF('Indicator Data'!AO146&lt;$AE$194,0,10-($AE$195-'Indicator Data'!AO146)/($AE$195-$AE$194)*10)),1))</f>
        <v>0</v>
      </c>
      <c r="AF143" s="80">
        <f>IF('Indicator Data'!AP146="No data","x",ROUND(IF('Indicator Data'!AP146&gt;$AF$195,10,IF('Indicator Data'!AP146&lt;$AF$194,0,10-($AF$195-'Indicator Data'!AP146)/($AF$195-$AF$194)*10)),1))</f>
        <v>3</v>
      </c>
      <c r="AG143" s="80">
        <f>IF('Indicator Data'!AQ146="No data","x",ROUND(IF('Indicator Data'!AQ146&gt;$AG$195,10,IF('Indicator Data'!AQ146&lt;$AG$194,0,10-($AG$195-'Indicator Data'!AQ146)/($AG$195-$AG$194)*10)),1))</f>
        <v>2.2000000000000002</v>
      </c>
      <c r="AH143" s="73">
        <f t="shared" si="46"/>
        <v>2.8</v>
      </c>
      <c r="AI143" s="74">
        <f t="shared" si="47"/>
        <v>1.6</v>
      </c>
      <c r="AJ143" s="81">
        <f t="shared" si="48"/>
        <v>0.8</v>
      </c>
      <c r="AK143" s="82">
        <f t="shared" si="35"/>
        <v>1.5</v>
      </c>
    </row>
    <row r="144" spans="1:37" s="4" customFormat="1" x14ac:dyDescent="0.35">
      <c r="A144" s="126" t="str">
        <f>'Indicator Data'!A147</f>
        <v>Russian Federation</v>
      </c>
      <c r="B144" s="59" t="str">
        <f>'Indicator Data'!B147</f>
        <v>RUS</v>
      </c>
      <c r="C144" s="73">
        <f>ROUND(IF('Indicator Data'!Q147="No data",IF((0.1233*LN('Indicator Data'!BB147)-0.4559)&gt;C$195,0,IF((0.1233*LN('Indicator Data'!BB147)-0.4559)&lt;C$194,10,(C$195-(0.1233*LN('Indicator Data'!BB147)-0.4559))/(C$195-C$194)*10)),IF('Indicator Data'!Q147&gt;C$195,0,IF('Indicator Data'!Q147&lt;C$194,10,(C$195-'Indicator Data'!Q147)/(C$195-C$194)*10))),1)</f>
        <v>2.1</v>
      </c>
      <c r="D144" s="73" t="str">
        <f>IF('Indicator Data'!R147="No data","x",ROUND((IF(LOG('Indicator Data'!R147*1000)&gt;D$195,10,IF(LOG('Indicator Data'!R147*1000)&lt;D$194,0,10-(D$195-LOG('Indicator Data'!R147*1000))/(D$195-D$194)*10))),1))</f>
        <v>x</v>
      </c>
      <c r="E144" s="74">
        <f t="shared" si="36"/>
        <v>2.1</v>
      </c>
      <c r="F144" s="73">
        <f>IF('Indicator Data'!AF147="No data","x",ROUND(IF('Indicator Data'!AF147&gt;F$195,10,IF('Indicator Data'!AF147&lt;F$194,0,10-(F$195-'Indicator Data'!AF147)/(F$195-F$194)*10)),1))</f>
        <v>3.4</v>
      </c>
      <c r="G144" s="73">
        <f>IF('Indicator Data'!AG147="No data","x",ROUND(IF('Indicator Data'!AG147&gt;G$195,10,IF('Indicator Data'!AG147&lt;G$194,0,10-(G$195-'Indicator Data'!AG147)/(G$195-G$194)*10)),1))</f>
        <v>4.0999999999999996</v>
      </c>
      <c r="H144" s="74">
        <f t="shared" si="37"/>
        <v>3.8</v>
      </c>
      <c r="I144" s="75">
        <f>SUM(IF('Indicator Data'!S147=0,0,'Indicator Data'!S147/1000000),SUM('Indicator Data'!T147:U147))</f>
        <v>0.66247400000000001</v>
      </c>
      <c r="J144" s="75">
        <f>I144/'Indicator Data'!BC147*1000000</f>
        <v>4.5847525285296993E-3</v>
      </c>
      <c r="K144" s="73">
        <f t="shared" si="38"/>
        <v>0</v>
      </c>
      <c r="L144" s="73" t="str">
        <f>IF('Indicator Data'!V147="No data","x",ROUND(IF('Indicator Data'!V147&gt;L$195,10,IF('Indicator Data'!V147&lt;L$194,0,10-(L$195-'Indicator Data'!V147)/(L$195-L$194)*10)),1))</f>
        <v>x</v>
      </c>
      <c r="M144" s="74">
        <f t="shared" si="39"/>
        <v>0</v>
      </c>
      <c r="N144" s="76">
        <f t="shared" si="40"/>
        <v>2</v>
      </c>
      <c r="O144" s="88">
        <f>IF(AND('Indicator Data'!AK147="No data",'Indicator Data'!AL147="No data"),0,SUM('Indicator Data'!AK147:AM147)/1000)</f>
        <v>123.98399999999999</v>
      </c>
      <c r="P144" s="73">
        <f t="shared" si="41"/>
        <v>7</v>
      </c>
      <c r="Q144" s="77">
        <f>O144*1000/'Indicator Data'!BC147</f>
        <v>8.5805021404194916E-4</v>
      </c>
      <c r="R144" s="73">
        <f t="shared" si="42"/>
        <v>3.1</v>
      </c>
      <c r="S144" s="78">
        <f t="shared" si="43"/>
        <v>5.0999999999999996</v>
      </c>
      <c r="T144" s="73" t="str">
        <f>IF('Indicator Data'!AB147="No data","x",ROUND(IF('Indicator Data'!AB147&gt;T$195,10,IF('Indicator Data'!AB147&lt;T$194,0,10-(T$195-'Indicator Data'!AB147)/(T$195-T$194)*10)),1))</f>
        <v>x</v>
      </c>
      <c r="U144" s="73">
        <f>IF('Indicator Data'!AA147="No data","x",ROUND(IF('Indicator Data'!AA147&gt;U$195,10,IF('Indicator Data'!AA147&lt;U$194,0,10-(U$195-'Indicator Data'!AA147)/(U$195-U$194)*10)),1))</f>
        <v>1.1000000000000001</v>
      </c>
      <c r="V144" s="73" t="str">
        <f>IF('Indicator Data'!AE147="No data","x",ROUND(IF('Indicator Data'!AE147&gt;V$195,10,IF('Indicator Data'!AE147&lt;V$194,0,10-(V$195-'Indicator Data'!AE147)/(V$195-V$194)*10)),1))</f>
        <v>x</v>
      </c>
      <c r="W144" s="74">
        <f t="shared" si="34"/>
        <v>1.1000000000000001</v>
      </c>
      <c r="X144" s="73">
        <f>IF('Indicator Data'!W147="No data","x",ROUND(IF('Indicator Data'!W147&gt;X$195,10,IF('Indicator Data'!W147&lt;X$194,0,10-(X$195-'Indicator Data'!W147)/(X$195-X$194)*10)),1))</f>
        <v>0.6</v>
      </c>
      <c r="Y144" s="73" t="str">
        <f>IF('Indicator Data'!X147="No data","x",ROUND(IF('Indicator Data'!X147&gt;Y$195,10,IF('Indicator Data'!X147&lt;Y$194,0,10-(Y$195-'Indicator Data'!X147)/(Y$195-Y$194)*10)),1))</f>
        <v>x</v>
      </c>
      <c r="Z144" s="74">
        <f t="shared" si="44"/>
        <v>0.6</v>
      </c>
      <c r="AA144" s="88">
        <f>('Indicator Data'!AJ147+'Indicator Data'!AI147*0.5+'Indicator Data'!AH147*0.25)/1000</f>
        <v>25.86</v>
      </c>
      <c r="AB144" s="79">
        <f>AA144*1000/'Indicator Data'!BC147</f>
        <v>1.7896808084208289E-4</v>
      </c>
      <c r="AC144" s="74">
        <f t="shared" si="45"/>
        <v>0</v>
      </c>
      <c r="AD144" s="73">
        <f>IF('Indicator Data'!AN147="No data","x",ROUND(IF('Indicator Data'!AN147&lt;$AD$194,10,IF('Indicator Data'!AN147&gt;$AD$195,0,($AD$195-'Indicator Data'!AN147)/($AD$195-$AD$194)*10)),1))</f>
        <v>1.9</v>
      </c>
      <c r="AE144" s="73">
        <f>IF('Indicator Data'!AO147="No data","x",ROUND(IF('Indicator Data'!AO147&gt;$AE$195,10,IF('Indicator Data'!AO147&lt;$AE$194,0,10-($AE$195-'Indicator Data'!AO147)/($AE$195-$AE$194)*10)),1))</f>
        <v>0</v>
      </c>
      <c r="AF144" s="80">
        <f>IF('Indicator Data'!AP147="No data","x",ROUND(IF('Indicator Data'!AP147&gt;$AF$195,10,IF('Indicator Data'!AP147&lt;$AF$194,0,10-($AF$195-'Indicator Data'!AP147)/($AF$195-$AF$194)*10)),1))</f>
        <v>3.7</v>
      </c>
      <c r="AG144" s="80">
        <f>IF('Indicator Data'!AQ147="No data","x",ROUND(IF('Indicator Data'!AQ147&gt;$AG$195,10,IF('Indicator Data'!AQ147&lt;$AG$194,0,10-($AG$195-'Indicator Data'!AQ147)/($AG$195-$AG$194)*10)),1))</f>
        <v>2.6</v>
      </c>
      <c r="AH144" s="73">
        <f t="shared" si="46"/>
        <v>3.5</v>
      </c>
      <c r="AI144" s="74">
        <f t="shared" si="47"/>
        <v>1.8</v>
      </c>
      <c r="AJ144" s="81">
        <f t="shared" si="48"/>
        <v>0.9</v>
      </c>
      <c r="AK144" s="82">
        <f t="shared" si="35"/>
        <v>3.3</v>
      </c>
    </row>
    <row r="145" spans="1:37" s="4" customFormat="1" x14ac:dyDescent="0.35">
      <c r="A145" s="126" t="str">
        <f>'Indicator Data'!A148</f>
        <v>Rwanda</v>
      </c>
      <c r="B145" s="59" t="str">
        <f>'Indicator Data'!B148</f>
        <v>RWA</v>
      </c>
      <c r="C145" s="73">
        <f>ROUND(IF('Indicator Data'!Q148="No data",IF((0.1233*LN('Indicator Data'!BB148)-0.4559)&gt;C$195,0,IF((0.1233*LN('Indicator Data'!BB148)-0.4559)&lt;C$194,10,(C$195-(0.1233*LN('Indicator Data'!BB148)-0.4559))/(C$195-C$194)*10)),IF('Indicator Data'!Q148&gt;C$195,0,IF('Indicator Data'!Q148&lt;C$194,10,(C$195-'Indicator Data'!Q148)/(C$195-C$194)*10))),1)</f>
        <v>6.6</v>
      </c>
      <c r="D145" s="73">
        <f>IF('Indicator Data'!R148="No data","x",ROUND((IF(LOG('Indicator Data'!R148*1000)&gt;D$195,10,IF(LOG('Indicator Data'!R148*1000)&lt;D$194,0,10-(D$195-LOG('Indicator Data'!R148*1000))/(D$195-D$194)*10))),1))</f>
        <v>9</v>
      </c>
      <c r="E145" s="74">
        <f t="shared" si="36"/>
        <v>8</v>
      </c>
      <c r="F145" s="73">
        <f>IF('Indicator Data'!AF148="No data","x",ROUND(IF('Indicator Data'!AF148&gt;F$195,10,IF('Indicator Data'!AF148&lt;F$194,0,10-(F$195-'Indicator Data'!AF148)/(F$195-F$194)*10)),1))</f>
        <v>5.0999999999999996</v>
      </c>
      <c r="G145" s="73">
        <f>IF('Indicator Data'!AG148="No data","x",ROUND(IF('Indicator Data'!AG148&gt;G$195,10,IF('Indicator Data'!AG148&lt;G$194,0,10-(G$195-'Indicator Data'!AG148)/(G$195-G$194)*10)),1))</f>
        <v>6.6</v>
      </c>
      <c r="H145" s="74">
        <f t="shared" si="37"/>
        <v>5.9</v>
      </c>
      <c r="I145" s="75">
        <f>SUM(IF('Indicator Data'!S148=0,0,'Indicator Data'!S148/1000000),SUM('Indicator Data'!T148:U148))</f>
        <v>1046.687594</v>
      </c>
      <c r="J145" s="75">
        <f>I145/'Indicator Data'!BC148*1000000</f>
        <v>85.734985244184614</v>
      </c>
      <c r="K145" s="73">
        <f t="shared" si="38"/>
        <v>1.7</v>
      </c>
      <c r="L145" s="73">
        <f>IF('Indicator Data'!V148="No data","x",ROUND(IF('Indicator Data'!V148&gt;L$195,10,IF('Indicator Data'!V148&lt;L$194,0,10-(L$195-'Indicator Data'!V148)/(L$195-L$194)*10)),1))</f>
        <v>9.1</v>
      </c>
      <c r="M145" s="74">
        <f t="shared" si="39"/>
        <v>5.4</v>
      </c>
      <c r="N145" s="76">
        <f t="shared" si="40"/>
        <v>6.8</v>
      </c>
      <c r="O145" s="88">
        <f>IF(AND('Indicator Data'!AK148="No data",'Indicator Data'!AL148="No data"),0,SUM('Indicator Data'!AK148:AM148)/1000)</f>
        <v>150.61199999999999</v>
      </c>
      <c r="P145" s="73">
        <f t="shared" si="41"/>
        <v>7.3</v>
      </c>
      <c r="Q145" s="77">
        <f>O145*1000/'Indicator Data'!BC148</f>
        <v>1.2336744671110653E-2</v>
      </c>
      <c r="R145" s="73">
        <f t="shared" si="42"/>
        <v>5.9</v>
      </c>
      <c r="S145" s="78">
        <f t="shared" si="43"/>
        <v>6.6</v>
      </c>
      <c r="T145" s="73">
        <f>IF('Indicator Data'!AB148="No data","x",ROUND(IF('Indicator Data'!AB148&gt;T$195,10,IF('Indicator Data'!AB148&lt;T$194,0,10-(T$195-'Indicator Data'!AB148)/(T$195-T$194)*10)),1))</f>
        <v>6.2</v>
      </c>
      <c r="U145" s="73">
        <f>IF('Indicator Data'!AA148="No data","x",ROUND(IF('Indicator Data'!AA148&gt;U$195,10,IF('Indicator Data'!AA148&lt;U$194,0,10-(U$195-'Indicator Data'!AA148)/(U$195-U$194)*10)),1))</f>
        <v>1</v>
      </c>
      <c r="V145" s="73">
        <f>IF('Indicator Data'!AE148="No data","x",ROUND(IF('Indicator Data'!AE148&gt;V$195,10,IF('Indicator Data'!AE148&lt;V$194,0,10-(V$195-'Indicator Data'!AE148)/(V$195-V$194)*10)),1))</f>
        <v>2.8</v>
      </c>
      <c r="W145" s="74">
        <f t="shared" si="34"/>
        <v>3.3</v>
      </c>
      <c r="X145" s="73">
        <f>IF('Indicator Data'!W148="No data","x",ROUND(IF('Indicator Data'!W148&gt;X$195,10,IF('Indicator Data'!W148&lt;X$194,0,10-(X$195-'Indicator Data'!W148)/(X$195-X$194)*10)),1))</f>
        <v>2.9</v>
      </c>
      <c r="Y145" s="73">
        <f>IF('Indicator Data'!X148="No data","x",ROUND(IF('Indicator Data'!X148&gt;Y$195,10,IF('Indicator Data'!X148&lt;Y$194,0,10-(Y$195-'Indicator Data'!X148)/(Y$195-Y$194)*10)),1))</f>
        <v>2.6</v>
      </c>
      <c r="Z145" s="74">
        <f t="shared" si="44"/>
        <v>2.8</v>
      </c>
      <c r="AA145" s="88">
        <f>('Indicator Data'!AJ148+'Indicator Data'!AI148*0.5+'Indicator Data'!AH148*0.25)/1000</f>
        <v>30.6995</v>
      </c>
      <c r="AB145" s="79">
        <f>AA145*1000/'Indicator Data'!BC148</f>
        <v>2.514619638745661E-3</v>
      </c>
      <c r="AC145" s="74">
        <f t="shared" si="45"/>
        <v>0.3</v>
      </c>
      <c r="AD145" s="73">
        <f>IF('Indicator Data'!AN148="No data","x",ROUND(IF('Indicator Data'!AN148&lt;$AD$194,10,IF('Indicator Data'!AN148&gt;$AD$195,0,($AD$195-'Indicator Data'!AN148)/($AD$195-$AD$194)*10)),1))</f>
        <v>7.2</v>
      </c>
      <c r="AE145" s="73">
        <f>IF('Indicator Data'!AO148="No data","x",ROUND(IF('Indicator Data'!AO148&gt;$AE$195,10,IF('Indicator Data'!AO148&lt;$AE$194,0,10-($AE$195-'Indicator Data'!AO148)/($AE$195-$AE$194)*10)),1))</f>
        <v>10</v>
      </c>
      <c r="AF145" s="80">
        <f>IF('Indicator Data'!AP148="No data","x",ROUND(IF('Indicator Data'!AP148&gt;$AF$195,10,IF('Indicator Data'!AP148&lt;$AF$194,0,10-($AF$195-'Indicator Data'!AP148)/($AF$195-$AF$194)*10)),1))</f>
        <v>8.5</v>
      </c>
      <c r="AG145" s="80">
        <f>IF('Indicator Data'!AQ148="No data","x",ROUND(IF('Indicator Data'!AQ148&gt;$AG$195,10,IF('Indicator Data'!AQ148&lt;$AG$194,0,10-($AG$195-'Indicator Data'!AQ148)/($AG$195-$AG$194)*10)),1))</f>
        <v>5.3</v>
      </c>
      <c r="AH145" s="73">
        <f t="shared" si="46"/>
        <v>7.9</v>
      </c>
      <c r="AI145" s="74">
        <f t="shared" si="47"/>
        <v>8.4</v>
      </c>
      <c r="AJ145" s="81">
        <f t="shared" si="48"/>
        <v>4.5</v>
      </c>
      <c r="AK145" s="82">
        <f t="shared" si="35"/>
        <v>5.7</v>
      </c>
    </row>
    <row r="146" spans="1:37" s="4" customFormat="1" x14ac:dyDescent="0.35">
      <c r="A146" s="126" t="str">
        <f>'Indicator Data'!A149</f>
        <v>Saint Kitts and Nevis</v>
      </c>
      <c r="B146" s="59" t="str">
        <f>'Indicator Data'!B149</f>
        <v>KNA</v>
      </c>
      <c r="C146" s="73">
        <f>ROUND(IF('Indicator Data'!Q149="No data",IF((0.1233*LN('Indicator Data'!BB149)-0.4559)&gt;C$195,0,IF((0.1233*LN('Indicator Data'!BB149)-0.4559)&lt;C$194,10,(C$195-(0.1233*LN('Indicator Data'!BB149)-0.4559))/(C$195-C$194)*10)),IF('Indicator Data'!Q149&gt;C$195,0,IF('Indicator Data'!Q149&lt;C$194,10,(C$195-'Indicator Data'!Q149)/(C$195-C$194)*10))),1)</f>
        <v>2.6</v>
      </c>
      <c r="D146" s="73" t="str">
        <f>IF('Indicator Data'!R149="No data","x",ROUND((IF(LOG('Indicator Data'!R149*1000)&gt;D$195,10,IF(LOG('Indicator Data'!R149*1000)&lt;D$194,0,10-(D$195-LOG('Indicator Data'!R149*1000))/(D$195-D$194)*10))),1))</f>
        <v>x</v>
      </c>
      <c r="E146" s="74">
        <f t="shared" si="36"/>
        <v>2.6</v>
      </c>
      <c r="F146" s="73" t="str">
        <f>IF('Indicator Data'!AF149="No data","x",ROUND(IF('Indicator Data'!AF149&gt;F$195,10,IF('Indicator Data'!AF149&lt;F$194,0,10-(F$195-'Indicator Data'!AF149)/(F$195-F$194)*10)),1))</f>
        <v>x</v>
      </c>
      <c r="G146" s="73">
        <f>IF('Indicator Data'!AG149="No data","x",ROUND(IF('Indicator Data'!AG149&gt;G$195,10,IF('Indicator Data'!AG149&lt;G$194,0,10-(G$195-'Indicator Data'!AG149)/(G$195-G$194)*10)),1))</f>
        <v>3.3</v>
      </c>
      <c r="H146" s="74">
        <f t="shared" si="37"/>
        <v>3.3</v>
      </c>
      <c r="I146" s="75">
        <f>SUM(IF('Indicator Data'!S149=0,0,'Indicator Data'!S149/1000000),SUM('Indicator Data'!T149:U149))</f>
        <v>0.73351699999999997</v>
      </c>
      <c r="J146" s="75">
        <f>I146/'Indicator Data'!BC149*1000000</f>
        <v>13.253536904869454</v>
      </c>
      <c r="K146" s="73">
        <f t="shared" si="38"/>
        <v>0.3</v>
      </c>
      <c r="L146" s="73" t="str">
        <f>IF('Indicator Data'!V149="No data","x",ROUND(IF('Indicator Data'!V149&gt;L$195,10,IF('Indicator Data'!V149&lt;L$194,0,10-(L$195-'Indicator Data'!V149)/(L$195-L$194)*10)),1))</f>
        <v>x</v>
      </c>
      <c r="M146" s="74">
        <f t="shared" si="39"/>
        <v>0.3</v>
      </c>
      <c r="N146" s="76">
        <f t="shared" si="40"/>
        <v>2.2000000000000002</v>
      </c>
      <c r="O146" s="88">
        <f>IF(AND('Indicator Data'!AK149="No data",'Indicator Data'!AL149="No data"),0,SUM('Indicator Data'!AK149:AM149)/1000)</f>
        <v>0</v>
      </c>
      <c r="P146" s="73">
        <f t="shared" si="41"/>
        <v>0</v>
      </c>
      <c r="Q146" s="77">
        <f>O146*1000/'Indicator Data'!BC149</f>
        <v>0</v>
      </c>
      <c r="R146" s="73">
        <f t="shared" si="42"/>
        <v>0</v>
      </c>
      <c r="S146" s="78">
        <f t="shared" si="43"/>
        <v>0</v>
      </c>
      <c r="T146" s="73" t="str">
        <f>IF('Indicator Data'!AB149="No data","x",ROUND(IF('Indicator Data'!AB149&gt;T$195,10,IF('Indicator Data'!AB149&lt;T$194,0,10-(T$195-'Indicator Data'!AB149)/(T$195-T$194)*10)),1))</f>
        <v>x</v>
      </c>
      <c r="U146" s="73">
        <f>IF('Indicator Data'!AA149="No data","x",ROUND(IF('Indicator Data'!AA149&gt;U$195,10,IF('Indicator Data'!AA149&lt;U$194,0,10-(U$195-'Indicator Data'!AA149)/(U$195-U$194)*10)),1))</f>
        <v>0</v>
      </c>
      <c r="V146" s="73" t="str">
        <f>IF('Indicator Data'!AE149="No data","x",ROUND(IF('Indicator Data'!AE149&gt;V$195,10,IF('Indicator Data'!AE149&lt;V$194,0,10-(V$195-'Indicator Data'!AE149)/(V$195-V$194)*10)),1))</f>
        <v>x</v>
      </c>
      <c r="W146" s="74">
        <f t="shared" si="34"/>
        <v>0</v>
      </c>
      <c r="X146" s="73">
        <f>IF('Indicator Data'!W149="No data","x",ROUND(IF('Indicator Data'!W149&gt;X$195,10,IF('Indicator Data'!W149&lt;X$194,0,10-(X$195-'Indicator Data'!W149)/(X$195-X$194)*10)),1))</f>
        <v>1.1000000000000001</v>
      </c>
      <c r="Y146" s="73" t="str">
        <f>IF('Indicator Data'!X149="No data","x",ROUND(IF('Indicator Data'!X149&gt;Y$195,10,IF('Indicator Data'!X149&lt;Y$194,0,10-(Y$195-'Indicator Data'!X149)/(Y$195-Y$194)*10)),1))</f>
        <v>x</v>
      </c>
      <c r="Z146" s="74">
        <f t="shared" si="44"/>
        <v>1.1000000000000001</v>
      </c>
      <c r="AA146" s="88">
        <f>('Indicator Data'!AJ149+'Indicator Data'!AI149*0.5+'Indicator Data'!AH149*0.25)/1000</f>
        <v>0</v>
      </c>
      <c r="AB146" s="79">
        <f>AA146*1000/'Indicator Data'!BC149</f>
        <v>0</v>
      </c>
      <c r="AC146" s="74">
        <f t="shared" si="45"/>
        <v>0</v>
      </c>
      <c r="AD146" s="73">
        <f>IF('Indicator Data'!AN149="No data","x",ROUND(IF('Indicator Data'!AN149&lt;$AD$194,10,IF('Indicator Data'!AN149&gt;$AD$195,0,($AD$195-'Indicator Data'!AN149)/($AD$195-$AD$194)*10)),1))</f>
        <v>6.5</v>
      </c>
      <c r="AE146" s="73">
        <f>IF('Indicator Data'!AO149="No data","x",ROUND(IF('Indicator Data'!AO149&gt;$AE$195,10,IF('Indicator Data'!AO149&lt;$AE$194,0,10-($AE$195-'Indicator Data'!AO149)/($AE$195-$AE$194)*10)),1))</f>
        <v>0.3</v>
      </c>
      <c r="AF146" s="80">
        <f>IF('Indicator Data'!AP149="No data","x",ROUND(IF('Indicator Data'!AP149&gt;$AF$195,10,IF('Indicator Data'!AP149&lt;$AF$194,0,10-($AF$195-'Indicator Data'!AP149)/($AF$195-$AF$194)*10)),1))</f>
        <v>2.1</v>
      </c>
      <c r="AG146" s="80" t="str">
        <f>IF('Indicator Data'!AQ149="No data","x",ROUND(IF('Indicator Data'!AQ149&gt;$AG$195,10,IF('Indicator Data'!AQ149&lt;$AG$194,0,10-($AG$195-'Indicator Data'!AQ149)/($AG$195-$AG$194)*10)),1))</f>
        <v>x</v>
      </c>
      <c r="AH146" s="73">
        <f t="shared" si="46"/>
        <v>2.1</v>
      </c>
      <c r="AI146" s="74">
        <f t="shared" si="47"/>
        <v>3</v>
      </c>
      <c r="AJ146" s="81">
        <f t="shared" si="48"/>
        <v>1.1000000000000001</v>
      </c>
      <c r="AK146" s="82">
        <f t="shared" si="35"/>
        <v>0.6</v>
      </c>
    </row>
    <row r="147" spans="1:37" s="4" customFormat="1" x14ac:dyDescent="0.35">
      <c r="A147" s="126" t="str">
        <f>'Indicator Data'!A150</f>
        <v>Saint Lucia</v>
      </c>
      <c r="B147" s="59" t="str">
        <f>'Indicator Data'!B150</f>
        <v>LCA</v>
      </c>
      <c r="C147" s="73">
        <f>ROUND(IF('Indicator Data'!Q150="No data",IF((0.1233*LN('Indicator Data'!BB150)-0.4559)&gt;C$195,0,IF((0.1233*LN('Indicator Data'!BB150)-0.4559)&lt;C$194,10,(C$195-(0.1233*LN('Indicator Data'!BB150)-0.4559))/(C$195-C$194)*10)),IF('Indicator Data'!Q150&gt;C$195,0,IF('Indicator Data'!Q150&lt;C$194,10,(C$195-'Indicator Data'!Q150)/(C$195-C$194)*10))),1)</f>
        <v>3.1</v>
      </c>
      <c r="D147" s="73">
        <f>IF('Indicator Data'!R150="No data","x",ROUND((IF(LOG('Indicator Data'!R150*1000)&gt;D$195,10,IF(LOG('Indicator Data'!R150*1000)&lt;D$194,0,10-(D$195-LOG('Indicator Data'!R150*1000))/(D$195-D$194)*10))),1))</f>
        <v>1.7</v>
      </c>
      <c r="E147" s="74">
        <f t="shared" si="36"/>
        <v>2.4</v>
      </c>
      <c r="F147" s="73">
        <f>IF('Indicator Data'!AF150="No data","x",ROUND(IF('Indicator Data'!AF150&gt;F$195,10,IF('Indicator Data'!AF150&lt;F$194,0,10-(F$195-'Indicator Data'!AF150)/(F$195-F$194)*10)),1))</f>
        <v>4.4000000000000004</v>
      </c>
      <c r="G147" s="73">
        <f>IF('Indicator Data'!AG150="No data","x",ROUND(IF('Indicator Data'!AG150&gt;G$195,10,IF('Indicator Data'!AG150&lt;G$194,0,10-(G$195-'Indicator Data'!AG150)/(G$195-G$194)*10)),1))</f>
        <v>4.3</v>
      </c>
      <c r="H147" s="74">
        <f t="shared" si="37"/>
        <v>4.4000000000000004</v>
      </c>
      <c r="I147" s="75">
        <f>SUM(IF('Indicator Data'!S150=0,0,'Indicator Data'!S150/1000000),SUM('Indicator Data'!T150:U150))</f>
        <v>10.780000000000001</v>
      </c>
      <c r="J147" s="75">
        <f>I147/'Indicator Data'!BC150*1000000</f>
        <v>60.275994721656872</v>
      </c>
      <c r="K147" s="73">
        <f t="shared" si="38"/>
        <v>1.2</v>
      </c>
      <c r="L147" s="73">
        <f>IF('Indicator Data'!V150="No data","x",ROUND(IF('Indicator Data'!V150&gt;L$195,10,IF('Indicator Data'!V150&lt;L$194,0,10-(L$195-'Indicator Data'!V150)/(L$195-L$194)*10)),1))</f>
        <v>0.5</v>
      </c>
      <c r="M147" s="74">
        <f t="shared" si="39"/>
        <v>0.9</v>
      </c>
      <c r="N147" s="76">
        <f t="shared" si="40"/>
        <v>2.5</v>
      </c>
      <c r="O147" s="88">
        <f>IF(AND('Indicator Data'!AK150="No data",'Indicator Data'!AL150="No data"),0,SUM('Indicator Data'!AK150:AM150)/1000)</f>
        <v>2E-3</v>
      </c>
      <c r="P147" s="73">
        <f t="shared" si="41"/>
        <v>0</v>
      </c>
      <c r="Q147" s="77">
        <f>O147*1000/'Indicator Data'!BC150</f>
        <v>1.1182930375075484E-5</v>
      </c>
      <c r="R147" s="73">
        <f t="shared" si="42"/>
        <v>0</v>
      </c>
      <c r="S147" s="78">
        <f t="shared" si="43"/>
        <v>0</v>
      </c>
      <c r="T147" s="73" t="str">
        <f>IF('Indicator Data'!AB150="No data","x",ROUND(IF('Indicator Data'!AB150&gt;T$195,10,IF('Indicator Data'!AB150&lt;T$194,0,10-(T$195-'Indicator Data'!AB150)/(T$195-T$194)*10)),1))</f>
        <v>x</v>
      </c>
      <c r="U147" s="73">
        <f>IF('Indicator Data'!AA150="No data","x",ROUND(IF('Indicator Data'!AA150&gt;U$195,10,IF('Indicator Data'!AA150&lt;U$194,0,10-(U$195-'Indicator Data'!AA150)/(U$195-U$194)*10)),1))</f>
        <v>0.1</v>
      </c>
      <c r="V147" s="73" t="str">
        <f>IF('Indicator Data'!AE150="No data","x",ROUND(IF('Indicator Data'!AE150&gt;V$195,10,IF('Indicator Data'!AE150&lt;V$194,0,10-(V$195-'Indicator Data'!AE150)/(V$195-V$194)*10)),1))</f>
        <v>x</v>
      </c>
      <c r="W147" s="74">
        <f t="shared" si="34"/>
        <v>0.1</v>
      </c>
      <c r="X147" s="73">
        <f>IF('Indicator Data'!W150="No data","x",ROUND(IF('Indicator Data'!W150&gt;X$195,10,IF('Indicator Data'!W150&lt;X$194,0,10-(X$195-'Indicator Data'!W150)/(X$195-X$194)*10)),1))</f>
        <v>1.3</v>
      </c>
      <c r="Y147" s="73">
        <f>IF('Indicator Data'!X150="No data","x",ROUND(IF('Indicator Data'!X150&gt;Y$195,10,IF('Indicator Data'!X150&lt;Y$194,0,10-(Y$195-'Indicator Data'!X150)/(Y$195-Y$194)*10)),1))</f>
        <v>0.6</v>
      </c>
      <c r="Z147" s="74">
        <f t="shared" si="44"/>
        <v>1</v>
      </c>
      <c r="AA147" s="88">
        <f>('Indicator Data'!AJ150+'Indicator Data'!AI150*0.5+'Indicator Data'!AH150*0.25)/1000</f>
        <v>0.3125</v>
      </c>
      <c r="AB147" s="79">
        <f>AA147*1000/'Indicator Data'!BC150</f>
        <v>1.7473328711055446E-3</v>
      </c>
      <c r="AC147" s="74">
        <f t="shared" si="45"/>
        <v>0.2</v>
      </c>
      <c r="AD147" s="73">
        <f>IF('Indicator Data'!AN150="No data","x",ROUND(IF('Indicator Data'!AN150&lt;$AD$194,10,IF('Indicator Data'!AN150&gt;$AD$195,0,($AD$195-'Indicator Data'!AN150)/($AD$195-$AD$194)*10)),1))</f>
        <v>5.9</v>
      </c>
      <c r="AE147" s="73">
        <f>IF('Indicator Data'!AO150="No data","x",ROUND(IF('Indicator Data'!AO150&gt;$AE$195,10,IF('Indicator Data'!AO150&lt;$AE$194,0,10-($AE$195-'Indicator Data'!AO150)/($AE$195-$AE$194)*10)),1))</f>
        <v>4</v>
      </c>
      <c r="AF147" s="80">
        <f>IF('Indicator Data'!AP150="No data","x",ROUND(IF('Indicator Data'!AP150&gt;$AF$195,10,IF('Indicator Data'!AP150&lt;$AF$194,0,10-($AF$195-'Indicator Data'!AP150)/($AF$195-$AF$194)*10)),1))</f>
        <v>2.7</v>
      </c>
      <c r="AG147" s="80">
        <f>IF('Indicator Data'!AQ150="No data","x",ROUND(IF('Indicator Data'!AQ150&gt;$AG$195,10,IF('Indicator Data'!AQ150&lt;$AG$194,0,10-($AG$195-'Indicator Data'!AQ150)/($AG$195-$AG$194)*10)),1))</f>
        <v>6.2</v>
      </c>
      <c r="AH147" s="73">
        <f t="shared" si="46"/>
        <v>3.4</v>
      </c>
      <c r="AI147" s="74">
        <f t="shared" si="47"/>
        <v>4.4000000000000004</v>
      </c>
      <c r="AJ147" s="81">
        <f t="shared" si="48"/>
        <v>1.6</v>
      </c>
      <c r="AK147" s="82">
        <f t="shared" si="35"/>
        <v>0.8</v>
      </c>
    </row>
    <row r="148" spans="1:37" s="4" customFormat="1" x14ac:dyDescent="0.35">
      <c r="A148" s="126" t="str">
        <f>'Indicator Data'!A151</f>
        <v>Saint Vincent and the Grenadines</v>
      </c>
      <c r="B148" s="59" t="str">
        <f>'Indicator Data'!B151</f>
        <v>VCT</v>
      </c>
      <c r="C148" s="73">
        <f>ROUND(IF('Indicator Data'!Q151="No data",IF((0.1233*LN('Indicator Data'!BB151)-0.4559)&gt;C$195,0,IF((0.1233*LN('Indicator Data'!BB151)-0.4559)&lt;C$194,10,(C$195-(0.1233*LN('Indicator Data'!BB151)-0.4559))/(C$195-C$194)*10)),IF('Indicator Data'!Q151&gt;C$195,0,IF('Indicator Data'!Q151&lt;C$194,10,(C$195-'Indicator Data'!Q151)/(C$195-C$194)*10))),1)</f>
        <v>3.5</v>
      </c>
      <c r="D148" s="73" t="str">
        <f>IF('Indicator Data'!R151="No data","x",ROUND((IF(LOG('Indicator Data'!R151*1000)&gt;D$195,10,IF(LOG('Indicator Data'!R151*1000)&lt;D$194,0,10-(D$195-LOG('Indicator Data'!R151*1000))/(D$195-D$194)*10))),1))</f>
        <v>x</v>
      </c>
      <c r="E148" s="74">
        <f t="shared" si="36"/>
        <v>3.5</v>
      </c>
      <c r="F148" s="73" t="str">
        <f>IF('Indicator Data'!AF151="No data","x",ROUND(IF('Indicator Data'!AF151&gt;F$195,10,IF('Indicator Data'!AF151&lt;F$194,0,10-(F$195-'Indicator Data'!AF151)/(F$195-F$194)*10)),1))</f>
        <v>x</v>
      </c>
      <c r="G148" s="73">
        <f>IF('Indicator Data'!AG151="No data","x",ROUND(IF('Indicator Data'!AG151&gt;G$195,10,IF('Indicator Data'!AG151&lt;G$194,0,10-(G$195-'Indicator Data'!AG151)/(G$195-G$194)*10)),1))</f>
        <v>3.8</v>
      </c>
      <c r="H148" s="74">
        <f t="shared" si="37"/>
        <v>3.8</v>
      </c>
      <c r="I148" s="75">
        <f>SUM(IF('Indicator Data'!S151=0,0,'Indicator Data'!S151/1000000),SUM('Indicator Data'!T151:U151))</f>
        <v>7.3699999999999992</v>
      </c>
      <c r="J148" s="75">
        <f>I148/'Indicator Data'!BC151*1000000</f>
        <v>67.062795162743285</v>
      </c>
      <c r="K148" s="73">
        <f t="shared" si="38"/>
        <v>1.3</v>
      </c>
      <c r="L148" s="73">
        <f>IF('Indicator Data'!V151="No data","x",ROUND(IF('Indicator Data'!V151&gt;L$195,10,IF('Indicator Data'!V151&lt;L$194,0,10-(L$195-'Indicator Data'!V151)/(L$195-L$194)*10)),1))</f>
        <v>0.6</v>
      </c>
      <c r="M148" s="74">
        <f t="shared" si="39"/>
        <v>1</v>
      </c>
      <c r="N148" s="76">
        <f t="shared" si="40"/>
        <v>3</v>
      </c>
      <c r="O148" s="88">
        <f>IF(AND('Indicator Data'!AK151="No data",'Indicator Data'!AL151="No data"),0,SUM('Indicator Data'!AK151:AM151)/1000)</f>
        <v>0</v>
      </c>
      <c r="P148" s="73">
        <f t="shared" si="41"/>
        <v>0</v>
      </c>
      <c r="Q148" s="77">
        <f>O148*1000/'Indicator Data'!BC151</f>
        <v>0</v>
      </c>
      <c r="R148" s="73">
        <f t="shared" si="42"/>
        <v>0</v>
      </c>
      <c r="S148" s="78">
        <f t="shared" si="43"/>
        <v>0</v>
      </c>
      <c r="T148" s="73" t="str">
        <f>IF('Indicator Data'!AB151="No data","x",ROUND(IF('Indicator Data'!AB151&gt;T$195,10,IF('Indicator Data'!AB151&lt;T$194,0,10-(T$195-'Indicator Data'!AB151)/(T$195-T$194)*10)),1))</f>
        <v>x</v>
      </c>
      <c r="U148" s="73">
        <f>IF('Indicator Data'!AA151="No data","x",ROUND(IF('Indicator Data'!AA151&gt;U$195,10,IF('Indicator Data'!AA151&lt;U$194,0,10-(U$195-'Indicator Data'!AA151)/(U$195-U$194)*10)),1))</f>
        <v>0</v>
      </c>
      <c r="V148" s="73" t="str">
        <f>IF('Indicator Data'!AE151="No data","x",ROUND(IF('Indicator Data'!AE151&gt;V$195,10,IF('Indicator Data'!AE151&lt;V$194,0,10-(V$195-'Indicator Data'!AE151)/(V$195-V$194)*10)),1))</f>
        <v>x</v>
      </c>
      <c r="W148" s="74">
        <f t="shared" si="34"/>
        <v>0</v>
      </c>
      <c r="X148" s="73">
        <f>IF('Indicator Data'!W151="No data","x",ROUND(IF('Indicator Data'!W151&gt;X$195,10,IF('Indicator Data'!W151&lt;X$194,0,10-(X$195-'Indicator Data'!W151)/(X$195-X$194)*10)),1))</f>
        <v>1.2</v>
      </c>
      <c r="Y148" s="73" t="str">
        <f>IF('Indicator Data'!X151="No data","x",ROUND(IF('Indicator Data'!X151&gt;Y$195,10,IF('Indicator Data'!X151&lt;Y$194,0,10-(Y$195-'Indicator Data'!X151)/(Y$195-Y$194)*10)),1))</f>
        <v>x</v>
      </c>
      <c r="Z148" s="74">
        <f t="shared" si="44"/>
        <v>1.2</v>
      </c>
      <c r="AA148" s="88">
        <f>('Indicator Data'!AJ151+'Indicator Data'!AI151*0.5+'Indicator Data'!AH151*0.25)/1000</f>
        <v>6.25</v>
      </c>
      <c r="AB148" s="79">
        <f>AA148*1000/'Indicator Data'!BC151</f>
        <v>5.6871434161078101E-2</v>
      </c>
      <c r="AC148" s="74">
        <f t="shared" si="45"/>
        <v>5.7</v>
      </c>
      <c r="AD148" s="73">
        <f>IF('Indicator Data'!AN151="No data","x",ROUND(IF('Indicator Data'!AN151&lt;$AD$194,10,IF('Indicator Data'!AN151&gt;$AD$195,0,($AD$195-'Indicator Data'!AN151)/($AD$195-$AD$194)*10)),1))</f>
        <v>3.9</v>
      </c>
      <c r="AE148" s="73">
        <f>IF('Indicator Data'!AO151="No data","x",ROUND(IF('Indicator Data'!AO151&gt;$AE$195,10,IF('Indicator Data'!AO151&lt;$AE$194,0,10-($AE$195-'Indicator Data'!AO151)/($AE$195-$AE$194)*10)),1))</f>
        <v>0.3</v>
      </c>
      <c r="AF148" s="80">
        <f>IF('Indicator Data'!AP151="No data","x",ROUND(IF('Indicator Data'!AP151&gt;$AF$195,10,IF('Indicator Data'!AP151&lt;$AF$194,0,10-($AF$195-'Indicator Data'!AP151)/($AF$195-$AF$194)*10)),1))</f>
        <v>2.7</v>
      </c>
      <c r="AG148" s="80">
        <f>IF('Indicator Data'!AQ151="No data","x",ROUND(IF('Indicator Data'!AQ151&gt;$AG$195,10,IF('Indicator Data'!AQ151&lt;$AG$194,0,10-($AG$195-'Indicator Data'!AQ151)/($AG$195-$AG$194)*10)),1))</f>
        <v>2.4</v>
      </c>
      <c r="AH148" s="73">
        <f t="shared" si="46"/>
        <v>2.6</v>
      </c>
      <c r="AI148" s="74">
        <f t="shared" si="47"/>
        <v>2.2999999999999998</v>
      </c>
      <c r="AJ148" s="81">
        <f t="shared" si="48"/>
        <v>2.6</v>
      </c>
      <c r="AK148" s="82">
        <f t="shared" si="35"/>
        <v>1.4</v>
      </c>
    </row>
    <row r="149" spans="1:37" s="4" customFormat="1" x14ac:dyDescent="0.35">
      <c r="A149" s="126" t="str">
        <f>'Indicator Data'!A152</f>
        <v>Samoa</v>
      </c>
      <c r="B149" s="59" t="str">
        <f>'Indicator Data'!B152</f>
        <v>WSM</v>
      </c>
      <c r="C149" s="73">
        <f>ROUND(IF('Indicator Data'!Q152="No data",IF((0.1233*LN('Indicator Data'!BB152)-0.4559)&gt;C$195,0,IF((0.1233*LN('Indicator Data'!BB152)-0.4559)&lt;C$194,10,(C$195-(0.1233*LN('Indicator Data'!BB152)-0.4559))/(C$195-C$194)*10)),IF('Indicator Data'!Q152&gt;C$195,0,IF('Indicator Data'!Q152&lt;C$194,10,(C$195-'Indicator Data'!Q152)/(C$195-C$194)*10))),1)</f>
        <v>3.6</v>
      </c>
      <c r="D149" s="73" t="str">
        <f>IF('Indicator Data'!R152="No data","x",ROUND((IF(LOG('Indicator Data'!R152*1000)&gt;D$195,10,IF(LOG('Indicator Data'!R152*1000)&lt;D$194,0,10-(D$195-LOG('Indicator Data'!R152*1000))/(D$195-D$194)*10))),1))</f>
        <v>x</v>
      </c>
      <c r="E149" s="74">
        <f t="shared" si="36"/>
        <v>3.6</v>
      </c>
      <c r="F149" s="73">
        <f>IF('Indicator Data'!AF152="No data","x",ROUND(IF('Indicator Data'!AF152&gt;F$195,10,IF('Indicator Data'!AF152&lt;F$194,0,10-(F$195-'Indicator Data'!AF152)/(F$195-F$194)*10)),1))</f>
        <v>4.9000000000000004</v>
      </c>
      <c r="G149" s="73">
        <f>IF('Indicator Data'!AG152="No data","x",ROUND(IF('Indicator Data'!AG152&gt;G$195,10,IF('Indicator Data'!AG152&lt;G$194,0,10-(G$195-'Indicator Data'!AG152)/(G$195-G$194)*10)),1))</f>
        <v>4.4000000000000004</v>
      </c>
      <c r="H149" s="74">
        <f t="shared" si="37"/>
        <v>4.7</v>
      </c>
      <c r="I149" s="75">
        <f>SUM(IF('Indicator Data'!S152=0,0,'Indicator Data'!S152/1000000),SUM('Indicator Data'!T152:U152))</f>
        <v>135.09718300000003</v>
      </c>
      <c r="J149" s="75">
        <f>I149/'Indicator Data'!BC152*1000000</f>
        <v>687.72746385664846</v>
      </c>
      <c r="K149" s="73">
        <f t="shared" si="38"/>
        <v>10</v>
      </c>
      <c r="L149" s="73">
        <f>IF('Indicator Data'!V152="No data","x",ROUND(IF('Indicator Data'!V152&gt;L$195,10,IF('Indicator Data'!V152&lt;L$194,0,10-(L$195-'Indicator Data'!V152)/(L$195-L$194)*10)),1))</f>
        <v>10</v>
      </c>
      <c r="M149" s="74">
        <f t="shared" si="39"/>
        <v>10</v>
      </c>
      <c r="N149" s="76">
        <f t="shared" si="40"/>
        <v>5.5</v>
      </c>
      <c r="O149" s="88">
        <f>IF(AND('Indicator Data'!AK152="No data",'Indicator Data'!AL152="No data"),0,SUM('Indicator Data'!AK152:AM152)/1000)</f>
        <v>0</v>
      </c>
      <c r="P149" s="73">
        <f t="shared" si="41"/>
        <v>0</v>
      </c>
      <c r="Q149" s="77">
        <f>O149*1000/'Indicator Data'!BC152</f>
        <v>0</v>
      </c>
      <c r="R149" s="73">
        <f t="shared" si="42"/>
        <v>0</v>
      </c>
      <c r="S149" s="78">
        <f t="shared" si="43"/>
        <v>0</v>
      </c>
      <c r="T149" s="73" t="str">
        <f>IF('Indicator Data'!AB152="No data","x",ROUND(IF('Indicator Data'!AB152&gt;T$195,10,IF('Indicator Data'!AB152&lt;T$194,0,10-(T$195-'Indicator Data'!AB152)/(T$195-T$194)*10)),1))</f>
        <v>x</v>
      </c>
      <c r="U149" s="73">
        <f>IF('Indicator Data'!AA152="No data","x",ROUND(IF('Indicator Data'!AA152&gt;U$195,10,IF('Indicator Data'!AA152&lt;U$194,0,10-(U$195-'Indicator Data'!AA152)/(U$195-U$194)*10)),1))</f>
        <v>0.3</v>
      </c>
      <c r="V149" s="73" t="str">
        <f>IF('Indicator Data'!AE152="No data","x",ROUND(IF('Indicator Data'!AE152&gt;V$195,10,IF('Indicator Data'!AE152&lt;V$194,0,10-(V$195-'Indicator Data'!AE152)/(V$195-V$194)*10)),1))</f>
        <v>x</v>
      </c>
      <c r="W149" s="74">
        <f t="shared" si="34"/>
        <v>0.3</v>
      </c>
      <c r="X149" s="73">
        <f>IF('Indicator Data'!W152="No data","x",ROUND(IF('Indicator Data'!W152&gt;X$195,10,IF('Indicator Data'!W152&lt;X$194,0,10-(X$195-'Indicator Data'!W152)/(X$195-X$194)*10)),1))</f>
        <v>1.3</v>
      </c>
      <c r="Y149" s="73">
        <f>IF('Indicator Data'!X152="No data","x",ROUND(IF('Indicator Data'!X152&gt;Y$195,10,IF('Indicator Data'!X152&lt;Y$194,0,10-(Y$195-'Indicator Data'!X152)/(Y$195-Y$194)*10)),1))</f>
        <v>0.6</v>
      </c>
      <c r="Z149" s="74">
        <f t="shared" si="44"/>
        <v>1</v>
      </c>
      <c r="AA149" s="88">
        <f>('Indicator Data'!AJ152+'Indicator Data'!AI152*0.5+'Indicator Data'!AH152*0.25)/1000</f>
        <v>0</v>
      </c>
      <c r="AB149" s="79">
        <f>AA149*1000/'Indicator Data'!BC152</f>
        <v>0</v>
      </c>
      <c r="AC149" s="74">
        <f t="shared" si="45"/>
        <v>0</v>
      </c>
      <c r="AD149" s="73">
        <f>IF('Indicator Data'!AN152="No data","x",ROUND(IF('Indicator Data'!AN152&lt;$AD$194,10,IF('Indicator Data'!AN152&gt;$AD$195,0,($AD$195-'Indicator Data'!AN152)/($AD$195-$AD$194)*10)),1))</f>
        <v>2.8</v>
      </c>
      <c r="AE149" s="73">
        <f>IF('Indicator Data'!AO152="No data","x",ROUND(IF('Indicator Data'!AO152&gt;$AE$195,10,IF('Indicator Data'!AO152&lt;$AE$194,0,10-($AE$195-'Indicator Data'!AO152)/($AE$195-$AE$194)*10)),1))</f>
        <v>0</v>
      </c>
      <c r="AF149" s="80" t="str">
        <f>IF('Indicator Data'!AP152="No data","x",ROUND(IF('Indicator Data'!AP152&gt;$AF$195,10,IF('Indicator Data'!AP152&lt;$AF$194,0,10-($AF$195-'Indicator Data'!AP152)/($AF$195-$AF$194)*10)),1))</f>
        <v>x</v>
      </c>
      <c r="AG149" s="80" t="str">
        <f>IF('Indicator Data'!AQ152="No data","x",ROUND(IF('Indicator Data'!AQ152&gt;$AG$195,10,IF('Indicator Data'!AQ152&lt;$AG$194,0,10-($AG$195-'Indicator Data'!AQ152)/($AG$195-$AG$194)*10)),1))</f>
        <v>x</v>
      </c>
      <c r="AH149" s="73" t="str">
        <f t="shared" si="46"/>
        <v>x</v>
      </c>
      <c r="AI149" s="74">
        <f t="shared" si="47"/>
        <v>1.4</v>
      </c>
      <c r="AJ149" s="81">
        <f t="shared" si="48"/>
        <v>0.7</v>
      </c>
      <c r="AK149" s="82">
        <f t="shared" si="35"/>
        <v>0.4</v>
      </c>
    </row>
    <row r="150" spans="1:37" s="4" customFormat="1" x14ac:dyDescent="0.35">
      <c r="A150" s="126" t="str">
        <f>'Indicator Data'!A153</f>
        <v>Sao Tome and Principe</v>
      </c>
      <c r="B150" s="59" t="str">
        <f>'Indicator Data'!B153</f>
        <v>STP</v>
      </c>
      <c r="C150" s="73">
        <f>ROUND(IF('Indicator Data'!Q153="No data",IF((0.1233*LN('Indicator Data'!BB153)-0.4559)&gt;C$195,0,IF((0.1233*LN('Indicator Data'!BB153)-0.4559)&lt;C$194,10,(C$195-(0.1233*LN('Indicator Data'!BB153)-0.4559))/(C$195-C$194)*10)),IF('Indicator Data'!Q153&gt;C$195,0,IF('Indicator Data'!Q153&lt;C$194,10,(C$195-'Indicator Data'!Q153)/(C$195-C$194)*10))),1)</f>
        <v>5.6</v>
      </c>
      <c r="D150" s="73">
        <f>IF('Indicator Data'!R153="No data","x",ROUND((IF(LOG('Indicator Data'!R153*1000)&gt;D$195,10,IF(LOG('Indicator Data'!R153*1000)&lt;D$194,0,10-(D$195-LOG('Indicator Data'!R153*1000))/(D$195-D$194)*10))),1))</f>
        <v>8.6999999999999993</v>
      </c>
      <c r="E150" s="74">
        <f t="shared" si="36"/>
        <v>7.5</v>
      </c>
      <c r="F150" s="73">
        <f>IF('Indicator Data'!AF153="No data","x",ROUND(IF('Indicator Data'!AF153&gt;F$195,10,IF('Indicator Data'!AF153&lt;F$194,0,10-(F$195-'Indicator Data'!AF153)/(F$195-F$194)*10)),1))</f>
        <v>7.2</v>
      </c>
      <c r="G150" s="73">
        <f>IF('Indicator Data'!AG153="No data","x",ROUND(IF('Indicator Data'!AG153&gt;G$195,10,IF('Indicator Data'!AG153&lt;G$194,0,10-(G$195-'Indicator Data'!AG153)/(G$195-G$194)*10)),1))</f>
        <v>1.5</v>
      </c>
      <c r="H150" s="74">
        <f t="shared" si="37"/>
        <v>4.4000000000000004</v>
      </c>
      <c r="I150" s="75">
        <f>SUM(IF('Indicator Data'!S153=0,0,'Indicator Data'!S153/1000000),SUM('Indicator Data'!T153:U153))</f>
        <v>33.200000000000003</v>
      </c>
      <c r="J150" s="75">
        <f>I150/'Indicator Data'!BC153*1000000</f>
        <v>162.48464471166318</v>
      </c>
      <c r="K150" s="73">
        <f t="shared" si="38"/>
        <v>3.2</v>
      </c>
      <c r="L150" s="73">
        <f>IF('Indicator Data'!V153="No data","x",ROUND(IF('Indicator Data'!V153&gt;L$195,10,IF('Indicator Data'!V153&lt;L$194,0,10-(L$195-'Indicator Data'!V153)/(L$195-L$194)*10)),1))</f>
        <v>6.8</v>
      </c>
      <c r="M150" s="74">
        <f t="shared" si="39"/>
        <v>5</v>
      </c>
      <c r="N150" s="76">
        <f t="shared" si="40"/>
        <v>6.1</v>
      </c>
      <c r="O150" s="88">
        <f>IF(AND('Indicator Data'!AK153="No data",'Indicator Data'!AL153="No data"),0,SUM('Indicator Data'!AK153:AM153)/1000)</f>
        <v>0</v>
      </c>
      <c r="P150" s="73">
        <f t="shared" si="41"/>
        <v>0</v>
      </c>
      <c r="Q150" s="77">
        <f>O150*1000/'Indicator Data'!BC153</f>
        <v>0</v>
      </c>
      <c r="R150" s="73">
        <f t="shared" si="42"/>
        <v>0</v>
      </c>
      <c r="S150" s="78">
        <f t="shared" si="43"/>
        <v>0</v>
      </c>
      <c r="T150" s="73">
        <f>IF('Indicator Data'!AB153="No data","x",ROUND(IF('Indicator Data'!AB153&gt;T$195,10,IF('Indicator Data'!AB153&lt;T$194,0,10-(T$195-'Indicator Data'!AB153)/(T$195-T$194)*10)),1))</f>
        <v>1.6</v>
      </c>
      <c r="U150" s="73">
        <f>IF('Indicator Data'!AA153="No data","x",ROUND(IF('Indicator Data'!AA153&gt;U$195,10,IF('Indicator Data'!AA153&lt;U$194,0,10-(U$195-'Indicator Data'!AA153)/(U$195-U$194)*10)),1))</f>
        <v>2.1</v>
      </c>
      <c r="V150" s="73">
        <f>IF('Indicator Data'!AE153="No data","x",ROUND(IF('Indicator Data'!AE153&gt;V$195,10,IF('Indicator Data'!AE153&lt;V$194,0,10-(V$195-'Indicator Data'!AE153)/(V$195-V$194)*10)),1))</f>
        <v>3.6</v>
      </c>
      <c r="W150" s="74">
        <f t="shared" si="34"/>
        <v>2.4</v>
      </c>
      <c r="X150" s="73">
        <f>IF('Indicator Data'!W153="No data","x",ROUND(IF('Indicator Data'!W153&gt;X$195,10,IF('Indicator Data'!W153&lt;X$194,0,10-(X$195-'Indicator Data'!W153)/(X$195-X$194)*10)),1))</f>
        <v>2.5</v>
      </c>
      <c r="Y150" s="73">
        <f>IF('Indicator Data'!X153="No data","x",ROUND(IF('Indicator Data'!X153&gt;Y$195,10,IF('Indicator Data'!X153&lt;Y$194,0,10-(Y$195-'Indicator Data'!X153)/(Y$195-Y$194)*10)),1))</f>
        <v>3.2</v>
      </c>
      <c r="Z150" s="74">
        <f t="shared" si="44"/>
        <v>2.9</v>
      </c>
      <c r="AA150" s="88">
        <f>('Indicator Data'!AJ153+'Indicator Data'!AI153*0.5+'Indicator Data'!AH153*0.25)/1000</f>
        <v>0</v>
      </c>
      <c r="AB150" s="79">
        <f>AA150*1000/'Indicator Data'!BC153</f>
        <v>0</v>
      </c>
      <c r="AC150" s="74">
        <f t="shared" si="45"/>
        <v>0</v>
      </c>
      <c r="AD150" s="73">
        <f>IF('Indicator Data'!AN153="No data","x",ROUND(IF('Indicator Data'!AN153&lt;$AD$194,10,IF('Indicator Data'!AN153&gt;$AD$195,0,($AD$195-'Indicator Data'!AN153)/($AD$195-$AD$194)*10)),1))</f>
        <v>5.3</v>
      </c>
      <c r="AE150" s="73">
        <f>IF('Indicator Data'!AO153="No data","x",ROUND(IF('Indicator Data'!AO153&gt;$AE$195,10,IF('Indicator Data'!AO153&lt;$AE$194,0,10-($AE$195-'Indicator Data'!AO153)/($AE$195-$AE$194)*10)),1))</f>
        <v>2.8</v>
      </c>
      <c r="AF150" s="80">
        <f>IF('Indicator Data'!AP153="No data","x",ROUND(IF('Indicator Data'!AP153&gt;$AF$195,10,IF('Indicator Data'!AP153&lt;$AF$194,0,10-($AF$195-'Indicator Data'!AP153)/($AF$195-$AF$194)*10)),1))</f>
        <v>9</v>
      </c>
      <c r="AG150" s="80" t="str">
        <f>IF('Indicator Data'!AQ153="No data","x",ROUND(IF('Indicator Data'!AQ153&gt;$AG$195,10,IF('Indicator Data'!AQ153&lt;$AG$194,0,10-($AG$195-'Indicator Data'!AQ153)/($AG$195-$AG$194)*10)),1))</f>
        <v>x</v>
      </c>
      <c r="AH150" s="73">
        <f t="shared" si="46"/>
        <v>9</v>
      </c>
      <c r="AI150" s="74">
        <f t="shared" si="47"/>
        <v>5.7</v>
      </c>
      <c r="AJ150" s="81">
        <f t="shared" si="48"/>
        <v>3</v>
      </c>
      <c r="AK150" s="82">
        <f t="shared" si="35"/>
        <v>1.6</v>
      </c>
    </row>
    <row r="151" spans="1:37" s="4" customFormat="1" x14ac:dyDescent="0.35">
      <c r="A151" s="126" t="str">
        <f>'Indicator Data'!A154</f>
        <v>Saudi Arabia</v>
      </c>
      <c r="B151" s="59" t="str">
        <f>'Indicator Data'!B154</f>
        <v>SAU</v>
      </c>
      <c r="C151" s="73">
        <f>ROUND(IF('Indicator Data'!Q154="No data",IF((0.1233*LN('Indicator Data'!BB154)-0.4559)&gt;C$195,0,IF((0.1233*LN('Indicator Data'!BB154)-0.4559)&lt;C$194,10,(C$195-(0.1233*LN('Indicator Data'!BB154)-0.4559))/(C$195-C$194)*10)),IF('Indicator Data'!Q154&gt;C$195,0,IF('Indicator Data'!Q154&lt;C$194,10,(C$195-'Indicator Data'!Q154)/(C$195-C$194)*10))),1)</f>
        <v>1.5</v>
      </c>
      <c r="D151" s="73" t="str">
        <f>IF('Indicator Data'!R154="No data","x",ROUND((IF(LOG('Indicator Data'!R154*1000)&gt;D$195,10,IF(LOG('Indicator Data'!R154*1000)&lt;D$194,0,10-(D$195-LOG('Indicator Data'!R154*1000))/(D$195-D$194)*10))),1))</f>
        <v>x</v>
      </c>
      <c r="E151" s="74">
        <f t="shared" si="36"/>
        <v>1.5</v>
      </c>
      <c r="F151" s="73">
        <f>IF('Indicator Data'!AF154="No data","x",ROUND(IF('Indicator Data'!AF154&gt;F$195,10,IF('Indicator Data'!AF154&lt;F$194,0,10-(F$195-'Indicator Data'!AF154)/(F$195-F$194)*10)),1))</f>
        <v>3.1</v>
      </c>
      <c r="G151" s="73" t="str">
        <f>IF('Indicator Data'!AG154="No data","x",ROUND(IF('Indicator Data'!AG154&gt;G$195,10,IF('Indicator Data'!AG154&lt;G$194,0,10-(G$195-'Indicator Data'!AG154)/(G$195-G$194)*10)),1))</f>
        <v>x</v>
      </c>
      <c r="H151" s="74">
        <f t="shared" si="37"/>
        <v>3.1</v>
      </c>
      <c r="I151" s="75">
        <f>SUM(IF('Indicator Data'!S154=0,0,'Indicator Data'!S154/1000000),SUM('Indicator Data'!T154:U154))</f>
        <v>0</v>
      </c>
      <c r="J151" s="75">
        <f>I151/'Indicator Data'!BC154*1000000</f>
        <v>0</v>
      </c>
      <c r="K151" s="73">
        <f t="shared" si="38"/>
        <v>0</v>
      </c>
      <c r="L151" s="73" t="str">
        <f>IF('Indicator Data'!V154="No data","x",ROUND(IF('Indicator Data'!V154&gt;L$195,10,IF('Indicator Data'!V154&lt;L$194,0,10-(L$195-'Indicator Data'!V154)/(L$195-L$194)*10)),1))</f>
        <v>x</v>
      </c>
      <c r="M151" s="74">
        <f t="shared" si="39"/>
        <v>0</v>
      </c>
      <c r="N151" s="76">
        <f t="shared" si="40"/>
        <v>1.5</v>
      </c>
      <c r="O151" s="88">
        <f>IF(AND('Indicator Data'!AK154="No data",'Indicator Data'!AL154="No data"),0,SUM('Indicator Data'!AK154:AM154)/1000)</f>
        <v>30.149000000000001</v>
      </c>
      <c r="P151" s="73">
        <f t="shared" si="41"/>
        <v>4.9000000000000004</v>
      </c>
      <c r="Q151" s="77">
        <f>O151*1000/'Indicator Data'!BC154</f>
        <v>9.1531987225050343E-4</v>
      </c>
      <c r="R151" s="73">
        <f t="shared" si="42"/>
        <v>3.1</v>
      </c>
      <c r="S151" s="78">
        <f t="shared" si="43"/>
        <v>4</v>
      </c>
      <c r="T151" s="73">
        <f>IF('Indicator Data'!AB154="No data","x",ROUND(IF('Indicator Data'!AB154&gt;T$195,10,IF('Indicator Data'!AB154&lt;T$194,0,10-(T$195-'Indicator Data'!AB154)/(T$195-T$194)*10)),1))</f>
        <v>0.2</v>
      </c>
      <c r="U151" s="73">
        <f>IF('Indicator Data'!AA154="No data","x",ROUND(IF('Indicator Data'!AA154&gt;U$195,10,IF('Indicator Data'!AA154&lt;U$194,0,10-(U$195-'Indicator Data'!AA154)/(U$195-U$194)*10)),1))</f>
        <v>0.2</v>
      </c>
      <c r="V151" s="73">
        <f>IF('Indicator Data'!AE154="No data","x",ROUND(IF('Indicator Data'!AE154&gt;V$195,10,IF('Indicator Data'!AE154&lt;V$194,0,10-(V$195-'Indicator Data'!AE154)/(V$195-V$194)*10)),1))</f>
        <v>0</v>
      </c>
      <c r="W151" s="74">
        <f t="shared" si="34"/>
        <v>0.1</v>
      </c>
      <c r="X151" s="73">
        <f>IF('Indicator Data'!W154="No data","x",ROUND(IF('Indicator Data'!W154&gt;X$195,10,IF('Indicator Data'!W154&lt;X$194,0,10-(X$195-'Indicator Data'!W154)/(X$195-X$194)*10)),1))</f>
        <v>0.6</v>
      </c>
      <c r="Y151" s="73" t="str">
        <f>IF('Indicator Data'!X154="No data","x",ROUND(IF('Indicator Data'!X154&gt;Y$195,10,IF('Indicator Data'!X154&lt;Y$194,0,10-(Y$195-'Indicator Data'!X154)/(Y$195-Y$194)*10)),1))</f>
        <v>x</v>
      </c>
      <c r="Z151" s="74">
        <f t="shared" si="44"/>
        <v>0.6</v>
      </c>
      <c r="AA151" s="88">
        <f>('Indicator Data'!AJ154+'Indicator Data'!AI154*0.5+'Indicator Data'!AH154*0.25)/1000</f>
        <v>0.49975000000000003</v>
      </c>
      <c r="AB151" s="79">
        <f>AA151*1000/'Indicator Data'!BC154</f>
        <v>1.5172347545762351E-5</v>
      </c>
      <c r="AC151" s="74">
        <f t="shared" si="45"/>
        <v>0</v>
      </c>
      <c r="AD151" s="73">
        <f>IF('Indicator Data'!AN154="No data","x",ROUND(IF('Indicator Data'!AN154&lt;$AD$194,10,IF('Indicator Data'!AN154&gt;$AD$195,0,($AD$195-'Indicator Data'!AN154)/($AD$195-$AD$194)*10)),1))</f>
        <v>1.5</v>
      </c>
      <c r="AE151" s="73">
        <f>IF('Indicator Data'!AO154="No data","x",ROUND(IF('Indicator Data'!AO154&gt;$AE$195,10,IF('Indicator Data'!AO154&lt;$AE$194,0,10-($AE$195-'Indicator Data'!AO154)/($AE$195-$AE$194)*10)),1))</f>
        <v>0</v>
      </c>
      <c r="AF151" s="80">
        <f>IF('Indicator Data'!AP154="No data","x",ROUND(IF('Indicator Data'!AP154&gt;$AF$195,10,IF('Indicator Data'!AP154&lt;$AF$194,0,10-($AF$195-'Indicator Data'!AP154)/($AF$195-$AF$194)*10)),1))</f>
        <v>2.1</v>
      </c>
      <c r="AG151" s="80">
        <f>IF('Indicator Data'!AQ154="No data","x",ROUND(IF('Indicator Data'!AQ154&gt;$AG$195,10,IF('Indicator Data'!AQ154&lt;$AG$194,0,10-($AG$195-'Indicator Data'!AQ154)/($AG$195-$AG$194)*10)),1))</f>
        <v>1.9</v>
      </c>
      <c r="AH151" s="73">
        <f t="shared" si="46"/>
        <v>2.1</v>
      </c>
      <c r="AI151" s="74">
        <f t="shared" si="47"/>
        <v>1.2</v>
      </c>
      <c r="AJ151" s="81">
        <f t="shared" si="48"/>
        <v>0.5</v>
      </c>
      <c r="AK151" s="82">
        <f t="shared" si="35"/>
        <v>2.4</v>
      </c>
    </row>
    <row r="152" spans="1:37" s="4" customFormat="1" x14ac:dyDescent="0.35">
      <c r="A152" s="126" t="str">
        <f>'Indicator Data'!A155</f>
        <v>Senegal</v>
      </c>
      <c r="B152" s="59" t="str">
        <f>'Indicator Data'!B155</f>
        <v>SEN</v>
      </c>
      <c r="C152" s="73">
        <f>ROUND(IF('Indicator Data'!Q155="No data",IF((0.1233*LN('Indicator Data'!BB155)-0.4559)&gt;C$195,0,IF((0.1233*LN('Indicator Data'!BB155)-0.4559)&lt;C$194,10,(C$195-(0.1233*LN('Indicator Data'!BB155)-0.4559))/(C$195-C$194)*10)),IF('Indicator Data'!Q155&gt;C$195,0,IF('Indicator Data'!Q155&lt;C$194,10,(C$195-'Indicator Data'!Q155)/(C$195-C$194)*10))),1)</f>
        <v>6.8</v>
      </c>
      <c r="D152" s="73">
        <f>IF('Indicator Data'!R155="No data","x",ROUND((IF(LOG('Indicator Data'!R155*1000)&gt;D$195,10,IF(LOG('Indicator Data'!R155*1000)&lt;D$194,0,10-(D$195-LOG('Indicator Data'!R155*1000))/(D$195-D$194)*10))),1))</f>
        <v>9.1</v>
      </c>
      <c r="E152" s="74">
        <f t="shared" si="36"/>
        <v>8.1999999999999993</v>
      </c>
      <c r="F152" s="73">
        <f>IF('Indicator Data'!AF155="No data","x",ROUND(IF('Indicator Data'!AF155&gt;F$195,10,IF('Indicator Data'!AF155&lt;F$194,0,10-(F$195-'Indicator Data'!AF155)/(F$195-F$194)*10)),1))</f>
        <v>6.9</v>
      </c>
      <c r="G152" s="73">
        <f>IF('Indicator Data'!AG155="No data","x",ROUND(IF('Indicator Data'!AG155&gt;G$195,10,IF('Indicator Data'!AG155&lt;G$194,0,10-(G$195-'Indicator Data'!AG155)/(G$195-G$194)*10)),1))</f>
        <v>3.8</v>
      </c>
      <c r="H152" s="74">
        <f t="shared" si="37"/>
        <v>5.4</v>
      </c>
      <c r="I152" s="75">
        <f>SUM(IF('Indicator Data'!S155=0,0,'Indicator Data'!S155/1000000),SUM('Indicator Data'!T155:U155))</f>
        <v>977.52798400000006</v>
      </c>
      <c r="J152" s="75">
        <f>I152/'Indicator Data'!BC155*1000000</f>
        <v>61.671483676262184</v>
      </c>
      <c r="K152" s="73">
        <f t="shared" si="38"/>
        <v>1.2</v>
      </c>
      <c r="L152" s="73">
        <f>IF('Indicator Data'!V155="No data","x",ROUND(IF('Indicator Data'!V155&gt;L$195,10,IF('Indicator Data'!V155&lt;L$194,0,10-(L$195-'Indicator Data'!V155)/(L$195-L$194)*10)),1))</f>
        <v>3</v>
      </c>
      <c r="M152" s="74">
        <f t="shared" si="39"/>
        <v>2.1</v>
      </c>
      <c r="N152" s="76">
        <f t="shared" si="40"/>
        <v>6</v>
      </c>
      <c r="O152" s="88">
        <f>IF(AND('Indicator Data'!AK155="No data",'Indicator Data'!AL155="No data"),0,SUM('Indicator Data'!AK155:AM155)/1000)</f>
        <v>36.225999999999999</v>
      </c>
      <c r="P152" s="73">
        <f t="shared" si="41"/>
        <v>5.2</v>
      </c>
      <c r="Q152" s="77">
        <f>O152*1000/'Indicator Data'!BC155</f>
        <v>2.2854702926400046E-3</v>
      </c>
      <c r="R152" s="73">
        <f t="shared" si="42"/>
        <v>3.9</v>
      </c>
      <c r="S152" s="78">
        <f t="shared" si="43"/>
        <v>4.5999999999999996</v>
      </c>
      <c r="T152" s="73">
        <f>IF('Indicator Data'!AB155="No data","x",ROUND(IF('Indicator Data'!AB155&gt;T$195,10,IF('Indicator Data'!AB155&lt;T$194,0,10-(T$195-'Indicator Data'!AB155)/(T$195-T$194)*10)),1))</f>
        <v>0.8</v>
      </c>
      <c r="U152" s="73">
        <f>IF('Indicator Data'!AA155="No data","x",ROUND(IF('Indicator Data'!AA155&gt;U$195,10,IF('Indicator Data'!AA155&lt;U$194,0,10-(U$195-'Indicator Data'!AA155)/(U$195-U$194)*10)),1))</f>
        <v>2.2000000000000002</v>
      </c>
      <c r="V152" s="73">
        <f>IF('Indicator Data'!AE155="No data","x",ROUND(IF('Indicator Data'!AE155&gt;V$195,10,IF('Indicator Data'!AE155&lt;V$194,0,10-(V$195-'Indicator Data'!AE155)/(V$195-V$194)*10)),1))</f>
        <v>4.9000000000000004</v>
      </c>
      <c r="W152" s="74">
        <f t="shared" si="34"/>
        <v>2.6</v>
      </c>
      <c r="X152" s="73">
        <f>IF('Indicator Data'!W155="No data","x",ROUND(IF('Indicator Data'!W155&gt;X$195,10,IF('Indicator Data'!W155&lt;X$194,0,10-(X$195-'Indicator Data'!W155)/(X$195-X$194)*10)),1))</f>
        <v>3.5</v>
      </c>
      <c r="Y152" s="73">
        <f>IF('Indicator Data'!X155="No data","x",ROUND(IF('Indicator Data'!X155&gt;Y$195,10,IF('Indicator Data'!X155&lt;Y$194,0,10-(Y$195-'Indicator Data'!X155)/(Y$195-Y$194)*10)),1))</f>
        <v>3</v>
      </c>
      <c r="Z152" s="74">
        <f t="shared" si="44"/>
        <v>3.3</v>
      </c>
      <c r="AA152" s="88">
        <f>('Indicator Data'!AJ155+'Indicator Data'!AI155*0.5+'Indicator Data'!AH155*0.25)/1000</f>
        <v>2.6615000000000002</v>
      </c>
      <c r="AB152" s="79">
        <f>AA152*1000/'Indicator Data'!BC155</f>
        <v>1.6791197437921306E-4</v>
      </c>
      <c r="AC152" s="74">
        <f t="shared" si="45"/>
        <v>0</v>
      </c>
      <c r="AD152" s="73">
        <f>IF('Indicator Data'!AN155="No data","x",ROUND(IF('Indicator Data'!AN155&lt;$AD$194,10,IF('Indicator Data'!AN155&gt;$AD$195,0,($AD$195-'Indicator Data'!AN155)/($AD$195-$AD$194)*10)),1))</f>
        <v>5.0999999999999996</v>
      </c>
      <c r="AE152" s="73">
        <f>IF('Indicator Data'!AO155="No data","x",ROUND(IF('Indicator Data'!AO155&gt;$AE$195,10,IF('Indicator Data'!AO155&lt;$AE$194,0,10-($AE$195-'Indicator Data'!AO155)/($AE$195-$AE$194)*10)),1))</f>
        <v>2.1</v>
      </c>
      <c r="AF152" s="80">
        <f>IF('Indicator Data'!AP155="No data","x",ROUND(IF('Indicator Data'!AP155&gt;$AF$195,10,IF('Indicator Data'!AP155&lt;$AF$194,0,10-($AF$195-'Indicator Data'!AP155)/($AF$195-$AF$194)*10)),1))</f>
        <v>8.1999999999999993</v>
      </c>
      <c r="AG152" s="80">
        <f>IF('Indicator Data'!AQ155="No data","x",ROUND(IF('Indicator Data'!AQ155&gt;$AG$195,10,IF('Indicator Data'!AQ155&lt;$AG$194,0,10-($AG$195-'Indicator Data'!AQ155)/($AG$195-$AG$194)*10)),1))</f>
        <v>4.4000000000000004</v>
      </c>
      <c r="AH152" s="73">
        <f t="shared" si="46"/>
        <v>7.4</v>
      </c>
      <c r="AI152" s="74">
        <f t="shared" si="47"/>
        <v>4.9000000000000004</v>
      </c>
      <c r="AJ152" s="81">
        <f t="shared" si="48"/>
        <v>2.9</v>
      </c>
      <c r="AK152" s="82">
        <f t="shared" si="35"/>
        <v>3.8</v>
      </c>
    </row>
    <row r="153" spans="1:37" s="4" customFormat="1" x14ac:dyDescent="0.35">
      <c r="A153" s="126" t="str">
        <f>'Indicator Data'!A156</f>
        <v>Serbia</v>
      </c>
      <c r="B153" s="59" t="str">
        <f>'Indicator Data'!B156</f>
        <v>SRB</v>
      </c>
      <c r="C153" s="73">
        <f>ROUND(IF('Indicator Data'!Q156="No data",IF((0.1233*LN('Indicator Data'!BB156)-0.4559)&gt;C$195,0,IF((0.1233*LN('Indicator Data'!BB156)-0.4559)&lt;C$194,10,(C$195-(0.1233*LN('Indicator Data'!BB156)-0.4559))/(C$195-C$194)*10)),IF('Indicator Data'!Q156&gt;C$195,0,IF('Indicator Data'!Q156&lt;C$194,10,(C$195-'Indicator Data'!Q156)/(C$195-C$194)*10))),1)</f>
        <v>2.5</v>
      </c>
      <c r="D153" s="73">
        <f>IF('Indicator Data'!R156="No data","x",ROUND((IF(LOG('Indicator Data'!R156*1000)&gt;D$195,10,IF(LOG('Indicator Data'!R156*1000)&lt;D$194,0,10-(D$195-LOG('Indicator Data'!R156*1000))/(D$195-D$194)*10))),1))</f>
        <v>0.9</v>
      </c>
      <c r="E153" s="74">
        <f t="shared" si="36"/>
        <v>1.7</v>
      </c>
      <c r="F153" s="73">
        <f>IF('Indicator Data'!AF156="No data","x",ROUND(IF('Indicator Data'!AF156&gt;F$195,10,IF('Indicator Data'!AF156&lt;F$194,0,10-(F$195-'Indicator Data'!AF156)/(F$195-F$194)*10)),1))</f>
        <v>2.4</v>
      </c>
      <c r="G153" s="73">
        <f>IF('Indicator Data'!AG156="No data","x",ROUND(IF('Indicator Data'!AG156&gt;G$195,10,IF('Indicator Data'!AG156&lt;G$194,0,10-(G$195-'Indicator Data'!AG156)/(G$195-G$194)*10)),1))</f>
        <v>1.2</v>
      </c>
      <c r="H153" s="74">
        <f t="shared" si="37"/>
        <v>1.8</v>
      </c>
      <c r="I153" s="75">
        <f>SUM(IF('Indicator Data'!S156=0,0,'Indicator Data'!S156/1000000),SUM('Indicator Data'!T156:U156))</f>
        <v>451.37373700000001</v>
      </c>
      <c r="J153" s="75">
        <f>I153/'Indicator Data'!BC156*1000000</f>
        <v>64.27748656132178</v>
      </c>
      <c r="K153" s="73">
        <f t="shared" si="38"/>
        <v>1.3</v>
      </c>
      <c r="L153" s="73">
        <f>IF('Indicator Data'!V156="No data","x",ROUND(IF('Indicator Data'!V156&gt;L$195,10,IF('Indicator Data'!V156&lt;L$194,0,10-(L$195-'Indicator Data'!V156)/(L$195-L$194)*10)),1))</f>
        <v>2.9</v>
      </c>
      <c r="M153" s="74">
        <f t="shared" si="39"/>
        <v>2.1</v>
      </c>
      <c r="N153" s="76">
        <f t="shared" si="40"/>
        <v>1.8</v>
      </c>
      <c r="O153" s="88">
        <f>IF(AND('Indicator Data'!AK156="No data",'Indicator Data'!AL156="No data"),0,SUM('Indicator Data'!AK156:AM156)/1000)</f>
        <v>30.934999999999999</v>
      </c>
      <c r="P153" s="73">
        <f t="shared" si="41"/>
        <v>5</v>
      </c>
      <c r="Q153" s="77">
        <f>O153*1000/'Indicator Data'!BC156</f>
        <v>4.4052719149995411E-3</v>
      </c>
      <c r="R153" s="73">
        <f t="shared" si="42"/>
        <v>4.5999999999999996</v>
      </c>
      <c r="S153" s="78">
        <f t="shared" si="43"/>
        <v>4.8</v>
      </c>
      <c r="T153" s="73">
        <f>IF('Indicator Data'!AB156="No data","x",ROUND(IF('Indicator Data'!AB156&gt;T$195,10,IF('Indicator Data'!AB156&lt;T$194,0,10-(T$195-'Indicator Data'!AB156)/(T$195-T$194)*10)),1))</f>
        <v>0.2</v>
      </c>
      <c r="U153" s="73">
        <f>IF('Indicator Data'!AA156="No data","x",ROUND(IF('Indicator Data'!AA156&gt;U$195,10,IF('Indicator Data'!AA156&lt;U$194,0,10-(U$195-'Indicator Data'!AA156)/(U$195-U$194)*10)),1))</f>
        <v>0.3</v>
      </c>
      <c r="V153" s="73" t="str">
        <f>IF('Indicator Data'!AE156="No data","x",ROUND(IF('Indicator Data'!AE156&gt;V$195,10,IF('Indicator Data'!AE156&lt;V$194,0,10-(V$195-'Indicator Data'!AE156)/(V$195-V$194)*10)),1))</f>
        <v>x</v>
      </c>
      <c r="W153" s="74">
        <f t="shared" si="34"/>
        <v>0.3</v>
      </c>
      <c r="X153" s="73">
        <f>IF('Indicator Data'!W156="No data","x",ROUND(IF('Indicator Data'!W156&gt;X$195,10,IF('Indicator Data'!W156&lt;X$194,0,10-(X$195-'Indicator Data'!W156)/(X$195-X$194)*10)),1))</f>
        <v>0.4</v>
      </c>
      <c r="Y153" s="73">
        <f>IF('Indicator Data'!X156="No data","x",ROUND(IF('Indicator Data'!X156&gt;Y$195,10,IF('Indicator Data'!X156&lt;Y$194,0,10-(Y$195-'Indicator Data'!X156)/(Y$195-Y$194)*10)),1))</f>
        <v>0.4</v>
      </c>
      <c r="Z153" s="74">
        <f t="shared" si="44"/>
        <v>0.4</v>
      </c>
      <c r="AA153" s="88">
        <f>('Indicator Data'!AJ156+'Indicator Data'!AI156*0.5+'Indicator Data'!AH156*0.25)/1000</f>
        <v>2.3362500000000002</v>
      </c>
      <c r="AB153" s="79">
        <f>AA153*1000/'Indicator Data'!BC156</f>
        <v>3.3269166030120182E-4</v>
      </c>
      <c r="AC153" s="74">
        <f t="shared" si="45"/>
        <v>0</v>
      </c>
      <c r="AD153" s="73">
        <f>IF('Indicator Data'!AN156="No data","x",ROUND(IF('Indicator Data'!AN156&lt;$AD$194,10,IF('Indicator Data'!AN156&gt;$AD$195,0,($AD$195-'Indicator Data'!AN156)/($AD$195-$AD$194)*10)),1))</f>
        <v>5.3</v>
      </c>
      <c r="AE153" s="73">
        <f>IF('Indicator Data'!AO156="No data","x",ROUND(IF('Indicator Data'!AO156&gt;$AE$195,10,IF('Indicator Data'!AO156&lt;$AE$194,0,10-($AE$195-'Indicator Data'!AO156)/($AE$195-$AE$194)*10)),1))</f>
        <v>0.2</v>
      </c>
      <c r="AF153" s="80">
        <f>IF('Indicator Data'!AP156="No data","x",ROUND(IF('Indicator Data'!AP156&gt;$AF$195,10,IF('Indicator Data'!AP156&lt;$AF$194,0,10-($AF$195-'Indicator Data'!AP156)/($AF$195-$AF$194)*10)),1))</f>
        <v>3.3</v>
      </c>
      <c r="AG153" s="80">
        <f>IF('Indicator Data'!AQ156="No data","x",ROUND(IF('Indicator Data'!AQ156&gt;$AG$195,10,IF('Indicator Data'!AQ156&lt;$AG$194,0,10-($AG$195-'Indicator Data'!AQ156)/($AG$195-$AG$194)*10)),1))</f>
        <v>4.3</v>
      </c>
      <c r="AH153" s="73">
        <f t="shared" si="46"/>
        <v>3.5</v>
      </c>
      <c r="AI153" s="74">
        <f t="shared" si="47"/>
        <v>3</v>
      </c>
      <c r="AJ153" s="81">
        <f t="shared" si="48"/>
        <v>1</v>
      </c>
      <c r="AK153" s="82">
        <f t="shared" si="35"/>
        <v>3.1</v>
      </c>
    </row>
    <row r="154" spans="1:37" s="4" customFormat="1" x14ac:dyDescent="0.35">
      <c r="A154" s="126" t="str">
        <f>'Indicator Data'!A157</f>
        <v>Seychelles</v>
      </c>
      <c r="B154" s="59" t="str">
        <f>'Indicator Data'!B157</f>
        <v>SYC</v>
      </c>
      <c r="C154" s="73">
        <f>ROUND(IF('Indicator Data'!Q157="No data",IF((0.1233*LN('Indicator Data'!BB157)-0.4559)&gt;C$195,0,IF((0.1233*LN('Indicator Data'!BB157)-0.4559)&lt;C$194,10,(C$195-(0.1233*LN('Indicator Data'!BB157)-0.4559))/(C$195-C$194)*10)),IF('Indicator Data'!Q157&gt;C$195,0,IF('Indicator Data'!Q157&lt;C$194,10,(C$195-'Indicator Data'!Q157)/(C$195-C$194)*10))),1)</f>
        <v>2.4</v>
      </c>
      <c r="D154" s="73" t="str">
        <f>IF('Indicator Data'!R157="No data","x",ROUND((IF(LOG('Indicator Data'!R157*1000)&gt;D$195,10,IF(LOG('Indicator Data'!R157*1000)&lt;D$194,0,10-(D$195-LOG('Indicator Data'!R157*1000))/(D$195-D$194)*10))),1))</f>
        <v>x</v>
      </c>
      <c r="E154" s="74">
        <f t="shared" si="36"/>
        <v>2.4</v>
      </c>
      <c r="F154" s="73" t="str">
        <f>IF('Indicator Data'!AF157="No data","x",ROUND(IF('Indicator Data'!AF157&gt;F$195,10,IF('Indicator Data'!AF157&lt;F$194,0,10-(F$195-'Indicator Data'!AF157)/(F$195-F$194)*10)),1))</f>
        <v>x</v>
      </c>
      <c r="G154" s="73">
        <f>IF('Indicator Data'!AG157="No data","x",ROUND(IF('Indicator Data'!AG157&gt;G$195,10,IF('Indicator Data'!AG157&lt;G$194,0,10-(G$195-'Indicator Data'!AG157)/(G$195-G$194)*10)),1))</f>
        <v>4.4000000000000004</v>
      </c>
      <c r="H154" s="74">
        <f t="shared" si="37"/>
        <v>4.4000000000000004</v>
      </c>
      <c r="I154" s="75">
        <f>SUM(IF('Indicator Data'!S157=0,0,'Indicator Data'!S157/1000000),SUM('Indicator Data'!T157:U157))</f>
        <v>0.67999999999999972</v>
      </c>
      <c r="J154" s="75">
        <f>I154/'Indicator Data'!BC157*1000000</f>
        <v>7.094936510751956</v>
      </c>
      <c r="K154" s="73">
        <f t="shared" si="38"/>
        <v>0.1</v>
      </c>
      <c r="L154" s="73">
        <f>IF('Indicator Data'!V157="No data","x",ROUND(IF('Indicator Data'!V157&gt;L$195,10,IF('Indicator Data'!V157&lt;L$194,0,10-(L$195-'Indicator Data'!V157)/(L$195-L$194)*10)),1))</f>
        <v>0.9</v>
      </c>
      <c r="M154" s="74">
        <f t="shared" si="39"/>
        <v>0.5</v>
      </c>
      <c r="N154" s="76">
        <f t="shared" si="40"/>
        <v>2.4</v>
      </c>
      <c r="O154" s="88">
        <f>IF(AND('Indicator Data'!AK157="No data",'Indicator Data'!AL157="No data"),0,SUM('Indicator Data'!AK157:AM157)/1000)</f>
        <v>0</v>
      </c>
      <c r="P154" s="73">
        <f t="shared" si="41"/>
        <v>0</v>
      </c>
      <c r="Q154" s="77">
        <f>O154*1000/'Indicator Data'!BC157</f>
        <v>0</v>
      </c>
      <c r="R154" s="73">
        <f t="shared" si="42"/>
        <v>0</v>
      </c>
      <c r="S154" s="78">
        <f t="shared" si="43"/>
        <v>0</v>
      </c>
      <c r="T154" s="73" t="str">
        <f>IF('Indicator Data'!AB157="No data","x",ROUND(IF('Indicator Data'!AB157&gt;T$195,10,IF('Indicator Data'!AB157&lt;T$194,0,10-(T$195-'Indicator Data'!AB157)/(T$195-T$194)*10)),1))</f>
        <v>x</v>
      </c>
      <c r="U154" s="73">
        <f>IF('Indicator Data'!AA157="No data","x",ROUND(IF('Indicator Data'!AA157&gt;U$195,10,IF('Indicator Data'!AA157&lt;U$194,0,10-(U$195-'Indicator Data'!AA157)/(U$195-U$194)*10)),1))</f>
        <v>0.3</v>
      </c>
      <c r="V154" s="73" t="str">
        <f>IF('Indicator Data'!AE157="No data","x",ROUND(IF('Indicator Data'!AE157&gt;V$195,10,IF('Indicator Data'!AE157&lt;V$194,0,10-(V$195-'Indicator Data'!AE157)/(V$195-V$194)*10)),1))</f>
        <v>x</v>
      </c>
      <c r="W154" s="74">
        <f t="shared" si="34"/>
        <v>0.3</v>
      </c>
      <c r="X154" s="73">
        <f>IF('Indicator Data'!W157="No data","x",ROUND(IF('Indicator Data'!W157&gt;X$195,10,IF('Indicator Data'!W157&lt;X$194,0,10-(X$195-'Indicator Data'!W157)/(X$195-X$194)*10)),1))</f>
        <v>1.1000000000000001</v>
      </c>
      <c r="Y154" s="73">
        <f>IF('Indicator Data'!X157="No data","x",ROUND(IF('Indicator Data'!X157&gt;Y$195,10,IF('Indicator Data'!X157&lt;Y$194,0,10-(Y$195-'Indicator Data'!X157)/(Y$195-Y$194)*10)),1))</f>
        <v>0.8</v>
      </c>
      <c r="Z154" s="74">
        <f t="shared" si="44"/>
        <v>1</v>
      </c>
      <c r="AA154" s="88">
        <f>('Indicator Data'!AJ157+'Indicator Data'!AI157*0.5+'Indicator Data'!AH157*0.25)/1000</f>
        <v>6.3250000000000001E-2</v>
      </c>
      <c r="AB154" s="79">
        <f>AA154*1000/'Indicator Data'!BC157</f>
        <v>6.5993343280156089E-4</v>
      </c>
      <c r="AC154" s="74">
        <f t="shared" si="45"/>
        <v>0.1</v>
      </c>
      <c r="AD154" s="73">
        <f>IF('Indicator Data'!AN157="No data","x",ROUND(IF('Indicator Data'!AN157&lt;$AD$194,10,IF('Indicator Data'!AN157&gt;$AD$195,0,($AD$195-'Indicator Data'!AN157)/($AD$195-$AD$194)*10)),1))</f>
        <v>6.7</v>
      </c>
      <c r="AE154" s="73">
        <f>IF('Indicator Data'!AO157="No data","x",ROUND(IF('Indicator Data'!AO157&gt;$AE$195,10,IF('Indicator Data'!AO157&lt;$AE$194,0,10-($AE$195-'Indicator Data'!AO157)/($AE$195-$AE$194)*10)),1))</f>
        <v>0.1</v>
      </c>
      <c r="AF154" s="80">
        <f>IF('Indicator Data'!AP157="No data","x",ROUND(IF('Indicator Data'!AP157&gt;$AF$195,10,IF('Indicator Data'!AP157&lt;$AF$194,0,10-($AF$195-'Indicator Data'!AP157)/($AF$195-$AF$194)*10)),1))</f>
        <v>6.3</v>
      </c>
      <c r="AG154" s="80">
        <f>IF('Indicator Data'!AQ157="No data","x",ROUND(IF('Indicator Data'!AQ157&gt;$AG$195,10,IF('Indicator Data'!AQ157&lt;$AG$194,0,10-($AG$195-'Indicator Data'!AQ157)/($AG$195-$AG$194)*10)),1))</f>
        <v>3.6</v>
      </c>
      <c r="AH154" s="73">
        <f t="shared" si="46"/>
        <v>5.8</v>
      </c>
      <c r="AI154" s="74">
        <f t="shared" si="47"/>
        <v>4.2</v>
      </c>
      <c r="AJ154" s="81">
        <f t="shared" si="48"/>
        <v>1.6</v>
      </c>
      <c r="AK154" s="82">
        <f t="shared" si="35"/>
        <v>0.8</v>
      </c>
    </row>
    <row r="155" spans="1:37" s="4" customFormat="1" x14ac:dyDescent="0.35">
      <c r="A155" s="126" t="str">
        <f>'Indicator Data'!A158</f>
        <v>Sierra Leone</v>
      </c>
      <c r="B155" s="59" t="str">
        <f>'Indicator Data'!B158</f>
        <v>SLE</v>
      </c>
      <c r="C155" s="73">
        <f>ROUND(IF('Indicator Data'!Q158="No data",IF((0.1233*LN('Indicator Data'!BB158)-0.4559)&gt;C$195,0,IF((0.1233*LN('Indicator Data'!BB158)-0.4559)&lt;C$194,10,(C$195-(0.1233*LN('Indicator Data'!BB158)-0.4559))/(C$195-C$194)*10)),IF('Indicator Data'!Q158&gt;C$195,0,IF('Indicator Data'!Q158&lt;C$194,10,(C$195-'Indicator Data'!Q158)/(C$195-C$194)*10))),1)</f>
        <v>8.1999999999999993</v>
      </c>
      <c r="D155" s="73">
        <f>IF('Indicator Data'!R158="No data","x",ROUND((IF(LOG('Indicator Data'!R158*1000)&gt;D$195,10,IF(LOG('Indicator Data'!R158*1000)&lt;D$194,0,10-(D$195-LOG('Indicator Data'!R158*1000))/(D$195-D$194)*10))),1))</f>
        <v>9.6999999999999993</v>
      </c>
      <c r="E155" s="74">
        <f t="shared" si="36"/>
        <v>9.1</v>
      </c>
      <c r="F155" s="73">
        <f>IF('Indicator Data'!AF158="No data","x",ROUND(IF('Indicator Data'!AF158&gt;F$195,10,IF('Indicator Data'!AF158&lt;F$194,0,10-(F$195-'Indicator Data'!AF158)/(F$195-F$194)*10)),1))</f>
        <v>8.6</v>
      </c>
      <c r="G155" s="73">
        <f>IF('Indicator Data'!AG158="No data","x",ROUND(IF('Indicator Data'!AG158&gt;G$195,10,IF('Indicator Data'!AG158&lt;G$194,0,10-(G$195-'Indicator Data'!AG158)/(G$195-G$194)*10)),1))</f>
        <v>2.2000000000000002</v>
      </c>
      <c r="H155" s="74">
        <f t="shared" si="37"/>
        <v>5.4</v>
      </c>
      <c r="I155" s="75">
        <f>SUM(IF('Indicator Data'!S158=0,0,'Indicator Data'!S158/1000000),SUM('Indicator Data'!T158:U158))</f>
        <v>698.74025099999994</v>
      </c>
      <c r="J155" s="75">
        <f>I155/'Indicator Data'!BC158*1000000</f>
        <v>92.460056830481918</v>
      </c>
      <c r="K155" s="73">
        <f t="shared" si="38"/>
        <v>1.8</v>
      </c>
      <c r="L155" s="73">
        <f>IF('Indicator Data'!V158="No data","x",ROUND(IF('Indicator Data'!V158&gt;L$195,10,IF('Indicator Data'!V158&lt;L$194,0,10-(L$195-'Indicator Data'!V158)/(L$195-L$194)*10)),1))</f>
        <v>9.6</v>
      </c>
      <c r="M155" s="74">
        <f t="shared" si="39"/>
        <v>5.7</v>
      </c>
      <c r="N155" s="76">
        <f t="shared" si="40"/>
        <v>7.3</v>
      </c>
      <c r="O155" s="88">
        <f>IF(AND('Indicator Data'!AK158="No data",'Indicator Data'!AL158="No data"),0,SUM('Indicator Data'!AK158:AM158)/1000)</f>
        <v>0.68600000000000005</v>
      </c>
      <c r="P155" s="73">
        <f t="shared" si="41"/>
        <v>0</v>
      </c>
      <c r="Q155" s="77">
        <f>O155*1000/'Indicator Data'!BC158</f>
        <v>9.0774216734954631E-5</v>
      </c>
      <c r="R155" s="73">
        <f t="shared" si="42"/>
        <v>1.8</v>
      </c>
      <c r="S155" s="78">
        <f t="shared" si="43"/>
        <v>0.9</v>
      </c>
      <c r="T155" s="73">
        <f>IF('Indicator Data'!AB158="No data","x",ROUND(IF('Indicator Data'!AB158&gt;T$195,10,IF('Indicator Data'!AB158&lt;T$194,0,10-(T$195-'Indicator Data'!AB158)/(T$195-T$194)*10)),1))</f>
        <v>3.4</v>
      </c>
      <c r="U155" s="73">
        <f>IF('Indicator Data'!AA158="No data","x",ROUND(IF('Indicator Data'!AA158&gt;U$195,10,IF('Indicator Data'!AA158&lt;U$194,0,10-(U$195-'Indicator Data'!AA158)/(U$195-U$194)*10)),1))</f>
        <v>5.5</v>
      </c>
      <c r="V155" s="73">
        <f>IF('Indicator Data'!AE158="No data","x",ROUND(IF('Indicator Data'!AE158&gt;V$195,10,IF('Indicator Data'!AE158&lt;V$194,0,10-(V$195-'Indicator Data'!AE158)/(V$195-V$194)*10)),1))</f>
        <v>9.1</v>
      </c>
      <c r="W155" s="74">
        <f t="shared" si="34"/>
        <v>6</v>
      </c>
      <c r="X155" s="73">
        <f>IF('Indicator Data'!W158="No data","x",ROUND(IF('Indicator Data'!W158&gt;X$195,10,IF('Indicator Data'!W158&lt;X$194,0,10-(X$195-'Indicator Data'!W158)/(X$195-X$194)*10)),1))</f>
        <v>8.5</v>
      </c>
      <c r="Y155" s="73">
        <f>IF('Indicator Data'!X158="No data","x",ROUND(IF('Indicator Data'!X158&gt;Y$195,10,IF('Indicator Data'!X158&lt;Y$194,0,10-(Y$195-'Indicator Data'!X158)/(Y$195-Y$194)*10)),1))</f>
        <v>4</v>
      </c>
      <c r="Z155" s="74">
        <f t="shared" si="44"/>
        <v>6.3</v>
      </c>
      <c r="AA155" s="88">
        <f>('Indicator Data'!AJ158+'Indicator Data'!AI158*0.5+'Indicator Data'!AH158*0.25)/1000</f>
        <v>5.9580000000000002</v>
      </c>
      <c r="AB155" s="79">
        <f>AA155*1000/'Indicator Data'!BC158</f>
        <v>7.8838598149688003E-4</v>
      </c>
      <c r="AC155" s="74">
        <f t="shared" si="45"/>
        <v>0.1</v>
      </c>
      <c r="AD155" s="73">
        <f>IF('Indicator Data'!AN158="No data","x",ROUND(IF('Indicator Data'!AN158&lt;$AD$194,10,IF('Indicator Data'!AN158&gt;$AD$195,0,($AD$195-'Indicator Data'!AN158)/($AD$195-$AD$194)*10)),1))</f>
        <v>6</v>
      </c>
      <c r="AE155" s="73">
        <f>IF('Indicator Data'!AO158="No data","x",ROUND(IF('Indicator Data'!AO158&gt;$AE$195,10,IF('Indicator Data'!AO158&lt;$AE$194,0,10-($AE$195-'Indicator Data'!AO158)/($AE$195-$AE$194)*10)),1))</f>
        <v>8.6</v>
      </c>
      <c r="AF155" s="80">
        <f>IF('Indicator Data'!AP158="No data","x",ROUND(IF('Indicator Data'!AP158&gt;$AF$195,10,IF('Indicator Data'!AP158&lt;$AF$194,0,10-($AF$195-'Indicator Data'!AP158)/($AF$195-$AF$194)*10)),1))</f>
        <v>6.5</v>
      </c>
      <c r="AG155" s="80">
        <f>IF('Indicator Data'!AQ158="No data","x",ROUND(IF('Indicator Data'!AQ158&gt;$AG$195,10,IF('Indicator Data'!AQ158&lt;$AG$194,0,10-($AG$195-'Indicator Data'!AQ158)/($AG$195-$AG$194)*10)),1))</f>
        <v>1.7</v>
      </c>
      <c r="AH155" s="73">
        <f t="shared" si="46"/>
        <v>5.5</v>
      </c>
      <c r="AI155" s="74">
        <f t="shared" si="47"/>
        <v>6.7</v>
      </c>
      <c r="AJ155" s="81">
        <f t="shared" si="48"/>
        <v>5.2</v>
      </c>
      <c r="AK155" s="82">
        <f t="shared" si="35"/>
        <v>3.3</v>
      </c>
    </row>
    <row r="156" spans="1:37" s="4" customFormat="1" x14ac:dyDescent="0.35">
      <c r="A156" s="126" t="str">
        <f>'Indicator Data'!A159</f>
        <v>Singapore</v>
      </c>
      <c r="B156" s="59" t="str">
        <f>'Indicator Data'!B159</f>
        <v>SGP</v>
      </c>
      <c r="C156" s="73">
        <f>ROUND(IF('Indicator Data'!Q159="No data",IF((0.1233*LN('Indicator Data'!BB159)-0.4559)&gt;C$195,0,IF((0.1233*LN('Indicator Data'!BB159)-0.4559)&lt;C$194,10,(C$195-(0.1233*LN('Indicator Data'!BB159)-0.4559))/(C$195-C$194)*10)),IF('Indicator Data'!Q159&gt;C$195,0,IF('Indicator Data'!Q159&lt;C$194,10,(C$195-'Indicator Data'!Q159)/(C$195-C$194)*10))),1)</f>
        <v>0.3</v>
      </c>
      <c r="D156" s="73" t="str">
        <f>IF('Indicator Data'!R159="No data","x",ROUND((IF(LOG('Indicator Data'!R159*1000)&gt;D$195,10,IF(LOG('Indicator Data'!R159*1000)&lt;D$194,0,10-(D$195-LOG('Indicator Data'!R159*1000))/(D$195-D$194)*10))),1))</f>
        <v>x</v>
      </c>
      <c r="E156" s="74">
        <f t="shared" si="36"/>
        <v>0.3</v>
      </c>
      <c r="F156" s="73">
        <f>IF('Indicator Data'!AF159="No data","x",ROUND(IF('Indicator Data'!AF159&gt;F$195,10,IF('Indicator Data'!AF159&lt;F$194,0,10-(F$195-'Indicator Data'!AF159)/(F$195-F$194)*10)),1))</f>
        <v>0.9</v>
      </c>
      <c r="G156" s="73" t="str">
        <f>IF('Indicator Data'!AG159="No data","x",ROUND(IF('Indicator Data'!AG159&gt;G$195,10,IF('Indicator Data'!AG159&lt;G$194,0,10-(G$195-'Indicator Data'!AG159)/(G$195-G$194)*10)),1))</f>
        <v>x</v>
      </c>
      <c r="H156" s="74">
        <f t="shared" si="37"/>
        <v>0.9</v>
      </c>
      <c r="I156" s="75">
        <f>SUM(IF('Indicator Data'!S159=0,0,'Indicator Data'!S159/1000000),SUM('Indicator Data'!T159:U159))</f>
        <v>-0.05</v>
      </c>
      <c r="J156" s="75">
        <f>I156/'Indicator Data'!BC159*1000000</f>
        <v>-8.9090780476218743E-3</v>
      </c>
      <c r="K156" s="73">
        <f t="shared" si="38"/>
        <v>0</v>
      </c>
      <c r="L156" s="73" t="str">
        <f>IF('Indicator Data'!V159="No data","x",ROUND(IF('Indicator Data'!V159&gt;L$195,10,IF('Indicator Data'!V159&lt;L$194,0,10-(L$195-'Indicator Data'!V159)/(L$195-L$194)*10)),1))</f>
        <v>x</v>
      </c>
      <c r="M156" s="74">
        <f t="shared" si="39"/>
        <v>0</v>
      </c>
      <c r="N156" s="76">
        <f t="shared" si="40"/>
        <v>0.4</v>
      </c>
      <c r="O156" s="88">
        <f>IF(AND('Indicator Data'!AK159="No data",'Indicator Data'!AL159="No data"),0,SUM('Indicator Data'!AK159:AM159)/1000)</f>
        <v>0</v>
      </c>
      <c r="P156" s="73">
        <f t="shared" si="41"/>
        <v>0</v>
      </c>
      <c r="Q156" s="77">
        <f>O156*1000/'Indicator Data'!BC159</f>
        <v>0</v>
      </c>
      <c r="R156" s="73">
        <f t="shared" si="42"/>
        <v>0</v>
      </c>
      <c r="S156" s="78">
        <f t="shared" si="43"/>
        <v>0</v>
      </c>
      <c r="T156" s="73">
        <f>IF('Indicator Data'!AB159="No data","x",ROUND(IF('Indicator Data'!AB159&gt;T$195,10,IF('Indicator Data'!AB159&lt;T$194,0,10-(T$195-'Indicator Data'!AB159)/(T$195-T$194)*10)),1))</f>
        <v>0.3</v>
      </c>
      <c r="U156" s="73">
        <f>IF('Indicator Data'!AA159="No data","x",ROUND(IF('Indicator Data'!AA159&gt;U$195,10,IF('Indicator Data'!AA159&lt;U$194,0,10-(U$195-'Indicator Data'!AA159)/(U$195-U$194)*10)),1))</f>
        <v>0.9</v>
      </c>
      <c r="V156" s="73" t="str">
        <f>IF('Indicator Data'!AE159="No data","x",ROUND(IF('Indicator Data'!AE159&gt;V$195,10,IF('Indicator Data'!AE159&lt;V$194,0,10-(V$195-'Indicator Data'!AE159)/(V$195-V$194)*10)),1))</f>
        <v>x</v>
      </c>
      <c r="W156" s="74">
        <f t="shared" si="34"/>
        <v>0.6</v>
      </c>
      <c r="X156" s="73">
        <f>IF('Indicator Data'!W159="No data","x",ROUND(IF('Indicator Data'!W159&gt;X$195,10,IF('Indicator Data'!W159&lt;X$194,0,10-(X$195-'Indicator Data'!W159)/(X$195-X$194)*10)),1))</f>
        <v>0.2</v>
      </c>
      <c r="Y156" s="73" t="str">
        <f>IF('Indicator Data'!X159="No data","x",ROUND(IF('Indicator Data'!X159&gt;Y$195,10,IF('Indicator Data'!X159&lt;Y$194,0,10-(Y$195-'Indicator Data'!X159)/(Y$195-Y$194)*10)),1))</f>
        <v>x</v>
      </c>
      <c r="Z156" s="74">
        <f t="shared" si="44"/>
        <v>0.2</v>
      </c>
      <c r="AA156" s="88">
        <f>('Indicator Data'!AJ159+'Indicator Data'!AI159*0.5+'Indicator Data'!AH159*0.25)/1000</f>
        <v>3.26275</v>
      </c>
      <c r="AB156" s="79">
        <f>AA156*1000/'Indicator Data'!BC159</f>
        <v>5.8136188799756531E-4</v>
      </c>
      <c r="AC156" s="74">
        <f t="shared" si="45"/>
        <v>0.1</v>
      </c>
      <c r="AD156" s="73">
        <f>IF('Indicator Data'!AN159="No data","x",ROUND(IF('Indicator Data'!AN159&lt;$AD$194,10,IF('Indicator Data'!AN159&gt;$AD$195,0,($AD$195-'Indicator Data'!AN159)/($AD$195-$AD$194)*10)),1))</f>
        <v>3.1</v>
      </c>
      <c r="AE156" s="73">
        <f>IF('Indicator Data'!AO159="No data","x",ROUND(IF('Indicator Data'!AO159&gt;$AE$195,10,IF('Indicator Data'!AO159&lt;$AE$194,0,10-($AE$195-'Indicator Data'!AO159)/($AE$195-$AE$194)*10)),1))</f>
        <v>0</v>
      </c>
      <c r="AF156" s="80">
        <f>IF('Indicator Data'!AP159="No data","x",ROUND(IF('Indicator Data'!AP159&gt;$AF$195,10,IF('Indicator Data'!AP159&lt;$AF$194,0,10-($AF$195-'Indicator Data'!AP159)/($AF$195-$AF$194)*10)),1))</f>
        <v>0</v>
      </c>
      <c r="AG156" s="80">
        <f>IF('Indicator Data'!AQ159="No data","x",ROUND(IF('Indicator Data'!AQ159&gt;$AG$195,10,IF('Indicator Data'!AQ159&lt;$AG$194,0,10-($AG$195-'Indicator Data'!AQ159)/($AG$195-$AG$194)*10)),1))</f>
        <v>2</v>
      </c>
      <c r="AH156" s="73">
        <f t="shared" si="46"/>
        <v>0.4</v>
      </c>
      <c r="AI156" s="74">
        <f t="shared" si="47"/>
        <v>1.2</v>
      </c>
      <c r="AJ156" s="81">
        <f t="shared" si="48"/>
        <v>0.5</v>
      </c>
      <c r="AK156" s="82">
        <f t="shared" si="35"/>
        <v>0.3</v>
      </c>
    </row>
    <row r="157" spans="1:37" s="4" customFormat="1" x14ac:dyDescent="0.35">
      <c r="A157" s="126" t="str">
        <f>'Indicator Data'!A160</f>
        <v>Slovakia</v>
      </c>
      <c r="B157" s="59" t="str">
        <f>'Indicator Data'!B160</f>
        <v>SVK</v>
      </c>
      <c r="C157" s="73">
        <f>ROUND(IF('Indicator Data'!Q160="No data",IF((0.1233*LN('Indicator Data'!BB160)-0.4559)&gt;C$195,0,IF((0.1233*LN('Indicator Data'!BB160)-0.4559)&lt;C$194,10,(C$195-(0.1233*LN('Indicator Data'!BB160)-0.4559))/(C$195-C$194)*10)),IF('Indicator Data'!Q160&gt;C$195,0,IF('Indicator Data'!Q160&lt;C$194,10,(C$195-'Indicator Data'!Q160)/(C$195-C$194)*10))),1)</f>
        <v>1.5</v>
      </c>
      <c r="D157" s="73" t="str">
        <f>IF('Indicator Data'!R160="No data","x",ROUND((IF(LOG('Indicator Data'!R160*1000)&gt;D$195,10,IF(LOG('Indicator Data'!R160*1000)&lt;D$194,0,10-(D$195-LOG('Indicator Data'!R160*1000))/(D$195-D$194)*10))),1))</f>
        <v>x</v>
      </c>
      <c r="E157" s="74">
        <f t="shared" si="36"/>
        <v>1.5</v>
      </c>
      <c r="F157" s="73">
        <f>IF('Indicator Data'!AF160="No data","x",ROUND(IF('Indicator Data'!AF160&gt;F$195,10,IF('Indicator Data'!AF160&lt;F$194,0,10-(F$195-'Indicator Data'!AF160)/(F$195-F$194)*10)),1))</f>
        <v>2.4</v>
      </c>
      <c r="G157" s="73">
        <f>IF('Indicator Data'!AG160="No data","x",ROUND(IF('Indicator Data'!AG160&gt;G$195,10,IF('Indicator Data'!AG160&lt;G$194,0,10-(G$195-'Indicator Data'!AG160)/(G$195-G$194)*10)),1))</f>
        <v>0.3</v>
      </c>
      <c r="H157" s="74">
        <f t="shared" si="37"/>
        <v>1.4</v>
      </c>
      <c r="I157" s="75">
        <f>SUM(IF('Indicator Data'!S160=0,0,'Indicator Data'!S160/1000000),SUM('Indicator Data'!T160:U160))</f>
        <v>0</v>
      </c>
      <c r="J157" s="75">
        <f>I157/'Indicator Data'!BC160*1000000</f>
        <v>0</v>
      </c>
      <c r="K157" s="73">
        <f t="shared" si="38"/>
        <v>0</v>
      </c>
      <c r="L157" s="73" t="str">
        <f>IF('Indicator Data'!V160="No data","x",ROUND(IF('Indicator Data'!V160&gt;L$195,10,IF('Indicator Data'!V160&lt;L$194,0,10-(L$195-'Indicator Data'!V160)/(L$195-L$194)*10)),1))</f>
        <v>x</v>
      </c>
      <c r="M157" s="74">
        <f t="shared" si="39"/>
        <v>0</v>
      </c>
      <c r="N157" s="76">
        <f t="shared" si="40"/>
        <v>1.1000000000000001</v>
      </c>
      <c r="O157" s="88">
        <f>IF(AND('Indicator Data'!AK160="No data",'Indicator Data'!AL160="No data"),0,SUM('Indicator Data'!AK160:AM160)/1000)</f>
        <v>0.93400000000000005</v>
      </c>
      <c r="P157" s="73">
        <f t="shared" si="41"/>
        <v>0</v>
      </c>
      <c r="Q157" s="77">
        <f>O157*1000/'Indicator Data'!BC160</f>
        <v>1.7169458511308679E-4</v>
      </c>
      <c r="R157" s="73">
        <f t="shared" si="42"/>
        <v>2.1</v>
      </c>
      <c r="S157" s="78">
        <f t="shared" si="43"/>
        <v>1.1000000000000001</v>
      </c>
      <c r="T157" s="73">
        <f>IF('Indicator Data'!AB160="No data","x",ROUND(IF('Indicator Data'!AB160&gt;T$195,10,IF('Indicator Data'!AB160&lt;T$194,0,10-(T$195-'Indicator Data'!AB160)/(T$195-T$194)*10)),1))</f>
        <v>0.2</v>
      </c>
      <c r="U157" s="73">
        <f>IF('Indicator Data'!AA160="No data","x",ROUND(IF('Indicator Data'!AA160&gt;U$195,10,IF('Indicator Data'!AA160&lt;U$194,0,10-(U$195-'Indicator Data'!AA160)/(U$195-U$194)*10)),1))</f>
        <v>0.1</v>
      </c>
      <c r="V157" s="73" t="str">
        <f>IF('Indicator Data'!AE160="No data","x",ROUND(IF('Indicator Data'!AE160&gt;V$195,10,IF('Indicator Data'!AE160&lt;V$194,0,10-(V$195-'Indicator Data'!AE160)/(V$195-V$194)*10)),1))</f>
        <v>x</v>
      </c>
      <c r="W157" s="74">
        <f t="shared" si="34"/>
        <v>0.2</v>
      </c>
      <c r="X157" s="73">
        <f>IF('Indicator Data'!W160="No data","x",ROUND(IF('Indicator Data'!W160&gt;X$195,10,IF('Indicator Data'!W160&lt;X$194,0,10-(X$195-'Indicator Data'!W160)/(X$195-X$194)*10)),1))</f>
        <v>0.4</v>
      </c>
      <c r="Y157" s="73" t="str">
        <f>IF('Indicator Data'!X160="No data","x",ROUND(IF('Indicator Data'!X160&gt;Y$195,10,IF('Indicator Data'!X160&lt;Y$194,0,10-(Y$195-'Indicator Data'!X160)/(Y$195-Y$194)*10)),1))</f>
        <v>x</v>
      </c>
      <c r="Z157" s="74">
        <f t="shared" si="44"/>
        <v>0.4</v>
      </c>
      <c r="AA157" s="88">
        <f>('Indicator Data'!AJ160+'Indicator Data'!AI160*0.5+'Indicator Data'!AH160*0.25)/1000</f>
        <v>0</v>
      </c>
      <c r="AB157" s="79">
        <f>AA157*1000/'Indicator Data'!BC160</f>
        <v>0</v>
      </c>
      <c r="AC157" s="74">
        <f t="shared" si="45"/>
        <v>0</v>
      </c>
      <c r="AD157" s="73">
        <f>IF('Indicator Data'!AN160="No data","x",ROUND(IF('Indicator Data'!AN160&lt;$AD$194,10,IF('Indicator Data'!AN160&gt;$AD$195,0,($AD$195-'Indicator Data'!AN160)/($AD$195-$AD$194)*10)),1))</f>
        <v>4.3</v>
      </c>
      <c r="AE157" s="73">
        <f>IF('Indicator Data'!AO160="No data","x",ROUND(IF('Indicator Data'!AO160&gt;$AE$195,10,IF('Indicator Data'!AO160&lt;$AE$194,0,10-($AE$195-'Indicator Data'!AO160)/($AE$195-$AE$194)*10)),1))</f>
        <v>0</v>
      </c>
      <c r="AF157" s="80">
        <f>IF('Indicator Data'!AP160="No data","x",ROUND(IF('Indicator Data'!AP160&gt;$AF$195,10,IF('Indicator Data'!AP160&lt;$AF$194,0,10-($AF$195-'Indicator Data'!AP160)/($AF$195-$AF$194)*10)),1))</f>
        <v>1.8</v>
      </c>
      <c r="AG157" s="80">
        <f>IF('Indicator Data'!AQ160="No data","x",ROUND(IF('Indicator Data'!AQ160&gt;$AG$195,10,IF('Indicator Data'!AQ160&lt;$AG$194,0,10-($AG$195-'Indicator Data'!AQ160)/($AG$195-$AG$194)*10)),1))</f>
        <v>4.5999999999999996</v>
      </c>
      <c r="AH157" s="73">
        <f t="shared" si="46"/>
        <v>2.4</v>
      </c>
      <c r="AI157" s="74">
        <f t="shared" si="47"/>
        <v>2.2000000000000002</v>
      </c>
      <c r="AJ157" s="81">
        <f t="shared" si="48"/>
        <v>0.7</v>
      </c>
      <c r="AK157" s="82">
        <f t="shared" si="35"/>
        <v>0.9</v>
      </c>
    </row>
    <row r="158" spans="1:37" s="4" customFormat="1" x14ac:dyDescent="0.35">
      <c r="A158" s="126" t="str">
        <f>'Indicator Data'!A161</f>
        <v>Slovenia</v>
      </c>
      <c r="B158" s="59" t="str">
        <f>'Indicator Data'!B161</f>
        <v>SVN</v>
      </c>
      <c r="C158" s="73">
        <f>ROUND(IF('Indicator Data'!Q161="No data",IF((0.1233*LN('Indicator Data'!BB161)-0.4559)&gt;C$195,0,IF((0.1233*LN('Indicator Data'!BB161)-0.4559)&lt;C$194,10,(C$195-(0.1233*LN('Indicator Data'!BB161)-0.4559))/(C$195-C$194)*10)),IF('Indicator Data'!Q161&gt;C$195,0,IF('Indicator Data'!Q161&lt;C$194,10,(C$195-'Indicator Data'!Q161)/(C$195-C$194)*10))),1)</f>
        <v>0.8</v>
      </c>
      <c r="D158" s="73" t="str">
        <f>IF('Indicator Data'!R161="No data","x",ROUND((IF(LOG('Indicator Data'!R161*1000)&gt;D$195,10,IF(LOG('Indicator Data'!R161*1000)&lt;D$194,0,10-(D$195-LOG('Indicator Data'!R161*1000))/(D$195-D$194)*10))),1))</f>
        <v>x</v>
      </c>
      <c r="E158" s="74">
        <f t="shared" si="36"/>
        <v>0.8</v>
      </c>
      <c r="F158" s="73">
        <f>IF('Indicator Data'!AF161="No data","x",ROUND(IF('Indicator Data'!AF161&gt;F$195,10,IF('Indicator Data'!AF161&lt;F$194,0,10-(F$195-'Indicator Data'!AF161)/(F$195-F$194)*10)),1))</f>
        <v>0.7</v>
      </c>
      <c r="G158" s="73">
        <f>IF('Indicator Data'!AG161="No data","x",ROUND(IF('Indicator Data'!AG161&gt;G$195,10,IF('Indicator Data'!AG161&lt;G$194,0,10-(G$195-'Indicator Data'!AG161)/(G$195-G$194)*10)),1))</f>
        <v>0.1</v>
      </c>
      <c r="H158" s="74">
        <f t="shared" si="37"/>
        <v>0.4</v>
      </c>
      <c r="I158" s="75">
        <f>SUM(IF('Indicator Data'!S161=0,0,'Indicator Data'!S161/1000000),SUM('Indicator Data'!T161:U161))</f>
        <v>0</v>
      </c>
      <c r="J158" s="75">
        <f>I158/'Indicator Data'!BC161*1000000</f>
        <v>0</v>
      </c>
      <c r="K158" s="73">
        <f t="shared" si="38"/>
        <v>0</v>
      </c>
      <c r="L158" s="73" t="str">
        <f>IF('Indicator Data'!V161="No data","x",ROUND(IF('Indicator Data'!V161&gt;L$195,10,IF('Indicator Data'!V161&lt;L$194,0,10-(L$195-'Indicator Data'!V161)/(L$195-L$194)*10)),1))</f>
        <v>x</v>
      </c>
      <c r="M158" s="74">
        <f t="shared" si="39"/>
        <v>0</v>
      </c>
      <c r="N158" s="76">
        <f t="shared" si="40"/>
        <v>0.5</v>
      </c>
      <c r="O158" s="88">
        <f>IF(AND('Indicator Data'!AK161="No data",'Indicator Data'!AL161="No data"),0,SUM('Indicator Data'!AK161:AM161)/1000)</f>
        <v>0.66600000000000004</v>
      </c>
      <c r="P158" s="73">
        <f t="shared" si="41"/>
        <v>0</v>
      </c>
      <c r="Q158" s="77">
        <f>O158*1000/'Indicator Data'!BC161</f>
        <v>3.2224538260107184E-4</v>
      </c>
      <c r="R158" s="73">
        <f t="shared" si="42"/>
        <v>2.4</v>
      </c>
      <c r="S158" s="78">
        <f t="shared" si="43"/>
        <v>1.2</v>
      </c>
      <c r="T158" s="73">
        <f>IF('Indicator Data'!AB161="No data","x",ROUND(IF('Indicator Data'!AB161&gt;T$195,10,IF('Indicator Data'!AB161&lt;T$194,0,10-(T$195-'Indicator Data'!AB161)/(T$195-T$194)*10)),1))</f>
        <v>0.2</v>
      </c>
      <c r="U158" s="73">
        <f>IF('Indicator Data'!AA161="No data","x",ROUND(IF('Indicator Data'!AA161&gt;U$195,10,IF('Indicator Data'!AA161&lt;U$194,0,10-(U$195-'Indicator Data'!AA161)/(U$195-U$194)*10)),1))</f>
        <v>0.1</v>
      </c>
      <c r="V158" s="73" t="str">
        <f>IF('Indicator Data'!AE161="No data","x",ROUND(IF('Indicator Data'!AE161&gt;V$195,10,IF('Indicator Data'!AE161&lt;V$194,0,10-(V$195-'Indicator Data'!AE161)/(V$195-V$194)*10)),1))</f>
        <v>x</v>
      </c>
      <c r="W158" s="74">
        <f t="shared" si="34"/>
        <v>0.2</v>
      </c>
      <c r="X158" s="73">
        <f>IF('Indicator Data'!W161="No data","x",ROUND(IF('Indicator Data'!W161&gt;X$195,10,IF('Indicator Data'!W161&lt;X$194,0,10-(X$195-'Indicator Data'!W161)/(X$195-X$194)*10)),1))</f>
        <v>0.2</v>
      </c>
      <c r="Y158" s="73" t="str">
        <f>IF('Indicator Data'!X161="No data","x",ROUND(IF('Indicator Data'!X161&gt;Y$195,10,IF('Indicator Data'!X161&lt;Y$194,0,10-(Y$195-'Indicator Data'!X161)/(Y$195-Y$194)*10)),1))</f>
        <v>x</v>
      </c>
      <c r="Z158" s="74">
        <f t="shared" si="44"/>
        <v>0.2</v>
      </c>
      <c r="AA158" s="88">
        <f>('Indicator Data'!AJ161+'Indicator Data'!AI161*0.5+'Indicator Data'!AH161*0.25)/1000</f>
        <v>0</v>
      </c>
      <c r="AB158" s="79">
        <f>AA158*1000/'Indicator Data'!BC161</f>
        <v>0</v>
      </c>
      <c r="AC158" s="74">
        <f t="shared" si="45"/>
        <v>0</v>
      </c>
      <c r="AD158" s="73">
        <f>IF('Indicator Data'!AN161="No data","x",ROUND(IF('Indicator Data'!AN161&lt;$AD$194,10,IF('Indicator Data'!AN161&gt;$AD$195,0,($AD$195-'Indicator Data'!AN161)/($AD$195-$AD$194)*10)),1))</f>
        <v>3.1</v>
      </c>
      <c r="AE158" s="73">
        <f>IF('Indicator Data'!AO161="No data","x",ROUND(IF('Indicator Data'!AO161&gt;$AE$195,10,IF('Indicator Data'!AO161&lt;$AE$194,0,10-($AE$195-'Indicator Data'!AO161)/($AE$195-$AE$194)*10)),1))</f>
        <v>0</v>
      </c>
      <c r="AF158" s="80">
        <f>IF('Indicator Data'!AP161="No data","x",ROUND(IF('Indicator Data'!AP161&gt;$AF$195,10,IF('Indicator Data'!AP161&lt;$AF$194,0,10-($AF$195-'Indicator Data'!AP161)/($AF$195-$AF$194)*10)),1))</f>
        <v>1.3</v>
      </c>
      <c r="AG158" s="80">
        <f>IF('Indicator Data'!AQ161="No data","x",ROUND(IF('Indicator Data'!AQ161&gt;$AG$195,10,IF('Indicator Data'!AQ161&lt;$AG$194,0,10-($AG$195-'Indicator Data'!AQ161)/($AG$195-$AG$194)*10)),1))</f>
        <v>4.7</v>
      </c>
      <c r="AH158" s="73">
        <f t="shared" si="46"/>
        <v>2</v>
      </c>
      <c r="AI158" s="74">
        <f t="shared" si="47"/>
        <v>1.7</v>
      </c>
      <c r="AJ158" s="81">
        <f t="shared" si="48"/>
        <v>0.5</v>
      </c>
      <c r="AK158" s="82">
        <f t="shared" si="35"/>
        <v>0.9</v>
      </c>
    </row>
    <row r="159" spans="1:37" s="4" customFormat="1" x14ac:dyDescent="0.35">
      <c r="A159" s="126" t="str">
        <f>'Indicator Data'!A162</f>
        <v>Solomon Islands</v>
      </c>
      <c r="B159" s="59" t="str">
        <f>'Indicator Data'!B162</f>
        <v>SLB</v>
      </c>
      <c r="C159" s="73">
        <f>ROUND(IF('Indicator Data'!Q162="No data",IF((0.1233*LN('Indicator Data'!BB162)-0.4559)&gt;C$195,0,IF((0.1233*LN('Indicator Data'!BB162)-0.4559)&lt;C$194,10,(C$195-(0.1233*LN('Indicator Data'!BB162)-0.4559))/(C$195-C$194)*10)),IF('Indicator Data'!Q162&gt;C$195,0,IF('Indicator Data'!Q162&lt;C$194,10,(C$195-'Indicator Data'!Q162)/(C$195-C$194)*10))),1)</f>
        <v>6.2</v>
      </c>
      <c r="D159" s="73" t="str">
        <f>IF('Indicator Data'!R162="No data","x",ROUND((IF(LOG('Indicator Data'!R162*1000)&gt;D$195,10,IF(LOG('Indicator Data'!R162*1000)&lt;D$194,0,10-(D$195-LOG('Indicator Data'!R162*1000))/(D$195-D$194)*10))),1))</f>
        <v>x</v>
      </c>
      <c r="E159" s="74">
        <f t="shared" si="36"/>
        <v>6.2</v>
      </c>
      <c r="F159" s="73" t="str">
        <f>IF('Indicator Data'!AF162="No data","x",ROUND(IF('Indicator Data'!AF162&gt;F$195,10,IF('Indicator Data'!AF162&lt;F$194,0,10-(F$195-'Indicator Data'!AF162)/(F$195-F$194)*10)),1))</f>
        <v>x</v>
      </c>
      <c r="G159" s="73">
        <f>IF('Indicator Data'!AG162="No data","x",ROUND(IF('Indicator Data'!AG162&gt;G$195,10,IF('Indicator Data'!AG162&lt;G$194,0,10-(G$195-'Indicator Data'!AG162)/(G$195-G$194)*10)),1))</f>
        <v>5.3</v>
      </c>
      <c r="H159" s="74">
        <f t="shared" si="37"/>
        <v>5.3</v>
      </c>
      <c r="I159" s="75">
        <f>SUM(IF('Indicator Data'!S162=0,0,'Indicator Data'!S162/1000000),SUM('Indicator Data'!T162:U162))</f>
        <v>309.65167900000006</v>
      </c>
      <c r="J159" s="75">
        <f>I159/'Indicator Data'!BC162*1000000</f>
        <v>506.51054972413203</v>
      </c>
      <c r="K159" s="73">
        <f t="shared" si="38"/>
        <v>10</v>
      </c>
      <c r="L159" s="73">
        <f>IF('Indicator Data'!V162="No data","x",ROUND(IF('Indicator Data'!V162&gt;L$195,10,IF('Indicator Data'!V162&lt;L$194,0,10-(L$195-'Indicator Data'!V162)/(L$195-L$194)*10)),1))</f>
        <v>10</v>
      </c>
      <c r="M159" s="74">
        <f t="shared" si="39"/>
        <v>10</v>
      </c>
      <c r="N159" s="76">
        <f t="shared" si="40"/>
        <v>6.9</v>
      </c>
      <c r="O159" s="88">
        <f>IF(AND('Indicator Data'!AK162="No data",'Indicator Data'!AL162="No data"),0,SUM('Indicator Data'!AK162:AM162)/1000)</f>
        <v>0</v>
      </c>
      <c r="P159" s="73">
        <f t="shared" si="41"/>
        <v>0</v>
      </c>
      <c r="Q159" s="77">
        <f>O159*1000/'Indicator Data'!BC162</f>
        <v>0</v>
      </c>
      <c r="R159" s="73">
        <f t="shared" si="42"/>
        <v>0</v>
      </c>
      <c r="S159" s="78">
        <f t="shared" si="43"/>
        <v>0</v>
      </c>
      <c r="T159" s="73" t="str">
        <f>IF('Indicator Data'!AB162="No data","x",ROUND(IF('Indicator Data'!AB162&gt;T$195,10,IF('Indicator Data'!AB162&lt;T$194,0,10-(T$195-'Indicator Data'!AB162)/(T$195-T$194)*10)),1))</f>
        <v>x</v>
      </c>
      <c r="U159" s="73">
        <f>IF('Indicator Data'!AA162="No data","x",ROUND(IF('Indicator Data'!AA162&gt;U$195,10,IF('Indicator Data'!AA162&lt;U$194,0,10-(U$195-'Indicator Data'!AA162)/(U$195-U$194)*10)),1))</f>
        <v>1.4</v>
      </c>
      <c r="V159" s="73">
        <f>IF('Indicator Data'!AE162="No data","x",ROUND(IF('Indicator Data'!AE162&gt;V$195,10,IF('Indicator Data'!AE162&lt;V$194,0,10-(V$195-'Indicator Data'!AE162)/(V$195-V$194)*10)),1))</f>
        <v>0.5</v>
      </c>
      <c r="W159" s="74">
        <f t="shared" si="34"/>
        <v>1</v>
      </c>
      <c r="X159" s="73">
        <f>IF('Indicator Data'!W162="No data","x",ROUND(IF('Indicator Data'!W162&gt;X$195,10,IF('Indicator Data'!W162&lt;X$194,0,10-(X$195-'Indicator Data'!W162)/(X$195-X$194)*10)),1))</f>
        <v>1.6</v>
      </c>
      <c r="Y159" s="73">
        <f>IF('Indicator Data'!X162="No data","x",ROUND(IF('Indicator Data'!X162&gt;Y$195,10,IF('Indicator Data'!X162&lt;Y$194,0,10-(Y$195-'Indicator Data'!X162)/(Y$195-Y$194)*10)),1))</f>
        <v>2.6</v>
      </c>
      <c r="Z159" s="74">
        <f t="shared" si="44"/>
        <v>2.1</v>
      </c>
      <c r="AA159" s="88">
        <f>('Indicator Data'!AJ162+'Indicator Data'!AI162*0.5+'Indicator Data'!AH162*0.25)/1000</f>
        <v>3.7454999999999998</v>
      </c>
      <c r="AB159" s="79">
        <f>AA159*1000/'Indicator Data'!BC162</f>
        <v>6.1266752052448461E-3</v>
      </c>
      <c r="AC159" s="74">
        <f t="shared" si="45"/>
        <v>0.6</v>
      </c>
      <c r="AD159" s="73">
        <f>IF('Indicator Data'!AN162="No data","x",ROUND(IF('Indicator Data'!AN162&lt;$AD$194,10,IF('Indicator Data'!AN162&gt;$AD$195,0,($AD$195-'Indicator Data'!AN162)/($AD$195-$AD$194)*10)),1))</f>
        <v>5.2</v>
      </c>
      <c r="AE159" s="73">
        <f>IF('Indicator Data'!AO162="No data","x",ROUND(IF('Indicator Data'!AO162&gt;$AE$195,10,IF('Indicator Data'!AO162&lt;$AE$194,0,10-($AE$195-'Indicator Data'!AO162)/($AE$195-$AE$194)*10)),1))</f>
        <v>3</v>
      </c>
      <c r="AF159" s="80" t="str">
        <f>IF('Indicator Data'!AP162="No data","x",ROUND(IF('Indicator Data'!AP162&gt;$AF$195,10,IF('Indicator Data'!AP162&lt;$AF$194,0,10-($AF$195-'Indicator Data'!AP162)/($AF$195-$AF$194)*10)),1))</f>
        <v>x</v>
      </c>
      <c r="AG159" s="80" t="str">
        <f>IF('Indicator Data'!AQ162="No data","x",ROUND(IF('Indicator Data'!AQ162&gt;$AG$195,10,IF('Indicator Data'!AQ162&lt;$AG$194,0,10-($AG$195-'Indicator Data'!AQ162)/($AG$195-$AG$194)*10)),1))</f>
        <v>x</v>
      </c>
      <c r="AH159" s="73" t="str">
        <f t="shared" si="46"/>
        <v>x</v>
      </c>
      <c r="AI159" s="74">
        <f t="shared" si="47"/>
        <v>4.0999999999999996</v>
      </c>
      <c r="AJ159" s="81">
        <f t="shared" si="48"/>
        <v>2.1</v>
      </c>
      <c r="AK159" s="82">
        <f t="shared" si="35"/>
        <v>1.1000000000000001</v>
      </c>
    </row>
    <row r="160" spans="1:37" s="4" customFormat="1" x14ac:dyDescent="0.35">
      <c r="A160" s="126" t="str">
        <f>'Indicator Data'!A163</f>
        <v>Somalia</v>
      </c>
      <c r="B160" s="59" t="str">
        <f>'Indicator Data'!B163</f>
        <v>SOM</v>
      </c>
      <c r="C160" s="73">
        <f>ROUND(IF('Indicator Data'!Q163="No data",IF((0.1233*LN('Indicator Data'!BB163)-0.4559)&gt;C$195,0,IF((0.1233*LN('Indicator Data'!BB163)-0.4559)&lt;C$194,10,(C$195-(0.1233*LN('Indicator Data'!BB163)-0.4559))/(C$195-C$194)*10)),IF('Indicator Data'!Q163&gt;C$195,0,IF('Indicator Data'!Q163&lt;C$194,10,(C$195-'Indicator Data'!Q163)/(C$195-C$194)*10))),1)</f>
        <v>10</v>
      </c>
      <c r="D160" s="73" t="str">
        <f>IF('Indicator Data'!R163="No data","x",ROUND((IF(LOG('Indicator Data'!R163*1000)&gt;D$195,10,IF(LOG('Indicator Data'!R163*1000)&lt;D$194,0,10-(D$195-LOG('Indicator Data'!R163*1000))/(D$195-D$194)*10))),1))</f>
        <v>x</v>
      </c>
      <c r="E160" s="74">
        <f t="shared" si="36"/>
        <v>10</v>
      </c>
      <c r="F160" s="73">
        <f>IF('Indicator Data'!AF163="No data","x",ROUND(IF('Indicator Data'!AF163&gt;F$195,10,IF('Indicator Data'!AF163&lt;F$194,0,10-(F$195-'Indicator Data'!AF163)/(F$195-F$194)*10)),1))</f>
        <v>10</v>
      </c>
      <c r="G160" s="73" t="str">
        <f>IF('Indicator Data'!AG163="No data","x",ROUND(IF('Indicator Data'!AG163&gt;G$195,10,IF('Indicator Data'!AG163&lt;G$194,0,10-(G$195-'Indicator Data'!AG163)/(G$195-G$194)*10)),1))</f>
        <v>x</v>
      </c>
      <c r="H160" s="74">
        <f t="shared" si="37"/>
        <v>10</v>
      </c>
      <c r="I160" s="75">
        <f>SUM(IF('Indicator Data'!S163=0,0,'Indicator Data'!S163/1000000),SUM('Indicator Data'!T163:U163))</f>
        <v>4645.790019</v>
      </c>
      <c r="J160" s="75">
        <f>I160/'Indicator Data'!BC163*1000000</f>
        <v>315.12855832071619</v>
      </c>
      <c r="K160" s="73">
        <f t="shared" si="38"/>
        <v>6.3</v>
      </c>
      <c r="L160" s="73">
        <f>IF('Indicator Data'!V163="No data","x",ROUND(IF('Indicator Data'!V163&gt;L$195,10,IF('Indicator Data'!V163&lt;L$194,0,10-(L$195-'Indicator Data'!V163)/(L$195-L$194)*10)),1))</f>
        <v>10</v>
      </c>
      <c r="M160" s="74">
        <f t="shared" si="39"/>
        <v>8.1999999999999993</v>
      </c>
      <c r="N160" s="76">
        <f t="shared" si="40"/>
        <v>9.6</v>
      </c>
      <c r="O160" s="88">
        <f>IF(AND('Indicator Data'!AK163="No data",'Indicator Data'!AL163="No data"),0,SUM('Indicator Data'!AK163:AM163)/1000)</f>
        <v>1567.97</v>
      </c>
      <c r="P160" s="73">
        <f t="shared" si="41"/>
        <v>10</v>
      </c>
      <c r="Q160" s="77">
        <f>O160*1000/'Indicator Data'!BC163</f>
        <v>0.1063569648153169</v>
      </c>
      <c r="R160" s="73">
        <f t="shared" si="42"/>
        <v>10</v>
      </c>
      <c r="S160" s="78">
        <f t="shared" si="43"/>
        <v>10</v>
      </c>
      <c r="T160" s="73">
        <f>IF('Indicator Data'!AB163="No data","x",ROUND(IF('Indicator Data'!AB163&gt;T$195,10,IF('Indicator Data'!AB163&lt;T$194,0,10-(T$195-'Indicator Data'!AB163)/(T$195-T$194)*10)),1))</f>
        <v>0.8</v>
      </c>
      <c r="U160" s="73">
        <f>IF('Indicator Data'!AA163="No data","x",ROUND(IF('Indicator Data'!AA163&gt;U$195,10,IF('Indicator Data'!AA163&lt;U$194,0,10-(U$195-'Indicator Data'!AA163)/(U$195-U$194)*10)),1))</f>
        <v>4.8</v>
      </c>
      <c r="V160" s="73">
        <f>IF('Indicator Data'!AE163="No data","x",ROUND(IF('Indicator Data'!AE163&gt;V$195,10,IF('Indicator Data'!AE163&lt;V$194,0,10-(V$195-'Indicator Data'!AE163)/(V$195-V$194)*10)),1))</f>
        <v>2.8</v>
      </c>
      <c r="W160" s="74">
        <f t="shared" si="34"/>
        <v>2.8</v>
      </c>
      <c r="X160" s="73">
        <f>IF('Indicator Data'!W163="No data","x",ROUND(IF('Indicator Data'!W163&gt;X$195,10,IF('Indicator Data'!W163&lt;X$194,0,10-(X$195-'Indicator Data'!W163)/(X$195-X$194)*10)),1))</f>
        <v>9.8000000000000007</v>
      </c>
      <c r="Y160" s="73">
        <f>IF('Indicator Data'!X163="No data","x",ROUND(IF('Indicator Data'!X163&gt;Y$195,10,IF('Indicator Data'!X163&lt;Y$194,0,10-(Y$195-'Indicator Data'!X163)/(Y$195-Y$194)*10)),1))</f>
        <v>5.0999999999999996</v>
      </c>
      <c r="Z160" s="74">
        <f t="shared" si="44"/>
        <v>7.5</v>
      </c>
      <c r="AA160" s="88">
        <f>('Indicator Data'!AJ163+'Indicator Data'!AI163*0.5+'Indicator Data'!AH163*0.25)/1000</f>
        <v>938.10424999999998</v>
      </c>
      <c r="AB160" s="79">
        <f>AA160*1000/'Indicator Data'!BC163</f>
        <v>6.3632544443037328E-2</v>
      </c>
      <c r="AC160" s="74">
        <f t="shared" si="45"/>
        <v>6.4</v>
      </c>
      <c r="AD160" s="73">
        <f>IF('Indicator Data'!AN163="No data","x",ROUND(IF('Indicator Data'!AN163&lt;$AD$194,10,IF('Indicator Data'!AN163&gt;$AD$195,0,($AD$195-'Indicator Data'!AN163)/($AD$195-$AD$194)*10)),1))</f>
        <v>8.3000000000000007</v>
      </c>
      <c r="AE160" s="73">
        <f>IF('Indicator Data'!AO163="No data","x",ROUND(IF('Indicator Data'!AO163&gt;$AE$195,10,IF('Indicator Data'!AO163&lt;$AE$194,0,10-($AE$195-'Indicator Data'!AO163)/($AE$195-$AE$194)*10)),1))</f>
        <v>7.9</v>
      </c>
      <c r="AF160" s="80" t="str">
        <f>IF('Indicator Data'!AP163="No data","x",ROUND(IF('Indicator Data'!AP163&gt;$AF$195,10,IF('Indicator Data'!AP163&lt;$AF$194,0,10-($AF$195-'Indicator Data'!AP163)/($AF$195-$AF$194)*10)),1))</f>
        <v>x</v>
      </c>
      <c r="AG160" s="80" t="str">
        <f>IF('Indicator Data'!AQ163="No data","x",ROUND(IF('Indicator Data'!AQ163&gt;$AG$195,10,IF('Indicator Data'!AQ163&lt;$AG$194,0,10-($AG$195-'Indicator Data'!AQ163)/($AG$195-$AG$194)*10)),1))</f>
        <v>x</v>
      </c>
      <c r="AH160" s="73" t="str">
        <f t="shared" si="46"/>
        <v>x</v>
      </c>
      <c r="AI160" s="74">
        <f t="shared" si="47"/>
        <v>8.1</v>
      </c>
      <c r="AJ160" s="81">
        <f t="shared" si="48"/>
        <v>6.6</v>
      </c>
      <c r="AK160" s="82">
        <f t="shared" si="35"/>
        <v>8.9</v>
      </c>
    </row>
    <row r="161" spans="1:37" s="4" customFormat="1" x14ac:dyDescent="0.35">
      <c r="A161" s="126" t="str">
        <f>'Indicator Data'!A164</f>
        <v>South Africa</v>
      </c>
      <c r="B161" s="59" t="str">
        <f>'Indicator Data'!B164</f>
        <v>ZAF</v>
      </c>
      <c r="C161" s="73">
        <f>ROUND(IF('Indicator Data'!Q164="No data",IF((0.1233*LN('Indicator Data'!BB164)-0.4559)&gt;C$195,0,IF((0.1233*LN('Indicator Data'!BB164)-0.4559)&lt;C$194,10,(C$195-(0.1233*LN('Indicator Data'!BB164)-0.4559))/(C$195-C$194)*10)),IF('Indicator Data'!Q164&gt;C$195,0,IF('Indicator Data'!Q164&lt;C$194,10,(C$195-'Indicator Data'!Q164)/(C$195-C$194)*10))),1)</f>
        <v>3.9</v>
      </c>
      <c r="D161" s="73">
        <f>IF('Indicator Data'!R164="No data","x",ROUND((IF(LOG('Indicator Data'!R164*1000)&gt;D$195,10,IF(LOG('Indicator Data'!R164*1000)&lt;D$194,0,10-(D$195-LOG('Indicator Data'!R164*1000))/(D$195-D$194)*10))),1))</f>
        <v>5</v>
      </c>
      <c r="E161" s="74">
        <f t="shared" si="36"/>
        <v>4.5</v>
      </c>
      <c r="F161" s="73">
        <f>IF('Indicator Data'!AF164="No data","x",ROUND(IF('Indicator Data'!AF164&gt;F$195,10,IF('Indicator Data'!AF164&lt;F$194,0,10-(F$195-'Indicator Data'!AF164)/(F$195-F$194)*10)),1))</f>
        <v>5.2</v>
      </c>
      <c r="G161" s="73">
        <f>IF('Indicator Data'!AG164="No data","x",ROUND(IF('Indicator Data'!AG164&gt;G$195,10,IF('Indicator Data'!AG164&lt;G$194,0,10-(G$195-'Indicator Data'!AG164)/(G$195-G$194)*10)),1))</f>
        <v>9.6</v>
      </c>
      <c r="H161" s="74">
        <f t="shared" si="37"/>
        <v>7.4</v>
      </c>
      <c r="I161" s="75">
        <f>SUM(IF('Indicator Data'!S164=0,0,'Indicator Data'!S164/1000000),SUM('Indicator Data'!T164:U164))</f>
        <v>1753.268047</v>
      </c>
      <c r="J161" s="75">
        <f>I161/'Indicator Data'!BC164*1000000</f>
        <v>30.912481701303925</v>
      </c>
      <c r="K161" s="73">
        <f t="shared" si="38"/>
        <v>0.6</v>
      </c>
      <c r="L161" s="73">
        <f>IF('Indicator Data'!V164="No data","x",ROUND(IF('Indicator Data'!V164&gt;L$195,10,IF('Indicator Data'!V164&lt;L$194,0,10-(L$195-'Indicator Data'!V164)/(L$195-L$194)*10)),1))</f>
        <v>0.2</v>
      </c>
      <c r="M161" s="74">
        <f t="shared" si="39"/>
        <v>0.4</v>
      </c>
      <c r="N161" s="76">
        <f t="shared" si="40"/>
        <v>4.2</v>
      </c>
      <c r="O161" s="88">
        <f>IF(AND('Indicator Data'!AK164="No data",'Indicator Data'!AL164="No data"),0,SUM('Indicator Data'!AK164:AM164)/1000)</f>
        <v>89.573999999999998</v>
      </c>
      <c r="P161" s="73">
        <f t="shared" si="41"/>
        <v>6.5</v>
      </c>
      <c r="Q161" s="77">
        <f>O161*1000/'Indicator Data'!BC164</f>
        <v>1.5793104999834618E-3</v>
      </c>
      <c r="R161" s="73">
        <f t="shared" si="42"/>
        <v>3.6</v>
      </c>
      <c r="S161" s="78">
        <f t="shared" si="43"/>
        <v>5.0999999999999996</v>
      </c>
      <c r="T161" s="73">
        <f>IF('Indicator Data'!AB164="No data","x",ROUND(IF('Indicator Data'!AB164&gt;T$195,10,IF('Indicator Data'!AB164&lt;T$194,0,10-(T$195-'Indicator Data'!AB164)/(T$195-T$194)*10)),1))</f>
        <v>10</v>
      </c>
      <c r="U161" s="73">
        <f>IF('Indicator Data'!AA164="No data","x",ROUND(IF('Indicator Data'!AA164&gt;U$195,10,IF('Indicator Data'!AA164&lt;U$194,0,10-(U$195-'Indicator Data'!AA164)/(U$195-U$194)*10)),1))</f>
        <v>10</v>
      </c>
      <c r="V161" s="73">
        <f>IF('Indicator Data'!AE164="No data","x",ROUND(IF('Indicator Data'!AE164&gt;V$195,10,IF('Indicator Data'!AE164&lt;V$194,0,10-(V$195-'Indicator Data'!AE164)/(V$195-V$194)*10)),1))</f>
        <v>0.2</v>
      </c>
      <c r="W161" s="74">
        <f t="shared" si="34"/>
        <v>6.7</v>
      </c>
      <c r="X161" s="73">
        <f>IF('Indicator Data'!W164="No data","x",ROUND(IF('Indicator Data'!W164&gt;X$195,10,IF('Indicator Data'!W164&lt;X$194,0,10-(X$195-'Indicator Data'!W164)/(X$195-X$194)*10)),1))</f>
        <v>2.9</v>
      </c>
      <c r="Y161" s="73">
        <f>IF('Indicator Data'!X164="No data","x",ROUND(IF('Indicator Data'!X164&gt;Y$195,10,IF('Indicator Data'!X164&lt;Y$194,0,10-(Y$195-'Indicator Data'!X164)/(Y$195-Y$194)*10)),1))</f>
        <v>1.3</v>
      </c>
      <c r="Z161" s="74">
        <f t="shared" si="44"/>
        <v>2.1</v>
      </c>
      <c r="AA161" s="88">
        <f>('Indicator Data'!AJ164+'Indicator Data'!AI164*0.5+'Indicator Data'!AH164*0.25)/1000</f>
        <v>8.4480000000000004</v>
      </c>
      <c r="AB161" s="79">
        <f>AA161*1000/'Indicator Data'!BC164</f>
        <v>1.4894964056378284E-4</v>
      </c>
      <c r="AC161" s="74">
        <f t="shared" si="45"/>
        <v>0</v>
      </c>
      <c r="AD161" s="73">
        <f>IF('Indicator Data'!AN164="No data","x",ROUND(IF('Indicator Data'!AN164&lt;$AD$194,10,IF('Indicator Data'!AN164&gt;$AD$195,0,($AD$195-'Indicator Data'!AN164)/($AD$195-$AD$194)*10)),1))</f>
        <v>3.6</v>
      </c>
      <c r="AE161" s="73">
        <f>IF('Indicator Data'!AO164="No data","x",ROUND(IF('Indicator Data'!AO164&gt;$AE$195,10,IF('Indicator Data'!AO164&lt;$AE$194,0,10-($AE$195-'Indicator Data'!AO164)/($AE$195-$AE$194)*10)),1))</f>
        <v>0</v>
      </c>
      <c r="AF161" s="80">
        <f>IF('Indicator Data'!AP164="No data","x",ROUND(IF('Indicator Data'!AP164&gt;$AF$195,10,IF('Indicator Data'!AP164&lt;$AF$194,0,10-($AF$195-'Indicator Data'!AP164)/($AF$195-$AF$194)*10)),1))</f>
        <v>2.2999999999999998</v>
      </c>
      <c r="AG161" s="80">
        <f>IF('Indicator Data'!AQ164="No data","x",ROUND(IF('Indicator Data'!AQ164&gt;$AG$195,10,IF('Indicator Data'!AQ164&lt;$AG$194,0,10-($AG$195-'Indicator Data'!AQ164)/($AG$195-$AG$194)*10)),1))</f>
        <v>3.1</v>
      </c>
      <c r="AH161" s="73">
        <f t="shared" si="46"/>
        <v>2.5</v>
      </c>
      <c r="AI161" s="74">
        <f t="shared" si="47"/>
        <v>2</v>
      </c>
      <c r="AJ161" s="81">
        <f t="shared" si="48"/>
        <v>3.1</v>
      </c>
      <c r="AK161" s="82">
        <f t="shared" si="35"/>
        <v>4.2</v>
      </c>
    </row>
    <row r="162" spans="1:37" s="4" customFormat="1" x14ac:dyDescent="0.35">
      <c r="A162" s="126" t="str">
        <f>'Indicator Data'!A165</f>
        <v>South Sudan</v>
      </c>
      <c r="B162" s="59" t="str">
        <f>'Indicator Data'!B165</f>
        <v>SSD</v>
      </c>
      <c r="C162" s="73">
        <f>ROUND(IF('Indicator Data'!Q165="No data",IF((0.1233*LN('Indicator Data'!BB165)-0.4559)&gt;C$195,0,IF((0.1233*LN('Indicator Data'!BB165)-0.4559)&lt;C$194,10,(C$195-(0.1233*LN('Indicator Data'!BB165)-0.4559))/(C$195-C$194)*10)),IF('Indicator Data'!Q165&gt;C$195,0,IF('Indicator Data'!Q165&lt;C$194,10,(C$195-'Indicator Data'!Q165)/(C$195-C$194)*10))),1)</f>
        <v>8.6</v>
      </c>
      <c r="D162" s="73">
        <f>IF('Indicator Data'!R165="No data","x",ROUND((IF(LOG('Indicator Data'!R165*1000)&gt;D$195,10,IF(LOG('Indicator Data'!R165*1000)&lt;D$194,0,10-(D$195-LOG('Indicator Data'!R165*1000))/(D$195-D$194)*10))),1))</f>
        <v>10</v>
      </c>
      <c r="E162" s="74">
        <f t="shared" si="36"/>
        <v>9.4</v>
      </c>
      <c r="F162" s="73" t="str">
        <f>IF('Indicator Data'!AF165="No data","x",ROUND(IF('Indicator Data'!AF165&gt;F$195,10,IF('Indicator Data'!AF165&lt;F$194,0,10-(F$195-'Indicator Data'!AF165)/(F$195-F$194)*10)),1))</f>
        <v>x</v>
      </c>
      <c r="G162" s="73" t="str">
        <f>IF('Indicator Data'!AG165="No data","x",ROUND(IF('Indicator Data'!AG165&gt;G$195,10,IF('Indicator Data'!AG165&lt;G$194,0,10-(G$195-'Indicator Data'!AG165)/(G$195-G$194)*10)),1))</f>
        <v>x</v>
      </c>
      <c r="H162" s="74" t="str">
        <f t="shared" si="37"/>
        <v>x</v>
      </c>
      <c r="I162" s="75">
        <f>SUM(IF('Indicator Data'!S165=0,0,'Indicator Data'!S165/1000000),SUM('Indicator Data'!T165:U165))</f>
        <v>5964.4419680000001</v>
      </c>
      <c r="J162" s="75">
        <f>I162/'Indicator Data'!BC165*1000000</f>
        <v>474.28257099358331</v>
      </c>
      <c r="K162" s="73">
        <f t="shared" si="38"/>
        <v>9.5</v>
      </c>
      <c r="L162" s="73" t="str">
        <f>IF('Indicator Data'!V165="No data","x",ROUND(IF('Indicator Data'!V165&gt;L$195,10,IF('Indicator Data'!V165&lt;L$194,0,10-(L$195-'Indicator Data'!V165)/(L$195-L$194)*10)),1))</f>
        <v>x</v>
      </c>
      <c r="M162" s="74">
        <f t="shared" si="39"/>
        <v>9.5</v>
      </c>
      <c r="N162" s="76">
        <f t="shared" si="40"/>
        <v>9.4</v>
      </c>
      <c r="O162" s="88">
        <f>IF(AND('Indicator Data'!AK165="No data",'Indicator Data'!AL165="No data"),0,SUM('Indicator Data'!AK165:AM165)/1000)</f>
        <v>2137.692</v>
      </c>
      <c r="P162" s="73">
        <f t="shared" si="41"/>
        <v>10</v>
      </c>
      <c r="Q162" s="77">
        <f>O162*1000/'Indicator Data'!BC165</f>
        <v>0.16998573599876715</v>
      </c>
      <c r="R162" s="73">
        <f t="shared" si="42"/>
        <v>10</v>
      </c>
      <c r="S162" s="78">
        <f t="shared" si="43"/>
        <v>10</v>
      </c>
      <c r="T162" s="73">
        <f>IF('Indicator Data'!AB165="No data","x",ROUND(IF('Indicator Data'!AB165&gt;T$195,10,IF('Indicator Data'!AB165&lt;T$194,0,10-(T$195-'Indicator Data'!AB165)/(T$195-T$194)*10)),1))</f>
        <v>5.4</v>
      </c>
      <c r="U162" s="73">
        <f>IF('Indicator Data'!AA165="No data","x",ROUND(IF('Indicator Data'!AA165&gt;U$195,10,IF('Indicator Data'!AA165&lt;U$194,0,10-(U$195-'Indicator Data'!AA165)/(U$195-U$194)*10)),1))</f>
        <v>2.7</v>
      </c>
      <c r="V162" s="73">
        <f>IF('Indicator Data'!AE165="No data","x",ROUND(IF('Indicator Data'!AE165&gt;V$195,10,IF('Indicator Data'!AE165&lt;V$194,0,10-(V$195-'Indicator Data'!AE165)/(V$195-V$194)*10)),1))</f>
        <v>4.5999999999999996</v>
      </c>
      <c r="W162" s="74">
        <f t="shared" si="34"/>
        <v>4.2</v>
      </c>
      <c r="X162" s="73">
        <f>IF('Indicator Data'!W165="No data","x",ROUND(IF('Indicator Data'!W165&gt;X$195,10,IF('Indicator Data'!W165&lt;X$194,0,10-(X$195-'Indicator Data'!W165)/(X$195-X$194)*10)),1))</f>
        <v>7.4</v>
      </c>
      <c r="Y162" s="73">
        <f>IF('Indicator Data'!X165="No data","x",ROUND(IF('Indicator Data'!X165&gt;Y$195,10,IF('Indicator Data'!X165&lt;Y$194,0,10-(Y$195-'Indicator Data'!X165)/(Y$195-Y$194)*10)),1))</f>
        <v>6.1</v>
      </c>
      <c r="Z162" s="74">
        <f t="shared" si="44"/>
        <v>6.8</v>
      </c>
      <c r="AA162" s="88">
        <f>('Indicator Data'!AJ165+'Indicator Data'!AI165*0.5+'Indicator Data'!AH165*0.25)/1000</f>
        <v>906.45650000000001</v>
      </c>
      <c r="AB162" s="79">
        <f>AA162*1000/'Indicator Data'!BC165</f>
        <v>7.2079923255252143E-2</v>
      </c>
      <c r="AC162" s="74">
        <f t="shared" si="45"/>
        <v>7.2</v>
      </c>
      <c r="AD162" s="73">
        <f>IF('Indicator Data'!AN165="No data","x",ROUND(IF('Indicator Data'!AN165&lt;$AD$194,10,IF('Indicator Data'!AN165&gt;$AD$195,0,($AD$195-'Indicator Data'!AN165)/($AD$195-$AD$194)*10)),1))</f>
        <v>7.7</v>
      </c>
      <c r="AE162" s="73">
        <f>IF('Indicator Data'!AO165="No data","x",ROUND(IF('Indicator Data'!AO165&gt;$AE$195,10,IF('Indicator Data'!AO165&lt;$AE$194,0,10-($AE$195-'Indicator Data'!AO165)/($AE$195-$AE$194)*10)),1))</f>
        <v>9</v>
      </c>
      <c r="AF162" s="80" t="str">
        <f>IF('Indicator Data'!AP165="No data","x",ROUND(IF('Indicator Data'!AP165&gt;$AF$195,10,IF('Indicator Data'!AP165&lt;$AF$194,0,10-($AF$195-'Indicator Data'!AP165)/($AF$195-$AF$194)*10)),1))</f>
        <v>x</v>
      </c>
      <c r="AG162" s="80" t="str">
        <f>IF('Indicator Data'!AQ165="No data","x",ROUND(IF('Indicator Data'!AQ165&gt;$AG$195,10,IF('Indicator Data'!AQ165&lt;$AG$194,0,10-($AG$195-'Indicator Data'!AQ165)/($AG$195-$AG$194)*10)),1))</f>
        <v>x</v>
      </c>
      <c r="AH162" s="73" t="str">
        <f t="shared" si="46"/>
        <v>x</v>
      </c>
      <c r="AI162" s="74">
        <f t="shared" si="47"/>
        <v>8.4</v>
      </c>
      <c r="AJ162" s="81">
        <f t="shared" si="48"/>
        <v>6.9</v>
      </c>
      <c r="AK162" s="82">
        <f t="shared" si="35"/>
        <v>8.9</v>
      </c>
    </row>
    <row r="163" spans="1:37" s="4" customFormat="1" x14ac:dyDescent="0.35">
      <c r="A163" s="126" t="str">
        <f>'Indicator Data'!A166</f>
        <v>Spain</v>
      </c>
      <c r="B163" s="59" t="str">
        <f>'Indicator Data'!B166</f>
        <v>ESP</v>
      </c>
      <c r="C163" s="73">
        <f>ROUND(IF('Indicator Data'!Q166="No data",IF((0.1233*LN('Indicator Data'!BB166)-0.4559)&gt;C$195,0,IF((0.1233*LN('Indicator Data'!BB166)-0.4559)&lt;C$194,10,(C$195-(0.1233*LN('Indicator Data'!BB166)-0.4559))/(C$195-C$194)*10)),IF('Indicator Data'!Q166&gt;C$195,0,IF('Indicator Data'!Q166&lt;C$194,10,(C$195-'Indicator Data'!Q166)/(C$195-C$194)*10))),1)</f>
        <v>0.9</v>
      </c>
      <c r="D163" s="73" t="str">
        <f>IF('Indicator Data'!R166="No data","x",ROUND((IF(LOG('Indicator Data'!R166*1000)&gt;D$195,10,IF(LOG('Indicator Data'!R166*1000)&lt;D$194,0,10-(D$195-LOG('Indicator Data'!R166*1000))/(D$195-D$194)*10))),1))</f>
        <v>x</v>
      </c>
      <c r="E163" s="74">
        <f t="shared" si="36"/>
        <v>0.9</v>
      </c>
      <c r="F163" s="73">
        <f>IF('Indicator Data'!AF166="No data","x",ROUND(IF('Indicator Data'!AF166&gt;F$195,10,IF('Indicator Data'!AF166&lt;F$194,0,10-(F$195-'Indicator Data'!AF166)/(F$195-F$194)*10)),1))</f>
        <v>1.1000000000000001</v>
      </c>
      <c r="G163" s="73">
        <f>IF('Indicator Data'!AG166="No data","x",ROUND(IF('Indicator Data'!AG166&gt;G$195,10,IF('Indicator Data'!AG166&lt;G$194,0,10-(G$195-'Indicator Data'!AG166)/(G$195-G$194)*10)),1))</f>
        <v>2.7</v>
      </c>
      <c r="H163" s="74">
        <f t="shared" si="37"/>
        <v>1.9</v>
      </c>
      <c r="I163" s="75">
        <f>SUM(IF('Indicator Data'!S166=0,0,'Indicator Data'!S166/1000000),SUM('Indicator Data'!T166:U166))</f>
        <v>-4.6837999999999998E-2</v>
      </c>
      <c r="J163" s="75">
        <f>I163/'Indicator Data'!BC166*1000000</f>
        <v>-1.0057109817077324E-3</v>
      </c>
      <c r="K163" s="73">
        <f t="shared" si="38"/>
        <v>0</v>
      </c>
      <c r="L163" s="73" t="str">
        <f>IF('Indicator Data'!V166="No data","x",ROUND(IF('Indicator Data'!V166&gt;L$195,10,IF('Indicator Data'!V166&lt;L$194,0,10-(L$195-'Indicator Data'!V166)/(L$195-L$194)*10)),1))</f>
        <v>x</v>
      </c>
      <c r="M163" s="74">
        <f t="shared" si="39"/>
        <v>0</v>
      </c>
      <c r="N163" s="76">
        <f t="shared" si="40"/>
        <v>0.9</v>
      </c>
      <c r="O163" s="88">
        <f>IF(AND('Indicator Data'!AK166="No data",'Indicator Data'!AL166="No data"),0,SUM('Indicator Data'!AK166:AM166)/1000)</f>
        <v>18.631</v>
      </c>
      <c r="P163" s="73">
        <f t="shared" si="41"/>
        <v>4.2</v>
      </c>
      <c r="Q163" s="77">
        <f>O163*1000/'Indicator Data'!BC166</f>
        <v>4.0004699816808496E-4</v>
      </c>
      <c r="R163" s="73">
        <f t="shared" si="42"/>
        <v>2.5</v>
      </c>
      <c r="S163" s="78">
        <f t="shared" si="43"/>
        <v>3.4</v>
      </c>
      <c r="T163" s="73">
        <f>IF('Indicator Data'!AB166="No data","x",ROUND(IF('Indicator Data'!AB166&gt;T$195,10,IF('Indicator Data'!AB166&lt;T$194,0,10-(T$195-'Indicator Data'!AB166)/(T$195-T$194)*10)),1))</f>
        <v>0.8</v>
      </c>
      <c r="U163" s="73">
        <f>IF('Indicator Data'!AA166="No data","x",ROUND(IF('Indicator Data'!AA166&gt;U$195,10,IF('Indicator Data'!AA166&lt;U$194,0,10-(U$195-'Indicator Data'!AA166)/(U$195-U$194)*10)),1))</f>
        <v>0.2</v>
      </c>
      <c r="V163" s="73" t="str">
        <f>IF('Indicator Data'!AE166="No data","x",ROUND(IF('Indicator Data'!AE166&gt;V$195,10,IF('Indicator Data'!AE166&lt;V$194,0,10-(V$195-'Indicator Data'!AE166)/(V$195-V$194)*10)),1))</f>
        <v>x</v>
      </c>
      <c r="W163" s="74">
        <f t="shared" ref="W163:W193" si="49">IF(AND(T163="x",U163="x",V163="x"),"x",ROUND(AVERAGE(T163,U163,V163),1))</f>
        <v>0.5</v>
      </c>
      <c r="X163" s="73">
        <f>IF('Indicator Data'!W166="No data","x",ROUND(IF('Indicator Data'!W166&gt;X$195,10,IF('Indicator Data'!W166&lt;X$194,0,10-(X$195-'Indicator Data'!W166)/(X$195-X$194)*10)),1))</f>
        <v>0.2</v>
      </c>
      <c r="Y163" s="73" t="str">
        <f>IF('Indicator Data'!X166="No data","x",ROUND(IF('Indicator Data'!X166&gt;Y$195,10,IF('Indicator Data'!X166&lt;Y$194,0,10-(Y$195-'Indicator Data'!X166)/(Y$195-Y$194)*10)),1))</f>
        <v>x</v>
      </c>
      <c r="Z163" s="74">
        <f t="shared" si="44"/>
        <v>0.2</v>
      </c>
      <c r="AA163" s="88">
        <f>('Indicator Data'!AJ166+'Indicator Data'!AI166*0.5+'Indicator Data'!AH166*0.25)/1000</f>
        <v>0.78749999999999998</v>
      </c>
      <c r="AB163" s="79">
        <f>AA163*1000/'Indicator Data'!BC166</f>
        <v>1.690929156016139E-5</v>
      </c>
      <c r="AC163" s="74">
        <f t="shared" si="45"/>
        <v>0</v>
      </c>
      <c r="AD163" s="73">
        <f>IF('Indicator Data'!AN166="No data","x",ROUND(IF('Indicator Data'!AN166&lt;$AD$194,10,IF('Indicator Data'!AN166&gt;$AD$195,0,($AD$195-'Indicator Data'!AN166)/($AD$195-$AD$194)*10)),1))</f>
        <v>3.2</v>
      </c>
      <c r="AE163" s="73">
        <f>IF('Indicator Data'!AO166="No data","x",ROUND(IF('Indicator Data'!AO166&gt;$AE$195,10,IF('Indicator Data'!AO166&lt;$AE$194,0,10-($AE$195-'Indicator Data'!AO166)/($AE$195-$AE$194)*10)),1))</f>
        <v>0</v>
      </c>
      <c r="AF163" s="80">
        <f>IF('Indicator Data'!AP166="No data","x",ROUND(IF('Indicator Data'!AP166&gt;$AF$195,10,IF('Indicator Data'!AP166&lt;$AF$194,0,10-($AF$195-'Indicator Data'!AP166)/($AF$195-$AF$194)*10)),1))</f>
        <v>1.1000000000000001</v>
      </c>
      <c r="AG163" s="80">
        <f>IF('Indicator Data'!AQ166="No data","x",ROUND(IF('Indicator Data'!AQ166&gt;$AG$195,10,IF('Indicator Data'!AQ166&lt;$AG$194,0,10-($AG$195-'Indicator Data'!AQ166)/($AG$195-$AG$194)*10)),1))</f>
        <v>4.2</v>
      </c>
      <c r="AH163" s="73">
        <f t="shared" si="46"/>
        <v>1.7</v>
      </c>
      <c r="AI163" s="74">
        <f t="shared" si="47"/>
        <v>1.6</v>
      </c>
      <c r="AJ163" s="81">
        <f t="shared" si="48"/>
        <v>0.6</v>
      </c>
      <c r="AK163" s="82">
        <f t="shared" ref="AK163:AK193" si="50">ROUND((10-GEOMEAN(((10-S163)/10*9+1),((10-AJ163)/10*9+1)))/9*10,1)</f>
        <v>2.1</v>
      </c>
    </row>
    <row r="164" spans="1:37" s="4" customFormat="1" x14ac:dyDescent="0.35">
      <c r="A164" s="126" t="str">
        <f>'Indicator Data'!A167</f>
        <v>Sri Lanka</v>
      </c>
      <c r="B164" s="59" t="str">
        <f>'Indicator Data'!B167</f>
        <v>LKA</v>
      </c>
      <c r="C164" s="73">
        <f>ROUND(IF('Indicator Data'!Q167="No data",IF((0.1233*LN('Indicator Data'!BB167)-0.4559)&gt;C$195,0,IF((0.1233*LN('Indicator Data'!BB167)-0.4559)&lt;C$194,10,(C$195-(0.1233*LN('Indicator Data'!BB167)-0.4559))/(C$195-C$194)*10)),IF('Indicator Data'!Q167&gt;C$195,0,IF('Indicator Data'!Q167&lt;C$194,10,(C$195-'Indicator Data'!Q167)/(C$195-C$194)*10))),1)</f>
        <v>2.8</v>
      </c>
      <c r="D164" s="73" t="str">
        <f>IF('Indicator Data'!R167="No data","x",ROUND((IF(LOG('Indicator Data'!R167*1000)&gt;D$195,10,IF(LOG('Indicator Data'!R167*1000)&lt;D$194,0,10-(D$195-LOG('Indicator Data'!R167*1000))/(D$195-D$194)*10))),1))</f>
        <v>x</v>
      </c>
      <c r="E164" s="74">
        <f t="shared" si="36"/>
        <v>2.8</v>
      </c>
      <c r="F164" s="73">
        <f>IF('Indicator Data'!AF167="No data","x",ROUND(IF('Indicator Data'!AF167&gt;F$195,10,IF('Indicator Data'!AF167&lt;F$194,0,10-(F$195-'Indicator Data'!AF167)/(F$195-F$194)*10)),1))</f>
        <v>4.7</v>
      </c>
      <c r="G164" s="73">
        <f>IF('Indicator Data'!AG167="No data","x",ROUND(IF('Indicator Data'!AG167&gt;G$195,10,IF('Indicator Data'!AG167&lt;G$194,0,10-(G$195-'Indicator Data'!AG167)/(G$195-G$194)*10)),1))</f>
        <v>3.7</v>
      </c>
      <c r="H164" s="74">
        <f t="shared" si="37"/>
        <v>4.2</v>
      </c>
      <c r="I164" s="75">
        <f>SUM(IF('Indicator Data'!S167=0,0,'Indicator Data'!S167/1000000),SUM('Indicator Data'!T167:U167))</f>
        <v>206.07092</v>
      </c>
      <c r="J164" s="75">
        <f>I164/'Indicator Data'!BC167*1000000</f>
        <v>9.6097239321022201</v>
      </c>
      <c r="K164" s="73">
        <f t="shared" si="38"/>
        <v>0.2</v>
      </c>
      <c r="L164" s="73">
        <f>IF('Indicator Data'!V167="No data","x",ROUND(IF('Indicator Data'!V167&gt;L$195,10,IF('Indicator Data'!V167&lt;L$194,0,10-(L$195-'Indicator Data'!V167)/(L$195-L$194)*10)),1))</f>
        <v>0.2</v>
      </c>
      <c r="M164" s="74">
        <f t="shared" si="39"/>
        <v>0.2</v>
      </c>
      <c r="N164" s="76">
        <f t="shared" si="40"/>
        <v>2.5</v>
      </c>
      <c r="O164" s="88">
        <f>IF(AND('Indicator Data'!AK167="No data",'Indicator Data'!AL167="No data"),0,SUM('Indicator Data'!AK167:AM167)/1000)</f>
        <v>43.968000000000004</v>
      </c>
      <c r="P164" s="73">
        <f t="shared" si="41"/>
        <v>5.5</v>
      </c>
      <c r="Q164" s="77">
        <f>O164*1000/'Indicator Data'!BC167</f>
        <v>2.050363738108562E-3</v>
      </c>
      <c r="R164" s="73">
        <f t="shared" si="42"/>
        <v>3.8</v>
      </c>
      <c r="S164" s="78">
        <f t="shared" si="43"/>
        <v>4.7</v>
      </c>
      <c r="T164" s="73">
        <f>IF('Indicator Data'!AB167="No data","x",ROUND(IF('Indicator Data'!AB167&gt;T$195,10,IF('Indicator Data'!AB167&lt;T$194,0,10-(T$195-'Indicator Data'!AB167)/(T$195-T$194)*10)),1))</f>
        <v>0.2</v>
      </c>
      <c r="U164" s="73">
        <f>IF('Indicator Data'!AA167="No data","x",ROUND(IF('Indicator Data'!AA167&gt;U$195,10,IF('Indicator Data'!AA167&lt;U$194,0,10-(U$195-'Indicator Data'!AA167)/(U$195-U$194)*10)),1))</f>
        <v>1.2</v>
      </c>
      <c r="V164" s="73">
        <f>IF('Indicator Data'!AE167="No data","x",ROUND(IF('Indicator Data'!AE167&gt;V$195,10,IF('Indicator Data'!AE167&lt;V$194,0,10-(V$195-'Indicator Data'!AE167)/(V$195-V$194)*10)),1))</f>
        <v>0</v>
      </c>
      <c r="W164" s="74">
        <f t="shared" si="49"/>
        <v>0.5</v>
      </c>
      <c r="X164" s="73">
        <f>IF('Indicator Data'!W167="No data","x",ROUND(IF('Indicator Data'!W167&gt;X$195,10,IF('Indicator Data'!W167&lt;X$194,0,10-(X$195-'Indicator Data'!W167)/(X$195-X$194)*10)),1))</f>
        <v>0.7</v>
      </c>
      <c r="Y164" s="73">
        <f>IF('Indicator Data'!X167="No data","x",ROUND(IF('Indicator Data'!X167&gt;Y$195,10,IF('Indicator Data'!X167&lt;Y$194,0,10-(Y$195-'Indicator Data'!X167)/(Y$195-Y$194)*10)),1))</f>
        <v>4.5999999999999996</v>
      </c>
      <c r="Z164" s="74">
        <f t="shared" si="44"/>
        <v>2.7</v>
      </c>
      <c r="AA164" s="88">
        <f>('Indicator Data'!AJ167+'Indicator Data'!AI167*0.5+'Indicator Data'!AH167*0.25)/1000</f>
        <v>1143.5730000000001</v>
      </c>
      <c r="AB164" s="79">
        <f>AA164*1000/'Indicator Data'!BC167</f>
        <v>5.332834359261332E-2</v>
      </c>
      <c r="AC164" s="74">
        <f t="shared" si="45"/>
        <v>5.3</v>
      </c>
      <c r="AD164" s="73">
        <f>IF('Indicator Data'!AN167="No data","x",ROUND(IF('Indicator Data'!AN167&lt;$AD$194,10,IF('Indicator Data'!AN167&gt;$AD$195,0,($AD$195-'Indicator Data'!AN167)/($AD$195-$AD$194)*10)),1))</f>
        <v>4.9000000000000004</v>
      </c>
      <c r="AE164" s="73">
        <f>IF('Indicator Data'!AO167="No data","x",ROUND(IF('Indicator Data'!AO167&gt;$AE$195,10,IF('Indicator Data'!AO167&lt;$AE$194,0,10-($AE$195-'Indicator Data'!AO167)/($AE$195-$AE$194)*10)),1))</f>
        <v>5.7</v>
      </c>
      <c r="AF164" s="80">
        <f>IF('Indicator Data'!AP167="No data","x",ROUND(IF('Indicator Data'!AP167&gt;$AF$195,10,IF('Indicator Data'!AP167&lt;$AF$194,0,10-($AF$195-'Indicator Data'!AP167)/($AF$195-$AF$194)*10)),1))</f>
        <v>6.5</v>
      </c>
      <c r="AG164" s="80">
        <f>IF('Indicator Data'!AQ167="No data","x",ROUND(IF('Indicator Data'!AQ167&gt;$AG$195,10,IF('Indicator Data'!AQ167&lt;$AG$194,0,10-($AG$195-'Indicator Data'!AQ167)/($AG$195-$AG$194)*10)),1))</f>
        <v>4.2</v>
      </c>
      <c r="AH164" s="73">
        <f t="shared" si="46"/>
        <v>6</v>
      </c>
      <c r="AI164" s="74">
        <f t="shared" si="47"/>
        <v>5.5</v>
      </c>
      <c r="AJ164" s="81">
        <f t="shared" si="48"/>
        <v>3.8</v>
      </c>
      <c r="AK164" s="82">
        <f t="shared" si="50"/>
        <v>4.3</v>
      </c>
    </row>
    <row r="165" spans="1:37" s="4" customFormat="1" x14ac:dyDescent="0.35">
      <c r="A165" s="127" t="str">
        <f>'Indicator Data'!A168</f>
        <v>Sudan</v>
      </c>
      <c r="B165" s="59" t="str">
        <f>'Indicator Data'!B168</f>
        <v>SDN</v>
      </c>
      <c r="C165" s="73">
        <f>ROUND(IF('Indicator Data'!Q168="No data",IF((0.1233*LN('Indicator Data'!BB168)-0.4559)&gt;C$195,0,IF((0.1233*LN('Indicator Data'!BB168)-0.4559)&lt;C$194,10,(C$195-(0.1233*LN('Indicator Data'!BB168)-0.4559))/(C$195-C$194)*10)),IF('Indicator Data'!Q168&gt;C$195,0,IF('Indicator Data'!Q168&lt;C$194,10,(C$195-'Indicator Data'!Q168)/(C$195-C$194)*10))),1)</f>
        <v>6.9</v>
      </c>
      <c r="D165" s="73">
        <f>IF('Indicator Data'!R168="No data","x",ROUND((IF(LOG('Indicator Data'!R168*1000)&gt;D$195,10,IF(LOG('Indicator Data'!R168*1000)&lt;D$194,0,10-(D$195-LOG('Indicator Data'!R168*1000))/(D$195-D$194)*10))),1))</f>
        <v>9.1</v>
      </c>
      <c r="E165" s="74">
        <f t="shared" si="36"/>
        <v>8.1999999999999993</v>
      </c>
      <c r="F165" s="73">
        <f>IF('Indicator Data'!AF168="No data","x",ROUND(IF('Indicator Data'!AF168&gt;F$195,10,IF('Indicator Data'!AF168&lt;F$194,0,10-(F$195-'Indicator Data'!AF168)/(F$195-F$194)*10)),1))</f>
        <v>7.5</v>
      </c>
      <c r="G165" s="73">
        <f>IF('Indicator Data'!AG168="No data","x",ROUND(IF('Indicator Data'!AG168&gt;G$195,10,IF('Indicator Data'!AG168&lt;G$194,0,10-(G$195-'Indicator Data'!AG168)/(G$195-G$194)*10)),1))</f>
        <v>2.6</v>
      </c>
      <c r="H165" s="74">
        <f t="shared" si="37"/>
        <v>5.0999999999999996</v>
      </c>
      <c r="I165" s="75">
        <f>SUM(IF('Indicator Data'!S168=0,0,'Indicator Data'!S168/1000000),SUM('Indicator Data'!T168:U168))</f>
        <v>2053.1686979999999</v>
      </c>
      <c r="J165" s="75">
        <f>I165/'Indicator Data'!BC168*1000000</f>
        <v>50.653839674847326</v>
      </c>
      <c r="K165" s="73">
        <f t="shared" si="38"/>
        <v>1</v>
      </c>
      <c r="L165" s="73">
        <f>IF('Indicator Data'!V168="No data","x",ROUND(IF('Indicator Data'!V168&gt;L$195,10,IF('Indicator Data'!V168&lt;L$194,0,10-(L$195-'Indicator Data'!V168)/(L$195-L$194)*10)),1))</f>
        <v>0.5</v>
      </c>
      <c r="M165" s="74">
        <f t="shared" si="39"/>
        <v>0.8</v>
      </c>
      <c r="N165" s="76">
        <f t="shared" si="40"/>
        <v>5.6</v>
      </c>
      <c r="O165" s="88">
        <f>IF(AND('Indicator Data'!AK168="No data",'Indicator Data'!AL168="No data"),0,SUM('Indicator Data'!AK168:AM168)/1000)</f>
        <v>3013.0140000000001</v>
      </c>
      <c r="P165" s="73">
        <f t="shared" si="41"/>
        <v>10</v>
      </c>
      <c r="Q165" s="77">
        <f>O165*1000/'Indicator Data'!BC168</f>
        <v>7.4334236754504832E-2</v>
      </c>
      <c r="R165" s="73">
        <f t="shared" si="42"/>
        <v>9.1999999999999993</v>
      </c>
      <c r="S165" s="78">
        <f t="shared" si="43"/>
        <v>9.6</v>
      </c>
      <c r="T165" s="73">
        <f>IF('Indicator Data'!AB168="No data","x",ROUND(IF('Indicator Data'!AB168&gt;T$195,10,IF('Indicator Data'!AB168&lt;T$194,0,10-(T$195-'Indicator Data'!AB168)/(T$195-T$194)*10)),1))</f>
        <v>0.4</v>
      </c>
      <c r="U165" s="73">
        <f>IF('Indicator Data'!AA168="No data","x",ROUND(IF('Indicator Data'!AA168&gt;U$195,10,IF('Indicator Data'!AA168&lt;U$194,0,10-(U$195-'Indicator Data'!AA168)/(U$195-U$194)*10)),1))</f>
        <v>1.4</v>
      </c>
      <c r="V165" s="73">
        <f>IF('Indicator Data'!AE168="No data","x",ROUND(IF('Indicator Data'!AE168&gt;V$195,10,IF('Indicator Data'!AE168&lt;V$194,0,10-(V$195-'Indicator Data'!AE168)/(V$195-V$194)*10)),1))</f>
        <v>1.3</v>
      </c>
      <c r="W165" s="74">
        <f t="shared" si="49"/>
        <v>1</v>
      </c>
      <c r="X165" s="73">
        <f>IF('Indicator Data'!W168="No data","x",ROUND(IF('Indicator Data'!W168&gt;X$195,10,IF('Indicator Data'!W168&lt;X$194,0,10-(X$195-'Indicator Data'!W168)/(X$195-X$194)*10)),1))</f>
        <v>4.9000000000000004</v>
      </c>
      <c r="Y165" s="73">
        <f>IF('Indicator Data'!X168="No data","x",ROUND(IF('Indicator Data'!X168&gt;Y$195,10,IF('Indicator Data'!X168&lt;Y$194,0,10-(Y$195-'Indicator Data'!X168)/(Y$195-Y$194)*10)),1))</f>
        <v>7.3</v>
      </c>
      <c r="Z165" s="74">
        <f t="shared" si="44"/>
        <v>6.1</v>
      </c>
      <c r="AA165" s="88">
        <f>('Indicator Data'!AJ168+'Indicator Data'!AI168*0.5+'Indicator Data'!AH168*0.25)/1000</f>
        <v>218.0985</v>
      </c>
      <c r="AB165" s="79">
        <f>AA165*1000/'Indicator Data'!BC168</f>
        <v>5.3807202803579316E-3</v>
      </c>
      <c r="AC165" s="74">
        <f t="shared" si="45"/>
        <v>0.5</v>
      </c>
      <c r="AD165" s="73">
        <f>IF('Indicator Data'!AN168="No data","x",ROUND(IF('Indicator Data'!AN168&lt;$AD$194,10,IF('Indicator Data'!AN168&gt;$AD$195,0,($AD$195-'Indicator Data'!AN168)/($AD$195-$AD$194)*10)),1))</f>
        <v>6</v>
      </c>
      <c r="AE165" s="73">
        <f>IF('Indicator Data'!AO168="No data","x",ROUND(IF('Indicator Data'!AO168&gt;$AE$195,10,IF('Indicator Data'!AO168&lt;$AE$194,0,10-($AE$195-'Indicator Data'!AO168)/($AE$195-$AE$194)*10)),1))</f>
        <v>6.9</v>
      </c>
      <c r="AF165" s="80" t="str">
        <f>IF('Indicator Data'!AP168="No data","x",ROUND(IF('Indicator Data'!AP168&gt;$AF$195,10,IF('Indicator Data'!AP168&lt;$AF$194,0,10-($AF$195-'Indicator Data'!AP168)/($AF$195-$AF$194)*10)),1))</f>
        <v>x</v>
      </c>
      <c r="AG165" s="80" t="str">
        <f>IF('Indicator Data'!AQ168="No data","x",ROUND(IF('Indicator Data'!AQ168&gt;$AG$195,10,IF('Indicator Data'!AQ168&lt;$AG$194,0,10-($AG$195-'Indicator Data'!AQ168)/($AG$195-$AG$194)*10)),1))</f>
        <v>x</v>
      </c>
      <c r="AH165" s="73" t="str">
        <f t="shared" si="46"/>
        <v>x</v>
      </c>
      <c r="AI165" s="74">
        <f t="shared" si="47"/>
        <v>6.5</v>
      </c>
      <c r="AJ165" s="81">
        <f t="shared" si="48"/>
        <v>4.0999999999999996</v>
      </c>
      <c r="AK165" s="82">
        <f t="shared" si="50"/>
        <v>7.9</v>
      </c>
    </row>
    <row r="166" spans="1:37" s="4" customFormat="1" x14ac:dyDescent="0.35">
      <c r="A166" s="126" t="str">
        <f>'Indicator Data'!A169</f>
        <v>Suriname</v>
      </c>
      <c r="B166" s="59" t="str">
        <f>'Indicator Data'!B169</f>
        <v>SUR</v>
      </c>
      <c r="C166" s="73">
        <f>ROUND(IF('Indicator Data'!Q169="No data",IF((0.1233*LN('Indicator Data'!BB169)-0.4559)&gt;C$195,0,IF((0.1233*LN('Indicator Data'!BB169)-0.4559)&lt;C$194,10,(C$195-(0.1233*LN('Indicator Data'!BB169)-0.4559))/(C$195-C$194)*10)),IF('Indicator Data'!Q169&gt;C$195,0,IF('Indicator Data'!Q169&lt;C$194,10,(C$195-'Indicator Data'!Q169)/(C$195-C$194)*10))),1)</f>
        <v>3.5</v>
      </c>
      <c r="D166" s="73">
        <f>IF('Indicator Data'!R169="No data","x",ROUND((IF(LOG('Indicator Data'!R169*1000)&gt;D$195,10,IF(LOG('Indicator Data'!R169*1000)&lt;D$194,0,10-(D$195-LOG('Indicator Data'!R169*1000))/(D$195-D$194)*10))),1))</f>
        <v>5.6</v>
      </c>
      <c r="E166" s="74">
        <f t="shared" si="36"/>
        <v>4.5999999999999996</v>
      </c>
      <c r="F166" s="73">
        <f>IF('Indicator Data'!AF169="No data","x",ROUND(IF('Indicator Data'!AF169&gt;F$195,10,IF('Indicator Data'!AF169&lt;F$194,0,10-(F$195-'Indicator Data'!AF169)/(F$195-F$194)*10)),1))</f>
        <v>5.9</v>
      </c>
      <c r="G166" s="73" t="str">
        <f>IF('Indicator Data'!AG169="No data","x",ROUND(IF('Indicator Data'!AG169&gt;G$195,10,IF('Indicator Data'!AG169&lt;G$194,0,10-(G$195-'Indicator Data'!AG169)/(G$195-G$194)*10)),1))</f>
        <v>x</v>
      </c>
      <c r="H166" s="74">
        <f t="shared" si="37"/>
        <v>5.9</v>
      </c>
      <c r="I166" s="75">
        <f>SUM(IF('Indicator Data'!S169=0,0,'Indicator Data'!S169/1000000),SUM('Indicator Data'!T169:U169))</f>
        <v>11.01</v>
      </c>
      <c r="J166" s="75">
        <f>I166/'Indicator Data'!BC169*1000000</f>
        <v>19.54199665602891</v>
      </c>
      <c r="K166" s="73">
        <f t="shared" si="38"/>
        <v>0.4</v>
      </c>
      <c r="L166" s="73">
        <f>IF('Indicator Data'!V169="No data","x",ROUND(IF('Indicator Data'!V169&gt;L$195,10,IF('Indicator Data'!V169&lt;L$194,0,10-(L$195-'Indicator Data'!V169)/(L$195-L$194)*10)),1))</f>
        <v>0.5</v>
      </c>
      <c r="M166" s="74">
        <f t="shared" si="39"/>
        <v>0.5</v>
      </c>
      <c r="N166" s="76">
        <f t="shared" si="40"/>
        <v>3.9</v>
      </c>
      <c r="O166" s="88">
        <f>IF(AND('Indicator Data'!AK169="No data",'Indicator Data'!AL169="No data"),0,SUM('Indicator Data'!AK169:AM169)/1000)</f>
        <v>4.7E-2</v>
      </c>
      <c r="P166" s="73">
        <f t="shared" si="41"/>
        <v>0</v>
      </c>
      <c r="Q166" s="77">
        <f>O166*1000/'Indicator Data'!BC169</f>
        <v>8.3421784090223318E-5</v>
      </c>
      <c r="R166" s="73">
        <f t="shared" si="42"/>
        <v>1.7</v>
      </c>
      <c r="S166" s="78">
        <f t="shared" si="43"/>
        <v>0.9</v>
      </c>
      <c r="T166" s="73">
        <f>IF('Indicator Data'!AB169="No data","x",ROUND(IF('Indicator Data'!AB169&gt;T$195,10,IF('Indicator Data'!AB169&lt;T$194,0,10-(T$195-'Indicator Data'!AB169)/(T$195-T$194)*10)),1))</f>
        <v>2.8</v>
      </c>
      <c r="U166" s="73">
        <f>IF('Indicator Data'!AA169="No data","x",ROUND(IF('Indicator Data'!AA169&gt;U$195,10,IF('Indicator Data'!AA169&lt;U$194,0,10-(U$195-'Indicator Data'!AA169)/(U$195-U$194)*10)),1))</f>
        <v>0.5</v>
      </c>
      <c r="V166" s="73">
        <f>IF('Indicator Data'!AE169="No data","x",ROUND(IF('Indicator Data'!AE169&gt;V$195,10,IF('Indicator Data'!AE169&lt;V$194,0,10-(V$195-'Indicator Data'!AE169)/(V$195-V$194)*10)),1))</f>
        <v>0.1</v>
      </c>
      <c r="W166" s="74">
        <f t="shared" si="49"/>
        <v>1.1000000000000001</v>
      </c>
      <c r="X166" s="73">
        <f>IF('Indicator Data'!W169="No data","x",ROUND(IF('Indicator Data'!W169&gt;X$195,10,IF('Indicator Data'!W169&lt;X$194,0,10-(X$195-'Indicator Data'!W169)/(X$195-X$194)*10)),1))</f>
        <v>1.5</v>
      </c>
      <c r="Y166" s="73">
        <f>IF('Indicator Data'!X169="No data","x",ROUND(IF('Indicator Data'!X169&gt;Y$195,10,IF('Indicator Data'!X169&lt;Y$194,0,10-(Y$195-'Indicator Data'!X169)/(Y$195-Y$194)*10)),1))</f>
        <v>1.3</v>
      </c>
      <c r="Z166" s="74">
        <f t="shared" si="44"/>
        <v>1.4</v>
      </c>
      <c r="AA166" s="88">
        <f>('Indicator Data'!AJ169+'Indicator Data'!AI169*0.5+'Indicator Data'!AH169*0.25)/1000</f>
        <v>0</v>
      </c>
      <c r="AB166" s="79">
        <f>AA166*1000/'Indicator Data'!BC169</f>
        <v>0</v>
      </c>
      <c r="AC166" s="74">
        <f t="shared" si="45"/>
        <v>0</v>
      </c>
      <c r="AD166" s="73">
        <f>IF('Indicator Data'!AN169="No data","x",ROUND(IF('Indicator Data'!AN169&lt;$AD$194,10,IF('Indicator Data'!AN169&gt;$AD$195,0,($AD$195-'Indicator Data'!AN169)/($AD$195-$AD$194)*10)),1))</f>
        <v>4.4000000000000004</v>
      </c>
      <c r="AE166" s="73">
        <f>IF('Indicator Data'!AO169="No data","x",ROUND(IF('Indicator Data'!AO169&gt;$AE$195,10,IF('Indicator Data'!AO169&lt;$AE$194,0,10-($AE$195-'Indicator Data'!AO169)/($AE$195-$AE$194)*10)),1))</f>
        <v>1</v>
      </c>
      <c r="AF166" s="80">
        <f>IF('Indicator Data'!AP169="No data","x",ROUND(IF('Indicator Data'!AP169&gt;$AF$195,10,IF('Indicator Data'!AP169&lt;$AF$194,0,10-($AF$195-'Indicator Data'!AP169)/($AF$195-$AF$194)*10)),1))</f>
        <v>5.8</v>
      </c>
      <c r="AG166" s="80">
        <f>IF('Indicator Data'!AQ169="No data","x",ROUND(IF('Indicator Data'!AQ169&gt;$AG$195,10,IF('Indicator Data'!AQ169&lt;$AG$194,0,10-($AG$195-'Indicator Data'!AQ169)/($AG$195-$AG$194)*10)),1))</f>
        <v>4.9000000000000004</v>
      </c>
      <c r="AH166" s="73">
        <f t="shared" si="46"/>
        <v>5.6</v>
      </c>
      <c r="AI166" s="74">
        <f t="shared" si="47"/>
        <v>3.7</v>
      </c>
      <c r="AJ166" s="81">
        <f t="shared" si="48"/>
        <v>1.7</v>
      </c>
      <c r="AK166" s="82">
        <f t="shared" si="50"/>
        <v>1.3</v>
      </c>
    </row>
    <row r="167" spans="1:37" s="4" customFormat="1" x14ac:dyDescent="0.35">
      <c r="A167" s="126" t="str">
        <f>'Indicator Data'!A170</f>
        <v>Sweden</v>
      </c>
      <c r="B167" s="59" t="str">
        <f>'Indicator Data'!B170</f>
        <v>SWE</v>
      </c>
      <c r="C167" s="73">
        <f>ROUND(IF('Indicator Data'!Q170="No data",IF((0.1233*LN('Indicator Data'!BB170)-0.4559)&gt;C$195,0,IF((0.1233*LN('Indicator Data'!BB170)-0.4559)&lt;C$194,10,(C$195-(0.1233*LN('Indicator Data'!BB170)-0.4559))/(C$195-C$194)*10)),IF('Indicator Data'!Q170&gt;C$195,0,IF('Indicator Data'!Q170&lt;C$194,10,(C$195-'Indicator Data'!Q170)/(C$195-C$194)*10))),1)</f>
        <v>0.3</v>
      </c>
      <c r="D167" s="73" t="str">
        <f>IF('Indicator Data'!R170="No data","x",ROUND((IF(LOG('Indicator Data'!R170*1000)&gt;D$195,10,IF(LOG('Indicator Data'!R170*1000)&lt;D$194,0,10-(D$195-LOG('Indicator Data'!R170*1000))/(D$195-D$194)*10))),1))</f>
        <v>x</v>
      </c>
      <c r="E167" s="74">
        <f t="shared" si="36"/>
        <v>0.3</v>
      </c>
      <c r="F167" s="73">
        <f>IF('Indicator Data'!AF170="No data","x",ROUND(IF('Indicator Data'!AF170&gt;F$195,10,IF('Indicator Data'!AF170&lt;F$194,0,10-(F$195-'Indicator Data'!AF170)/(F$195-F$194)*10)),1))</f>
        <v>0.6</v>
      </c>
      <c r="G167" s="73">
        <f>IF('Indicator Data'!AG170="No data","x",ROUND(IF('Indicator Data'!AG170&gt;G$195,10,IF('Indicator Data'!AG170&lt;G$194,0,10-(G$195-'Indicator Data'!AG170)/(G$195-G$194)*10)),1))</f>
        <v>0.6</v>
      </c>
      <c r="H167" s="74">
        <f t="shared" si="37"/>
        <v>0.6</v>
      </c>
      <c r="I167" s="75">
        <f>SUM(IF('Indicator Data'!S170=0,0,'Indicator Data'!S170/1000000),SUM('Indicator Data'!T170:U170))</f>
        <v>0</v>
      </c>
      <c r="J167" s="75">
        <f>I167/'Indicator Data'!BC170*1000000</f>
        <v>0</v>
      </c>
      <c r="K167" s="73">
        <f t="shared" si="38"/>
        <v>0</v>
      </c>
      <c r="L167" s="73" t="str">
        <f>IF('Indicator Data'!V170="No data","x",ROUND(IF('Indicator Data'!V170&gt;L$195,10,IF('Indicator Data'!V170&lt;L$194,0,10-(L$195-'Indicator Data'!V170)/(L$195-L$194)*10)),1))</f>
        <v>x</v>
      </c>
      <c r="M167" s="74">
        <f t="shared" si="39"/>
        <v>0</v>
      </c>
      <c r="N167" s="76">
        <f t="shared" si="40"/>
        <v>0.3</v>
      </c>
      <c r="O167" s="88">
        <f>IF(AND('Indicator Data'!AK170="No data",'Indicator Data'!AL170="No data"),0,SUM('Indicator Data'!AK170:AM170)/1000)</f>
        <v>242.72499999999999</v>
      </c>
      <c r="P167" s="73">
        <f t="shared" si="41"/>
        <v>8</v>
      </c>
      <c r="Q167" s="77">
        <f>O167*1000/'Indicator Data'!BC170</f>
        <v>2.4109174806192925E-2</v>
      </c>
      <c r="R167" s="73">
        <f t="shared" si="42"/>
        <v>7</v>
      </c>
      <c r="S167" s="78">
        <f t="shared" si="43"/>
        <v>7.5</v>
      </c>
      <c r="T167" s="73">
        <f>IF('Indicator Data'!AB170="No data","x",ROUND(IF('Indicator Data'!AB170&gt;T$195,10,IF('Indicator Data'!AB170&lt;T$194,0,10-(T$195-'Indicator Data'!AB170)/(T$195-T$194)*10)),1))</f>
        <v>0.4</v>
      </c>
      <c r="U167" s="73">
        <f>IF('Indicator Data'!AA170="No data","x",ROUND(IF('Indicator Data'!AA170&gt;U$195,10,IF('Indicator Data'!AA170&lt;U$194,0,10-(U$195-'Indicator Data'!AA170)/(U$195-U$194)*10)),1))</f>
        <v>0.1</v>
      </c>
      <c r="V167" s="73" t="str">
        <f>IF('Indicator Data'!AE170="No data","x",ROUND(IF('Indicator Data'!AE170&gt;V$195,10,IF('Indicator Data'!AE170&lt;V$194,0,10-(V$195-'Indicator Data'!AE170)/(V$195-V$194)*10)),1))</f>
        <v>x</v>
      </c>
      <c r="W167" s="74">
        <f t="shared" si="49"/>
        <v>0.3</v>
      </c>
      <c r="X167" s="73">
        <f>IF('Indicator Data'!W170="No data","x",ROUND(IF('Indicator Data'!W170&gt;X$195,10,IF('Indicator Data'!W170&lt;X$194,0,10-(X$195-'Indicator Data'!W170)/(X$195-X$194)*10)),1))</f>
        <v>0.2</v>
      </c>
      <c r="Y167" s="73" t="str">
        <f>IF('Indicator Data'!X170="No data","x",ROUND(IF('Indicator Data'!X170&gt;Y$195,10,IF('Indicator Data'!X170&lt;Y$194,0,10-(Y$195-'Indicator Data'!X170)/(Y$195-Y$194)*10)),1))</f>
        <v>x</v>
      </c>
      <c r="Z167" s="74">
        <f t="shared" si="44"/>
        <v>0.2</v>
      </c>
      <c r="AA167" s="88">
        <f>('Indicator Data'!AJ170+'Indicator Data'!AI170*0.5+'Indicator Data'!AH170*0.25)/1000</f>
        <v>0</v>
      </c>
      <c r="AB167" s="79">
        <f>AA167*1000/'Indicator Data'!BC170</f>
        <v>0</v>
      </c>
      <c r="AC167" s="74">
        <f t="shared" si="45"/>
        <v>0</v>
      </c>
      <c r="AD167" s="73">
        <f>IF('Indicator Data'!AN170="No data","x",ROUND(IF('Indicator Data'!AN170&lt;$AD$194,10,IF('Indicator Data'!AN170&gt;$AD$195,0,($AD$195-'Indicator Data'!AN170)/($AD$195-$AD$194)*10)),1))</f>
        <v>3.2</v>
      </c>
      <c r="AE167" s="73">
        <f>IF('Indicator Data'!AO170="No data","x",ROUND(IF('Indicator Data'!AO170&gt;$AE$195,10,IF('Indicator Data'!AO170&lt;$AE$194,0,10-($AE$195-'Indicator Data'!AO170)/($AE$195-$AE$194)*10)),1))</f>
        <v>0</v>
      </c>
      <c r="AF167" s="80">
        <f>IF('Indicator Data'!AP170="No data","x",ROUND(IF('Indicator Data'!AP170&gt;$AF$195,10,IF('Indicator Data'!AP170&lt;$AF$194,0,10-($AF$195-'Indicator Data'!AP170)/($AF$195-$AF$194)*10)),1))</f>
        <v>0.5</v>
      </c>
      <c r="AG167" s="80">
        <f>IF('Indicator Data'!AQ170="No data","x",ROUND(IF('Indicator Data'!AQ170&gt;$AG$195,10,IF('Indicator Data'!AQ170&lt;$AG$194,0,10-($AG$195-'Indicator Data'!AQ170)/($AG$195-$AG$194)*10)),1))</f>
        <v>3.4</v>
      </c>
      <c r="AH167" s="73">
        <f t="shared" si="46"/>
        <v>1.1000000000000001</v>
      </c>
      <c r="AI167" s="74">
        <f t="shared" si="47"/>
        <v>1.4</v>
      </c>
      <c r="AJ167" s="81">
        <f t="shared" si="48"/>
        <v>0.5</v>
      </c>
      <c r="AK167" s="82">
        <f t="shared" si="50"/>
        <v>4.9000000000000004</v>
      </c>
    </row>
    <row r="168" spans="1:37" s="4" customFormat="1" x14ac:dyDescent="0.35">
      <c r="A168" s="126" t="str">
        <f>'Indicator Data'!A171</f>
        <v>Switzerland</v>
      </c>
      <c r="B168" s="59" t="str">
        <f>'Indicator Data'!B171</f>
        <v>CHE</v>
      </c>
      <c r="C168" s="73">
        <f>ROUND(IF('Indicator Data'!Q171="No data",IF((0.1233*LN('Indicator Data'!BB171)-0.4559)&gt;C$195,0,IF((0.1233*LN('Indicator Data'!BB171)-0.4559)&lt;C$194,10,(C$195-(0.1233*LN('Indicator Data'!BB171)-0.4559))/(C$195-C$194)*10)),IF('Indicator Data'!Q171&gt;C$195,0,IF('Indicator Data'!Q171&lt;C$194,10,(C$195-'Indicator Data'!Q171)/(C$195-C$194)*10))),1)</f>
        <v>0.1</v>
      </c>
      <c r="D168" s="73" t="str">
        <f>IF('Indicator Data'!R171="No data","x",ROUND((IF(LOG('Indicator Data'!R171*1000)&gt;D$195,10,IF(LOG('Indicator Data'!R171*1000)&lt;D$194,0,10-(D$195-LOG('Indicator Data'!R171*1000))/(D$195-D$194)*10))),1))</f>
        <v>x</v>
      </c>
      <c r="E168" s="74">
        <f t="shared" si="36"/>
        <v>0.1</v>
      </c>
      <c r="F168" s="73">
        <f>IF('Indicator Data'!AF171="No data","x",ROUND(IF('Indicator Data'!AF171&gt;F$195,10,IF('Indicator Data'!AF171&lt;F$194,0,10-(F$195-'Indicator Data'!AF171)/(F$195-F$194)*10)),1))</f>
        <v>0.5</v>
      </c>
      <c r="G168" s="73">
        <f>IF('Indicator Data'!AG171="No data","x",ROUND(IF('Indicator Data'!AG171&gt;G$195,10,IF('Indicator Data'!AG171&lt;G$194,0,10-(G$195-'Indicator Data'!AG171)/(G$195-G$194)*10)),1))</f>
        <v>1.7</v>
      </c>
      <c r="H168" s="74">
        <f t="shared" si="37"/>
        <v>1.1000000000000001</v>
      </c>
      <c r="I168" s="75">
        <f>SUM(IF('Indicator Data'!S171=0,0,'Indicator Data'!S171/1000000),SUM('Indicator Data'!T171:U171))</f>
        <v>4.2864570000000004</v>
      </c>
      <c r="J168" s="75">
        <f>I168/'Indicator Data'!BC171*1000000</f>
        <v>0.50631329939450864</v>
      </c>
      <c r="K168" s="73">
        <f t="shared" si="38"/>
        <v>0</v>
      </c>
      <c r="L168" s="73" t="str">
        <f>IF('Indicator Data'!V171="No data","x",ROUND(IF('Indicator Data'!V171&gt;L$195,10,IF('Indicator Data'!V171&lt;L$194,0,10-(L$195-'Indicator Data'!V171)/(L$195-L$194)*10)),1))</f>
        <v>x</v>
      </c>
      <c r="M168" s="74">
        <f t="shared" si="39"/>
        <v>0</v>
      </c>
      <c r="N168" s="76">
        <f t="shared" si="40"/>
        <v>0.3</v>
      </c>
      <c r="O168" s="88">
        <f>IF(AND('Indicator Data'!AK171="No data",'Indicator Data'!AL171="No data"),0,SUM('Indicator Data'!AK171:AM171)/1000)</f>
        <v>98.53</v>
      </c>
      <c r="P168" s="73">
        <f t="shared" si="41"/>
        <v>6.6</v>
      </c>
      <c r="Q168" s="77">
        <f>O168*1000/'Indicator Data'!BC171</f>
        <v>1.1638294607724033E-2</v>
      </c>
      <c r="R168" s="73">
        <f t="shared" si="42"/>
        <v>5.8</v>
      </c>
      <c r="S168" s="78">
        <f t="shared" si="43"/>
        <v>6.2</v>
      </c>
      <c r="T168" s="73">
        <f>IF('Indicator Data'!AB171="No data","x",ROUND(IF('Indicator Data'!AB171&gt;T$195,10,IF('Indicator Data'!AB171&lt;T$194,0,10-(T$195-'Indicator Data'!AB171)/(T$195-T$194)*10)),1))</f>
        <v>0.6</v>
      </c>
      <c r="U168" s="73">
        <f>IF('Indicator Data'!AA171="No data","x",ROUND(IF('Indicator Data'!AA171&gt;U$195,10,IF('Indicator Data'!AA171&lt;U$194,0,10-(U$195-'Indicator Data'!AA171)/(U$195-U$194)*10)),1))</f>
        <v>0.1</v>
      </c>
      <c r="V168" s="73" t="str">
        <f>IF('Indicator Data'!AE171="No data","x",ROUND(IF('Indicator Data'!AE171&gt;V$195,10,IF('Indicator Data'!AE171&lt;V$194,0,10-(V$195-'Indicator Data'!AE171)/(V$195-V$194)*10)),1))</f>
        <v>x</v>
      </c>
      <c r="W168" s="74">
        <f t="shared" si="49"/>
        <v>0.4</v>
      </c>
      <c r="X168" s="73">
        <f>IF('Indicator Data'!W171="No data","x",ROUND(IF('Indicator Data'!W171&gt;X$195,10,IF('Indicator Data'!W171&lt;X$194,0,10-(X$195-'Indicator Data'!W171)/(X$195-X$194)*10)),1))</f>
        <v>0.3</v>
      </c>
      <c r="Y168" s="73" t="str">
        <f>IF('Indicator Data'!X171="No data","x",ROUND(IF('Indicator Data'!X171&gt;Y$195,10,IF('Indicator Data'!X171&lt;Y$194,0,10-(Y$195-'Indicator Data'!X171)/(Y$195-Y$194)*10)),1))</f>
        <v>x</v>
      </c>
      <c r="Z168" s="74">
        <f t="shared" si="44"/>
        <v>0.3</v>
      </c>
      <c r="AA168" s="88">
        <f>('Indicator Data'!AJ171+'Indicator Data'!AI171*0.5+'Indicator Data'!AH171*0.25)/1000</f>
        <v>0.11600000000000001</v>
      </c>
      <c r="AB168" s="79">
        <f>AA168*1000/'Indicator Data'!BC171</f>
        <v>1.3701838774951669E-5</v>
      </c>
      <c r="AC168" s="74">
        <f t="shared" si="45"/>
        <v>0</v>
      </c>
      <c r="AD168" s="73">
        <f>IF('Indicator Data'!AN171="No data","x",ROUND(IF('Indicator Data'!AN171&lt;$AD$194,10,IF('Indicator Data'!AN171&gt;$AD$195,0,($AD$195-'Indicator Data'!AN171)/($AD$195-$AD$194)*10)),1))</f>
        <v>2.5</v>
      </c>
      <c r="AE168" s="73">
        <f>IF('Indicator Data'!AO171="No data","x",ROUND(IF('Indicator Data'!AO171&gt;$AE$195,10,IF('Indicator Data'!AO171&lt;$AE$194,0,10-($AE$195-'Indicator Data'!AO171)/($AE$195-$AE$194)*10)),1))</f>
        <v>0</v>
      </c>
      <c r="AF168" s="80">
        <f>IF('Indicator Data'!AP171="No data","x",ROUND(IF('Indicator Data'!AP171&gt;$AF$195,10,IF('Indicator Data'!AP171&lt;$AF$194,0,10-($AF$195-'Indicator Data'!AP171)/($AF$195-$AF$194)*10)),1))</f>
        <v>0.4</v>
      </c>
      <c r="AG168" s="80">
        <f>IF('Indicator Data'!AQ171="No data","x",ROUND(IF('Indicator Data'!AQ171&gt;$AG$195,10,IF('Indicator Data'!AQ171&lt;$AG$194,0,10-($AG$195-'Indicator Data'!AQ171)/($AG$195-$AG$194)*10)),1))</f>
        <v>3.3</v>
      </c>
      <c r="AH168" s="73">
        <f t="shared" si="46"/>
        <v>1</v>
      </c>
      <c r="AI168" s="74">
        <f t="shared" si="47"/>
        <v>1.2</v>
      </c>
      <c r="AJ168" s="81">
        <f t="shared" si="48"/>
        <v>0.5</v>
      </c>
      <c r="AK168" s="82">
        <f t="shared" si="50"/>
        <v>3.9</v>
      </c>
    </row>
    <row r="169" spans="1:37" s="4" customFormat="1" x14ac:dyDescent="0.35">
      <c r="A169" s="126" t="str">
        <f>'Indicator Data'!A172</f>
        <v>Syria</v>
      </c>
      <c r="B169" s="59" t="str">
        <f>'Indicator Data'!B172</f>
        <v>SYR</v>
      </c>
      <c r="C169" s="73">
        <f>ROUND(IF('Indicator Data'!Q172="No data",IF((0.1233*LN('Indicator Data'!BB172)-0.4559)&gt;C$195,0,IF((0.1233*LN('Indicator Data'!BB172)-0.4559)&lt;C$194,10,(C$195-(0.1233*LN('Indicator Data'!BB172)-0.4559))/(C$195-C$194)*10)),IF('Indicator Data'!Q172&gt;C$195,0,IF('Indicator Data'!Q172&lt;C$194,10,(C$195-'Indicator Data'!Q172)/(C$195-C$194)*10))),1)</f>
        <v>6.4</v>
      </c>
      <c r="D169" s="73">
        <f>IF('Indicator Data'!R172="No data","x",ROUND((IF(LOG('Indicator Data'!R172*1000)&gt;D$195,10,IF(LOG('Indicator Data'!R172*1000)&lt;D$194,0,10-(D$195-LOG('Indicator Data'!R172*1000))/(D$195-D$194)*10))),1))</f>
        <v>5.4</v>
      </c>
      <c r="E169" s="74">
        <f t="shared" si="36"/>
        <v>5.9</v>
      </c>
      <c r="F169" s="73">
        <f>IF('Indicator Data'!AF172="No data","x",ROUND(IF('Indicator Data'!AF172&gt;F$195,10,IF('Indicator Data'!AF172&lt;F$194,0,10-(F$195-'Indicator Data'!AF172)/(F$195-F$194)*10)),1))</f>
        <v>7.3</v>
      </c>
      <c r="G169" s="73" t="str">
        <f>IF('Indicator Data'!AG172="No data","x",ROUND(IF('Indicator Data'!AG172&gt;G$195,10,IF('Indicator Data'!AG172&lt;G$194,0,10-(G$195-'Indicator Data'!AG172)/(G$195-G$194)*10)),1))</f>
        <v>x</v>
      </c>
      <c r="H169" s="74">
        <f t="shared" si="37"/>
        <v>7.3</v>
      </c>
      <c r="I169" s="75">
        <f>SUM(IF('Indicator Data'!S172=0,0,'Indicator Data'!S172/1000000),SUM('Indicator Data'!T172:U172))</f>
        <v>10367.344827000001</v>
      </c>
      <c r="J169" s="75">
        <f>I169/'Indicator Data'!BC172*1000000</f>
        <v>567.45592398368728</v>
      </c>
      <c r="K169" s="73">
        <f t="shared" si="38"/>
        <v>10</v>
      </c>
      <c r="L169" s="73" t="str">
        <f>IF('Indicator Data'!V172="No data","x",ROUND(IF('Indicator Data'!V172&gt;L$195,10,IF('Indicator Data'!V172&lt;L$194,0,10-(L$195-'Indicator Data'!V172)/(L$195-L$194)*10)),1))</f>
        <v>x</v>
      </c>
      <c r="M169" s="74">
        <f t="shared" si="39"/>
        <v>10</v>
      </c>
      <c r="N169" s="76">
        <f t="shared" si="40"/>
        <v>7.3</v>
      </c>
      <c r="O169" s="88">
        <f>IF(AND('Indicator Data'!AK172="No data",'Indicator Data'!AL172="No data"),0,SUM('Indicator Data'!AK172:AM172)/1000)</f>
        <v>6698.4949999999999</v>
      </c>
      <c r="P169" s="73">
        <f t="shared" si="41"/>
        <v>10</v>
      </c>
      <c r="Q169" s="77">
        <f>O169*1000/'Indicator Data'!BC172</f>
        <v>0.36664167469628134</v>
      </c>
      <c r="R169" s="73">
        <f t="shared" si="42"/>
        <v>10</v>
      </c>
      <c r="S169" s="78">
        <f t="shared" si="43"/>
        <v>10</v>
      </c>
      <c r="T169" s="73">
        <f>IF('Indicator Data'!AB172="No data","x",ROUND(IF('Indicator Data'!AB172&gt;T$195,10,IF('Indicator Data'!AB172&lt;T$194,0,10-(T$195-'Indicator Data'!AB172)/(T$195-T$194)*10)),1))</f>
        <v>0.2</v>
      </c>
      <c r="U169" s="73">
        <f>IF('Indicator Data'!AA172="No data","x",ROUND(IF('Indicator Data'!AA172&gt;U$195,10,IF('Indicator Data'!AA172&lt;U$194,0,10-(U$195-'Indicator Data'!AA172)/(U$195-U$194)*10)),1))</f>
        <v>0.3</v>
      </c>
      <c r="V169" s="73" t="str">
        <f>IF('Indicator Data'!AE172="No data","x",ROUND(IF('Indicator Data'!AE172&gt;V$195,10,IF('Indicator Data'!AE172&lt;V$194,0,10-(V$195-'Indicator Data'!AE172)/(V$195-V$194)*10)),1))</f>
        <v>x</v>
      </c>
      <c r="W169" s="74">
        <f t="shared" si="49"/>
        <v>0.3</v>
      </c>
      <c r="X169" s="73">
        <f>IF('Indicator Data'!W172="No data","x",ROUND(IF('Indicator Data'!W172&gt;X$195,10,IF('Indicator Data'!W172&lt;X$194,0,10-(X$195-'Indicator Data'!W172)/(X$195-X$194)*10)),1))</f>
        <v>1.3</v>
      </c>
      <c r="Y169" s="73">
        <f>IF('Indicator Data'!X172="No data","x",ROUND(IF('Indicator Data'!X172&gt;Y$195,10,IF('Indicator Data'!X172&lt;Y$194,0,10-(Y$195-'Indicator Data'!X172)/(Y$195-Y$194)*10)),1))</f>
        <v>2.2000000000000002</v>
      </c>
      <c r="Z169" s="74">
        <f t="shared" si="44"/>
        <v>1.8</v>
      </c>
      <c r="AA169" s="88">
        <f>('Indicator Data'!AJ172+'Indicator Data'!AI172*0.5+'Indicator Data'!AH172*0.25)/1000</f>
        <v>0</v>
      </c>
      <c r="AB169" s="79">
        <f>AA169*1000/'Indicator Data'!BC172</f>
        <v>0</v>
      </c>
      <c r="AC169" s="74">
        <f t="shared" si="45"/>
        <v>0</v>
      </c>
      <c r="AD169" s="73">
        <f>IF('Indicator Data'!AN172="No data","x",ROUND(IF('Indicator Data'!AN172&lt;$AD$194,10,IF('Indicator Data'!AN172&gt;$AD$195,0,($AD$195-'Indicator Data'!AN172)/($AD$195-$AD$194)*10)),1))</f>
        <v>3.9</v>
      </c>
      <c r="AE169" s="73">
        <f>IF('Indicator Data'!AO172="No data","x",ROUND(IF('Indicator Data'!AO172&gt;$AE$195,10,IF('Indicator Data'!AO172&lt;$AE$194,0,10-($AE$195-'Indicator Data'!AO172)/($AE$195-$AE$194)*10)),1))</f>
        <v>7.6</v>
      </c>
      <c r="AF169" s="80" t="str">
        <f>IF('Indicator Data'!AP172="No data","x",ROUND(IF('Indicator Data'!AP172&gt;$AF$195,10,IF('Indicator Data'!AP172&lt;$AF$194,0,10-($AF$195-'Indicator Data'!AP172)/($AF$195-$AF$194)*10)),1))</f>
        <v>x</v>
      </c>
      <c r="AG169" s="80" t="str">
        <f>IF('Indicator Data'!AQ172="No data","x",ROUND(IF('Indicator Data'!AQ172&gt;$AG$195,10,IF('Indicator Data'!AQ172&lt;$AG$194,0,10-($AG$195-'Indicator Data'!AQ172)/($AG$195-$AG$194)*10)),1))</f>
        <v>x</v>
      </c>
      <c r="AH169" s="73" t="str">
        <f t="shared" si="46"/>
        <v>x</v>
      </c>
      <c r="AI169" s="74">
        <f t="shared" si="47"/>
        <v>5.8</v>
      </c>
      <c r="AJ169" s="81">
        <f t="shared" si="48"/>
        <v>2.2999999999999998</v>
      </c>
      <c r="AK169" s="82">
        <f t="shared" si="50"/>
        <v>8</v>
      </c>
    </row>
    <row r="170" spans="1:37" s="4" customFormat="1" x14ac:dyDescent="0.35">
      <c r="A170" s="126" t="str">
        <f>'Indicator Data'!A173</f>
        <v>Tajikistan</v>
      </c>
      <c r="B170" s="59" t="str">
        <f>'Indicator Data'!B173</f>
        <v>TJK</v>
      </c>
      <c r="C170" s="73">
        <f>ROUND(IF('Indicator Data'!Q173="No data",IF((0.1233*LN('Indicator Data'!BB173)-0.4559)&gt;C$195,0,IF((0.1233*LN('Indicator Data'!BB173)-0.4559)&lt;C$194,10,(C$195-(0.1233*LN('Indicator Data'!BB173)-0.4559))/(C$195-C$194)*10)),IF('Indicator Data'!Q173&gt;C$195,0,IF('Indicator Data'!Q173&lt;C$194,10,(C$195-'Indicator Data'!Q173)/(C$195-C$194)*10))),1)</f>
        <v>4.5999999999999996</v>
      </c>
      <c r="D170" s="73">
        <f>IF('Indicator Data'!R173="No data","x",ROUND((IF(LOG('Indicator Data'!R173*1000)&gt;D$195,10,IF(LOG('Indicator Data'!R173*1000)&lt;D$194,0,10-(D$195-LOG('Indicator Data'!R173*1000))/(D$195-D$194)*10))),1))</f>
        <v>5.5</v>
      </c>
      <c r="E170" s="74">
        <f t="shared" si="36"/>
        <v>5.0999999999999996</v>
      </c>
      <c r="F170" s="73">
        <f>IF('Indicator Data'!AF173="No data","x",ROUND(IF('Indicator Data'!AF173&gt;F$195,10,IF('Indicator Data'!AF173&lt;F$194,0,10-(F$195-'Indicator Data'!AF173)/(F$195-F$194)*10)),1))</f>
        <v>4.2</v>
      </c>
      <c r="G170" s="73">
        <f>IF('Indicator Data'!AG173="No data","x",ROUND(IF('Indicator Data'!AG173&gt;G$195,10,IF('Indicator Data'!AG173&lt;G$194,0,10-(G$195-'Indicator Data'!AG173)/(G$195-G$194)*10)),1))</f>
        <v>1.4</v>
      </c>
      <c r="H170" s="74">
        <f t="shared" si="37"/>
        <v>2.8</v>
      </c>
      <c r="I170" s="75">
        <f>SUM(IF('Indicator Data'!S173=0,0,'Indicator Data'!S173/1000000),SUM('Indicator Data'!T173:U173))</f>
        <v>237.876993</v>
      </c>
      <c r="J170" s="75">
        <f>I170/'Indicator Data'!BC173*1000000</f>
        <v>26.663809809801055</v>
      </c>
      <c r="K170" s="73">
        <f t="shared" si="38"/>
        <v>0.5</v>
      </c>
      <c r="L170" s="73">
        <f>IF('Indicator Data'!V173="No data","x",ROUND(IF('Indicator Data'!V173&gt;L$195,10,IF('Indicator Data'!V173&lt;L$194,0,10-(L$195-'Indicator Data'!V173)/(L$195-L$194)*10)),1))</f>
        <v>2.5</v>
      </c>
      <c r="M170" s="74">
        <f t="shared" si="39"/>
        <v>1.5</v>
      </c>
      <c r="N170" s="76">
        <f t="shared" si="40"/>
        <v>3.6</v>
      </c>
      <c r="O170" s="88">
        <f>IF(AND('Indicator Data'!AK173="No data",'Indicator Data'!AL173="No data"),0,SUM('Indicator Data'!AK173:AM173)/1000)</f>
        <v>2.6469999999999998</v>
      </c>
      <c r="P170" s="73">
        <f t="shared" si="41"/>
        <v>1.4</v>
      </c>
      <c r="Q170" s="77">
        <f>O170*1000/'Indicator Data'!BC173</f>
        <v>2.9670420697870263E-4</v>
      </c>
      <c r="R170" s="73">
        <f t="shared" si="42"/>
        <v>2.4</v>
      </c>
      <c r="S170" s="78">
        <f t="shared" si="43"/>
        <v>1.9</v>
      </c>
      <c r="T170" s="73">
        <f>IF('Indicator Data'!AB173="No data","x",ROUND(IF('Indicator Data'!AB173&gt;T$195,10,IF('Indicator Data'!AB173&lt;T$194,0,10-(T$195-'Indicator Data'!AB173)/(T$195-T$194)*10)),1))</f>
        <v>0.6</v>
      </c>
      <c r="U170" s="73">
        <f>IF('Indicator Data'!AA173="No data","x",ROUND(IF('Indicator Data'!AA173&gt;U$195,10,IF('Indicator Data'!AA173&lt;U$194,0,10-(U$195-'Indicator Data'!AA173)/(U$195-U$194)*10)),1))</f>
        <v>1.5</v>
      </c>
      <c r="V170" s="73">
        <f>IF('Indicator Data'!AE173="No data","x",ROUND(IF('Indicator Data'!AE173&gt;V$195,10,IF('Indicator Data'!AE173&lt;V$194,0,10-(V$195-'Indicator Data'!AE173)/(V$195-V$194)*10)),1))</f>
        <v>0</v>
      </c>
      <c r="W170" s="74">
        <f t="shared" si="49"/>
        <v>0.7</v>
      </c>
      <c r="X170" s="73">
        <f>IF('Indicator Data'!W173="No data","x",ROUND(IF('Indicator Data'!W173&gt;X$195,10,IF('Indicator Data'!W173&lt;X$194,0,10-(X$195-'Indicator Data'!W173)/(X$195-X$194)*10)),1))</f>
        <v>2.6</v>
      </c>
      <c r="Y170" s="73">
        <f>IF('Indicator Data'!X173="No data","x",ROUND(IF('Indicator Data'!X173&gt;Y$195,10,IF('Indicator Data'!X173&lt;Y$194,0,10-(Y$195-'Indicator Data'!X173)/(Y$195-Y$194)*10)),1))</f>
        <v>3</v>
      </c>
      <c r="Z170" s="74">
        <f t="shared" si="44"/>
        <v>2.8</v>
      </c>
      <c r="AA170" s="88">
        <f>('Indicator Data'!AJ173+'Indicator Data'!AI173*0.5+'Indicator Data'!AH173*0.25)/1000</f>
        <v>9.3012499999999996</v>
      </c>
      <c r="AB170" s="79">
        <f>AA170*1000/'Indicator Data'!BC173</f>
        <v>1.0425840593731234E-3</v>
      </c>
      <c r="AC170" s="74">
        <f t="shared" si="45"/>
        <v>0.1</v>
      </c>
      <c r="AD170" s="73">
        <f>IF('Indicator Data'!AN173="No data","x",ROUND(IF('Indicator Data'!AN173&lt;$AD$194,10,IF('Indicator Data'!AN173&gt;$AD$195,0,($AD$195-'Indicator Data'!AN173)/($AD$195-$AD$194)*10)),1))</f>
        <v>7.1</v>
      </c>
      <c r="AE170" s="73">
        <f>IF('Indicator Data'!AO173="No data","x",ROUND(IF('Indicator Data'!AO173&gt;$AE$195,10,IF('Indicator Data'!AO173&lt;$AE$194,0,10-($AE$195-'Indicator Data'!AO173)/($AE$195-$AE$194)*10)),1))</f>
        <v>8.4</v>
      </c>
      <c r="AF170" s="80" t="str">
        <f>IF('Indicator Data'!AP173="No data","x",ROUND(IF('Indicator Data'!AP173&gt;$AF$195,10,IF('Indicator Data'!AP173&lt;$AF$194,0,10-($AF$195-'Indicator Data'!AP173)/($AF$195-$AF$194)*10)),1))</f>
        <v>x</v>
      </c>
      <c r="AG170" s="80" t="str">
        <f>IF('Indicator Data'!AQ173="No data","x",ROUND(IF('Indicator Data'!AQ173&gt;$AG$195,10,IF('Indicator Data'!AQ173&lt;$AG$194,0,10-($AG$195-'Indicator Data'!AQ173)/($AG$195-$AG$194)*10)),1))</f>
        <v>x</v>
      </c>
      <c r="AH170" s="73" t="str">
        <f t="shared" si="46"/>
        <v>x</v>
      </c>
      <c r="AI170" s="74">
        <f t="shared" si="47"/>
        <v>7.8</v>
      </c>
      <c r="AJ170" s="81">
        <f t="shared" si="48"/>
        <v>3.6</v>
      </c>
      <c r="AK170" s="82">
        <f t="shared" si="50"/>
        <v>2.8</v>
      </c>
    </row>
    <row r="171" spans="1:37" s="4" customFormat="1" x14ac:dyDescent="0.35">
      <c r="A171" s="126" t="str">
        <f>'Indicator Data'!A174</f>
        <v>Tanzania</v>
      </c>
      <c r="B171" s="59" t="str">
        <f>'Indicator Data'!B174</f>
        <v>TZA</v>
      </c>
      <c r="C171" s="73">
        <f>ROUND(IF('Indicator Data'!Q174="No data",IF((0.1233*LN('Indicator Data'!BB174)-0.4559)&gt;C$195,0,IF((0.1233*LN('Indicator Data'!BB174)-0.4559)&lt;C$194,10,(C$195-(0.1233*LN('Indicator Data'!BB174)-0.4559))/(C$195-C$194)*10)),IF('Indicator Data'!Q174&gt;C$195,0,IF('Indicator Data'!Q174&lt;C$194,10,(C$195-'Indicator Data'!Q174)/(C$195-C$194)*10))),1)</f>
        <v>6.3</v>
      </c>
      <c r="D171" s="73">
        <f>IF('Indicator Data'!R174="No data","x",ROUND((IF(LOG('Indicator Data'!R174*1000)&gt;D$195,10,IF(LOG('Indicator Data'!R174*1000)&lt;D$194,0,10-(D$195-LOG('Indicator Data'!R174*1000))/(D$195-D$194)*10))),1))</f>
        <v>9</v>
      </c>
      <c r="E171" s="74">
        <f t="shared" si="36"/>
        <v>7.9</v>
      </c>
      <c r="F171" s="73">
        <f>IF('Indicator Data'!AF174="No data","x",ROUND(IF('Indicator Data'!AF174&gt;F$195,10,IF('Indicator Data'!AF174&lt;F$194,0,10-(F$195-'Indicator Data'!AF174)/(F$195-F$194)*10)),1))</f>
        <v>7.2</v>
      </c>
      <c r="G171" s="73">
        <f>IF('Indicator Data'!AG174="No data","x",ROUND(IF('Indicator Data'!AG174&gt;G$195,10,IF('Indicator Data'!AG174&lt;G$194,0,10-(G$195-'Indicator Data'!AG174)/(G$195-G$194)*10)),1))</f>
        <v>3.2</v>
      </c>
      <c r="H171" s="74">
        <f t="shared" si="37"/>
        <v>5.2</v>
      </c>
      <c r="I171" s="75">
        <f>SUM(IF('Indicator Data'!S174=0,0,'Indicator Data'!S174/1000000),SUM('Indicator Data'!T174:U174))</f>
        <v>3038.1513480000003</v>
      </c>
      <c r="J171" s="75">
        <f>I171/'Indicator Data'!BC174*1000000</f>
        <v>53.012568273401413</v>
      </c>
      <c r="K171" s="73">
        <f t="shared" si="38"/>
        <v>1.1000000000000001</v>
      </c>
      <c r="L171" s="73">
        <f>IF('Indicator Data'!V174="No data","x",ROUND(IF('Indicator Data'!V174&gt;L$195,10,IF('Indicator Data'!V174&lt;L$194,0,10-(L$195-'Indicator Data'!V174)/(L$195-L$194)*10)),1))</f>
        <v>3.3</v>
      </c>
      <c r="M171" s="74">
        <f t="shared" si="39"/>
        <v>2.2000000000000002</v>
      </c>
      <c r="N171" s="76">
        <f t="shared" si="40"/>
        <v>5.8</v>
      </c>
      <c r="O171" s="88">
        <f>IF(AND('Indicator Data'!AK174="No data",'Indicator Data'!AL174="No data"),0,SUM('Indicator Data'!AK174:AM174)/1000)</f>
        <v>261.76900000000001</v>
      </c>
      <c r="P171" s="73">
        <f t="shared" si="41"/>
        <v>8.1</v>
      </c>
      <c r="Q171" s="77">
        <f>O171*1000/'Indicator Data'!BC174</f>
        <v>4.5675956839659106E-3</v>
      </c>
      <c r="R171" s="73">
        <f t="shared" si="42"/>
        <v>4.5999999999999996</v>
      </c>
      <c r="S171" s="78">
        <f t="shared" si="43"/>
        <v>6.4</v>
      </c>
      <c r="T171" s="73">
        <f>IF('Indicator Data'!AB174="No data","x",ROUND(IF('Indicator Data'!AB174&gt;T$195,10,IF('Indicator Data'!AB174&lt;T$194,0,10-(T$195-'Indicator Data'!AB174)/(T$195-T$194)*10)),1))</f>
        <v>9.4</v>
      </c>
      <c r="U171" s="73">
        <f>IF('Indicator Data'!AA174="No data","x",ROUND(IF('Indicator Data'!AA174&gt;U$195,10,IF('Indicator Data'!AA174&lt;U$194,0,10-(U$195-'Indicator Data'!AA174)/(U$195-U$194)*10)),1))</f>
        <v>4.9000000000000004</v>
      </c>
      <c r="V171" s="73">
        <f>IF('Indicator Data'!AE174="No data","x",ROUND(IF('Indicator Data'!AE174&gt;V$195,10,IF('Indicator Data'!AE174&lt;V$194,0,10-(V$195-'Indicator Data'!AE174)/(V$195-V$194)*10)),1))</f>
        <v>4.2</v>
      </c>
      <c r="W171" s="74">
        <f t="shared" si="49"/>
        <v>6.2</v>
      </c>
      <c r="X171" s="73">
        <f>IF('Indicator Data'!W174="No data","x",ROUND(IF('Indicator Data'!W174&gt;X$195,10,IF('Indicator Data'!W174&lt;X$194,0,10-(X$195-'Indicator Data'!W174)/(X$195-X$194)*10)),1))</f>
        <v>4.2</v>
      </c>
      <c r="Y171" s="73">
        <f>IF('Indicator Data'!X174="No data","x",ROUND(IF('Indicator Data'!X174&gt;Y$195,10,IF('Indicator Data'!X174&lt;Y$194,0,10-(Y$195-'Indicator Data'!X174)/(Y$195-Y$194)*10)),1))</f>
        <v>3</v>
      </c>
      <c r="Z171" s="74">
        <f t="shared" si="44"/>
        <v>3.6</v>
      </c>
      <c r="AA171" s="88">
        <f>('Indicator Data'!AJ174+'Indicator Data'!AI174*0.5+'Indicator Data'!AH174*0.25)/1000</f>
        <v>85.841999999999999</v>
      </c>
      <c r="AB171" s="79">
        <f>AA171*1000/'Indicator Data'!BC174</f>
        <v>1.4978532549805427E-3</v>
      </c>
      <c r="AC171" s="74">
        <f t="shared" si="45"/>
        <v>0.1</v>
      </c>
      <c r="AD171" s="73">
        <f>IF('Indicator Data'!AN174="No data","x",ROUND(IF('Indicator Data'!AN174&lt;$AD$194,10,IF('Indicator Data'!AN174&gt;$AD$195,0,($AD$195-'Indicator Data'!AN174)/($AD$195-$AD$194)*10)),1))</f>
        <v>5.7</v>
      </c>
      <c r="AE171" s="73">
        <f>IF('Indicator Data'!AO174="No data","x",ROUND(IF('Indicator Data'!AO174&gt;$AE$195,10,IF('Indicator Data'!AO174&lt;$AE$194,0,10-($AE$195-'Indicator Data'!AO174)/($AE$195-$AE$194)*10)),1))</f>
        <v>9.1</v>
      </c>
      <c r="AF171" s="80">
        <f>IF('Indicator Data'!AP174="No data","x",ROUND(IF('Indicator Data'!AP174&gt;$AF$195,10,IF('Indicator Data'!AP174&lt;$AF$194,0,10-($AF$195-'Indicator Data'!AP174)/($AF$195-$AF$194)*10)),1))</f>
        <v>10</v>
      </c>
      <c r="AG171" s="80">
        <f>IF('Indicator Data'!AQ174="No data","x",ROUND(IF('Indicator Data'!AQ174&gt;$AG$195,10,IF('Indicator Data'!AQ174&lt;$AG$194,0,10-($AG$195-'Indicator Data'!AQ174)/($AG$195-$AG$194)*10)),1))</f>
        <v>2.4</v>
      </c>
      <c r="AH171" s="73">
        <f t="shared" si="46"/>
        <v>8.5</v>
      </c>
      <c r="AI171" s="74">
        <f t="shared" si="47"/>
        <v>7.8</v>
      </c>
      <c r="AJ171" s="81">
        <f t="shared" si="48"/>
        <v>5.0999999999999996</v>
      </c>
      <c r="AK171" s="82">
        <f t="shared" si="50"/>
        <v>5.8</v>
      </c>
    </row>
    <row r="172" spans="1:37" s="4" customFormat="1" x14ac:dyDescent="0.35">
      <c r="A172" s="126" t="str">
        <f>'Indicator Data'!A175</f>
        <v>Thailand</v>
      </c>
      <c r="B172" s="59" t="str">
        <f>'Indicator Data'!B175</f>
        <v>THA</v>
      </c>
      <c r="C172" s="73">
        <f>ROUND(IF('Indicator Data'!Q175="No data",IF((0.1233*LN('Indicator Data'!BB175)-0.4559)&gt;C$195,0,IF((0.1233*LN('Indicator Data'!BB175)-0.4559)&lt;C$194,10,(C$195-(0.1233*LN('Indicator Data'!BB175)-0.4559))/(C$195-C$194)*10)),IF('Indicator Data'!Q175&gt;C$195,0,IF('Indicator Data'!Q175&lt;C$194,10,(C$195-'Indicator Data'!Q175)/(C$195-C$194)*10))),1)</f>
        <v>3</v>
      </c>
      <c r="D172" s="73">
        <f>IF('Indicator Data'!R175="No data","x",ROUND((IF(LOG('Indicator Data'!R175*1000)&gt;D$195,10,IF(LOG('Indicator Data'!R175*1000)&lt;D$194,0,10-(D$195-LOG('Indicator Data'!R175*1000))/(D$195-D$194)*10))),1))</f>
        <v>1.8</v>
      </c>
      <c r="E172" s="74">
        <f t="shared" si="36"/>
        <v>2.4</v>
      </c>
      <c r="F172" s="73">
        <f>IF('Indicator Data'!AF175="No data","x",ROUND(IF('Indicator Data'!AF175&gt;F$195,10,IF('Indicator Data'!AF175&lt;F$194,0,10-(F$195-'Indicator Data'!AF175)/(F$195-F$194)*10)),1))</f>
        <v>5.2</v>
      </c>
      <c r="G172" s="73">
        <f>IF('Indicator Data'!AG175="No data","x",ROUND(IF('Indicator Data'!AG175&gt;G$195,10,IF('Indicator Data'!AG175&lt;G$194,0,10-(G$195-'Indicator Data'!AG175)/(G$195-G$194)*10)),1))</f>
        <v>3.6</v>
      </c>
      <c r="H172" s="74">
        <f t="shared" si="37"/>
        <v>4.4000000000000004</v>
      </c>
      <c r="I172" s="75">
        <f>SUM(IF('Indicator Data'!S175=0,0,'Indicator Data'!S175/1000000),SUM('Indicator Data'!T175:U175))</f>
        <v>367.86978899999997</v>
      </c>
      <c r="J172" s="75">
        <f>I172/'Indicator Data'!BC175*1000000</f>
        <v>5.3285493399588324</v>
      </c>
      <c r="K172" s="73">
        <f t="shared" si="38"/>
        <v>0.1</v>
      </c>
      <c r="L172" s="73">
        <f>IF('Indicator Data'!V175="No data","x",ROUND(IF('Indicator Data'!V175&gt;L$195,10,IF('Indicator Data'!V175&lt;L$194,0,10-(L$195-'Indicator Data'!V175)/(L$195-L$194)*10)),1))</f>
        <v>0</v>
      </c>
      <c r="M172" s="74">
        <f t="shared" si="39"/>
        <v>0.1</v>
      </c>
      <c r="N172" s="76">
        <f t="shared" si="40"/>
        <v>2.2999999999999998</v>
      </c>
      <c r="O172" s="88">
        <f>IF(AND('Indicator Data'!AK175="No data",'Indicator Data'!AL175="No data"),0,SUM('Indicator Data'!AK175:AM175)/1000)</f>
        <v>142.80699999999999</v>
      </c>
      <c r="P172" s="73">
        <f t="shared" si="41"/>
        <v>7.2</v>
      </c>
      <c r="Q172" s="77">
        <f>O172*1000/'Indicator Data'!BC175</f>
        <v>2.0685420992575749E-3</v>
      </c>
      <c r="R172" s="73">
        <f t="shared" si="42"/>
        <v>3.8</v>
      </c>
      <c r="S172" s="78">
        <f t="shared" si="43"/>
        <v>5.5</v>
      </c>
      <c r="T172" s="73">
        <f>IF('Indicator Data'!AB175="No data","x",ROUND(IF('Indicator Data'!AB175&gt;T$195,10,IF('Indicator Data'!AB175&lt;T$194,0,10-(T$195-'Indicator Data'!AB175)/(T$195-T$194)*10)),1))</f>
        <v>2.2000000000000002</v>
      </c>
      <c r="U172" s="73">
        <f>IF('Indicator Data'!AA175="No data","x",ROUND(IF('Indicator Data'!AA175&gt;U$195,10,IF('Indicator Data'!AA175&lt;U$194,0,10-(U$195-'Indicator Data'!AA175)/(U$195-U$194)*10)),1))</f>
        <v>2.8</v>
      </c>
      <c r="V172" s="73">
        <f>IF('Indicator Data'!AE175="No data","x",ROUND(IF('Indicator Data'!AE175&gt;V$195,10,IF('Indicator Data'!AE175&lt;V$194,0,10-(V$195-'Indicator Data'!AE175)/(V$195-V$194)*10)),1))</f>
        <v>0.1</v>
      </c>
      <c r="W172" s="74">
        <f t="shared" si="49"/>
        <v>1.7</v>
      </c>
      <c r="X172" s="73">
        <f>IF('Indicator Data'!W175="No data","x",ROUND(IF('Indicator Data'!W175&gt;X$195,10,IF('Indicator Data'!W175&lt;X$194,0,10-(X$195-'Indicator Data'!W175)/(X$195-X$194)*10)),1))</f>
        <v>0.7</v>
      </c>
      <c r="Y172" s="73">
        <f>IF('Indicator Data'!X175="No data","x",ROUND(IF('Indicator Data'!X175&gt;Y$195,10,IF('Indicator Data'!X175&lt;Y$194,0,10-(Y$195-'Indicator Data'!X175)/(Y$195-Y$194)*10)),1))</f>
        <v>1.5</v>
      </c>
      <c r="Z172" s="74">
        <f t="shared" si="44"/>
        <v>1.1000000000000001</v>
      </c>
      <c r="AA172" s="88">
        <f>('Indicator Data'!AJ175+'Indicator Data'!AI175*0.5+'Indicator Data'!AH175*0.25)/1000</f>
        <v>2832.6247499999999</v>
      </c>
      <c r="AB172" s="79">
        <f>AA172*1000/'Indicator Data'!BC175</f>
        <v>4.1030226436897091E-2</v>
      </c>
      <c r="AC172" s="74">
        <f t="shared" si="45"/>
        <v>4.0999999999999996</v>
      </c>
      <c r="AD172" s="73">
        <f>IF('Indicator Data'!AN175="No data","x",ROUND(IF('Indicator Data'!AN175&lt;$AD$194,10,IF('Indicator Data'!AN175&gt;$AD$195,0,($AD$195-'Indicator Data'!AN175)/($AD$195-$AD$194)*10)),1))</f>
        <v>4.9000000000000004</v>
      </c>
      <c r="AE172" s="73">
        <f>IF('Indicator Data'!AO175="No data","x",ROUND(IF('Indicator Data'!AO175&gt;$AE$195,10,IF('Indicator Data'!AO175&lt;$AE$194,0,10-($AE$195-'Indicator Data'!AO175)/($AE$195-$AE$194)*10)),1))</f>
        <v>1.5</v>
      </c>
      <c r="AF172" s="80">
        <f>IF('Indicator Data'!AP175="No data","x",ROUND(IF('Indicator Data'!AP175&gt;$AF$195,10,IF('Indicator Data'!AP175&lt;$AF$194,0,10-($AF$195-'Indicator Data'!AP175)/($AF$195-$AF$194)*10)),1))</f>
        <v>3.9</v>
      </c>
      <c r="AG172" s="80">
        <f>IF('Indicator Data'!AQ175="No data","x",ROUND(IF('Indicator Data'!AQ175&gt;$AG$195,10,IF('Indicator Data'!AQ175&lt;$AG$194,0,10-($AG$195-'Indicator Data'!AQ175)/($AG$195-$AG$194)*10)),1))</f>
        <v>1.4</v>
      </c>
      <c r="AH172" s="73">
        <f t="shared" si="46"/>
        <v>3.4</v>
      </c>
      <c r="AI172" s="74">
        <f t="shared" si="47"/>
        <v>3.3</v>
      </c>
      <c r="AJ172" s="81">
        <f t="shared" si="48"/>
        <v>2.6</v>
      </c>
      <c r="AK172" s="82">
        <f t="shared" si="50"/>
        <v>4.2</v>
      </c>
    </row>
    <row r="173" spans="1:37" s="4" customFormat="1" x14ac:dyDescent="0.35">
      <c r="A173" s="126" t="str">
        <f>'Indicator Data'!A176</f>
        <v>Timor-Leste</v>
      </c>
      <c r="B173" s="59" t="str">
        <f>'Indicator Data'!B176</f>
        <v>TLS</v>
      </c>
      <c r="C173" s="73">
        <f>ROUND(IF('Indicator Data'!Q176="No data",IF((0.1233*LN('Indicator Data'!BB176)-0.4559)&gt;C$195,0,IF((0.1233*LN('Indicator Data'!BB176)-0.4559)&lt;C$194,10,(C$195-(0.1233*LN('Indicator Data'!BB176)-0.4559))/(C$195-C$194)*10)),IF('Indicator Data'!Q176&gt;C$195,0,IF('Indicator Data'!Q176&lt;C$194,10,(C$195-'Indicator Data'!Q176)/(C$195-C$194)*10))),1)</f>
        <v>5</v>
      </c>
      <c r="D173" s="73">
        <f>IF('Indicator Data'!R176="No data","x",ROUND((IF(LOG('Indicator Data'!R176*1000)&gt;D$195,10,IF(LOG('Indicator Data'!R176*1000)&lt;D$194,0,10-(D$195-LOG('Indicator Data'!R176*1000))/(D$195-D$194)*10))),1))</f>
        <v>8.6</v>
      </c>
      <c r="E173" s="74">
        <f t="shared" si="36"/>
        <v>7.2</v>
      </c>
      <c r="F173" s="73" t="str">
        <f>IF('Indicator Data'!AF176="No data","x",ROUND(IF('Indicator Data'!AF176&gt;F$195,10,IF('Indicator Data'!AF176&lt;F$194,0,10-(F$195-'Indicator Data'!AF176)/(F$195-F$194)*10)),1))</f>
        <v>x</v>
      </c>
      <c r="G173" s="73">
        <f>IF('Indicator Data'!AG176="No data","x",ROUND(IF('Indicator Data'!AG176&gt;G$195,10,IF('Indicator Data'!AG176&lt;G$194,0,10-(G$195-'Indicator Data'!AG176)/(G$195-G$194)*10)),1))</f>
        <v>1.6</v>
      </c>
      <c r="H173" s="74">
        <f t="shared" si="37"/>
        <v>1.6</v>
      </c>
      <c r="I173" s="75">
        <f>SUM(IF('Indicator Data'!S176=0,0,'Indicator Data'!S176/1000000),SUM('Indicator Data'!T176:U176))</f>
        <v>336.11877300000003</v>
      </c>
      <c r="J173" s="75">
        <f>I173/'Indicator Data'!BC176*1000000</f>
        <v>259.28868381121509</v>
      </c>
      <c r="K173" s="73">
        <f t="shared" si="38"/>
        <v>5.2</v>
      </c>
      <c r="L173" s="73">
        <f>IF('Indicator Data'!V176="No data","x",ROUND(IF('Indicator Data'!V176&gt;L$195,10,IF('Indicator Data'!V176&lt;L$194,0,10-(L$195-'Indicator Data'!V176)/(L$195-L$194)*10)),1))</f>
        <v>6</v>
      </c>
      <c r="M173" s="74">
        <f t="shared" si="39"/>
        <v>5.6</v>
      </c>
      <c r="N173" s="76">
        <f t="shared" si="40"/>
        <v>5.4</v>
      </c>
      <c r="O173" s="88">
        <f>IF(AND('Indicator Data'!AK176="No data",'Indicator Data'!AL176="No data"),0,SUM('Indicator Data'!AK176:AM176)/1000)</f>
        <v>0</v>
      </c>
      <c r="P173" s="73">
        <f t="shared" si="41"/>
        <v>0</v>
      </c>
      <c r="Q173" s="77">
        <f>O173*1000/'Indicator Data'!BC176</f>
        <v>0</v>
      </c>
      <c r="R173" s="73">
        <f t="shared" si="42"/>
        <v>0</v>
      </c>
      <c r="S173" s="78">
        <f t="shared" si="43"/>
        <v>0</v>
      </c>
      <c r="T173" s="73" t="str">
        <f>IF('Indicator Data'!AB176="No data","x",ROUND(IF('Indicator Data'!AB176&gt;T$195,10,IF('Indicator Data'!AB176&lt;T$194,0,10-(T$195-'Indicator Data'!AB176)/(T$195-T$194)*10)),1))</f>
        <v>x</v>
      </c>
      <c r="U173" s="73">
        <f>IF('Indicator Data'!AA176="No data","x",ROUND(IF('Indicator Data'!AA176&gt;U$195,10,IF('Indicator Data'!AA176&lt;U$194,0,10-(U$195-'Indicator Data'!AA176)/(U$195-U$194)*10)),1))</f>
        <v>9.1</v>
      </c>
      <c r="V173" s="73">
        <f>IF('Indicator Data'!AE176="No data","x",ROUND(IF('Indicator Data'!AE176&gt;V$195,10,IF('Indicator Data'!AE176&lt;V$194,0,10-(V$195-'Indicator Data'!AE176)/(V$195-V$194)*10)),1))</f>
        <v>1.3</v>
      </c>
      <c r="W173" s="74">
        <f t="shared" si="49"/>
        <v>5.2</v>
      </c>
      <c r="X173" s="73">
        <f>IF('Indicator Data'!W176="No data","x",ROUND(IF('Indicator Data'!W176&gt;X$195,10,IF('Indicator Data'!W176&lt;X$194,0,10-(X$195-'Indicator Data'!W176)/(X$195-X$194)*10)),1))</f>
        <v>3.7</v>
      </c>
      <c r="Y173" s="73">
        <f>IF('Indicator Data'!X176="No data","x",ROUND(IF('Indicator Data'!X176&gt;Y$195,10,IF('Indicator Data'!X176&lt;Y$194,0,10-(Y$195-'Indicator Data'!X176)/(Y$195-Y$194)*10)),1))</f>
        <v>10</v>
      </c>
      <c r="Z173" s="74">
        <f t="shared" si="44"/>
        <v>6.9</v>
      </c>
      <c r="AA173" s="88">
        <f>('Indicator Data'!AJ176+'Indicator Data'!AI176*0.5+'Indicator Data'!AH176*0.25)/1000</f>
        <v>30</v>
      </c>
      <c r="AB173" s="79">
        <f>AA173*1000/'Indicator Data'!BC176</f>
        <v>2.314259463971223E-2</v>
      </c>
      <c r="AC173" s="74">
        <f t="shared" si="45"/>
        <v>2.2999999999999998</v>
      </c>
      <c r="AD173" s="73">
        <f>IF('Indicator Data'!AN176="No data","x",ROUND(IF('Indicator Data'!AN176&lt;$AD$194,10,IF('Indicator Data'!AN176&gt;$AD$195,0,($AD$195-'Indicator Data'!AN176)/($AD$195-$AD$194)*10)),1))</f>
        <v>6.4</v>
      </c>
      <c r="AE173" s="73">
        <f>IF('Indicator Data'!AO176="No data","x",ROUND(IF('Indicator Data'!AO176&gt;$AE$195,10,IF('Indicator Data'!AO176&lt;$AE$194,0,10-($AE$195-'Indicator Data'!AO176)/($AE$195-$AE$194)*10)),1))</f>
        <v>7.3</v>
      </c>
      <c r="AF173" s="80" t="str">
        <f>IF('Indicator Data'!AP176="No data","x",ROUND(IF('Indicator Data'!AP176&gt;$AF$195,10,IF('Indicator Data'!AP176&lt;$AF$194,0,10-($AF$195-'Indicator Data'!AP176)/($AF$195-$AF$194)*10)),1))</f>
        <v>x</v>
      </c>
      <c r="AG173" s="80" t="str">
        <f>IF('Indicator Data'!AQ176="No data","x",ROUND(IF('Indicator Data'!AQ176&gt;$AG$195,10,IF('Indicator Data'!AQ176&lt;$AG$194,0,10-($AG$195-'Indicator Data'!AQ176)/($AG$195-$AG$194)*10)),1))</f>
        <v>x</v>
      </c>
      <c r="AH173" s="73" t="str">
        <f t="shared" si="46"/>
        <v>x</v>
      </c>
      <c r="AI173" s="74">
        <f t="shared" si="47"/>
        <v>6.9</v>
      </c>
      <c r="AJ173" s="81">
        <f t="shared" si="48"/>
        <v>5.6</v>
      </c>
      <c r="AK173" s="82">
        <f t="shared" si="50"/>
        <v>3.3</v>
      </c>
    </row>
    <row r="174" spans="1:37" s="4" customFormat="1" x14ac:dyDescent="0.35">
      <c r="A174" s="126" t="str">
        <f>'Indicator Data'!A177</f>
        <v>Togo</v>
      </c>
      <c r="B174" s="59" t="str">
        <f>'Indicator Data'!B177</f>
        <v>TGO</v>
      </c>
      <c r="C174" s="73">
        <f>ROUND(IF('Indicator Data'!Q177="No data",IF((0.1233*LN('Indicator Data'!BB177)-0.4559)&gt;C$195,0,IF((0.1233*LN('Indicator Data'!BB177)-0.4559)&lt;C$194,10,(C$195-(0.1233*LN('Indicator Data'!BB177)-0.4559))/(C$195-C$194)*10)),IF('Indicator Data'!Q177&gt;C$195,0,IF('Indicator Data'!Q177&lt;C$194,10,(C$195-'Indicator Data'!Q177)/(C$195-C$194)*10))),1)</f>
        <v>6.9</v>
      </c>
      <c r="D174" s="73">
        <f>IF('Indicator Data'!R177="No data","x",ROUND((IF(LOG('Indicator Data'!R177*1000)&gt;D$195,10,IF(LOG('Indicator Data'!R177*1000)&lt;D$194,0,10-(D$195-LOG('Indicator Data'!R177*1000))/(D$195-D$194)*10))),1))</f>
        <v>8.8000000000000007</v>
      </c>
      <c r="E174" s="74">
        <f t="shared" si="36"/>
        <v>8</v>
      </c>
      <c r="F174" s="73">
        <f>IF('Indicator Data'!AF177="No data","x",ROUND(IF('Indicator Data'!AF177&gt;F$195,10,IF('Indicator Data'!AF177&lt;F$194,0,10-(F$195-'Indicator Data'!AF177)/(F$195-F$194)*10)),1))</f>
        <v>7.6</v>
      </c>
      <c r="G174" s="73">
        <f>IF('Indicator Data'!AG177="No data","x",ROUND(IF('Indicator Data'!AG177&gt;G$195,10,IF('Indicator Data'!AG177&lt;G$194,0,10-(G$195-'Indicator Data'!AG177)/(G$195-G$194)*10)),1))</f>
        <v>5.3</v>
      </c>
      <c r="H174" s="74">
        <f t="shared" si="37"/>
        <v>6.5</v>
      </c>
      <c r="I174" s="75">
        <f>SUM(IF('Indicator Data'!S177=0,0,'Indicator Data'!S177/1000000),SUM('Indicator Data'!T177:U177))</f>
        <v>142.00921099999999</v>
      </c>
      <c r="J174" s="75">
        <f>I174/'Indicator Data'!BC177*1000000</f>
        <v>18.211693226228164</v>
      </c>
      <c r="K174" s="73">
        <f t="shared" si="38"/>
        <v>0.4</v>
      </c>
      <c r="L174" s="73">
        <f>IF('Indicator Data'!V177="No data","x",ROUND(IF('Indicator Data'!V177&gt;L$195,10,IF('Indicator Data'!V177&lt;L$194,0,10-(L$195-'Indicator Data'!V177)/(L$195-L$194)*10)),1))</f>
        <v>4.7</v>
      </c>
      <c r="M174" s="74">
        <f t="shared" si="39"/>
        <v>2.6</v>
      </c>
      <c r="N174" s="76">
        <f t="shared" si="40"/>
        <v>6.3</v>
      </c>
      <c r="O174" s="88">
        <f>IF(AND('Indicator Data'!AK177="No data",'Indicator Data'!AL177="No data"),0,SUM('Indicator Data'!AK177:AM177)/1000)</f>
        <v>12.268000000000001</v>
      </c>
      <c r="P174" s="73">
        <f t="shared" si="41"/>
        <v>3.6</v>
      </c>
      <c r="Q174" s="77">
        <f>O174*1000/'Indicator Data'!BC177</f>
        <v>1.5732856406009265E-3</v>
      </c>
      <c r="R174" s="73">
        <f t="shared" si="42"/>
        <v>3.6</v>
      </c>
      <c r="S174" s="78">
        <f t="shared" si="43"/>
        <v>3.6</v>
      </c>
      <c r="T174" s="73">
        <f>IF('Indicator Data'!AB177="No data","x",ROUND(IF('Indicator Data'!AB177&gt;T$195,10,IF('Indicator Data'!AB177&lt;T$194,0,10-(T$195-'Indicator Data'!AB177)/(T$195-T$194)*10)),1))</f>
        <v>4.2</v>
      </c>
      <c r="U174" s="73">
        <f>IF('Indicator Data'!AA177="No data","x",ROUND(IF('Indicator Data'!AA177&gt;U$195,10,IF('Indicator Data'!AA177&lt;U$194,0,10-(U$195-'Indicator Data'!AA177)/(U$195-U$194)*10)),1))</f>
        <v>0.7</v>
      </c>
      <c r="V174" s="73">
        <f>IF('Indicator Data'!AE177="No data","x",ROUND(IF('Indicator Data'!AE177&gt;V$195,10,IF('Indicator Data'!AE177&lt;V$194,0,10-(V$195-'Indicator Data'!AE177)/(V$195-V$194)*10)),1))</f>
        <v>6.9</v>
      </c>
      <c r="W174" s="74">
        <f t="shared" si="49"/>
        <v>3.9</v>
      </c>
      <c r="X174" s="73">
        <f>IF('Indicator Data'!W177="No data","x",ROUND(IF('Indicator Data'!W177&gt;X$195,10,IF('Indicator Data'!W177&lt;X$194,0,10-(X$195-'Indicator Data'!W177)/(X$195-X$194)*10)),1))</f>
        <v>5.6</v>
      </c>
      <c r="Y174" s="73">
        <f>IF('Indicator Data'!X177="No data","x",ROUND(IF('Indicator Data'!X177&gt;Y$195,10,IF('Indicator Data'!X177&lt;Y$194,0,10-(Y$195-'Indicator Data'!X177)/(Y$195-Y$194)*10)),1))</f>
        <v>3.6</v>
      </c>
      <c r="Z174" s="74">
        <f t="shared" si="44"/>
        <v>4.5999999999999996</v>
      </c>
      <c r="AA174" s="88">
        <f>('Indicator Data'!AJ177+'Indicator Data'!AI177*0.5+'Indicator Data'!AH177*0.25)/1000</f>
        <v>1.806</v>
      </c>
      <c r="AB174" s="79">
        <f>AA174*1000/'Indicator Data'!BC177</f>
        <v>2.3160693404998965E-4</v>
      </c>
      <c r="AC174" s="74">
        <f t="shared" si="45"/>
        <v>0</v>
      </c>
      <c r="AD174" s="73">
        <f>IF('Indicator Data'!AN177="No data","x",ROUND(IF('Indicator Data'!AN177&lt;$AD$194,10,IF('Indicator Data'!AN177&gt;$AD$195,0,($AD$195-'Indicator Data'!AN177)/($AD$195-$AD$194)*10)),1))</f>
        <v>4</v>
      </c>
      <c r="AE174" s="73">
        <f>IF('Indicator Data'!AO177="No data","x",ROUND(IF('Indicator Data'!AO177&gt;$AE$195,10,IF('Indicator Data'!AO177&lt;$AE$194,0,10-($AE$195-'Indicator Data'!AO177)/($AE$195-$AE$194)*10)),1))</f>
        <v>2.2000000000000002</v>
      </c>
      <c r="AF174" s="80">
        <f>IF('Indicator Data'!AP177="No data","x",ROUND(IF('Indicator Data'!AP177&gt;$AF$195,10,IF('Indicator Data'!AP177&lt;$AF$194,0,10-($AF$195-'Indicator Data'!AP177)/($AF$195-$AF$194)*10)),1))</f>
        <v>6.5</v>
      </c>
      <c r="AG174" s="80">
        <f>IF('Indicator Data'!AQ177="No data","x",ROUND(IF('Indicator Data'!AQ177&gt;$AG$195,10,IF('Indicator Data'!AQ177&lt;$AG$194,0,10-($AG$195-'Indicator Data'!AQ177)/($AG$195-$AG$194)*10)),1))</f>
        <v>7.8</v>
      </c>
      <c r="AH174" s="73">
        <f t="shared" si="46"/>
        <v>6.8</v>
      </c>
      <c r="AI174" s="74">
        <f t="shared" si="47"/>
        <v>4.3</v>
      </c>
      <c r="AJ174" s="81">
        <f t="shared" si="48"/>
        <v>3.4</v>
      </c>
      <c r="AK174" s="82">
        <f t="shared" si="50"/>
        <v>3.5</v>
      </c>
    </row>
    <row r="175" spans="1:37" s="4" customFormat="1" x14ac:dyDescent="0.35">
      <c r="A175" s="126" t="str">
        <f>'Indicator Data'!A178</f>
        <v>Tonga</v>
      </c>
      <c r="B175" s="59" t="str">
        <f>'Indicator Data'!B178</f>
        <v>TON</v>
      </c>
      <c r="C175" s="73">
        <f>ROUND(IF('Indicator Data'!Q178="No data",IF((0.1233*LN('Indicator Data'!BB178)-0.4559)&gt;C$195,0,IF((0.1233*LN('Indicator Data'!BB178)-0.4559)&lt;C$194,10,(C$195-(0.1233*LN('Indicator Data'!BB178)-0.4559))/(C$195-C$194)*10)),IF('Indicator Data'!Q178&gt;C$195,0,IF('Indicator Data'!Q178&lt;C$194,10,(C$195-'Indicator Data'!Q178)/(C$195-C$194)*10))),1)</f>
        <v>3.4</v>
      </c>
      <c r="D175" s="73" t="str">
        <f>IF('Indicator Data'!R178="No data","x",ROUND((IF(LOG('Indicator Data'!R178*1000)&gt;D$195,10,IF(LOG('Indicator Data'!R178*1000)&lt;D$194,0,10-(D$195-LOG('Indicator Data'!R178*1000))/(D$195-D$194)*10))),1))</f>
        <v>x</v>
      </c>
      <c r="E175" s="74">
        <f t="shared" si="36"/>
        <v>3.4</v>
      </c>
      <c r="F175" s="73">
        <f>IF('Indicator Data'!AF178="No data","x",ROUND(IF('Indicator Data'!AF178&gt;F$195,10,IF('Indicator Data'!AF178&lt;F$194,0,10-(F$195-'Indicator Data'!AF178)/(F$195-F$194)*10)),1))</f>
        <v>5.5</v>
      </c>
      <c r="G175" s="73">
        <f>IF('Indicator Data'!AG178="No data","x",ROUND(IF('Indicator Data'!AG178&gt;G$195,10,IF('Indicator Data'!AG178&lt;G$194,0,10-(G$195-'Indicator Data'!AG178)/(G$195-G$194)*10)),1))</f>
        <v>3.3</v>
      </c>
      <c r="H175" s="74">
        <f t="shared" si="37"/>
        <v>4.4000000000000004</v>
      </c>
      <c r="I175" s="75">
        <f>SUM(IF('Indicator Data'!S178=0,0,'Indicator Data'!S178/1000000),SUM('Indicator Data'!T178:U178))</f>
        <v>118.86747799999999</v>
      </c>
      <c r="J175" s="75">
        <f>I175/'Indicator Data'!BC178*1000000</f>
        <v>1100.4210146269209</v>
      </c>
      <c r="K175" s="73">
        <f t="shared" si="38"/>
        <v>10</v>
      </c>
      <c r="L175" s="73">
        <f>IF('Indicator Data'!V178="No data","x",ROUND(IF('Indicator Data'!V178&gt;L$195,10,IF('Indicator Data'!V178&lt;L$194,0,10-(L$195-'Indicator Data'!V178)/(L$195-L$194)*10)),1))</f>
        <v>10</v>
      </c>
      <c r="M175" s="74">
        <f t="shared" si="39"/>
        <v>10</v>
      </c>
      <c r="N175" s="76">
        <f t="shared" si="40"/>
        <v>5.3</v>
      </c>
      <c r="O175" s="88">
        <f>IF(AND('Indicator Data'!AK178="No data",'Indicator Data'!AL178="No data"),0,SUM('Indicator Data'!AK178:AM178)/1000)</f>
        <v>0</v>
      </c>
      <c r="P175" s="73">
        <f t="shared" si="41"/>
        <v>0</v>
      </c>
      <c r="Q175" s="77">
        <f>O175*1000/'Indicator Data'!BC178</f>
        <v>0</v>
      </c>
      <c r="R175" s="73">
        <f t="shared" si="42"/>
        <v>0</v>
      </c>
      <c r="S175" s="78">
        <f t="shared" si="43"/>
        <v>0</v>
      </c>
      <c r="T175" s="73" t="str">
        <f>IF('Indicator Data'!AB178="No data","x",ROUND(IF('Indicator Data'!AB178&gt;T$195,10,IF('Indicator Data'!AB178&lt;T$194,0,10-(T$195-'Indicator Data'!AB178)/(T$195-T$194)*10)),1))</f>
        <v>x</v>
      </c>
      <c r="U175" s="73">
        <f>IF('Indicator Data'!AA178="No data","x",ROUND(IF('Indicator Data'!AA178&gt;U$195,10,IF('Indicator Data'!AA178&lt;U$194,0,10-(U$195-'Indicator Data'!AA178)/(U$195-U$194)*10)),1))</f>
        <v>0.2</v>
      </c>
      <c r="V175" s="73" t="str">
        <f>IF('Indicator Data'!AE178="No data","x",ROUND(IF('Indicator Data'!AE178&gt;V$195,10,IF('Indicator Data'!AE178&lt;V$194,0,10-(V$195-'Indicator Data'!AE178)/(V$195-V$194)*10)),1))</f>
        <v>x</v>
      </c>
      <c r="W175" s="74">
        <f t="shared" si="49"/>
        <v>0.2</v>
      </c>
      <c r="X175" s="73">
        <f>IF('Indicator Data'!W178="No data","x",ROUND(IF('Indicator Data'!W178&gt;X$195,10,IF('Indicator Data'!W178&lt;X$194,0,10-(X$195-'Indicator Data'!W178)/(X$195-X$194)*10)),1))</f>
        <v>1.2</v>
      </c>
      <c r="Y175" s="73">
        <f>IF('Indicator Data'!X178="No data","x",ROUND(IF('Indicator Data'!X178&gt;Y$195,10,IF('Indicator Data'!X178&lt;Y$194,0,10-(Y$195-'Indicator Data'!X178)/(Y$195-Y$194)*10)),1))</f>
        <v>0.4</v>
      </c>
      <c r="Z175" s="74">
        <f t="shared" si="44"/>
        <v>0.8</v>
      </c>
      <c r="AA175" s="88">
        <f>('Indicator Data'!AJ178+'Indicator Data'!AI178*0.5+'Indicator Data'!AH178*0.25)/1000</f>
        <v>87.097999999999999</v>
      </c>
      <c r="AB175" s="79">
        <f>AA175*1000/'Indicator Data'!BC178</f>
        <v>0.80631364562118124</v>
      </c>
      <c r="AC175" s="74">
        <f t="shared" si="45"/>
        <v>10</v>
      </c>
      <c r="AD175" s="73">
        <f>IF('Indicator Data'!AN178="No data","x",ROUND(IF('Indicator Data'!AN178&lt;$AD$194,10,IF('Indicator Data'!AN178&gt;$AD$195,0,($AD$195-'Indicator Data'!AN178)/($AD$195-$AD$194)*10)),1))</f>
        <v>8.6999999999999993</v>
      </c>
      <c r="AE175" s="73">
        <f>IF('Indicator Data'!AO178="No data","x",ROUND(IF('Indicator Data'!AO178&gt;$AE$195,10,IF('Indicator Data'!AO178&lt;$AE$194,0,10-($AE$195-'Indicator Data'!AO178)/($AE$195-$AE$194)*10)),1))</f>
        <v>0</v>
      </c>
      <c r="AF175" s="80" t="str">
        <f>IF('Indicator Data'!AP178="No data","x",ROUND(IF('Indicator Data'!AP178&gt;$AF$195,10,IF('Indicator Data'!AP178&lt;$AF$194,0,10-($AF$195-'Indicator Data'!AP178)/($AF$195-$AF$194)*10)),1))</f>
        <v>x</v>
      </c>
      <c r="AG175" s="80" t="str">
        <f>IF('Indicator Data'!AQ178="No data","x",ROUND(IF('Indicator Data'!AQ178&gt;$AG$195,10,IF('Indicator Data'!AQ178&lt;$AG$194,0,10-($AG$195-'Indicator Data'!AQ178)/($AG$195-$AG$194)*10)),1))</f>
        <v>x</v>
      </c>
      <c r="AH175" s="73" t="str">
        <f t="shared" si="46"/>
        <v>x</v>
      </c>
      <c r="AI175" s="74">
        <f t="shared" si="47"/>
        <v>4.4000000000000004</v>
      </c>
      <c r="AJ175" s="81">
        <f t="shared" si="48"/>
        <v>5.7</v>
      </c>
      <c r="AK175" s="82">
        <f t="shared" si="50"/>
        <v>3.4</v>
      </c>
    </row>
    <row r="176" spans="1:37" s="4" customFormat="1" x14ac:dyDescent="0.35">
      <c r="A176" s="126" t="str">
        <f>'Indicator Data'!A179</f>
        <v>Trinidad and Tobago</v>
      </c>
      <c r="B176" s="59" t="str">
        <f>'Indicator Data'!B179</f>
        <v>TTO</v>
      </c>
      <c r="C176" s="73">
        <f>ROUND(IF('Indicator Data'!Q179="No data",IF((0.1233*LN('Indicator Data'!BB179)-0.4559)&gt;C$195,0,IF((0.1233*LN('Indicator Data'!BB179)-0.4559)&lt;C$194,10,(C$195-(0.1233*LN('Indicator Data'!BB179)-0.4559))/(C$195-C$194)*10)),IF('Indicator Data'!Q179&gt;C$195,0,IF('Indicator Data'!Q179&lt;C$194,10,(C$195-'Indicator Data'!Q179)/(C$195-C$194)*10))),1)</f>
        <v>2.6</v>
      </c>
      <c r="D176" s="73" t="str">
        <f>IF('Indicator Data'!R179="No data","x",ROUND((IF(LOG('Indicator Data'!R179*1000)&gt;D$195,10,IF(LOG('Indicator Data'!R179*1000)&lt;D$194,0,10-(D$195-LOG('Indicator Data'!R179*1000))/(D$195-D$194)*10))),1))</f>
        <v>x</v>
      </c>
      <c r="E176" s="74">
        <f t="shared" si="36"/>
        <v>2.6</v>
      </c>
      <c r="F176" s="73">
        <f>IF('Indicator Data'!AF179="No data","x",ROUND(IF('Indicator Data'!AF179&gt;F$195,10,IF('Indicator Data'!AF179&lt;F$194,0,10-(F$195-'Indicator Data'!AF179)/(F$195-F$194)*10)),1))</f>
        <v>4.3</v>
      </c>
      <c r="G176" s="73">
        <f>IF('Indicator Data'!AG179="No data","x",ROUND(IF('Indicator Data'!AG179&gt;G$195,10,IF('Indicator Data'!AG179&lt;G$194,0,10-(G$195-'Indicator Data'!AG179)/(G$195-G$194)*10)),1))</f>
        <v>3.5</v>
      </c>
      <c r="H176" s="74">
        <f t="shared" si="37"/>
        <v>3.9</v>
      </c>
      <c r="I176" s="75">
        <f>SUM(IF('Indicator Data'!S179=0,0,'Indicator Data'!S179/1000000),SUM('Indicator Data'!T179:U179))</f>
        <v>2.5</v>
      </c>
      <c r="J176" s="75">
        <f>I176/'Indicator Data'!BC179*1000000</f>
        <v>1.825983748744636</v>
      </c>
      <c r="K176" s="73">
        <f t="shared" si="38"/>
        <v>0</v>
      </c>
      <c r="L176" s="73" t="str">
        <f>IF('Indicator Data'!V179="No data","x",ROUND(IF('Indicator Data'!V179&gt;L$195,10,IF('Indicator Data'!V179&lt;L$194,0,10-(L$195-'Indicator Data'!V179)/(L$195-L$194)*10)),1))</f>
        <v>x</v>
      </c>
      <c r="M176" s="74">
        <f t="shared" si="39"/>
        <v>0</v>
      </c>
      <c r="N176" s="76">
        <f t="shared" si="40"/>
        <v>2.2999999999999998</v>
      </c>
      <c r="O176" s="88">
        <f>IF(AND('Indicator Data'!AK179="No data",'Indicator Data'!AL179="No data"),0,SUM('Indicator Data'!AK179:AM179)/1000)</f>
        <v>0.311</v>
      </c>
      <c r="P176" s="73">
        <f t="shared" si="41"/>
        <v>0</v>
      </c>
      <c r="Q176" s="77">
        <f>O176*1000/'Indicator Data'!BC179</f>
        <v>2.2715237834383274E-4</v>
      </c>
      <c r="R176" s="73">
        <f t="shared" si="42"/>
        <v>2.2000000000000002</v>
      </c>
      <c r="S176" s="78">
        <f t="shared" si="43"/>
        <v>1.1000000000000001</v>
      </c>
      <c r="T176" s="73">
        <f>IF('Indicator Data'!AB179="No data","x",ROUND(IF('Indicator Data'!AB179&gt;T$195,10,IF('Indicator Data'!AB179&lt;T$194,0,10-(T$195-'Indicator Data'!AB179)/(T$195-T$194)*10)),1))</f>
        <v>2.4</v>
      </c>
      <c r="U176" s="73">
        <f>IF('Indicator Data'!AA179="No data","x",ROUND(IF('Indicator Data'!AA179&gt;U$195,10,IF('Indicator Data'!AA179&lt;U$194,0,10-(U$195-'Indicator Data'!AA179)/(U$195-U$194)*10)),1))</f>
        <v>0.3</v>
      </c>
      <c r="V176" s="73" t="str">
        <f>IF('Indicator Data'!AE179="No data","x",ROUND(IF('Indicator Data'!AE179&gt;V$195,10,IF('Indicator Data'!AE179&lt;V$194,0,10-(V$195-'Indicator Data'!AE179)/(V$195-V$194)*10)),1))</f>
        <v>x</v>
      </c>
      <c r="W176" s="74">
        <f t="shared" si="49"/>
        <v>1.4</v>
      </c>
      <c r="X176" s="73">
        <f>IF('Indicator Data'!W179="No data","x",ROUND(IF('Indicator Data'!W179&gt;X$195,10,IF('Indicator Data'!W179&lt;X$194,0,10-(X$195-'Indicator Data'!W179)/(X$195-X$194)*10)),1))</f>
        <v>2</v>
      </c>
      <c r="Y176" s="73" t="str">
        <f>IF('Indicator Data'!X179="No data","x",ROUND(IF('Indicator Data'!X179&gt;Y$195,10,IF('Indicator Data'!X179&lt;Y$194,0,10-(Y$195-'Indicator Data'!X179)/(Y$195-Y$194)*10)),1))</f>
        <v>x</v>
      </c>
      <c r="Z176" s="74">
        <f t="shared" si="44"/>
        <v>2</v>
      </c>
      <c r="AA176" s="88">
        <f>('Indicator Data'!AJ179+'Indicator Data'!AI179*0.5+'Indicator Data'!AH179*0.25)/1000</f>
        <v>150</v>
      </c>
      <c r="AB176" s="79">
        <f>AA176*1000/'Indicator Data'!BC179</f>
        <v>0.10955902492467817</v>
      </c>
      <c r="AC176" s="74">
        <f t="shared" si="45"/>
        <v>10</v>
      </c>
      <c r="AD176" s="73">
        <f>IF('Indicator Data'!AN179="No data","x",ROUND(IF('Indicator Data'!AN179&lt;$AD$194,10,IF('Indicator Data'!AN179&gt;$AD$195,0,($AD$195-'Indicator Data'!AN179)/($AD$195-$AD$194)*10)),1))</f>
        <v>2.8</v>
      </c>
      <c r="AE176" s="73">
        <f>IF('Indicator Data'!AO179="No data","x",ROUND(IF('Indicator Data'!AO179&gt;$AE$195,10,IF('Indicator Data'!AO179&lt;$AE$194,0,10-($AE$195-'Indicator Data'!AO179)/($AE$195-$AE$194)*10)),1))</f>
        <v>0</v>
      </c>
      <c r="AF176" s="80">
        <f>IF('Indicator Data'!AP179="No data","x",ROUND(IF('Indicator Data'!AP179&gt;$AF$195,10,IF('Indicator Data'!AP179&lt;$AF$194,0,10-($AF$195-'Indicator Data'!AP179)/($AF$195-$AF$194)*10)),1))</f>
        <v>3.4</v>
      </c>
      <c r="AG176" s="80">
        <f>IF('Indicator Data'!AQ179="No data","x",ROUND(IF('Indicator Data'!AQ179&gt;$AG$195,10,IF('Indicator Data'!AQ179&lt;$AG$194,0,10-($AG$195-'Indicator Data'!AQ179)/($AG$195-$AG$194)*10)),1))</f>
        <v>8.3000000000000007</v>
      </c>
      <c r="AH176" s="73">
        <f t="shared" si="46"/>
        <v>4.4000000000000004</v>
      </c>
      <c r="AI176" s="74">
        <f t="shared" si="47"/>
        <v>2.4</v>
      </c>
      <c r="AJ176" s="81">
        <f t="shared" si="48"/>
        <v>5.7</v>
      </c>
      <c r="AK176" s="82">
        <f t="shared" si="50"/>
        <v>3.8</v>
      </c>
    </row>
    <row r="177" spans="1:37" s="4" customFormat="1" x14ac:dyDescent="0.35">
      <c r="A177" s="126" t="str">
        <f>'Indicator Data'!A180</f>
        <v>Tunisia</v>
      </c>
      <c r="B177" s="59" t="str">
        <f>'Indicator Data'!B180</f>
        <v>TUN</v>
      </c>
      <c r="C177" s="73">
        <f>ROUND(IF('Indicator Data'!Q180="No data",IF((0.1233*LN('Indicator Data'!BB180)-0.4559)&gt;C$195,0,IF((0.1233*LN('Indicator Data'!BB180)-0.4559)&lt;C$194,10,(C$195-(0.1233*LN('Indicator Data'!BB180)-0.4559))/(C$195-C$194)*10)),IF('Indicator Data'!Q180&gt;C$195,0,IF('Indicator Data'!Q180&lt;C$194,10,(C$195-'Indicator Data'!Q180)/(C$195-C$194)*10))),1)</f>
        <v>3.3</v>
      </c>
      <c r="D177" s="73">
        <f>IF('Indicator Data'!R180="No data","x",ROUND((IF(LOG('Indicator Data'!R180*1000)&gt;D$195,10,IF(LOG('Indicator Data'!R180*1000)&lt;D$194,0,10-(D$195-LOG('Indicator Data'!R180*1000))/(D$195-D$194)*10))),1))</f>
        <v>2.8</v>
      </c>
      <c r="E177" s="74">
        <f t="shared" si="36"/>
        <v>3.1</v>
      </c>
      <c r="F177" s="73">
        <f>IF('Indicator Data'!AF180="No data","x",ROUND(IF('Indicator Data'!AF180&gt;F$195,10,IF('Indicator Data'!AF180&lt;F$194,0,10-(F$195-'Indicator Data'!AF180)/(F$195-F$194)*10)),1))</f>
        <v>4</v>
      </c>
      <c r="G177" s="73">
        <f>IF('Indicator Data'!AG180="No data","x",ROUND(IF('Indicator Data'!AG180&gt;G$195,10,IF('Indicator Data'!AG180&lt;G$194,0,10-(G$195-'Indicator Data'!AG180)/(G$195-G$194)*10)),1))</f>
        <v>2.7</v>
      </c>
      <c r="H177" s="74">
        <f t="shared" si="37"/>
        <v>3.4</v>
      </c>
      <c r="I177" s="75">
        <f>SUM(IF('Indicator Data'!S180=0,0,'Indicator Data'!S180/1000000),SUM('Indicator Data'!T180:U180))</f>
        <v>676.9549639999999</v>
      </c>
      <c r="J177" s="75">
        <f>I177/'Indicator Data'!BC180*1000000</f>
        <v>58.701657031699348</v>
      </c>
      <c r="K177" s="73">
        <f t="shared" si="38"/>
        <v>1.2</v>
      </c>
      <c r="L177" s="73">
        <f>IF('Indicator Data'!V180="No data","x",ROUND(IF('Indicator Data'!V180&gt;L$195,10,IF('Indicator Data'!V180&lt;L$194,0,10-(L$195-'Indicator Data'!V180)/(L$195-L$194)*10)),1))</f>
        <v>1.3</v>
      </c>
      <c r="M177" s="74">
        <f t="shared" si="39"/>
        <v>1.3</v>
      </c>
      <c r="N177" s="76">
        <f t="shared" si="40"/>
        <v>2.7</v>
      </c>
      <c r="O177" s="88">
        <f>IF(AND('Indicator Data'!AK180="No data",'Indicator Data'!AL180="No data"),0,SUM('Indicator Data'!AK180:AM180)/1000)</f>
        <v>0.877</v>
      </c>
      <c r="P177" s="73">
        <f t="shared" si="41"/>
        <v>0</v>
      </c>
      <c r="Q177" s="77">
        <f>O177*1000/'Indicator Data'!BC180</f>
        <v>7.6048416740467738E-5</v>
      </c>
      <c r="R177" s="73">
        <f t="shared" si="42"/>
        <v>1.7</v>
      </c>
      <c r="S177" s="78">
        <f t="shared" si="43"/>
        <v>0.9</v>
      </c>
      <c r="T177" s="73">
        <f>IF('Indicator Data'!AB180="No data","x",ROUND(IF('Indicator Data'!AB180&gt;T$195,10,IF('Indicator Data'!AB180&lt;T$194,0,10-(T$195-'Indicator Data'!AB180)/(T$195-T$194)*10)),1))</f>
        <v>0.2</v>
      </c>
      <c r="U177" s="73">
        <f>IF('Indicator Data'!AA180="No data","x",ROUND(IF('Indicator Data'!AA180&gt;U$195,10,IF('Indicator Data'!AA180&lt;U$194,0,10-(U$195-'Indicator Data'!AA180)/(U$195-U$194)*10)),1))</f>
        <v>0.6</v>
      </c>
      <c r="V177" s="73" t="str">
        <f>IF('Indicator Data'!AE180="No data","x",ROUND(IF('Indicator Data'!AE180&gt;V$195,10,IF('Indicator Data'!AE180&lt;V$194,0,10-(V$195-'Indicator Data'!AE180)/(V$195-V$194)*10)),1))</f>
        <v>x</v>
      </c>
      <c r="W177" s="74">
        <f t="shared" si="49"/>
        <v>0.4</v>
      </c>
      <c r="X177" s="73">
        <f>IF('Indicator Data'!W180="No data","x",ROUND(IF('Indicator Data'!W180&gt;X$195,10,IF('Indicator Data'!W180&lt;X$194,0,10-(X$195-'Indicator Data'!W180)/(X$195-X$194)*10)),1))</f>
        <v>1</v>
      </c>
      <c r="Y177" s="73">
        <f>IF('Indicator Data'!X180="No data","x",ROUND(IF('Indicator Data'!X180&gt;Y$195,10,IF('Indicator Data'!X180&lt;Y$194,0,10-(Y$195-'Indicator Data'!X180)/(Y$195-Y$194)*10)),1))</f>
        <v>0.5</v>
      </c>
      <c r="Z177" s="74">
        <f t="shared" si="44"/>
        <v>0.8</v>
      </c>
      <c r="AA177" s="88">
        <f>('Indicator Data'!AJ180+'Indicator Data'!AI180*0.5+'Indicator Data'!AH180*0.25)/1000</f>
        <v>31</v>
      </c>
      <c r="AB177" s="79">
        <f>AA177*1000/'Indicator Data'!BC180</f>
        <v>2.6881424389446976E-3</v>
      </c>
      <c r="AC177" s="74">
        <f t="shared" si="45"/>
        <v>0.3</v>
      </c>
      <c r="AD177" s="73">
        <f>IF('Indicator Data'!AN180="No data","x",ROUND(IF('Indicator Data'!AN180&lt;$AD$194,10,IF('Indicator Data'!AN180&gt;$AD$195,0,($AD$195-'Indicator Data'!AN180)/($AD$195-$AD$194)*10)),1))</f>
        <v>1.1000000000000001</v>
      </c>
      <c r="AE177" s="73">
        <f>IF('Indicator Data'!AO180="No data","x",ROUND(IF('Indicator Data'!AO180&gt;$AE$195,10,IF('Indicator Data'!AO180&lt;$AE$194,0,10-($AE$195-'Indicator Data'!AO180)/($AE$195-$AE$194)*10)),1))</f>
        <v>0</v>
      </c>
      <c r="AF177" s="80">
        <f>IF('Indicator Data'!AP180="No data","x",ROUND(IF('Indicator Data'!AP180&gt;$AF$195,10,IF('Indicator Data'!AP180&lt;$AF$194,0,10-($AF$195-'Indicator Data'!AP180)/($AF$195-$AF$194)*10)),1))</f>
        <v>3.2</v>
      </c>
      <c r="AG177" s="80">
        <f>IF('Indicator Data'!AQ180="No data","x",ROUND(IF('Indicator Data'!AQ180&gt;$AG$195,10,IF('Indicator Data'!AQ180&lt;$AG$194,0,10-($AG$195-'Indicator Data'!AQ180)/($AG$195-$AG$194)*10)),1))</f>
        <v>2.4</v>
      </c>
      <c r="AH177" s="73">
        <f t="shared" si="46"/>
        <v>3</v>
      </c>
      <c r="AI177" s="74">
        <f t="shared" si="47"/>
        <v>1.4</v>
      </c>
      <c r="AJ177" s="81">
        <f t="shared" si="48"/>
        <v>0.7</v>
      </c>
      <c r="AK177" s="82">
        <f t="shared" si="50"/>
        <v>0.8</v>
      </c>
    </row>
    <row r="178" spans="1:37" s="4" customFormat="1" x14ac:dyDescent="0.35">
      <c r="A178" s="126" t="str">
        <f>'Indicator Data'!A181</f>
        <v>Turkey</v>
      </c>
      <c r="B178" s="59" t="str">
        <f>'Indicator Data'!B181</f>
        <v>TUR</v>
      </c>
      <c r="C178" s="73">
        <f>ROUND(IF('Indicator Data'!Q181="No data",IF((0.1233*LN('Indicator Data'!BB181)-0.4559)&gt;C$195,0,IF((0.1233*LN('Indicator Data'!BB181)-0.4559)&lt;C$194,10,(C$195-(0.1233*LN('Indicator Data'!BB181)-0.4559))/(C$195-C$194)*10)),IF('Indicator Data'!Q181&gt;C$195,0,IF('Indicator Data'!Q181&lt;C$194,10,(C$195-'Indicator Data'!Q181)/(C$195-C$194)*10))),1)</f>
        <v>2.4</v>
      </c>
      <c r="D178" s="73" t="str">
        <f>IF('Indicator Data'!R181="No data","x",ROUND((IF(LOG('Indicator Data'!R181*1000)&gt;D$195,10,IF(LOG('Indicator Data'!R181*1000)&lt;D$194,0,10-(D$195-LOG('Indicator Data'!R181*1000))/(D$195-D$194)*10))),1))</f>
        <v>x</v>
      </c>
      <c r="E178" s="74">
        <f t="shared" si="36"/>
        <v>2.4</v>
      </c>
      <c r="F178" s="73">
        <f>IF('Indicator Data'!AF181="No data","x",ROUND(IF('Indicator Data'!AF181&gt;F$195,10,IF('Indicator Data'!AF181&lt;F$194,0,10-(F$195-'Indicator Data'!AF181)/(F$195-F$194)*10)),1))</f>
        <v>4.2</v>
      </c>
      <c r="G178" s="73">
        <f>IF('Indicator Data'!AG181="No data","x",ROUND(IF('Indicator Data'!AG181&gt;G$195,10,IF('Indicator Data'!AG181&lt;G$194,0,10-(G$195-'Indicator Data'!AG181)/(G$195-G$194)*10)),1))</f>
        <v>4.2</v>
      </c>
      <c r="H178" s="74">
        <f t="shared" si="37"/>
        <v>4.2</v>
      </c>
      <c r="I178" s="75">
        <f>SUM(IF('Indicator Data'!S181=0,0,'Indicator Data'!S181/1000000),SUM('Indicator Data'!T181:U181))</f>
        <v>4124.0152319999997</v>
      </c>
      <c r="J178" s="75">
        <f>I178/'Indicator Data'!BC181*1000000</f>
        <v>51.074543392296221</v>
      </c>
      <c r="K178" s="73">
        <f t="shared" si="38"/>
        <v>1</v>
      </c>
      <c r="L178" s="73">
        <f>IF('Indicator Data'!V181="No data","x",ROUND(IF('Indicator Data'!V181&gt;L$195,10,IF('Indicator Data'!V181&lt;L$194,0,10-(L$195-'Indicator Data'!V181)/(L$195-L$194)*10)),1))</f>
        <v>0.2</v>
      </c>
      <c r="M178" s="74">
        <f t="shared" si="39"/>
        <v>0.6</v>
      </c>
      <c r="N178" s="76">
        <f t="shared" si="40"/>
        <v>2.4</v>
      </c>
      <c r="O178" s="88">
        <f>IF(AND('Indicator Data'!AK181="No data",'Indicator Data'!AL181="No data"),0,SUM('Indicator Data'!AK181:AM181)/1000)</f>
        <v>4818.585</v>
      </c>
      <c r="P178" s="73">
        <f t="shared" si="41"/>
        <v>10</v>
      </c>
      <c r="Q178" s="77">
        <f>O178*1000/'Indicator Data'!BC181</f>
        <v>5.967655666310781E-2</v>
      </c>
      <c r="R178" s="73">
        <f t="shared" si="42"/>
        <v>8.6999999999999993</v>
      </c>
      <c r="S178" s="78">
        <f t="shared" si="43"/>
        <v>9.4</v>
      </c>
      <c r="T178" s="73" t="str">
        <f>IF('Indicator Data'!AB181="No data","x",ROUND(IF('Indicator Data'!AB181&gt;T$195,10,IF('Indicator Data'!AB181&lt;T$194,0,10-(T$195-'Indicator Data'!AB181)/(T$195-T$194)*10)),1))</f>
        <v>x</v>
      </c>
      <c r="U178" s="73">
        <f>IF('Indicator Data'!AA181="No data","x",ROUND(IF('Indicator Data'!AA181&gt;U$195,10,IF('Indicator Data'!AA181&lt;U$194,0,10-(U$195-'Indicator Data'!AA181)/(U$195-U$194)*10)),1))</f>
        <v>0.3</v>
      </c>
      <c r="V178" s="73">
        <f>IF('Indicator Data'!AE181="No data","x",ROUND(IF('Indicator Data'!AE181&gt;V$195,10,IF('Indicator Data'!AE181&lt;V$194,0,10-(V$195-'Indicator Data'!AE181)/(V$195-V$194)*10)),1))</f>
        <v>0</v>
      </c>
      <c r="W178" s="74">
        <f t="shared" si="49"/>
        <v>0.2</v>
      </c>
      <c r="X178" s="73">
        <f>IF('Indicator Data'!W181="No data","x",ROUND(IF('Indicator Data'!W181&gt;X$195,10,IF('Indicator Data'!W181&lt;X$194,0,10-(X$195-'Indicator Data'!W181)/(X$195-X$194)*10)),1))</f>
        <v>0.9</v>
      </c>
      <c r="Y178" s="73">
        <f>IF('Indicator Data'!X181="No data","x",ROUND(IF('Indicator Data'!X181&gt;Y$195,10,IF('Indicator Data'!X181&lt;Y$194,0,10-(Y$195-'Indicator Data'!X181)/(Y$195-Y$194)*10)),1))</f>
        <v>0.4</v>
      </c>
      <c r="Z178" s="74">
        <f t="shared" si="44"/>
        <v>0.7</v>
      </c>
      <c r="AA178" s="88">
        <f>('Indicator Data'!AJ181+'Indicator Data'!AI181*0.5+'Indicator Data'!AH181*0.25)/1000</f>
        <v>0.41499999999999998</v>
      </c>
      <c r="AB178" s="79">
        <f>AA178*1000/'Indicator Data'!BC181</f>
        <v>5.1396356015697014E-6</v>
      </c>
      <c r="AC178" s="74">
        <f t="shared" si="45"/>
        <v>0</v>
      </c>
      <c r="AD178" s="73">
        <f>IF('Indicator Data'!AN181="No data","x",ROUND(IF('Indicator Data'!AN181&lt;$AD$194,10,IF('Indicator Data'!AN181&gt;$AD$195,0,($AD$195-'Indicator Data'!AN181)/($AD$195-$AD$194)*10)),1))</f>
        <v>0</v>
      </c>
      <c r="AE178" s="73">
        <f>IF('Indicator Data'!AO181="No data","x",ROUND(IF('Indicator Data'!AO181&gt;$AE$195,10,IF('Indicator Data'!AO181&lt;$AE$194,0,10-($AE$195-'Indicator Data'!AO181)/($AE$195-$AE$194)*10)),1))</f>
        <v>0</v>
      </c>
      <c r="AF178" s="80">
        <f>IF('Indicator Data'!AP181="No data","x",ROUND(IF('Indicator Data'!AP181&gt;$AF$195,10,IF('Indicator Data'!AP181&lt;$AF$194,0,10-($AF$195-'Indicator Data'!AP181)/($AF$195-$AF$194)*10)),1))</f>
        <v>3.1</v>
      </c>
      <c r="AG178" s="80">
        <f>IF('Indicator Data'!AQ181="No data","x",ROUND(IF('Indicator Data'!AQ181&gt;$AG$195,10,IF('Indicator Data'!AQ181&lt;$AG$194,0,10-($AG$195-'Indicator Data'!AQ181)/($AG$195-$AG$194)*10)),1))</f>
        <v>6.5</v>
      </c>
      <c r="AH178" s="73">
        <f t="shared" si="46"/>
        <v>3.8</v>
      </c>
      <c r="AI178" s="74">
        <f t="shared" si="47"/>
        <v>1.3</v>
      </c>
      <c r="AJ178" s="81">
        <f t="shared" si="48"/>
        <v>0.6</v>
      </c>
      <c r="AK178" s="82">
        <f t="shared" si="50"/>
        <v>6.9</v>
      </c>
    </row>
    <row r="179" spans="1:37" s="4" customFormat="1" x14ac:dyDescent="0.35">
      <c r="A179" s="126" t="str">
        <f>'Indicator Data'!A182</f>
        <v>Turkmenistan</v>
      </c>
      <c r="B179" s="59" t="str">
        <f>'Indicator Data'!B182</f>
        <v>TKM</v>
      </c>
      <c r="C179" s="73">
        <f>ROUND(IF('Indicator Data'!Q182="No data",IF((0.1233*LN('Indicator Data'!BB182)-0.4559)&gt;C$195,0,IF((0.1233*LN('Indicator Data'!BB182)-0.4559)&lt;C$194,10,(C$195-(0.1233*LN('Indicator Data'!BB182)-0.4559))/(C$195-C$194)*10)),IF('Indicator Data'!Q182&gt;C$195,0,IF('Indicator Data'!Q182&lt;C$194,10,(C$195-'Indicator Data'!Q182)/(C$195-C$194)*10))),1)</f>
        <v>3.8</v>
      </c>
      <c r="D179" s="73">
        <f>IF('Indicator Data'!R182="No data","x",ROUND((IF(LOG('Indicator Data'!R182*1000)&gt;D$195,10,IF(LOG('Indicator Data'!R182*1000)&lt;D$194,0,10-(D$195-LOG('Indicator Data'!R182*1000))/(D$195-D$194)*10))),1))</f>
        <v>0.6</v>
      </c>
      <c r="E179" s="74">
        <f t="shared" si="36"/>
        <v>2.2999999999999998</v>
      </c>
      <c r="F179" s="73" t="str">
        <f>IF('Indicator Data'!AF182="No data","x",ROUND(IF('Indicator Data'!AF182&gt;F$195,10,IF('Indicator Data'!AF182&lt;F$194,0,10-(F$195-'Indicator Data'!AF182)/(F$195-F$194)*10)),1))</f>
        <v>x</v>
      </c>
      <c r="G179" s="73" t="str">
        <f>IF('Indicator Data'!AG182="No data","x",ROUND(IF('Indicator Data'!AG182&gt;G$195,10,IF('Indicator Data'!AG182&lt;G$194,0,10-(G$195-'Indicator Data'!AG182)/(G$195-G$194)*10)),1))</f>
        <v>x</v>
      </c>
      <c r="H179" s="74" t="str">
        <f t="shared" si="37"/>
        <v>x</v>
      </c>
      <c r="I179" s="75">
        <f>SUM(IF('Indicator Data'!S182=0,0,'Indicator Data'!S182/1000000),SUM('Indicator Data'!T182:U182))</f>
        <v>10.11</v>
      </c>
      <c r="J179" s="75">
        <f>I179/'Indicator Data'!BC182*1000000</f>
        <v>1.7557951225018777</v>
      </c>
      <c r="K179" s="73">
        <f t="shared" si="38"/>
        <v>0</v>
      </c>
      <c r="L179" s="73">
        <f>IF('Indicator Data'!V182="No data","x",ROUND(IF('Indicator Data'!V182&gt;L$195,10,IF('Indicator Data'!V182&lt;L$194,0,10-(L$195-'Indicator Data'!V182)/(L$195-L$194)*10)),1))</f>
        <v>0.1</v>
      </c>
      <c r="M179" s="74">
        <f t="shared" si="39"/>
        <v>0.1</v>
      </c>
      <c r="N179" s="76">
        <f t="shared" si="40"/>
        <v>1.6</v>
      </c>
      <c r="O179" s="88">
        <f>IF(AND('Indicator Data'!AK182="No data",'Indicator Data'!AL182="No data"),0,SUM('Indicator Data'!AK182:AM182)/1000)</f>
        <v>2.3E-2</v>
      </c>
      <c r="P179" s="73">
        <f t="shared" si="41"/>
        <v>0</v>
      </c>
      <c r="Q179" s="77">
        <f>O179*1000/'Indicator Data'!BC182</f>
        <v>3.9943904864038761E-6</v>
      </c>
      <c r="R179" s="73">
        <f t="shared" si="42"/>
        <v>0</v>
      </c>
      <c r="S179" s="78">
        <f t="shared" si="43"/>
        <v>0</v>
      </c>
      <c r="T179" s="73" t="str">
        <f>IF('Indicator Data'!AB182="No data","x",ROUND(IF('Indicator Data'!AB182&gt;T$195,10,IF('Indicator Data'!AB182&lt;T$194,0,10-(T$195-'Indicator Data'!AB182)/(T$195-T$194)*10)),1))</f>
        <v>x</v>
      </c>
      <c r="U179" s="73">
        <f>IF('Indicator Data'!AA182="No data","x",ROUND(IF('Indicator Data'!AA182&gt;U$195,10,IF('Indicator Data'!AA182&lt;U$194,0,10-(U$195-'Indicator Data'!AA182)/(U$195-U$194)*10)),1))</f>
        <v>0.8</v>
      </c>
      <c r="V179" s="73" t="str">
        <f>IF('Indicator Data'!AE182="No data","x",ROUND(IF('Indicator Data'!AE182&gt;V$195,10,IF('Indicator Data'!AE182&lt;V$194,0,10-(V$195-'Indicator Data'!AE182)/(V$195-V$194)*10)),1))</f>
        <v>x</v>
      </c>
      <c r="W179" s="74">
        <f t="shared" si="49"/>
        <v>0.8</v>
      </c>
      <c r="X179" s="73">
        <f>IF('Indicator Data'!W182="No data","x",ROUND(IF('Indicator Data'!W182&gt;X$195,10,IF('Indicator Data'!W182&lt;X$194,0,10-(X$195-'Indicator Data'!W182)/(X$195-X$194)*10)),1))</f>
        <v>3.6</v>
      </c>
      <c r="Y179" s="73" t="str">
        <f>IF('Indicator Data'!X182="No data","x",ROUND(IF('Indicator Data'!X182&gt;Y$195,10,IF('Indicator Data'!X182&lt;Y$194,0,10-(Y$195-'Indicator Data'!X182)/(Y$195-Y$194)*10)),1))</f>
        <v>x</v>
      </c>
      <c r="Z179" s="74">
        <f t="shared" si="44"/>
        <v>3.6</v>
      </c>
      <c r="AA179" s="88">
        <f>('Indicator Data'!AJ182+'Indicator Data'!AI182*0.5+'Indicator Data'!AH182*0.25)/1000</f>
        <v>0</v>
      </c>
      <c r="AB179" s="79">
        <f>AA179*1000/'Indicator Data'!BC182</f>
        <v>0</v>
      </c>
      <c r="AC179" s="74">
        <f t="shared" si="45"/>
        <v>0</v>
      </c>
      <c r="AD179" s="73">
        <f>IF('Indicator Data'!AN182="No data","x",ROUND(IF('Indicator Data'!AN182&lt;$AD$194,10,IF('Indicator Data'!AN182&gt;$AD$195,0,($AD$195-'Indicator Data'!AN182)/($AD$195-$AD$194)*10)),1))</f>
        <v>4</v>
      </c>
      <c r="AE179" s="73">
        <f>IF('Indicator Data'!AO182="No data","x",ROUND(IF('Indicator Data'!AO182&gt;$AE$195,10,IF('Indicator Data'!AO182&lt;$AE$194,0,10-($AE$195-'Indicator Data'!AO182)/($AE$195-$AE$194)*10)),1))</f>
        <v>0.2</v>
      </c>
      <c r="AF179" s="80" t="str">
        <f>IF('Indicator Data'!AP182="No data","x",ROUND(IF('Indicator Data'!AP182&gt;$AF$195,10,IF('Indicator Data'!AP182&lt;$AF$194,0,10-($AF$195-'Indicator Data'!AP182)/($AF$195-$AF$194)*10)),1))</f>
        <v>x</v>
      </c>
      <c r="AG179" s="80" t="str">
        <f>IF('Indicator Data'!AQ182="No data","x",ROUND(IF('Indicator Data'!AQ182&gt;$AG$195,10,IF('Indicator Data'!AQ182&lt;$AG$194,0,10-($AG$195-'Indicator Data'!AQ182)/($AG$195-$AG$194)*10)),1))</f>
        <v>x</v>
      </c>
      <c r="AH179" s="73" t="str">
        <f t="shared" si="46"/>
        <v>x</v>
      </c>
      <c r="AI179" s="74">
        <f t="shared" si="47"/>
        <v>2.1</v>
      </c>
      <c r="AJ179" s="81">
        <f t="shared" si="48"/>
        <v>1.7</v>
      </c>
      <c r="AK179" s="82">
        <f t="shared" si="50"/>
        <v>0.9</v>
      </c>
    </row>
    <row r="180" spans="1:37" s="4" customFormat="1" x14ac:dyDescent="0.35">
      <c r="A180" s="126" t="str">
        <f>'Indicator Data'!A183</f>
        <v>Tuvalu</v>
      </c>
      <c r="B180" s="59" t="str">
        <f>'Indicator Data'!B183</f>
        <v>TUV</v>
      </c>
      <c r="C180" s="73">
        <f>ROUND(IF('Indicator Data'!Q183="No data",IF((0.1233*LN('Indicator Data'!BB183)-0.4559)&gt;C$195,0,IF((0.1233*LN('Indicator Data'!BB183)-0.4559)&lt;C$194,10,(C$195-(0.1233*LN('Indicator Data'!BB183)-0.4559))/(C$195-C$194)*10)),IF('Indicator Data'!Q183&gt;C$195,0,IF('Indicator Data'!Q183&lt;C$194,10,(C$195-'Indicator Data'!Q183)/(C$195-C$194)*10))),1)</f>
        <v>5.9</v>
      </c>
      <c r="D180" s="73" t="str">
        <f>IF('Indicator Data'!R183="No data","x",ROUND((IF(LOG('Indicator Data'!R183*1000)&gt;D$195,10,IF(LOG('Indicator Data'!R183*1000)&lt;D$194,0,10-(D$195-LOG('Indicator Data'!R183*1000))/(D$195-D$194)*10))),1))</f>
        <v>x</v>
      </c>
      <c r="E180" s="74">
        <f t="shared" si="36"/>
        <v>5.9</v>
      </c>
      <c r="F180" s="73" t="str">
        <f>IF('Indicator Data'!AF183="No data","x",ROUND(IF('Indicator Data'!AF183&gt;F$195,10,IF('Indicator Data'!AF183&lt;F$194,0,10-(F$195-'Indicator Data'!AF183)/(F$195-F$194)*10)),1))</f>
        <v>x</v>
      </c>
      <c r="G180" s="73" t="str">
        <f>IF('Indicator Data'!AG183="No data","x",ROUND(IF('Indicator Data'!AG183&gt;G$195,10,IF('Indicator Data'!AG183&lt;G$194,0,10-(G$195-'Indicator Data'!AG183)/(G$195-G$194)*10)),1))</f>
        <v>x</v>
      </c>
      <c r="H180" s="74" t="str">
        <f t="shared" si="37"/>
        <v>x</v>
      </c>
      <c r="I180" s="75">
        <f>SUM(IF('Indicator Data'!S183=0,0,'Indicator Data'!S183/1000000),SUM('Indicator Data'!T183:U183))</f>
        <v>35.44</v>
      </c>
      <c r="J180" s="75">
        <f>I180/'Indicator Data'!BC183*1000000</f>
        <v>3166.5475339528234</v>
      </c>
      <c r="K180" s="73">
        <f t="shared" si="38"/>
        <v>10</v>
      </c>
      <c r="L180" s="73">
        <f>IF('Indicator Data'!V183="No data","x",ROUND(IF('Indicator Data'!V183&gt;L$195,10,IF('Indicator Data'!V183&lt;L$194,0,10-(L$195-'Indicator Data'!V183)/(L$195-L$194)*10)),1))</f>
        <v>10</v>
      </c>
      <c r="M180" s="74">
        <f t="shared" si="39"/>
        <v>10</v>
      </c>
      <c r="N180" s="76">
        <f t="shared" si="40"/>
        <v>7.3</v>
      </c>
      <c r="O180" s="88">
        <f>IF(AND('Indicator Data'!AK183="No data",'Indicator Data'!AL183="No data"),0,SUM('Indicator Data'!AK183:AM183)/1000)</f>
        <v>0</v>
      </c>
      <c r="P180" s="73">
        <f t="shared" si="41"/>
        <v>0</v>
      </c>
      <c r="Q180" s="77">
        <f>O180*1000/'Indicator Data'!BC183</f>
        <v>0</v>
      </c>
      <c r="R180" s="73">
        <f t="shared" si="42"/>
        <v>0</v>
      </c>
      <c r="S180" s="78">
        <f t="shared" si="43"/>
        <v>0</v>
      </c>
      <c r="T180" s="73" t="str">
        <f>IF('Indicator Data'!AB183="No data","x",ROUND(IF('Indicator Data'!AB183&gt;T$195,10,IF('Indicator Data'!AB183&lt;T$194,0,10-(T$195-'Indicator Data'!AB183)/(T$195-T$194)*10)),1))</f>
        <v>x</v>
      </c>
      <c r="U180" s="73">
        <f>IF('Indicator Data'!AA183="No data","x",ROUND(IF('Indicator Data'!AA183&gt;U$195,10,IF('Indicator Data'!AA183&lt;U$194,0,10-(U$195-'Indicator Data'!AA183)/(U$195-U$194)*10)),1))</f>
        <v>4.3</v>
      </c>
      <c r="V180" s="73" t="str">
        <f>IF('Indicator Data'!AE183="No data","x",ROUND(IF('Indicator Data'!AE183&gt;V$195,10,IF('Indicator Data'!AE183&lt;V$194,0,10-(V$195-'Indicator Data'!AE183)/(V$195-V$194)*10)),1))</f>
        <v>x</v>
      </c>
      <c r="W180" s="74">
        <f t="shared" si="49"/>
        <v>4.3</v>
      </c>
      <c r="X180" s="73">
        <f>IF('Indicator Data'!W183="No data","x",ROUND(IF('Indicator Data'!W183&gt;X$195,10,IF('Indicator Data'!W183&lt;X$194,0,10-(X$195-'Indicator Data'!W183)/(X$195-X$194)*10)),1))</f>
        <v>1.9</v>
      </c>
      <c r="Y180" s="73">
        <f>IF('Indicator Data'!X183="No data","x",ROUND(IF('Indicator Data'!X183&gt;Y$195,10,IF('Indicator Data'!X183&lt;Y$194,0,10-(Y$195-'Indicator Data'!X183)/(Y$195-Y$194)*10)),1))</f>
        <v>0.4</v>
      </c>
      <c r="Z180" s="74">
        <f t="shared" si="44"/>
        <v>1.2</v>
      </c>
      <c r="AA180" s="88">
        <f>('Indicator Data'!AJ183+'Indicator Data'!AI183*0.5+'Indicator Data'!AH183*0.25)/1000</f>
        <v>0</v>
      </c>
      <c r="AB180" s="79">
        <f>AA180*1000/'Indicator Data'!BC183</f>
        <v>0</v>
      </c>
      <c r="AC180" s="74">
        <f t="shared" si="45"/>
        <v>0</v>
      </c>
      <c r="AD180" s="73">
        <f>IF('Indicator Data'!AN183="No data","x",ROUND(IF('Indicator Data'!AN183&lt;$AD$194,10,IF('Indicator Data'!AN183&gt;$AD$195,0,($AD$195-'Indicator Data'!AN183)/($AD$195-$AD$194)*10)),1))</f>
        <v>8.6999999999999993</v>
      </c>
      <c r="AE180" s="73">
        <f>IF('Indicator Data'!AO183="No data","x",ROUND(IF('Indicator Data'!AO183&gt;$AE$195,10,IF('Indicator Data'!AO183&lt;$AE$194,0,10-($AE$195-'Indicator Data'!AO183)/($AE$195-$AE$194)*10)),1))</f>
        <v>0</v>
      </c>
      <c r="AF180" s="80" t="str">
        <f>IF('Indicator Data'!AP183="No data","x",ROUND(IF('Indicator Data'!AP183&gt;$AF$195,10,IF('Indicator Data'!AP183&lt;$AF$194,0,10-($AF$195-'Indicator Data'!AP183)/($AF$195-$AF$194)*10)),1))</f>
        <v>x</v>
      </c>
      <c r="AG180" s="80" t="str">
        <f>IF('Indicator Data'!AQ183="No data","x",ROUND(IF('Indicator Data'!AQ183&gt;$AG$195,10,IF('Indicator Data'!AQ183&lt;$AG$194,0,10-($AG$195-'Indicator Data'!AQ183)/($AG$195-$AG$194)*10)),1))</f>
        <v>x</v>
      </c>
      <c r="AH180" s="73" t="str">
        <f t="shared" si="46"/>
        <v>x</v>
      </c>
      <c r="AI180" s="74">
        <f t="shared" si="47"/>
        <v>4.4000000000000004</v>
      </c>
      <c r="AJ180" s="81">
        <f t="shared" si="48"/>
        <v>2.7</v>
      </c>
      <c r="AK180" s="82">
        <f t="shared" si="50"/>
        <v>1.4</v>
      </c>
    </row>
    <row r="181" spans="1:37" s="4" customFormat="1" x14ac:dyDescent="0.35">
      <c r="A181" s="126" t="str">
        <f>'Indicator Data'!A184</f>
        <v>Uganda</v>
      </c>
      <c r="B181" s="59" t="str">
        <f>'Indicator Data'!B184</f>
        <v>UGA</v>
      </c>
      <c r="C181" s="73">
        <f>ROUND(IF('Indicator Data'!Q184="No data",IF((0.1233*LN('Indicator Data'!BB184)-0.4559)&gt;C$195,0,IF((0.1233*LN('Indicator Data'!BB184)-0.4559)&lt;C$194,10,(C$195-(0.1233*LN('Indicator Data'!BB184)-0.4559))/(C$195-C$194)*10)),IF('Indicator Data'!Q184&gt;C$195,0,IF('Indicator Data'!Q184&lt;C$194,10,(C$195-'Indicator Data'!Q184)/(C$195-C$194)*10))),1)</f>
        <v>6.7</v>
      </c>
      <c r="D181" s="73">
        <f>IF('Indicator Data'!R184="No data","x",ROUND((IF(LOG('Indicator Data'!R184*1000)&gt;D$195,10,IF(LOG('Indicator Data'!R184*1000)&lt;D$194,0,10-(D$195-LOG('Indicator Data'!R184*1000))/(D$195-D$194)*10))),1))</f>
        <v>9.1</v>
      </c>
      <c r="E181" s="74">
        <f t="shared" si="36"/>
        <v>8.1</v>
      </c>
      <c r="F181" s="73">
        <f>IF('Indicator Data'!AF184="No data","x",ROUND(IF('Indicator Data'!AF184&gt;F$195,10,IF('Indicator Data'!AF184&lt;F$194,0,10-(F$195-'Indicator Data'!AF184)/(F$195-F$194)*10)),1))</f>
        <v>7</v>
      </c>
      <c r="G181" s="73">
        <f>IF('Indicator Data'!AG184="No data","x",ROUND(IF('Indicator Data'!AG184&gt;G$195,10,IF('Indicator Data'!AG184&lt;G$194,0,10-(G$195-'Indicator Data'!AG184)/(G$195-G$194)*10)),1))</f>
        <v>4.3</v>
      </c>
      <c r="H181" s="74">
        <f t="shared" si="37"/>
        <v>5.7</v>
      </c>
      <c r="I181" s="75">
        <f>SUM(IF('Indicator Data'!S184=0,0,'Indicator Data'!S184/1000000),SUM('Indicator Data'!T184:U184))</f>
        <v>3059.307992</v>
      </c>
      <c r="J181" s="75">
        <f>I181/'Indicator Data'!BC184*1000000</f>
        <v>71.374165293297523</v>
      </c>
      <c r="K181" s="73">
        <f t="shared" si="38"/>
        <v>1.4</v>
      </c>
      <c r="L181" s="73">
        <f>IF('Indicator Data'!V184="No data","x",ROUND(IF('Indicator Data'!V184&gt;L$195,10,IF('Indicator Data'!V184&lt;L$194,0,10-(L$195-'Indicator Data'!V184)/(L$195-L$194)*10)),1))</f>
        <v>5.3</v>
      </c>
      <c r="M181" s="74">
        <f t="shared" si="39"/>
        <v>3.4</v>
      </c>
      <c r="N181" s="76">
        <f t="shared" si="40"/>
        <v>6.3</v>
      </c>
      <c r="O181" s="88">
        <f>IF(AND('Indicator Data'!AK184="No data",'Indicator Data'!AL184="No data"),0,SUM('Indicator Data'!AK184:AM184)/1000)</f>
        <v>1218.7260000000001</v>
      </c>
      <c r="P181" s="73">
        <f t="shared" si="41"/>
        <v>10</v>
      </c>
      <c r="Q181" s="77">
        <f>O181*1000/'Indicator Data'!BC184</f>
        <v>2.8433080683181938E-2</v>
      </c>
      <c r="R181" s="73">
        <f t="shared" si="42"/>
        <v>7.3</v>
      </c>
      <c r="S181" s="78">
        <f t="shared" si="43"/>
        <v>8.6999999999999993</v>
      </c>
      <c r="T181" s="73">
        <f>IF('Indicator Data'!AB184="No data","x",ROUND(IF('Indicator Data'!AB184&gt;T$195,10,IF('Indicator Data'!AB184&lt;T$194,0,10-(T$195-'Indicator Data'!AB184)/(T$195-T$194)*10)),1))</f>
        <v>10</v>
      </c>
      <c r="U181" s="73">
        <f>IF('Indicator Data'!AA184="No data","x",ROUND(IF('Indicator Data'!AA184&gt;U$195,10,IF('Indicator Data'!AA184&lt;U$194,0,10-(U$195-'Indicator Data'!AA184)/(U$195-U$194)*10)),1))</f>
        <v>3.7</v>
      </c>
      <c r="V181" s="73">
        <f>IF('Indicator Data'!AE184="No data","x",ROUND(IF('Indicator Data'!AE184&gt;V$195,10,IF('Indicator Data'!AE184&lt;V$194,0,10-(V$195-'Indicator Data'!AE184)/(V$195-V$194)*10)),1))</f>
        <v>4.8</v>
      </c>
      <c r="W181" s="74">
        <f t="shared" si="49"/>
        <v>6.2</v>
      </c>
      <c r="X181" s="73">
        <f>IF('Indicator Data'!W184="No data","x",ROUND(IF('Indicator Data'!W184&gt;X$195,10,IF('Indicator Data'!W184&lt;X$194,0,10-(X$195-'Indicator Data'!W184)/(X$195-X$194)*10)),1))</f>
        <v>3.8</v>
      </c>
      <c r="Y181" s="73">
        <f>IF('Indicator Data'!X184="No data","x",ROUND(IF('Indicator Data'!X184&gt;Y$195,10,IF('Indicator Data'!X184&lt;Y$194,0,10-(Y$195-'Indicator Data'!X184)/(Y$195-Y$194)*10)),1))</f>
        <v>2.2999999999999998</v>
      </c>
      <c r="Z181" s="74">
        <f t="shared" si="44"/>
        <v>3.1</v>
      </c>
      <c r="AA181" s="88">
        <f>('Indicator Data'!AJ184+'Indicator Data'!AI184*0.5+'Indicator Data'!AH184*0.25)/1000</f>
        <v>3.9045000000000001</v>
      </c>
      <c r="AB181" s="79">
        <f>AA181*1000/'Indicator Data'!BC184</f>
        <v>9.1092635692915287E-5</v>
      </c>
      <c r="AC181" s="74">
        <f t="shared" si="45"/>
        <v>0</v>
      </c>
      <c r="AD181" s="73">
        <f>IF('Indicator Data'!AN184="No data","x",ROUND(IF('Indicator Data'!AN184&lt;$AD$194,10,IF('Indicator Data'!AN184&gt;$AD$195,0,($AD$195-'Indicator Data'!AN184)/($AD$195-$AD$194)*10)),1))</f>
        <v>7.2</v>
      </c>
      <c r="AE181" s="73">
        <f>IF('Indicator Data'!AO184="No data","x",ROUND(IF('Indicator Data'!AO184&gt;$AE$195,10,IF('Indicator Data'!AO184&lt;$AE$194,0,10-($AE$195-'Indicator Data'!AO184)/($AE$195-$AE$194)*10)),1))</f>
        <v>10</v>
      </c>
      <c r="AF181" s="80">
        <f>IF('Indicator Data'!AP184="No data","x",ROUND(IF('Indicator Data'!AP184&gt;$AF$195,10,IF('Indicator Data'!AP184&lt;$AF$194,0,10-($AF$195-'Indicator Data'!AP184)/($AF$195-$AF$194)*10)),1))</f>
        <v>4.7</v>
      </c>
      <c r="AG181" s="80">
        <f>IF('Indicator Data'!AQ184="No data","x",ROUND(IF('Indicator Data'!AQ184&gt;$AG$195,10,IF('Indicator Data'!AQ184&lt;$AG$194,0,10-($AG$195-'Indicator Data'!AQ184)/($AG$195-$AG$194)*10)),1))</f>
        <v>10</v>
      </c>
      <c r="AH181" s="73">
        <f t="shared" si="46"/>
        <v>5.8</v>
      </c>
      <c r="AI181" s="74">
        <f t="shared" si="47"/>
        <v>7.7</v>
      </c>
      <c r="AJ181" s="81">
        <f t="shared" si="48"/>
        <v>4.9000000000000004</v>
      </c>
      <c r="AK181" s="82">
        <f t="shared" si="50"/>
        <v>7.2</v>
      </c>
    </row>
    <row r="182" spans="1:37" s="4" customFormat="1" x14ac:dyDescent="0.35">
      <c r="A182" s="126" t="str">
        <f>'Indicator Data'!A185</f>
        <v>Ukraine</v>
      </c>
      <c r="B182" s="59" t="str">
        <f>'Indicator Data'!B185</f>
        <v>UKR</v>
      </c>
      <c r="C182" s="73">
        <f>ROUND(IF('Indicator Data'!Q185="No data",IF((0.1233*LN('Indicator Data'!BB185)-0.4559)&gt;C$195,0,IF((0.1233*LN('Indicator Data'!BB185)-0.4559)&lt;C$194,10,(C$195-(0.1233*LN('Indicator Data'!BB185)-0.4559))/(C$195-C$194)*10)),IF('Indicator Data'!Q185&gt;C$195,0,IF('Indicator Data'!Q185&lt;C$194,10,(C$195-'Indicator Data'!Q185)/(C$195-C$194)*10))),1)</f>
        <v>3.1</v>
      </c>
      <c r="D182" s="73">
        <f>IF('Indicator Data'!R185="No data","x",ROUND((IF(LOG('Indicator Data'!R185*1000)&gt;D$195,10,IF(LOG('Indicator Data'!R185*1000)&lt;D$194,0,10-(D$195-LOG('Indicator Data'!R185*1000))/(D$195-D$194)*10))),1))</f>
        <v>0.3</v>
      </c>
      <c r="E182" s="74">
        <f t="shared" si="36"/>
        <v>1.8</v>
      </c>
      <c r="F182" s="73">
        <f>IF('Indicator Data'!AF185="No data","x",ROUND(IF('Indicator Data'!AF185&gt;F$195,10,IF('Indicator Data'!AF185&lt;F$194,0,10-(F$195-'Indicator Data'!AF185)/(F$195-F$194)*10)),1))</f>
        <v>3.8</v>
      </c>
      <c r="G182" s="73">
        <f>IF('Indicator Data'!AG185="No data","x",ROUND(IF('Indicator Data'!AG185&gt;G$195,10,IF('Indicator Data'!AG185&lt;G$194,0,10-(G$195-'Indicator Data'!AG185)/(G$195-G$194)*10)),1))</f>
        <v>0</v>
      </c>
      <c r="H182" s="74">
        <f t="shared" si="37"/>
        <v>1.9</v>
      </c>
      <c r="I182" s="75">
        <f>SUM(IF('Indicator Data'!S185=0,0,'Indicator Data'!S185/1000000),SUM('Indicator Data'!T185:U185))</f>
        <v>2041.5510179999999</v>
      </c>
      <c r="J182" s="75">
        <f>I182/'Indicator Data'!BC185*1000000</f>
        <v>45.53866145778963</v>
      </c>
      <c r="K182" s="73">
        <f t="shared" si="38"/>
        <v>0.9</v>
      </c>
      <c r="L182" s="73">
        <f>IF('Indicator Data'!V185="No data","x",ROUND(IF('Indicator Data'!V185&gt;L$195,10,IF('Indicator Data'!V185&lt;L$194,0,10-(L$195-'Indicator Data'!V185)/(L$195-L$194)*10)),1))</f>
        <v>0.7</v>
      </c>
      <c r="M182" s="74">
        <f t="shared" si="39"/>
        <v>0.8</v>
      </c>
      <c r="N182" s="76">
        <f t="shared" si="40"/>
        <v>1.6</v>
      </c>
      <c r="O182" s="88">
        <f>IF(AND('Indicator Data'!AK185="No data",'Indicator Data'!AL185="No data"),0,SUM('Indicator Data'!AK185:AM185)/1000)</f>
        <v>803.22500000000002</v>
      </c>
      <c r="P182" s="73">
        <f t="shared" si="41"/>
        <v>9.6999999999999993</v>
      </c>
      <c r="Q182" s="77">
        <f>O182*1000/'Indicator Data'!BC185</f>
        <v>1.7916667781962367E-2</v>
      </c>
      <c r="R182" s="73">
        <f t="shared" si="42"/>
        <v>6.5</v>
      </c>
      <c r="S182" s="78">
        <f t="shared" si="43"/>
        <v>8.1</v>
      </c>
      <c r="T182" s="73">
        <f>IF('Indicator Data'!AB185="No data","x",ROUND(IF('Indicator Data'!AB185&gt;T$195,10,IF('Indicator Data'!AB185&lt;T$194,0,10-(T$195-'Indicator Data'!AB185)/(T$195-T$194)*10)),1))</f>
        <v>1.8</v>
      </c>
      <c r="U182" s="73">
        <f>IF('Indicator Data'!AA185="No data","x",ROUND(IF('Indicator Data'!AA185&gt;U$195,10,IF('Indicator Data'!AA185&lt;U$194,0,10-(U$195-'Indicator Data'!AA185)/(U$195-U$194)*10)),1))</f>
        <v>1.5</v>
      </c>
      <c r="V182" s="73" t="str">
        <f>IF('Indicator Data'!AE185="No data","x",ROUND(IF('Indicator Data'!AE185&gt;V$195,10,IF('Indicator Data'!AE185&lt;V$194,0,10-(V$195-'Indicator Data'!AE185)/(V$195-V$194)*10)),1))</f>
        <v>x</v>
      </c>
      <c r="W182" s="74">
        <f t="shared" si="49"/>
        <v>1.7</v>
      </c>
      <c r="X182" s="73">
        <f>IF('Indicator Data'!W185="No data","x",ROUND(IF('Indicator Data'!W185&gt;X$195,10,IF('Indicator Data'!W185&lt;X$194,0,10-(X$195-'Indicator Data'!W185)/(X$195-X$194)*10)),1))</f>
        <v>0.7</v>
      </c>
      <c r="Y182" s="73" t="str">
        <f>IF('Indicator Data'!X185="No data","x",ROUND(IF('Indicator Data'!X185&gt;Y$195,10,IF('Indicator Data'!X185&lt;Y$194,0,10-(Y$195-'Indicator Data'!X185)/(Y$195-Y$194)*10)),1))</f>
        <v>x</v>
      </c>
      <c r="Z182" s="74">
        <f t="shared" si="44"/>
        <v>0.7</v>
      </c>
      <c r="AA182" s="88">
        <f>('Indicator Data'!AJ185+'Indicator Data'!AI185*0.5+'Indicator Data'!AH185*0.25)/1000</f>
        <v>0.65</v>
      </c>
      <c r="AB182" s="79">
        <f>AA182*1000/'Indicator Data'!BC185</f>
        <v>1.4498844107535919E-5</v>
      </c>
      <c r="AC182" s="74">
        <f t="shared" si="45"/>
        <v>0</v>
      </c>
      <c r="AD182" s="73">
        <f>IF('Indicator Data'!AN185="No data","x",ROUND(IF('Indicator Data'!AN185&lt;$AD$194,10,IF('Indicator Data'!AN185&gt;$AD$195,0,($AD$195-'Indicator Data'!AN185)/($AD$195-$AD$194)*10)),1))</f>
        <v>3.6</v>
      </c>
      <c r="AE182" s="73">
        <f>IF('Indicator Data'!AO185="No data","x",ROUND(IF('Indicator Data'!AO185&gt;$AE$195,10,IF('Indicator Data'!AO185&lt;$AE$194,0,10-($AE$195-'Indicator Data'!AO185)/($AE$195-$AE$194)*10)),1))</f>
        <v>0</v>
      </c>
      <c r="AF182" s="80">
        <f>IF('Indicator Data'!AP185="No data","x",ROUND(IF('Indicator Data'!AP185&gt;$AF$195,10,IF('Indicator Data'!AP185&lt;$AF$194,0,10-($AF$195-'Indicator Data'!AP185)/($AF$195-$AF$194)*10)),1))</f>
        <v>4.7</v>
      </c>
      <c r="AG182" s="80">
        <f>IF('Indicator Data'!AQ185="No data","x",ROUND(IF('Indicator Data'!AQ185&gt;$AG$195,10,IF('Indicator Data'!AQ185&lt;$AG$194,0,10-($AG$195-'Indicator Data'!AQ185)/($AG$195-$AG$194)*10)),1))</f>
        <v>2</v>
      </c>
      <c r="AH182" s="73">
        <f t="shared" si="46"/>
        <v>4.2</v>
      </c>
      <c r="AI182" s="74">
        <f t="shared" si="47"/>
        <v>2.6</v>
      </c>
      <c r="AJ182" s="81">
        <f t="shared" si="48"/>
        <v>1.3</v>
      </c>
      <c r="AK182" s="82">
        <f t="shared" si="50"/>
        <v>5.7</v>
      </c>
    </row>
    <row r="183" spans="1:37" s="4" customFormat="1" x14ac:dyDescent="0.35">
      <c r="A183" s="126" t="str">
        <f>'Indicator Data'!A186</f>
        <v>United Arab Emirates</v>
      </c>
      <c r="B183" s="59" t="str">
        <f>'Indicator Data'!B186</f>
        <v>ARE</v>
      </c>
      <c r="C183" s="73">
        <f>ROUND(IF('Indicator Data'!Q186="No data",IF((0.1233*LN('Indicator Data'!BB186)-0.4559)&gt;C$195,0,IF((0.1233*LN('Indicator Data'!BB186)-0.4559)&lt;C$194,10,(C$195-(0.1233*LN('Indicator Data'!BB186)-0.4559))/(C$195-C$194)*10)),IF('Indicator Data'!Q186&gt;C$195,0,IF('Indicator Data'!Q186&lt;C$194,10,(C$195-'Indicator Data'!Q186)/(C$195-C$194)*10))),1)</f>
        <v>1.3</v>
      </c>
      <c r="D183" s="73" t="str">
        <f>IF('Indicator Data'!R186="No data","x",ROUND((IF(LOG('Indicator Data'!R186*1000)&gt;D$195,10,IF(LOG('Indicator Data'!R186*1000)&lt;D$194,0,10-(D$195-LOG('Indicator Data'!R186*1000))/(D$195-D$194)*10))),1))</f>
        <v>x</v>
      </c>
      <c r="E183" s="74">
        <f t="shared" si="36"/>
        <v>1.3</v>
      </c>
      <c r="F183" s="73">
        <f>IF('Indicator Data'!AF186="No data","x",ROUND(IF('Indicator Data'!AF186&gt;F$195,10,IF('Indicator Data'!AF186&lt;F$194,0,10-(F$195-'Indicator Data'!AF186)/(F$195-F$194)*10)),1))</f>
        <v>3.1</v>
      </c>
      <c r="G183" s="73" t="str">
        <f>IF('Indicator Data'!AG186="No data","x",ROUND(IF('Indicator Data'!AG186&gt;G$195,10,IF('Indicator Data'!AG186&lt;G$194,0,10-(G$195-'Indicator Data'!AG186)/(G$195-G$194)*10)),1))</f>
        <v>x</v>
      </c>
      <c r="H183" s="74">
        <f t="shared" si="37"/>
        <v>3.1</v>
      </c>
      <c r="I183" s="75">
        <f>SUM(IF('Indicator Data'!S186=0,0,'Indicator Data'!S186/1000000),SUM('Indicator Data'!T186:U186))</f>
        <v>0</v>
      </c>
      <c r="J183" s="75">
        <f>I183/'Indicator Data'!BC186*1000000</f>
        <v>0</v>
      </c>
      <c r="K183" s="73">
        <f t="shared" si="38"/>
        <v>0</v>
      </c>
      <c r="L183" s="73" t="str">
        <f>IF('Indicator Data'!V186="No data","x",ROUND(IF('Indicator Data'!V186&gt;L$195,10,IF('Indicator Data'!V186&lt;L$194,0,10-(L$195-'Indicator Data'!V186)/(L$195-L$194)*10)),1))</f>
        <v>x</v>
      </c>
      <c r="M183" s="74">
        <f t="shared" si="39"/>
        <v>0</v>
      </c>
      <c r="N183" s="76">
        <f t="shared" si="40"/>
        <v>1.4</v>
      </c>
      <c r="O183" s="88">
        <f>IF(AND('Indicator Data'!AK186="No data",'Indicator Data'!AL186="No data"),0,SUM('Indicator Data'!AK186:AM186)/1000)</f>
        <v>0.96899999999999997</v>
      </c>
      <c r="P183" s="73">
        <f t="shared" si="41"/>
        <v>0</v>
      </c>
      <c r="Q183" s="77">
        <f>O183*1000/'Indicator Data'!BC186</f>
        <v>1.0308351626490867E-4</v>
      </c>
      <c r="R183" s="73">
        <f t="shared" si="42"/>
        <v>1.8</v>
      </c>
      <c r="S183" s="78">
        <f t="shared" si="43"/>
        <v>0.9</v>
      </c>
      <c r="T183" s="73" t="str">
        <f>IF('Indicator Data'!AB186="No data","x",ROUND(IF('Indicator Data'!AB186&gt;T$195,10,IF('Indicator Data'!AB186&lt;T$194,0,10-(T$195-'Indicator Data'!AB186)/(T$195-T$194)*10)),1))</f>
        <v>x</v>
      </c>
      <c r="U183" s="73">
        <f>IF('Indicator Data'!AA186="No data","x",ROUND(IF('Indicator Data'!AA186&gt;U$195,10,IF('Indicator Data'!AA186&lt;U$194,0,10-(U$195-'Indicator Data'!AA186)/(U$195-U$194)*10)),1))</f>
        <v>0</v>
      </c>
      <c r="V183" s="73" t="str">
        <f>IF('Indicator Data'!AE186="No data","x",ROUND(IF('Indicator Data'!AE186&gt;V$195,10,IF('Indicator Data'!AE186&lt;V$194,0,10-(V$195-'Indicator Data'!AE186)/(V$195-V$194)*10)),1))</f>
        <v>x</v>
      </c>
      <c r="W183" s="74">
        <f t="shared" si="49"/>
        <v>0</v>
      </c>
      <c r="X183" s="73">
        <f>IF('Indicator Data'!W186="No data","x",ROUND(IF('Indicator Data'!W186&gt;X$195,10,IF('Indicator Data'!W186&lt;X$194,0,10-(X$195-'Indicator Data'!W186)/(X$195-X$194)*10)),1))</f>
        <v>0.7</v>
      </c>
      <c r="Y183" s="73" t="str">
        <f>IF('Indicator Data'!X186="No data","x",ROUND(IF('Indicator Data'!X186&gt;Y$195,10,IF('Indicator Data'!X186&lt;Y$194,0,10-(Y$195-'Indicator Data'!X186)/(Y$195-Y$194)*10)),1))</f>
        <v>x</v>
      </c>
      <c r="Z183" s="74">
        <f t="shared" si="44"/>
        <v>0.7</v>
      </c>
      <c r="AA183" s="88">
        <f>('Indicator Data'!AJ186+'Indicator Data'!AI186*0.5+'Indicator Data'!AH186*0.25)/1000</f>
        <v>9.4E-2</v>
      </c>
      <c r="AB183" s="79">
        <f>AA183*1000/'Indicator Data'!BC186</f>
        <v>9.9998457470602846E-6</v>
      </c>
      <c r="AC183" s="74">
        <f t="shared" si="45"/>
        <v>0</v>
      </c>
      <c r="AD183" s="73">
        <f>IF('Indicator Data'!AN186="No data","x",ROUND(IF('Indicator Data'!AN186&lt;$AD$194,10,IF('Indicator Data'!AN186&gt;$AD$195,0,($AD$195-'Indicator Data'!AN186)/($AD$195-$AD$194)*10)),1))</f>
        <v>3.5</v>
      </c>
      <c r="AE183" s="73">
        <f>IF('Indicator Data'!AO186="No data","x",ROUND(IF('Indicator Data'!AO186&gt;$AE$195,10,IF('Indicator Data'!AO186&lt;$AE$194,0,10-($AE$195-'Indicator Data'!AO186)/($AE$195-$AE$194)*10)),1))</f>
        <v>0</v>
      </c>
      <c r="AF183" s="80" t="str">
        <f>IF('Indicator Data'!AP186="No data","x",ROUND(IF('Indicator Data'!AP186&gt;$AF$195,10,IF('Indicator Data'!AP186&lt;$AF$194,0,10-($AF$195-'Indicator Data'!AP186)/($AF$195-$AF$194)*10)),1))</f>
        <v>x</v>
      </c>
      <c r="AG183" s="80" t="str">
        <f>IF('Indicator Data'!AQ186="No data","x",ROUND(IF('Indicator Data'!AQ186&gt;$AG$195,10,IF('Indicator Data'!AQ186&lt;$AG$194,0,10-($AG$195-'Indicator Data'!AQ186)/($AG$195-$AG$194)*10)),1))</f>
        <v>x</v>
      </c>
      <c r="AH183" s="73" t="str">
        <f t="shared" si="46"/>
        <v>x</v>
      </c>
      <c r="AI183" s="74">
        <f t="shared" si="47"/>
        <v>1.8</v>
      </c>
      <c r="AJ183" s="81">
        <f t="shared" si="48"/>
        <v>0.7</v>
      </c>
      <c r="AK183" s="82">
        <f t="shared" si="50"/>
        <v>0.8</v>
      </c>
    </row>
    <row r="184" spans="1:37" s="4" customFormat="1" x14ac:dyDescent="0.35">
      <c r="A184" s="126" t="str">
        <f>'Indicator Data'!A187</f>
        <v>United Kingdom</v>
      </c>
      <c r="B184" s="59" t="str">
        <f>'Indicator Data'!B187</f>
        <v>GBR</v>
      </c>
      <c r="C184" s="73">
        <f>ROUND(IF('Indicator Data'!Q187="No data",IF((0.1233*LN('Indicator Data'!BB187)-0.4559)&gt;C$195,0,IF((0.1233*LN('Indicator Data'!BB187)-0.4559)&lt;C$194,10,(C$195-(0.1233*LN('Indicator Data'!BB187)-0.4559))/(C$195-C$194)*10)),IF('Indicator Data'!Q187&gt;C$195,0,IF('Indicator Data'!Q187&lt;C$194,10,(C$195-'Indicator Data'!Q187)/(C$195-C$194)*10))),1)</f>
        <v>0.4</v>
      </c>
      <c r="D184" s="73" t="str">
        <f>IF('Indicator Data'!R187="No data","x",ROUND((IF(LOG('Indicator Data'!R187*1000)&gt;D$195,10,IF(LOG('Indicator Data'!R187*1000)&lt;D$194,0,10-(D$195-LOG('Indicator Data'!R187*1000))/(D$195-D$194)*10))),1))</f>
        <v>x</v>
      </c>
      <c r="E184" s="74">
        <f t="shared" si="36"/>
        <v>0.4</v>
      </c>
      <c r="F184" s="73">
        <f>IF('Indicator Data'!AF187="No data","x",ROUND(IF('Indicator Data'!AF187&gt;F$195,10,IF('Indicator Data'!AF187&lt;F$194,0,10-(F$195-'Indicator Data'!AF187)/(F$195-F$194)*10)),1))</f>
        <v>1.5</v>
      </c>
      <c r="G184" s="73">
        <f>IF('Indicator Data'!AG187="No data","x",ROUND(IF('Indicator Data'!AG187&gt;G$195,10,IF('Indicator Data'!AG187&lt;G$194,0,10-(G$195-'Indicator Data'!AG187)/(G$195-G$194)*10)),1))</f>
        <v>1.9</v>
      </c>
      <c r="H184" s="74">
        <f t="shared" si="37"/>
        <v>1.7</v>
      </c>
      <c r="I184" s="75">
        <f>SUM(IF('Indicator Data'!S187=0,0,'Indicator Data'!S187/1000000),SUM('Indicator Data'!T187:U187))</f>
        <v>0</v>
      </c>
      <c r="J184" s="75">
        <f>I184/'Indicator Data'!BC187*1000000</f>
        <v>0</v>
      </c>
      <c r="K184" s="73">
        <f t="shared" si="38"/>
        <v>0</v>
      </c>
      <c r="L184" s="73" t="str">
        <f>IF('Indicator Data'!V187="No data","x",ROUND(IF('Indicator Data'!V187&gt;L$195,10,IF('Indicator Data'!V187&lt;L$194,0,10-(L$195-'Indicator Data'!V187)/(L$195-L$194)*10)),1))</f>
        <v>x</v>
      </c>
      <c r="M184" s="74">
        <f t="shared" si="39"/>
        <v>0</v>
      </c>
      <c r="N184" s="76">
        <f t="shared" si="40"/>
        <v>0.6</v>
      </c>
      <c r="O184" s="88">
        <f>IF(AND('Indicator Data'!AK187="No data",'Indicator Data'!AL187="No data"),0,SUM('Indicator Data'!AK187:AM187)/1000)</f>
        <v>124.018</v>
      </c>
      <c r="P184" s="73">
        <f t="shared" si="41"/>
        <v>7</v>
      </c>
      <c r="Q184" s="77">
        <f>O184*1000/'Indicator Data'!BC187</f>
        <v>1.8784267224248206E-3</v>
      </c>
      <c r="R184" s="73">
        <f t="shared" si="42"/>
        <v>3.7</v>
      </c>
      <c r="S184" s="78">
        <f t="shared" si="43"/>
        <v>5.4</v>
      </c>
      <c r="T184" s="73">
        <f>IF('Indicator Data'!AB187="No data","x",ROUND(IF('Indicator Data'!AB187&gt;T$195,10,IF('Indicator Data'!AB187&lt;T$194,0,10-(T$195-'Indicator Data'!AB187)/(T$195-T$194)*10)),1))</f>
        <v>0.6</v>
      </c>
      <c r="U184" s="73">
        <f>IF('Indicator Data'!AA187="No data","x",ROUND(IF('Indicator Data'!AA187&gt;U$195,10,IF('Indicator Data'!AA187&lt;U$194,0,10-(U$195-'Indicator Data'!AA187)/(U$195-U$194)*10)),1))</f>
        <v>0.2</v>
      </c>
      <c r="V184" s="73" t="str">
        <f>IF('Indicator Data'!AE187="No data","x",ROUND(IF('Indicator Data'!AE187&gt;V$195,10,IF('Indicator Data'!AE187&lt;V$194,0,10-(V$195-'Indicator Data'!AE187)/(V$195-V$194)*10)),1))</f>
        <v>x</v>
      </c>
      <c r="W184" s="74">
        <f t="shared" si="49"/>
        <v>0.4</v>
      </c>
      <c r="X184" s="73">
        <f>IF('Indicator Data'!W187="No data","x",ROUND(IF('Indicator Data'!W187&gt;X$195,10,IF('Indicator Data'!W187&lt;X$194,0,10-(X$195-'Indicator Data'!W187)/(X$195-X$194)*10)),1))</f>
        <v>0.3</v>
      </c>
      <c r="Y184" s="73" t="str">
        <f>IF('Indicator Data'!X187="No data","x",ROUND(IF('Indicator Data'!X187&gt;Y$195,10,IF('Indicator Data'!X187&lt;Y$194,0,10-(Y$195-'Indicator Data'!X187)/(Y$195-Y$194)*10)),1))</f>
        <v>x</v>
      </c>
      <c r="Z184" s="74">
        <f t="shared" si="44"/>
        <v>0.3</v>
      </c>
      <c r="AA184" s="88">
        <f>('Indicator Data'!AJ187+'Indicator Data'!AI187*0.5+'Indicator Data'!AH187*0.25)/1000</f>
        <v>3.9E-2</v>
      </c>
      <c r="AB184" s="79">
        <f>AA184*1000/'Indicator Data'!BC187</f>
        <v>5.9070975321782324E-7</v>
      </c>
      <c r="AC184" s="74">
        <f t="shared" si="45"/>
        <v>0</v>
      </c>
      <c r="AD184" s="73">
        <f>IF('Indicator Data'!AN187="No data","x",ROUND(IF('Indicator Data'!AN187&lt;$AD$194,10,IF('Indicator Data'!AN187&gt;$AD$195,0,($AD$195-'Indicator Data'!AN187)/($AD$195-$AD$194)*10)),1))</f>
        <v>1.9</v>
      </c>
      <c r="AE184" s="73">
        <f>IF('Indicator Data'!AO187="No data","x",ROUND(IF('Indicator Data'!AO187&gt;$AE$195,10,IF('Indicator Data'!AO187&lt;$AE$194,0,10-($AE$195-'Indicator Data'!AO187)/($AE$195-$AE$194)*10)),1))</f>
        <v>0</v>
      </c>
      <c r="AF184" s="80">
        <f>IF('Indicator Data'!AP187="No data","x",ROUND(IF('Indicator Data'!AP187&gt;$AF$195,10,IF('Indicator Data'!AP187&lt;$AF$194,0,10-($AF$195-'Indicator Data'!AP187)/($AF$195-$AF$194)*10)),1))</f>
        <v>0.2</v>
      </c>
      <c r="AG184" s="80">
        <f>IF('Indicator Data'!AQ187="No data","x",ROUND(IF('Indicator Data'!AQ187&gt;$AG$195,10,IF('Indicator Data'!AQ187&lt;$AG$194,0,10-($AG$195-'Indicator Data'!AQ187)/($AG$195-$AG$194)*10)),1))</f>
        <v>2.5</v>
      </c>
      <c r="AH184" s="73">
        <f t="shared" si="46"/>
        <v>0.7</v>
      </c>
      <c r="AI184" s="74">
        <f t="shared" si="47"/>
        <v>0.9</v>
      </c>
      <c r="AJ184" s="81">
        <f t="shared" si="48"/>
        <v>0.4</v>
      </c>
      <c r="AK184" s="82">
        <f t="shared" si="50"/>
        <v>3.3</v>
      </c>
    </row>
    <row r="185" spans="1:37" s="4" customFormat="1" x14ac:dyDescent="0.35">
      <c r="A185" s="126" t="str">
        <f>'Indicator Data'!A188</f>
        <v>United States of America</v>
      </c>
      <c r="B185" s="59" t="str">
        <f>'Indicator Data'!B188</f>
        <v>USA</v>
      </c>
      <c r="C185" s="73">
        <f>ROUND(IF('Indicator Data'!Q188="No data",IF((0.1233*LN('Indicator Data'!BB188)-0.4559)&gt;C$195,0,IF((0.1233*LN('Indicator Data'!BB188)-0.4559)&lt;C$194,10,(C$195-(0.1233*LN('Indicator Data'!BB188)-0.4559))/(C$195-C$194)*10)),IF('Indicator Data'!Q188&gt;C$195,0,IF('Indicator Data'!Q188&lt;C$194,10,(C$195-'Indicator Data'!Q188)/(C$195-C$194)*10))),1)</f>
        <v>0.4</v>
      </c>
      <c r="D185" s="73" t="str">
        <f>IF('Indicator Data'!R188="No data","x",ROUND((IF(LOG('Indicator Data'!R188*1000)&gt;D$195,10,IF(LOG('Indicator Data'!R188*1000)&lt;D$194,0,10-(D$195-LOG('Indicator Data'!R188*1000))/(D$195-D$194)*10))),1))</f>
        <v>x</v>
      </c>
      <c r="E185" s="74">
        <f t="shared" si="36"/>
        <v>0.4</v>
      </c>
      <c r="F185" s="73">
        <f>IF('Indicator Data'!AF188="No data","x",ROUND(IF('Indicator Data'!AF188&gt;F$195,10,IF('Indicator Data'!AF188&lt;F$194,0,10-(F$195-'Indicator Data'!AF188)/(F$195-F$194)*10)),1))</f>
        <v>2.5</v>
      </c>
      <c r="G185" s="73">
        <f>IF('Indicator Data'!AG188="No data","x",ROUND(IF('Indicator Data'!AG188&gt;G$195,10,IF('Indicator Data'!AG188&lt;G$194,0,10-(G$195-'Indicator Data'!AG188)/(G$195-G$194)*10)),1))</f>
        <v>4.0999999999999996</v>
      </c>
      <c r="H185" s="74">
        <f t="shared" si="37"/>
        <v>3.3</v>
      </c>
      <c r="I185" s="75">
        <f>SUM(IF('Indicator Data'!S188=0,0,'Indicator Data'!S188/1000000),SUM('Indicator Data'!T188:U188))</f>
        <v>7.2999999999999995E-2</v>
      </c>
      <c r="J185" s="75">
        <f>I185/'Indicator Data'!BC188*1000000</f>
        <v>2.2411944758498215E-4</v>
      </c>
      <c r="K185" s="73">
        <f t="shared" si="38"/>
        <v>0</v>
      </c>
      <c r="L185" s="73" t="str">
        <f>IF('Indicator Data'!V188="No data","x",ROUND(IF('Indicator Data'!V188&gt;L$195,10,IF('Indicator Data'!V188&lt;L$194,0,10-(L$195-'Indicator Data'!V188)/(L$195-L$194)*10)),1))</f>
        <v>x</v>
      </c>
      <c r="M185" s="74">
        <f t="shared" si="39"/>
        <v>0</v>
      </c>
      <c r="N185" s="76">
        <f t="shared" si="40"/>
        <v>1</v>
      </c>
      <c r="O185" s="88">
        <f>IF(AND('Indicator Data'!AK188="No data",'Indicator Data'!AL188="No data"),0,SUM('Indicator Data'!AK188:AM188)/1000)</f>
        <v>299.65300000000002</v>
      </c>
      <c r="P185" s="73">
        <f t="shared" si="41"/>
        <v>8.3000000000000007</v>
      </c>
      <c r="Q185" s="77">
        <f>O185*1000/'Indicator Data'!BC188</f>
        <v>9.1997349078332406E-4</v>
      </c>
      <c r="R185" s="73">
        <f t="shared" si="42"/>
        <v>3.1</v>
      </c>
      <c r="S185" s="78">
        <f t="shared" si="43"/>
        <v>5.7</v>
      </c>
      <c r="T185" s="73" t="str">
        <f>IF('Indicator Data'!AB188="No data","x",ROUND(IF('Indicator Data'!AB188&gt;T$195,10,IF('Indicator Data'!AB188&lt;T$194,0,10-(T$195-'Indicator Data'!AB188)/(T$195-T$194)*10)),1))</f>
        <v>x</v>
      </c>
      <c r="U185" s="73">
        <f>IF('Indicator Data'!AA188="No data","x",ROUND(IF('Indicator Data'!AA188&gt;U$195,10,IF('Indicator Data'!AA188&lt;U$194,0,10-(U$195-'Indicator Data'!AA188)/(U$195-U$194)*10)),1))</f>
        <v>0.1</v>
      </c>
      <c r="V185" s="73" t="str">
        <f>IF('Indicator Data'!AE188="No data","x",ROUND(IF('Indicator Data'!AE188&gt;V$195,10,IF('Indicator Data'!AE188&lt;V$194,0,10-(V$195-'Indicator Data'!AE188)/(V$195-V$194)*10)),1))</f>
        <v>x</v>
      </c>
      <c r="W185" s="74">
        <f t="shared" si="49"/>
        <v>0.1</v>
      </c>
      <c r="X185" s="73">
        <f>IF('Indicator Data'!W188="No data","x",ROUND(IF('Indicator Data'!W188&gt;X$195,10,IF('Indicator Data'!W188&lt;X$194,0,10-(X$195-'Indicator Data'!W188)/(X$195-X$194)*10)),1))</f>
        <v>0.5</v>
      </c>
      <c r="Y185" s="73">
        <f>IF('Indicator Data'!X188="No data","x",ROUND(IF('Indicator Data'!X188&gt;Y$195,10,IF('Indicator Data'!X188&lt;Y$194,0,10-(Y$195-'Indicator Data'!X188)/(Y$195-Y$194)*10)),1))</f>
        <v>0.1</v>
      </c>
      <c r="Z185" s="74">
        <f t="shared" si="44"/>
        <v>0.3</v>
      </c>
      <c r="AA185" s="88">
        <f>('Indicator Data'!AJ188+'Indicator Data'!AI188*0.5+'Indicator Data'!AH188*0.25)/1000</f>
        <v>23475.283500000001</v>
      </c>
      <c r="AB185" s="79">
        <f>AA185*1000/'Indicator Data'!BC188</f>
        <v>7.2072158492066399E-2</v>
      </c>
      <c r="AC185" s="74">
        <f t="shared" si="45"/>
        <v>7.2</v>
      </c>
      <c r="AD185" s="73">
        <f>IF('Indicator Data'!AN188="No data","x",ROUND(IF('Indicator Data'!AN188&lt;$AD$194,10,IF('Indicator Data'!AN188&gt;$AD$195,0,($AD$195-'Indicator Data'!AN188)/($AD$195-$AD$194)*10)),1))</f>
        <v>0.5</v>
      </c>
      <c r="AE185" s="73">
        <f>IF('Indicator Data'!AO188="No data","x",ROUND(IF('Indicator Data'!AO188&gt;$AE$195,10,IF('Indicator Data'!AO188&lt;$AE$194,0,10-($AE$195-'Indicator Data'!AO188)/($AE$195-$AE$194)*10)),1))</f>
        <v>0</v>
      </c>
      <c r="AF185" s="80">
        <f>IF('Indicator Data'!AP188="No data","x",ROUND(IF('Indicator Data'!AP188&gt;$AF$195,10,IF('Indicator Data'!AP188&lt;$AF$194,0,10-($AF$195-'Indicator Data'!AP188)/($AF$195-$AF$194)*10)),1))</f>
        <v>0</v>
      </c>
      <c r="AG185" s="80">
        <f>IF('Indicator Data'!AQ188="No data","x",ROUND(IF('Indicator Data'!AQ188&gt;$AG$195,10,IF('Indicator Data'!AQ188&lt;$AG$194,0,10-($AG$195-'Indicator Data'!AQ188)/($AG$195-$AG$194)*10)),1))</f>
        <v>0</v>
      </c>
      <c r="AH185" s="73">
        <f t="shared" si="46"/>
        <v>0</v>
      </c>
      <c r="AI185" s="74">
        <f t="shared" si="47"/>
        <v>0.2</v>
      </c>
      <c r="AJ185" s="81">
        <f t="shared" si="48"/>
        <v>2.7</v>
      </c>
      <c r="AK185" s="82">
        <f t="shared" si="50"/>
        <v>4.4000000000000004</v>
      </c>
    </row>
    <row r="186" spans="1:37" s="4" customFormat="1" x14ac:dyDescent="0.35">
      <c r="A186" s="126" t="str">
        <f>'Indicator Data'!A189</f>
        <v>Uruguay</v>
      </c>
      <c r="B186" s="59" t="str">
        <f>'Indicator Data'!B189</f>
        <v>URY</v>
      </c>
      <c r="C186" s="73">
        <f>ROUND(IF('Indicator Data'!Q189="No data",IF((0.1233*LN('Indicator Data'!BB189)-0.4559)&gt;C$195,0,IF((0.1233*LN('Indicator Data'!BB189)-0.4559)&lt;C$194,10,(C$195-(0.1233*LN('Indicator Data'!BB189)-0.4559))/(C$195-C$194)*10)),IF('Indicator Data'!Q189&gt;C$195,0,IF('Indicator Data'!Q189&lt;C$194,10,(C$195-'Indicator Data'!Q189)/(C$195-C$194)*10))),1)</f>
        <v>2.2000000000000002</v>
      </c>
      <c r="D186" s="73" t="str">
        <f>IF('Indicator Data'!R189="No data","x",ROUND((IF(LOG('Indicator Data'!R189*1000)&gt;D$195,10,IF(LOG('Indicator Data'!R189*1000)&lt;D$194,0,10-(D$195-LOG('Indicator Data'!R189*1000))/(D$195-D$194)*10))),1))</f>
        <v>x</v>
      </c>
      <c r="E186" s="74">
        <f t="shared" si="36"/>
        <v>2.2000000000000002</v>
      </c>
      <c r="F186" s="73">
        <f>IF('Indicator Data'!AF189="No data","x",ROUND(IF('Indicator Data'!AF189&gt;F$195,10,IF('Indicator Data'!AF189&lt;F$194,0,10-(F$195-'Indicator Data'!AF189)/(F$195-F$194)*10)),1))</f>
        <v>3.6</v>
      </c>
      <c r="G186" s="73">
        <f>IF('Indicator Data'!AG189="No data","x",ROUND(IF('Indicator Data'!AG189&gt;G$195,10,IF('Indicator Data'!AG189&lt;G$194,0,10-(G$195-'Indicator Data'!AG189)/(G$195-G$194)*10)),1))</f>
        <v>3.7</v>
      </c>
      <c r="H186" s="74">
        <f t="shared" si="37"/>
        <v>3.7</v>
      </c>
      <c r="I186" s="75">
        <f>SUM(IF('Indicator Data'!S189=0,0,'Indicator Data'!S189/1000000),SUM('Indicator Data'!T189:U189))</f>
        <v>37.450000000000003</v>
      </c>
      <c r="J186" s="75">
        <f>I186/'Indicator Data'!BC189*1000000</f>
        <v>10.83387575034353</v>
      </c>
      <c r="K186" s="73">
        <f t="shared" si="38"/>
        <v>0.2</v>
      </c>
      <c r="L186" s="73">
        <f>IF('Indicator Data'!V189="No data","x",ROUND(IF('Indicator Data'!V189&gt;L$195,10,IF('Indicator Data'!V189&lt;L$194,0,10-(L$195-'Indicator Data'!V189)/(L$195-L$194)*10)),1))</f>
        <v>0</v>
      </c>
      <c r="M186" s="74">
        <f t="shared" si="39"/>
        <v>0.1</v>
      </c>
      <c r="N186" s="76">
        <f t="shared" si="40"/>
        <v>2.1</v>
      </c>
      <c r="O186" s="88">
        <f>IF(AND('Indicator Data'!AK189="No data",'Indicator Data'!AL189="No data"),0,SUM('Indicator Data'!AK189:AM189)/1000)</f>
        <v>0.34399999999999997</v>
      </c>
      <c r="P186" s="73">
        <f t="shared" si="41"/>
        <v>0</v>
      </c>
      <c r="Q186" s="77">
        <f>O186*1000/'Indicator Data'!BC189</f>
        <v>9.951544080422362E-5</v>
      </c>
      <c r="R186" s="73">
        <f t="shared" si="42"/>
        <v>1.8</v>
      </c>
      <c r="S186" s="78">
        <f t="shared" si="43"/>
        <v>0.9</v>
      </c>
      <c r="T186" s="73">
        <f>IF('Indicator Data'!AB189="No data","x",ROUND(IF('Indicator Data'!AB189&gt;T$195,10,IF('Indicator Data'!AB189&lt;T$194,0,10-(T$195-'Indicator Data'!AB189)/(T$195-T$194)*10)),1))</f>
        <v>1.2</v>
      </c>
      <c r="U186" s="73">
        <f>IF('Indicator Data'!AA189="No data","x",ROUND(IF('Indicator Data'!AA189&gt;U$195,10,IF('Indicator Data'!AA189&lt;U$194,0,10-(U$195-'Indicator Data'!AA189)/(U$195-U$194)*10)),1))</f>
        <v>0.6</v>
      </c>
      <c r="V186" s="73" t="str">
        <f>IF('Indicator Data'!AE189="No data","x",ROUND(IF('Indicator Data'!AE189&gt;V$195,10,IF('Indicator Data'!AE189&lt;V$194,0,10-(V$195-'Indicator Data'!AE189)/(V$195-V$194)*10)),1))</f>
        <v>x</v>
      </c>
      <c r="W186" s="74">
        <f t="shared" si="49"/>
        <v>0.9</v>
      </c>
      <c r="X186" s="73">
        <f>IF('Indicator Data'!W189="No data","x",ROUND(IF('Indicator Data'!W189&gt;X$195,10,IF('Indicator Data'!W189&lt;X$194,0,10-(X$195-'Indicator Data'!W189)/(X$195-X$194)*10)),1))</f>
        <v>0.6</v>
      </c>
      <c r="Y186" s="73">
        <f>IF('Indicator Data'!X189="No data","x",ROUND(IF('Indicator Data'!X189&gt;Y$195,10,IF('Indicator Data'!X189&lt;Y$194,0,10-(Y$195-'Indicator Data'!X189)/(Y$195-Y$194)*10)),1))</f>
        <v>1</v>
      </c>
      <c r="Z186" s="74">
        <f t="shared" si="44"/>
        <v>0.8</v>
      </c>
      <c r="AA186" s="88">
        <f>('Indicator Data'!AJ189+'Indicator Data'!AI189*0.5+'Indicator Data'!AH189*0.25)/1000</f>
        <v>17.10575</v>
      </c>
      <c r="AB186" s="79">
        <f>AA186*1000/'Indicator Data'!BC189</f>
        <v>4.9485065451652568E-3</v>
      </c>
      <c r="AC186" s="74">
        <f t="shared" si="45"/>
        <v>0.5</v>
      </c>
      <c r="AD186" s="73">
        <f>IF('Indicator Data'!AN189="No data","x",ROUND(IF('Indicator Data'!AN189&lt;$AD$194,10,IF('Indicator Data'!AN189&gt;$AD$195,0,($AD$195-'Indicator Data'!AN189)/($AD$195-$AD$194)*10)),1))</f>
        <v>2.5</v>
      </c>
      <c r="AE186" s="73">
        <f>IF('Indicator Data'!AO189="No data","x",ROUND(IF('Indicator Data'!AO189&gt;$AE$195,10,IF('Indicator Data'!AO189&lt;$AE$194,0,10-($AE$195-'Indicator Data'!AO189)/($AE$195-$AE$194)*10)),1))</f>
        <v>0</v>
      </c>
      <c r="AF186" s="80">
        <f>IF('Indicator Data'!AP189="No data","x",ROUND(IF('Indicator Data'!AP189&gt;$AF$195,10,IF('Indicator Data'!AP189&lt;$AF$194,0,10-($AF$195-'Indicator Data'!AP189)/($AF$195-$AF$194)*10)),1))</f>
        <v>2.4</v>
      </c>
      <c r="AG186" s="80">
        <f>IF('Indicator Data'!AQ189="No data","x",ROUND(IF('Indicator Data'!AQ189&gt;$AG$195,10,IF('Indicator Data'!AQ189&lt;$AG$194,0,10-($AG$195-'Indicator Data'!AQ189)/($AG$195-$AG$194)*10)),1))</f>
        <v>3.2</v>
      </c>
      <c r="AH186" s="73">
        <f t="shared" si="46"/>
        <v>2.6</v>
      </c>
      <c r="AI186" s="74">
        <f t="shared" si="47"/>
        <v>1.7</v>
      </c>
      <c r="AJ186" s="81">
        <f t="shared" si="48"/>
        <v>1</v>
      </c>
      <c r="AK186" s="82">
        <f t="shared" si="50"/>
        <v>1</v>
      </c>
    </row>
    <row r="187" spans="1:37" s="4" customFormat="1" x14ac:dyDescent="0.35">
      <c r="A187" s="126" t="str">
        <f>'Indicator Data'!A190</f>
        <v>Uzbekistan</v>
      </c>
      <c r="B187" s="59" t="str">
        <f>'Indicator Data'!B190</f>
        <v>UZB</v>
      </c>
      <c r="C187" s="73">
        <f>ROUND(IF('Indicator Data'!Q190="No data",IF((0.1233*LN('Indicator Data'!BB190)-0.4559)&gt;C$195,0,IF((0.1233*LN('Indicator Data'!BB190)-0.4559)&lt;C$194,10,(C$195-(0.1233*LN('Indicator Data'!BB190)-0.4559))/(C$195-C$194)*10)),IF('Indicator Data'!Q190&gt;C$195,0,IF('Indicator Data'!Q190&lt;C$194,10,(C$195-'Indicator Data'!Q190)/(C$195-C$194)*10))),1)</f>
        <v>3.7</v>
      </c>
      <c r="D187" s="73" t="str">
        <f>IF('Indicator Data'!R190="No data","x",ROUND((IF(LOG('Indicator Data'!R190*1000)&gt;D$195,10,IF(LOG('Indicator Data'!R190*1000)&lt;D$194,0,10-(D$195-LOG('Indicator Data'!R190*1000))/(D$195-D$194)*10))),1))</f>
        <v>x</v>
      </c>
      <c r="E187" s="74">
        <f t="shared" si="36"/>
        <v>3.7</v>
      </c>
      <c r="F187" s="73">
        <f>IF('Indicator Data'!AF190="No data","x",ROUND(IF('Indicator Data'!AF190&gt;F$195,10,IF('Indicator Data'!AF190&lt;F$194,0,10-(F$195-'Indicator Data'!AF190)/(F$195-F$194)*10)),1))</f>
        <v>3.7</v>
      </c>
      <c r="G187" s="73" t="str">
        <f>IF('Indicator Data'!AG190="No data","x",ROUND(IF('Indicator Data'!AG190&gt;G$195,10,IF('Indicator Data'!AG190&lt;G$194,0,10-(G$195-'Indicator Data'!AG190)/(G$195-G$194)*10)),1))</f>
        <v>x</v>
      </c>
      <c r="H187" s="74">
        <f t="shared" si="37"/>
        <v>3.7</v>
      </c>
      <c r="I187" s="75">
        <f>SUM(IF('Indicator Data'!S190=0,0,'Indicator Data'!S190/1000000),SUM('Indicator Data'!T190:U190))</f>
        <v>562.82000000000005</v>
      </c>
      <c r="J187" s="75">
        <f>I187/'Indicator Data'!BC190*1000000</f>
        <v>17.37785297895465</v>
      </c>
      <c r="K187" s="73">
        <f t="shared" si="38"/>
        <v>0.3</v>
      </c>
      <c r="L187" s="73">
        <f>IF('Indicator Data'!V190="No data","x",ROUND(IF('Indicator Data'!V190&gt;L$195,10,IF('Indicator Data'!V190&lt;L$194,0,10-(L$195-'Indicator Data'!V190)/(L$195-L$194)*10)),1))</f>
        <v>0.8</v>
      </c>
      <c r="M187" s="74">
        <f t="shared" si="39"/>
        <v>0.6</v>
      </c>
      <c r="N187" s="76">
        <f t="shared" si="40"/>
        <v>2.9</v>
      </c>
      <c r="O187" s="88">
        <f>IF(AND('Indicator Data'!AK190="No data",'Indicator Data'!AL190="No data"),0,SUM('Indicator Data'!AK190:AM190)/1000)</f>
        <v>1.7000000000000001E-2</v>
      </c>
      <c r="P187" s="73">
        <f t="shared" si="41"/>
        <v>0</v>
      </c>
      <c r="Q187" s="77">
        <f>O187*1000/'Indicator Data'!BC190</f>
        <v>5.2489872542238905E-7</v>
      </c>
      <c r="R187" s="73">
        <f t="shared" si="42"/>
        <v>0</v>
      </c>
      <c r="S187" s="78">
        <f t="shared" si="43"/>
        <v>0</v>
      </c>
      <c r="T187" s="73">
        <f>IF('Indicator Data'!AB190="No data","x",ROUND(IF('Indicator Data'!AB190&gt;T$195,10,IF('Indicator Data'!AB190&lt;T$194,0,10-(T$195-'Indicator Data'!AB190)/(T$195-T$194)*10)),1))</f>
        <v>0.4</v>
      </c>
      <c r="U187" s="73">
        <f>IF('Indicator Data'!AA190="No data","x",ROUND(IF('Indicator Data'!AA190&gt;U$195,10,IF('Indicator Data'!AA190&lt;U$194,0,10-(U$195-'Indicator Data'!AA190)/(U$195-U$194)*10)),1))</f>
        <v>1.3</v>
      </c>
      <c r="V187" s="73" t="str">
        <f>IF('Indicator Data'!AE190="No data","x",ROUND(IF('Indicator Data'!AE190&gt;V$195,10,IF('Indicator Data'!AE190&lt;V$194,0,10-(V$195-'Indicator Data'!AE190)/(V$195-V$194)*10)),1))</f>
        <v>x</v>
      </c>
      <c r="W187" s="74">
        <f t="shared" si="49"/>
        <v>0.9</v>
      </c>
      <c r="X187" s="73">
        <f>IF('Indicator Data'!W190="No data","x",ROUND(IF('Indicator Data'!W190&gt;X$195,10,IF('Indicator Data'!W190&lt;X$194,0,10-(X$195-'Indicator Data'!W190)/(X$195-X$194)*10)),1))</f>
        <v>1.7</v>
      </c>
      <c r="Y187" s="73">
        <f>IF('Indicator Data'!X190="No data","x",ROUND(IF('Indicator Data'!X190&gt;Y$195,10,IF('Indicator Data'!X190&lt;Y$194,0,10-(Y$195-'Indicator Data'!X190)/(Y$195-Y$194)*10)),1))</f>
        <v>1</v>
      </c>
      <c r="Z187" s="74">
        <f t="shared" si="44"/>
        <v>1.4</v>
      </c>
      <c r="AA187" s="88">
        <f>('Indicator Data'!AJ190+'Indicator Data'!AI190*0.5+'Indicator Data'!AH190*0.25)/1000</f>
        <v>0</v>
      </c>
      <c r="AB187" s="79">
        <f>AA187*1000/'Indicator Data'!BC190</f>
        <v>0</v>
      </c>
      <c r="AC187" s="74">
        <f t="shared" si="45"/>
        <v>0</v>
      </c>
      <c r="AD187" s="73">
        <f>IF('Indicator Data'!AN190="No data","x",ROUND(IF('Indicator Data'!AN190&lt;$AD$194,10,IF('Indicator Data'!AN190&gt;$AD$195,0,($AD$195-'Indicator Data'!AN190)/($AD$195-$AD$194)*10)),1))</f>
        <v>4.4000000000000004</v>
      </c>
      <c r="AE187" s="73">
        <f>IF('Indicator Data'!AO190="No data","x",ROUND(IF('Indicator Data'!AO190&gt;$AE$195,10,IF('Indicator Data'!AO190&lt;$AE$194,0,10-($AE$195-'Indicator Data'!AO190)/($AE$195-$AE$194)*10)),1))</f>
        <v>0.4</v>
      </c>
      <c r="AF187" s="80" t="str">
        <f>IF('Indicator Data'!AP190="No data","x",ROUND(IF('Indicator Data'!AP190&gt;$AF$195,10,IF('Indicator Data'!AP190&lt;$AF$194,0,10-($AF$195-'Indicator Data'!AP190)/($AF$195-$AF$194)*10)),1))</f>
        <v>x</v>
      </c>
      <c r="AG187" s="80" t="str">
        <f>IF('Indicator Data'!AQ190="No data","x",ROUND(IF('Indicator Data'!AQ190&gt;$AG$195,10,IF('Indicator Data'!AQ190&lt;$AG$194,0,10-($AG$195-'Indicator Data'!AQ190)/($AG$195-$AG$194)*10)),1))</f>
        <v>x</v>
      </c>
      <c r="AH187" s="73" t="str">
        <f t="shared" si="46"/>
        <v>x</v>
      </c>
      <c r="AI187" s="74">
        <f t="shared" si="47"/>
        <v>2.4</v>
      </c>
      <c r="AJ187" s="81">
        <f t="shared" si="48"/>
        <v>1.2</v>
      </c>
      <c r="AK187" s="82">
        <f t="shared" si="50"/>
        <v>0.6</v>
      </c>
    </row>
    <row r="188" spans="1:37" s="4" customFormat="1" x14ac:dyDescent="0.35">
      <c r="A188" s="126" t="str">
        <f>'Indicator Data'!A191</f>
        <v>Vanuatu</v>
      </c>
      <c r="B188" s="59" t="str">
        <f>'Indicator Data'!B191</f>
        <v>VUT</v>
      </c>
      <c r="C188" s="73">
        <f>ROUND(IF('Indicator Data'!Q191="No data",IF((0.1233*LN('Indicator Data'!BB191)-0.4559)&gt;C$195,0,IF((0.1233*LN('Indicator Data'!BB191)-0.4559)&lt;C$194,10,(C$195-(0.1233*LN('Indicator Data'!BB191)-0.4559))/(C$195-C$194)*10)),IF('Indicator Data'!Q191&gt;C$195,0,IF('Indicator Data'!Q191&lt;C$194,10,(C$195-'Indicator Data'!Q191)/(C$195-C$194)*10))),1)</f>
        <v>5.3</v>
      </c>
      <c r="D188" s="73">
        <f>IF('Indicator Data'!R191="No data","x",ROUND((IF(LOG('Indicator Data'!R191*1000)&gt;D$195,10,IF(LOG('Indicator Data'!R191*1000)&lt;D$194,0,10-(D$195-LOG('Indicator Data'!R191*1000))/(D$195-D$194)*10))),1))</f>
        <v>7.9</v>
      </c>
      <c r="E188" s="74">
        <f t="shared" si="36"/>
        <v>6.8</v>
      </c>
      <c r="F188" s="73" t="str">
        <f>IF('Indicator Data'!AF191="No data","x",ROUND(IF('Indicator Data'!AF191&gt;F$195,10,IF('Indicator Data'!AF191&lt;F$194,0,10-(F$195-'Indicator Data'!AF191)/(F$195-F$194)*10)),1))</f>
        <v>x</v>
      </c>
      <c r="G188" s="73">
        <f>IF('Indicator Data'!AG191="No data","x",ROUND(IF('Indicator Data'!AG191&gt;G$195,10,IF('Indicator Data'!AG191&lt;G$194,0,10-(G$195-'Indicator Data'!AG191)/(G$195-G$194)*10)),1))</f>
        <v>3</v>
      </c>
      <c r="H188" s="74">
        <f t="shared" si="37"/>
        <v>3</v>
      </c>
      <c r="I188" s="75">
        <f>SUM(IF('Indicator Data'!S191=0,0,'Indicator Data'!S191/1000000),SUM('Indicator Data'!T191:U191))</f>
        <v>211.25967900000001</v>
      </c>
      <c r="J188" s="75">
        <f>I188/'Indicator Data'!BC191*1000000</f>
        <v>764.75752957530301</v>
      </c>
      <c r="K188" s="73">
        <f t="shared" si="38"/>
        <v>10</v>
      </c>
      <c r="L188" s="73">
        <f>IF('Indicator Data'!V191="No data","x",ROUND(IF('Indicator Data'!V191&gt;L$195,10,IF('Indicator Data'!V191&lt;L$194,0,10-(L$195-'Indicator Data'!V191)/(L$195-L$194)*10)),1))</f>
        <v>10</v>
      </c>
      <c r="M188" s="74">
        <f t="shared" si="39"/>
        <v>10</v>
      </c>
      <c r="N188" s="76">
        <f t="shared" si="40"/>
        <v>6.7</v>
      </c>
      <c r="O188" s="88">
        <f>IF(AND('Indicator Data'!AK191="No data",'Indicator Data'!AL191="No data"),0,SUM('Indicator Data'!AK191:AM191)/1000)</f>
        <v>0</v>
      </c>
      <c r="P188" s="73">
        <f t="shared" si="41"/>
        <v>0</v>
      </c>
      <c r="Q188" s="77">
        <f>O188*1000/'Indicator Data'!BC191</f>
        <v>0</v>
      </c>
      <c r="R188" s="73">
        <f t="shared" si="42"/>
        <v>0</v>
      </c>
      <c r="S188" s="78">
        <f t="shared" si="43"/>
        <v>0</v>
      </c>
      <c r="T188" s="73" t="str">
        <f>IF('Indicator Data'!AB191="No data","x",ROUND(IF('Indicator Data'!AB191&gt;T$195,10,IF('Indicator Data'!AB191&lt;T$194,0,10-(T$195-'Indicator Data'!AB191)/(T$195-T$194)*10)),1))</f>
        <v>x</v>
      </c>
      <c r="U188" s="73">
        <f>IF('Indicator Data'!AA191="No data","x",ROUND(IF('Indicator Data'!AA191&gt;U$195,10,IF('Indicator Data'!AA191&lt;U$194,0,10-(U$195-'Indicator Data'!AA191)/(U$195-U$194)*10)),1))</f>
        <v>0.9</v>
      </c>
      <c r="V188" s="73">
        <f>IF('Indicator Data'!AE191="No data","x",ROUND(IF('Indicator Data'!AE191&gt;V$195,10,IF('Indicator Data'!AE191&lt;V$194,0,10-(V$195-'Indicator Data'!AE191)/(V$195-V$194)*10)),1))</f>
        <v>0.3</v>
      </c>
      <c r="W188" s="74">
        <f t="shared" si="49"/>
        <v>0.6</v>
      </c>
      <c r="X188" s="73">
        <f>IF('Indicator Data'!W191="No data","x",ROUND(IF('Indicator Data'!W191&gt;X$195,10,IF('Indicator Data'!W191&lt;X$194,0,10-(X$195-'Indicator Data'!W191)/(X$195-X$194)*10)),1))</f>
        <v>2.1</v>
      </c>
      <c r="Y188" s="73">
        <f>IF('Indicator Data'!X191="No data","x",ROUND(IF('Indicator Data'!X191&gt;Y$195,10,IF('Indicator Data'!X191&lt;Y$194,0,10-(Y$195-'Indicator Data'!X191)/(Y$195-Y$194)*10)),1))</f>
        <v>2.4</v>
      </c>
      <c r="Z188" s="74">
        <f t="shared" si="44"/>
        <v>2.2999999999999998</v>
      </c>
      <c r="AA188" s="88">
        <f>('Indicator Data'!AJ191+'Indicator Data'!AI191*0.5+'Indicator Data'!AH191*0.25)/1000</f>
        <v>14.155749999999999</v>
      </c>
      <c r="AB188" s="79">
        <f>AA188*1000/'Indicator Data'!BC191</f>
        <v>5.1243646920838097E-2</v>
      </c>
      <c r="AC188" s="74">
        <f t="shared" si="45"/>
        <v>5.0999999999999996</v>
      </c>
      <c r="AD188" s="73">
        <f>IF('Indicator Data'!AN191="No data","x",ROUND(IF('Indicator Data'!AN191&lt;$AD$194,10,IF('Indicator Data'!AN191&gt;$AD$195,0,($AD$195-'Indicator Data'!AN191)/($AD$195-$AD$194)*10)),1))</f>
        <v>2.8</v>
      </c>
      <c r="AE188" s="73">
        <f>IF('Indicator Data'!AO191="No data","x",ROUND(IF('Indicator Data'!AO191&gt;$AE$195,10,IF('Indicator Data'!AO191&lt;$AE$194,0,10-($AE$195-'Indicator Data'!AO191)/($AE$195-$AE$194)*10)),1))</f>
        <v>0.6</v>
      </c>
      <c r="AF188" s="80" t="str">
        <f>IF('Indicator Data'!AP191="No data","x",ROUND(IF('Indicator Data'!AP191&gt;$AF$195,10,IF('Indicator Data'!AP191&lt;$AF$194,0,10-($AF$195-'Indicator Data'!AP191)/($AF$195-$AF$194)*10)),1))</f>
        <v>x</v>
      </c>
      <c r="AG188" s="80" t="str">
        <f>IF('Indicator Data'!AQ191="No data","x",ROUND(IF('Indicator Data'!AQ191&gt;$AG$195,10,IF('Indicator Data'!AQ191&lt;$AG$194,0,10-($AG$195-'Indicator Data'!AQ191)/($AG$195-$AG$194)*10)),1))</f>
        <v>x</v>
      </c>
      <c r="AH188" s="73" t="str">
        <f t="shared" si="46"/>
        <v>x</v>
      </c>
      <c r="AI188" s="74">
        <f t="shared" si="47"/>
        <v>1.7</v>
      </c>
      <c r="AJ188" s="81">
        <f t="shared" si="48"/>
        <v>2.6</v>
      </c>
      <c r="AK188" s="82">
        <f t="shared" si="50"/>
        <v>1.4</v>
      </c>
    </row>
    <row r="189" spans="1:37" s="4" customFormat="1" x14ac:dyDescent="0.35">
      <c r="A189" s="126" t="str">
        <f>'Indicator Data'!A192</f>
        <v>Venezuela</v>
      </c>
      <c r="B189" s="59" t="str">
        <f>'Indicator Data'!B192</f>
        <v>VEN</v>
      </c>
      <c r="C189" s="73">
        <f>ROUND(IF('Indicator Data'!Q192="No data",IF((0.1233*LN('Indicator Data'!BB192)-0.4559)&gt;C$195,0,IF((0.1233*LN('Indicator Data'!BB192)-0.4559)&lt;C$194,10,(C$195-(0.1233*LN('Indicator Data'!BB192)-0.4559))/(C$195-C$194)*10)),IF('Indicator Data'!Q192&gt;C$195,0,IF('Indicator Data'!Q192&lt;C$194,10,(C$195-'Indicator Data'!Q192)/(C$195-C$194)*10))),1)</f>
        <v>2.9</v>
      </c>
      <c r="D189" s="73" t="str">
        <f>IF('Indicator Data'!R192="No data","x",ROUND((IF(LOG('Indicator Data'!R192*1000)&gt;D$195,10,IF(LOG('Indicator Data'!R192*1000)&lt;D$194,0,10-(D$195-LOG('Indicator Data'!R192*1000))/(D$195-D$194)*10))),1))</f>
        <v>x</v>
      </c>
      <c r="E189" s="74">
        <f t="shared" si="36"/>
        <v>2.9</v>
      </c>
      <c r="F189" s="73">
        <f>IF('Indicator Data'!AF192="No data","x",ROUND(IF('Indicator Data'!AF192&gt;F$195,10,IF('Indicator Data'!AF192&lt;F$194,0,10-(F$195-'Indicator Data'!AF192)/(F$195-F$194)*10)),1))</f>
        <v>6.1</v>
      </c>
      <c r="G189" s="73">
        <f>IF('Indicator Data'!AG192="No data","x",ROUND(IF('Indicator Data'!AG192&gt;G$195,10,IF('Indicator Data'!AG192&lt;G$194,0,10-(G$195-'Indicator Data'!AG192)/(G$195-G$194)*10)),1))</f>
        <v>5.5</v>
      </c>
      <c r="H189" s="74">
        <f t="shared" si="37"/>
        <v>5.8</v>
      </c>
      <c r="I189" s="75">
        <f>SUM(IF('Indicator Data'!S192=0,0,'Indicator Data'!S192/1000000),SUM('Indicator Data'!T192:U192))</f>
        <v>105.93</v>
      </c>
      <c r="J189" s="75">
        <f>I189/'Indicator Data'!BC192*1000000</f>
        <v>3.3126868683128632</v>
      </c>
      <c r="K189" s="73">
        <f t="shared" si="38"/>
        <v>0.1</v>
      </c>
      <c r="L189" s="73" t="str">
        <f>IF('Indicator Data'!V192="No data","x",ROUND(IF('Indicator Data'!V192&gt;L$195,10,IF('Indicator Data'!V192&lt;L$194,0,10-(L$195-'Indicator Data'!V192)/(L$195-L$194)*10)),1))</f>
        <v>x</v>
      </c>
      <c r="M189" s="74">
        <f t="shared" si="39"/>
        <v>0.1</v>
      </c>
      <c r="N189" s="76">
        <f t="shared" si="40"/>
        <v>2.9</v>
      </c>
      <c r="O189" s="88">
        <f>IF(AND('Indicator Data'!AK192="No data",'Indicator Data'!AL192="No data"),0,SUM('Indicator Data'!AK192:AM192)/1000)</f>
        <v>122.88500000000001</v>
      </c>
      <c r="P189" s="73">
        <f t="shared" si="41"/>
        <v>7</v>
      </c>
      <c r="Q189" s="77">
        <f>O189*1000/'Indicator Data'!BC192</f>
        <v>3.8429106562128407E-3</v>
      </c>
      <c r="R189" s="73">
        <f t="shared" si="42"/>
        <v>4.4000000000000004</v>
      </c>
      <c r="S189" s="78">
        <f t="shared" si="43"/>
        <v>5.7</v>
      </c>
      <c r="T189" s="73">
        <f>IF('Indicator Data'!AB192="No data","x",ROUND(IF('Indicator Data'!AB192&gt;T$195,10,IF('Indicator Data'!AB192&lt;T$194,0,10-(T$195-'Indicator Data'!AB192)/(T$195-T$194)*10)),1))</f>
        <v>1.2</v>
      </c>
      <c r="U189" s="73">
        <f>IF('Indicator Data'!AA192="No data","x",ROUND(IF('Indicator Data'!AA192&gt;U$195,10,IF('Indicator Data'!AA192&lt;U$194,0,10-(U$195-'Indicator Data'!AA192)/(U$195-U$194)*10)),1))</f>
        <v>0.8</v>
      </c>
      <c r="V189" s="73">
        <f>IF('Indicator Data'!AE192="No data","x",ROUND(IF('Indicator Data'!AE192&gt;V$195,10,IF('Indicator Data'!AE192&lt;V$194,0,10-(V$195-'Indicator Data'!AE192)/(V$195-V$194)*10)),1))</f>
        <v>0.2</v>
      </c>
      <c r="W189" s="74">
        <f t="shared" si="49"/>
        <v>0.7</v>
      </c>
      <c r="X189" s="73">
        <f>IF('Indicator Data'!W192="No data","x",ROUND(IF('Indicator Data'!W192&gt;X$195,10,IF('Indicator Data'!W192&lt;X$194,0,10-(X$195-'Indicator Data'!W192)/(X$195-X$194)*10)),1))</f>
        <v>2.4</v>
      </c>
      <c r="Y189" s="73">
        <f>IF('Indicator Data'!X192="No data","x",ROUND(IF('Indicator Data'!X192&gt;Y$195,10,IF('Indicator Data'!X192&lt;Y$194,0,10-(Y$195-'Indicator Data'!X192)/(Y$195-Y$194)*10)),1))</f>
        <v>0.6</v>
      </c>
      <c r="Z189" s="74">
        <f t="shared" si="44"/>
        <v>1.5</v>
      </c>
      <c r="AA189" s="88">
        <f>('Indicator Data'!AJ192+'Indicator Data'!AI192*0.5+'Indicator Data'!AH192*0.25)/1000</f>
        <v>10.7</v>
      </c>
      <c r="AB189" s="79">
        <f>AA189*1000/'Indicator Data'!BC192</f>
        <v>3.3461483518311749E-4</v>
      </c>
      <c r="AC189" s="74">
        <f t="shared" si="45"/>
        <v>0</v>
      </c>
      <c r="AD189" s="73">
        <f>IF('Indicator Data'!AN192="No data","x",ROUND(IF('Indicator Data'!AN192&lt;$AD$194,10,IF('Indicator Data'!AN192&gt;$AD$195,0,($AD$195-'Indicator Data'!AN192)/($AD$195-$AD$194)*10)),1))</f>
        <v>6.1</v>
      </c>
      <c r="AE189" s="73">
        <f>IF('Indicator Data'!AO192="No data","x",ROUND(IF('Indicator Data'!AO192&gt;$AE$195,10,IF('Indicator Data'!AO192&lt;$AE$194,0,10-($AE$195-'Indicator Data'!AO192)/($AE$195-$AE$194)*10)),1))</f>
        <v>2.7</v>
      </c>
      <c r="AF189" s="80">
        <f>IF('Indicator Data'!AP192="No data","x",ROUND(IF('Indicator Data'!AP192&gt;$AF$195,10,IF('Indicator Data'!AP192&lt;$AF$194,0,10-($AF$195-'Indicator Data'!AP192)/($AF$195-$AF$194)*10)),1))</f>
        <v>3.9</v>
      </c>
      <c r="AG189" s="80">
        <f>IF('Indicator Data'!AQ192="No data","x",ROUND(IF('Indicator Data'!AQ192&gt;$AG$195,10,IF('Indicator Data'!AQ192&lt;$AG$194,0,10-($AG$195-'Indicator Data'!AQ192)/($AG$195-$AG$194)*10)),1))</f>
        <v>6.4</v>
      </c>
      <c r="AH189" s="73">
        <f t="shared" si="46"/>
        <v>4.4000000000000004</v>
      </c>
      <c r="AI189" s="74">
        <f t="shared" si="47"/>
        <v>4.4000000000000004</v>
      </c>
      <c r="AJ189" s="81">
        <f t="shared" si="48"/>
        <v>1.8</v>
      </c>
      <c r="AK189" s="82">
        <f t="shared" si="50"/>
        <v>4</v>
      </c>
    </row>
    <row r="190" spans="1:37" s="4" customFormat="1" x14ac:dyDescent="0.35">
      <c r="A190" s="126" t="str">
        <f>'Indicator Data'!A193</f>
        <v>Viet Nam</v>
      </c>
      <c r="B190" s="59" t="str">
        <f>'Indicator Data'!B193</f>
        <v>VNM</v>
      </c>
      <c r="C190" s="73">
        <f>ROUND(IF('Indicator Data'!Q193="No data",IF((0.1233*LN('Indicator Data'!BB193)-0.4559)&gt;C$195,0,IF((0.1233*LN('Indicator Data'!BB193)-0.4559)&lt;C$194,10,(C$195-(0.1233*LN('Indicator Data'!BB193)-0.4559))/(C$195-C$194)*10)),IF('Indicator Data'!Q193&gt;C$195,0,IF('Indicator Data'!Q193&lt;C$194,10,(C$195-'Indicator Data'!Q193)/(C$195-C$194)*10))),1)</f>
        <v>3.9</v>
      </c>
      <c r="D190" s="73">
        <f>IF('Indicator Data'!R193="No data","x",ROUND((IF(LOG('Indicator Data'!R193*1000)&gt;D$195,10,IF(LOG('Indicator Data'!R193*1000)&lt;D$194,0,10-(D$195-LOG('Indicator Data'!R193*1000))/(D$195-D$194)*10))),1))</f>
        <v>4.4000000000000004</v>
      </c>
      <c r="E190" s="74">
        <f t="shared" si="36"/>
        <v>4.2</v>
      </c>
      <c r="F190" s="73">
        <f>IF('Indicator Data'!AF193="No data","x",ROUND(IF('Indicator Data'!AF193&gt;F$195,10,IF('Indicator Data'!AF193&lt;F$194,0,10-(F$195-'Indicator Data'!AF193)/(F$195-F$194)*10)),1))</f>
        <v>4.0999999999999996</v>
      </c>
      <c r="G190" s="73">
        <f>IF('Indicator Data'!AG193="No data","x",ROUND(IF('Indicator Data'!AG193&gt;G$195,10,IF('Indicator Data'!AG193&lt;G$194,0,10-(G$195-'Indicator Data'!AG193)/(G$195-G$194)*10)),1))</f>
        <v>3.1</v>
      </c>
      <c r="H190" s="74">
        <f t="shared" si="37"/>
        <v>3.6</v>
      </c>
      <c r="I190" s="75">
        <f>SUM(IF('Indicator Data'!S193=0,0,'Indicator Data'!S193/1000000),SUM('Indicator Data'!T193:U193))</f>
        <v>3419.468703</v>
      </c>
      <c r="J190" s="75">
        <f>I190/'Indicator Data'!BC193*1000000</f>
        <v>35.790664333980871</v>
      </c>
      <c r="K190" s="73">
        <f t="shared" si="38"/>
        <v>0.7</v>
      </c>
      <c r="L190" s="73">
        <f>IF('Indicator Data'!V193="No data","x",ROUND(IF('Indicator Data'!V193&gt;L$195,10,IF('Indicator Data'!V193&lt;L$194,0,10-(L$195-'Indicator Data'!V193)/(L$195-L$194)*10)),1))</f>
        <v>0.7</v>
      </c>
      <c r="M190" s="74">
        <f t="shared" si="39"/>
        <v>0.7</v>
      </c>
      <c r="N190" s="76">
        <f t="shared" si="40"/>
        <v>3.2</v>
      </c>
      <c r="O190" s="88">
        <f>IF(AND('Indicator Data'!AK193="No data",'Indicator Data'!AL193="No data"),0,SUM('Indicator Data'!AK193:AM193)/1000)</f>
        <v>0</v>
      </c>
      <c r="P190" s="73">
        <f t="shared" si="41"/>
        <v>0</v>
      </c>
      <c r="Q190" s="77">
        <f>O190*1000/'Indicator Data'!BC193</f>
        <v>0</v>
      </c>
      <c r="R190" s="73">
        <f t="shared" si="42"/>
        <v>0</v>
      </c>
      <c r="S190" s="78">
        <f t="shared" si="43"/>
        <v>0</v>
      </c>
      <c r="T190" s="73">
        <f>IF('Indicator Data'!AB193="No data","x",ROUND(IF('Indicator Data'!AB193&gt;T$195,10,IF('Indicator Data'!AB193&lt;T$194,0,10-(T$195-'Indicator Data'!AB193)/(T$195-T$194)*10)),1))</f>
        <v>0.8</v>
      </c>
      <c r="U190" s="73">
        <f>IF('Indicator Data'!AA193="No data","x",ROUND(IF('Indicator Data'!AA193&gt;U$195,10,IF('Indicator Data'!AA193&lt;U$194,0,10-(U$195-'Indicator Data'!AA193)/(U$195-U$194)*10)),1))</f>
        <v>2.2999999999999998</v>
      </c>
      <c r="V190" s="73">
        <f>IF('Indicator Data'!AE193="No data","x",ROUND(IF('Indicator Data'!AE193&gt;V$195,10,IF('Indicator Data'!AE193&lt;V$194,0,10-(V$195-'Indicator Data'!AE193)/(V$195-V$194)*10)),1))</f>
        <v>0</v>
      </c>
      <c r="W190" s="74">
        <f t="shared" si="49"/>
        <v>1</v>
      </c>
      <c r="X190" s="73">
        <f>IF('Indicator Data'!W193="No data","x",ROUND(IF('Indicator Data'!W193&gt;X$195,10,IF('Indicator Data'!W193&lt;X$194,0,10-(X$195-'Indicator Data'!W193)/(X$195-X$194)*10)),1))</f>
        <v>1.6</v>
      </c>
      <c r="Y190" s="73">
        <f>IF('Indicator Data'!X193="No data","x",ROUND(IF('Indicator Data'!X193&gt;Y$195,10,IF('Indicator Data'!X193&lt;Y$194,0,10-(Y$195-'Indicator Data'!X193)/(Y$195-Y$194)*10)),1))</f>
        <v>2.7</v>
      </c>
      <c r="Z190" s="74">
        <f t="shared" si="44"/>
        <v>2.2000000000000002</v>
      </c>
      <c r="AA190" s="88">
        <f>('Indicator Data'!AJ193+'Indicator Data'!AI193*0.5+'Indicator Data'!AH193*0.25)/1000</f>
        <v>3381.11825</v>
      </c>
      <c r="AB190" s="79">
        <f>AA190*1000/'Indicator Data'!BC193</f>
        <v>3.5389260399745451E-2</v>
      </c>
      <c r="AC190" s="74">
        <f t="shared" si="45"/>
        <v>3.5</v>
      </c>
      <c r="AD190" s="73">
        <f>IF('Indicator Data'!AN193="No data","x",ROUND(IF('Indicator Data'!AN193&lt;$AD$194,10,IF('Indicator Data'!AN193&gt;$AD$195,0,($AD$195-'Indicator Data'!AN193)/($AD$195-$AD$194)*10)),1))</f>
        <v>3.7</v>
      </c>
      <c r="AE190" s="73">
        <f>IF('Indicator Data'!AO193="No data","x",ROUND(IF('Indicator Data'!AO193&gt;$AE$195,10,IF('Indicator Data'!AO193&lt;$AE$194,0,10-($AE$195-'Indicator Data'!AO193)/($AE$195-$AE$194)*10)),1))</f>
        <v>1.9</v>
      </c>
      <c r="AF190" s="80" t="str">
        <f>IF('Indicator Data'!AP193="No data","x",ROUND(IF('Indicator Data'!AP193&gt;$AF$195,10,IF('Indicator Data'!AP193&lt;$AF$194,0,10-($AF$195-'Indicator Data'!AP193)/($AF$195-$AF$194)*10)),1))</f>
        <v>x</v>
      </c>
      <c r="AG190" s="80" t="str">
        <f>IF('Indicator Data'!AQ193="No data","x",ROUND(IF('Indicator Data'!AQ193&gt;$AG$195,10,IF('Indicator Data'!AQ193&lt;$AG$194,0,10-($AG$195-'Indicator Data'!AQ193)/($AG$195-$AG$194)*10)),1))</f>
        <v>x</v>
      </c>
      <c r="AH190" s="73" t="str">
        <f t="shared" si="46"/>
        <v>x</v>
      </c>
      <c r="AI190" s="74">
        <f t="shared" si="47"/>
        <v>2.8</v>
      </c>
      <c r="AJ190" s="81">
        <f t="shared" si="48"/>
        <v>2.4</v>
      </c>
      <c r="AK190" s="82">
        <f t="shared" si="50"/>
        <v>1.3</v>
      </c>
    </row>
    <row r="191" spans="1:37" s="4" customFormat="1" x14ac:dyDescent="0.35">
      <c r="A191" s="126" t="str">
        <f>'Indicator Data'!A194</f>
        <v>Yemen</v>
      </c>
      <c r="B191" s="59" t="str">
        <f>'Indicator Data'!B194</f>
        <v>YEM</v>
      </c>
      <c r="C191" s="73">
        <f>ROUND(IF('Indicator Data'!Q194="No data",IF((0.1233*LN('Indicator Data'!BB194)-0.4559)&gt;C$195,0,IF((0.1233*LN('Indicator Data'!BB194)-0.4559)&lt;C$194,10,(C$195-(0.1233*LN('Indicator Data'!BB194)-0.4559))/(C$195-C$194)*10)),IF('Indicator Data'!Q194&gt;C$195,0,IF('Indicator Data'!Q194&lt;C$194,10,(C$195-'Indicator Data'!Q194)/(C$195-C$194)*10))),1)</f>
        <v>7.7</v>
      </c>
      <c r="D191" s="73">
        <f>IF('Indicator Data'!R194="No data","x",ROUND((IF(LOG('Indicator Data'!R194*1000)&gt;D$195,10,IF(LOG('Indicator Data'!R194*1000)&lt;D$194,0,10-(D$195-LOG('Indicator Data'!R194*1000))/(D$195-D$194)*10))),1))</f>
        <v>8.5</v>
      </c>
      <c r="E191" s="74">
        <f t="shared" si="36"/>
        <v>8.1</v>
      </c>
      <c r="F191" s="73">
        <f>IF('Indicator Data'!AF194="No data","x",ROUND(IF('Indicator Data'!AF194&gt;F$195,10,IF('Indicator Data'!AF194&lt;F$194,0,10-(F$195-'Indicator Data'!AF194)/(F$195-F$194)*10)),1))</f>
        <v>10</v>
      </c>
      <c r="G191" s="73">
        <f>IF('Indicator Data'!AG194="No data","x",ROUND(IF('Indicator Data'!AG194&gt;G$195,10,IF('Indicator Data'!AG194&lt;G$194,0,10-(G$195-'Indicator Data'!AG194)/(G$195-G$194)*10)),1))</f>
        <v>2.7</v>
      </c>
      <c r="H191" s="74">
        <f t="shared" si="37"/>
        <v>6.4</v>
      </c>
      <c r="I191" s="75">
        <f>SUM(IF('Indicator Data'!S194=0,0,'Indicator Data'!S194/1000000),SUM('Indicator Data'!T194:U194))</f>
        <v>9939.1573160000007</v>
      </c>
      <c r="J191" s="75">
        <f>I191/'Indicator Data'!BC194*1000000</f>
        <v>351.82334690953269</v>
      </c>
      <c r="K191" s="73">
        <f t="shared" si="38"/>
        <v>7</v>
      </c>
      <c r="L191" s="73">
        <f>IF('Indicator Data'!V194="No data","x",ROUND(IF('Indicator Data'!V194&gt;L$195,10,IF('Indicator Data'!V194&lt;L$194,0,10-(L$195-'Indicator Data'!V194)/(L$195-L$194)*10)),1))</f>
        <v>6.9</v>
      </c>
      <c r="M191" s="74">
        <f t="shared" si="39"/>
        <v>7</v>
      </c>
      <c r="N191" s="76">
        <f t="shared" si="40"/>
        <v>7.4</v>
      </c>
      <c r="O191" s="88">
        <f>IF(AND('Indicator Data'!AK194="No data",'Indicator Data'!AL194="No data"),0,SUM('Indicator Data'!AK194:AM194)/1000)</f>
        <v>2593.5349999999999</v>
      </c>
      <c r="P191" s="73">
        <f t="shared" si="41"/>
        <v>10</v>
      </c>
      <c r="Q191" s="77">
        <f>O191*1000/'Indicator Data'!BC194</f>
        <v>9.1805183781338479E-2</v>
      </c>
      <c r="R191" s="73">
        <f t="shared" si="42"/>
        <v>9.6999999999999993</v>
      </c>
      <c r="S191" s="78">
        <f t="shared" si="43"/>
        <v>9.9</v>
      </c>
      <c r="T191" s="73">
        <f>IF('Indicator Data'!AB194="No data","x",ROUND(IF('Indicator Data'!AB194&gt;T$195,10,IF('Indicator Data'!AB194&lt;T$194,0,10-(T$195-'Indicator Data'!AB194)/(T$195-T$194)*10)),1))</f>
        <v>0.2</v>
      </c>
      <c r="U191" s="73">
        <f>IF('Indicator Data'!AA194="No data","x",ROUND(IF('Indicator Data'!AA194&gt;U$195,10,IF('Indicator Data'!AA194&lt;U$194,0,10-(U$195-'Indicator Data'!AA194)/(U$195-U$194)*10)),1))</f>
        <v>0.9</v>
      </c>
      <c r="V191" s="73">
        <f>IF('Indicator Data'!AE194="No data","x",ROUND(IF('Indicator Data'!AE194&gt;V$195,10,IF('Indicator Data'!AE194&lt;V$194,0,10-(V$195-'Indicator Data'!AE194)/(V$195-V$194)*10)),1))</f>
        <v>0.8</v>
      </c>
      <c r="W191" s="74">
        <f t="shared" si="49"/>
        <v>0.6</v>
      </c>
      <c r="X191" s="73">
        <f>IF('Indicator Data'!W194="No data","x",ROUND(IF('Indicator Data'!W194&gt;X$195,10,IF('Indicator Data'!W194&lt;X$194,0,10-(X$195-'Indicator Data'!W194)/(X$195-X$194)*10)),1))</f>
        <v>4.3</v>
      </c>
      <c r="Y191" s="73">
        <f>IF('Indicator Data'!X194="No data","x",ROUND(IF('Indicator Data'!X194&gt;Y$195,10,IF('Indicator Data'!X194&lt;Y$194,0,10-(Y$195-'Indicator Data'!X194)/(Y$195-Y$194)*10)),1))</f>
        <v>8.9</v>
      </c>
      <c r="Z191" s="74">
        <f t="shared" si="44"/>
        <v>6.6</v>
      </c>
      <c r="AA191" s="88">
        <f>('Indicator Data'!AJ194+'Indicator Data'!AI194*0.5+'Indicator Data'!AH194*0.25)/1000</f>
        <v>23.514500000000002</v>
      </c>
      <c r="AB191" s="79">
        <f>AA191*1000/'Indicator Data'!BC194</f>
        <v>8.3235930651650485E-4</v>
      </c>
      <c r="AC191" s="74">
        <f t="shared" si="45"/>
        <v>0.1</v>
      </c>
      <c r="AD191" s="73">
        <f>IF('Indicator Data'!AN194="No data","x",ROUND(IF('Indicator Data'!AN194&lt;$AD$194,10,IF('Indicator Data'!AN194&gt;$AD$195,0,($AD$195-'Indicator Data'!AN194)/($AD$195-$AD$194)*10)),1))</f>
        <v>6.5</v>
      </c>
      <c r="AE191" s="73">
        <f>IF('Indicator Data'!AO194="No data","x",ROUND(IF('Indicator Data'!AO194&gt;$AE$195,10,IF('Indicator Data'!AO194&lt;$AE$194,0,10-($AE$195-'Indicator Data'!AO194)/($AE$195-$AE$194)*10)),1))</f>
        <v>7.9</v>
      </c>
      <c r="AF191" s="80">
        <f>IF('Indicator Data'!AP194="No data","x",ROUND(IF('Indicator Data'!AP194&gt;$AF$195,10,IF('Indicator Data'!AP194&lt;$AF$194,0,10-($AF$195-'Indicator Data'!AP194)/($AF$195-$AF$194)*10)),1))</f>
        <v>7.3</v>
      </c>
      <c r="AG191" s="80">
        <f>IF('Indicator Data'!AQ194="No data","x",ROUND(IF('Indicator Data'!AQ194&gt;$AG$195,10,IF('Indicator Data'!AQ194&lt;$AG$194,0,10-($AG$195-'Indicator Data'!AQ194)/($AG$195-$AG$194)*10)),1))</f>
        <v>5.5</v>
      </c>
      <c r="AH191" s="73">
        <f t="shared" si="46"/>
        <v>6.9</v>
      </c>
      <c r="AI191" s="74">
        <f t="shared" si="47"/>
        <v>7.1</v>
      </c>
      <c r="AJ191" s="81">
        <f t="shared" si="48"/>
        <v>4.3</v>
      </c>
      <c r="AK191" s="82">
        <f t="shared" si="50"/>
        <v>8.1999999999999993</v>
      </c>
    </row>
    <row r="192" spans="1:37" s="4" customFormat="1" x14ac:dyDescent="0.35">
      <c r="A192" s="126" t="str">
        <f>'Indicator Data'!A195</f>
        <v>Zambia</v>
      </c>
      <c r="B192" s="59" t="str">
        <f>'Indicator Data'!B195</f>
        <v>ZMB</v>
      </c>
      <c r="C192" s="73">
        <f>ROUND(IF('Indicator Data'!Q195="No data",IF((0.1233*LN('Indicator Data'!BB195)-0.4559)&gt;C$195,0,IF((0.1233*LN('Indicator Data'!BB195)-0.4559)&lt;C$194,10,(C$195-(0.1233*LN('Indicator Data'!BB195)-0.4559))/(C$195-C$194)*10)),IF('Indicator Data'!Q195&gt;C$195,0,IF('Indicator Data'!Q195&lt;C$194,10,(C$195-'Indicator Data'!Q195)/(C$195-C$194)*10))),1)</f>
        <v>5.6</v>
      </c>
      <c r="D192" s="73">
        <f>IF('Indicator Data'!R195="No data","x",ROUND((IF(LOG('Indicator Data'!R195*1000)&gt;D$195,10,IF(LOG('Indicator Data'!R195*1000)&lt;D$194,0,10-(D$195-LOG('Indicator Data'!R195*1000))/(D$195-D$194)*10))),1))</f>
        <v>9</v>
      </c>
      <c r="E192" s="74">
        <f t="shared" si="36"/>
        <v>7.7</v>
      </c>
      <c r="F192" s="73">
        <f>IF('Indicator Data'!AF195="No data","x",ROUND(IF('Indicator Data'!AF195&gt;F$195,10,IF('Indicator Data'!AF195&lt;F$194,0,10-(F$195-'Indicator Data'!AF195)/(F$195-F$194)*10)),1))</f>
        <v>6.9</v>
      </c>
      <c r="G192" s="73">
        <f>IF('Indicator Data'!AG195="No data","x",ROUND(IF('Indicator Data'!AG195&gt;G$195,10,IF('Indicator Data'!AG195&lt;G$194,0,10-(G$195-'Indicator Data'!AG195)/(G$195-G$194)*10)),1))</f>
        <v>7.7</v>
      </c>
      <c r="H192" s="74">
        <f t="shared" si="37"/>
        <v>7.3</v>
      </c>
      <c r="I192" s="75">
        <f>SUM(IF('Indicator Data'!S195=0,0,'Indicator Data'!S195/1000000),SUM('Indicator Data'!T195:U195))</f>
        <v>1385.004629</v>
      </c>
      <c r="J192" s="75">
        <f>I192/'Indicator Data'!BC195*1000000</f>
        <v>81.022235644633568</v>
      </c>
      <c r="K192" s="73">
        <f t="shared" si="38"/>
        <v>1.6</v>
      </c>
      <c r="L192" s="73">
        <f>IF('Indicator Data'!V195="No data","x",ROUND(IF('Indicator Data'!V195&gt;L$195,10,IF('Indicator Data'!V195&lt;L$194,0,10-(L$195-'Indicator Data'!V195)/(L$195-L$194)*10)),1))</f>
        <v>2.7</v>
      </c>
      <c r="M192" s="74">
        <f t="shared" si="39"/>
        <v>2.2000000000000002</v>
      </c>
      <c r="N192" s="76">
        <f t="shared" si="40"/>
        <v>6.2</v>
      </c>
      <c r="O192" s="88">
        <f>IF(AND('Indicator Data'!AK195="No data",'Indicator Data'!AL195="No data"),0,SUM('Indicator Data'!AK195:AM195)/1000)</f>
        <v>45.106000000000002</v>
      </c>
      <c r="P192" s="73">
        <f t="shared" si="41"/>
        <v>5.5</v>
      </c>
      <c r="Q192" s="77">
        <f>O192*1000/'Indicator Data'!BC195</f>
        <v>2.6386835714950103E-3</v>
      </c>
      <c r="R192" s="73">
        <f t="shared" si="42"/>
        <v>4.0999999999999996</v>
      </c>
      <c r="S192" s="78">
        <f t="shared" si="43"/>
        <v>4.8</v>
      </c>
      <c r="T192" s="73">
        <f>IF('Indicator Data'!AB195="No data","x",ROUND(IF('Indicator Data'!AB195&gt;T$195,10,IF('Indicator Data'!AB195&lt;T$194,0,10-(T$195-'Indicator Data'!AB195)/(T$195-T$194)*10)),1))</f>
        <v>10</v>
      </c>
      <c r="U192" s="73">
        <f>IF('Indicator Data'!AA195="No data","x",ROUND(IF('Indicator Data'!AA195&gt;U$195,10,IF('Indicator Data'!AA195&lt;U$194,0,10-(U$195-'Indicator Data'!AA195)/(U$195-U$194)*10)),1))</f>
        <v>6.6</v>
      </c>
      <c r="V192" s="73">
        <f>IF('Indicator Data'!AE195="No data","x",ROUND(IF('Indicator Data'!AE195&gt;V$195,10,IF('Indicator Data'!AE195&lt;V$194,0,10-(V$195-'Indicator Data'!AE195)/(V$195-V$194)*10)),1))</f>
        <v>6.6</v>
      </c>
      <c r="W192" s="74">
        <f t="shared" si="49"/>
        <v>7.7</v>
      </c>
      <c r="X192" s="73">
        <f>IF('Indicator Data'!W195="No data","x",ROUND(IF('Indicator Data'!W195&gt;X$195,10,IF('Indicator Data'!W195&lt;X$194,0,10-(X$195-'Indicator Data'!W195)/(X$195-X$194)*10)),1))</f>
        <v>4.5999999999999996</v>
      </c>
      <c r="Y192" s="73">
        <f>IF('Indicator Data'!X195="No data","x",ROUND(IF('Indicator Data'!X195&gt;Y$195,10,IF('Indicator Data'!X195&lt;Y$194,0,10-(Y$195-'Indicator Data'!X195)/(Y$195-Y$194)*10)),1))</f>
        <v>3.3</v>
      </c>
      <c r="Z192" s="74">
        <f t="shared" si="44"/>
        <v>4</v>
      </c>
      <c r="AA192" s="88">
        <f>('Indicator Data'!AJ195+'Indicator Data'!AI195*0.5+'Indicator Data'!AH195*0.25)/1000</f>
        <v>2.1855000000000002</v>
      </c>
      <c r="AB192" s="79">
        <f>AA192*1000/'Indicator Data'!BC195</f>
        <v>1.2785090554476888E-4</v>
      </c>
      <c r="AC192" s="74">
        <f t="shared" si="45"/>
        <v>0</v>
      </c>
      <c r="AD192" s="73">
        <f>IF('Indicator Data'!AN195="No data","x",ROUND(IF('Indicator Data'!AN195&lt;$AD$194,10,IF('Indicator Data'!AN195&gt;$AD$195,0,($AD$195-'Indicator Data'!AN195)/($AD$195-$AD$194)*10)),1))</f>
        <v>7.7</v>
      </c>
      <c r="AE192" s="73">
        <f>IF('Indicator Data'!AO195="No data","x",ROUND(IF('Indicator Data'!AO195&gt;$AE$195,10,IF('Indicator Data'!AO195&lt;$AE$194,0,10-($AE$195-'Indicator Data'!AO195)/($AE$195-$AE$194)*10)),1))</f>
        <v>10</v>
      </c>
      <c r="AF192" s="80">
        <f>IF('Indicator Data'!AP195="No data","x",ROUND(IF('Indicator Data'!AP195&gt;$AF$195,10,IF('Indicator Data'!AP195&lt;$AF$194,0,10-($AF$195-'Indicator Data'!AP195)/($AF$195-$AF$194)*10)),1))</f>
        <v>10</v>
      </c>
      <c r="AG192" s="80">
        <f>IF('Indicator Data'!AQ195="No data","x",ROUND(IF('Indicator Data'!AQ195&gt;$AG$195,10,IF('Indicator Data'!AQ195&lt;$AG$194,0,10-($AG$195-'Indicator Data'!AQ195)/($AG$195-$AG$194)*10)),1))</f>
        <v>1.6</v>
      </c>
      <c r="AH192" s="73">
        <f t="shared" si="46"/>
        <v>8.3000000000000007</v>
      </c>
      <c r="AI192" s="74">
        <f t="shared" si="47"/>
        <v>8.6999999999999993</v>
      </c>
      <c r="AJ192" s="81">
        <f t="shared" si="48"/>
        <v>6.1</v>
      </c>
      <c r="AK192" s="82">
        <f t="shared" si="50"/>
        <v>5.5</v>
      </c>
    </row>
    <row r="193" spans="1:37" s="4" customFormat="1" x14ac:dyDescent="0.35">
      <c r="A193" s="126" t="str">
        <f>'Indicator Data'!A196</f>
        <v>Zimbabwe</v>
      </c>
      <c r="B193" s="59" t="str">
        <f>'Indicator Data'!B196</f>
        <v>ZWE</v>
      </c>
      <c r="C193" s="73">
        <f>ROUND(IF('Indicator Data'!Q196="No data",IF((0.1233*LN('Indicator Data'!BB196)-0.4559)&gt;C$195,0,IF((0.1233*LN('Indicator Data'!BB196)-0.4559)&lt;C$194,10,(C$195-(0.1233*LN('Indicator Data'!BB196)-0.4559))/(C$195-C$194)*10)),IF('Indicator Data'!Q196&gt;C$195,0,IF('Indicator Data'!Q196&lt;C$194,10,(C$195-'Indicator Data'!Q196)/(C$195-C$194)*10))),1)</f>
        <v>6.4</v>
      </c>
      <c r="D193" s="73">
        <f>IF('Indicator Data'!R196="No data","x",ROUND((IF(LOG('Indicator Data'!R196*1000)&gt;D$195,10,IF(LOG('Indicator Data'!R196*1000)&lt;D$194,0,10-(D$195-LOG('Indicator Data'!R196*1000))/(D$195-D$194)*10))),1))</f>
        <v>8</v>
      </c>
      <c r="E193" s="74">
        <f t="shared" si="36"/>
        <v>7.3</v>
      </c>
      <c r="F193" s="73">
        <f>IF('Indicator Data'!AF196="No data","x",ROUND(IF('Indicator Data'!AF196&gt;F$195,10,IF('Indicator Data'!AF196&lt;F$194,0,10-(F$195-'Indicator Data'!AF196)/(F$195-F$194)*10)),1))</f>
        <v>7.1</v>
      </c>
      <c r="G193" s="73" t="str">
        <f>IF('Indicator Data'!AG196="No data","x",ROUND(IF('Indicator Data'!AG196&gt;G$195,10,IF('Indicator Data'!AG196&lt;G$194,0,10-(G$195-'Indicator Data'!AG196)/(G$195-G$194)*10)),1))</f>
        <v>x</v>
      </c>
      <c r="H193" s="74">
        <f t="shared" si="37"/>
        <v>7.1</v>
      </c>
      <c r="I193" s="75">
        <f>SUM(IF('Indicator Data'!S196=0,0,'Indicator Data'!S196/1000000),SUM('Indicator Data'!T196:U196))</f>
        <v>1166.44291</v>
      </c>
      <c r="J193" s="75">
        <f>I193/'Indicator Data'!BC196*1000000</f>
        <v>70.565619134872165</v>
      </c>
      <c r="K193" s="73">
        <f t="shared" si="38"/>
        <v>1.4</v>
      </c>
      <c r="L193" s="73">
        <f>IF('Indicator Data'!V196="No data","x",ROUND(IF('Indicator Data'!V196&gt;L$195,10,IF('Indicator Data'!V196&lt;L$194,0,10-(L$195-'Indicator Data'!V196)/(L$195-L$194)*10)),1))</f>
        <v>2.4</v>
      </c>
      <c r="M193" s="74">
        <f t="shared" si="39"/>
        <v>1.9</v>
      </c>
      <c r="N193" s="76">
        <f t="shared" si="40"/>
        <v>5.9</v>
      </c>
      <c r="O193" s="88">
        <f>IF(AND('Indicator Data'!AK196="No data",'Indicator Data'!AL196="No data"),0,SUM('Indicator Data'!AK196:AM196)/1000)</f>
        <v>10.721</v>
      </c>
      <c r="P193" s="73">
        <f t="shared" si="41"/>
        <v>3.4</v>
      </c>
      <c r="Q193" s="77">
        <f>O193*1000/'Indicator Data'!BC196</f>
        <v>6.4858210912779651E-4</v>
      </c>
      <c r="R193" s="73">
        <f t="shared" si="42"/>
        <v>2.9</v>
      </c>
      <c r="S193" s="78">
        <f t="shared" si="43"/>
        <v>3.2</v>
      </c>
      <c r="T193" s="73">
        <f>IF('Indicator Data'!AB196="No data","x",ROUND(IF('Indicator Data'!AB196&gt;T$195,10,IF('Indicator Data'!AB196&lt;T$194,0,10-(T$195-'Indicator Data'!AB196)/(T$195-T$194)*10)),1))</f>
        <v>10</v>
      </c>
      <c r="U193" s="73">
        <f>IF('Indicator Data'!AA196="No data","x",ROUND(IF('Indicator Data'!AA196&gt;U$195,10,IF('Indicator Data'!AA196&lt;U$194,0,10-(U$195-'Indicator Data'!AA196)/(U$195-U$194)*10)),1))</f>
        <v>4</v>
      </c>
      <c r="V193" s="73">
        <f>IF('Indicator Data'!AE196="No data","x",ROUND(IF('Indicator Data'!AE196&gt;V$195,10,IF('Indicator Data'!AE196&lt;V$194,0,10-(V$195-'Indicator Data'!AE196)/(V$195-V$194)*10)),1))</f>
        <v>1.5</v>
      </c>
      <c r="W193" s="74">
        <f t="shared" si="49"/>
        <v>5.2</v>
      </c>
      <c r="X193" s="73">
        <f>IF('Indicator Data'!W196="No data","x",ROUND(IF('Indicator Data'!W196&gt;X$195,10,IF('Indicator Data'!W196&lt;X$194,0,10-(X$195-'Indicator Data'!W196)/(X$195-X$194)*10)),1))</f>
        <v>3.9</v>
      </c>
      <c r="Y193" s="73">
        <f>IF('Indicator Data'!X196="No data","x",ROUND(IF('Indicator Data'!X196&gt;Y$195,10,IF('Indicator Data'!X196&lt;Y$194,0,10-(Y$195-'Indicator Data'!X196)/(Y$195-Y$194)*10)),1))</f>
        <v>2.5</v>
      </c>
      <c r="Z193" s="74">
        <f t="shared" si="44"/>
        <v>3.2</v>
      </c>
      <c r="AA193" s="88">
        <f>('Indicator Data'!AJ196+'Indicator Data'!AI196*0.5+'Indicator Data'!AH196*0.25)/1000</f>
        <v>62.207500000000003</v>
      </c>
      <c r="AB193" s="79">
        <f>AA193*1000/'Indicator Data'!BC196</f>
        <v>3.7633309909119858E-3</v>
      </c>
      <c r="AC193" s="74">
        <f t="shared" si="45"/>
        <v>0.4</v>
      </c>
      <c r="AD193" s="73">
        <f>IF('Indicator Data'!AN196="No data","x",ROUND(IF('Indicator Data'!AN196&lt;$AD$194,10,IF('Indicator Data'!AN196&gt;$AD$195,0,($AD$195-'Indicator Data'!AN196)/($AD$195-$AD$194)*10)),1))</f>
        <v>8.1</v>
      </c>
      <c r="AE193" s="73">
        <f>IF('Indicator Data'!AO196="No data","x",ROUND(IF('Indicator Data'!AO196&gt;$AE$195,10,IF('Indicator Data'!AO196&lt;$AE$194,0,10-($AE$195-'Indicator Data'!AO196)/($AE$195-$AE$194)*10)),1))</f>
        <v>10</v>
      </c>
      <c r="AF193" s="80" t="str">
        <f>IF('Indicator Data'!AP196="No data","x",ROUND(IF('Indicator Data'!AP196&gt;$AF$195,10,IF('Indicator Data'!AP196&lt;$AF$194,0,10-($AF$195-'Indicator Data'!AP196)/($AF$195-$AF$194)*10)),1))</f>
        <v>x</v>
      </c>
      <c r="AG193" s="80" t="str">
        <f>IF('Indicator Data'!AQ196="No data","x",ROUND(IF('Indicator Data'!AQ196&gt;$AG$195,10,IF('Indicator Data'!AQ196&lt;$AG$194,0,10-($AG$195-'Indicator Data'!AQ196)/($AG$195-$AG$194)*10)),1))</f>
        <v>x</v>
      </c>
      <c r="AH193" s="73" t="str">
        <f t="shared" si="46"/>
        <v>x</v>
      </c>
      <c r="AI193" s="74">
        <f t="shared" si="47"/>
        <v>9.1</v>
      </c>
      <c r="AJ193" s="81">
        <f t="shared" si="48"/>
        <v>5.5</v>
      </c>
      <c r="AK193" s="82">
        <f t="shared" si="50"/>
        <v>4.4000000000000004</v>
      </c>
    </row>
    <row r="194" spans="1:37" s="4" customFormat="1" x14ac:dyDescent="0.35">
      <c r="A194" s="83"/>
      <c r="B194" s="84" t="s">
        <v>389</v>
      </c>
      <c r="C194" s="84">
        <v>0.3</v>
      </c>
      <c r="D194" s="84">
        <v>0</v>
      </c>
      <c r="E194" s="84"/>
      <c r="F194" s="84">
        <v>0</v>
      </c>
      <c r="G194" s="84">
        <v>25</v>
      </c>
      <c r="H194" s="84"/>
      <c r="I194" s="84"/>
      <c r="J194" s="84"/>
      <c r="K194" s="84">
        <v>0</v>
      </c>
      <c r="L194" s="84">
        <v>0</v>
      </c>
      <c r="M194" s="84"/>
      <c r="N194" s="84"/>
      <c r="O194" s="84"/>
      <c r="P194" s="84">
        <v>3</v>
      </c>
      <c r="Q194" s="84"/>
      <c r="R194" s="85">
        <v>5.0000000000000002E-5</v>
      </c>
      <c r="S194" s="84"/>
      <c r="T194" s="84">
        <v>0</v>
      </c>
      <c r="U194" s="84">
        <v>0</v>
      </c>
      <c r="V194" s="84">
        <v>0</v>
      </c>
      <c r="W194" s="84"/>
      <c r="X194" s="84">
        <v>0</v>
      </c>
      <c r="Y194" s="84">
        <v>0</v>
      </c>
      <c r="Z194" s="84"/>
      <c r="AA194" s="84"/>
      <c r="AB194" s="84"/>
      <c r="AC194" s="86">
        <v>0</v>
      </c>
      <c r="AD194" s="84">
        <v>75</v>
      </c>
      <c r="AE194" s="84">
        <v>5</v>
      </c>
      <c r="AF194" s="84">
        <v>1</v>
      </c>
      <c r="AG194" s="84">
        <v>0</v>
      </c>
      <c r="AH194" s="84"/>
      <c r="AI194" s="84"/>
      <c r="AJ194" s="84"/>
      <c r="AK194" s="84"/>
    </row>
    <row r="195" spans="1:37" s="4" customFormat="1" x14ac:dyDescent="0.35">
      <c r="A195" s="83"/>
      <c r="B195" s="84" t="s">
        <v>390</v>
      </c>
      <c r="C195" s="84">
        <v>0.95</v>
      </c>
      <c r="D195" s="84">
        <v>2.7</v>
      </c>
      <c r="E195" s="84"/>
      <c r="F195" s="84">
        <v>0.75</v>
      </c>
      <c r="G195" s="84">
        <v>65</v>
      </c>
      <c r="H195" s="84"/>
      <c r="I195" s="84"/>
      <c r="J195" s="84"/>
      <c r="K195" s="84">
        <v>500</v>
      </c>
      <c r="L195" s="84">
        <v>15</v>
      </c>
      <c r="M195" s="84"/>
      <c r="N195" s="84"/>
      <c r="O195" s="84"/>
      <c r="P195" s="84">
        <v>6</v>
      </c>
      <c r="Q195" s="84"/>
      <c r="R195" s="87">
        <v>0.1</v>
      </c>
      <c r="S195" s="84"/>
      <c r="T195" s="84">
        <v>5</v>
      </c>
      <c r="U195" s="84">
        <v>550</v>
      </c>
      <c r="V195" s="84">
        <v>120</v>
      </c>
      <c r="W195" s="84"/>
      <c r="X195" s="84">
        <v>130</v>
      </c>
      <c r="Y195" s="84">
        <v>45</v>
      </c>
      <c r="Z195" s="84"/>
      <c r="AA195" s="84"/>
      <c r="AB195" s="84"/>
      <c r="AC195" s="87">
        <v>0.1</v>
      </c>
      <c r="AD195" s="84">
        <v>150</v>
      </c>
      <c r="AE195" s="84">
        <v>35</v>
      </c>
      <c r="AF195" s="84">
        <v>10</v>
      </c>
      <c r="AG195" s="84">
        <v>20</v>
      </c>
      <c r="AH195" s="84"/>
      <c r="AI195" s="84"/>
      <c r="AJ195" s="84"/>
      <c r="AK195" s="84"/>
    </row>
  </sheetData>
  <sortState ref="A3:B193">
    <sortCondition ref="A3:A193"/>
  </sortState>
  <mergeCells count="1">
    <mergeCell ref="A1:AK1"/>
  </mergeCells>
  <pageMargins left="0.7" right="0.7" top="0.75" bottom="0.75" header="0.3" footer="0.3"/>
  <pageSetup paperSize="9" orientation="portrait" r:id="rId1"/>
  <ignoredErrors>
    <ignoredError sqref="O3"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7"/>
  </sheetPr>
  <dimension ref="A1:Y195"/>
  <sheetViews>
    <sheetView showGridLines="0" zoomScale="85" zoomScaleNormal="85" workbookViewId="0">
      <pane xSplit="2" ySplit="2" topLeftCell="H3" activePane="bottomRight" state="frozen"/>
      <selection pane="topRight" activeCell="B1" sqref="B1"/>
      <selection pane="bottomLeft" activeCell="A4" sqref="A4"/>
      <selection pane="bottomRight" sqref="A1:X1"/>
    </sheetView>
  </sheetViews>
  <sheetFormatPr defaultColWidth="9.1796875" defaultRowHeight="14.5" x14ac:dyDescent="0.35"/>
  <cols>
    <col min="1" max="1" width="25.7265625" style="1" customWidth="1"/>
    <col min="2" max="2" width="8.1796875" style="13" customWidth="1"/>
    <col min="3" max="3" width="7.81640625" style="1" customWidth="1"/>
    <col min="4" max="4" width="7.81640625" style="14" customWidth="1"/>
    <col min="5" max="6" width="7.81640625" style="1" customWidth="1"/>
    <col min="7" max="8" width="7.81640625" style="14" customWidth="1"/>
    <col min="9" max="12" width="7.81640625" style="1" customWidth="1"/>
    <col min="13" max="14" width="7.81640625" style="14" customWidth="1"/>
    <col min="15" max="15" width="7.81640625" style="1" customWidth="1"/>
    <col min="16" max="17" width="7.81640625" style="9" customWidth="1"/>
    <col min="18" max="18" width="7.81640625" style="1" customWidth="1"/>
    <col min="19" max="22" width="7.81640625" style="9" customWidth="1"/>
    <col min="23" max="23" width="7.81640625" style="1" customWidth="1"/>
    <col min="24" max="24" width="7.81640625" style="14" customWidth="1"/>
    <col min="25" max="16384" width="9.1796875" style="1"/>
  </cols>
  <sheetData>
    <row r="1" spans="1:25" x14ac:dyDescent="0.35">
      <c r="A1" s="235"/>
      <c r="B1" s="235"/>
      <c r="C1" s="235"/>
      <c r="D1" s="235"/>
      <c r="E1" s="235"/>
      <c r="F1" s="235"/>
      <c r="G1" s="235"/>
      <c r="H1" s="235"/>
      <c r="I1" s="235"/>
      <c r="J1" s="235"/>
      <c r="K1" s="235"/>
      <c r="L1" s="235"/>
      <c r="M1" s="235"/>
      <c r="N1" s="235"/>
      <c r="O1" s="235"/>
      <c r="P1" s="235"/>
      <c r="Q1" s="235"/>
      <c r="R1" s="235"/>
      <c r="S1" s="235"/>
      <c r="T1" s="235"/>
      <c r="U1" s="235"/>
      <c r="V1" s="235"/>
      <c r="W1" s="235"/>
      <c r="X1" s="235"/>
    </row>
    <row r="2" spans="1:25" s="4" customFormat="1" ht="109.5" customHeight="1" thickBot="1" x14ac:dyDescent="0.4">
      <c r="A2" s="126" t="s">
        <v>379</v>
      </c>
      <c r="B2" s="89" t="s">
        <v>357</v>
      </c>
      <c r="C2" s="90" t="s">
        <v>477</v>
      </c>
      <c r="D2" s="91" t="s">
        <v>412</v>
      </c>
      <c r="E2" s="90" t="s">
        <v>407</v>
      </c>
      <c r="F2" s="90" t="s">
        <v>359</v>
      </c>
      <c r="G2" s="91" t="s">
        <v>413</v>
      </c>
      <c r="H2" s="92" t="s">
        <v>858</v>
      </c>
      <c r="I2" s="90" t="s">
        <v>360</v>
      </c>
      <c r="J2" s="90" t="s">
        <v>361</v>
      </c>
      <c r="K2" s="90" t="s">
        <v>362</v>
      </c>
      <c r="L2" s="90" t="s">
        <v>363</v>
      </c>
      <c r="M2" s="91" t="s">
        <v>380</v>
      </c>
      <c r="N2" s="144" t="s">
        <v>427</v>
      </c>
      <c r="O2" s="90" t="s">
        <v>427</v>
      </c>
      <c r="P2" s="90" t="s">
        <v>475</v>
      </c>
      <c r="Q2" s="90" t="s">
        <v>476</v>
      </c>
      <c r="R2" s="91" t="s">
        <v>381</v>
      </c>
      <c r="S2" s="90" t="s">
        <v>899</v>
      </c>
      <c r="T2" s="90" t="s">
        <v>474</v>
      </c>
      <c r="U2" s="90" t="s">
        <v>403</v>
      </c>
      <c r="V2" s="90" t="s">
        <v>1003</v>
      </c>
      <c r="W2" s="91" t="s">
        <v>402</v>
      </c>
      <c r="X2" s="92" t="s">
        <v>857</v>
      </c>
    </row>
    <row r="3" spans="1:25" s="4" customFormat="1" x14ac:dyDescent="0.35">
      <c r="A3" s="126" t="str">
        <f>'Indicator Data'!A6</f>
        <v>Afghanistan</v>
      </c>
      <c r="B3" s="47" t="str">
        <f>'Indicator Data'!B6</f>
        <v>AFG</v>
      </c>
      <c r="C3" s="93">
        <f>IF('Indicator Data'!AR6="No data","x",ROUND(IF('Indicator Data'!AR6&gt;C$195,0,IF('Indicator Data'!AR6&lt;C$194,10,(C$195-'Indicator Data'!AR6)/(C$195-C$194)*10)),1))</f>
        <v>6.3</v>
      </c>
      <c r="D3" s="94">
        <f>IF(C3="x","x",C3)</f>
        <v>6.3</v>
      </c>
      <c r="E3" s="93">
        <f>IF('Indicator Data'!AT6="No data","x",ROUND(IF('Indicator Data'!AT6&gt;E$195,0,IF('Indicator Data'!AT6&lt;E$194,10,(E$195-'Indicator Data'!AT6)/(E$195-E$194)*10)),1))</f>
        <v>8.4</v>
      </c>
      <c r="F3" s="93">
        <f>IF('Indicator Data'!AS6="No data","x",ROUND(IF('Indicator Data'!AS6&gt;F$195,0,IF('Indicator Data'!AS6&lt;F$194,10,(F$195-'Indicator Data'!AS6)/(F$195-F$194)*10)),1))</f>
        <v>7.7</v>
      </c>
      <c r="G3" s="94">
        <f>IF(AND(E3="x",F3="x"),"x",ROUND(AVERAGE(E3,F3),1))</f>
        <v>8.1</v>
      </c>
      <c r="H3" s="95">
        <f>ROUND(AVERAGE(D3,G3),1)</f>
        <v>7.2</v>
      </c>
      <c r="I3" s="93">
        <f>IF('Indicator Data'!AV6="No data","x",ROUND(IF('Indicator Data'!AV6^2&gt;I$195,0,IF('Indicator Data'!AV6^2&lt;I$194,10,(I$195-'Indicator Data'!AV6^2)/(I$195-I$194)*10)),1))</f>
        <v>9.4</v>
      </c>
      <c r="J3" s="93">
        <f>IF(OR('Indicator Data'!AU6=0,'Indicator Data'!AU6="No data"),"x",ROUND(IF('Indicator Data'!AU6&gt;J$195,0,IF('Indicator Data'!AU6&lt;J$194,10,(J$195-'Indicator Data'!AU6)/(J$195-J$194)*10)),1))</f>
        <v>1.6</v>
      </c>
      <c r="K3" s="93">
        <f>IF('Indicator Data'!AW6="No data","x",ROUND(IF('Indicator Data'!AW6&gt;K$195,0,IF('Indicator Data'!AW6&lt;K$194,10,(K$195-'Indicator Data'!AW6)/(K$195-K$194)*10)),1))</f>
        <v>8.9</v>
      </c>
      <c r="L3" s="93">
        <f>IF('Indicator Data'!AX6="No data","x",ROUND(IF('Indicator Data'!AX6&gt;L$195,0,IF('Indicator Data'!AX6&lt;L$194,10,(L$195-'Indicator Data'!AX6)/(L$195-L$194)*10)),1))</f>
        <v>6.9</v>
      </c>
      <c r="M3" s="94">
        <f>IF(AND(I3="x",J3="x",K3="x",L3="x"),"x",ROUND(AVERAGE(I3,J3,K3,L3),1))</f>
        <v>6.7</v>
      </c>
      <c r="N3" s="143">
        <f>IF('Indicator Data'!AY6="No data","x",'Indicator Data'!AY6/'Indicator Data'!BE6*100)</f>
        <v>11.039050641644819</v>
      </c>
      <c r="O3" s="93">
        <f>IF(N3="x","x",ROUND(IF(N3&gt;O$195,0,IF(N3&lt;O$194,10,(O$195-N3)/(O$195-O$194)*10)),1))</f>
        <v>9</v>
      </c>
      <c r="P3" s="93">
        <f>IF('Indicator Data'!AZ6="No data","x",ROUND(IF('Indicator Data'!AZ6&gt;P$195,0,IF('Indicator Data'!AZ6&lt;P$194,10,(P$195-'Indicator Data'!AZ6)/(P$195-P$194)*10)),1))</f>
        <v>7.6</v>
      </c>
      <c r="Q3" s="93">
        <f>IF('Indicator Data'!BA6="No data","x",ROUND(IF('Indicator Data'!BA6&gt;Q$195,0,IF('Indicator Data'!BA6&lt;Q$194,10,(Q$195-'Indicator Data'!BA6)/(Q$195-Q$194)*10)),1))</f>
        <v>8.9</v>
      </c>
      <c r="R3" s="94">
        <f>IF(AND(O3="x",P3="x",Q3="x"),"x",ROUND(AVERAGE(O3,Q3,P3),1))</f>
        <v>8.5</v>
      </c>
      <c r="S3" s="93">
        <f>IF('Indicator Data'!Y6="No data","x",ROUND(IF('Indicator Data'!Y6&gt;S$195,0,IF('Indicator Data'!Y6&lt;S$194,10,(S$195-'Indicator Data'!Y6)/(S$195-S$194)*10)),1))</f>
        <v>9.3000000000000007</v>
      </c>
      <c r="T3" s="93">
        <f>IF('Indicator Data'!Z6="No data","x",ROUND(IF('Indicator Data'!Z6&gt;T$195,0,IF('Indicator Data'!Z6&lt;T$194,10,(T$195-'Indicator Data'!Z6)/(T$195-T$194)*10)),1))</f>
        <v>9.5</v>
      </c>
      <c r="U3" s="93">
        <f>IF('Indicator Data'!AC6="No data","x",ROUND(IF('Indicator Data'!AC6&gt;U$195,0,IF('Indicator Data'!AC6&lt;U$194,10,(U$195-'Indicator Data'!AC6)/(U$195-U$194)*10)),1))</f>
        <v>9.5</v>
      </c>
      <c r="V3" s="93">
        <f>IF('Indicator Data'!AD6="No data","x",ROUND(IF('Indicator Data'!AD6&gt;V$195,10,IF('Indicator Data'!AD6&lt;V$194,0,10-(V$195-'Indicator Data'!AD6)/(V$195-V$194)*10)),1))</f>
        <v>4.4000000000000004</v>
      </c>
      <c r="W3" s="94">
        <f>IF(AND(S3="x",T3="x",U3="x",V3="x"),"x",ROUND(AVERAGE(S3,T3,U3,V3),1))</f>
        <v>8.1999999999999993</v>
      </c>
      <c r="X3" s="95">
        <f>ROUND(AVERAGE(R3,M3,W3),1)</f>
        <v>7.8</v>
      </c>
      <c r="Y3" s="171"/>
    </row>
    <row r="4" spans="1:25" s="4" customFormat="1" x14ac:dyDescent="0.35">
      <c r="A4" s="126" t="str">
        <f>'Indicator Data'!A7</f>
        <v>Albania</v>
      </c>
      <c r="B4" s="47" t="str">
        <f>'Indicator Data'!B7</f>
        <v>ALB</v>
      </c>
      <c r="C4" s="93" t="str">
        <f>IF('Indicator Data'!AR7="No data","x",ROUND(IF('Indicator Data'!AR7&gt;C$195,0,IF('Indicator Data'!AR7&lt;C$194,10,(C$195-'Indicator Data'!AR7)/(C$195-C$194)*10)),1))</f>
        <v>x</v>
      </c>
      <c r="D4" s="94" t="str">
        <f t="shared" ref="D4:D67" si="0">IF(C4="x","x",C4)</f>
        <v>x</v>
      </c>
      <c r="E4" s="93">
        <f>IF('Indicator Data'!AT7="No data","x",ROUND(IF('Indicator Data'!AT7&gt;E$195,0,IF('Indicator Data'!AT7&lt;E$194,10,(E$195-'Indicator Data'!AT7)/(E$195-E$194)*10)),1))</f>
        <v>6.4</v>
      </c>
      <c r="F4" s="93">
        <f>IF('Indicator Data'!AS7="No data","x",ROUND(IF('Indicator Data'!AS7&gt;F$195,0,IF('Indicator Data'!AS7&lt;F$194,10,(F$195-'Indicator Data'!AS7)/(F$195-F$194)*10)),1))</f>
        <v>4.8</v>
      </c>
      <c r="G4" s="94">
        <f t="shared" ref="G4:G67" si="1">IF(AND(E4="x",F4="x"),"x",ROUND(AVERAGE(E4,F4),1))</f>
        <v>5.6</v>
      </c>
      <c r="H4" s="95">
        <f t="shared" ref="H4:H67" si="2">ROUND(AVERAGE(D4,G4),1)</f>
        <v>5.6</v>
      </c>
      <c r="I4" s="93">
        <f>IF('Indicator Data'!AV7="No data","x",ROUND(IF('Indicator Data'!AV7^2&gt;I$195,0,IF('Indicator Data'!AV7^2&lt;I$194,10,(I$195-'Indicator Data'!AV7^2)/(I$195-I$194)*10)),1))</f>
        <v>0.5</v>
      </c>
      <c r="J4" s="93">
        <f>IF(OR('Indicator Data'!AU7=0,'Indicator Data'!AU7="No data"),"x",ROUND(IF('Indicator Data'!AU7&gt;J$195,0,IF('Indicator Data'!AU7&lt;J$194,10,(J$195-'Indicator Data'!AU7)/(J$195-J$194)*10)),1))</f>
        <v>0</v>
      </c>
      <c r="K4" s="93">
        <f>IF('Indicator Data'!AW7="No data","x",ROUND(IF('Indicator Data'!AW7&gt;K$195,0,IF('Indicator Data'!AW7&lt;K$194,10,(K$195-'Indicator Data'!AW7)/(K$195-K$194)*10)),1))</f>
        <v>3.4</v>
      </c>
      <c r="L4" s="93">
        <f>IF('Indicator Data'!AX7="No data","x",ROUND(IF('Indicator Data'!AX7&gt;L$195,0,IF('Indicator Data'!AX7&lt;L$194,10,(L$195-'Indicator Data'!AX7)/(L$195-L$194)*10)),1))</f>
        <v>4.9000000000000004</v>
      </c>
      <c r="M4" s="94">
        <f t="shared" ref="M4:M67" si="3">IF(AND(I4="x",J4="x",K4="x",L4="x"),"x",ROUND(AVERAGE(I4,J4,K4,L4),1))</f>
        <v>2.2000000000000002</v>
      </c>
      <c r="N4" s="143">
        <f>IF('Indicator Data'!AY7="No data","x",'Indicator Data'!AY7/'Indicator Data'!BE7*100)</f>
        <v>69.34306569343066</v>
      </c>
      <c r="O4" s="93">
        <f t="shared" ref="O4:O67" si="4">IF(N4="x","x",ROUND(IF(N4&gt;O$195,0,IF(N4&lt;O$194,10,(O$195-N4)/(O$195-O$194)*10)),1))</f>
        <v>3.1</v>
      </c>
      <c r="P4" s="93">
        <f>IF('Indicator Data'!AZ7="No data","x",ROUND(IF('Indicator Data'!AZ7&gt;P$195,0,IF('Indicator Data'!AZ7&lt;P$194,10,(P$195-'Indicator Data'!AZ7)/(P$195-P$194)*10)),1))</f>
        <v>0.8</v>
      </c>
      <c r="Q4" s="93">
        <f>IF('Indicator Data'!BA7="No data","x",ROUND(IF('Indicator Data'!BA7&gt;Q$195,0,IF('Indicator Data'!BA7&lt;Q$194,10,(Q$195-'Indicator Data'!BA7)/(Q$195-Q$194)*10)),1))</f>
        <v>1</v>
      </c>
      <c r="R4" s="94">
        <f t="shared" ref="R4:R67" si="5">IF(AND(O4="x",P4="x",Q4="x"),"x",ROUND(AVERAGE(O4,Q4,P4),1))</f>
        <v>1.6</v>
      </c>
      <c r="S4" s="93">
        <f>IF('Indicator Data'!Y7="No data","x",ROUND(IF('Indicator Data'!Y7&gt;S$195,0,IF('Indicator Data'!Y7&lt;S$194,10,(S$195-'Indicator Data'!Y7)/(S$195-S$194)*10)),1))</f>
        <v>7.1</v>
      </c>
      <c r="T4" s="93">
        <f>IF('Indicator Data'!Z7="No data","x",ROUND(IF('Indicator Data'!Z7&gt;T$195,0,IF('Indicator Data'!Z7&lt;T$194,10,(T$195-'Indicator Data'!Z7)/(T$195-T$194)*10)),1))</f>
        <v>0.8</v>
      </c>
      <c r="U4" s="93">
        <f>IF('Indicator Data'!AC7="No data","x",ROUND(IF('Indicator Data'!AC7&gt;U$195,0,IF('Indicator Data'!AC7&lt;U$194,10,(U$195-'Indicator Data'!AC7)/(U$195-U$194)*10)),1))</f>
        <v>7.5</v>
      </c>
      <c r="V4" s="93">
        <f>IF('Indicator Data'!AD7="No data","x",ROUND(IF('Indicator Data'!AD7&gt;V$195,10,IF('Indicator Data'!AD7&lt;V$194,0,10-(V$195-'Indicator Data'!AD7)/(V$195-V$194)*10)),1))</f>
        <v>0.3</v>
      </c>
      <c r="W4" s="94">
        <f t="shared" ref="W4:W67" si="6">IF(AND(S4="x",T4="x",U4="x",V4="x"),"x",ROUND(AVERAGE(S4,T4,U4,V4),1))</f>
        <v>3.9</v>
      </c>
      <c r="X4" s="95">
        <f t="shared" ref="X4:X67" si="7">ROUND(AVERAGE(R4,M4,W4),1)</f>
        <v>2.6</v>
      </c>
      <c r="Y4" s="171"/>
    </row>
    <row r="5" spans="1:25" s="4" customFormat="1" x14ac:dyDescent="0.35">
      <c r="A5" s="126" t="str">
        <f>'Indicator Data'!A8</f>
        <v>Algeria</v>
      </c>
      <c r="B5" s="47" t="str">
        <f>'Indicator Data'!B8</f>
        <v>DZA</v>
      </c>
      <c r="C5" s="93">
        <f>IF('Indicator Data'!AR8="No data","x",ROUND(IF('Indicator Data'!AR8&gt;C$195,0,IF('Indicator Data'!AR8&lt;C$194,10,(C$195-'Indicator Data'!AR8)/(C$195-C$194)*10)),1))</f>
        <v>3.5</v>
      </c>
      <c r="D5" s="94">
        <f t="shared" si="0"/>
        <v>3.5</v>
      </c>
      <c r="E5" s="93">
        <f>IF('Indicator Data'!AT8="No data","x",ROUND(IF('Indicator Data'!AT8&gt;E$195,0,IF('Indicator Data'!AT8&lt;E$194,10,(E$195-'Indicator Data'!AT8)/(E$195-E$194)*10)),1))</f>
        <v>6.5</v>
      </c>
      <c r="F5" s="93">
        <f>IF('Indicator Data'!AS8="No data","x",ROUND(IF('Indicator Data'!AS8&gt;F$195,0,IF('Indicator Data'!AS8&lt;F$194,10,(F$195-'Indicator Data'!AS8)/(F$195-F$194)*10)),1))</f>
        <v>6.2</v>
      </c>
      <c r="G5" s="94">
        <f t="shared" si="1"/>
        <v>6.4</v>
      </c>
      <c r="H5" s="95">
        <f t="shared" si="2"/>
        <v>5</v>
      </c>
      <c r="I5" s="93">
        <f>IF('Indicator Data'!AV8="No data","x",ROUND(IF('Indicator Data'!AV8^2&gt;I$195,0,IF('Indicator Data'!AV8^2&lt;I$194,10,(I$195-'Indicator Data'!AV8^2)/(I$195-I$194)*10)),1))</f>
        <v>4</v>
      </c>
      <c r="J5" s="93">
        <f>IF(OR('Indicator Data'!AU8=0,'Indicator Data'!AU8="No data"),"x",ROUND(IF('Indicator Data'!AU8&gt;J$195,0,IF('Indicator Data'!AU8&lt;J$194,10,(J$195-'Indicator Data'!AU8)/(J$195-J$194)*10)),1))</f>
        <v>0.1</v>
      </c>
      <c r="K5" s="93">
        <f>IF('Indicator Data'!AW8="No data","x",ROUND(IF('Indicator Data'!AW8&gt;K$195,0,IF('Indicator Data'!AW8&lt;K$194,10,(K$195-'Indicator Data'!AW8)/(K$195-K$194)*10)),1))</f>
        <v>5.7</v>
      </c>
      <c r="L5" s="93">
        <f>IF('Indicator Data'!AX8="No data","x",ROUND(IF('Indicator Data'!AX8&gt;L$195,0,IF('Indicator Data'!AX8&lt;L$194,10,(L$195-'Indicator Data'!AX8)/(L$195-L$194)*10)),1))</f>
        <v>4.3</v>
      </c>
      <c r="M5" s="94">
        <f t="shared" si="3"/>
        <v>3.5</v>
      </c>
      <c r="N5" s="143">
        <f>IF('Indicator Data'!AY8="No data","x",'Indicator Data'!AY8/'Indicator Data'!BE8*100)</f>
        <v>4.6184722093931327</v>
      </c>
      <c r="O5" s="93">
        <f t="shared" si="4"/>
        <v>9.6</v>
      </c>
      <c r="P5" s="93">
        <f>IF('Indicator Data'!AZ8="No data","x",ROUND(IF('Indicator Data'!AZ8&gt;P$195,0,IF('Indicator Data'!AZ8&lt;P$194,10,(P$195-'Indicator Data'!AZ8)/(P$195-P$194)*10)),1))</f>
        <v>1.4</v>
      </c>
      <c r="Q5" s="93">
        <f>IF('Indicator Data'!BA8="No data","x",ROUND(IF('Indicator Data'!BA8&gt;Q$195,0,IF('Indicator Data'!BA8&lt;Q$194,10,(Q$195-'Indicator Data'!BA8)/(Q$195-Q$194)*10)),1))</f>
        <v>3.3</v>
      </c>
      <c r="R5" s="94">
        <f t="shared" si="5"/>
        <v>4.8</v>
      </c>
      <c r="S5" s="93">
        <f>IF('Indicator Data'!Y8="No data","x",ROUND(IF('Indicator Data'!Y8&gt;S$195,0,IF('Indicator Data'!Y8&lt;S$194,10,(S$195-'Indicator Data'!Y8)/(S$195-S$194)*10)),1))</f>
        <v>7</v>
      </c>
      <c r="T5" s="93">
        <f>IF('Indicator Data'!Z8="No data","x",ROUND(IF('Indicator Data'!Z8&gt;T$195,0,IF('Indicator Data'!Z8&lt;T$194,10,(T$195-'Indicator Data'!Z8)/(T$195-T$194)*10)),1))</f>
        <v>2.8</v>
      </c>
      <c r="U5" s="93">
        <f>IF('Indicator Data'!AC8="No data","x",ROUND(IF('Indicator Data'!AC8&gt;U$195,0,IF('Indicator Data'!AC8&lt;U$194,10,(U$195-'Indicator Data'!AC8)/(U$195-U$194)*10)),1))</f>
        <v>6.7</v>
      </c>
      <c r="V5" s="93">
        <f>IF('Indicator Data'!AD8="No data","x",ROUND(IF('Indicator Data'!AD8&gt;V$195,10,IF('Indicator Data'!AD8&lt;V$194,0,10-(V$195-'Indicator Data'!AD8)/(V$195-V$194)*10)),1))</f>
        <v>1.6</v>
      </c>
      <c r="W5" s="94">
        <f t="shared" si="6"/>
        <v>4.5</v>
      </c>
      <c r="X5" s="95">
        <f t="shared" si="7"/>
        <v>4.3</v>
      </c>
      <c r="Y5" s="171"/>
    </row>
    <row r="6" spans="1:25" s="4" customFormat="1" x14ac:dyDescent="0.35">
      <c r="A6" s="126" t="str">
        <f>'Indicator Data'!A9</f>
        <v>Angola</v>
      </c>
      <c r="B6" s="47" t="str">
        <f>'Indicator Data'!B9</f>
        <v>AGO</v>
      </c>
      <c r="C6" s="93">
        <f>IF('Indicator Data'!AR9="No data","x",ROUND(IF('Indicator Data'!AR9&gt;C$195,0,IF('Indicator Data'!AR9&lt;C$194,10,(C$195-'Indicator Data'!AR9)/(C$195-C$194)*10)),1))</f>
        <v>5.3</v>
      </c>
      <c r="D6" s="94">
        <f t="shared" si="0"/>
        <v>5.3</v>
      </c>
      <c r="E6" s="93">
        <f>IF('Indicator Data'!AT9="No data","x",ROUND(IF('Indicator Data'!AT9&gt;E$195,0,IF('Indicator Data'!AT9&lt;E$194,10,(E$195-'Indicator Data'!AT9)/(E$195-E$194)*10)),1))</f>
        <v>8.1</v>
      </c>
      <c r="F6" s="93">
        <f>IF('Indicator Data'!AS9="No data","x",ROUND(IF('Indicator Data'!AS9&gt;F$195,0,IF('Indicator Data'!AS9&lt;F$194,10,(F$195-'Indicator Data'!AS9)/(F$195-F$194)*10)),1))</f>
        <v>7.1</v>
      </c>
      <c r="G6" s="94">
        <f t="shared" si="1"/>
        <v>7.6</v>
      </c>
      <c r="H6" s="95">
        <f t="shared" si="2"/>
        <v>6.5</v>
      </c>
      <c r="I6" s="93">
        <f>IF('Indicator Data'!AV9="No data","x",ROUND(IF('Indicator Data'!AV9^2&gt;I$195,0,IF('Indicator Data'!AV9^2&lt;I$194,10,(I$195-'Indicator Data'!AV9^2)/(I$195-I$194)*10)),1))</f>
        <v>5.4</v>
      </c>
      <c r="J6" s="93">
        <f>IF(OR('Indicator Data'!AU9=0,'Indicator Data'!AU9="No data"),"x",ROUND(IF('Indicator Data'!AU9&gt;J$195,0,IF('Indicator Data'!AU9&lt;J$194,10,(J$195-'Indicator Data'!AU9)/(J$195-J$194)*10)),1))</f>
        <v>5.9</v>
      </c>
      <c r="K6" s="93">
        <f>IF('Indicator Data'!AW9="No data","x",ROUND(IF('Indicator Data'!AW9&gt;K$195,0,IF('Indicator Data'!AW9&lt;K$194,10,(K$195-'Indicator Data'!AW9)/(K$195-K$194)*10)),1))</f>
        <v>8.6999999999999993</v>
      </c>
      <c r="L6" s="93">
        <f>IF('Indicator Data'!AX9="No data","x",ROUND(IF('Indicator Data'!AX9&gt;L$195,0,IF('Indicator Data'!AX9&lt;L$194,10,(L$195-'Indicator Data'!AX9)/(L$195-L$194)*10)),1))</f>
        <v>7.4</v>
      </c>
      <c r="M6" s="94">
        <f t="shared" si="3"/>
        <v>6.9</v>
      </c>
      <c r="N6" s="143">
        <f>IF('Indicator Data'!AY9="No data","x",'Indicator Data'!AY9/'Indicator Data'!BE9*100)</f>
        <v>4.0907997112376675</v>
      </c>
      <c r="O6" s="93">
        <f t="shared" si="4"/>
        <v>9.6999999999999993</v>
      </c>
      <c r="P6" s="93">
        <f>IF('Indicator Data'!AZ9="No data","x",ROUND(IF('Indicator Data'!AZ9&gt;P$195,0,IF('Indicator Data'!AZ9&lt;P$194,10,(P$195-'Indicator Data'!AZ9)/(P$195-P$194)*10)),1))</f>
        <v>5.4</v>
      </c>
      <c r="Q6" s="93">
        <f>IF('Indicator Data'!BA9="No data","x",ROUND(IF('Indicator Data'!BA9&gt;Q$195,0,IF('Indicator Data'!BA9&lt;Q$194,10,(Q$195-'Indicator Data'!BA9)/(Q$195-Q$194)*10)),1))</f>
        <v>10</v>
      </c>
      <c r="R6" s="94">
        <f t="shared" si="5"/>
        <v>8.4</v>
      </c>
      <c r="S6" s="93">
        <f>IF('Indicator Data'!Y9="No data","x",ROUND(IF('Indicator Data'!Y9&gt;S$195,0,IF('Indicator Data'!Y9&lt;S$194,10,(S$195-'Indicator Data'!Y9)/(S$195-S$194)*10)),1))</f>
        <v>9.6</v>
      </c>
      <c r="T6" s="93">
        <f>IF('Indicator Data'!Z9="No data","x",ROUND(IF('Indicator Data'!Z9&gt;T$195,0,IF('Indicator Data'!Z9&lt;T$194,10,(T$195-'Indicator Data'!Z9)/(T$195-T$194)*10)),1))</f>
        <v>10</v>
      </c>
      <c r="U6" s="93">
        <f>IF('Indicator Data'!AC9="No data","x",ROUND(IF('Indicator Data'!AC9&gt;U$195,0,IF('Indicator Data'!AC9&lt;U$194,10,(U$195-'Indicator Data'!AC9)/(U$195-U$194)*10)),1))</f>
        <v>9.5</v>
      </c>
      <c r="V6" s="93">
        <f>IF('Indicator Data'!AD9="No data","x",ROUND(IF('Indicator Data'!AD9&gt;V$195,10,IF('Indicator Data'!AD9&lt;V$194,0,10-(V$195-'Indicator Data'!AD9)/(V$195-V$194)*10)),1))</f>
        <v>5.3</v>
      </c>
      <c r="W6" s="94">
        <f t="shared" si="6"/>
        <v>8.6</v>
      </c>
      <c r="X6" s="95">
        <f t="shared" si="7"/>
        <v>8</v>
      </c>
      <c r="Y6" s="171"/>
    </row>
    <row r="7" spans="1:25" s="4" customFormat="1" x14ac:dyDescent="0.35">
      <c r="A7" s="126" t="str">
        <f>'Indicator Data'!A10</f>
        <v>Antigua and Barbuda</v>
      </c>
      <c r="B7" s="47" t="str">
        <f>'Indicator Data'!B10</f>
        <v>ATG</v>
      </c>
      <c r="C7" s="93">
        <f>IF('Indicator Data'!AR10="No data","x",ROUND(IF('Indicator Data'!AR10&gt;C$195,0,IF('Indicator Data'!AR10&lt;C$194,10,(C$195-'Indicator Data'!AR10)/(C$195-C$194)*10)),1))</f>
        <v>5.4</v>
      </c>
      <c r="D7" s="94">
        <f t="shared" si="0"/>
        <v>5.4</v>
      </c>
      <c r="E7" s="93" t="str">
        <f>IF('Indicator Data'!AT10="No data","x",ROUND(IF('Indicator Data'!AT10&gt;E$195,0,IF('Indicator Data'!AT10&lt;E$194,10,(E$195-'Indicator Data'!AT10)/(E$195-E$194)*10)),1))</f>
        <v>x</v>
      </c>
      <c r="F7" s="93">
        <f>IF('Indicator Data'!AS10="No data","x",ROUND(IF('Indicator Data'!AS10&gt;F$195,0,IF('Indicator Data'!AS10&lt;F$194,10,(F$195-'Indicator Data'!AS10)/(F$195-F$194)*10)),1))</f>
        <v>5</v>
      </c>
      <c r="G7" s="94">
        <f t="shared" si="1"/>
        <v>5</v>
      </c>
      <c r="H7" s="95">
        <f t="shared" si="2"/>
        <v>5.2</v>
      </c>
      <c r="I7" s="93">
        <f>IF('Indicator Data'!AV10="No data","x",ROUND(IF('Indicator Data'!AV10^2&gt;I$195,0,IF('Indicator Data'!AV10^2&lt;I$194,10,(I$195-'Indicator Data'!AV10^2)/(I$195-I$194)*10)),1))</f>
        <v>0.2</v>
      </c>
      <c r="J7" s="93">
        <f>IF(OR('Indicator Data'!AU10=0,'Indicator Data'!AU10="No data"),"x",ROUND(IF('Indicator Data'!AU10&gt;J$195,0,IF('Indicator Data'!AU10&lt;J$194,10,(J$195-'Indicator Data'!AU10)/(J$195-J$194)*10)),1))</f>
        <v>0.3</v>
      </c>
      <c r="K7" s="93">
        <f>IF('Indicator Data'!AW10="No data","x",ROUND(IF('Indicator Data'!AW10&gt;K$195,0,IF('Indicator Data'!AW10&lt;K$194,10,(K$195-'Indicator Data'!AW10)/(K$195-K$194)*10)),1))</f>
        <v>2.7</v>
      </c>
      <c r="L7" s="93">
        <f>IF('Indicator Data'!AX10="No data","x",ROUND(IF('Indicator Data'!AX10&gt;L$195,0,IF('Indicator Data'!AX10&lt;L$194,10,(L$195-'Indicator Data'!AX10)/(L$195-L$194)*10)),1))</f>
        <v>0.3</v>
      </c>
      <c r="M7" s="94">
        <f t="shared" si="3"/>
        <v>0.9</v>
      </c>
      <c r="N7" s="143">
        <f>IF('Indicator Data'!AY10="No data","x",'Indicator Data'!AY10/'Indicator Data'!BE10*100)</f>
        <v>222.72727272727272</v>
      </c>
      <c r="O7" s="93">
        <f t="shared" si="4"/>
        <v>0</v>
      </c>
      <c r="P7" s="93">
        <f>IF('Indicator Data'!AZ10="No data","x",ROUND(IF('Indicator Data'!AZ10&gt;P$195,0,IF('Indicator Data'!AZ10&lt;P$194,10,(P$195-'Indicator Data'!AZ10)/(P$195-P$194)*10)),1))</f>
        <v>1</v>
      </c>
      <c r="Q7" s="93">
        <f>IF('Indicator Data'!BA10="No data","x",ROUND(IF('Indicator Data'!BA10&gt;Q$195,0,IF('Indicator Data'!BA10&lt;Q$194,10,(Q$195-'Indicator Data'!BA10)/(Q$195-Q$194)*10)),1))</f>
        <v>0.4</v>
      </c>
      <c r="R7" s="94">
        <f t="shared" si="5"/>
        <v>0.5</v>
      </c>
      <c r="S7" s="93" t="str">
        <f>IF('Indicator Data'!Y10="No data","x",ROUND(IF('Indicator Data'!Y10&gt;S$195,0,IF('Indicator Data'!Y10&lt;S$194,10,(S$195-'Indicator Data'!Y10)/(S$195-S$194)*10)),1))</f>
        <v>x</v>
      </c>
      <c r="T7" s="93">
        <f>IF('Indicator Data'!Z10="No data","x",ROUND(IF('Indicator Data'!Z10&gt;T$195,0,IF('Indicator Data'!Z10&lt;T$194,10,(T$195-'Indicator Data'!Z10)/(T$195-T$194)*10)),1))</f>
        <v>2.8</v>
      </c>
      <c r="U7" s="93">
        <f>IF('Indicator Data'!AC10="No data","x",ROUND(IF('Indicator Data'!AC10&gt;U$195,0,IF('Indicator Data'!AC10&lt;U$194,10,(U$195-'Indicator Data'!AC10)/(U$195-U$194)*10)),1))</f>
        <v>6.4</v>
      </c>
      <c r="V7" s="93" t="str">
        <f>IF('Indicator Data'!AD10="No data","x",ROUND(IF('Indicator Data'!AD10&gt;V$195,10,IF('Indicator Data'!AD10&lt;V$194,0,10-(V$195-'Indicator Data'!AD10)/(V$195-V$194)*10)),1))</f>
        <v>x</v>
      </c>
      <c r="W7" s="94">
        <f t="shared" si="6"/>
        <v>4.5999999999999996</v>
      </c>
      <c r="X7" s="95">
        <f t="shared" si="7"/>
        <v>2</v>
      </c>
      <c r="Y7" s="171"/>
    </row>
    <row r="8" spans="1:25" s="4" customFormat="1" x14ac:dyDescent="0.35">
      <c r="A8" s="126" t="str">
        <f>'Indicator Data'!A11</f>
        <v>Argentina</v>
      </c>
      <c r="B8" s="47" t="str">
        <f>'Indicator Data'!B11</f>
        <v>ARG</v>
      </c>
      <c r="C8" s="93">
        <f>IF('Indicator Data'!AR11="No data","x",ROUND(IF('Indicator Data'!AR11&gt;C$195,0,IF('Indicator Data'!AR11&lt;C$194,10,(C$195-'Indicator Data'!AR11)/(C$195-C$194)*10)),1))</f>
        <v>3.8</v>
      </c>
      <c r="D8" s="94">
        <f t="shared" si="0"/>
        <v>3.8</v>
      </c>
      <c r="E8" s="93">
        <f>IF('Indicator Data'!AT11="No data","x",ROUND(IF('Indicator Data'!AT11&gt;E$195,0,IF('Indicator Data'!AT11&lt;E$194,10,(E$195-'Indicator Data'!AT11)/(E$195-E$194)*10)),1))</f>
        <v>6</v>
      </c>
      <c r="F8" s="93">
        <f>IF('Indicator Data'!AS11="No data","x",ROUND(IF('Indicator Data'!AS11&gt;F$195,0,IF('Indicator Data'!AS11&lt;F$194,10,(F$195-'Indicator Data'!AS11)/(F$195-F$194)*10)),1))</f>
        <v>4.7</v>
      </c>
      <c r="G8" s="94">
        <f t="shared" si="1"/>
        <v>5.4</v>
      </c>
      <c r="H8" s="95">
        <f t="shared" si="2"/>
        <v>4.5999999999999996</v>
      </c>
      <c r="I8" s="93">
        <f>IF('Indicator Data'!AV11="No data","x",ROUND(IF('Indicator Data'!AV11^2&gt;I$195,0,IF('Indicator Data'!AV11^2&lt;I$194,10,(I$195-'Indicator Data'!AV11^2)/(I$195-I$194)*10)),1))</f>
        <v>0.4</v>
      </c>
      <c r="J8" s="93">
        <f>IF(OR('Indicator Data'!AU11=0,'Indicator Data'!AU11="No data"),"x",ROUND(IF('Indicator Data'!AU11&gt;J$195,0,IF('Indicator Data'!AU11&lt;J$194,10,(J$195-'Indicator Data'!AU11)/(J$195-J$194)*10)),1))</f>
        <v>0</v>
      </c>
      <c r="K8" s="93">
        <f>IF('Indicator Data'!AW11="No data","x",ROUND(IF('Indicator Data'!AW11&gt;K$195,0,IF('Indicator Data'!AW11&lt;K$194,10,(K$195-'Indicator Data'!AW11)/(K$195-K$194)*10)),1))</f>
        <v>2.9</v>
      </c>
      <c r="L8" s="93">
        <f>IF('Indicator Data'!AX11="No data","x",ROUND(IF('Indicator Data'!AX11&gt;L$195,0,IF('Indicator Data'!AX11&lt;L$194,10,(L$195-'Indicator Data'!AX11)/(L$195-L$194)*10)),1))</f>
        <v>2.5</v>
      </c>
      <c r="M8" s="94">
        <f t="shared" si="3"/>
        <v>1.5</v>
      </c>
      <c r="N8" s="143">
        <f>IF('Indicator Data'!AY11="No data","x",'Indicator Data'!AY11/'Indicator Data'!BE11*100)</f>
        <v>19.001056020228816</v>
      </c>
      <c r="O8" s="93">
        <f t="shared" si="4"/>
        <v>8.1999999999999993</v>
      </c>
      <c r="P8" s="93">
        <f>IF('Indicator Data'!AZ11="No data","x",ROUND(IF('Indicator Data'!AZ11&gt;P$195,0,IF('Indicator Data'!AZ11&lt;P$194,10,(P$195-'Indicator Data'!AZ11)/(P$195-P$194)*10)),1))</f>
        <v>0.4</v>
      </c>
      <c r="Q8" s="93">
        <f>IF('Indicator Data'!BA11="No data","x",ROUND(IF('Indicator Data'!BA11&gt;Q$195,0,IF('Indicator Data'!BA11&lt;Q$194,10,(Q$195-'Indicator Data'!BA11)/(Q$195-Q$194)*10)),1))</f>
        <v>0.2</v>
      </c>
      <c r="R8" s="94">
        <f t="shared" si="5"/>
        <v>2.9</v>
      </c>
      <c r="S8" s="93">
        <f>IF('Indicator Data'!Y11="No data","x",ROUND(IF('Indicator Data'!Y11&gt;S$195,0,IF('Indicator Data'!Y11&lt;S$194,10,(S$195-'Indicator Data'!Y11)/(S$195-S$194)*10)),1))</f>
        <v>0.4</v>
      </c>
      <c r="T8" s="93">
        <f>IF('Indicator Data'!Z11="No data","x",ROUND(IF('Indicator Data'!Z11&gt;T$195,0,IF('Indicator Data'!Z11&lt;T$194,10,(T$195-'Indicator Data'!Z11)/(T$195-T$194)*10)),1))</f>
        <v>2.6</v>
      </c>
      <c r="U8" s="93">
        <f>IF('Indicator Data'!AC11="No data","x",ROUND(IF('Indicator Data'!AC11&gt;U$195,0,IF('Indicator Data'!AC11&lt;U$194,10,(U$195-'Indicator Data'!AC11)/(U$195-U$194)*10)),1))</f>
        <v>5.5</v>
      </c>
      <c r="V8" s="93">
        <f>IF('Indicator Data'!AD11="No data","x",ROUND(IF('Indicator Data'!AD11&gt;V$195,10,IF('Indicator Data'!AD11&lt;V$194,0,10-(V$195-'Indicator Data'!AD11)/(V$195-V$194)*10)),1))</f>
        <v>0.6</v>
      </c>
      <c r="W8" s="94">
        <f t="shared" si="6"/>
        <v>2.2999999999999998</v>
      </c>
      <c r="X8" s="95">
        <f t="shared" si="7"/>
        <v>2.2000000000000002</v>
      </c>
      <c r="Y8" s="171"/>
    </row>
    <row r="9" spans="1:25" s="4" customFormat="1" x14ac:dyDescent="0.35">
      <c r="A9" s="126" t="str">
        <f>'Indicator Data'!A12</f>
        <v>Armenia</v>
      </c>
      <c r="B9" s="47" t="str">
        <f>'Indicator Data'!B12</f>
        <v>ARM</v>
      </c>
      <c r="C9" s="93">
        <f>IF('Indicator Data'!AR12="No data","x",ROUND(IF('Indicator Data'!AR12&gt;C$195,0,IF('Indicator Data'!AR12&lt;C$194,10,(C$195-'Indicator Data'!AR12)/(C$195-C$194)*10)),1))</f>
        <v>7.5</v>
      </c>
      <c r="D9" s="94">
        <f t="shared" si="0"/>
        <v>7.5</v>
      </c>
      <c r="E9" s="93">
        <f>IF('Indicator Data'!AT12="No data","x",ROUND(IF('Indicator Data'!AT12&gt;E$195,0,IF('Indicator Data'!AT12&lt;E$194,10,(E$195-'Indicator Data'!AT12)/(E$195-E$194)*10)),1))</f>
        <v>6.5</v>
      </c>
      <c r="F9" s="93">
        <f>IF('Indicator Data'!AS12="No data","x",ROUND(IF('Indicator Data'!AS12&gt;F$195,0,IF('Indicator Data'!AS12&lt;F$194,10,(F$195-'Indicator Data'!AS12)/(F$195-F$194)*10)),1))</f>
        <v>5.2</v>
      </c>
      <c r="G9" s="94">
        <f t="shared" si="1"/>
        <v>5.9</v>
      </c>
      <c r="H9" s="95">
        <f t="shared" si="2"/>
        <v>6.7</v>
      </c>
      <c r="I9" s="93">
        <f>IF('Indicator Data'!AV12="No data","x",ROUND(IF('Indicator Data'!AV12^2&gt;I$195,0,IF('Indicator Data'!AV12^2&lt;I$194,10,(I$195-'Indicator Data'!AV12^2)/(I$195-I$194)*10)),1))</f>
        <v>0.1</v>
      </c>
      <c r="J9" s="93">
        <f>IF(OR('Indicator Data'!AU12=0,'Indicator Data'!AU12="No data"),"x",ROUND(IF('Indicator Data'!AU12&gt;J$195,0,IF('Indicator Data'!AU12&lt;J$194,10,(J$195-'Indicator Data'!AU12)/(J$195-J$194)*10)),1))</f>
        <v>0</v>
      </c>
      <c r="K9" s="93">
        <f>IF('Indicator Data'!AW12="No data","x",ROUND(IF('Indicator Data'!AW12&gt;K$195,0,IF('Indicator Data'!AW12&lt;K$194,10,(K$195-'Indicator Data'!AW12)/(K$195-K$194)*10)),1))</f>
        <v>3.6</v>
      </c>
      <c r="L9" s="93">
        <f>IF('Indicator Data'!AX12="No data","x",ROUND(IF('Indicator Data'!AX12&gt;L$195,0,IF('Indicator Data'!AX12&lt;L$194,10,(L$195-'Indicator Data'!AX12)/(L$195-L$194)*10)),1))</f>
        <v>4.4000000000000004</v>
      </c>
      <c r="M9" s="94">
        <f t="shared" si="3"/>
        <v>2</v>
      </c>
      <c r="N9" s="143">
        <f>IF('Indicator Data'!AY12="No data","x",'Indicator Data'!AY12/'Indicator Data'!BE12*100)</f>
        <v>70.224719101123597</v>
      </c>
      <c r="O9" s="93">
        <f t="shared" si="4"/>
        <v>3</v>
      </c>
      <c r="P9" s="93">
        <f>IF('Indicator Data'!AZ12="No data","x",ROUND(IF('Indicator Data'!AZ12&gt;P$195,0,IF('Indicator Data'!AZ12&lt;P$194,10,(P$195-'Indicator Data'!AZ12)/(P$195-P$194)*10)),1))</f>
        <v>1.2</v>
      </c>
      <c r="Q9" s="93">
        <f>IF('Indicator Data'!BA12="No data","x",ROUND(IF('Indicator Data'!BA12&gt;Q$195,0,IF('Indicator Data'!BA12&lt;Q$194,10,(Q$195-'Indicator Data'!BA12)/(Q$195-Q$194)*10)),1))</f>
        <v>0</v>
      </c>
      <c r="R9" s="94">
        <f t="shared" si="5"/>
        <v>1.4</v>
      </c>
      <c r="S9" s="93">
        <f>IF('Indicator Data'!Y12="No data","x",ROUND(IF('Indicator Data'!Y12&gt;S$195,0,IF('Indicator Data'!Y12&lt;S$194,10,(S$195-'Indicator Data'!Y12)/(S$195-S$194)*10)),1))</f>
        <v>3.3</v>
      </c>
      <c r="T9" s="93">
        <f>IF('Indicator Data'!Z12="No data","x",ROUND(IF('Indicator Data'!Z12&gt;T$195,0,IF('Indicator Data'!Z12&lt;T$194,10,(T$195-'Indicator Data'!Z12)/(T$195-T$194)*10)),1))</f>
        <v>0.8</v>
      </c>
      <c r="U9" s="93">
        <f>IF('Indicator Data'!AC12="No data","x",ROUND(IF('Indicator Data'!AC12&gt;U$195,0,IF('Indicator Data'!AC12&lt;U$194,10,(U$195-'Indicator Data'!AC12)/(U$195-U$194)*10)),1))</f>
        <v>7.2</v>
      </c>
      <c r="V9" s="93">
        <f>IF('Indicator Data'!AD12="No data","x",ROUND(IF('Indicator Data'!AD12&gt;V$195,10,IF('Indicator Data'!AD12&lt;V$194,0,10-(V$195-'Indicator Data'!AD12)/(V$195-V$194)*10)),1))</f>
        <v>0.3</v>
      </c>
      <c r="W9" s="94">
        <f t="shared" si="6"/>
        <v>2.9</v>
      </c>
      <c r="X9" s="95">
        <f t="shared" si="7"/>
        <v>2.1</v>
      </c>
      <c r="Y9" s="171"/>
    </row>
    <row r="10" spans="1:25" s="4" customFormat="1" x14ac:dyDescent="0.35">
      <c r="A10" s="126" t="str">
        <f>'Indicator Data'!A13</f>
        <v>Australia</v>
      </c>
      <c r="B10" s="47" t="str">
        <f>'Indicator Data'!B13</f>
        <v>AUS</v>
      </c>
      <c r="C10" s="93">
        <f>IF('Indicator Data'!AR13="No data","x",ROUND(IF('Indicator Data'!AR13&gt;C$195,0,IF('Indicator Data'!AR13&lt;C$194,10,(C$195-'Indicator Data'!AR13)/(C$195-C$194)*10)),1))</f>
        <v>2.4</v>
      </c>
      <c r="D10" s="94">
        <f t="shared" si="0"/>
        <v>2.4</v>
      </c>
      <c r="E10" s="93">
        <f>IF('Indicator Data'!AT13="No data","x",ROUND(IF('Indicator Data'!AT13&gt;E$195,0,IF('Indicator Data'!AT13&lt;E$194,10,(E$195-'Indicator Data'!AT13)/(E$195-E$194)*10)),1))</f>
        <v>2.2999999999999998</v>
      </c>
      <c r="F10" s="93">
        <f>IF('Indicator Data'!AS13="No data","x",ROUND(IF('Indicator Data'!AS13&gt;F$195,0,IF('Indicator Data'!AS13&lt;F$194,10,(F$195-'Indicator Data'!AS13)/(F$195-F$194)*10)),1))</f>
        <v>1.9</v>
      </c>
      <c r="G10" s="94">
        <f t="shared" si="1"/>
        <v>2.1</v>
      </c>
      <c r="H10" s="95">
        <f t="shared" si="2"/>
        <v>2.2999999999999998</v>
      </c>
      <c r="I10" s="93" t="str">
        <f>IF('Indicator Data'!AV13="No data","x",ROUND(IF('Indicator Data'!AV13^2&gt;I$195,0,IF('Indicator Data'!AV13^2&lt;I$194,10,(I$195-'Indicator Data'!AV13^2)/(I$195-I$194)*10)),1))</f>
        <v>x</v>
      </c>
      <c r="J10" s="93">
        <f>IF(OR('Indicator Data'!AU13=0,'Indicator Data'!AU13="No data"),"x",ROUND(IF('Indicator Data'!AU13&gt;J$195,0,IF('Indicator Data'!AU13&lt;J$194,10,(J$195-'Indicator Data'!AU13)/(J$195-J$194)*10)),1))</f>
        <v>0</v>
      </c>
      <c r="K10" s="93">
        <f>IF('Indicator Data'!AW13="No data","x",ROUND(IF('Indicator Data'!AW13&gt;K$195,0,IF('Indicator Data'!AW13&lt;K$194,10,(K$195-'Indicator Data'!AW13)/(K$195-K$194)*10)),1))</f>
        <v>1.2</v>
      </c>
      <c r="L10" s="93">
        <f>IF('Indicator Data'!AX13="No data","x",ROUND(IF('Indicator Data'!AX13&gt;L$195,0,IF('Indicator Data'!AX13&lt;L$194,10,(L$195-'Indicator Data'!AX13)/(L$195-L$194)*10)),1))</f>
        <v>4.5999999999999996</v>
      </c>
      <c r="M10" s="94">
        <f t="shared" si="3"/>
        <v>1.9</v>
      </c>
      <c r="N10" s="143">
        <f>IF('Indicator Data'!AY13="No data","x",'Indicator Data'!AY13/'Indicator Data'!BE13*100)</f>
        <v>10.023039975007485</v>
      </c>
      <c r="O10" s="93">
        <f t="shared" si="4"/>
        <v>9.1</v>
      </c>
      <c r="P10" s="93">
        <f>IF('Indicator Data'!AZ13="No data","x",ROUND(IF('Indicator Data'!AZ13&gt;P$195,0,IF('Indicator Data'!AZ13&lt;P$194,10,(P$195-'Indicator Data'!AZ13)/(P$195-P$194)*10)),1))</f>
        <v>0</v>
      </c>
      <c r="Q10" s="93">
        <f>IF('Indicator Data'!BA13="No data","x",ROUND(IF('Indicator Data'!BA13&gt;Q$195,0,IF('Indicator Data'!BA13&lt;Q$194,10,(Q$195-'Indicator Data'!BA13)/(Q$195-Q$194)*10)),1))</f>
        <v>0</v>
      </c>
      <c r="R10" s="94">
        <f t="shared" si="5"/>
        <v>3</v>
      </c>
      <c r="S10" s="93">
        <f>IF('Indicator Data'!Y13="No data","x",ROUND(IF('Indicator Data'!Y13&gt;S$195,0,IF('Indicator Data'!Y13&lt;S$194,10,(S$195-'Indicator Data'!Y13)/(S$195-S$194)*10)),1))</f>
        <v>1.8</v>
      </c>
      <c r="T10" s="93">
        <f>IF('Indicator Data'!Z13="No data","x",ROUND(IF('Indicator Data'!Z13&gt;T$195,0,IF('Indicator Data'!Z13&lt;T$194,10,(T$195-'Indicator Data'!Z13)/(T$195-T$194)*10)),1))</f>
        <v>1</v>
      </c>
      <c r="U10" s="93">
        <f>IF('Indicator Data'!AC13="No data","x",ROUND(IF('Indicator Data'!AC13&gt;U$195,0,IF('Indicator Data'!AC13&lt;U$194,10,(U$195-'Indicator Data'!AC13)/(U$195-U$194)*10)),1))</f>
        <v>0</v>
      </c>
      <c r="V10" s="93">
        <f>IF('Indicator Data'!AD13="No data","x",ROUND(IF('Indicator Data'!AD13&gt;V$195,10,IF('Indicator Data'!AD13&lt;V$194,0,10-(V$195-'Indicator Data'!AD13)/(V$195-V$194)*10)),1))</f>
        <v>0.1</v>
      </c>
      <c r="W10" s="94">
        <f t="shared" si="6"/>
        <v>0.7</v>
      </c>
      <c r="X10" s="95">
        <f t="shared" si="7"/>
        <v>1.9</v>
      </c>
      <c r="Y10" s="171"/>
    </row>
    <row r="11" spans="1:25" s="4" customFormat="1" x14ac:dyDescent="0.35">
      <c r="A11" s="126" t="str">
        <f>'Indicator Data'!A14</f>
        <v>Austria</v>
      </c>
      <c r="B11" s="47" t="str">
        <f>'Indicator Data'!B14</f>
        <v>AUT</v>
      </c>
      <c r="C11" s="93">
        <f>IF('Indicator Data'!AR14="No data","x",ROUND(IF('Indicator Data'!AR14&gt;C$195,0,IF('Indicator Data'!AR14&lt;C$194,10,(C$195-'Indicator Data'!AR14)/(C$195-C$194)*10)),1))</f>
        <v>2</v>
      </c>
      <c r="D11" s="94">
        <f t="shared" si="0"/>
        <v>2</v>
      </c>
      <c r="E11" s="93">
        <f>IF('Indicator Data'!AT14="No data","x",ROUND(IF('Indicator Data'!AT14&gt;E$195,0,IF('Indicator Data'!AT14&lt;E$194,10,(E$195-'Indicator Data'!AT14)/(E$195-E$194)*10)),1))</f>
        <v>2.4</v>
      </c>
      <c r="F11" s="93">
        <f>IF('Indicator Data'!AS14="No data","x",ROUND(IF('Indicator Data'!AS14&gt;F$195,0,IF('Indicator Data'!AS14&lt;F$194,10,(F$195-'Indicator Data'!AS14)/(F$195-F$194)*10)),1))</f>
        <v>2.1</v>
      </c>
      <c r="G11" s="94">
        <f t="shared" si="1"/>
        <v>2.2999999999999998</v>
      </c>
      <c r="H11" s="95">
        <f t="shared" si="2"/>
        <v>2.2000000000000002</v>
      </c>
      <c r="I11" s="93" t="str">
        <f>IF('Indicator Data'!AV14="No data","x",ROUND(IF('Indicator Data'!AV14^2&gt;I$195,0,IF('Indicator Data'!AV14^2&lt;I$194,10,(I$195-'Indicator Data'!AV14^2)/(I$195-I$194)*10)),1))</f>
        <v>x</v>
      </c>
      <c r="J11" s="93">
        <f>IF(OR('Indicator Data'!AU14=0,'Indicator Data'!AU14="No data"),"x",ROUND(IF('Indicator Data'!AU14&gt;J$195,0,IF('Indicator Data'!AU14&lt;J$194,10,(J$195-'Indicator Data'!AU14)/(J$195-J$194)*10)),1))</f>
        <v>0</v>
      </c>
      <c r="K11" s="93">
        <f>IF('Indicator Data'!AW14="No data","x",ROUND(IF('Indicator Data'!AW14&gt;K$195,0,IF('Indicator Data'!AW14&lt;K$194,10,(K$195-'Indicator Data'!AW14)/(K$195-K$194)*10)),1))</f>
        <v>1.6</v>
      </c>
      <c r="L11" s="93">
        <f>IF('Indicator Data'!AX14="No data","x",ROUND(IF('Indicator Data'!AX14&gt;L$195,0,IF('Indicator Data'!AX14&lt;L$194,10,(L$195-'Indicator Data'!AX14)/(L$195-L$194)*10)),1))</f>
        <v>1.7</v>
      </c>
      <c r="M11" s="94">
        <f t="shared" si="3"/>
        <v>1.1000000000000001</v>
      </c>
      <c r="N11" s="143">
        <f>IF('Indicator Data'!AY14="No data","x",'Indicator Data'!AY14/'Indicator Data'!BE14*100)</f>
        <v>351.90331153150748</v>
      </c>
      <c r="O11" s="93">
        <f t="shared" si="4"/>
        <v>0</v>
      </c>
      <c r="P11" s="93">
        <f>IF('Indicator Data'!AZ14="No data","x",ROUND(IF('Indicator Data'!AZ14&gt;P$195,0,IF('Indicator Data'!AZ14&lt;P$194,10,(P$195-'Indicator Data'!AZ14)/(P$195-P$194)*10)),1))</f>
        <v>0</v>
      </c>
      <c r="Q11" s="93">
        <f>IF('Indicator Data'!BA14="No data","x",ROUND(IF('Indicator Data'!BA14&gt;Q$195,0,IF('Indicator Data'!BA14&lt;Q$194,10,(Q$195-'Indicator Data'!BA14)/(Q$195-Q$194)*10)),1))</f>
        <v>0</v>
      </c>
      <c r="R11" s="94">
        <f t="shared" si="5"/>
        <v>0</v>
      </c>
      <c r="S11" s="93">
        <f>IF('Indicator Data'!Y14="No data","x",ROUND(IF('Indicator Data'!Y14&gt;S$195,0,IF('Indicator Data'!Y14&lt;S$194,10,(S$195-'Indicator Data'!Y14)/(S$195-S$194)*10)),1))</f>
        <v>0</v>
      </c>
      <c r="T11" s="93">
        <f>IF('Indicator Data'!Z14="No data","x",ROUND(IF('Indicator Data'!Z14&gt;T$195,0,IF('Indicator Data'!Z14&lt;T$194,10,(T$195-'Indicator Data'!Z14)/(T$195-T$194)*10)),1))</f>
        <v>0.8</v>
      </c>
      <c r="U11" s="93">
        <f>IF('Indicator Data'!AC14="No data","x",ROUND(IF('Indicator Data'!AC14&gt;U$195,0,IF('Indicator Data'!AC14&lt;U$194,10,(U$195-'Indicator Data'!AC14)/(U$195-U$194)*10)),1))</f>
        <v>0</v>
      </c>
      <c r="V11" s="93">
        <f>IF('Indicator Data'!AD14="No data","x",ROUND(IF('Indicator Data'!AD14&gt;V$195,10,IF('Indicator Data'!AD14&lt;V$194,0,10-(V$195-'Indicator Data'!AD14)/(V$195-V$194)*10)),1))</f>
        <v>0</v>
      </c>
      <c r="W11" s="94">
        <f t="shared" si="6"/>
        <v>0.2</v>
      </c>
      <c r="X11" s="95">
        <f t="shared" si="7"/>
        <v>0.4</v>
      </c>
      <c r="Y11" s="171"/>
    </row>
    <row r="12" spans="1:25" s="4" customFormat="1" x14ac:dyDescent="0.35">
      <c r="A12" s="126" t="str">
        <f>'Indicator Data'!A15</f>
        <v>Azerbaijan</v>
      </c>
      <c r="B12" s="47" t="str">
        <f>'Indicator Data'!B15</f>
        <v>AZE</v>
      </c>
      <c r="C12" s="93" t="str">
        <f>IF('Indicator Data'!AR15="No data","x",ROUND(IF('Indicator Data'!AR15&gt;C$195,0,IF('Indicator Data'!AR15&lt;C$194,10,(C$195-'Indicator Data'!AR15)/(C$195-C$194)*10)),1))</f>
        <v>x</v>
      </c>
      <c r="D12" s="94" t="str">
        <f t="shared" si="0"/>
        <v>x</v>
      </c>
      <c r="E12" s="93">
        <f>IF('Indicator Data'!AT15="No data","x",ROUND(IF('Indicator Data'!AT15&gt;E$195,0,IF('Indicator Data'!AT15&lt;E$194,10,(E$195-'Indicator Data'!AT15)/(E$195-E$194)*10)),1))</f>
        <v>7.5</v>
      </c>
      <c r="F12" s="93">
        <f>IF('Indicator Data'!AS15="No data","x",ROUND(IF('Indicator Data'!AS15&gt;F$195,0,IF('Indicator Data'!AS15&lt;F$194,10,(F$195-'Indicator Data'!AS15)/(F$195-F$194)*10)),1))</f>
        <v>5.3</v>
      </c>
      <c r="G12" s="94">
        <f t="shared" si="1"/>
        <v>6.4</v>
      </c>
      <c r="H12" s="95">
        <f t="shared" si="2"/>
        <v>6.4</v>
      </c>
      <c r="I12" s="93">
        <f>IF('Indicator Data'!AV15="No data","x",ROUND(IF('Indicator Data'!AV15^2&gt;I$195,0,IF('Indicator Data'!AV15^2&lt;I$194,10,(I$195-'Indicator Data'!AV15^2)/(I$195-I$194)*10)),1))</f>
        <v>0</v>
      </c>
      <c r="J12" s="93">
        <f>IF(OR('Indicator Data'!AU15=0,'Indicator Data'!AU15="No data"),"x",ROUND(IF('Indicator Data'!AU15&gt;J$195,0,IF('Indicator Data'!AU15&lt;J$194,10,(J$195-'Indicator Data'!AU15)/(J$195-J$194)*10)),1))</f>
        <v>0</v>
      </c>
      <c r="K12" s="93">
        <f>IF('Indicator Data'!AW15="No data","x",ROUND(IF('Indicator Data'!AW15&gt;K$195,0,IF('Indicator Data'!AW15&lt;K$194,10,(K$195-'Indicator Data'!AW15)/(K$195-K$194)*10)),1))</f>
        <v>2.2000000000000002</v>
      </c>
      <c r="L12" s="93">
        <f>IF('Indicator Data'!AX15="No data","x",ROUND(IF('Indicator Data'!AX15&gt;L$195,0,IF('Indicator Data'!AX15&lt;L$194,10,(L$195-'Indicator Data'!AX15)/(L$195-L$194)*10)),1))</f>
        <v>4.8</v>
      </c>
      <c r="M12" s="94">
        <f t="shared" si="3"/>
        <v>1.8</v>
      </c>
      <c r="N12" s="143">
        <f>IF('Indicator Data'!AY15="No data","x",'Indicator Data'!AY15/'Indicator Data'!BE15*100)</f>
        <v>31.454910595465652</v>
      </c>
      <c r="O12" s="93">
        <f t="shared" si="4"/>
        <v>6.9</v>
      </c>
      <c r="P12" s="93">
        <f>IF('Indicator Data'!AZ15="No data","x",ROUND(IF('Indicator Data'!AZ15&gt;P$195,0,IF('Indicator Data'!AZ15&lt;P$194,10,(P$195-'Indicator Data'!AZ15)/(P$195-P$194)*10)),1))</f>
        <v>1.2</v>
      </c>
      <c r="Q12" s="93">
        <f>IF('Indicator Data'!BA15="No data","x",ROUND(IF('Indicator Data'!BA15&gt;Q$195,0,IF('Indicator Data'!BA15&lt;Q$194,10,(Q$195-'Indicator Data'!BA15)/(Q$195-Q$194)*10)),1))</f>
        <v>2.6</v>
      </c>
      <c r="R12" s="94">
        <f t="shared" si="5"/>
        <v>3.6</v>
      </c>
      <c r="S12" s="93">
        <f>IF('Indicator Data'!Y15="No data","x",ROUND(IF('Indicator Data'!Y15&gt;S$195,0,IF('Indicator Data'!Y15&lt;S$194,10,(S$195-'Indicator Data'!Y15)/(S$195-S$194)*10)),1))</f>
        <v>1.5</v>
      </c>
      <c r="T12" s="93">
        <f>IF('Indicator Data'!Z15="No data","x",ROUND(IF('Indicator Data'!Z15&gt;T$195,0,IF('Indicator Data'!Z15&lt;T$194,10,(T$195-'Indicator Data'!Z15)/(T$195-T$194)*10)),1))</f>
        <v>0.3</v>
      </c>
      <c r="U12" s="93">
        <f>IF('Indicator Data'!AC15="No data","x",ROUND(IF('Indicator Data'!AC15&gt;U$195,0,IF('Indicator Data'!AC15&lt;U$194,10,(U$195-'Indicator Data'!AC15)/(U$195-U$194)*10)),1))</f>
        <v>6.1</v>
      </c>
      <c r="V12" s="93">
        <f>IF('Indicator Data'!AD15="No data","x",ROUND(IF('Indicator Data'!AD15&gt;V$195,10,IF('Indicator Data'!AD15&lt;V$194,0,10-(V$195-'Indicator Data'!AD15)/(V$195-V$194)*10)),1))</f>
        <v>0.3</v>
      </c>
      <c r="W12" s="94">
        <f t="shared" si="6"/>
        <v>2.1</v>
      </c>
      <c r="X12" s="95">
        <f t="shared" si="7"/>
        <v>2.5</v>
      </c>
      <c r="Y12" s="171"/>
    </row>
    <row r="13" spans="1:25" s="4" customFormat="1" x14ac:dyDescent="0.35">
      <c r="A13" s="126" t="str">
        <f>'Indicator Data'!A16</f>
        <v>Bahamas</v>
      </c>
      <c r="B13" s="47" t="str">
        <f>'Indicator Data'!B16</f>
        <v>BHS</v>
      </c>
      <c r="C13" s="93" t="str">
        <f>IF('Indicator Data'!AR16="No data","x",ROUND(IF('Indicator Data'!AR16&gt;C$195,0,IF('Indicator Data'!AR16&lt;C$194,10,(C$195-'Indicator Data'!AR16)/(C$195-C$194)*10)),1))</f>
        <v>x</v>
      </c>
      <c r="D13" s="94" t="str">
        <f t="shared" si="0"/>
        <v>x</v>
      </c>
      <c r="E13" s="93">
        <f>IF('Indicator Data'!AT16="No data","x",ROUND(IF('Indicator Data'!AT16&gt;E$195,0,IF('Indicator Data'!AT16&lt;E$194,10,(E$195-'Indicator Data'!AT16)/(E$195-E$194)*10)),1))</f>
        <v>3.5</v>
      </c>
      <c r="F13" s="93">
        <f>IF('Indicator Data'!AS16="No data","x",ROUND(IF('Indicator Data'!AS16&gt;F$195,0,IF('Indicator Data'!AS16&lt;F$194,10,(F$195-'Indicator Data'!AS16)/(F$195-F$194)*10)),1))</f>
        <v>3.8</v>
      </c>
      <c r="G13" s="94">
        <f t="shared" si="1"/>
        <v>3.7</v>
      </c>
      <c r="H13" s="95">
        <f t="shared" si="2"/>
        <v>3.7</v>
      </c>
      <c r="I13" s="93" t="str">
        <f>IF('Indicator Data'!AV16="No data","x",ROUND(IF('Indicator Data'!AV16^2&gt;I$195,0,IF('Indicator Data'!AV16^2&lt;I$194,10,(I$195-'Indicator Data'!AV16^2)/(I$195-I$194)*10)),1))</f>
        <v>x</v>
      </c>
      <c r="J13" s="93">
        <f>IF(OR('Indicator Data'!AU16=0,'Indicator Data'!AU16="No data"),"x",ROUND(IF('Indicator Data'!AU16&gt;J$195,0,IF('Indicator Data'!AU16&lt;J$194,10,(J$195-'Indicator Data'!AU16)/(J$195-J$194)*10)),1))</f>
        <v>0</v>
      </c>
      <c r="K13" s="93">
        <f>IF('Indicator Data'!AW16="No data","x",ROUND(IF('Indicator Data'!AW16&gt;K$195,0,IF('Indicator Data'!AW16&lt;K$194,10,(K$195-'Indicator Data'!AW16)/(K$195-K$194)*10)),1))</f>
        <v>2</v>
      </c>
      <c r="L13" s="93">
        <f>IF('Indicator Data'!AX16="No data","x",ROUND(IF('Indicator Data'!AX16&gt;L$195,0,IF('Indicator Data'!AX16&lt;L$194,10,(L$195-'Indicator Data'!AX16)/(L$195-L$194)*10)),1))</f>
        <v>5.5</v>
      </c>
      <c r="M13" s="94">
        <f t="shared" si="3"/>
        <v>2.5</v>
      </c>
      <c r="N13" s="143">
        <f>IF('Indicator Data'!AY16="No data","x",'Indicator Data'!AY16/'Indicator Data'!BE16*100)</f>
        <v>47.952047952047955</v>
      </c>
      <c r="O13" s="93">
        <f t="shared" si="4"/>
        <v>5.3</v>
      </c>
      <c r="P13" s="93">
        <f>IF('Indicator Data'!AZ16="No data","x",ROUND(IF('Indicator Data'!AZ16&gt;P$195,0,IF('Indicator Data'!AZ16&lt;P$194,10,(P$195-'Indicator Data'!AZ16)/(P$195-P$194)*10)),1))</f>
        <v>0.9</v>
      </c>
      <c r="Q13" s="93">
        <f>IF('Indicator Data'!BA16="No data","x",ROUND(IF('Indicator Data'!BA16&gt;Q$195,0,IF('Indicator Data'!BA16&lt;Q$194,10,(Q$195-'Indicator Data'!BA16)/(Q$195-Q$194)*10)),1))</f>
        <v>0.3</v>
      </c>
      <c r="R13" s="94">
        <f t="shared" si="5"/>
        <v>2.2000000000000002</v>
      </c>
      <c r="S13" s="93" t="str">
        <f>IF('Indicator Data'!Y16="No data","x",ROUND(IF('Indicator Data'!Y16&gt;S$195,0,IF('Indicator Data'!Y16&lt;S$194,10,(S$195-'Indicator Data'!Y16)/(S$195-S$194)*10)),1))</f>
        <v>x</v>
      </c>
      <c r="T13" s="93">
        <f>IF('Indicator Data'!Z16="No data","x",ROUND(IF('Indicator Data'!Z16&gt;T$195,0,IF('Indicator Data'!Z16&lt;T$194,10,(T$195-'Indicator Data'!Z16)/(T$195-T$194)*10)),1))</f>
        <v>2.2999999999999998</v>
      </c>
      <c r="U13" s="93">
        <f>IF('Indicator Data'!AC16="No data","x",ROUND(IF('Indicator Data'!AC16&gt;U$195,0,IF('Indicator Data'!AC16&lt;U$194,10,(U$195-'Indicator Data'!AC16)/(U$195-U$194)*10)),1))</f>
        <v>4.4000000000000004</v>
      </c>
      <c r="V13" s="93">
        <f>IF('Indicator Data'!AD16="No data","x",ROUND(IF('Indicator Data'!AD16&gt;V$195,10,IF('Indicator Data'!AD16&lt;V$194,0,10-(V$195-'Indicator Data'!AD16)/(V$195-V$194)*10)),1))</f>
        <v>0.9</v>
      </c>
      <c r="W13" s="94">
        <f t="shared" si="6"/>
        <v>2.5</v>
      </c>
      <c r="X13" s="95">
        <f t="shared" si="7"/>
        <v>2.4</v>
      </c>
      <c r="Y13" s="171"/>
    </row>
    <row r="14" spans="1:25" s="4" customFormat="1" x14ac:dyDescent="0.35">
      <c r="A14" s="126" t="str">
        <f>'Indicator Data'!A17</f>
        <v>Bahrain</v>
      </c>
      <c r="B14" s="47" t="str">
        <f>'Indicator Data'!B17</f>
        <v>BHR</v>
      </c>
      <c r="C14" s="93">
        <f>IF('Indicator Data'!AR17="No data","x",ROUND(IF('Indicator Data'!AR17&gt;C$195,0,IF('Indicator Data'!AR17&lt;C$194,10,(C$195-'Indicator Data'!AR17)/(C$195-C$194)*10)),1))</f>
        <v>3.8</v>
      </c>
      <c r="D14" s="94">
        <f t="shared" si="0"/>
        <v>3.8</v>
      </c>
      <c r="E14" s="93">
        <f>IF('Indicator Data'!AT17="No data","x",ROUND(IF('Indicator Data'!AT17&gt;E$195,0,IF('Indicator Data'!AT17&lt;E$194,10,(E$195-'Indicator Data'!AT17)/(E$195-E$194)*10)),1))</f>
        <v>6.4</v>
      </c>
      <c r="F14" s="93">
        <f>IF('Indicator Data'!AS17="No data","x",ROUND(IF('Indicator Data'!AS17&gt;F$195,0,IF('Indicator Data'!AS17&lt;F$194,10,(F$195-'Indicator Data'!AS17)/(F$195-F$194)*10)),1))</f>
        <v>4.5999999999999996</v>
      </c>
      <c r="G14" s="94">
        <f t="shared" si="1"/>
        <v>5.5</v>
      </c>
      <c r="H14" s="95">
        <f t="shared" si="2"/>
        <v>4.7</v>
      </c>
      <c r="I14" s="93">
        <f>IF('Indicator Data'!AV17="No data","x",ROUND(IF('Indicator Data'!AV17^2&gt;I$195,0,IF('Indicator Data'!AV17^2&lt;I$194,10,(I$195-'Indicator Data'!AV17^2)/(I$195-I$194)*10)),1))</f>
        <v>0.9</v>
      </c>
      <c r="J14" s="93">
        <f>IF(OR('Indicator Data'!AU17=0,'Indicator Data'!AU17="No data"),"x",ROUND(IF('Indicator Data'!AU17&gt;J$195,0,IF('Indicator Data'!AU17&lt;J$194,10,(J$195-'Indicator Data'!AU17)/(J$195-J$194)*10)),1))</f>
        <v>0</v>
      </c>
      <c r="K14" s="93">
        <f>IF('Indicator Data'!AW17="No data","x",ROUND(IF('Indicator Data'!AW17&gt;K$195,0,IF('Indicator Data'!AW17&lt;K$194,10,(K$195-'Indicator Data'!AW17)/(K$195-K$194)*10)),1))</f>
        <v>0.2</v>
      </c>
      <c r="L14" s="93">
        <f>IF('Indicator Data'!AX17="No data","x",ROUND(IF('Indicator Data'!AX17&gt;L$195,0,IF('Indicator Data'!AX17&lt;L$194,10,(L$195-'Indicator Data'!AX17)/(L$195-L$194)*10)),1))</f>
        <v>0</v>
      </c>
      <c r="M14" s="94">
        <f t="shared" si="3"/>
        <v>0.3</v>
      </c>
      <c r="N14" s="143">
        <f>IF('Indicator Data'!AY17="No data","x",'Indicator Data'!AY17/'Indicator Data'!BE17*100)</f>
        <v>447.36842105263162</v>
      </c>
      <c r="O14" s="93">
        <f t="shared" si="4"/>
        <v>0</v>
      </c>
      <c r="P14" s="93">
        <f>IF('Indicator Data'!AZ17="No data","x",ROUND(IF('Indicator Data'!AZ17&gt;P$195,0,IF('Indicator Data'!AZ17&lt;P$194,10,(P$195-'Indicator Data'!AZ17)/(P$195-P$194)*10)),1))</f>
        <v>0.1</v>
      </c>
      <c r="Q14" s="93">
        <f>IF('Indicator Data'!BA17="No data","x",ROUND(IF('Indicator Data'!BA17&gt;Q$195,0,IF('Indicator Data'!BA17&lt;Q$194,10,(Q$195-'Indicator Data'!BA17)/(Q$195-Q$194)*10)),1))</f>
        <v>0</v>
      </c>
      <c r="R14" s="94">
        <f t="shared" si="5"/>
        <v>0</v>
      </c>
      <c r="S14" s="93">
        <f>IF('Indicator Data'!Y17="No data","x",ROUND(IF('Indicator Data'!Y17&gt;S$195,0,IF('Indicator Data'!Y17&lt;S$194,10,(S$195-'Indicator Data'!Y17)/(S$195-S$194)*10)),1))</f>
        <v>7.7</v>
      </c>
      <c r="T14" s="93">
        <f>IF('Indicator Data'!Z17="No data","x",ROUND(IF('Indicator Data'!Z17&gt;T$195,0,IF('Indicator Data'!Z17&lt;T$194,10,(T$195-'Indicator Data'!Z17)/(T$195-T$194)*10)),1))</f>
        <v>0</v>
      </c>
      <c r="U14" s="93">
        <f>IF('Indicator Data'!AC17="No data","x",ROUND(IF('Indicator Data'!AC17&gt;U$195,0,IF('Indicator Data'!AC17&lt;U$194,10,(U$195-'Indicator Data'!AC17)/(U$195-U$194)*10)),1))</f>
        <v>1.9</v>
      </c>
      <c r="V14" s="93">
        <f>IF('Indicator Data'!AD17="No data","x",ROUND(IF('Indicator Data'!AD17&gt;V$195,10,IF('Indicator Data'!AD17&lt;V$194,0,10-(V$195-'Indicator Data'!AD17)/(V$195-V$194)*10)),1))</f>
        <v>0.2</v>
      </c>
      <c r="W14" s="94">
        <f t="shared" si="6"/>
        <v>2.5</v>
      </c>
      <c r="X14" s="95">
        <f t="shared" si="7"/>
        <v>0.9</v>
      </c>
      <c r="Y14" s="171"/>
    </row>
    <row r="15" spans="1:25" s="4" customFormat="1" x14ac:dyDescent="0.35">
      <c r="A15" s="126" t="str">
        <f>'Indicator Data'!A18</f>
        <v>Bangladesh</v>
      </c>
      <c r="B15" s="47" t="str">
        <f>'Indicator Data'!B18</f>
        <v>BGD</v>
      </c>
      <c r="C15" s="93">
        <f>IF('Indicator Data'!AR18="No data","x",ROUND(IF('Indicator Data'!AR18&gt;C$195,0,IF('Indicator Data'!AR18&lt;C$194,10,(C$195-'Indicator Data'!AR18)/(C$195-C$194)*10)),1))</f>
        <v>3</v>
      </c>
      <c r="D15" s="94">
        <f t="shared" si="0"/>
        <v>3</v>
      </c>
      <c r="E15" s="93">
        <f>IF('Indicator Data'!AT18="No data","x",ROUND(IF('Indicator Data'!AT18&gt;E$195,0,IF('Indicator Data'!AT18&lt;E$194,10,(E$195-'Indicator Data'!AT18)/(E$195-E$194)*10)),1))</f>
        <v>7.4</v>
      </c>
      <c r="F15" s="93">
        <f>IF('Indicator Data'!AS18="No data","x",ROUND(IF('Indicator Data'!AS18&gt;F$195,0,IF('Indicator Data'!AS18&lt;F$194,10,(F$195-'Indicator Data'!AS18)/(F$195-F$194)*10)),1))</f>
        <v>6.5</v>
      </c>
      <c r="G15" s="94">
        <f t="shared" si="1"/>
        <v>7</v>
      </c>
      <c r="H15" s="95">
        <f t="shared" si="2"/>
        <v>5</v>
      </c>
      <c r="I15" s="93">
        <f>IF('Indicator Data'!AV18="No data","x",ROUND(IF('Indicator Data'!AV18^2&gt;I$195,0,IF('Indicator Data'!AV18^2&lt;I$194,10,(I$195-'Indicator Data'!AV18^2)/(I$195-I$194)*10)),1))</f>
        <v>5.2</v>
      </c>
      <c r="J15" s="93">
        <f>IF(OR('Indicator Data'!AU18=0,'Indicator Data'!AU18="No data"),"x",ROUND(IF('Indicator Data'!AU18&gt;J$195,0,IF('Indicator Data'!AU18&lt;J$194,10,(J$195-'Indicator Data'!AU18)/(J$195-J$194)*10)),1))</f>
        <v>2.4</v>
      </c>
      <c r="K15" s="93">
        <f>IF('Indicator Data'!AW18="No data","x",ROUND(IF('Indicator Data'!AW18&gt;K$195,0,IF('Indicator Data'!AW18&lt;K$194,10,(K$195-'Indicator Data'!AW18)/(K$195-K$194)*10)),1))</f>
        <v>8.1999999999999993</v>
      </c>
      <c r="L15" s="93">
        <f>IF('Indicator Data'!AX18="No data","x",ROUND(IF('Indicator Data'!AX18&gt;L$195,0,IF('Indicator Data'!AX18&lt;L$194,10,(L$195-'Indicator Data'!AX18)/(L$195-L$194)*10)),1))</f>
        <v>6.3</v>
      </c>
      <c r="M15" s="94">
        <f t="shared" si="3"/>
        <v>5.5</v>
      </c>
      <c r="N15" s="143">
        <f>IF('Indicator Data'!AY18="No data","x",'Indicator Data'!AY18/'Indicator Data'!BE18*100)</f>
        <v>18.437427978796958</v>
      </c>
      <c r="O15" s="93">
        <f t="shared" si="4"/>
        <v>8.1999999999999993</v>
      </c>
      <c r="P15" s="93">
        <f>IF('Indicator Data'!AZ18="No data","x",ROUND(IF('Indicator Data'!AZ18&gt;P$195,0,IF('Indicator Data'!AZ18&lt;P$194,10,(P$195-'Indicator Data'!AZ18)/(P$195-P$194)*10)),1))</f>
        <v>4.4000000000000004</v>
      </c>
      <c r="Q15" s="93">
        <f>IF('Indicator Data'!BA18="No data","x",ROUND(IF('Indicator Data'!BA18&gt;Q$195,0,IF('Indicator Data'!BA18&lt;Q$194,10,(Q$195-'Indicator Data'!BA18)/(Q$195-Q$194)*10)),1))</f>
        <v>2.6</v>
      </c>
      <c r="R15" s="94">
        <f t="shared" si="5"/>
        <v>5.0999999999999996</v>
      </c>
      <c r="S15" s="93">
        <f>IF('Indicator Data'!Y18="No data","x",ROUND(IF('Indicator Data'!Y18&gt;S$195,0,IF('Indicator Data'!Y18&lt;S$194,10,(S$195-'Indicator Data'!Y18)/(S$195-S$194)*10)),1))</f>
        <v>9.1</v>
      </c>
      <c r="T15" s="93">
        <f>IF('Indicator Data'!Z18="No data","x",ROUND(IF('Indicator Data'!Z18&gt;T$195,0,IF('Indicator Data'!Z18&lt;T$194,10,(T$195-'Indicator Data'!Z18)/(T$195-T$194)*10)),1))</f>
        <v>1.3</v>
      </c>
      <c r="U15" s="93">
        <f>IF('Indicator Data'!AC18="No data","x",ROUND(IF('Indicator Data'!AC18&gt;U$195,0,IF('Indicator Data'!AC18&lt;U$194,10,(U$195-'Indicator Data'!AC18)/(U$195-U$194)*10)),1))</f>
        <v>9.9</v>
      </c>
      <c r="V15" s="93">
        <f>IF('Indicator Data'!AD18="No data","x",ROUND(IF('Indicator Data'!AD18&gt;V$195,10,IF('Indicator Data'!AD18&lt;V$194,0,10-(V$195-'Indicator Data'!AD18)/(V$195-V$194)*10)),1))</f>
        <v>2</v>
      </c>
      <c r="W15" s="94">
        <f t="shared" si="6"/>
        <v>5.6</v>
      </c>
      <c r="X15" s="95">
        <f t="shared" si="7"/>
        <v>5.4</v>
      </c>
      <c r="Y15" s="171"/>
    </row>
    <row r="16" spans="1:25" s="4" customFormat="1" x14ac:dyDescent="0.35">
      <c r="A16" s="126" t="str">
        <f>'Indicator Data'!A19</f>
        <v>Barbados</v>
      </c>
      <c r="B16" s="47" t="str">
        <f>'Indicator Data'!B19</f>
        <v>BRB</v>
      </c>
      <c r="C16" s="93">
        <f>IF('Indicator Data'!AR19="No data","x",ROUND(IF('Indicator Data'!AR19&gt;C$195,0,IF('Indicator Data'!AR19&lt;C$194,10,(C$195-'Indicator Data'!AR19)/(C$195-C$194)*10)),1))</f>
        <v>2.8</v>
      </c>
      <c r="D16" s="94">
        <f t="shared" si="0"/>
        <v>2.8</v>
      </c>
      <c r="E16" s="93">
        <f>IF('Indicator Data'!AT19="No data","x",ROUND(IF('Indicator Data'!AT19&gt;E$195,0,IF('Indicator Data'!AT19&lt;E$194,10,(E$195-'Indicator Data'!AT19)/(E$195-E$194)*10)),1))</f>
        <v>3.2</v>
      </c>
      <c r="F16" s="93">
        <f>IF('Indicator Data'!AS19="No data","x",ROUND(IF('Indicator Data'!AS19&gt;F$195,0,IF('Indicator Data'!AS19&lt;F$194,10,(F$195-'Indicator Data'!AS19)/(F$195-F$194)*10)),1))</f>
        <v>3.3</v>
      </c>
      <c r="G16" s="94">
        <f t="shared" si="1"/>
        <v>3.3</v>
      </c>
      <c r="H16" s="95">
        <f t="shared" si="2"/>
        <v>3.1</v>
      </c>
      <c r="I16" s="93" t="str">
        <f>IF('Indicator Data'!AV19="No data","x",ROUND(IF('Indicator Data'!AV19^2&gt;I$195,0,IF('Indicator Data'!AV19^2&lt;I$194,10,(I$195-'Indicator Data'!AV19^2)/(I$195-I$194)*10)),1))</f>
        <v>x</v>
      </c>
      <c r="J16" s="93">
        <f>IF(OR('Indicator Data'!AU19=0,'Indicator Data'!AU19="No data"),"x",ROUND(IF('Indicator Data'!AU19&gt;J$195,0,IF('Indicator Data'!AU19&lt;J$194,10,(J$195-'Indicator Data'!AU19)/(J$195-J$194)*10)),1))</f>
        <v>0</v>
      </c>
      <c r="K16" s="93">
        <f>IF('Indicator Data'!AW19="No data","x",ROUND(IF('Indicator Data'!AW19&gt;K$195,0,IF('Indicator Data'!AW19&lt;K$194,10,(K$195-'Indicator Data'!AW19)/(K$195-K$194)*10)),1))</f>
        <v>2.1</v>
      </c>
      <c r="L16" s="93">
        <f>IF('Indicator Data'!AX19="No data","x",ROUND(IF('Indicator Data'!AX19&gt;L$195,0,IF('Indicator Data'!AX19&lt;L$194,10,(L$195-'Indicator Data'!AX19)/(L$195-L$194)*10)),1))</f>
        <v>4.4000000000000004</v>
      </c>
      <c r="M16" s="94">
        <f t="shared" si="3"/>
        <v>2.2000000000000002</v>
      </c>
      <c r="N16" s="143">
        <f>IF('Indicator Data'!AY19="No data","x",'Indicator Data'!AY19/'Indicator Data'!BE19*100)</f>
        <v>418.60465116279073</v>
      </c>
      <c r="O16" s="93">
        <f t="shared" si="4"/>
        <v>0</v>
      </c>
      <c r="P16" s="93">
        <f>IF('Indicator Data'!AZ19="No data","x",ROUND(IF('Indicator Data'!AZ19&gt;P$195,0,IF('Indicator Data'!AZ19&lt;P$194,10,(P$195-'Indicator Data'!AZ19)/(P$195-P$194)*10)),1))</f>
        <v>0.4</v>
      </c>
      <c r="Q16" s="93">
        <f>IF('Indicator Data'!BA19="No data","x",ROUND(IF('Indicator Data'!BA19&gt;Q$195,0,IF('Indicator Data'!BA19&lt;Q$194,10,(Q$195-'Indicator Data'!BA19)/(Q$195-Q$194)*10)),1))</f>
        <v>0.1</v>
      </c>
      <c r="R16" s="94">
        <f t="shared" si="5"/>
        <v>0.2</v>
      </c>
      <c r="S16" s="93">
        <f>IF('Indicator Data'!Y19="No data","x",ROUND(IF('Indicator Data'!Y19&gt;S$195,0,IF('Indicator Data'!Y19&lt;S$194,10,(S$195-'Indicator Data'!Y19)/(S$195-S$194)*10)),1))</f>
        <v>5.5</v>
      </c>
      <c r="T16" s="93">
        <f>IF('Indicator Data'!Z19="No data","x",ROUND(IF('Indicator Data'!Z19&gt;T$195,0,IF('Indicator Data'!Z19&lt;T$194,10,(T$195-'Indicator Data'!Z19)/(T$195-T$194)*10)),1))</f>
        <v>1.8</v>
      </c>
      <c r="U16" s="93">
        <f>IF('Indicator Data'!AC19="No data","x",ROUND(IF('Indicator Data'!AC19&gt;U$195,0,IF('Indicator Data'!AC19&lt;U$194,10,(U$195-'Indicator Data'!AC19)/(U$195-U$194)*10)),1))</f>
        <v>6</v>
      </c>
      <c r="V16" s="93">
        <f>IF('Indicator Data'!AD19="No data","x",ROUND(IF('Indicator Data'!AD19&gt;V$195,10,IF('Indicator Data'!AD19&lt;V$194,0,10-(V$195-'Indicator Data'!AD19)/(V$195-V$194)*10)),1))</f>
        <v>0.3</v>
      </c>
      <c r="W16" s="94">
        <f t="shared" si="6"/>
        <v>3.4</v>
      </c>
      <c r="X16" s="95">
        <f t="shared" si="7"/>
        <v>1.9</v>
      </c>
      <c r="Y16" s="171"/>
    </row>
    <row r="17" spans="1:25" s="4" customFormat="1" x14ac:dyDescent="0.35">
      <c r="A17" s="126" t="str">
        <f>'Indicator Data'!A20</f>
        <v>Belarus</v>
      </c>
      <c r="B17" s="47" t="str">
        <f>'Indicator Data'!B20</f>
        <v>BLR</v>
      </c>
      <c r="C17" s="93">
        <f>IF('Indicator Data'!AR20="No data","x",ROUND(IF('Indicator Data'!AR20&gt;C$195,0,IF('Indicator Data'!AR20&lt;C$194,10,(C$195-'Indicator Data'!AR20)/(C$195-C$194)*10)),1))</f>
        <v>2.8</v>
      </c>
      <c r="D17" s="94">
        <f t="shared" si="0"/>
        <v>2.8</v>
      </c>
      <c r="E17" s="93">
        <f>IF('Indicator Data'!AT20="No data","x",ROUND(IF('Indicator Data'!AT20&gt;E$195,0,IF('Indicator Data'!AT20&lt;E$194,10,(E$195-'Indicator Data'!AT20)/(E$195-E$194)*10)),1))</f>
        <v>5.6</v>
      </c>
      <c r="F17" s="93">
        <f>IF('Indicator Data'!AS20="No data","x",ROUND(IF('Indicator Data'!AS20&gt;F$195,0,IF('Indicator Data'!AS20&lt;F$194,10,(F$195-'Indicator Data'!AS20)/(F$195-F$194)*10)),1))</f>
        <v>5.7</v>
      </c>
      <c r="G17" s="94">
        <f t="shared" si="1"/>
        <v>5.7</v>
      </c>
      <c r="H17" s="95">
        <f t="shared" si="2"/>
        <v>4.3</v>
      </c>
      <c r="I17" s="93">
        <f>IF('Indicator Data'!AV20="No data","x",ROUND(IF('Indicator Data'!AV20^2&gt;I$195,0,IF('Indicator Data'!AV20^2&lt;I$194,10,(I$195-'Indicator Data'!AV20^2)/(I$195-I$194)*10)),1))</f>
        <v>0.1</v>
      </c>
      <c r="J17" s="93">
        <f>IF(OR('Indicator Data'!AU20=0,'Indicator Data'!AU20="No data"),"x",ROUND(IF('Indicator Data'!AU20&gt;J$195,0,IF('Indicator Data'!AU20&lt;J$194,10,(J$195-'Indicator Data'!AU20)/(J$195-J$194)*10)),1))</f>
        <v>0</v>
      </c>
      <c r="K17" s="93">
        <f>IF('Indicator Data'!AW20="No data","x",ROUND(IF('Indicator Data'!AW20&gt;K$195,0,IF('Indicator Data'!AW20&lt;K$194,10,(K$195-'Indicator Data'!AW20)/(K$195-K$194)*10)),1))</f>
        <v>2.9</v>
      </c>
      <c r="L17" s="93">
        <f>IF('Indicator Data'!AX20="No data","x",ROUND(IF('Indicator Data'!AX20&gt;L$195,0,IF('Indicator Data'!AX20&lt;L$194,10,(L$195-'Indicator Data'!AX20)/(L$195-L$194)*10)),1))</f>
        <v>3.9</v>
      </c>
      <c r="M17" s="94">
        <f t="shared" si="3"/>
        <v>1.7</v>
      </c>
      <c r="N17" s="143">
        <f>IF('Indicator Data'!AY20="No data","x",'Indicator Data'!AY20/'Indicator Data'!BE20*100)</f>
        <v>98.565866640382438</v>
      </c>
      <c r="O17" s="93">
        <f t="shared" si="4"/>
        <v>0.1</v>
      </c>
      <c r="P17" s="93">
        <f>IF('Indicator Data'!AZ20="No data","x",ROUND(IF('Indicator Data'!AZ20&gt;P$195,0,IF('Indicator Data'!AZ20&lt;P$194,10,(P$195-'Indicator Data'!AZ20)/(P$195-P$194)*10)),1))</f>
        <v>0.6</v>
      </c>
      <c r="Q17" s="93">
        <f>IF('Indicator Data'!BA20="No data","x",ROUND(IF('Indicator Data'!BA20&gt;Q$195,0,IF('Indicator Data'!BA20&lt;Q$194,10,(Q$195-'Indicator Data'!BA20)/(Q$195-Q$194)*10)),1))</f>
        <v>0.1</v>
      </c>
      <c r="R17" s="94">
        <f t="shared" si="5"/>
        <v>0.3</v>
      </c>
      <c r="S17" s="93">
        <f>IF('Indicator Data'!Y20="No data","x",ROUND(IF('Indicator Data'!Y20&gt;S$195,0,IF('Indicator Data'!Y20&lt;S$194,10,(S$195-'Indicator Data'!Y20)/(S$195-S$194)*10)),1))</f>
        <v>0.2</v>
      </c>
      <c r="T17" s="93">
        <f>IF('Indicator Data'!Z20="No data","x",ROUND(IF('Indicator Data'!Z20&gt;T$195,0,IF('Indicator Data'!Z20&lt;T$194,10,(T$195-'Indicator Data'!Z20)/(T$195-T$194)*10)),1))</f>
        <v>0.5</v>
      </c>
      <c r="U17" s="93">
        <f>IF('Indicator Data'!AC20="No data","x",ROUND(IF('Indicator Data'!AC20&gt;U$195,0,IF('Indicator Data'!AC20&lt;U$194,10,(U$195-'Indicator Data'!AC20)/(U$195-U$194)*10)),1))</f>
        <v>6.5</v>
      </c>
      <c r="V17" s="93">
        <f>IF('Indicator Data'!AD20="No data","x",ROUND(IF('Indicator Data'!AD20&gt;V$195,10,IF('Indicator Data'!AD20&lt;V$194,0,10-(V$195-'Indicator Data'!AD20)/(V$195-V$194)*10)),1))</f>
        <v>0</v>
      </c>
      <c r="W17" s="94">
        <f t="shared" si="6"/>
        <v>1.8</v>
      </c>
      <c r="X17" s="95">
        <f t="shared" si="7"/>
        <v>1.3</v>
      </c>
      <c r="Y17" s="171"/>
    </row>
    <row r="18" spans="1:25" s="4" customFormat="1" x14ac:dyDescent="0.35">
      <c r="A18" s="126" t="str">
        <f>'Indicator Data'!A21</f>
        <v>Belgium</v>
      </c>
      <c r="B18" s="47" t="str">
        <f>'Indicator Data'!B21</f>
        <v>BEL</v>
      </c>
      <c r="C18" s="93" t="str">
        <f>IF('Indicator Data'!AR21="No data","x",ROUND(IF('Indicator Data'!AR21&gt;C$195,0,IF('Indicator Data'!AR21&lt;C$194,10,(C$195-'Indicator Data'!AR21)/(C$195-C$194)*10)),1))</f>
        <v>x</v>
      </c>
      <c r="D18" s="94" t="str">
        <f t="shared" si="0"/>
        <v>x</v>
      </c>
      <c r="E18" s="93">
        <f>IF('Indicator Data'!AT21="No data","x",ROUND(IF('Indicator Data'!AT21&gt;E$195,0,IF('Indicator Data'!AT21&lt;E$194,10,(E$195-'Indicator Data'!AT21)/(E$195-E$194)*10)),1))</f>
        <v>2.5</v>
      </c>
      <c r="F18" s="93">
        <f>IF('Indicator Data'!AS21="No data","x",ROUND(IF('Indicator Data'!AS21&gt;F$195,0,IF('Indicator Data'!AS21&lt;F$194,10,(F$195-'Indicator Data'!AS21)/(F$195-F$194)*10)),1))</f>
        <v>2.6</v>
      </c>
      <c r="G18" s="94">
        <f t="shared" si="1"/>
        <v>2.6</v>
      </c>
      <c r="H18" s="95">
        <f t="shared" si="2"/>
        <v>2.6</v>
      </c>
      <c r="I18" s="93" t="str">
        <f>IF('Indicator Data'!AV21="No data","x",ROUND(IF('Indicator Data'!AV21^2&gt;I$195,0,IF('Indicator Data'!AV21^2&lt;I$194,10,(I$195-'Indicator Data'!AV21^2)/(I$195-I$194)*10)),1))</f>
        <v>x</v>
      </c>
      <c r="J18" s="93">
        <f>IF(OR('Indicator Data'!AU21=0,'Indicator Data'!AU21="No data"),"x",ROUND(IF('Indicator Data'!AU21&gt;J$195,0,IF('Indicator Data'!AU21&lt;J$194,10,(J$195-'Indicator Data'!AU21)/(J$195-J$194)*10)),1))</f>
        <v>0</v>
      </c>
      <c r="K18" s="93">
        <f>IF('Indicator Data'!AW21="No data","x",ROUND(IF('Indicator Data'!AW21&gt;K$195,0,IF('Indicator Data'!AW21&lt;K$194,10,(K$195-'Indicator Data'!AW21)/(K$195-K$194)*10)),1))</f>
        <v>1.4</v>
      </c>
      <c r="L18" s="93">
        <f>IF('Indicator Data'!AX21="No data","x",ROUND(IF('Indicator Data'!AX21&gt;L$195,0,IF('Indicator Data'!AX21&lt;L$194,10,(L$195-'Indicator Data'!AX21)/(L$195-L$194)*10)),1))</f>
        <v>4.5999999999999996</v>
      </c>
      <c r="M18" s="94">
        <f t="shared" si="3"/>
        <v>2</v>
      </c>
      <c r="N18" s="143">
        <f>IF('Indicator Data'!AY21="No data","x",'Indicator Data'!AY21/'Indicator Data'!BE21*100)</f>
        <v>495.37648612945839</v>
      </c>
      <c r="O18" s="93">
        <f t="shared" si="4"/>
        <v>0</v>
      </c>
      <c r="P18" s="93">
        <f>IF('Indicator Data'!AZ21="No data","x",ROUND(IF('Indicator Data'!AZ21&gt;P$195,0,IF('Indicator Data'!AZ21&lt;P$194,10,(P$195-'Indicator Data'!AZ21)/(P$195-P$194)*10)),1))</f>
        <v>0.1</v>
      </c>
      <c r="Q18" s="93">
        <f>IF('Indicator Data'!BA21="No data","x",ROUND(IF('Indicator Data'!BA21&gt;Q$195,0,IF('Indicator Data'!BA21&lt;Q$194,10,(Q$195-'Indicator Data'!BA21)/(Q$195-Q$194)*10)),1))</f>
        <v>0</v>
      </c>
      <c r="R18" s="94">
        <f t="shared" si="5"/>
        <v>0</v>
      </c>
      <c r="S18" s="93">
        <f>IF('Indicator Data'!Y21="No data","x",ROUND(IF('Indicator Data'!Y21&gt;S$195,0,IF('Indicator Data'!Y21&lt;S$194,10,(S$195-'Indicator Data'!Y21)/(S$195-S$194)*10)),1))</f>
        <v>0</v>
      </c>
      <c r="T18" s="93">
        <f>IF('Indicator Data'!Z21="No data","x",ROUND(IF('Indicator Data'!Z21&gt;T$195,0,IF('Indicator Data'!Z21&lt;T$194,10,(T$195-'Indicator Data'!Z21)/(T$195-T$194)*10)),1))</f>
        <v>0.8</v>
      </c>
      <c r="U18" s="93">
        <f>IF('Indicator Data'!AC21="No data","x",ROUND(IF('Indicator Data'!AC21&gt;U$195,0,IF('Indicator Data'!AC21&lt;U$194,10,(U$195-'Indicator Data'!AC21)/(U$195-U$194)*10)),1))</f>
        <v>0</v>
      </c>
      <c r="V18" s="93">
        <f>IF('Indicator Data'!AD21="No data","x",ROUND(IF('Indicator Data'!AD21&gt;V$195,10,IF('Indicator Data'!AD21&lt;V$194,0,10-(V$195-'Indicator Data'!AD21)/(V$195-V$194)*10)),1))</f>
        <v>0.1</v>
      </c>
      <c r="W18" s="94">
        <f t="shared" si="6"/>
        <v>0.2</v>
      </c>
      <c r="X18" s="95">
        <f t="shared" si="7"/>
        <v>0.7</v>
      </c>
      <c r="Y18" s="171"/>
    </row>
    <row r="19" spans="1:25" s="4" customFormat="1" x14ac:dyDescent="0.35">
      <c r="A19" s="126" t="str">
        <f>'Indicator Data'!A22</f>
        <v>Belize</v>
      </c>
      <c r="B19" s="47" t="str">
        <f>'Indicator Data'!B22</f>
        <v>BLZ</v>
      </c>
      <c r="C19" s="93" t="str">
        <f>IF('Indicator Data'!AR22="No data","x",ROUND(IF('Indicator Data'!AR22&gt;C$195,0,IF('Indicator Data'!AR22&lt;C$194,10,(C$195-'Indicator Data'!AR22)/(C$195-C$194)*10)),1))</f>
        <v>x</v>
      </c>
      <c r="D19" s="94" t="str">
        <f t="shared" si="0"/>
        <v>x</v>
      </c>
      <c r="E19" s="93" t="str">
        <f>IF('Indicator Data'!AT22="No data","x",ROUND(IF('Indicator Data'!AT22&gt;E$195,0,IF('Indicator Data'!AT22&lt;E$194,10,(E$195-'Indicator Data'!AT22)/(E$195-E$194)*10)),1))</f>
        <v>x</v>
      </c>
      <c r="F19" s="93">
        <f>IF('Indicator Data'!AS22="No data","x",ROUND(IF('Indicator Data'!AS22&gt;F$195,0,IF('Indicator Data'!AS22&lt;F$194,10,(F$195-'Indicator Data'!AS22)/(F$195-F$194)*10)),1))</f>
        <v>6.3</v>
      </c>
      <c r="G19" s="94">
        <f t="shared" si="1"/>
        <v>6.3</v>
      </c>
      <c r="H19" s="95">
        <f t="shared" si="2"/>
        <v>6.3</v>
      </c>
      <c r="I19" s="93">
        <f>IF('Indicator Data'!AV22="No data","x",ROUND(IF('Indicator Data'!AV22^2&gt;I$195,0,IF('Indicator Data'!AV22^2&lt;I$194,10,(I$195-'Indicator Data'!AV22^2)/(I$195-I$194)*10)),1))</f>
        <v>3.5</v>
      </c>
      <c r="J19" s="93">
        <f>IF(OR('Indicator Data'!AU22=0,'Indicator Data'!AU22="No data"),"x",ROUND(IF('Indicator Data'!AU22&gt;J$195,0,IF('Indicator Data'!AU22&lt;J$194,10,(J$195-'Indicator Data'!AU22)/(J$195-J$194)*10)),1))</f>
        <v>0.8</v>
      </c>
      <c r="K19" s="93">
        <f>IF('Indicator Data'!AW22="No data","x",ROUND(IF('Indicator Data'!AW22&gt;K$195,0,IF('Indicator Data'!AW22&lt;K$194,10,(K$195-'Indicator Data'!AW22)/(K$195-K$194)*10)),1))</f>
        <v>5.5</v>
      </c>
      <c r="L19" s="93">
        <f>IF('Indicator Data'!AX22="No data","x",ROUND(IF('Indicator Data'!AX22&gt;L$195,0,IF('Indicator Data'!AX22&lt;L$194,10,(L$195-'Indicator Data'!AX22)/(L$195-L$194)*10)),1))</f>
        <v>7</v>
      </c>
      <c r="M19" s="94">
        <f t="shared" si="3"/>
        <v>4.2</v>
      </c>
      <c r="N19" s="143">
        <f>IF('Indicator Data'!AY22="No data","x",'Indicator Data'!AY22/'Indicator Data'!BE22*100)</f>
        <v>26.3042525208242</v>
      </c>
      <c r="O19" s="93">
        <f t="shared" si="4"/>
        <v>7.4</v>
      </c>
      <c r="P19" s="93">
        <f>IF('Indicator Data'!AZ22="No data","x",ROUND(IF('Indicator Data'!AZ22&gt;P$195,0,IF('Indicator Data'!AZ22&lt;P$194,10,(P$195-'Indicator Data'!AZ22)/(P$195-P$194)*10)),1))</f>
        <v>1.1000000000000001</v>
      </c>
      <c r="Q19" s="93">
        <f>IF('Indicator Data'!BA22="No data","x",ROUND(IF('Indicator Data'!BA22&gt;Q$195,0,IF('Indicator Data'!BA22&lt;Q$194,10,(Q$195-'Indicator Data'!BA22)/(Q$195-Q$194)*10)),1))</f>
        <v>0.1</v>
      </c>
      <c r="R19" s="94">
        <f t="shared" si="5"/>
        <v>2.9</v>
      </c>
      <c r="S19" s="93">
        <f>IF('Indicator Data'!Y22="No data","x",ROUND(IF('Indicator Data'!Y22&gt;S$195,0,IF('Indicator Data'!Y22&lt;S$194,10,(S$195-'Indicator Data'!Y22)/(S$195-S$194)*10)),1))</f>
        <v>7.9</v>
      </c>
      <c r="T19" s="93">
        <f>IF('Indicator Data'!Z22="No data","x",ROUND(IF('Indicator Data'!Z22&gt;T$195,0,IF('Indicator Data'!Z22&lt;T$194,10,(T$195-'Indicator Data'!Z22)/(T$195-T$194)*10)),1))</f>
        <v>2.2999999999999998</v>
      </c>
      <c r="U19" s="93">
        <f>IF('Indicator Data'!AC22="No data","x",ROUND(IF('Indicator Data'!AC22&gt;U$195,0,IF('Indicator Data'!AC22&lt;U$194,10,(U$195-'Indicator Data'!AC22)/(U$195-U$194)*10)),1))</f>
        <v>8.4</v>
      </c>
      <c r="V19" s="93">
        <f>IF('Indicator Data'!AD22="No data","x",ROUND(IF('Indicator Data'!AD22&gt;V$195,10,IF('Indicator Data'!AD22&lt;V$194,0,10-(V$195-'Indicator Data'!AD22)/(V$195-V$194)*10)),1))</f>
        <v>0.3</v>
      </c>
      <c r="W19" s="94">
        <f t="shared" si="6"/>
        <v>4.7</v>
      </c>
      <c r="X19" s="95">
        <f t="shared" si="7"/>
        <v>3.9</v>
      </c>
      <c r="Y19" s="171"/>
    </row>
    <row r="20" spans="1:25" s="4" customFormat="1" x14ac:dyDescent="0.35">
      <c r="A20" s="126" t="str">
        <f>'Indicator Data'!A23</f>
        <v>Benin</v>
      </c>
      <c r="B20" s="47" t="str">
        <f>'Indicator Data'!B23</f>
        <v>BEN</v>
      </c>
      <c r="C20" s="93">
        <f>IF('Indicator Data'!AR23="No data","x",ROUND(IF('Indicator Data'!AR23&gt;C$195,0,IF('Indicator Data'!AR23&lt;C$194,10,(C$195-'Indicator Data'!AR23)/(C$195-C$194)*10)),1))</f>
        <v>5.5</v>
      </c>
      <c r="D20" s="94">
        <f t="shared" si="0"/>
        <v>5.5</v>
      </c>
      <c r="E20" s="93">
        <f>IF('Indicator Data'!AT23="No data","x",ROUND(IF('Indicator Data'!AT23&gt;E$195,0,IF('Indicator Data'!AT23&lt;E$194,10,(E$195-'Indicator Data'!AT23)/(E$195-E$194)*10)),1))</f>
        <v>6</v>
      </c>
      <c r="F20" s="93">
        <f>IF('Indicator Data'!AS23="No data","x",ROUND(IF('Indicator Data'!AS23&gt;F$195,0,IF('Indicator Data'!AS23&lt;F$194,10,(F$195-'Indicator Data'!AS23)/(F$195-F$194)*10)),1))</f>
        <v>6.3</v>
      </c>
      <c r="G20" s="94">
        <f t="shared" si="1"/>
        <v>6.2</v>
      </c>
      <c r="H20" s="95">
        <f t="shared" si="2"/>
        <v>5.9</v>
      </c>
      <c r="I20" s="93">
        <f>IF('Indicator Data'!AV23="No data","x",ROUND(IF('Indicator Data'!AV23^2&gt;I$195,0,IF('Indicator Data'!AV23^2&lt;I$194,10,(I$195-'Indicator Data'!AV23^2)/(I$195-I$194)*10)),1))</f>
        <v>9.4</v>
      </c>
      <c r="J20" s="93">
        <f>IF(OR('Indicator Data'!AU23=0,'Indicator Data'!AU23="No data"),"x",ROUND(IF('Indicator Data'!AU23&gt;J$195,0,IF('Indicator Data'!AU23&lt;J$194,10,(J$195-'Indicator Data'!AU23)/(J$195-J$194)*10)),1))</f>
        <v>5.9</v>
      </c>
      <c r="K20" s="93">
        <f>IF('Indicator Data'!AW23="No data","x",ROUND(IF('Indicator Data'!AW23&gt;K$195,0,IF('Indicator Data'!AW23&lt;K$194,10,(K$195-'Indicator Data'!AW23)/(K$195-K$194)*10)),1))</f>
        <v>8.8000000000000007</v>
      </c>
      <c r="L20" s="93">
        <f>IF('Indicator Data'!AX23="No data","x",ROUND(IF('Indicator Data'!AX23&gt;L$195,0,IF('Indicator Data'!AX23&lt;L$194,10,(L$195-'Indicator Data'!AX23)/(L$195-L$194)*10)),1))</f>
        <v>6.2</v>
      </c>
      <c r="M20" s="94">
        <f t="shared" si="3"/>
        <v>7.6</v>
      </c>
      <c r="N20" s="143">
        <f>IF('Indicator Data'!AY23="No data","x",'Indicator Data'!AY23/'Indicator Data'!BE23*100)</f>
        <v>11.528910961333807</v>
      </c>
      <c r="O20" s="93">
        <f t="shared" si="4"/>
        <v>8.9</v>
      </c>
      <c r="P20" s="93">
        <f>IF('Indicator Data'!AZ23="No data","x",ROUND(IF('Indicator Data'!AZ23&gt;P$195,0,IF('Indicator Data'!AZ23&lt;P$194,10,(P$195-'Indicator Data'!AZ23)/(P$195-P$194)*10)),1))</f>
        <v>8.9</v>
      </c>
      <c r="Q20" s="93">
        <f>IF('Indicator Data'!BA23="No data","x",ROUND(IF('Indicator Data'!BA23&gt;Q$195,0,IF('Indicator Data'!BA23&lt;Q$194,10,(Q$195-'Indicator Data'!BA23)/(Q$195-Q$194)*10)),1))</f>
        <v>4.4000000000000004</v>
      </c>
      <c r="R20" s="94">
        <f t="shared" si="5"/>
        <v>7.4</v>
      </c>
      <c r="S20" s="93">
        <f>IF('Indicator Data'!Y23="No data","x",ROUND(IF('Indicator Data'!Y23&gt;S$195,0,IF('Indicator Data'!Y23&lt;S$194,10,(S$195-'Indicator Data'!Y23)/(S$195-S$194)*10)),1))</f>
        <v>9.6</v>
      </c>
      <c r="T20" s="93">
        <f>IF('Indicator Data'!Z23="No data","x",ROUND(IF('Indicator Data'!Z23&gt;T$195,0,IF('Indicator Data'!Z23&lt;T$194,10,(T$195-'Indicator Data'!Z23)/(T$195-T$194)*10)),1))</f>
        <v>6.4</v>
      </c>
      <c r="U20" s="93">
        <f>IF('Indicator Data'!AC23="No data","x",ROUND(IF('Indicator Data'!AC23&gt;U$195,0,IF('Indicator Data'!AC23&lt;U$194,10,(U$195-'Indicator Data'!AC23)/(U$195-U$194)*10)),1))</f>
        <v>9.9</v>
      </c>
      <c r="V20" s="93">
        <f>IF('Indicator Data'!AD23="No data","x",ROUND(IF('Indicator Data'!AD23&gt;V$195,10,IF('Indicator Data'!AD23&lt;V$194,0,10-(V$195-'Indicator Data'!AD23)/(V$195-V$194)*10)),1))</f>
        <v>4.5</v>
      </c>
      <c r="W20" s="94">
        <f t="shared" si="6"/>
        <v>7.6</v>
      </c>
      <c r="X20" s="95">
        <f t="shared" si="7"/>
        <v>7.5</v>
      </c>
      <c r="Y20" s="171"/>
    </row>
    <row r="21" spans="1:25" s="4" customFormat="1" x14ac:dyDescent="0.35">
      <c r="A21" s="126" t="str">
        <f>'Indicator Data'!A24</f>
        <v>Bhutan</v>
      </c>
      <c r="B21" s="47" t="str">
        <f>'Indicator Data'!B24</f>
        <v>BTN</v>
      </c>
      <c r="C21" s="93">
        <f>IF('Indicator Data'!AR24="No data","x",ROUND(IF('Indicator Data'!AR24&gt;C$195,0,IF('Indicator Data'!AR24&lt;C$194,10,(C$195-'Indicator Data'!AR24)/(C$195-C$194)*10)),1))</f>
        <v>4.5</v>
      </c>
      <c r="D21" s="94">
        <f t="shared" si="0"/>
        <v>4.5</v>
      </c>
      <c r="E21" s="93">
        <f>IF('Indicator Data'!AT24="No data","x",ROUND(IF('Indicator Data'!AT24&gt;E$195,0,IF('Indicator Data'!AT24&lt;E$194,10,(E$195-'Indicator Data'!AT24)/(E$195-E$194)*10)),1))</f>
        <v>3.2</v>
      </c>
      <c r="F21" s="93">
        <f>IF('Indicator Data'!AS24="No data","x",ROUND(IF('Indicator Data'!AS24&gt;F$195,0,IF('Indicator Data'!AS24&lt;F$194,10,(F$195-'Indicator Data'!AS24)/(F$195-F$194)*10)),1))</f>
        <v>3.9</v>
      </c>
      <c r="G21" s="94">
        <f t="shared" si="1"/>
        <v>3.6</v>
      </c>
      <c r="H21" s="95">
        <f t="shared" si="2"/>
        <v>4.0999999999999996</v>
      </c>
      <c r="I21" s="93">
        <f>IF('Indicator Data'!AV24="No data","x",ROUND(IF('Indicator Data'!AV24^2&gt;I$195,0,IF('Indicator Data'!AV24^2&lt;I$194,10,(I$195-'Indicator Data'!AV24^2)/(I$195-I$194)*10)),1))</f>
        <v>6.5</v>
      </c>
      <c r="J21" s="93">
        <f>IF(OR('Indicator Data'!AU24=0,'Indicator Data'!AU24="No data"),"x",ROUND(IF('Indicator Data'!AU24&gt;J$195,0,IF('Indicator Data'!AU24&lt;J$194,10,(J$195-'Indicator Data'!AU24)/(J$195-J$194)*10)),1))</f>
        <v>0</v>
      </c>
      <c r="K21" s="93">
        <f>IF('Indicator Data'!AW24="No data","x",ROUND(IF('Indicator Data'!AW24&gt;K$195,0,IF('Indicator Data'!AW24&lt;K$194,10,(K$195-'Indicator Data'!AW24)/(K$195-K$194)*10)),1))</f>
        <v>5.8</v>
      </c>
      <c r="L21" s="93">
        <f>IF('Indicator Data'!AX24="No data","x",ROUND(IF('Indicator Data'!AX24&gt;L$195,0,IF('Indicator Data'!AX24&lt;L$194,10,(L$195-'Indicator Data'!AX24)/(L$195-L$194)*10)),1))</f>
        <v>5.7</v>
      </c>
      <c r="M21" s="94">
        <f t="shared" si="3"/>
        <v>4.5</v>
      </c>
      <c r="N21" s="143">
        <f>IF('Indicator Data'!AY24="No data","x",'Indicator Data'!AY24/'Indicator Data'!BE24*100)</f>
        <v>4.1673178100744908</v>
      </c>
      <c r="O21" s="93">
        <f t="shared" si="4"/>
        <v>9.6999999999999993</v>
      </c>
      <c r="P21" s="93">
        <f>IF('Indicator Data'!AZ24="No data","x",ROUND(IF('Indicator Data'!AZ24&gt;P$195,0,IF('Indicator Data'!AZ24&lt;P$194,10,(P$195-'Indicator Data'!AZ24)/(P$195-P$194)*10)),1))</f>
        <v>5.5</v>
      </c>
      <c r="Q21" s="93">
        <f>IF('Indicator Data'!BA24="No data","x",ROUND(IF('Indicator Data'!BA24&gt;Q$195,0,IF('Indicator Data'!BA24&lt;Q$194,10,(Q$195-'Indicator Data'!BA24)/(Q$195-Q$194)*10)),1))</f>
        <v>0</v>
      </c>
      <c r="R21" s="94">
        <f t="shared" si="5"/>
        <v>5.0999999999999996</v>
      </c>
      <c r="S21" s="93">
        <f>IF('Indicator Data'!Y24="No data","x",ROUND(IF('Indicator Data'!Y24&gt;S$195,0,IF('Indicator Data'!Y24&lt;S$194,10,(S$195-'Indicator Data'!Y24)/(S$195-S$194)*10)),1))</f>
        <v>9</v>
      </c>
      <c r="T21" s="93">
        <f>IF('Indicator Data'!Z24="No data","x",ROUND(IF('Indicator Data'!Z24&gt;T$195,0,IF('Indicator Data'!Z24&lt;T$194,10,(T$195-'Indicator Data'!Z24)/(T$195-T$194)*10)),1))</f>
        <v>0.5</v>
      </c>
      <c r="U21" s="93">
        <f>IF('Indicator Data'!AC24="No data","x",ROUND(IF('Indicator Data'!AC24&gt;U$195,0,IF('Indicator Data'!AC24&lt;U$194,10,(U$195-'Indicator Data'!AC24)/(U$195-U$194)*10)),1))</f>
        <v>9.1999999999999993</v>
      </c>
      <c r="V21" s="93">
        <f>IF('Indicator Data'!AD24="No data","x",ROUND(IF('Indicator Data'!AD24&gt;V$195,10,IF('Indicator Data'!AD24&lt;V$194,0,10-(V$195-'Indicator Data'!AD24)/(V$195-V$194)*10)),1))</f>
        <v>1.6</v>
      </c>
      <c r="W21" s="94">
        <f t="shared" si="6"/>
        <v>5.0999999999999996</v>
      </c>
      <c r="X21" s="95">
        <f t="shared" si="7"/>
        <v>4.9000000000000004</v>
      </c>
      <c r="Y21" s="171"/>
    </row>
    <row r="22" spans="1:25" s="4" customFormat="1" x14ac:dyDescent="0.35">
      <c r="A22" s="126" t="str">
        <f>'Indicator Data'!A25</f>
        <v>Bolivia</v>
      </c>
      <c r="B22" s="47" t="str">
        <f>'Indicator Data'!B25</f>
        <v>BOL</v>
      </c>
      <c r="C22" s="93">
        <f>IF('Indicator Data'!AR25="No data","x",ROUND(IF('Indicator Data'!AR25&gt;C$195,0,IF('Indicator Data'!AR25&lt;C$194,10,(C$195-'Indicator Data'!AR25)/(C$195-C$194)*10)),1))</f>
        <v>5.6</v>
      </c>
      <c r="D22" s="94">
        <f t="shared" si="0"/>
        <v>5.6</v>
      </c>
      <c r="E22" s="93">
        <f>IF('Indicator Data'!AT25="No data","x",ROUND(IF('Indicator Data'!AT25&gt;E$195,0,IF('Indicator Data'!AT25&lt;E$194,10,(E$195-'Indicator Data'!AT25)/(E$195-E$194)*10)),1))</f>
        <v>7.1</v>
      </c>
      <c r="F22" s="93">
        <f>IF('Indicator Data'!AS25="No data","x",ROUND(IF('Indicator Data'!AS25&gt;F$195,0,IF('Indicator Data'!AS25&lt;F$194,10,(F$195-'Indicator Data'!AS25)/(F$195-F$194)*10)),1))</f>
        <v>5.8</v>
      </c>
      <c r="G22" s="94">
        <f t="shared" si="1"/>
        <v>6.5</v>
      </c>
      <c r="H22" s="95">
        <f t="shared" si="2"/>
        <v>6.1</v>
      </c>
      <c r="I22" s="93">
        <f>IF('Indicator Data'!AV25="No data","x",ROUND(IF('Indicator Data'!AV25^2&gt;I$195,0,IF('Indicator Data'!AV25^2&lt;I$194,10,(I$195-'Indicator Data'!AV25^2)/(I$195-I$194)*10)),1))</f>
        <v>1</v>
      </c>
      <c r="J22" s="93">
        <f>IF(OR('Indicator Data'!AU25=0,'Indicator Data'!AU25="No data"),"x",ROUND(IF('Indicator Data'!AU25&gt;J$195,0,IF('Indicator Data'!AU25&lt;J$194,10,(J$195-'Indicator Data'!AU25)/(J$195-J$194)*10)),1))</f>
        <v>0.7</v>
      </c>
      <c r="K22" s="93">
        <f>IF('Indicator Data'!AW25="No data","x",ROUND(IF('Indicator Data'!AW25&gt;K$195,0,IF('Indicator Data'!AW25&lt;K$194,10,(K$195-'Indicator Data'!AW25)/(K$195-K$194)*10)),1))</f>
        <v>6</v>
      </c>
      <c r="L22" s="93">
        <f>IF('Indicator Data'!AX25="No data","x",ROUND(IF('Indicator Data'!AX25&gt;L$195,0,IF('Indicator Data'!AX25&lt;L$194,10,(L$195-'Indicator Data'!AX25)/(L$195-L$194)*10)),1))</f>
        <v>5.6</v>
      </c>
      <c r="M22" s="94">
        <f t="shared" si="3"/>
        <v>3.3</v>
      </c>
      <c r="N22" s="143">
        <f>IF('Indicator Data'!AY25="No data","x",'Indicator Data'!AY25/'Indicator Data'!BE25*100)</f>
        <v>8.7695006000184623</v>
      </c>
      <c r="O22" s="93">
        <f t="shared" si="4"/>
        <v>9.1999999999999993</v>
      </c>
      <c r="P22" s="93">
        <f>IF('Indicator Data'!AZ25="No data","x",ROUND(IF('Indicator Data'!AZ25&gt;P$195,0,IF('Indicator Data'!AZ25&lt;P$194,10,(P$195-'Indicator Data'!AZ25)/(P$195-P$194)*10)),1))</f>
        <v>5.5</v>
      </c>
      <c r="Q22" s="93">
        <f>IF('Indicator Data'!BA25="No data","x",ROUND(IF('Indicator Data'!BA25&gt;Q$195,0,IF('Indicator Data'!BA25&lt;Q$194,10,(Q$195-'Indicator Data'!BA25)/(Q$195-Q$194)*10)),1))</f>
        <v>2</v>
      </c>
      <c r="R22" s="94">
        <f t="shared" si="5"/>
        <v>5.6</v>
      </c>
      <c r="S22" s="93">
        <f>IF('Indicator Data'!Y25="No data","x",ROUND(IF('Indicator Data'!Y25&gt;S$195,0,IF('Indicator Data'!Y25&lt;S$194,10,(S$195-'Indicator Data'!Y25)/(S$195-S$194)*10)),1))</f>
        <v>9</v>
      </c>
      <c r="T22" s="93">
        <f>IF('Indicator Data'!Z25="No data","x",ROUND(IF('Indicator Data'!Z25&gt;T$195,0,IF('Indicator Data'!Z25&lt;T$194,10,(T$195-'Indicator Data'!Z25)/(T$195-T$194)*10)),1))</f>
        <v>4.0999999999999996</v>
      </c>
      <c r="U22" s="93">
        <f>IF('Indicator Data'!AC25="No data","x",ROUND(IF('Indicator Data'!AC25&gt;U$195,0,IF('Indicator Data'!AC25&lt;U$194,10,(U$195-'Indicator Data'!AC25)/(U$195-U$194)*10)),1))</f>
        <v>8.6999999999999993</v>
      </c>
      <c r="V22" s="93">
        <f>IF('Indicator Data'!AD25="No data","x",ROUND(IF('Indicator Data'!AD25&gt;V$195,10,IF('Indicator Data'!AD25&lt;V$194,0,10-(V$195-'Indicator Data'!AD25)/(V$195-V$194)*10)),1))</f>
        <v>2.2999999999999998</v>
      </c>
      <c r="W22" s="94">
        <f t="shared" si="6"/>
        <v>6</v>
      </c>
      <c r="X22" s="95">
        <f t="shared" si="7"/>
        <v>5</v>
      </c>
      <c r="Y22" s="171"/>
    </row>
    <row r="23" spans="1:25" s="4" customFormat="1" x14ac:dyDescent="0.35">
      <c r="A23" s="126" t="str">
        <f>'Indicator Data'!A26</f>
        <v>Bosnia and Herzegovina</v>
      </c>
      <c r="B23" s="47" t="str">
        <f>'Indicator Data'!B26</f>
        <v>BIH</v>
      </c>
      <c r="C23" s="93" t="str">
        <f>IF('Indicator Data'!AR26="No data","x",ROUND(IF('Indicator Data'!AR26&gt;C$195,0,IF('Indicator Data'!AR26&lt;C$194,10,(C$195-'Indicator Data'!AR26)/(C$195-C$194)*10)),1))</f>
        <v>x</v>
      </c>
      <c r="D23" s="94" t="str">
        <f t="shared" si="0"/>
        <v>x</v>
      </c>
      <c r="E23" s="93">
        <f>IF('Indicator Data'!AT26="No data","x",ROUND(IF('Indicator Data'!AT26&gt;E$195,0,IF('Indicator Data'!AT26&lt;E$194,10,(E$195-'Indicator Data'!AT26)/(E$195-E$194)*10)),1))</f>
        <v>6.2</v>
      </c>
      <c r="F23" s="93">
        <f>IF('Indicator Data'!AS26="No data","x",ROUND(IF('Indicator Data'!AS26&gt;F$195,0,IF('Indicator Data'!AS26&lt;F$194,10,(F$195-'Indicator Data'!AS26)/(F$195-F$194)*10)),1))</f>
        <v>6</v>
      </c>
      <c r="G23" s="94">
        <f t="shared" si="1"/>
        <v>6.1</v>
      </c>
      <c r="H23" s="95">
        <f t="shared" si="2"/>
        <v>6.1</v>
      </c>
      <c r="I23" s="93">
        <f>IF('Indicator Data'!AV26="No data","x",ROUND(IF('Indicator Data'!AV26^2&gt;I$195,0,IF('Indicator Data'!AV26^2&lt;I$194,10,(I$195-'Indicator Data'!AV26^2)/(I$195-I$194)*10)),1))</f>
        <v>0.3</v>
      </c>
      <c r="J23" s="93">
        <f>IF(OR('Indicator Data'!AU26=0,'Indicator Data'!AU26="No data"),"x",ROUND(IF('Indicator Data'!AU26&gt;J$195,0,IF('Indicator Data'!AU26&lt;J$194,10,(J$195-'Indicator Data'!AU26)/(J$195-J$194)*10)),1))</f>
        <v>0</v>
      </c>
      <c r="K23" s="93">
        <f>IF('Indicator Data'!AW26="No data","x",ROUND(IF('Indicator Data'!AW26&gt;K$195,0,IF('Indicator Data'!AW26&lt;K$194,10,(K$195-'Indicator Data'!AW26)/(K$195-K$194)*10)),1))</f>
        <v>4.5</v>
      </c>
      <c r="L23" s="93">
        <f>IF('Indicator Data'!AX26="No data","x",ROUND(IF('Indicator Data'!AX26&gt;L$195,0,IF('Indicator Data'!AX26&lt;L$194,10,(L$195-'Indicator Data'!AX26)/(L$195-L$194)*10)),1))</f>
        <v>5.7</v>
      </c>
      <c r="M23" s="94">
        <f t="shared" si="3"/>
        <v>2.6</v>
      </c>
      <c r="N23" s="143">
        <f>IF('Indicator Data'!AY26="No data","x",'Indicator Data'!AY26/'Indicator Data'!BE26*100)</f>
        <v>74.509803921568633</v>
      </c>
      <c r="O23" s="93">
        <f t="shared" si="4"/>
        <v>2.6</v>
      </c>
      <c r="P23" s="93">
        <f>IF('Indicator Data'!AZ26="No data","x",ROUND(IF('Indicator Data'!AZ26&gt;P$195,0,IF('Indicator Data'!AZ26&lt;P$194,10,(P$195-'Indicator Data'!AZ26)/(P$195-P$194)*10)),1))</f>
        <v>0.6</v>
      </c>
      <c r="Q23" s="93">
        <f>IF('Indicator Data'!BA26="No data","x",ROUND(IF('Indicator Data'!BA26&gt;Q$195,0,IF('Indicator Data'!BA26&lt;Q$194,10,(Q$195-'Indicator Data'!BA26)/(Q$195-Q$194)*10)),1))</f>
        <v>0</v>
      </c>
      <c r="R23" s="94">
        <f t="shared" si="5"/>
        <v>1.1000000000000001</v>
      </c>
      <c r="S23" s="93">
        <f>IF('Indicator Data'!Y26="No data","x",ROUND(IF('Indicator Data'!Y26&gt;S$195,0,IF('Indicator Data'!Y26&lt;S$194,10,(S$195-'Indicator Data'!Y26)/(S$195-S$194)*10)),1))</f>
        <v>5.2</v>
      </c>
      <c r="T23" s="93">
        <f>IF('Indicator Data'!Z26="No data","x",ROUND(IF('Indicator Data'!Z26&gt;T$195,0,IF('Indicator Data'!Z26&lt;T$194,10,(T$195-'Indicator Data'!Z26)/(T$195-T$194)*10)),1))</f>
        <v>7.7</v>
      </c>
      <c r="U23" s="93">
        <f>IF('Indicator Data'!AC26="No data","x",ROUND(IF('Indicator Data'!AC26&gt;U$195,0,IF('Indicator Data'!AC26&lt;U$194,10,(U$195-'Indicator Data'!AC26)/(U$195-U$194)*10)),1))</f>
        <v>6.4</v>
      </c>
      <c r="V23" s="93">
        <f>IF('Indicator Data'!AD26="No data","x",ROUND(IF('Indicator Data'!AD26&gt;V$195,10,IF('Indicator Data'!AD26&lt;V$194,0,10-(V$195-'Indicator Data'!AD26)/(V$195-V$194)*10)),1))</f>
        <v>0.1</v>
      </c>
      <c r="W23" s="94">
        <f t="shared" si="6"/>
        <v>4.9000000000000004</v>
      </c>
      <c r="X23" s="95">
        <f t="shared" si="7"/>
        <v>2.9</v>
      </c>
      <c r="Y23" s="171"/>
    </row>
    <row r="24" spans="1:25" s="4" customFormat="1" x14ac:dyDescent="0.35">
      <c r="A24" s="126" t="str">
        <f>'Indicator Data'!A27</f>
        <v>Botswana</v>
      </c>
      <c r="B24" s="47" t="str">
        <f>'Indicator Data'!B27</f>
        <v>BWA</v>
      </c>
      <c r="C24" s="93">
        <f>IF('Indicator Data'!AR27="No data","x",ROUND(IF('Indicator Data'!AR27&gt;C$195,0,IF('Indicator Data'!AR27&lt;C$194,10,(C$195-'Indicator Data'!AR27)/(C$195-C$194)*10)),1))</f>
        <v>5.6</v>
      </c>
      <c r="D24" s="94">
        <f t="shared" si="0"/>
        <v>5.6</v>
      </c>
      <c r="E24" s="93">
        <f>IF('Indicator Data'!AT27="No data","x",ROUND(IF('Indicator Data'!AT27&gt;E$195,0,IF('Indicator Data'!AT27&lt;E$194,10,(E$195-'Indicator Data'!AT27)/(E$195-E$194)*10)),1))</f>
        <v>3.9</v>
      </c>
      <c r="F24" s="93">
        <f>IF('Indicator Data'!AS27="No data","x",ROUND(IF('Indicator Data'!AS27&gt;F$195,0,IF('Indicator Data'!AS27&lt;F$194,10,(F$195-'Indicator Data'!AS27)/(F$195-F$194)*10)),1))</f>
        <v>4.0999999999999996</v>
      </c>
      <c r="G24" s="94">
        <f t="shared" si="1"/>
        <v>4</v>
      </c>
      <c r="H24" s="95">
        <f t="shared" si="2"/>
        <v>4.8</v>
      </c>
      <c r="I24" s="93">
        <f>IF('Indicator Data'!AV27="No data","x",ROUND(IF('Indicator Data'!AV27^2&gt;I$195,0,IF('Indicator Data'!AV27^2&lt;I$194,10,(I$195-'Indicator Data'!AV27^2)/(I$195-I$194)*10)),1))</f>
        <v>2.4</v>
      </c>
      <c r="J24" s="93">
        <f>IF(OR('Indicator Data'!AU27=0,'Indicator Data'!AU27="No data"),"x",ROUND(IF('Indicator Data'!AU27&gt;J$195,0,IF('Indicator Data'!AU27&lt;J$194,10,(J$195-'Indicator Data'!AU27)/(J$195-J$194)*10)),1))</f>
        <v>3.9</v>
      </c>
      <c r="K24" s="93">
        <f>IF('Indicator Data'!AW27="No data","x",ROUND(IF('Indicator Data'!AW27&gt;K$195,0,IF('Indicator Data'!AW27&lt;K$194,10,(K$195-'Indicator Data'!AW27)/(K$195-K$194)*10)),1))</f>
        <v>6.1</v>
      </c>
      <c r="L24" s="93">
        <f>IF('Indicator Data'!AX27="No data","x",ROUND(IF('Indicator Data'!AX27&gt;L$195,0,IF('Indicator Data'!AX27&lt;L$194,10,(L$195-'Indicator Data'!AX27)/(L$195-L$194)*10)),1))</f>
        <v>2.1</v>
      </c>
      <c r="M24" s="94">
        <f t="shared" si="3"/>
        <v>3.6</v>
      </c>
      <c r="N24" s="143">
        <f>IF('Indicator Data'!AY27="No data","x",'Indicator Data'!AY27/'Indicator Data'!BE27*100)</f>
        <v>7.0580346902405031</v>
      </c>
      <c r="O24" s="93">
        <f t="shared" si="4"/>
        <v>9.4</v>
      </c>
      <c r="P24" s="93">
        <f>IF('Indicator Data'!AZ27="No data","x",ROUND(IF('Indicator Data'!AZ27&gt;P$195,0,IF('Indicator Data'!AZ27&lt;P$194,10,(P$195-'Indicator Data'!AZ27)/(P$195-P$194)*10)),1))</f>
        <v>4.0999999999999996</v>
      </c>
      <c r="Q24" s="93">
        <f>IF('Indicator Data'!BA27="No data","x",ROUND(IF('Indicator Data'!BA27&gt;Q$195,0,IF('Indicator Data'!BA27&lt;Q$194,10,(Q$195-'Indicator Data'!BA27)/(Q$195-Q$194)*10)),1))</f>
        <v>0.8</v>
      </c>
      <c r="R24" s="94">
        <f t="shared" si="5"/>
        <v>4.8</v>
      </c>
      <c r="S24" s="93">
        <f>IF('Indicator Data'!Y27="No data","x",ROUND(IF('Indicator Data'!Y27&gt;S$195,0,IF('Indicator Data'!Y27&lt;S$194,10,(S$195-'Indicator Data'!Y27)/(S$195-S$194)*10)),1))</f>
        <v>9.1999999999999993</v>
      </c>
      <c r="T24" s="93">
        <f>IF('Indicator Data'!Z27="No data","x",ROUND(IF('Indicator Data'!Z27&gt;T$195,0,IF('Indicator Data'!Z27&lt;T$194,10,(T$195-'Indicator Data'!Z27)/(T$195-T$194)*10)),1))</f>
        <v>0.5</v>
      </c>
      <c r="U24" s="93">
        <f>IF('Indicator Data'!AC27="No data","x",ROUND(IF('Indicator Data'!AC27&gt;U$195,0,IF('Indicator Data'!AC27&lt;U$194,10,(U$195-'Indicator Data'!AC27)/(U$195-U$194)*10)),1))</f>
        <v>6.9</v>
      </c>
      <c r="V24" s="93">
        <f>IF('Indicator Data'!AD27="No data","x",ROUND(IF('Indicator Data'!AD27&gt;V$195,10,IF('Indicator Data'!AD27&lt;V$194,0,10-(V$195-'Indicator Data'!AD27)/(V$195-V$194)*10)),1))</f>
        <v>1.4</v>
      </c>
      <c r="W24" s="94">
        <f t="shared" si="6"/>
        <v>4.5</v>
      </c>
      <c r="X24" s="95">
        <f t="shared" si="7"/>
        <v>4.3</v>
      </c>
      <c r="Y24" s="171"/>
    </row>
    <row r="25" spans="1:25" s="4" customFormat="1" x14ac:dyDescent="0.35">
      <c r="A25" s="126" t="str">
        <f>'Indicator Data'!A28</f>
        <v>Brazil</v>
      </c>
      <c r="B25" s="47" t="str">
        <f>'Indicator Data'!B28</f>
        <v>BRA</v>
      </c>
      <c r="C25" s="93">
        <f>IF('Indicator Data'!AR28="No data","x",ROUND(IF('Indicator Data'!AR28&gt;C$195,0,IF('Indicator Data'!AR28&lt;C$194,10,(C$195-'Indicator Data'!AR28)/(C$195-C$194)*10)),1))</f>
        <v>4.3</v>
      </c>
      <c r="D25" s="94">
        <f t="shared" si="0"/>
        <v>4.3</v>
      </c>
      <c r="E25" s="93">
        <f>IF('Indicator Data'!AT28="No data","x",ROUND(IF('Indicator Data'!AT28&gt;E$195,0,IF('Indicator Data'!AT28&lt;E$194,10,(E$195-'Indicator Data'!AT28)/(E$195-E$194)*10)),1))</f>
        <v>6.5</v>
      </c>
      <c r="F25" s="93">
        <f>IF('Indicator Data'!AS28="No data","x",ROUND(IF('Indicator Data'!AS28&gt;F$195,0,IF('Indicator Data'!AS28&lt;F$194,10,(F$195-'Indicator Data'!AS28)/(F$195-F$194)*10)),1))</f>
        <v>5.6</v>
      </c>
      <c r="G25" s="94">
        <f t="shared" si="1"/>
        <v>6.1</v>
      </c>
      <c r="H25" s="95">
        <f t="shared" si="2"/>
        <v>5.2</v>
      </c>
      <c r="I25" s="93">
        <f>IF('Indicator Data'!AV28="No data","x",ROUND(IF('Indicator Data'!AV28^2&gt;I$195,0,IF('Indicator Data'!AV28^2&lt;I$194,10,(I$195-'Indicator Data'!AV28^2)/(I$195-I$194)*10)),1))</f>
        <v>1.6</v>
      </c>
      <c r="J25" s="93">
        <f>IF(OR('Indicator Data'!AU28=0,'Indicator Data'!AU28="No data"),"x",ROUND(IF('Indicator Data'!AU28&gt;J$195,0,IF('Indicator Data'!AU28&lt;J$194,10,(J$195-'Indicator Data'!AU28)/(J$195-J$194)*10)),1))</f>
        <v>0</v>
      </c>
      <c r="K25" s="93">
        <f>IF('Indicator Data'!AW28="No data","x",ROUND(IF('Indicator Data'!AW28&gt;K$195,0,IF('Indicator Data'!AW28&lt;K$194,10,(K$195-'Indicator Data'!AW28)/(K$195-K$194)*10)),1))</f>
        <v>3.9</v>
      </c>
      <c r="L25" s="93">
        <f>IF('Indicator Data'!AX28="No data","x",ROUND(IF('Indicator Data'!AX28&gt;L$195,0,IF('Indicator Data'!AX28&lt;L$194,10,(L$195-'Indicator Data'!AX28)/(L$195-L$194)*10)),1))</f>
        <v>4.2</v>
      </c>
      <c r="M25" s="94">
        <f t="shared" si="3"/>
        <v>2.4</v>
      </c>
      <c r="N25" s="143">
        <f>IF('Indicator Data'!AY28="No data","x",'Indicator Data'!AY28/'Indicator Data'!BE28*100)</f>
        <v>10.639027261916302</v>
      </c>
      <c r="O25" s="93">
        <f t="shared" si="4"/>
        <v>9</v>
      </c>
      <c r="P25" s="93">
        <f>IF('Indicator Data'!AZ28="No data","x",ROUND(IF('Indicator Data'!AZ28&gt;P$195,0,IF('Indicator Data'!AZ28&lt;P$194,10,(P$195-'Indicator Data'!AZ28)/(P$195-P$194)*10)),1))</f>
        <v>1.9</v>
      </c>
      <c r="Q25" s="93">
        <f>IF('Indicator Data'!BA28="No data","x",ROUND(IF('Indicator Data'!BA28&gt;Q$195,0,IF('Indicator Data'!BA28&lt;Q$194,10,(Q$195-'Indicator Data'!BA28)/(Q$195-Q$194)*10)),1))</f>
        <v>0.4</v>
      </c>
      <c r="R25" s="94">
        <f t="shared" si="5"/>
        <v>3.8</v>
      </c>
      <c r="S25" s="93">
        <f>IF('Indicator Data'!Y28="No data","x",ROUND(IF('Indicator Data'!Y28&gt;S$195,0,IF('Indicator Data'!Y28&lt;S$194,10,(S$195-'Indicator Data'!Y28)/(S$195-S$194)*10)),1))</f>
        <v>5.3</v>
      </c>
      <c r="T25" s="93">
        <f>IF('Indicator Data'!Z28="No data","x",ROUND(IF('Indicator Data'!Z28&gt;T$195,0,IF('Indicator Data'!Z28&lt;T$194,10,(T$195-'Indicator Data'!Z28)/(T$195-T$194)*10)),1))</f>
        <v>0.5</v>
      </c>
      <c r="U25" s="93">
        <f>IF('Indicator Data'!AC28="No data","x",ROUND(IF('Indicator Data'!AC28&gt;U$195,0,IF('Indicator Data'!AC28&lt;U$194,10,(U$195-'Indicator Data'!AC28)/(U$195-U$194)*10)),1))</f>
        <v>5.5</v>
      </c>
      <c r="V25" s="93">
        <f>IF('Indicator Data'!AD28="No data","x",ROUND(IF('Indicator Data'!AD28&gt;V$195,10,IF('Indicator Data'!AD28&lt;V$194,0,10-(V$195-'Indicator Data'!AD28)/(V$195-V$194)*10)),1))</f>
        <v>0.5</v>
      </c>
      <c r="W25" s="94">
        <f t="shared" si="6"/>
        <v>3</v>
      </c>
      <c r="X25" s="95">
        <f t="shared" si="7"/>
        <v>3.1</v>
      </c>
      <c r="Y25" s="171"/>
    </row>
    <row r="26" spans="1:25" s="4" customFormat="1" x14ac:dyDescent="0.35">
      <c r="A26" s="126" t="str">
        <f>'Indicator Data'!A29</f>
        <v>Brunei Darussalam</v>
      </c>
      <c r="B26" s="47" t="str">
        <f>'Indicator Data'!B29</f>
        <v>BRN</v>
      </c>
      <c r="C26" s="93">
        <f>IF('Indicator Data'!AR29="No data","x",ROUND(IF('Indicator Data'!AR29&gt;C$195,0,IF('Indicator Data'!AR29&lt;C$194,10,(C$195-'Indicator Data'!AR29)/(C$195-C$194)*10)),1))</f>
        <v>6</v>
      </c>
      <c r="D26" s="94">
        <f t="shared" si="0"/>
        <v>6</v>
      </c>
      <c r="E26" s="93">
        <f>IF('Indicator Data'!AT29="No data","x",ROUND(IF('Indicator Data'!AT29&gt;E$195,0,IF('Indicator Data'!AT29&lt;E$194,10,(E$195-'Indicator Data'!AT29)/(E$195-E$194)*10)),1))</f>
        <v>3.7</v>
      </c>
      <c r="F26" s="93">
        <f>IF('Indicator Data'!AS29="No data","x",ROUND(IF('Indicator Data'!AS29&gt;F$195,0,IF('Indicator Data'!AS29&lt;F$194,10,(F$195-'Indicator Data'!AS29)/(F$195-F$194)*10)),1))</f>
        <v>2.7</v>
      </c>
      <c r="G26" s="94">
        <f t="shared" si="1"/>
        <v>3.2</v>
      </c>
      <c r="H26" s="95">
        <f t="shared" si="2"/>
        <v>4.5999999999999996</v>
      </c>
      <c r="I26" s="93">
        <f>IF('Indicator Data'!AV29="No data","x",ROUND(IF('Indicator Data'!AV29^2&gt;I$195,0,IF('Indicator Data'!AV29^2&lt;I$194,10,(I$195-'Indicator Data'!AV29^2)/(I$195-I$194)*10)),1))</f>
        <v>0.7</v>
      </c>
      <c r="J26" s="93">
        <f>IF(OR('Indicator Data'!AU29=0,'Indicator Data'!AU29="No data"),"x",ROUND(IF('Indicator Data'!AU29&gt;J$195,0,IF('Indicator Data'!AU29&lt;J$194,10,(J$195-'Indicator Data'!AU29)/(J$195-J$194)*10)),1))</f>
        <v>0</v>
      </c>
      <c r="K26" s="93">
        <f>IF('Indicator Data'!AW29="No data","x",ROUND(IF('Indicator Data'!AW29&gt;K$195,0,IF('Indicator Data'!AW29&lt;K$194,10,(K$195-'Indicator Data'!AW29)/(K$195-K$194)*10)),1))</f>
        <v>1</v>
      </c>
      <c r="L26" s="93">
        <f>IF('Indicator Data'!AX29="No data","x",ROUND(IF('Indicator Data'!AX29&gt;L$195,0,IF('Indicator Data'!AX29&lt;L$194,10,(L$195-'Indicator Data'!AX29)/(L$195-L$194)*10)),1))</f>
        <v>4.0999999999999996</v>
      </c>
      <c r="M26" s="94">
        <f t="shared" si="3"/>
        <v>1.5</v>
      </c>
      <c r="N26" s="143">
        <f>IF('Indicator Data'!AY29="No data","x",'Indicator Data'!AY29/'Indicator Data'!BE29*100)</f>
        <v>28.462998102466791</v>
      </c>
      <c r="O26" s="93">
        <f t="shared" si="4"/>
        <v>7.2</v>
      </c>
      <c r="P26" s="93" t="str">
        <f>IF('Indicator Data'!AZ29="No data","x",ROUND(IF('Indicator Data'!AZ29&gt;P$195,0,IF('Indicator Data'!AZ29&lt;P$194,10,(P$195-'Indicator Data'!AZ29)/(P$195-P$194)*10)),1))</f>
        <v>x</v>
      </c>
      <c r="Q26" s="93" t="str">
        <f>IF('Indicator Data'!BA29="No data","x",ROUND(IF('Indicator Data'!BA29&gt;Q$195,0,IF('Indicator Data'!BA29&lt;Q$194,10,(Q$195-'Indicator Data'!BA29)/(Q$195-Q$194)*10)),1))</f>
        <v>x</v>
      </c>
      <c r="R26" s="94">
        <f t="shared" si="5"/>
        <v>7.2</v>
      </c>
      <c r="S26" s="93">
        <f>IF('Indicator Data'!Y29="No data","x",ROUND(IF('Indicator Data'!Y29&gt;S$195,0,IF('Indicator Data'!Y29&lt;S$194,10,(S$195-'Indicator Data'!Y29)/(S$195-S$194)*10)),1))</f>
        <v>6.4</v>
      </c>
      <c r="T26" s="93">
        <f>IF('Indicator Data'!Z29="No data","x",ROUND(IF('Indicator Data'!Z29&gt;T$195,0,IF('Indicator Data'!Z29&lt;T$194,10,(T$195-'Indicator Data'!Z29)/(T$195-T$194)*10)),1))</f>
        <v>0.5</v>
      </c>
      <c r="U26" s="93">
        <f>IF('Indicator Data'!AC29="No data","x",ROUND(IF('Indicator Data'!AC29&gt;U$195,0,IF('Indicator Data'!AC29&lt;U$194,10,(U$195-'Indicator Data'!AC29)/(U$195-U$194)*10)),1))</f>
        <v>3.1</v>
      </c>
      <c r="V26" s="93">
        <f>IF('Indicator Data'!AD29="No data","x",ROUND(IF('Indicator Data'!AD29&gt;V$195,10,IF('Indicator Data'!AD29&lt;V$194,0,10-(V$195-'Indicator Data'!AD29)/(V$195-V$194)*10)),1))</f>
        <v>0.3</v>
      </c>
      <c r="W26" s="94">
        <f t="shared" si="6"/>
        <v>2.6</v>
      </c>
      <c r="X26" s="95">
        <f t="shared" si="7"/>
        <v>3.8</v>
      </c>
      <c r="Y26" s="171"/>
    </row>
    <row r="27" spans="1:25" s="4" customFormat="1" x14ac:dyDescent="0.35">
      <c r="A27" s="126" t="str">
        <f>'Indicator Data'!A30</f>
        <v>Bulgaria</v>
      </c>
      <c r="B27" s="47" t="str">
        <f>'Indicator Data'!B30</f>
        <v>BGR</v>
      </c>
      <c r="C27" s="93">
        <f>IF('Indicator Data'!AR30="No data","x",ROUND(IF('Indicator Data'!AR30&gt;C$195,0,IF('Indicator Data'!AR30&lt;C$194,10,(C$195-'Indicator Data'!AR30)/(C$195-C$194)*10)),1))</f>
        <v>3.2</v>
      </c>
      <c r="D27" s="94">
        <f t="shared" si="0"/>
        <v>3.2</v>
      </c>
      <c r="E27" s="93">
        <f>IF('Indicator Data'!AT30="No data","x",ROUND(IF('Indicator Data'!AT30&gt;E$195,0,IF('Indicator Data'!AT30&lt;E$194,10,(E$195-'Indicator Data'!AT30)/(E$195-E$194)*10)),1))</f>
        <v>5.8</v>
      </c>
      <c r="F27" s="93">
        <f>IF('Indicator Data'!AS30="No data","x",ROUND(IF('Indicator Data'!AS30&gt;F$195,0,IF('Indicator Data'!AS30&lt;F$194,10,(F$195-'Indicator Data'!AS30)/(F$195-F$194)*10)),1))</f>
        <v>4.5</v>
      </c>
      <c r="G27" s="94">
        <f t="shared" si="1"/>
        <v>5.2</v>
      </c>
      <c r="H27" s="95">
        <f t="shared" si="2"/>
        <v>4.2</v>
      </c>
      <c r="I27" s="93">
        <f>IF('Indicator Data'!AV30="No data","x",ROUND(IF('Indicator Data'!AV30^2&gt;I$195,0,IF('Indicator Data'!AV30^2&lt;I$194,10,(I$195-'Indicator Data'!AV30^2)/(I$195-I$194)*10)),1))</f>
        <v>0.4</v>
      </c>
      <c r="J27" s="93">
        <f>IF(OR('Indicator Data'!AU30=0,'Indicator Data'!AU30="No data"),"x",ROUND(IF('Indicator Data'!AU30&gt;J$195,0,IF('Indicator Data'!AU30&lt;J$194,10,(J$195-'Indicator Data'!AU30)/(J$195-J$194)*10)),1))</f>
        <v>0</v>
      </c>
      <c r="K27" s="93">
        <f>IF('Indicator Data'!AW30="No data","x",ROUND(IF('Indicator Data'!AW30&gt;K$195,0,IF('Indicator Data'!AW30&lt;K$194,10,(K$195-'Indicator Data'!AW30)/(K$195-K$194)*10)),1))</f>
        <v>4</v>
      </c>
      <c r="L27" s="93">
        <f>IF('Indicator Data'!AX30="No data","x",ROUND(IF('Indicator Data'!AX30&gt;L$195,0,IF('Indicator Data'!AX30&lt;L$194,10,(L$195-'Indicator Data'!AX30)/(L$195-L$194)*10)),1))</f>
        <v>3.7</v>
      </c>
      <c r="M27" s="94">
        <f t="shared" si="3"/>
        <v>2</v>
      </c>
      <c r="N27" s="143">
        <f>IF('Indicator Data'!AY30="No data","x",'Indicator Data'!AY30/'Indicator Data'!BE30*100)</f>
        <v>77.376565954310976</v>
      </c>
      <c r="O27" s="93">
        <f t="shared" si="4"/>
        <v>2.2999999999999998</v>
      </c>
      <c r="P27" s="93">
        <f>IF('Indicator Data'!AZ30="No data","x",ROUND(IF('Indicator Data'!AZ30&gt;P$195,0,IF('Indicator Data'!AZ30&lt;P$194,10,(P$195-'Indicator Data'!AZ30)/(P$195-P$194)*10)),1))</f>
        <v>1.6</v>
      </c>
      <c r="Q27" s="93">
        <f>IF('Indicator Data'!BA30="No data","x",ROUND(IF('Indicator Data'!BA30&gt;Q$195,0,IF('Indicator Data'!BA30&lt;Q$194,10,(Q$195-'Indicator Data'!BA30)/(Q$195-Q$194)*10)),1))</f>
        <v>0.1</v>
      </c>
      <c r="R27" s="94">
        <f t="shared" si="5"/>
        <v>1.3</v>
      </c>
      <c r="S27" s="93">
        <f>IF('Indicator Data'!Y30="No data","x",ROUND(IF('Indicator Data'!Y30&gt;S$195,0,IF('Indicator Data'!Y30&lt;S$194,10,(S$195-'Indicator Data'!Y30)/(S$195-S$194)*10)),1))</f>
        <v>0.3</v>
      </c>
      <c r="T27" s="93">
        <f>IF('Indicator Data'!Z30="No data","x",ROUND(IF('Indicator Data'!Z30&gt;T$195,0,IF('Indicator Data'!Z30&lt;T$194,10,(T$195-'Indicator Data'!Z30)/(T$195-T$194)*10)),1))</f>
        <v>1.3</v>
      </c>
      <c r="U27" s="93">
        <f>IF('Indicator Data'!AC30="No data","x",ROUND(IF('Indicator Data'!AC30&gt;U$195,0,IF('Indicator Data'!AC30&lt;U$194,10,(U$195-'Indicator Data'!AC30)/(U$195-U$194)*10)),1))</f>
        <v>5.0999999999999996</v>
      </c>
      <c r="V27" s="93">
        <f>IF('Indicator Data'!AD30="No data","x",ROUND(IF('Indicator Data'!AD30&gt;V$195,10,IF('Indicator Data'!AD30&lt;V$194,0,10-(V$195-'Indicator Data'!AD30)/(V$195-V$194)*10)),1))</f>
        <v>0.1</v>
      </c>
      <c r="W27" s="94">
        <f t="shared" si="6"/>
        <v>1.7</v>
      </c>
      <c r="X27" s="95">
        <f t="shared" si="7"/>
        <v>1.7</v>
      </c>
      <c r="Y27" s="171"/>
    </row>
    <row r="28" spans="1:25" s="4" customFormat="1" x14ac:dyDescent="0.35">
      <c r="A28" s="126" t="str">
        <f>'Indicator Data'!A31</f>
        <v>Burkina Faso</v>
      </c>
      <c r="B28" s="47" t="str">
        <f>'Indicator Data'!B31</f>
        <v>BFA</v>
      </c>
      <c r="C28" s="93">
        <f>IF('Indicator Data'!AR31="No data","x",ROUND(IF('Indicator Data'!AR31&gt;C$195,0,IF('Indicator Data'!AR31&lt;C$194,10,(C$195-'Indicator Data'!AR31)/(C$195-C$194)*10)),1))</f>
        <v>3.2</v>
      </c>
      <c r="D28" s="94">
        <f t="shared" si="0"/>
        <v>3.2</v>
      </c>
      <c r="E28" s="93">
        <f>IF('Indicator Data'!AT31="No data","x",ROUND(IF('Indicator Data'!AT31&gt;E$195,0,IF('Indicator Data'!AT31&lt;E$194,10,(E$195-'Indicator Data'!AT31)/(E$195-E$194)*10)),1))</f>
        <v>5.9</v>
      </c>
      <c r="F28" s="93">
        <f>IF('Indicator Data'!AS31="No data","x",ROUND(IF('Indicator Data'!AS31&gt;F$195,0,IF('Indicator Data'!AS31&lt;F$194,10,(F$195-'Indicator Data'!AS31)/(F$195-F$194)*10)),1))</f>
        <v>6.2</v>
      </c>
      <c r="G28" s="94">
        <f t="shared" si="1"/>
        <v>6.1</v>
      </c>
      <c r="H28" s="95">
        <f t="shared" si="2"/>
        <v>4.7</v>
      </c>
      <c r="I28" s="93">
        <f>IF('Indicator Data'!AV31="No data","x",ROUND(IF('Indicator Data'!AV31^2&gt;I$195,0,IF('Indicator Data'!AV31^2&lt;I$194,10,(I$195-'Indicator Data'!AV31^2)/(I$195-I$194)*10)),1))</f>
        <v>9.4</v>
      </c>
      <c r="J28" s="93">
        <f>IF(OR('Indicator Data'!AU31=0,'Indicator Data'!AU31="No data"),"x",ROUND(IF('Indicator Data'!AU31&gt;J$195,0,IF('Indicator Data'!AU31&lt;J$194,10,(J$195-'Indicator Data'!AU31)/(J$195-J$194)*10)),1))</f>
        <v>8.1</v>
      </c>
      <c r="K28" s="93">
        <f>IF('Indicator Data'!AW31="No data","x",ROUND(IF('Indicator Data'!AW31&gt;K$195,0,IF('Indicator Data'!AW31&lt;K$194,10,(K$195-'Indicator Data'!AW31)/(K$195-K$194)*10)),1))</f>
        <v>8.6</v>
      </c>
      <c r="L28" s="93">
        <f>IF('Indicator Data'!AX31="No data","x",ROUND(IF('Indicator Data'!AX31&gt;L$195,0,IF('Indicator Data'!AX31&lt;L$194,10,(L$195-'Indicator Data'!AX31)/(L$195-L$194)*10)),1))</f>
        <v>6</v>
      </c>
      <c r="M28" s="94">
        <f t="shared" si="3"/>
        <v>8</v>
      </c>
      <c r="N28" s="143">
        <f>IF('Indicator Data'!AY31="No data","x",'Indicator Data'!AY31/'Indicator Data'!BE31*100)</f>
        <v>14.985380116959066</v>
      </c>
      <c r="O28" s="93">
        <f t="shared" si="4"/>
        <v>8.6</v>
      </c>
      <c r="P28" s="93">
        <f>IF('Indicator Data'!AZ31="No data","x",ROUND(IF('Indicator Data'!AZ31&gt;P$195,0,IF('Indicator Data'!AZ31&lt;P$194,10,(P$195-'Indicator Data'!AZ31)/(P$195-P$194)*10)),1))</f>
        <v>8.9</v>
      </c>
      <c r="Q28" s="93">
        <f>IF('Indicator Data'!BA31="No data","x",ROUND(IF('Indicator Data'!BA31&gt;Q$195,0,IF('Indicator Data'!BA31&lt;Q$194,10,(Q$195-'Indicator Data'!BA31)/(Q$195-Q$194)*10)),1))</f>
        <v>3.5</v>
      </c>
      <c r="R28" s="94">
        <f t="shared" si="5"/>
        <v>7</v>
      </c>
      <c r="S28" s="93">
        <f>IF('Indicator Data'!Y31="No data","x",ROUND(IF('Indicator Data'!Y31&gt;S$195,0,IF('Indicator Data'!Y31&lt;S$194,10,(S$195-'Indicator Data'!Y31)/(S$195-S$194)*10)),1))</f>
        <v>9.9</v>
      </c>
      <c r="T28" s="93">
        <f>IF('Indicator Data'!Z31="No data","x",ROUND(IF('Indicator Data'!Z31&gt;T$195,0,IF('Indicator Data'!Z31&lt;T$194,10,(T$195-'Indicator Data'!Z31)/(T$195-T$194)*10)),1))</f>
        <v>2.8</v>
      </c>
      <c r="U28" s="93">
        <f>IF('Indicator Data'!AC31="No data","x",ROUND(IF('Indicator Data'!AC31&gt;U$195,0,IF('Indicator Data'!AC31&lt;U$194,10,(U$195-'Indicator Data'!AC31)/(U$195-U$194)*10)),1))</f>
        <v>9.8000000000000007</v>
      </c>
      <c r="V28" s="93">
        <f>IF('Indicator Data'!AD31="No data","x",ROUND(IF('Indicator Data'!AD31&gt;V$195,10,IF('Indicator Data'!AD31&lt;V$194,0,10-(V$195-'Indicator Data'!AD31)/(V$195-V$194)*10)),1))</f>
        <v>4.0999999999999996</v>
      </c>
      <c r="W28" s="94">
        <f t="shared" si="6"/>
        <v>6.7</v>
      </c>
      <c r="X28" s="95">
        <f t="shared" si="7"/>
        <v>7.2</v>
      </c>
      <c r="Y28" s="171"/>
    </row>
    <row r="29" spans="1:25" s="4" customFormat="1" x14ac:dyDescent="0.35">
      <c r="A29" s="126" t="str">
        <f>'Indicator Data'!A32</f>
        <v>Burundi</v>
      </c>
      <c r="B29" s="47" t="str">
        <f>'Indicator Data'!B32</f>
        <v>BDI</v>
      </c>
      <c r="C29" s="93">
        <f>IF('Indicator Data'!AR32="No data","x",ROUND(IF('Indicator Data'!AR32&gt;C$195,0,IF('Indicator Data'!AR32&lt;C$194,10,(C$195-'Indicator Data'!AR32)/(C$195-C$194)*10)),1))</f>
        <v>4.5999999999999996</v>
      </c>
      <c r="D29" s="94">
        <f t="shared" si="0"/>
        <v>4.5999999999999996</v>
      </c>
      <c r="E29" s="93">
        <f>IF('Indicator Data'!AT32="No data","x",ROUND(IF('Indicator Data'!AT32&gt;E$195,0,IF('Indicator Data'!AT32&lt;E$194,10,(E$195-'Indicator Data'!AT32)/(E$195-E$194)*10)),1))</f>
        <v>8.3000000000000007</v>
      </c>
      <c r="F29" s="93">
        <f>IF('Indicator Data'!AS32="No data","x",ROUND(IF('Indicator Data'!AS32&gt;F$195,0,IF('Indicator Data'!AS32&lt;F$194,10,(F$195-'Indicator Data'!AS32)/(F$195-F$194)*10)),1))</f>
        <v>7.7</v>
      </c>
      <c r="G29" s="94">
        <f t="shared" si="1"/>
        <v>8</v>
      </c>
      <c r="H29" s="95">
        <f t="shared" si="2"/>
        <v>6.3</v>
      </c>
      <c r="I29" s="93">
        <f>IF('Indicator Data'!AV32="No data","x",ROUND(IF('Indicator Data'!AV32^2&gt;I$195,0,IF('Indicator Data'!AV32^2&lt;I$194,10,(I$195-'Indicator Data'!AV32^2)/(I$195-I$194)*10)),1))</f>
        <v>3</v>
      </c>
      <c r="J29" s="93">
        <f>IF(OR('Indicator Data'!AU32=0,'Indicator Data'!AU32="No data"),"x",ROUND(IF('Indicator Data'!AU32&gt;J$195,0,IF('Indicator Data'!AU32&lt;J$194,10,(J$195-'Indicator Data'!AU32)/(J$195-J$194)*10)),1))</f>
        <v>9.1999999999999993</v>
      </c>
      <c r="K29" s="93">
        <f>IF('Indicator Data'!AW32="No data","x",ROUND(IF('Indicator Data'!AW32&gt;K$195,0,IF('Indicator Data'!AW32&lt;K$194,10,(K$195-'Indicator Data'!AW32)/(K$195-K$194)*10)),1))</f>
        <v>9.5</v>
      </c>
      <c r="L29" s="93">
        <f>IF('Indicator Data'!AX32="No data","x",ROUND(IF('Indicator Data'!AX32&gt;L$195,0,IF('Indicator Data'!AX32&lt;L$194,10,(L$195-'Indicator Data'!AX32)/(L$195-L$194)*10)),1))</f>
        <v>7.8</v>
      </c>
      <c r="M29" s="94">
        <f t="shared" si="3"/>
        <v>7.4</v>
      </c>
      <c r="N29" s="143">
        <f>IF('Indicator Data'!AY32="No data","x",'Indicator Data'!AY32/'Indicator Data'!BE32*100)</f>
        <v>23.364485981308412</v>
      </c>
      <c r="O29" s="93">
        <f t="shared" si="4"/>
        <v>7.7</v>
      </c>
      <c r="P29" s="93">
        <f>IF('Indicator Data'!AZ32="No data","x",ROUND(IF('Indicator Data'!AZ32&gt;P$195,0,IF('Indicator Data'!AZ32&lt;P$194,10,(P$195-'Indicator Data'!AZ32)/(P$195-P$194)*10)),1))</f>
        <v>5.8</v>
      </c>
      <c r="Q29" s="93">
        <f>IF('Indicator Data'!BA32="No data","x",ROUND(IF('Indicator Data'!BA32&gt;Q$195,0,IF('Indicator Data'!BA32&lt;Q$194,10,(Q$195-'Indicator Data'!BA32)/(Q$195-Q$194)*10)),1))</f>
        <v>4.8</v>
      </c>
      <c r="R29" s="94">
        <f t="shared" si="5"/>
        <v>6.1</v>
      </c>
      <c r="S29" s="93" t="str">
        <f>IF('Indicator Data'!Y32="No data","x",ROUND(IF('Indicator Data'!Y32&gt;S$195,0,IF('Indicator Data'!Y32&lt;S$194,10,(S$195-'Indicator Data'!Y32)/(S$195-S$194)*10)),1))</f>
        <v>x</v>
      </c>
      <c r="T29" s="93">
        <f>IF('Indicator Data'!Z32="No data","x",ROUND(IF('Indicator Data'!Z32&gt;T$195,0,IF('Indicator Data'!Z32&lt;T$194,10,(T$195-'Indicator Data'!Z32)/(T$195-T$194)*10)),1))</f>
        <v>2.2999999999999998</v>
      </c>
      <c r="U29" s="93">
        <f>IF('Indicator Data'!AC32="No data","x",ROUND(IF('Indicator Data'!AC32&gt;U$195,0,IF('Indicator Data'!AC32&lt;U$194,10,(U$195-'Indicator Data'!AC32)/(U$195-U$194)*10)),1))</f>
        <v>10</v>
      </c>
      <c r="V29" s="93">
        <f>IF('Indicator Data'!AD32="No data","x",ROUND(IF('Indicator Data'!AD32&gt;V$195,10,IF('Indicator Data'!AD32&lt;V$194,0,10-(V$195-'Indicator Data'!AD32)/(V$195-V$194)*10)),1))</f>
        <v>7.9</v>
      </c>
      <c r="W29" s="94">
        <f t="shared" si="6"/>
        <v>6.7</v>
      </c>
      <c r="X29" s="95">
        <f t="shared" si="7"/>
        <v>6.7</v>
      </c>
      <c r="Y29" s="171"/>
    </row>
    <row r="30" spans="1:25" s="4" customFormat="1" x14ac:dyDescent="0.35">
      <c r="A30" s="126" t="str">
        <f>'Indicator Data'!A33</f>
        <v>Cabo Verde</v>
      </c>
      <c r="B30" s="47" t="str">
        <f>'Indicator Data'!B33</f>
        <v>CPV</v>
      </c>
      <c r="C30" s="93">
        <f>IF('Indicator Data'!AR33="No data","x",ROUND(IF('Indicator Data'!AR33&gt;C$195,0,IF('Indicator Data'!AR33&lt;C$194,10,(C$195-'Indicator Data'!AR33)/(C$195-C$194)*10)),1))</f>
        <v>3.4</v>
      </c>
      <c r="D30" s="94">
        <f t="shared" si="0"/>
        <v>3.4</v>
      </c>
      <c r="E30" s="93">
        <f>IF('Indicator Data'!AT33="No data","x",ROUND(IF('Indicator Data'!AT33&gt;E$195,0,IF('Indicator Data'!AT33&lt;E$194,10,(E$195-'Indicator Data'!AT33)/(E$195-E$194)*10)),1))</f>
        <v>4.3</v>
      </c>
      <c r="F30" s="93">
        <f>IF('Indicator Data'!AS33="No data","x",ROUND(IF('Indicator Data'!AS33&gt;F$195,0,IF('Indicator Data'!AS33&lt;F$194,10,(F$195-'Indicator Data'!AS33)/(F$195-F$194)*10)),1))</f>
        <v>4.7</v>
      </c>
      <c r="G30" s="94">
        <f t="shared" si="1"/>
        <v>4.5</v>
      </c>
      <c r="H30" s="95">
        <f t="shared" si="2"/>
        <v>4</v>
      </c>
      <c r="I30" s="93">
        <f>IF('Indicator Data'!AV33="No data","x",ROUND(IF('Indicator Data'!AV33^2&gt;I$195,0,IF('Indicator Data'!AV33^2&lt;I$194,10,(I$195-'Indicator Data'!AV33^2)/(I$195-I$194)*10)),1))</f>
        <v>2.4</v>
      </c>
      <c r="J30" s="93">
        <f>IF(OR('Indicator Data'!AU33=0,'Indicator Data'!AU33="No data"),"x",ROUND(IF('Indicator Data'!AU33&gt;J$195,0,IF('Indicator Data'!AU33&lt;J$194,10,(J$195-'Indicator Data'!AU33)/(J$195-J$194)*10)),1))</f>
        <v>0.7</v>
      </c>
      <c r="K30" s="93">
        <f>IF('Indicator Data'!AW33="No data","x",ROUND(IF('Indicator Data'!AW33&gt;K$195,0,IF('Indicator Data'!AW33&lt;K$194,10,(K$195-'Indicator Data'!AW33)/(K$195-K$194)*10)),1))</f>
        <v>5</v>
      </c>
      <c r="L30" s="93">
        <f>IF('Indicator Data'!AX33="No data","x",ROUND(IF('Indicator Data'!AX33&gt;L$195,0,IF('Indicator Data'!AX33&lt;L$194,10,(L$195-'Indicator Data'!AX33)/(L$195-L$194)*10)),1))</f>
        <v>4</v>
      </c>
      <c r="M30" s="94">
        <f t="shared" si="3"/>
        <v>3</v>
      </c>
      <c r="N30" s="143">
        <f>IF('Indicator Data'!AY33="No data","x",'Indicator Data'!AY33/'Indicator Data'!BE33*100)</f>
        <v>59.553349875930515</v>
      </c>
      <c r="O30" s="93">
        <f t="shared" si="4"/>
        <v>4.0999999999999996</v>
      </c>
      <c r="P30" s="93">
        <f>IF('Indicator Data'!AZ33="No data","x",ROUND(IF('Indicator Data'!AZ33&gt;P$195,0,IF('Indicator Data'!AZ33&lt;P$194,10,(P$195-'Indicator Data'!AZ33)/(P$195-P$194)*10)),1))</f>
        <v>3.1</v>
      </c>
      <c r="Q30" s="93">
        <f>IF('Indicator Data'!BA33="No data","x",ROUND(IF('Indicator Data'!BA33&gt;Q$195,0,IF('Indicator Data'!BA33&lt;Q$194,10,(Q$195-'Indicator Data'!BA33)/(Q$195-Q$194)*10)),1))</f>
        <v>1.7</v>
      </c>
      <c r="R30" s="94">
        <f t="shared" si="5"/>
        <v>3</v>
      </c>
      <c r="S30" s="93">
        <f>IF('Indicator Data'!Y33="No data","x",ROUND(IF('Indicator Data'!Y33&gt;S$195,0,IF('Indicator Data'!Y33&lt;S$194,10,(S$195-'Indicator Data'!Y33)/(S$195-S$194)*10)),1))</f>
        <v>9.1999999999999993</v>
      </c>
      <c r="T30" s="93">
        <f>IF('Indicator Data'!Z33="No data","x",ROUND(IF('Indicator Data'!Z33&gt;T$195,0,IF('Indicator Data'!Z33&lt;T$194,10,(T$195-'Indicator Data'!Z33)/(T$195-T$194)*10)),1))</f>
        <v>0.8</v>
      </c>
      <c r="U30" s="93">
        <f>IF('Indicator Data'!AC33="No data","x",ROUND(IF('Indicator Data'!AC33&gt;U$195,0,IF('Indicator Data'!AC33&lt;U$194,10,(U$195-'Indicator Data'!AC33)/(U$195-U$194)*10)),1))</f>
        <v>9.1</v>
      </c>
      <c r="V30" s="93">
        <f>IF('Indicator Data'!AD33="No data","x",ROUND(IF('Indicator Data'!AD33&gt;V$195,10,IF('Indicator Data'!AD33&lt;V$194,0,10-(V$195-'Indicator Data'!AD33)/(V$195-V$194)*10)),1))</f>
        <v>0.5</v>
      </c>
      <c r="W30" s="94">
        <f t="shared" si="6"/>
        <v>4.9000000000000004</v>
      </c>
      <c r="X30" s="95">
        <f t="shared" si="7"/>
        <v>3.6</v>
      </c>
      <c r="Y30" s="171"/>
    </row>
    <row r="31" spans="1:25" s="4" customFormat="1" x14ac:dyDescent="0.35">
      <c r="A31" s="126" t="str">
        <f>'Indicator Data'!A34</f>
        <v>Cambodia</v>
      </c>
      <c r="B31" s="47" t="str">
        <f>'Indicator Data'!B34</f>
        <v>KHM</v>
      </c>
      <c r="C31" s="93">
        <f>IF('Indicator Data'!AR34="No data","x",ROUND(IF('Indicator Data'!AR34&gt;C$195,0,IF('Indicator Data'!AR34&lt;C$194,10,(C$195-'Indicator Data'!AR34)/(C$195-C$194)*10)),1))</f>
        <v>6.8</v>
      </c>
      <c r="D31" s="94">
        <f t="shared" si="0"/>
        <v>6.8</v>
      </c>
      <c r="E31" s="93">
        <f>IF('Indicator Data'!AT34="No data","x",ROUND(IF('Indicator Data'!AT34&gt;E$195,0,IF('Indicator Data'!AT34&lt;E$194,10,(E$195-'Indicator Data'!AT34)/(E$195-E$194)*10)),1))</f>
        <v>8</v>
      </c>
      <c r="F31" s="93">
        <f>IF('Indicator Data'!AS34="No data","x",ROUND(IF('Indicator Data'!AS34&gt;F$195,0,IF('Indicator Data'!AS34&lt;F$194,10,(F$195-'Indicator Data'!AS34)/(F$195-F$194)*10)),1))</f>
        <v>6.3</v>
      </c>
      <c r="G31" s="94">
        <f t="shared" si="1"/>
        <v>7.2</v>
      </c>
      <c r="H31" s="95">
        <f t="shared" si="2"/>
        <v>7</v>
      </c>
      <c r="I31" s="93">
        <f>IF('Indicator Data'!AV34="No data","x",ROUND(IF('Indicator Data'!AV34^2&gt;I$195,0,IF('Indicator Data'!AV34^2&lt;I$194,10,(I$195-'Indicator Data'!AV34^2)/(I$195-I$194)*10)),1))</f>
        <v>4.2</v>
      </c>
      <c r="J31" s="93">
        <f>IF(OR('Indicator Data'!AU34=0,'Indicator Data'!AU34="No data"),"x",ROUND(IF('Indicator Data'!AU34&gt;J$195,0,IF('Indicator Data'!AU34&lt;J$194,10,(J$195-'Indicator Data'!AU34)/(J$195-J$194)*10)),1))</f>
        <v>5</v>
      </c>
      <c r="K31" s="93">
        <f>IF('Indicator Data'!AW34="No data","x",ROUND(IF('Indicator Data'!AW34&gt;K$195,0,IF('Indicator Data'!AW34&lt;K$194,10,(K$195-'Indicator Data'!AW34)/(K$195-K$194)*10)),1))</f>
        <v>6.8</v>
      </c>
      <c r="L31" s="93">
        <f>IF('Indicator Data'!AX34="No data","x",ROUND(IF('Indicator Data'!AX34&gt;L$195,0,IF('Indicator Data'!AX34&lt;L$194,10,(L$195-'Indicator Data'!AX34)/(L$195-L$194)*10)),1))</f>
        <v>3.8</v>
      </c>
      <c r="M31" s="94">
        <f t="shared" si="3"/>
        <v>5</v>
      </c>
      <c r="N31" s="143">
        <f>IF('Indicator Data'!AY34="No data","x",'Indicator Data'!AY34/'Indicator Data'!BE34*100)</f>
        <v>18.694765465669612</v>
      </c>
      <c r="O31" s="93">
        <f t="shared" si="4"/>
        <v>8.1999999999999993</v>
      </c>
      <c r="P31" s="93">
        <f>IF('Indicator Data'!AZ34="No data","x",ROUND(IF('Indicator Data'!AZ34&gt;P$195,0,IF('Indicator Data'!AZ34&lt;P$194,10,(P$195-'Indicator Data'!AZ34)/(P$195-P$194)*10)),1))</f>
        <v>6.4</v>
      </c>
      <c r="Q31" s="93">
        <f>IF('Indicator Data'!BA34="No data","x",ROUND(IF('Indicator Data'!BA34&gt;Q$195,0,IF('Indicator Data'!BA34&lt;Q$194,10,(Q$195-'Indicator Data'!BA34)/(Q$195-Q$194)*10)),1))</f>
        <v>4.9000000000000004</v>
      </c>
      <c r="R31" s="94">
        <f t="shared" si="5"/>
        <v>6.5</v>
      </c>
      <c r="S31" s="93">
        <f>IF('Indicator Data'!Y34="No data","x",ROUND(IF('Indicator Data'!Y34&gt;S$195,0,IF('Indicator Data'!Y34&lt;S$194,10,(S$195-'Indicator Data'!Y34)/(S$195-S$194)*10)),1))</f>
        <v>9.6</v>
      </c>
      <c r="T31" s="93">
        <f>IF('Indicator Data'!Z34="No data","x",ROUND(IF('Indicator Data'!Z34&gt;T$195,0,IF('Indicator Data'!Z34&lt;T$194,10,(T$195-'Indicator Data'!Z34)/(T$195-T$194)*10)),1))</f>
        <v>3.8</v>
      </c>
      <c r="U31" s="93">
        <f>IF('Indicator Data'!AC34="No data","x",ROUND(IF('Indicator Data'!AC34&gt;U$195,0,IF('Indicator Data'!AC34&lt;U$194,10,(U$195-'Indicator Data'!AC34)/(U$195-U$194)*10)),1))</f>
        <v>9.5</v>
      </c>
      <c r="V31" s="93">
        <f>IF('Indicator Data'!AD34="No data","x",ROUND(IF('Indicator Data'!AD34&gt;V$195,10,IF('Indicator Data'!AD34&lt;V$194,0,10-(V$195-'Indicator Data'!AD34)/(V$195-V$194)*10)),1))</f>
        <v>1.8</v>
      </c>
      <c r="W31" s="94">
        <f t="shared" si="6"/>
        <v>6.2</v>
      </c>
      <c r="X31" s="95">
        <f t="shared" si="7"/>
        <v>5.9</v>
      </c>
      <c r="Y31" s="171"/>
    </row>
    <row r="32" spans="1:25" s="4" customFormat="1" x14ac:dyDescent="0.35">
      <c r="A32" s="126" t="str">
        <f>'Indicator Data'!A35</f>
        <v>Cameroon</v>
      </c>
      <c r="B32" s="47" t="str">
        <f>'Indicator Data'!B35</f>
        <v>CMR</v>
      </c>
      <c r="C32" s="93">
        <f>IF('Indicator Data'!AR35="No data","x",ROUND(IF('Indicator Data'!AR35&gt;C$195,0,IF('Indicator Data'!AR35&lt;C$194,10,(C$195-'Indicator Data'!AR35)/(C$195-C$194)*10)),1))</f>
        <v>2.6</v>
      </c>
      <c r="D32" s="94">
        <f t="shared" si="0"/>
        <v>2.6</v>
      </c>
      <c r="E32" s="93">
        <f>IF('Indicator Data'!AT35="No data","x",ROUND(IF('Indicator Data'!AT35&gt;E$195,0,IF('Indicator Data'!AT35&lt;E$194,10,(E$195-'Indicator Data'!AT35)/(E$195-E$194)*10)),1))</f>
        <v>7.5</v>
      </c>
      <c r="F32" s="93">
        <f>IF('Indicator Data'!AS35="No data","x",ROUND(IF('Indicator Data'!AS35&gt;F$195,0,IF('Indicator Data'!AS35&lt;F$194,10,(F$195-'Indicator Data'!AS35)/(F$195-F$194)*10)),1))</f>
        <v>6.6</v>
      </c>
      <c r="G32" s="94">
        <f t="shared" si="1"/>
        <v>7.1</v>
      </c>
      <c r="H32" s="95">
        <f t="shared" si="2"/>
        <v>4.9000000000000004</v>
      </c>
      <c r="I32" s="93">
        <f>IF('Indicator Data'!AV35="No data","x",ROUND(IF('Indicator Data'!AV35^2&gt;I$195,0,IF('Indicator Data'!AV35^2&lt;I$194,10,(I$195-'Indicator Data'!AV35^2)/(I$195-I$194)*10)),1))</f>
        <v>4.8</v>
      </c>
      <c r="J32" s="93">
        <f>IF(OR('Indicator Data'!AU35=0,'Indicator Data'!AU35="No data"),"x",ROUND(IF('Indicator Data'!AU35&gt;J$195,0,IF('Indicator Data'!AU35&lt;J$194,10,(J$195-'Indicator Data'!AU35)/(J$195-J$194)*10)),1))</f>
        <v>4</v>
      </c>
      <c r="K32" s="93">
        <f>IF('Indicator Data'!AW35="No data","x",ROUND(IF('Indicator Data'!AW35&gt;K$195,0,IF('Indicator Data'!AW35&lt;K$194,10,(K$195-'Indicator Data'!AW35)/(K$195-K$194)*10)),1))</f>
        <v>7.5</v>
      </c>
      <c r="L32" s="93">
        <f>IF('Indicator Data'!AX35="No data","x",ROUND(IF('Indicator Data'!AX35&gt;L$195,0,IF('Indicator Data'!AX35&lt;L$194,10,(L$195-'Indicator Data'!AX35)/(L$195-L$194)*10)),1))</f>
        <v>6.8</v>
      </c>
      <c r="M32" s="94">
        <f t="shared" si="3"/>
        <v>5.8</v>
      </c>
      <c r="N32" s="143">
        <f>IF('Indicator Data'!AY35="No data","x",'Indicator Data'!AY35/'Indicator Data'!BE35*100)</f>
        <v>7.8272090711006745</v>
      </c>
      <c r="O32" s="93">
        <f t="shared" si="4"/>
        <v>9.3000000000000007</v>
      </c>
      <c r="P32" s="93">
        <f>IF('Indicator Data'!AZ35="No data","x",ROUND(IF('Indicator Data'!AZ35&gt;P$195,0,IF('Indicator Data'!AZ35&lt;P$194,10,(P$195-'Indicator Data'!AZ35)/(P$195-P$194)*10)),1))</f>
        <v>6</v>
      </c>
      <c r="Q32" s="93">
        <f>IF('Indicator Data'!BA35="No data","x",ROUND(IF('Indicator Data'!BA35&gt;Q$195,0,IF('Indicator Data'!BA35&lt;Q$194,10,(Q$195-'Indicator Data'!BA35)/(Q$195-Q$194)*10)),1))</f>
        <v>4.9000000000000004</v>
      </c>
      <c r="R32" s="94">
        <f t="shared" si="5"/>
        <v>6.7</v>
      </c>
      <c r="S32" s="93">
        <f>IF('Indicator Data'!Y35="No data","x",ROUND(IF('Indicator Data'!Y35&gt;S$195,0,IF('Indicator Data'!Y35&lt;S$194,10,(S$195-'Indicator Data'!Y35)/(S$195-S$194)*10)),1))</f>
        <v>9.8000000000000007</v>
      </c>
      <c r="T32" s="93">
        <f>IF('Indicator Data'!Z35="No data","x",ROUND(IF('Indicator Data'!Z35&gt;T$195,0,IF('Indicator Data'!Z35&lt;T$194,10,(T$195-'Indicator Data'!Z35)/(T$195-T$194)*10)),1))</f>
        <v>5.6</v>
      </c>
      <c r="U32" s="93">
        <f>IF('Indicator Data'!AC35="No data","x",ROUND(IF('Indicator Data'!AC35&gt;U$195,0,IF('Indicator Data'!AC35&lt;U$194,10,(U$195-'Indicator Data'!AC35)/(U$195-U$194)*10)),1))</f>
        <v>9.6</v>
      </c>
      <c r="V32" s="93">
        <f>IF('Indicator Data'!AD35="No data","x",ROUND(IF('Indicator Data'!AD35&gt;V$195,10,IF('Indicator Data'!AD35&lt;V$194,0,10-(V$195-'Indicator Data'!AD35)/(V$195-V$194)*10)),1))</f>
        <v>6.6</v>
      </c>
      <c r="W32" s="94">
        <f t="shared" si="6"/>
        <v>7.9</v>
      </c>
      <c r="X32" s="95">
        <f t="shared" si="7"/>
        <v>6.8</v>
      </c>
      <c r="Y32" s="171"/>
    </row>
    <row r="33" spans="1:25" s="4" customFormat="1" x14ac:dyDescent="0.35">
      <c r="A33" s="126" t="str">
        <f>'Indicator Data'!A36</f>
        <v>Canada</v>
      </c>
      <c r="B33" s="47" t="str">
        <f>'Indicator Data'!B36</f>
        <v>CAN</v>
      </c>
      <c r="C33" s="93">
        <f>IF('Indicator Data'!AR36="No data","x",ROUND(IF('Indicator Data'!AR36&gt;C$195,0,IF('Indicator Data'!AR36&lt;C$194,10,(C$195-'Indicator Data'!AR36)/(C$195-C$194)*10)),1))</f>
        <v>2.8</v>
      </c>
      <c r="D33" s="94">
        <f t="shared" si="0"/>
        <v>2.8</v>
      </c>
      <c r="E33" s="93">
        <f>IF('Indicator Data'!AT36="No data","x",ROUND(IF('Indicator Data'!AT36&gt;E$195,0,IF('Indicator Data'!AT36&lt;E$194,10,(E$195-'Indicator Data'!AT36)/(E$195-E$194)*10)),1))</f>
        <v>1.9</v>
      </c>
      <c r="F33" s="93">
        <f>IF('Indicator Data'!AS36="No data","x",ROUND(IF('Indicator Data'!AS36&gt;F$195,0,IF('Indicator Data'!AS36&lt;F$194,10,(F$195-'Indicator Data'!AS36)/(F$195-F$194)*10)),1))</f>
        <v>1.3</v>
      </c>
      <c r="G33" s="94">
        <f t="shared" si="1"/>
        <v>1.6</v>
      </c>
      <c r="H33" s="95">
        <f t="shared" si="2"/>
        <v>2.2000000000000002</v>
      </c>
      <c r="I33" s="93" t="str">
        <f>IF('Indicator Data'!AV36="No data","x",ROUND(IF('Indicator Data'!AV36^2&gt;I$195,0,IF('Indicator Data'!AV36^2&lt;I$194,10,(I$195-'Indicator Data'!AV36^2)/(I$195-I$194)*10)),1))</f>
        <v>x</v>
      </c>
      <c r="J33" s="93">
        <f>IF(OR('Indicator Data'!AU36=0,'Indicator Data'!AU36="No data"),"x",ROUND(IF('Indicator Data'!AU36&gt;J$195,0,IF('Indicator Data'!AU36&lt;J$194,10,(J$195-'Indicator Data'!AU36)/(J$195-J$194)*10)),1))</f>
        <v>0</v>
      </c>
      <c r="K33" s="93">
        <f>IF('Indicator Data'!AW36="No data","x",ROUND(IF('Indicator Data'!AW36&gt;K$195,0,IF('Indicator Data'!AW36&lt;K$194,10,(K$195-'Indicator Data'!AW36)/(K$195-K$194)*10)),1))</f>
        <v>1</v>
      </c>
      <c r="L33" s="93">
        <f>IF('Indicator Data'!AX36="No data","x",ROUND(IF('Indicator Data'!AX36&gt;L$195,0,IF('Indicator Data'!AX36&lt;L$194,10,(L$195-'Indicator Data'!AX36)/(L$195-L$194)*10)),1))</f>
        <v>5.9</v>
      </c>
      <c r="M33" s="94">
        <f t="shared" si="3"/>
        <v>2.2999999999999998</v>
      </c>
      <c r="N33" s="143">
        <f>IF('Indicator Data'!AY36="No data","x",'Indicator Data'!AY36/'Indicator Data'!BE36*100)</f>
        <v>13.196224560153341</v>
      </c>
      <c r="O33" s="93">
        <f t="shared" si="4"/>
        <v>8.8000000000000007</v>
      </c>
      <c r="P33" s="93">
        <f>IF('Indicator Data'!AZ36="No data","x",ROUND(IF('Indicator Data'!AZ36&gt;P$195,0,IF('Indicator Data'!AZ36&lt;P$194,10,(P$195-'Indicator Data'!AZ36)/(P$195-P$194)*10)),1))</f>
        <v>0</v>
      </c>
      <c r="Q33" s="93">
        <f>IF('Indicator Data'!BA36="No data","x",ROUND(IF('Indicator Data'!BA36&gt;Q$195,0,IF('Indicator Data'!BA36&lt;Q$194,10,(Q$195-'Indicator Data'!BA36)/(Q$195-Q$194)*10)),1))</f>
        <v>0</v>
      </c>
      <c r="R33" s="94">
        <f t="shared" si="5"/>
        <v>2.9</v>
      </c>
      <c r="S33" s="93">
        <f>IF('Indicator Data'!Y36="No data","x",ROUND(IF('Indicator Data'!Y36&gt;S$195,0,IF('Indicator Data'!Y36&lt;S$194,10,(S$195-'Indicator Data'!Y36)/(S$195-S$194)*10)),1))</f>
        <v>4.8</v>
      </c>
      <c r="T33" s="93">
        <f>IF('Indicator Data'!Z36="No data","x",ROUND(IF('Indicator Data'!Z36&gt;T$195,0,IF('Indicator Data'!Z36&lt;T$194,10,(T$195-'Indicator Data'!Z36)/(T$195-T$194)*10)),1))</f>
        <v>2.6</v>
      </c>
      <c r="U33" s="93">
        <f>IF('Indicator Data'!AC36="No data","x",ROUND(IF('Indicator Data'!AC36&gt;U$195,0,IF('Indicator Data'!AC36&lt;U$194,10,(U$195-'Indicator Data'!AC36)/(U$195-U$194)*10)),1))</f>
        <v>0</v>
      </c>
      <c r="V33" s="93">
        <f>IF('Indicator Data'!AD36="No data","x",ROUND(IF('Indicator Data'!AD36&gt;V$195,10,IF('Indicator Data'!AD36&lt;V$194,0,10-(V$195-'Indicator Data'!AD36)/(V$195-V$194)*10)),1))</f>
        <v>0.1</v>
      </c>
      <c r="W33" s="94">
        <f t="shared" si="6"/>
        <v>1.9</v>
      </c>
      <c r="X33" s="95">
        <f t="shared" si="7"/>
        <v>2.4</v>
      </c>
      <c r="Y33" s="171"/>
    </row>
    <row r="34" spans="1:25" s="4" customFormat="1" x14ac:dyDescent="0.35">
      <c r="A34" s="126" t="str">
        <f>'Indicator Data'!A37</f>
        <v>Central African Republic</v>
      </c>
      <c r="B34" s="47" t="str">
        <f>'Indicator Data'!B37</f>
        <v>CAF</v>
      </c>
      <c r="C34" s="93" t="str">
        <f>IF('Indicator Data'!AR37="No data","x",ROUND(IF('Indicator Data'!AR37&gt;C$195,0,IF('Indicator Data'!AR37&lt;C$194,10,(C$195-'Indicator Data'!AR37)/(C$195-C$194)*10)),1))</f>
        <v>x</v>
      </c>
      <c r="D34" s="94" t="str">
        <f t="shared" si="0"/>
        <v>x</v>
      </c>
      <c r="E34" s="93">
        <f>IF('Indicator Data'!AT37="No data","x",ROUND(IF('Indicator Data'!AT37&gt;E$195,0,IF('Indicator Data'!AT37&lt;E$194,10,(E$195-'Indicator Data'!AT37)/(E$195-E$194)*10)),1))</f>
        <v>7.4</v>
      </c>
      <c r="F34" s="93">
        <f>IF('Indicator Data'!AS37="No data","x",ROUND(IF('Indicator Data'!AS37&gt;F$195,0,IF('Indicator Data'!AS37&lt;F$194,10,(F$195-'Indicator Data'!AS37)/(F$195-F$194)*10)),1))</f>
        <v>8.5</v>
      </c>
      <c r="G34" s="94">
        <f t="shared" si="1"/>
        <v>8</v>
      </c>
      <c r="H34" s="95">
        <f t="shared" si="2"/>
        <v>8</v>
      </c>
      <c r="I34" s="93">
        <f>IF('Indicator Data'!AV37="No data","x",ROUND(IF('Indicator Data'!AV37^2&gt;I$195,0,IF('Indicator Data'!AV37^2&lt;I$194,10,(I$195-'Indicator Data'!AV37^2)/(I$195-I$194)*10)),1))</f>
        <v>9.5</v>
      </c>
      <c r="J34" s="93">
        <f>IF(OR('Indicator Data'!AU37=0,'Indicator Data'!AU37="No data"),"x",ROUND(IF('Indicator Data'!AU37&gt;J$195,0,IF('Indicator Data'!AU37&lt;J$194,10,(J$195-'Indicator Data'!AU37)/(J$195-J$194)*10)),1))</f>
        <v>8.6</v>
      </c>
      <c r="K34" s="93">
        <f>IF('Indicator Data'!AW37="No data","x",ROUND(IF('Indicator Data'!AW37&gt;K$195,0,IF('Indicator Data'!AW37&lt;K$194,10,(K$195-'Indicator Data'!AW37)/(K$195-K$194)*10)),1))</f>
        <v>9.6</v>
      </c>
      <c r="L34" s="93">
        <f>IF('Indicator Data'!AX37="No data","x",ROUND(IF('Indicator Data'!AX37&gt;L$195,0,IF('Indicator Data'!AX37&lt;L$194,10,(L$195-'Indicator Data'!AX37)/(L$195-L$194)*10)),1))</f>
        <v>8.9</v>
      </c>
      <c r="M34" s="94">
        <f t="shared" si="3"/>
        <v>9.1999999999999993</v>
      </c>
      <c r="N34" s="143">
        <f>IF('Indicator Data'!AY37="No data","x",'Indicator Data'!AY37/'Indicator Data'!BE37*100)</f>
        <v>4.8155639025329862</v>
      </c>
      <c r="O34" s="93">
        <f t="shared" si="4"/>
        <v>9.6</v>
      </c>
      <c r="P34" s="93">
        <f>IF('Indicator Data'!AZ37="No data","x",ROUND(IF('Indicator Data'!AZ37&gt;P$195,0,IF('Indicator Data'!AZ37&lt;P$194,10,(P$195-'Indicator Data'!AZ37)/(P$195-P$194)*10)),1))</f>
        <v>8.6999999999999993</v>
      </c>
      <c r="Q34" s="93">
        <f>IF('Indicator Data'!BA37="No data","x",ROUND(IF('Indicator Data'!BA37&gt;Q$195,0,IF('Indicator Data'!BA37&lt;Q$194,10,(Q$195-'Indicator Data'!BA37)/(Q$195-Q$194)*10)),1))</f>
        <v>6.3</v>
      </c>
      <c r="R34" s="94">
        <f t="shared" si="5"/>
        <v>8.1999999999999993</v>
      </c>
      <c r="S34" s="93">
        <f>IF('Indicator Data'!Y37="No data","x",ROUND(IF('Indicator Data'!Y37&gt;S$195,0,IF('Indicator Data'!Y37&lt;S$194,10,(S$195-'Indicator Data'!Y37)/(S$195-S$194)*10)),1))</f>
        <v>9.9</v>
      </c>
      <c r="T34" s="93">
        <f>IF('Indicator Data'!Z37="No data","x",ROUND(IF('Indicator Data'!Z37&gt;T$195,0,IF('Indicator Data'!Z37&lt;T$194,10,(T$195-'Indicator Data'!Z37)/(T$195-T$194)*10)),1))</f>
        <v>10</v>
      </c>
      <c r="U34" s="93">
        <f>IF('Indicator Data'!AC37="No data","x",ROUND(IF('Indicator Data'!AC37&gt;U$195,0,IF('Indicator Data'!AC37&lt;U$194,10,(U$195-'Indicator Data'!AC37)/(U$195-U$194)*10)),1))</f>
        <v>10</v>
      </c>
      <c r="V34" s="93">
        <f>IF('Indicator Data'!AD37="No data","x",ROUND(IF('Indicator Data'!AD37&gt;V$195,10,IF('Indicator Data'!AD37&lt;V$194,0,10-(V$195-'Indicator Data'!AD37)/(V$195-V$194)*10)),1))</f>
        <v>9.8000000000000007</v>
      </c>
      <c r="W34" s="94">
        <f t="shared" si="6"/>
        <v>9.9</v>
      </c>
      <c r="X34" s="95">
        <f t="shared" si="7"/>
        <v>9.1</v>
      </c>
      <c r="Y34" s="171"/>
    </row>
    <row r="35" spans="1:25" s="4" customFormat="1" x14ac:dyDescent="0.35">
      <c r="A35" s="126" t="str">
        <f>'Indicator Data'!A38</f>
        <v>Chad</v>
      </c>
      <c r="B35" s="47" t="str">
        <f>'Indicator Data'!B38</f>
        <v>TCD</v>
      </c>
      <c r="C35" s="93" t="str">
        <f>IF('Indicator Data'!AR38="No data","x",ROUND(IF('Indicator Data'!AR38&gt;C$195,0,IF('Indicator Data'!AR38&lt;C$194,10,(C$195-'Indicator Data'!AR38)/(C$195-C$194)*10)),1))</f>
        <v>x</v>
      </c>
      <c r="D35" s="94" t="str">
        <f t="shared" si="0"/>
        <v>x</v>
      </c>
      <c r="E35" s="93">
        <f>IF('Indicator Data'!AT38="No data","x",ROUND(IF('Indicator Data'!AT38&gt;E$195,0,IF('Indicator Data'!AT38&lt;E$194,10,(E$195-'Indicator Data'!AT38)/(E$195-E$194)*10)),1))</f>
        <v>8.1</v>
      </c>
      <c r="F35" s="93">
        <f>IF('Indicator Data'!AS38="No data","x",ROUND(IF('Indicator Data'!AS38&gt;F$195,0,IF('Indicator Data'!AS38&lt;F$194,10,(F$195-'Indicator Data'!AS38)/(F$195-F$194)*10)),1))</f>
        <v>7.9</v>
      </c>
      <c r="G35" s="94">
        <f t="shared" si="1"/>
        <v>8</v>
      </c>
      <c r="H35" s="95">
        <f t="shared" si="2"/>
        <v>8</v>
      </c>
      <c r="I35" s="93">
        <f>IF('Indicator Data'!AV38="No data","x",ROUND(IF('Indicator Data'!AV38^2&gt;I$195,0,IF('Indicator Data'!AV38^2&lt;I$194,10,(I$195-'Indicator Data'!AV38^2)/(I$195-I$194)*10)),1))</f>
        <v>10</v>
      </c>
      <c r="J35" s="93">
        <f>IF(OR('Indicator Data'!AU38=0,'Indicator Data'!AU38="No data"),"x",ROUND(IF('Indicator Data'!AU38&gt;J$195,0,IF('Indicator Data'!AU38&lt;J$194,10,(J$195-'Indicator Data'!AU38)/(J$195-J$194)*10)),1))</f>
        <v>9.1</v>
      </c>
      <c r="K35" s="93">
        <f>IF('Indicator Data'!AW38="No data","x",ROUND(IF('Indicator Data'!AW38&gt;K$195,0,IF('Indicator Data'!AW38&lt;K$194,10,(K$195-'Indicator Data'!AW38)/(K$195-K$194)*10)),1))</f>
        <v>9.5</v>
      </c>
      <c r="L35" s="93">
        <f>IF('Indicator Data'!AX38="No data","x",ROUND(IF('Indicator Data'!AX38&gt;L$195,0,IF('Indicator Data'!AX38&lt;L$194,10,(L$195-'Indicator Data'!AX38)/(L$195-L$194)*10)),1))</f>
        <v>8</v>
      </c>
      <c r="M35" s="94">
        <f t="shared" si="3"/>
        <v>9.1999999999999993</v>
      </c>
      <c r="N35" s="143">
        <f>IF('Indicator Data'!AY38="No data","x",'Indicator Data'!AY38/'Indicator Data'!BE38*100)</f>
        <v>2.4618805590851336</v>
      </c>
      <c r="O35" s="93">
        <f t="shared" si="4"/>
        <v>9.9</v>
      </c>
      <c r="P35" s="93">
        <f>IF('Indicator Data'!AZ38="No data","x",ROUND(IF('Indicator Data'!AZ38&gt;P$195,0,IF('Indicator Data'!AZ38&lt;P$194,10,(P$195-'Indicator Data'!AZ38)/(P$195-P$194)*10)),1))</f>
        <v>9.8000000000000007</v>
      </c>
      <c r="Q35" s="93">
        <f>IF('Indicator Data'!BA38="No data","x",ROUND(IF('Indicator Data'!BA38&gt;Q$195,0,IF('Indicator Data'!BA38&lt;Q$194,10,(Q$195-'Indicator Data'!BA38)/(Q$195-Q$194)*10)),1))</f>
        <v>9.8000000000000007</v>
      </c>
      <c r="R35" s="94">
        <f t="shared" si="5"/>
        <v>9.8000000000000007</v>
      </c>
      <c r="S35" s="93" t="str">
        <f>IF('Indicator Data'!Y38="No data","x",ROUND(IF('Indicator Data'!Y38&gt;S$195,0,IF('Indicator Data'!Y38&lt;S$194,10,(S$195-'Indicator Data'!Y38)/(S$195-S$194)*10)),1))</f>
        <v>x</v>
      </c>
      <c r="T35" s="93">
        <f>IF('Indicator Data'!Z38="No data","x",ROUND(IF('Indicator Data'!Z38&gt;T$195,0,IF('Indicator Data'!Z38&lt;T$194,10,(T$195-'Indicator Data'!Z38)/(T$195-T$194)*10)),1))</f>
        <v>10</v>
      </c>
      <c r="U35" s="93">
        <f>IF('Indicator Data'!AC38="No data","x",ROUND(IF('Indicator Data'!AC38&gt;U$195,0,IF('Indicator Data'!AC38&lt;U$194,10,(U$195-'Indicator Data'!AC38)/(U$195-U$194)*10)),1))</f>
        <v>9.8000000000000007</v>
      </c>
      <c r="V35" s="93">
        <f>IF('Indicator Data'!AD38="No data","x",ROUND(IF('Indicator Data'!AD38&gt;V$195,10,IF('Indicator Data'!AD38&lt;V$194,0,10-(V$195-'Indicator Data'!AD38)/(V$195-V$194)*10)),1))</f>
        <v>9.5</v>
      </c>
      <c r="W35" s="94">
        <f t="shared" si="6"/>
        <v>9.8000000000000007</v>
      </c>
      <c r="X35" s="95">
        <f t="shared" si="7"/>
        <v>9.6</v>
      </c>
      <c r="Y35" s="171"/>
    </row>
    <row r="36" spans="1:25" s="4" customFormat="1" x14ac:dyDescent="0.35">
      <c r="A36" s="126" t="str">
        <f>'Indicator Data'!A39</f>
        <v>Chile</v>
      </c>
      <c r="B36" s="47" t="str">
        <f>'Indicator Data'!B39</f>
        <v>CHL</v>
      </c>
      <c r="C36" s="93">
        <f>IF('Indicator Data'!AR39="No data","x",ROUND(IF('Indicator Data'!AR39&gt;C$195,0,IF('Indicator Data'!AR39&lt;C$194,10,(C$195-'Indicator Data'!AR39)/(C$195-C$194)*10)),1))</f>
        <v>3.2</v>
      </c>
      <c r="D36" s="94">
        <f t="shared" si="0"/>
        <v>3.2</v>
      </c>
      <c r="E36" s="93">
        <f>IF('Indicator Data'!AT39="No data","x",ROUND(IF('Indicator Data'!AT39&gt;E$195,0,IF('Indicator Data'!AT39&lt;E$194,10,(E$195-'Indicator Data'!AT39)/(E$195-E$194)*10)),1))</f>
        <v>3.3</v>
      </c>
      <c r="F36" s="93">
        <f>IF('Indicator Data'!AS39="No data","x",ROUND(IF('Indicator Data'!AS39&gt;F$195,0,IF('Indicator Data'!AS39&lt;F$194,10,(F$195-'Indicator Data'!AS39)/(F$195-F$194)*10)),1))</f>
        <v>3.3</v>
      </c>
      <c r="G36" s="94">
        <f t="shared" si="1"/>
        <v>3.3</v>
      </c>
      <c r="H36" s="95">
        <f t="shared" si="2"/>
        <v>3.3</v>
      </c>
      <c r="I36" s="93">
        <f>IF('Indicator Data'!AV39="No data","x",ROUND(IF('Indicator Data'!AV39^2&gt;I$195,0,IF('Indicator Data'!AV39^2&lt;I$194,10,(I$195-'Indicator Data'!AV39^2)/(I$195-I$194)*10)),1))</f>
        <v>0.7</v>
      </c>
      <c r="J36" s="93">
        <f>IF(OR('Indicator Data'!AU39=0,'Indicator Data'!AU39="No data"),"x",ROUND(IF('Indicator Data'!AU39&gt;J$195,0,IF('Indicator Data'!AU39&lt;J$194,10,(J$195-'Indicator Data'!AU39)/(J$195-J$194)*10)),1))</f>
        <v>0</v>
      </c>
      <c r="K36" s="93">
        <f>IF('Indicator Data'!AW39="No data","x",ROUND(IF('Indicator Data'!AW39&gt;K$195,0,IF('Indicator Data'!AW39&lt;K$194,10,(K$195-'Indicator Data'!AW39)/(K$195-K$194)*10)),1))</f>
        <v>3.4</v>
      </c>
      <c r="L36" s="93">
        <f>IF('Indicator Data'!AX39="No data","x",ROUND(IF('Indicator Data'!AX39&gt;L$195,0,IF('Indicator Data'!AX39&lt;L$194,10,(L$195-'Indicator Data'!AX39)/(L$195-L$194)*10)),1))</f>
        <v>3.7</v>
      </c>
      <c r="M36" s="94">
        <f t="shared" si="3"/>
        <v>2</v>
      </c>
      <c r="N36" s="143">
        <f>IF('Indicator Data'!AY39="No data","x",'Indicator Data'!AY39/'Indicator Data'!BE39*100)</f>
        <v>20.173980407030228</v>
      </c>
      <c r="O36" s="93">
        <f t="shared" si="4"/>
        <v>8.1</v>
      </c>
      <c r="P36" s="93">
        <f>IF('Indicator Data'!AZ39="No data","x",ROUND(IF('Indicator Data'!AZ39&gt;P$195,0,IF('Indicator Data'!AZ39&lt;P$194,10,(P$195-'Indicator Data'!AZ39)/(P$195-P$194)*10)),1))</f>
        <v>0.1</v>
      </c>
      <c r="Q36" s="93">
        <f>IF('Indicator Data'!BA39="No data","x",ROUND(IF('Indicator Data'!BA39&gt;Q$195,0,IF('Indicator Data'!BA39&lt;Q$194,10,(Q$195-'Indicator Data'!BA39)/(Q$195-Q$194)*10)),1))</f>
        <v>0.2</v>
      </c>
      <c r="R36" s="94">
        <f t="shared" si="5"/>
        <v>2.8</v>
      </c>
      <c r="S36" s="93">
        <f>IF('Indicator Data'!Y39="No data","x",ROUND(IF('Indicator Data'!Y39&gt;S$195,0,IF('Indicator Data'!Y39&lt;S$194,10,(S$195-'Indicator Data'!Y39)/(S$195-S$194)*10)),1))</f>
        <v>7.4</v>
      </c>
      <c r="T36" s="93">
        <f>IF('Indicator Data'!Z39="No data","x",ROUND(IF('Indicator Data'!Z39&gt;T$195,0,IF('Indicator Data'!Z39&lt;T$194,10,(T$195-'Indicator Data'!Z39)/(T$195-T$194)*10)),1))</f>
        <v>1.5</v>
      </c>
      <c r="U36" s="93">
        <f>IF('Indicator Data'!AC39="No data","x",ROUND(IF('Indicator Data'!AC39&gt;U$195,0,IF('Indicator Data'!AC39&lt;U$194,10,(U$195-'Indicator Data'!AC39)/(U$195-U$194)*10)),1))</f>
        <v>3.7</v>
      </c>
      <c r="V36" s="93">
        <f>IF('Indicator Data'!AD39="No data","x",ROUND(IF('Indicator Data'!AD39&gt;V$195,10,IF('Indicator Data'!AD39&lt;V$194,0,10-(V$195-'Indicator Data'!AD39)/(V$195-V$194)*10)),1))</f>
        <v>0.2</v>
      </c>
      <c r="W36" s="94">
        <f t="shared" si="6"/>
        <v>3.2</v>
      </c>
      <c r="X36" s="95">
        <f t="shared" si="7"/>
        <v>2.7</v>
      </c>
      <c r="Y36" s="171"/>
    </row>
    <row r="37" spans="1:25" s="4" customFormat="1" x14ac:dyDescent="0.35">
      <c r="A37" s="126" t="str">
        <f>'Indicator Data'!A40</f>
        <v>China</v>
      </c>
      <c r="B37" s="47" t="str">
        <f>'Indicator Data'!B40</f>
        <v>CHN</v>
      </c>
      <c r="C37" s="93">
        <f>IF('Indicator Data'!AR40="No data","x",ROUND(IF('Indicator Data'!AR40&gt;C$195,0,IF('Indicator Data'!AR40&lt;C$194,10,(C$195-'Indicator Data'!AR40)/(C$195-C$194)*10)),1))</f>
        <v>2.5</v>
      </c>
      <c r="D37" s="94">
        <f t="shared" si="0"/>
        <v>2.5</v>
      </c>
      <c r="E37" s="93">
        <f>IF('Indicator Data'!AT40="No data","x",ROUND(IF('Indicator Data'!AT40&gt;E$195,0,IF('Indicator Data'!AT40&lt;E$194,10,(E$195-'Indicator Data'!AT40)/(E$195-E$194)*10)),1))</f>
        <v>6.1</v>
      </c>
      <c r="F37" s="93">
        <f>IF('Indicator Data'!AS40="No data","x",ROUND(IF('Indicator Data'!AS40&gt;F$195,0,IF('Indicator Data'!AS40&lt;F$194,10,(F$195-'Indicator Data'!AS40)/(F$195-F$194)*10)),1))</f>
        <v>4.2</v>
      </c>
      <c r="G37" s="94">
        <f t="shared" si="1"/>
        <v>5.2</v>
      </c>
      <c r="H37" s="95">
        <f t="shared" si="2"/>
        <v>3.9</v>
      </c>
      <c r="I37" s="93">
        <f>IF('Indicator Data'!AV40="No data","x",ROUND(IF('Indicator Data'!AV40^2&gt;I$195,0,IF('Indicator Data'!AV40^2&lt;I$194,10,(I$195-'Indicator Data'!AV40^2)/(I$195-I$194)*10)),1))</f>
        <v>0.8</v>
      </c>
      <c r="J37" s="93">
        <f>IF(OR('Indicator Data'!AU40=0,'Indicator Data'!AU40="No data"),"x",ROUND(IF('Indicator Data'!AU40&gt;J$195,0,IF('Indicator Data'!AU40&lt;J$194,10,(J$195-'Indicator Data'!AU40)/(J$195-J$194)*10)),1))</f>
        <v>0</v>
      </c>
      <c r="K37" s="93">
        <f>IF('Indicator Data'!AW40="No data","x",ROUND(IF('Indicator Data'!AW40&gt;K$195,0,IF('Indicator Data'!AW40&lt;K$194,10,(K$195-'Indicator Data'!AW40)/(K$195-K$194)*10)),1))</f>
        <v>4.7</v>
      </c>
      <c r="L37" s="93">
        <f>IF('Indicator Data'!AX40="No data","x",ROUND(IF('Indicator Data'!AX40&gt;L$195,0,IF('Indicator Data'!AX40&lt;L$194,10,(L$195-'Indicator Data'!AX40)/(L$195-L$194)*10)),1))</f>
        <v>5.3</v>
      </c>
      <c r="M37" s="94">
        <f t="shared" si="3"/>
        <v>2.7</v>
      </c>
      <c r="N37" s="143">
        <f>IF('Indicator Data'!AY40="No data","x",'Indicator Data'!AY40/'Indicator Data'!BE40*100)</f>
        <v>10.720997939649337</v>
      </c>
      <c r="O37" s="93">
        <f t="shared" si="4"/>
        <v>9</v>
      </c>
      <c r="P37" s="93">
        <f>IF('Indicator Data'!AZ40="No data","x",ROUND(IF('Indicator Data'!AZ40&gt;P$195,0,IF('Indicator Data'!AZ40&lt;P$194,10,(P$195-'Indicator Data'!AZ40)/(P$195-P$194)*10)),1))</f>
        <v>2.6</v>
      </c>
      <c r="Q37" s="93">
        <f>IF('Indicator Data'!BA40="No data","x",ROUND(IF('Indicator Data'!BA40&gt;Q$195,0,IF('Indicator Data'!BA40&lt;Q$194,10,(Q$195-'Indicator Data'!BA40)/(Q$195-Q$194)*10)),1))</f>
        <v>0.9</v>
      </c>
      <c r="R37" s="94">
        <f t="shared" si="5"/>
        <v>4.2</v>
      </c>
      <c r="S37" s="93">
        <f>IF('Indicator Data'!Y40="No data","x",ROUND(IF('Indicator Data'!Y40&gt;S$195,0,IF('Indicator Data'!Y40&lt;S$194,10,(S$195-'Indicator Data'!Y40)/(S$195-S$194)*10)),1))</f>
        <v>5.0999999999999996</v>
      </c>
      <c r="T37" s="93">
        <f>IF('Indicator Data'!Z40="No data","x",ROUND(IF('Indicator Data'!Z40&gt;T$195,0,IF('Indicator Data'!Z40&lt;T$194,10,(T$195-'Indicator Data'!Z40)/(T$195-T$194)*10)),1))</f>
        <v>0</v>
      </c>
      <c r="U37" s="93">
        <f>IF('Indicator Data'!AC40="No data","x",ROUND(IF('Indicator Data'!AC40&gt;U$195,0,IF('Indicator Data'!AC40&lt;U$194,10,(U$195-'Indicator Data'!AC40)/(U$195-U$194)*10)),1))</f>
        <v>7.6</v>
      </c>
      <c r="V37" s="93">
        <f>IF('Indicator Data'!AD40="No data","x",ROUND(IF('Indicator Data'!AD40&gt;V$195,10,IF('Indicator Data'!AD40&lt;V$194,0,10-(V$195-'Indicator Data'!AD40)/(V$195-V$194)*10)),1))</f>
        <v>0.3</v>
      </c>
      <c r="W37" s="94">
        <f t="shared" si="6"/>
        <v>3.3</v>
      </c>
      <c r="X37" s="95">
        <f t="shared" si="7"/>
        <v>3.4</v>
      </c>
      <c r="Y37" s="171"/>
    </row>
    <row r="38" spans="1:25" s="4" customFormat="1" x14ac:dyDescent="0.35">
      <c r="A38" s="126" t="str">
        <f>'Indicator Data'!A41</f>
        <v>Colombia</v>
      </c>
      <c r="B38" s="47" t="str">
        <f>'Indicator Data'!B41</f>
        <v>COL</v>
      </c>
      <c r="C38" s="93">
        <f>IF('Indicator Data'!AR41="No data","x",ROUND(IF('Indicator Data'!AR41&gt;C$195,0,IF('Indicator Data'!AR41&lt;C$194,10,(C$195-'Indicator Data'!AR41)/(C$195-C$194)*10)),1))</f>
        <v>3</v>
      </c>
      <c r="D38" s="94">
        <f t="shared" si="0"/>
        <v>3</v>
      </c>
      <c r="E38" s="93">
        <f>IF('Indicator Data'!AT41="No data","x",ROUND(IF('Indicator Data'!AT41&gt;E$195,0,IF('Indicator Data'!AT41&lt;E$194,10,(E$195-'Indicator Data'!AT41)/(E$195-E$194)*10)),1))</f>
        <v>6.4</v>
      </c>
      <c r="F38" s="93">
        <f>IF('Indicator Data'!AS41="No data","x",ROUND(IF('Indicator Data'!AS41&gt;F$195,0,IF('Indicator Data'!AS41&lt;F$194,10,(F$195-'Indicator Data'!AS41)/(F$195-F$194)*10)),1))</f>
        <v>5.0999999999999996</v>
      </c>
      <c r="G38" s="94">
        <f t="shared" si="1"/>
        <v>5.8</v>
      </c>
      <c r="H38" s="95">
        <f t="shared" si="2"/>
        <v>4.4000000000000004</v>
      </c>
      <c r="I38" s="93">
        <f>IF('Indicator Data'!AV41="No data","x",ROUND(IF('Indicator Data'!AV41^2&gt;I$195,0,IF('Indicator Data'!AV41^2&lt;I$194,10,(I$195-'Indicator Data'!AV41^2)/(I$195-I$194)*10)),1))</f>
        <v>1.2</v>
      </c>
      <c r="J38" s="93">
        <f>IF(OR('Indicator Data'!AU41=0,'Indicator Data'!AU41="No data"),"x",ROUND(IF('Indicator Data'!AU41&gt;J$195,0,IF('Indicator Data'!AU41&lt;J$194,10,(J$195-'Indicator Data'!AU41)/(J$195-J$194)*10)),1))</f>
        <v>0.1</v>
      </c>
      <c r="K38" s="93">
        <f>IF('Indicator Data'!AW41="No data","x",ROUND(IF('Indicator Data'!AW41&gt;K$195,0,IF('Indicator Data'!AW41&lt;K$194,10,(K$195-'Indicator Data'!AW41)/(K$195-K$194)*10)),1))</f>
        <v>4.2</v>
      </c>
      <c r="L38" s="93">
        <f>IF('Indicator Data'!AX41="No data","x",ROUND(IF('Indicator Data'!AX41&gt;L$195,0,IF('Indicator Data'!AX41&lt;L$194,10,(L$195-'Indicator Data'!AX41)/(L$195-L$194)*10)),1))</f>
        <v>4.3</v>
      </c>
      <c r="M38" s="94">
        <f t="shared" si="3"/>
        <v>2.5</v>
      </c>
      <c r="N38" s="143">
        <f>IF('Indicator Data'!AY41="No data","x",'Indicator Data'!AY41/'Indicator Data'!BE41*100)</f>
        <v>10.81568273997296</v>
      </c>
      <c r="O38" s="93">
        <f t="shared" si="4"/>
        <v>9</v>
      </c>
      <c r="P38" s="93">
        <f>IF('Indicator Data'!AZ41="No data","x",ROUND(IF('Indicator Data'!AZ41&gt;P$195,0,IF('Indicator Data'!AZ41&lt;P$194,10,(P$195-'Indicator Data'!AZ41)/(P$195-P$194)*10)),1))</f>
        <v>2.1</v>
      </c>
      <c r="Q38" s="93">
        <f>IF('Indicator Data'!BA41="No data","x",ROUND(IF('Indicator Data'!BA41&gt;Q$195,0,IF('Indicator Data'!BA41&lt;Q$194,10,(Q$195-'Indicator Data'!BA41)/(Q$195-Q$194)*10)),1))</f>
        <v>1.7</v>
      </c>
      <c r="R38" s="94">
        <f t="shared" si="5"/>
        <v>4.3</v>
      </c>
      <c r="S38" s="93">
        <f>IF('Indicator Data'!Y41="No data","x",ROUND(IF('Indicator Data'!Y41&gt;S$195,0,IF('Indicator Data'!Y41&lt;S$194,10,(S$195-'Indicator Data'!Y41)/(S$195-S$194)*10)),1))</f>
        <v>6.3</v>
      </c>
      <c r="T38" s="93">
        <f>IF('Indicator Data'!Z41="No data","x",ROUND(IF('Indicator Data'!Z41&gt;T$195,0,IF('Indicator Data'!Z41&lt;T$194,10,(T$195-'Indicator Data'!Z41)/(T$195-T$194)*10)),1))</f>
        <v>1.5</v>
      </c>
      <c r="U38" s="93">
        <f>IF('Indicator Data'!AC41="No data","x",ROUND(IF('Indicator Data'!AC41&gt;U$195,0,IF('Indicator Data'!AC41&lt;U$194,10,(U$195-'Indicator Data'!AC41)/(U$195-U$194)*10)),1))</f>
        <v>7.3</v>
      </c>
      <c r="V38" s="93">
        <f>IF('Indicator Data'!AD41="No data","x",ROUND(IF('Indicator Data'!AD41&gt;V$195,10,IF('Indicator Data'!AD41&lt;V$194,0,10-(V$195-'Indicator Data'!AD41)/(V$195-V$194)*10)),1))</f>
        <v>0.7</v>
      </c>
      <c r="W38" s="94">
        <f t="shared" si="6"/>
        <v>4</v>
      </c>
      <c r="X38" s="95">
        <f t="shared" si="7"/>
        <v>3.6</v>
      </c>
      <c r="Y38" s="171"/>
    </row>
    <row r="39" spans="1:25" s="4" customFormat="1" x14ac:dyDescent="0.35">
      <c r="A39" s="126" t="str">
        <f>'Indicator Data'!A42</f>
        <v>Comoros</v>
      </c>
      <c r="B39" s="47" t="str">
        <f>'Indicator Data'!B42</f>
        <v>COM</v>
      </c>
      <c r="C39" s="93">
        <f>IF('Indicator Data'!AR42="No data","x",ROUND(IF('Indicator Data'!AR42&gt;C$195,0,IF('Indicator Data'!AR42&lt;C$194,10,(C$195-'Indicator Data'!AR42)/(C$195-C$194)*10)),1))</f>
        <v>7.8</v>
      </c>
      <c r="D39" s="94">
        <f t="shared" si="0"/>
        <v>7.8</v>
      </c>
      <c r="E39" s="93">
        <f>IF('Indicator Data'!AT42="No data","x",ROUND(IF('Indicator Data'!AT42&gt;E$195,0,IF('Indicator Data'!AT42&lt;E$194,10,(E$195-'Indicator Data'!AT42)/(E$195-E$194)*10)),1))</f>
        <v>7.3</v>
      </c>
      <c r="F39" s="93">
        <f>IF('Indicator Data'!AS42="No data","x",ROUND(IF('Indicator Data'!AS42&gt;F$195,0,IF('Indicator Data'!AS42&lt;F$194,10,(F$195-'Indicator Data'!AS42)/(F$195-F$194)*10)),1))</f>
        <v>8.1</v>
      </c>
      <c r="G39" s="94">
        <f t="shared" si="1"/>
        <v>7.7</v>
      </c>
      <c r="H39" s="95">
        <f t="shared" si="2"/>
        <v>7.8</v>
      </c>
      <c r="I39" s="93">
        <f>IF('Indicator Data'!AV42="No data","x",ROUND(IF('Indicator Data'!AV42^2&gt;I$195,0,IF('Indicator Data'!AV42^2&lt;I$194,10,(I$195-'Indicator Data'!AV42^2)/(I$195-I$194)*10)),1))</f>
        <v>4.3</v>
      </c>
      <c r="J39" s="93">
        <f>IF(OR('Indicator Data'!AU42=0,'Indicator Data'!AU42="No data"),"x",ROUND(IF('Indicator Data'!AU42&gt;J$195,0,IF('Indicator Data'!AU42&lt;J$194,10,(J$195-'Indicator Data'!AU42)/(J$195-J$194)*10)),1))</f>
        <v>2.2000000000000002</v>
      </c>
      <c r="K39" s="93">
        <f>IF('Indicator Data'!AW42="No data","x",ROUND(IF('Indicator Data'!AW42&gt;K$195,0,IF('Indicator Data'!AW42&lt;K$194,10,(K$195-'Indicator Data'!AW42)/(K$195-K$194)*10)),1))</f>
        <v>9.1999999999999993</v>
      </c>
      <c r="L39" s="93">
        <f>IF('Indicator Data'!AX42="No data","x",ROUND(IF('Indicator Data'!AX42&gt;L$195,0,IF('Indicator Data'!AX42&lt;L$194,10,(L$195-'Indicator Data'!AX42)/(L$195-L$194)*10)),1))</f>
        <v>7.3</v>
      </c>
      <c r="M39" s="94">
        <f t="shared" si="3"/>
        <v>5.8</v>
      </c>
      <c r="N39" s="143">
        <f>IF('Indicator Data'!AY42="No data","x",'Indicator Data'!AY42/'Indicator Data'!BE42*100)</f>
        <v>37.076840408382587</v>
      </c>
      <c r="O39" s="93">
        <f t="shared" si="4"/>
        <v>6.4</v>
      </c>
      <c r="P39" s="93">
        <f>IF('Indicator Data'!AZ42="No data","x",ROUND(IF('Indicator Data'!AZ42&gt;P$195,0,IF('Indicator Data'!AZ42&lt;P$194,10,(P$195-'Indicator Data'!AZ42)/(P$195-P$194)*10)),1))</f>
        <v>7.1</v>
      </c>
      <c r="Q39" s="93">
        <f>IF('Indicator Data'!BA42="No data","x",ROUND(IF('Indicator Data'!BA42&gt;Q$195,0,IF('Indicator Data'!BA42&lt;Q$194,10,(Q$195-'Indicator Data'!BA42)/(Q$195-Q$194)*10)),1))</f>
        <v>2</v>
      </c>
      <c r="R39" s="94">
        <f t="shared" si="5"/>
        <v>5.2</v>
      </c>
      <c r="S39" s="93" t="str">
        <f>IF('Indicator Data'!Y42="No data","x",ROUND(IF('Indicator Data'!Y42&gt;S$195,0,IF('Indicator Data'!Y42&lt;S$194,10,(S$195-'Indicator Data'!Y42)/(S$195-S$194)*10)),1))</f>
        <v>x</v>
      </c>
      <c r="T39" s="93">
        <f>IF('Indicator Data'!Z42="No data","x",ROUND(IF('Indicator Data'!Z42&gt;T$195,0,IF('Indicator Data'!Z42&lt;T$194,10,(T$195-'Indicator Data'!Z42)/(T$195-T$194)*10)),1))</f>
        <v>2.2999999999999998</v>
      </c>
      <c r="U39" s="93">
        <f>IF('Indicator Data'!AC42="No data","x",ROUND(IF('Indicator Data'!AC42&gt;U$195,0,IF('Indicator Data'!AC42&lt;U$194,10,(U$195-'Indicator Data'!AC42)/(U$195-U$194)*10)),1))</f>
        <v>9.8000000000000007</v>
      </c>
      <c r="V39" s="93">
        <f>IF('Indicator Data'!AD42="No data","x",ROUND(IF('Indicator Data'!AD42&gt;V$195,10,IF('Indicator Data'!AD42&lt;V$194,0,10-(V$195-'Indicator Data'!AD42)/(V$195-V$194)*10)),1))</f>
        <v>3.7</v>
      </c>
      <c r="W39" s="94">
        <f t="shared" si="6"/>
        <v>5.3</v>
      </c>
      <c r="X39" s="95">
        <f t="shared" si="7"/>
        <v>5.4</v>
      </c>
      <c r="Y39" s="171"/>
    </row>
    <row r="40" spans="1:25" s="4" customFormat="1" x14ac:dyDescent="0.35">
      <c r="A40" s="126" t="str">
        <f>'Indicator Data'!A43</f>
        <v>Congo</v>
      </c>
      <c r="B40" s="47" t="str">
        <f>'Indicator Data'!B43</f>
        <v>COG</v>
      </c>
      <c r="C40" s="93" t="str">
        <f>IF('Indicator Data'!AR43="No data","x",ROUND(IF('Indicator Data'!AR43&gt;C$195,0,IF('Indicator Data'!AR43&lt;C$194,10,(C$195-'Indicator Data'!AR43)/(C$195-C$194)*10)),1))</f>
        <v>x</v>
      </c>
      <c r="D40" s="94" t="str">
        <f t="shared" si="0"/>
        <v>x</v>
      </c>
      <c r="E40" s="93">
        <f>IF('Indicator Data'!AT43="No data","x",ROUND(IF('Indicator Data'!AT43&gt;E$195,0,IF('Indicator Data'!AT43&lt;E$194,10,(E$195-'Indicator Data'!AT43)/(E$195-E$194)*10)),1))</f>
        <v>8.1</v>
      </c>
      <c r="F40" s="93">
        <f>IF('Indicator Data'!AS43="No data","x",ROUND(IF('Indicator Data'!AS43&gt;F$195,0,IF('Indicator Data'!AS43&lt;F$194,10,(F$195-'Indicator Data'!AS43)/(F$195-F$194)*10)),1))</f>
        <v>7.4</v>
      </c>
      <c r="G40" s="94">
        <f t="shared" si="1"/>
        <v>7.8</v>
      </c>
      <c r="H40" s="95">
        <f t="shared" si="2"/>
        <v>7.8</v>
      </c>
      <c r="I40" s="93">
        <f>IF('Indicator Data'!AV43="No data","x",ROUND(IF('Indicator Data'!AV43^2&gt;I$195,0,IF('Indicator Data'!AV43^2&lt;I$194,10,(I$195-'Indicator Data'!AV43^2)/(I$195-I$194)*10)),1))</f>
        <v>4.0999999999999996</v>
      </c>
      <c r="J40" s="93">
        <f>IF(OR('Indicator Data'!AU43=0,'Indicator Data'!AU43="No data"),"x",ROUND(IF('Indicator Data'!AU43&gt;J$195,0,IF('Indicator Data'!AU43&lt;J$194,10,(J$195-'Indicator Data'!AU43)/(J$195-J$194)*10)),1))</f>
        <v>4.3</v>
      </c>
      <c r="K40" s="93">
        <f>IF('Indicator Data'!AW43="No data","x",ROUND(IF('Indicator Data'!AW43&gt;K$195,0,IF('Indicator Data'!AW43&lt;K$194,10,(K$195-'Indicator Data'!AW43)/(K$195-K$194)*10)),1))</f>
        <v>9.1999999999999993</v>
      </c>
      <c r="L40" s="93">
        <f>IF('Indicator Data'!AX43="No data","x",ROUND(IF('Indicator Data'!AX43&gt;L$195,0,IF('Indicator Data'!AX43&lt;L$194,10,(L$195-'Indicator Data'!AX43)/(L$195-L$194)*10)),1))</f>
        <v>4.4000000000000004</v>
      </c>
      <c r="M40" s="94">
        <f t="shared" si="3"/>
        <v>5.5</v>
      </c>
      <c r="N40" s="143">
        <f>IF('Indicator Data'!AY43="No data","x",'Indicator Data'!AY43/'Indicator Data'!BE43*100)</f>
        <v>1.7276720351390922</v>
      </c>
      <c r="O40" s="93">
        <f t="shared" si="4"/>
        <v>9.9</v>
      </c>
      <c r="P40" s="93">
        <f>IF('Indicator Data'!AZ43="No data","x",ROUND(IF('Indicator Data'!AZ43&gt;P$195,0,IF('Indicator Data'!AZ43&lt;P$194,10,(P$195-'Indicator Data'!AZ43)/(P$195-P$194)*10)),1))</f>
        <v>9.4</v>
      </c>
      <c r="Q40" s="93">
        <f>IF('Indicator Data'!BA43="No data","x",ROUND(IF('Indicator Data'!BA43&gt;Q$195,0,IF('Indicator Data'!BA43&lt;Q$194,10,(Q$195-'Indicator Data'!BA43)/(Q$195-Q$194)*10)),1))</f>
        <v>4.7</v>
      </c>
      <c r="R40" s="94">
        <f t="shared" si="5"/>
        <v>8</v>
      </c>
      <c r="S40" s="93">
        <f>IF('Indicator Data'!Y43="No data","x",ROUND(IF('Indicator Data'!Y43&gt;S$195,0,IF('Indicator Data'!Y43&lt;S$194,10,(S$195-'Indicator Data'!Y43)/(S$195-S$194)*10)),1))</f>
        <v>9.8000000000000007</v>
      </c>
      <c r="T40" s="93">
        <f>IF('Indicator Data'!Z43="No data","x",ROUND(IF('Indicator Data'!Z43&gt;T$195,0,IF('Indicator Data'!Z43&lt;T$194,10,(T$195-'Indicator Data'!Z43)/(T$195-T$194)*10)),1))</f>
        <v>7.4</v>
      </c>
      <c r="U40" s="93">
        <f>IF('Indicator Data'!AC43="No data","x",ROUND(IF('Indicator Data'!AC43&gt;U$195,0,IF('Indicator Data'!AC43&lt;U$194,10,(U$195-'Indicator Data'!AC43)/(U$195-U$194)*10)),1))</f>
        <v>9.5</v>
      </c>
      <c r="V40" s="93">
        <f>IF('Indicator Data'!AD43="No data","x",ROUND(IF('Indicator Data'!AD43&gt;V$195,10,IF('Indicator Data'!AD43&lt;V$194,0,10-(V$195-'Indicator Data'!AD43)/(V$195-V$194)*10)),1))</f>
        <v>4.9000000000000004</v>
      </c>
      <c r="W40" s="94">
        <f t="shared" si="6"/>
        <v>7.9</v>
      </c>
      <c r="X40" s="95">
        <f t="shared" si="7"/>
        <v>7.1</v>
      </c>
      <c r="Y40" s="171"/>
    </row>
    <row r="41" spans="1:25" s="4" customFormat="1" x14ac:dyDescent="0.35">
      <c r="A41" s="126" t="str">
        <f>'Indicator Data'!A44</f>
        <v>Congo DR</v>
      </c>
      <c r="B41" s="47" t="str">
        <f>'Indicator Data'!B44</f>
        <v>COD</v>
      </c>
      <c r="C41" s="93">
        <f>IF('Indicator Data'!AR44="No data","x",ROUND(IF('Indicator Data'!AR44&gt;C$195,0,IF('Indicator Data'!AR44&lt;C$194,10,(C$195-'Indicator Data'!AR44)/(C$195-C$194)*10)),1))</f>
        <v>7.5</v>
      </c>
      <c r="D41" s="94">
        <f t="shared" si="0"/>
        <v>7.5</v>
      </c>
      <c r="E41" s="93">
        <f>IF('Indicator Data'!AT44="No data","x",ROUND(IF('Indicator Data'!AT44&gt;E$195,0,IF('Indicator Data'!AT44&lt;E$194,10,(E$195-'Indicator Data'!AT44)/(E$195-E$194)*10)),1))</f>
        <v>8</v>
      </c>
      <c r="F41" s="93">
        <f>IF('Indicator Data'!AS44="No data","x",ROUND(IF('Indicator Data'!AS44&gt;F$195,0,IF('Indicator Data'!AS44&lt;F$194,10,(F$195-'Indicator Data'!AS44)/(F$195-F$194)*10)),1))</f>
        <v>8.3000000000000007</v>
      </c>
      <c r="G41" s="94">
        <f t="shared" si="1"/>
        <v>8.1999999999999993</v>
      </c>
      <c r="H41" s="95">
        <f t="shared" si="2"/>
        <v>7.9</v>
      </c>
      <c r="I41" s="93">
        <f>IF('Indicator Data'!AV44="No data","x",ROUND(IF('Indicator Data'!AV44^2&gt;I$195,0,IF('Indicator Data'!AV44^2&lt;I$194,10,(I$195-'Indicator Data'!AV44^2)/(I$195-I$194)*10)),1))</f>
        <v>4.5</v>
      </c>
      <c r="J41" s="93">
        <f>IF(OR('Indicator Data'!AU44=0,'Indicator Data'!AU44="No data"),"x",ROUND(IF('Indicator Data'!AU44&gt;J$195,0,IF('Indicator Data'!AU44&lt;J$194,10,(J$195-'Indicator Data'!AU44)/(J$195-J$194)*10)),1))</f>
        <v>8.3000000000000007</v>
      </c>
      <c r="K41" s="93">
        <f>IF('Indicator Data'!AW44="No data","x",ROUND(IF('Indicator Data'!AW44&gt;K$195,0,IF('Indicator Data'!AW44&lt;K$194,10,(K$195-'Indicator Data'!AW44)/(K$195-K$194)*10)),1))</f>
        <v>9.6</v>
      </c>
      <c r="L41" s="93">
        <f>IF('Indicator Data'!AX44="No data","x",ROUND(IF('Indicator Data'!AX44&gt;L$195,0,IF('Indicator Data'!AX44&lt;L$194,10,(L$195-'Indicator Data'!AX44)/(L$195-L$194)*10)),1))</f>
        <v>8.1999999999999993</v>
      </c>
      <c r="M41" s="94">
        <f t="shared" si="3"/>
        <v>7.7</v>
      </c>
      <c r="N41" s="143">
        <f>IF('Indicator Data'!AY44="No data","x",'Indicator Data'!AY44/'Indicator Data'!BE44*100)</f>
        <v>7.9398337045940766</v>
      </c>
      <c r="O41" s="93">
        <f t="shared" si="4"/>
        <v>9.3000000000000007</v>
      </c>
      <c r="P41" s="93">
        <f>IF('Indicator Data'!AZ44="No data","x",ROUND(IF('Indicator Data'!AZ44&gt;P$195,0,IF('Indicator Data'!AZ44&lt;P$194,10,(P$195-'Indicator Data'!AZ44)/(P$195-P$194)*10)),1))</f>
        <v>7.9</v>
      </c>
      <c r="Q41" s="93">
        <f>IF('Indicator Data'!BA44="No data","x",ROUND(IF('Indicator Data'!BA44&gt;Q$195,0,IF('Indicator Data'!BA44&lt;Q$194,10,(Q$195-'Indicator Data'!BA44)/(Q$195-Q$194)*10)),1))</f>
        <v>9.5</v>
      </c>
      <c r="R41" s="94">
        <f t="shared" si="5"/>
        <v>8.9</v>
      </c>
      <c r="S41" s="93" t="str">
        <f>IF('Indicator Data'!Y44="No data","x",ROUND(IF('Indicator Data'!Y44&gt;S$195,0,IF('Indicator Data'!Y44&lt;S$194,10,(S$195-'Indicator Data'!Y44)/(S$195-S$194)*10)),1))</f>
        <v>x</v>
      </c>
      <c r="T41" s="93">
        <f>IF('Indicator Data'!Z44="No data","x",ROUND(IF('Indicator Data'!Z44&gt;T$195,0,IF('Indicator Data'!Z44&lt;T$194,10,(T$195-'Indicator Data'!Z44)/(T$195-T$194)*10)),1))</f>
        <v>4.9000000000000004</v>
      </c>
      <c r="U41" s="93">
        <f>IF('Indicator Data'!AC44="No data","x",ROUND(IF('Indicator Data'!AC44&gt;U$195,0,IF('Indicator Data'!AC44&lt;U$194,10,(U$195-'Indicator Data'!AC44)/(U$195-U$194)*10)),1))</f>
        <v>10</v>
      </c>
      <c r="V41" s="93">
        <f>IF('Indicator Data'!AD44="No data","x",ROUND(IF('Indicator Data'!AD44&gt;V$195,10,IF('Indicator Data'!AD44&lt;V$194,0,10-(V$195-'Indicator Data'!AD44)/(V$195-V$194)*10)),1))</f>
        <v>7.7</v>
      </c>
      <c r="W41" s="94">
        <f t="shared" si="6"/>
        <v>7.5</v>
      </c>
      <c r="X41" s="95">
        <f t="shared" si="7"/>
        <v>8</v>
      </c>
      <c r="Y41" s="171"/>
    </row>
    <row r="42" spans="1:25" s="4" customFormat="1" x14ac:dyDescent="0.35">
      <c r="A42" s="126" t="str">
        <f>'Indicator Data'!A45</f>
        <v>Costa Rica</v>
      </c>
      <c r="B42" s="47" t="str">
        <f>'Indicator Data'!B45</f>
        <v>CRI</v>
      </c>
      <c r="C42" s="93">
        <f>IF('Indicator Data'!AR45="No data","x",ROUND(IF('Indicator Data'!AR45&gt;C$195,0,IF('Indicator Data'!AR45&lt;C$194,10,(C$195-'Indicator Data'!AR45)/(C$195-C$194)*10)),1))</f>
        <v>1.5</v>
      </c>
      <c r="D42" s="94">
        <f t="shared" si="0"/>
        <v>1.5</v>
      </c>
      <c r="E42" s="93">
        <f>IF('Indicator Data'!AT45="No data","x",ROUND(IF('Indicator Data'!AT45&gt;E$195,0,IF('Indicator Data'!AT45&lt;E$194,10,(E$195-'Indicator Data'!AT45)/(E$195-E$194)*10)),1))</f>
        <v>4.4000000000000004</v>
      </c>
      <c r="F42" s="93">
        <f>IF('Indicator Data'!AS45="No data","x",ROUND(IF('Indicator Data'!AS45&gt;F$195,0,IF('Indicator Data'!AS45&lt;F$194,10,(F$195-'Indicator Data'!AS45)/(F$195-F$194)*10)),1))</f>
        <v>4.5</v>
      </c>
      <c r="G42" s="94">
        <f t="shared" si="1"/>
        <v>4.5</v>
      </c>
      <c r="H42" s="95">
        <f t="shared" si="2"/>
        <v>3</v>
      </c>
      <c r="I42" s="93">
        <f>IF('Indicator Data'!AV45="No data","x",ROUND(IF('Indicator Data'!AV45^2&gt;I$195,0,IF('Indicator Data'!AV45^2&lt;I$194,10,(I$195-'Indicator Data'!AV45^2)/(I$195-I$194)*10)),1))</f>
        <v>0.5</v>
      </c>
      <c r="J42" s="93">
        <f>IF(OR('Indicator Data'!AU45=0,'Indicator Data'!AU45="No data"),"x",ROUND(IF('Indicator Data'!AU45&gt;J$195,0,IF('Indicator Data'!AU45&lt;J$194,10,(J$195-'Indicator Data'!AU45)/(J$195-J$194)*10)),1))</f>
        <v>0</v>
      </c>
      <c r="K42" s="93">
        <f>IF('Indicator Data'!AW45="No data","x",ROUND(IF('Indicator Data'!AW45&gt;K$195,0,IF('Indicator Data'!AW45&lt;K$194,10,(K$195-'Indicator Data'!AW45)/(K$195-K$194)*10)),1))</f>
        <v>3.4</v>
      </c>
      <c r="L42" s="93">
        <f>IF('Indicator Data'!AX45="No data","x",ROUND(IF('Indicator Data'!AX45&gt;L$195,0,IF('Indicator Data'!AX45&lt;L$194,10,(L$195-'Indicator Data'!AX45)/(L$195-L$194)*10)),1))</f>
        <v>2.1</v>
      </c>
      <c r="M42" s="94">
        <f t="shared" si="3"/>
        <v>1.5</v>
      </c>
      <c r="N42" s="143">
        <f>IF('Indicator Data'!AY45="No data","x",'Indicator Data'!AY45/'Indicator Data'!BE45*100)</f>
        <v>45.045045045045043</v>
      </c>
      <c r="O42" s="93">
        <f t="shared" si="4"/>
        <v>5.6</v>
      </c>
      <c r="P42" s="93">
        <f>IF('Indicator Data'!AZ45="No data","x",ROUND(IF('Indicator Data'!AZ45&gt;P$195,0,IF('Indicator Data'!AZ45&lt;P$194,10,(P$195-'Indicator Data'!AZ45)/(P$195-P$194)*10)),1))</f>
        <v>0.6</v>
      </c>
      <c r="Q42" s="93">
        <f>IF('Indicator Data'!BA45="No data","x",ROUND(IF('Indicator Data'!BA45&gt;Q$195,0,IF('Indicator Data'!BA45&lt;Q$194,10,(Q$195-'Indicator Data'!BA45)/(Q$195-Q$194)*10)),1))</f>
        <v>0.4</v>
      </c>
      <c r="R42" s="94">
        <f t="shared" si="5"/>
        <v>2.2000000000000002</v>
      </c>
      <c r="S42" s="93">
        <f>IF('Indicator Data'!Y45="No data","x",ROUND(IF('Indicator Data'!Y45&gt;S$195,0,IF('Indicator Data'!Y45&lt;S$194,10,(S$195-'Indicator Data'!Y45)/(S$195-S$194)*10)),1))</f>
        <v>7.2</v>
      </c>
      <c r="T42" s="93">
        <f>IF('Indicator Data'!Z45="No data","x",ROUND(IF('Indicator Data'!Z45&gt;T$195,0,IF('Indicator Data'!Z45&lt;T$194,10,(T$195-'Indicator Data'!Z45)/(T$195-T$194)*10)),1))</f>
        <v>0.8</v>
      </c>
      <c r="U42" s="93">
        <f>IF('Indicator Data'!AC45="No data","x",ROUND(IF('Indicator Data'!AC45&gt;U$195,0,IF('Indicator Data'!AC45&lt;U$194,10,(U$195-'Indicator Data'!AC45)/(U$195-U$194)*10)),1))</f>
        <v>5.8</v>
      </c>
      <c r="V42" s="93">
        <f>IF('Indicator Data'!AD45="No data","x",ROUND(IF('Indicator Data'!AD45&gt;V$195,10,IF('Indicator Data'!AD45&lt;V$194,0,10-(V$195-'Indicator Data'!AD45)/(V$195-V$194)*10)),1))</f>
        <v>0.3</v>
      </c>
      <c r="W42" s="94">
        <f t="shared" si="6"/>
        <v>3.5</v>
      </c>
      <c r="X42" s="95">
        <f t="shared" si="7"/>
        <v>2.4</v>
      </c>
      <c r="Y42" s="171"/>
    </row>
    <row r="43" spans="1:25" s="4" customFormat="1" x14ac:dyDescent="0.35">
      <c r="A43" s="126" t="str">
        <f>'Indicator Data'!A46</f>
        <v>Côte d'Ivoire</v>
      </c>
      <c r="B43" s="47" t="str">
        <f>'Indicator Data'!B46</f>
        <v>CIV</v>
      </c>
      <c r="C43" s="93">
        <f>IF('Indicator Data'!AR46="No data","x",ROUND(IF('Indicator Data'!AR46&gt;C$195,0,IF('Indicator Data'!AR46&lt;C$194,10,(C$195-'Indicator Data'!AR46)/(C$195-C$194)*10)),1))</f>
        <v>7.8</v>
      </c>
      <c r="D43" s="94">
        <f t="shared" si="0"/>
        <v>7.8</v>
      </c>
      <c r="E43" s="93">
        <f>IF('Indicator Data'!AT46="No data","x",ROUND(IF('Indicator Data'!AT46&gt;E$195,0,IF('Indicator Data'!AT46&lt;E$194,10,(E$195-'Indicator Data'!AT46)/(E$195-E$194)*10)),1))</f>
        <v>6.5</v>
      </c>
      <c r="F43" s="93">
        <f>IF('Indicator Data'!AS46="No data","x",ROUND(IF('Indicator Data'!AS46&gt;F$195,0,IF('Indicator Data'!AS46&lt;F$194,10,(F$195-'Indicator Data'!AS46)/(F$195-F$194)*10)),1))</f>
        <v>6.5</v>
      </c>
      <c r="G43" s="94">
        <f t="shared" si="1"/>
        <v>6.5</v>
      </c>
      <c r="H43" s="95">
        <f t="shared" si="2"/>
        <v>7.2</v>
      </c>
      <c r="I43" s="93">
        <f>IF('Indicator Data'!AV46="No data","x",ROUND(IF('Indicator Data'!AV46^2&gt;I$195,0,IF('Indicator Data'!AV46^2&lt;I$194,10,(I$195-'Indicator Data'!AV46^2)/(I$195-I$194)*10)),1))</f>
        <v>8.9</v>
      </c>
      <c r="J43" s="93">
        <f>IF(OR('Indicator Data'!AU46=0,'Indicator Data'!AU46="No data"),"x",ROUND(IF('Indicator Data'!AU46&gt;J$195,0,IF('Indicator Data'!AU46&lt;J$194,10,(J$195-'Indicator Data'!AU46)/(J$195-J$194)*10)),1))</f>
        <v>3.6</v>
      </c>
      <c r="K43" s="93">
        <f>IF('Indicator Data'!AW46="No data","x",ROUND(IF('Indicator Data'!AW46&gt;K$195,0,IF('Indicator Data'!AW46&lt;K$194,10,(K$195-'Indicator Data'!AW46)/(K$195-K$194)*10)),1))</f>
        <v>7.4</v>
      </c>
      <c r="L43" s="93">
        <f>IF('Indicator Data'!AX46="No data","x",ROUND(IF('Indicator Data'!AX46&gt;L$195,0,IF('Indicator Data'!AX46&lt;L$194,10,(L$195-'Indicator Data'!AX46)/(L$195-L$194)*10)),1))</f>
        <v>3.8</v>
      </c>
      <c r="M43" s="94">
        <f t="shared" si="3"/>
        <v>5.9</v>
      </c>
      <c r="N43" s="143">
        <f>IF('Indicator Data'!AY46="No data","x",'Indicator Data'!AY46/'Indicator Data'!BE46*100)</f>
        <v>10.062893081761008</v>
      </c>
      <c r="O43" s="93">
        <f t="shared" si="4"/>
        <v>9.1</v>
      </c>
      <c r="P43" s="93">
        <f>IF('Indicator Data'!AZ46="No data","x",ROUND(IF('Indicator Data'!AZ46&gt;P$195,0,IF('Indicator Data'!AZ46&lt;P$194,10,(P$195-'Indicator Data'!AZ46)/(P$195-P$194)*10)),1))</f>
        <v>8.6</v>
      </c>
      <c r="Q43" s="93">
        <f>IF('Indicator Data'!BA46="No data","x",ROUND(IF('Indicator Data'!BA46&gt;Q$195,0,IF('Indicator Data'!BA46&lt;Q$194,10,(Q$195-'Indicator Data'!BA46)/(Q$195-Q$194)*10)),1))</f>
        <v>3.6</v>
      </c>
      <c r="R43" s="94">
        <f t="shared" si="5"/>
        <v>7.1</v>
      </c>
      <c r="S43" s="93">
        <f>IF('Indicator Data'!Y46="No data","x",ROUND(IF('Indicator Data'!Y46&gt;S$195,0,IF('Indicator Data'!Y46&lt;S$194,10,(S$195-'Indicator Data'!Y46)/(S$195-S$194)*10)),1))</f>
        <v>9.6</v>
      </c>
      <c r="T43" s="93">
        <f>IF('Indicator Data'!Z46="No data","x",ROUND(IF('Indicator Data'!Z46&gt;T$195,0,IF('Indicator Data'!Z46&lt;T$194,10,(T$195-'Indicator Data'!Z46)/(T$195-T$194)*10)),1))</f>
        <v>5.4</v>
      </c>
      <c r="U43" s="93">
        <f>IF('Indicator Data'!AC46="No data","x",ROUND(IF('Indicator Data'!AC46&gt;U$195,0,IF('Indicator Data'!AC46&lt;U$194,10,(U$195-'Indicator Data'!AC46)/(U$195-U$194)*10)),1))</f>
        <v>9.5</v>
      </c>
      <c r="V43" s="93">
        <f>IF('Indicator Data'!AD46="No data","x",ROUND(IF('Indicator Data'!AD46&gt;V$195,10,IF('Indicator Data'!AD46&lt;V$194,0,10-(V$195-'Indicator Data'!AD46)/(V$195-V$194)*10)),1))</f>
        <v>7.2</v>
      </c>
      <c r="W43" s="94">
        <f t="shared" si="6"/>
        <v>7.9</v>
      </c>
      <c r="X43" s="95">
        <f t="shared" si="7"/>
        <v>7</v>
      </c>
      <c r="Y43" s="171"/>
    </row>
    <row r="44" spans="1:25" s="4" customFormat="1" x14ac:dyDescent="0.35">
      <c r="A44" s="126" t="str">
        <f>'Indicator Data'!A47</f>
        <v>Croatia</v>
      </c>
      <c r="B44" s="47" t="str">
        <f>'Indicator Data'!B47</f>
        <v>HRV</v>
      </c>
      <c r="C44" s="93">
        <f>IF('Indicator Data'!AR47="No data","x",ROUND(IF('Indicator Data'!AR47&gt;C$195,0,IF('Indicator Data'!AR47&lt;C$194,10,(C$195-'Indicator Data'!AR47)/(C$195-C$194)*10)),1))</f>
        <v>4.4000000000000004</v>
      </c>
      <c r="D44" s="94">
        <f t="shared" si="0"/>
        <v>4.4000000000000004</v>
      </c>
      <c r="E44" s="93">
        <f>IF('Indicator Data'!AT47="No data","x",ROUND(IF('Indicator Data'!AT47&gt;E$195,0,IF('Indicator Data'!AT47&lt;E$194,10,(E$195-'Indicator Data'!AT47)/(E$195-E$194)*10)),1))</f>
        <v>5.2</v>
      </c>
      <c r="F44" s="93">
        <f>IF('Indicator Data'!AS47="No data","x",ROUND(IF('Indicator Data'!AS47&gt;F$195,0,IF('Indicator Data'!AS47&lt;F$194,10,(F$195-'Indicator Data'!AS47)/(F$195-F$194)*10)),1))</f>
        <v>3.8</v>
      </c>
      <c r="G44" s="94">
        <f t="shared" si="1"/>
        <v>4.5</v>
      </c>
      <c r="H44" s="95">
        <f t="shared" si="2"/>
        <v>4.5</v>
      </c>
      <c r="I44" s="93">
        <f>IF('Indicator Data'!AV47="No data","x",ROUND(IF('Indicator Data'!AV47^2&gt;I$195,0,IF('Indicator Data'!AV47^2&lt;I$194,10,(I$195-'Indicator Data'!AV47^2)/(I$195-I$194)*10)),1))</f>
        <v>0.2</v>
      </c>
      <c r="J44" s="93">
        <f>IF(OR('Indicator Data'!AU47=0,'Indicator Data'!AU47="No data"),"x",ROUND(IF('Indicator Data'!AU47&gt;J$195,0,IF('Indicator Data'!AU47&lt;J$194,10,(J$195-'Indicator Data'!AU47)/(J$195-J$194)*10)),1))</f>
        <v>0</v>
      </c>
      <c r="K44" s="93">
        <f>IF('Indicator Data'!AW47="No data","x",ROUND(IF('Indicator Data'!AW47&gt;K$195,0,IF('Indicator Data'!AW47&lt;K$194,10,(K$195-'Indicator Data'!AW47)/(K$195-K$194)*10)),1))</f>
        <v>2.7</v>
      </c>
      <c r="L44" s="93">
        <f>IF('Indicator Data'!AX47="No data","x",ROUND(IF('Indicator Data'!AX47&gt;L$195,0,IF('Indicator Data'!AX47&lt;L$194,10,(L$195-'Indicator Data'!AX47)/(L$195-L$194)*10)),1))</f>
        <v>4.9000000000000004</v>
      </c>
      <c r="M44" s="94">
        <f t="shared" si="3"/>
        <v>2</v>
      </c>
      <c r="N44" s="143">
        <f>IF('Indicator Data'!AY47="No data","x",'Indicator Data'!AY47/'Indicator Data'!BE47*100)</f>
        <v>148.3202287348106</v>
      </c>
      <c r="O44" s="93">
        <f t="shared" si="4"/>
        <v>0</v>
      </c>
      <c r="P44" s="93">
        <f>IF('Indicator Data'!AZ47="No data","x",ROUND(IF('Indicator Data'!AZ47&gt;P$195,0,IF('Indicator Data'!AZ47&lt;P$194,10,(P$195-'Indicator Data'!AZ47)/(P$195-P$194)*10)),1))</f>
        <v>0.3</v>
      </c>
      <c r="Q44" s="93">
        <f>IF('Indicator Data'!BA47="No data","x",ROUND(IF('Indicator Data'!BA47&gt;Q$195,0,IF('Indicator Data'!BA47&lt;Q$194,10,(Q$195-'Indicator Data'!BA47)/(Q$195-Q$194)*10)),1))</f>
        <v>0.1</v>
      </c>
      <c r="R44" s="94">
        <f t="shared" si="5"/>
        <v>0.1</v>
      </c>
      <c r="S44" s="93">
        <f>IF('Indicator Data'!Y47="No data","x",ROUND(IF('Indicator Data'!Y47&gt;S$195,0,IF('Indicator Data'!Y47&lt;S$194,10,(S$195-'Indicator Data'!Y47)/(S$195-S$194)*10)),1))</f>
        <v>2.5</v>
      </c>
      <c r="T44" s="93">
        <f>IF('Indicator Data'!Z47="No data","x",ROUND(IF('Indicator Data'!Z47&gt;T$195,0,IF('Indicator Data'!Z47&lt;T$194,10,(T$195-'Indicator Data'!Z47)/(T$195-T$194)*10)),1))</f>
        <v>2.6</v>
      </c>
      <c r="U44" s="93">
        <f>IF('Indicator Data'!AC47="No data","x",ROUND(IF('Indicator Data'!AC47&gt;U$195,0,IF('Indicator Data'!AC47&lt;U$194,10,(U$195-'Indicator Data'!AC47)/(U$195-U$194)*10)),1))</f>
        <v>4.5999999999999996</v>
      </c>
      <c r="V44" s="93">
        <f>IF('Indicator Data'!AD47="No data","x",ROUND(IF('Indicator Data'!AD47&gt;V$195,10,IF('Indicator Data'!AD47&lt;V$194,0,10-(V$195-'Indicator Data'!AD47)/(V$195-V$194)*10)),1))</f>
        <v>0.1</v>
      </c>
      <c r="W44" s="94">
        <f t="shared" si="6"/>
        <v>2.5</v>
      </c>
      <c r="X44" s="95">
        <f t="shared" si="7"/>
        <v>1.5</v>
      </c>
      <c r="Y44" s="171"/>
    </row>
    <row r="45" spans="1:25" s="4" customFormat="1" x14ac:dyDescent="0.35">
      <c r="A45" s="126" t="str">
        <f>'Indicator Data'!A48</f>
        <v>Cuba</v>
      </c>
      <c r="B45" s="47" t="str">
        <f>'Indicator Data'!B48</f>
        <v>CUB</v>
      </c>
      <c r="C45" s="93">
        <f>IF('Indicator Data'!AR48="No data","x",ROUND(IF('Indicator Data'!AR48&gt;C$195,0,IF('Indicator Data'!AR48&lt;C$194,10,(C$195-'Indicator Data'!AR48)/(C$195-C$194)*10)),1))</f>
        <v>2.5</v>
      </c>
      <c r="D45" s="94">
        <f t="shared" si="0"/>
        <v>2.5</v>
      </c>
      <c r="E45" s="93">
        <f>IF('Indicator Data'!AT48="No data","x",ROUND(IF('Indicator Data'!AT48&gt;E$195,0,IF('Indicator Data'!AT48&lt;E$194,10,(E$195-'Indicator Data'!AT48)/(E$195-E$194)*10)),1))</f>
        <v>5.3</v>
      </c>
      <c r="F45" s="93">
        <f>IF('Indicator Data'!AS48="No data","x",ROUND(IF('Indicator Data'!AS48&gt;F$195,0,IF('Indicator Data'!AS48&lt;F$194,10,(F$195-'Indicator Data'!AS48)/(F$195-F$194)*10)),1))</f>
        <v>5.4</v>
      </c>
      <c r="G45" s="94">
        <f t="shared" si="1"/>
        <v>5.4</v>
      </c>
      <c r="H45" s="95">
        <f t="shared" si="2"/>
        <v>4</v>
      </c>
      <c r="I45" s="93">
        <f>IF('Indicator Data'!AV48="No data","x",ROUND(IF('Indicator Data'!AV48^2&gt;I$195,0,IF('Indicator Data'!AV48^2&lt;I$194,10,(I$195-'Indicator Data'!AV48^2)/(I$195-I$194)*10)),1))</f>
        <v>0.1</v>
      </c>
      <c r="J45" s="93">
        <f>IF(OR('Indicator Data'!AU48=0,'Indicator Data'!AU48="No data"),"x",ROUND(IF('Indicator Data'!AU48&gt;J$195,0,IF('Indicator Data'!AU48&lt;J$194,10,(J$195-'Indicator Data'!AU48)/(J$195-J$194)*10)),1))</f>
        <v>0</v>
      </c>
      <c r="K45" s="93">
        <f>IF('Indicator Data'!AW48="No data","x",ROUND(IF('Indicator Data'!AW48&gt;K$195,0,IF('Indicator Data'!AW48&lt;K$194,10,(K$195-'Indicator Data'!AW48)/(K$195-K$194)*10)),1))</f>
        <v>6.1</v>
      </c>
      <c r="L45" s="93">
        <f>IF('Indicator Data'!AX48="No data","x",ROUND(IF('Indicator Data'!AX48&gt;L$195,0,IF('Indicator Data'!AX48&lt;L$194,10,(L$195-'Indicator Data'!AX48)/(L$195-L$194)*10)),1))</f>
        <v>8.4</v>
      </c>
      <c r="M45" s="94">
        <f t="shared" si="3"/>
        <v>3.7</v>
      </c>
      <c r="N45" s="143">
        <f>IF('Indicator Data'!AY48="No data","x",'Indicator Data'!AY48/'Indicator Data'!BE48*100)</f>
        <v>62.94626080420894</v>
      </c>
      <c r="O45" s="93">
        <f t="shared" si="4"/>
        <v>3.7</v>
      </c>
      <c r="P45" s="93">
        <f>IF('Indicator Data'!AZ48="No data","x",ROUND(IF('Indicator Data'!AZ48&gt;P$195,0,IF('Indicator Data'!AZ48&lt;P$194,10,(P$195-'Indicator Data'!AZ48)/(P$195-P$194)*10)),1))</f>
        <v>0.8</v>
      </c>
      <c r="Q45" s="93">
        <f>IF('Indicator Data'!BA48="No data","x",ROUND(IF('Indicator Data'!BA48&gt;Q$195,0,IF('Indicator Data'!BA48&lt;Q$194,10,(Q$195-'Indicator Data'!BA48)/(Q$195-Q$194)*10)),1))</f>
        <v>1</v>
      </c>
      <c r="R45" s="94">
        <f t="shared" si="5"/>
        <v>1.8</v>
      </c>
      <c r="S45" s="93">
        <f>IF('Indicator Data'!Y48="No data","x",ROUND(IF('Indicator Data'!Y48&gt;S$195,0,IF('Indicator Data'!Y48&lt;S$194,10,(S$195-'Indicator Data'!Y48)/(S$195-S$194)*10)),1))</f>
        <v>0</v>
      </c>
      <c r="T45" s="93">
        <f>IF('Indicator Data'!Z48="No data","x",ROUND(IF('Indicator Data'!Z48&gt;T$195,0,IF('Indicator Data'!Z48&lt;T$194,10,(T$195-'Indicator Data'!Z48)/(T$195-T$194)*10)),1))</f>
        <v>0</v>
      </c>
      <c r="U45" s="93" t="str">
        <f>IF('Indicator Data'!AC48="No data","x",ROUND(IF('Indicator Data'!AC48&gt;U$195,0,IF('Indicator Data'!AC48&lt;U$194,10,(U$195-'Indicator Data'!AC48)/(U$195-U$194)*10)),1))</f>
        <v>x</v>
      </c>
      <c r="V45" s="93">
        <f>IF('Indicator Data'!AD48="No data","x",ROUND(IF('Indicator Data'!AD48&gt;V$195,10,IF('Indicator Data'!AD48&lt;V$194,0,10-(V$195-'Indicator Data'!AD48)/(V$195-V$194)*10)),1))</f>
        <v>0.4</v>
      </c>
      <c r="W45" s="94">
        <f t="shared" si="6"/>
        <v>0.1</v>
      </c>
      <c r="X45" s="95">
        <f t="shared" si="7"/>
        <v>1.9</v>
      </c>
      <c r="Y45" s="171"/>
    </row>
    <row r="46" spans="1:25" s="4" customFormat="1" x14ac:dyDescent="0.35">
      <c r="A46" s="126" t="str">
        <f>'Indicator Data'!A49</f>
        <v>Cyprus</v>
      </c>
      <c r="B46" s="47" t="str">
        <f>'Indicator Data'!B49</f>
        <v>CYP</v>
      </c>
      <c r="C46" s="93" t="str">
        <f>IF('Indicator Data'!AR49="No data","x",ROUND(IF('Indicator Data'!AR49&gt;C$195,0,IF('Indicator Data'!AR49&lt;C$194,10,(C$195-'Indicator Data'!AR49)/(C$195-C$194)*10)),1))</f>
        <v>x</v>
      </c>
      <c r="D46" s="94" t="str">
        <f t="shared" si="0"/>
        <v>x</v>
      </c>
      <c r="E46" s="93">
        <f>IF('Indicator Data'!AT49="No data","x",ROUND(IF('Indicator Data'!AT49&gt;E$195,0,IF('Indicator Data'!AT49&lt;E$194,10,(E$195-'Indicator Data'!AT49)/(E$195-E$194)*10)),1))</f>
        <v>4.0999999999999996</v>
      </c>
      <c r="F46" s="93">
        <f>IF('Indicator Data'!AS49="No data","x",ROUND(IF('Indicator Data'!AS49&gt;F$195,0,IF('Indicator Data'!AS49&lt;F$194,10,(F$195-'Indicator Data'!AS49)/(F$195-F$194)*10)),1))</f>
        <v>3.2</v>
      </c>
      <c r="G46" s="94">
        <f t="shared" si="1"/>
        <v>3.7</v>
      </c>
      <c r="H46" s="95">
        <f t="shared" si="2"/>
        <v>3.7</v>
      </c>
      <c r="I46" s="93">
        <f>IF('Indicator Data'!AV49="No data","x",ROUND(IF('Indicator Data'!AV49^2&gt;I$195,0,IF('Indicator Data'!AV49^2&lt;I$194,10,(I$195-'Indicator Data'!AV49^2)/(I$195-I$194)*10)),1))</f>
        <v>0.2</v>
      </c>
      <c r="J46" s="93">
        <f>IF(OR('Indicator Data'!AU49=0,'Indicator Data'!AU49="No data"),"x",ROUND(IF('Indicator Data'!AU49&gt;J$195,0,IF('Indicator Data'!AU49&lt;J$194,10,(J$195-'Indicator Data'!AU49)/(J$195-J$194)*10)),1))</f>
        <v>0</v>
      </c>
      <c r="K46" s="93">
        <f>IF('Indicator Data'!AW49="No data","x",ROUND(IF('Indicator Data'!AW49&gt;K$195,0,IF('Indicator Data'!AW49&lt;K$194,10,(K$195-'Indicator Data'!AW49)/(K$195-K$194)*10)),1))</f>
        <v>2.4</v>
      </c>
      <c r="L46" s="93">
        <f>IF('Indicator Data'!AX49="No data","x",ROUND(IF('Indicator Data'!AX49&gt;L$195,0,IF('Indicator Data'!AX49&lt;L$194,10,(L$195-'Indicator Data'!AX49)/(L$195-L$194)*10)),1))</f>
        <v>3.4</v>
      </c>
      <c r="M46" s="94">
        <f t="shared" si="3"/>
        <v>1.5</v>
      </c>
      <c r="N46" s="143">
        <f>IF('Indicator Data'!AY49="No data","x",'Indicator Data'!AY49/'Indicator Data'!BE49*100)</f>
        <v>205.62770562770564</v>
      </c>
      <c r="O46" s="93">
        <f t="shared" si="4"/>
        <v>0</v>
      </c>
      <c r="P46" s="93">
        <f>IF('Indicator Data'!AZ49="No data","x",ROUND(IF('Indicator Data'!AZ49&gt;P$195,0,IF('Indicator Data'!AZ49&lt;P$194,10,(P$195-'Indicator Data'!AZ49)/(P$195-P$194)*10)),1))</f>
        <v>0</v>
      </c>
      <c r="Q46" s="93">
        <f>IF('Indicator Data'!BA49="No data","x",ROUND(IF('Indicator Data'!BA49&gt;Q$195,0,IF('Indicator Data'!BA49&lt;Q$194,10,(Q$195-'Indicator Data'!BA49)/(Q$195-Q$194)*10)),1))</f>
        <v>0</v>
      </c>
      <c r="R46" s="94">
        <f t="shared" si="5"/>
        <v>0</v>
      </c>
      <c r="S46" s="93">
        <f>IF('Indicator Data'!Y49="No data","x",ROUND(IF('Indicator Data'!Y49&gt;S$195,0,IF('Indicator Data'!Y49&lt;S$194,10,(S$195-'Indicator Data'!Y49)/(S$195-S$194)*10)),1))</f>
        <v>4.2</v>
      </c>
      <c r="T46" s="93">
        <f>IF('Indicator Data'!Z49="No data","x",ROUND(IF('Indicator Data'!Z49&gt;T$195,0,IF('Indicator Data'!Z49&lt;T$194,10,(T$195-'Indicator Data'!Z49)/(T$195-T$194)*10)),1))</f>
        <v>2.2999999999999998</v>
      </c>
      <c r="U46" s="93">
        <f>IF('Indicator Data'!AC49="No data","x",ROUND(IF('Indicator Data'!AC49&gt;U$195,0,IF('Indicator Data'!AC49&lt;U$194,10,(U$195-'Indicator Data'!AC49)/(U$195-U$194)*10)),1))</f>
        <v>2.9</v>
      </c>
      <c r="V46" s="93">
        <f>IF('Indicator Data'!AD49="No data","x",ROUND(IF('Indicator Data'!AD49&gt;V$195,10,IF('Indicator Data'!AD49&lt;V$194,0,10-(V$195-'Indicator Data'!AD49)/(V$195-V$194)*10)),1))</f>
        <v>0.1</v>
      </c>
      <c r="W46" s="94">
        <f t="shared" si="6"/>
        <v>2.4</v>
      </c>
      <c r="X46" s="95">
        <f t="shared" si="7"/>
        <v>1.3</v>
      </c>
      <c r="Y46" s="171"/>
    </row>
    <row r="47" spans="1:25" s="4" customFormat="1" x14ac:dyDescent="0.35">
      <c r="A47" s="126" t="str">
        <f>'Indicator Data'!A50</f>
        <v>Czech Republic</v>
      </c>
      <c r="B47" s="47" t="str">
        <f>'Indicator Data'!B50</f>
        <v>CZE</v>
      </c>
      <c r="C47" s="93">
        <f>IF('Indicator Data'!AR50="No data","x",ROUND(IF('Indicator Data'!AR50&gt;C$195,0,IF('Indicator Data'!AR50&lt;C$194,10,(C$195-'Indicator Data'!AR50)/(C$195-C$194)*10)),1))</f>
        <v>2.5</v>
      </c>
      <c r="D47" s="94">
        <f t="shared" si="0"/>
        <v>2.5</v>
      </c>
      <c r="E47" s="93">
        <f>IF('Indicator Data'!AT50="No data","x",ROUND(IF('Indicator Data'!AT50&gt;E$195,0,IF('Indicator Data'!AT50&lt;E$194,10,(E$195-'Indicator Data'!AT50)/(E$195-E$194)*10)),1))</f>
        <v>4.0999999999999996</v>
      </c>
      <c r="F47" s="93">
        <f>IF('Indicator Data'!AS50="No data","x",ROUND(IF('Indicator Data'!AS50&gt;F$195,0,IF('Indicator Data'!AS50&lt;F$194,10,(F$195-'Indicator Data'!AS50)/(F$195-F$194)*10)),1))</f>
        <v>3</v>
      </c>
      <c r="G47" s="94">
        <f t="shared" si="1"/>
        <v>3.6</v>
      </c>
      <c r="H47" s="95">
        <f t="shared" si="2"/>
        <v>3.1</v>
      </c>
      <c r="I47" s="93" t="str">
        <f>IF('Indicator Data'!AV50="No data","x",ROUND(IF('Indicator Data'!AV50^2&gt;I$195,0,IF('Indicator Data'!AV50^2&lt;I$194,10,(I$195-'Indicator Data'!AV50^2)/(I$195-I$194)*10)),1))</f>
        <v>x</v>
      </c>
      <c r="J47" s="93">
        <f>IF(OR('Indicator Data'!AU50=0,'Indicator Data'!AU50="No data"),"x",ROUND(IF('Indicator Data'!AU50&gt;J$195,0,IF('Indicator Data'!AU50&lt;J$194,10,(J$195-'Indicator Data'!AU50)/(J$195-J$194)*10)),1))</f>
        <v>0</v>
      </c>
      <c r="K47" s="93">
        <f>IF('Indicator Data'!AW50="No data","x",ROUND(IF('Indicator Data'!AW50&gt;K$195,0,IF('Indicator Data'!AW50&lt;K$194,10,(K$195-'Indicator Data'!AW50)/(K$195-K$194)*10)),1))</f>
        <v>2.4</v>
      </c>
      <c r="L47" s="93">
        <f>IF('Indicator Data'!AX50="No data","x",ROUND(IF('Indicator Data'!AX50&gt;L$195,0,IF('Indicator Data'!AX50&lt;L$194,10,(L$195-'Indicator Data'!AX50)/(L$195-L$194)*10)),1))</f>
        <v>4.3</v>
      </c>
      <c r="M47" s="94">
        <f t="shared" si="3"/>
        <v>2.2000000000000002</v>
      </c>
      <c r="N47" s="143">
        <f>IF('Indicator Data'!AY50="No data","x",'Indicator Data'!AY50/'Indicator Data'!BE50*100)</f>
        <v>271.87985499741069</v>
      </c>
      <c r="O47" s="93">
        <f t="shared" si="4"/>
        <v>0</v>
      </c>
      <c r="P47" s="93">
        <f>IF('Indicator Data'!AZ50="No data","x",ROUND(IF('Indicator Data'!AZ50&gt;P$195,0,IF('Indicator Data'!AZ50&lt;P$194,10,(P$195-'Indicator Data'!AZ50)/(P$195-P$194)*10)),1))</f>
        <v>0.1</v>
      </c>
      <c r="Q47" s="93">
        <f>IF('Indicator Data'!BA50="No data","x",ROUND(IF('Indicator Data'!BA50&gt;Q$195,0,IF('Indicator Data'!BA50&lt;Q$194,10,(Q$195-'Indicator Data'!BA50)/(Q$195-Q$194)*10)),1))</f>
        <v>0</v>
      </c>
      <c r="R47" s="94">
        <f t="shared" si="5"/>
        <v>0</v>
      </c>
      <c r="S47" s="93">
        <f>IF('Indicator Data'!Y50="No data","x",ROUND(IF('Indicator Data'!Y50&gt;S$195,0,IF('Indicator Data'!Y50&lt;S$194,10,(S$195-'Indicator Data'!Y50)/(S$195-S$194)*10)),1))</f>
        <v>0.9</v>
      </c>
      <c r="T47" s="93">
        <f>IF('Indicator Data'!Z50="No data","x",ROUND(IF('Indicator Data'!Z50&gt;T$195,0,IF('Indicator Data'!Z50&lt;T$194,10,(T$195-'Indicator Data'!Z50)/(T$195-T$194)*10)),1))</f>
        <v>0.5</v>
      </c>
      <c r="U47" s="93">
        <f>IF('Indicator Data'!AC50="No data","x",ROUND(IF('Indicator Data'!AC50&gt;U$195,0,IF('Indicator Data'!AC50&lt;U$194,10,(U$195-'Indicator Data'!AC50)/(U$195-U$194)*10)),1))</f>
        <v>1.8</v>
      </c>
      <c r="V47" s="93">
        <f>IF('Indicator Data'!AD50="No data","x",ROUND(IF('Indicator Data'!AD50&gt;V$195,10,IF('Indicator Data'!AD50&lt;V$194,0,10-(V$195-'Indicator Data'!AD50)/(V$195-V$194)*10)),1))</f>
        <v>0</v>
      </c>
      <c r="W47" s="94">
        <f t="shared" si="6"/>
        <v>0.8</v>
      </c>
      <c r="X47" s="95">
        <f t="shared" si="7"/>
        <v>1</v>
      </c>
      <c r="Y47" s="171"/>
    </row>
    <row r="48" spans="1:25" s="4" customFormat="1" x14ac:dyDescent="0.35">
      <c r="A48" s="126" t="str">
        <f>'Indicator Data'!A51</f>
        <v>Denmark</v>
      </c>
      <c r="B48" s="47" t="str">
        <f>'Indicator Data'!B51</f>
        <v>DNK</v>
      </c>
      <c r="C48" s="93">
        <f>IF('Indicator Data'!AR51="No data","x",ROUND(IF('Indicator Data'!AR51&gt;C$195,0,IF('Indicator Data'!AR51&lt;C$194,10,(C$195-'Indicator Data'!AR51)/(C$195-C$194)*10)),1))</f>
        <v>2.7</v>
      </c>
      <c r="D48" s="94">
        <f t="shared" si="0"/>
        <v>2.7</v>
      </c>
      <c r="E48" s="93">
        <f>IF('Indicator Data'!AT51="No data","x",ROUND(IF('Indicator Data'!AT51&gt;E$195,0,IF('Indicator Data'!AT51&lt;E$194,10,(E$195-'Indicator Data'!AT51)/(E$195-E$194)*10)),1))</f>
        <v>1.2</v>
      </c>
      <c r="F48" s="93">
        <f>IF('Indicator Data'!AS51="No data","x",ROUND(IF('Indicator Data'!AS51&gt;F$195,0,IF('Indicator Data'!AS51&lt;F$194,10,(F$195-'Indicator Data'!AS51)/(F$195-F$194)*10)),1))</f>
        <v>1.4</v>
      </c>
      <c r="G48" s="94">
        <f t="shared" si="1"/>
        <v>1.3</v>
      </c>
      <c r="H48" s="95">
        <f t="shared" si="2"/>
        <v>2</v>
      </c>
      <c r="I48" s="93" t="str">
        <f>IF('Indicator Data'!AV51="No data","x",ROUND(IF('Indicator Data'!AV51^2&gt;I$195,0,IF('Indicator Data'!AV51^2&lt;I$194,10,(I$195-'Indicator Data'!AV51^2)/(I$195-I$194)*10)),1))</f>
        <v>x</v>
      </c>
      <c r="J48" s="93">
        <f>IF(OR('Indicator Data'!AU51=0,'Indicator Data'!AU51="No data"),"x",ROUND(IF('Indicator Data'!AU51&gt;J$195,0,IF('Indicator Data'!AU51&lt;J$194,10,(J$195-'Indicator Data'!AU51)/(J$195-J$194)*10)),1))</f>
        <v>0</v>
      </c>
      <c r="K48" s="93">
        <f>IF('Indicator Data'!AW51="No data","x",ROUND(IF('Indicator Data'!AW51&gt;K$195,0,IF('Indicator Data'!AW51&lt;K$194,10,(K$195-'Indicator Data'!AW51)/(K$195-K$194)*10)),1))</f>
        <v>0.3</v>
      </c>
      <c r="L48" s="93">
        <f>IF('Indicator Data'!AX51="No data","x",ROUND(IF('Indicator Data'!AX51&gt;L$195,0,IF('Indicator Data'!AX51&lt;L$194,10,(L$195-'Indicator Data'!AX51)/(L$195-L$194)*10)),1))</f>
        <v>4</v>
      </c>
      <c r="M48" s="94">
        <f t="shared" si="3"/>
        <v>1.4</v>
      </c>
      <c r="N48" s="143">
        <f>IF('Indicator Data'!AY51="No data","x",'Indicator Data'!AY51/'Indicator Data'!BE51*100)</f>
        <v>353.5234503888758</v>
      </c>
      <c r="O48" s="93">
        <f t="shared" si="4"/>
        <v>0</v>
      </c>
      <c r="P48" s="93">
        <f>IF('Indicator Data'!AZ51="No data","x",ROUND(IF('Indicator Data'!AZ51&gt;P$195,0,IF('Indicator Data'!AZ51&lt;P$194,10,(P$195-'Indicator Data'!AZ51)/(P$195-P$194)*10)),1))</f>
        <v>0</v>
      </c>
      <c r="Q48" s="93">
        <f>IF('Indicator Data'!BA51="No data","x",ROUND(IF('Indicator Data'!BA51&gt;Q$195,0,IF('Indicator Data'!BA51&lt;Q$194,10,(Q$195-'Indicator Data'!BA51)/(Q$195-Q$194)*10)),1))</f>
        <v>0</v>
      </c>
      <c r="R48" s="94">
        <f t="shared" si="5"/>
        <v>0</v>
      </c>
      <c r="S48" s="93">
        <f>IF('Indicator Data'!Y51="No data","x",ROUND(IF('Indicator Data'!Y51&gt;S$195,0,IF('Indicator Data'!Y51&lt;S$194,10,(S$195-'Indicator Data'!Y51)/(S$195-S$194)*10)),1))</f>
        <v>1.3</v>
      </c>
      <c r="T48" s="93">
        <f>IF('Indicator Data'!Z51="No data","x",ROUND(IF('Indicator Data'!Z51&gt;T$195,0,IF('Indicator Data'!Z51&lt;T$194,10,(T$195-'Indicator Data'!Z51)/(T$195-T$194)*10)),1))</f>
        <v>0.5</v>
      </c>
      <c r="U48" s="93">
        <f>IF('Indicator Data'!AC51="No data","x",ROUND(IF('Indicator Data'!AC51&gt;U$195,0,IF('Indicator Data'!AC51&lt;U$194,10,(U$195-'Indicator Data'!AC51)/(U$195-U$194)*10)),1))</f>
        <v>0</v>
      </c>
      <c r="V48" s="93">
        <f>IF('Indicator Data'!AD51="No data","x",ROUND(IF('Indicator Data'!AD51&gt;V$195,10,IF('Indicator Data'!AD51&lt;V$194,0,10-(V$195-'Indicator Data'!AD51)/(V$195-V$194)*10)),1))</f>
        <v>0.1</v>
      </c>
      <c r="W48" s="94">
        <f t="shared" si="6"/>
        <v>0.5</v>
      </c>
      <c r="X48" s="95">
        <f t="shared" si="7"/>
        <v>0.6</v>
      </c>
      <c r="Y48" s="171"/>
    </row>
    <row r="49" spans="1:25" s="4" customFormat="1" x14ac:dyDescent="0.35">
      <c r="A49" s="126" t="str">
        <f>'Indicator Data'!A52</f>
        <v>Djibouti</v>
      </c>
      <c r="B49" s="47" t="str">
        <f>'Indicator Data'!B52</f>
        <v>DJI</v>
      </c>
      <c r="C49" s="93">
        <f>IF('Indicator Data'!AR52="No data","x",ROUND(IF('Indicator Data'!AR52&gt;C$195,0,IF('Indicator Data'!AR52&lt;C$194,10,(C$195-'Indicator Data'!AR52)/(C$195-C$194)*10)),1))</f>
        <v>5.5</v>
      </c>
      <c r="D49" s="94">
        <f t="shared" si="0"/>
        <v>5.5</v>
      </c>
      <c r="E49" s="93">
        <f>IF('Indicator Data'!AT52="No data","x",ROUND(IF('Indicator Data'!AT52&gt;E$195,0,IF('Indicator Data'!AT52&lt;E$194,10,(E$195-'Indicator Data'!AT52)/(E$195-E$194)*10)),1))</f>
        <v>6.9</v>
      </c>
      <c r="F49" s="93">
        <f>IF('Indicator Data'!AS52="No data","x",ROUND(IF('Indicator Data'!AS52&gt;F$195,0,IF('Indicator Data'!AS52&lt;F$194,10,(F$195-'Indicator Data'!AS52)/(F$195-F$194)*10)),1))</f>
        <v>7.1</v>
      </c>
      <c r="G49" s="94">
        <f t="shared" si="1"/>
        <v>7</v>
      </c>
      <c r="H49" s="95">
        <f t="shared" si="2"/>
        <v>6.3</v>
      </c>
      <c r="I49" s="93" t="str">
        <f>IF('Indicator Data'!AV52="No data","x",ROUND(IF('Indicator Data'!AV52^2&gt;I$195,0,IF('Indicator Data'!AV52^2&lt;I$194,10,(I$195-'Indicator Data'!AV52^2)/(I$195-I$194)*10)),1))</f>
        <v>x</v>
      </c>
      <c r="J49" s="93">
        <f>IF(OR('Indicator Data'!AU52=0,'Indicator Data'!AU52="No data"),"x",ROUND(IF('Indicator Data'!AU52&gt;J$195,0,IF('Indicator Data'!AU52&lt;J$194,10,(J$195-'Indicator Data'!AU52)/(J$195-J$194)*10)),1))</f>
        <v>4.8</v>
      </c>
      <c r="K49" s="93">
        <f>IF('Indicator Data'!AW52="No data","x",ROUND(IF('Indicator Data'!AW52&gt;K$195,0,IF('Indicator Data'!AW52&lt;K$194,10,(K$195-'Indicator Data'!AW52)/(K$195-K$194)*10)),1))</f>
        <v>8.6999999999999993</v>
      </c>
      <c r="L49" s="93">
        <f>IF('Indicator Data'!AX52="No data","x",ROUND(IF('Indicator Data'!AX52&gt;L$195,0,IF('Indicator Data'!AX52&lt;L$194,10,(L$195-'Indicator Data'!AX52)/(L$195-L$194)*10)),1))</f>
        <v>8.3000000000000007</v>
      </c>
      <c r="M49" s="94">
        <f t="shared" si="3"/>
        <v>7.3</v>
      </c>
      <c r="N49" s="143">
        <f>IF('Indicator Data'!AY52="No data","x",'Indicator Data'!AY52/'Indicator Data'!BE52*100)</f>
        <v>11.216566005176878</v>
      </c>
      <c r="O49" s="93">
        <f t="shared" si="4"/>
        <v>9</v>
      </c>
      <c r="P49" s="93">
        <f>IF('Indicator Data'!AZ52="No data","x",ROUND(IF('Indicator Data'!AZ52&gt;P$195,0,IF('Indicator Data'!AZ52&lt;P$194,10,(P$195-'Indicator Data'!AZ52)/(P$195-P$194)*10)),1))</f>
        <v>5.8</v>
      </c>
      <c r="Q49" s="93">
        <f>IF('Indicator Data'!BA52="No data","x",ROUND(IF('Indicator Data'!BA52&gt;Q$195,0,IF('Indicator Data'!BA52&lt;Q$194,10,(Q$195-'Indicator Data'!BA52)/(Q$195-Q$194)*10)),1))</f>
        <v>2</v>
      </c>
      <c r="R49" s="94">
        <f t="shared" si="5"/>
        <v>5.6</v>
      </c>
      <c r="S49" s="93">
        <f>IF('Indicator Data'!Y52="No data","x",ROUND(IF('Indicator Data'!Y52&gt;S$195,0,IF('Indicator Data'!Y52&lt;S$194,10,(S$195-'Indicator Data'!Y52)/(S$195-S$194)*10)),1))</f>
        <v>9.4</v>
      </c>
      <c r="T49" s="93">
        <f>IF('Indicator Data'!Z52="No data","x",ROUND(IF('Indicator Data'!Z52&gt;T$195,0,IF('Indicator Data'!Z52&lt;T$194,10,(T$195-'Indicator Data'!Z52)/(T$195-T$194)*10)),1))</f>
        <v>6.2</v>
      </c>
      <c r="U49" s="93">
        <f>IF('Indicator Data'!AC52="No data","x",ROUND(IF('Indicator Data'!AC52&gt;U$195,0,IF('Indicator Data'!AC52&lt;U$194,10,(U$195-'Indicator Data'!AC52)/(U$195-U$194)*10)),1))</f>
        <v>9.6999999999999993</v>
      </c>
      <c r="V49" s="93">
        <f>IF('Indicator Data'!AD52="No data","x",ROUND(IF('Indicator Data'!AD52&gt;V$195,10,IF('Indicator Data'!AD52&lt;V$194,0,10-(V$195-'Indicator Data'!AD52)/(V$195-V$194)*10)),1))</f>
        <v>2.5</v>
      </c>
      <c r="W49" s="94">
        <f t="shared" si="6"/>
        <v>7</v>
      </c>
      <c r="X49" s="95">
        <f t="shared" si="7"/>
        <v>6.6</v>
      </c>
      <c r="Y49" s="171"/>
    </row>
    <row r="50" spans="1:25" s="4" customFormat="1" x14ac:dyDescent="0.35">
      <c r="A50" s="126" t="str">
        <f>'Indicator Data'!A53</f>
        <v>Dominica</v>
      </c>
      <c r="B50" s="47" t="str">
        <f>'Indicator Data'!B53</f>
        <v>DMA</v>
      </c>
      <c r="C50" s="93" t="str">
        <f>IF('Indicator Data'!AR53="No data","x",ROUND(IF('Indicator Data'!AR53&gt;C$195,0,IF('Indicator Data'!AR53&lt;C$194,10,(C$195-'Indicator Data'!AR53)/(C$195-C$194)*10)),1))</f>
        <v>x</v>
      </c>
      <c r="D50" s="94" t="str">
        <f t="shared" si="0"/>
        <v>x</v>
      </c>
      <c r="E50" s="93">
        <f>IF('Indicator Data'!AT53="No data","x",ROUND(IF('Indicator Data'!AT53&gt;E$195,0,IF('Indicator Data'!AT53&lt;E$194,10,(E$195-'Indicator Data'!AT53)/(E$195-E$194)*10)),1))</f>
        <v>4.3</v>
      </c>
      <c r="F50" s="93">
        <f>IF('Indicator Data'!AS53="No data","x",ROUND(IF('Indicator Data'!AS53&gt;F$195,0,IF('Indicator Data'!AS53&lt;F$194,10,(F$195-'Indicator Data'!AS53)/(F$195-F$194)*10)),1))</f>
        <v>5.5</v>
      </c>
      <c r="G50" s="94">
        <f t="shared" si="1"/>
        <v>4.9000000000000004</v>
      </c>
      <c r="H50" s="95">
        <f t="shared" si="2"/>
        <v>4.9000000000000004</v>
      </c>
      <c r="I50" s="93" t="str">
        <f>IF('Indicator Data'!AV53="No data","x",ROUND(IF('Indicator Data'!AV53^2&gt;I$195,0,IF('Indicator Data'!AV53^2&lt;I$194,10,(I$195-'Indicator Data'!AV53^2)/(I$195-I$194)*10)),1))</f>
        <v>x</v>
      </c>
      <c r="J50" s="93">
        <f>IF(OR('Indicator Data'!AU53=0,'Indicator Data'!AU53="No data"),"x",ROUND(IF('Indicator Data'!AU53&gt;J$195,0,IF('Indicator Data'!AU53&lt;J$194,10,(J$195-'Indicator Data'!AU53)/(J$195-J$194)*10)),1))</f>
        <v>0</v>
      </c>
      <c r="K50" s="93">
        <f>IF('Indicator Data'!AW53="No data","x",ROUND(IF('Indicator Data'!AW53&gt;K$195,0,IF('Indicator Data'!AW53&lt;K$194,10,(K$195-'Indicator Data'!AW53)/(K$195-K$194)*10)),1))</f>
        <v>3.3</v>
      </c>
      <c r="L50" s="93">
        <f>IF('Indicator Data'!AX53="No data","x",ROUND(IF('Indicator Data'!AX53&gt;L$195,0,IF('Indicator Data'!AX53&lt;L$194,10,(L$195-'Indicator Data'!AX53)/(L$195-L$194)*10)),1))</f>
        <v>4.7</v>
      </c>
      <c r="M50" s="94">
        <f t="shared" si="3"/>
        <v>2.7</v>
      </c>
      <c r="N50" s="143">
        <f>IF('Indicator Data'!AY53="No data","x",'Indicator Data'!AY53/'Indicator Data'!BE53*100)</f>
        <v>133.33333333333331</v>
      </c>
      <c r="O50" s="93">
        <f t="shared" si="4"/>
        <v>0</v>
      </c>
      <c r="P50" s="93">
        <f>IF('Indicator Data'!AZ53="No data","x",ROUND(IF('Indicator Data'!AZ53&gt;P$195,0,IF('Indicator Data'!AZ53&lt;P$194,10,(P$195-'Indicator Data'!AZ53)/(P$195-P$194)*10)),1))</f>
        <v>2.1</v>
      </c>
      <c r="Q50" s="93">
        <f>IF('Indicator Data'!BA53="No data","x",ROUND(IF('Indicator Data'!BA53&gt;Q$195,0,IF('Indicator Data'!BA53&lt;Q$194,10,(Q$195-'Indicator Data'!BA53)/(Q$195-Q$194)*10)),1))</f>
        <v>1.1000000000000001</v>
      </c>
      <c r="R50" s="94">
        <f t="shared" si="5"/>
        <v>1.1000000000000001</v>
      </c>
      <c r="S50" s="93">
        <f>IF('Indicator Data'!Y53="No data","x",ROUND(IF('Indicator Data'!Y53&gt;S$195,0,IF('Indicator Data'!Y53&lt;S$194,10,(S$195-'Indicator Data'!Y53)/(S$195-S$194)*10)),1))</f>
        <v>5.6</v>
      </c>
      <c r="T50" s="93">
        <f>IF('Indicator Data'!Z53="No data","x",ROUND(IF('Indicator Data'!Z53&gt;T$195,0,IF('Indicator Data'!Z53&lt;T$194,10,(T$195-'Indicator Data'!Z53)/(T$195-T$194)*10)),1))</f>
        <v>5.6</v>
      </c>
      <c r="U50" s="93">
        <f>IF('Indicator Data'!AC53="No data","x",ROUND(IF('Indicator Data'!AC53&gt;U$195,0,IF('Indicator Data'!AC53&lt;U$194,10,(U$195-'Indicator Data'!AC53)/(U$195-U$194)*10)),1))</f>
        <v>8.1999999999999993</v>
      </c>
      <c r="V50" s="93" t="str">
        <f>IF('Indicator Data'!AD53="No data","x",ROUND(IF('Indicator Data'!AD53&gt;V$195,10,IF('Indicator Data'!AD53&lt;V$194,0,10-(V$195-'Indicator Data'!AD53)/(V$195-V$194)*10)),1))</f>
        <v>x</v>
      </c>
      <c r="W50" s="94">
        <f t="shared" si="6"/>
        <v>6.5</v>
      </c>
      <c r="X50" s="95">
        <f t="shared" si="7"/>
        <v>3.4</v>
      </c>
      <c r="Y50" s="171"/>
    </row>
    <row r="51" spans="1:25" s="4" customFormat="1" x14ac:dyDescent="0.35">
      <c r="A51" s="126" t="str">
        <f>'Indicator Data'!A54</f>
        <v>Dominican Republic</v>
      </c>
      <c r="B51" s="47" t="str">
        <f>'Indicator Data'!B54</f>
        <v>DOM</v>
      </c>
      <c r="C51" s="93">
        <f>IF('Indicator Data'!AR54="No data","x",ROUND(IF('Indicator Data'!AR54&gt;C$195,0,IF('Indicator Data'!AR54&lt;C$194,10,(C$195-'Indicator Data'!AR54)/(C$195-C$194)*10)),1))</f>
        <v>4.5999999999999996</v>
      </c>
      <c r="D51" s="94">
        <f t="shared" si="0"/>
        <v>4.5999999999999996</v>
      </c>
      <c r="E51" s="93">
        <f>IF('Indicator Data'!AT54="No data","x",ROUND(IF('Indicator Data'!AT54&gt;E$195,0,IF('Indicator Data'!AT54&lt;E$194,10,(E$195-'Indicator Data'!AT54)/(E$195-E$194)*10)),1))</f>
        <v>7</v>
      </c>
      <c r="F51" s="93">
        <f>IF('Indicator Data'!AS54="No data","x",ROUND(IF('Indicator Data'!AS54&gt;F$195,0,IF('Indicator Data'!AS54&lt;F$194,10,(F$195-'Indicator Data'!AS54)/(F$195-F$194)*10)),1))</f>
        <v>5.7</v>
      </c>
      <c r="G51" s="94">
        <f t="shared" si="1"/>
        <v>6.4</v>
      </c>
      <c r="H51" s="95">
        <f t="shared" si="2"/>
        <v>5.5</v>
      </c>
      <c r="I51" s="93">
        <f>IF('Indicator Data'!AV54="No data","x",ROUND(IF('Indicator Data'!AV54^2&gt;I$195,0,IF('Indicator Data'!AV54^2&lt;I$194,10,(I$195-'Indicator Data'!AV54^2)/(I$195-I$194)*10)),1))</f>
        <v>1.6</v>
      </c>
      <c r="J51" s="93">
        <f>IF(OR('Indicator Data'!AU54=0,'Indicator Data'!AU54="No data"),"x",ROUND(IF('Indicator Data'!AU54&gt;J$195,0,IF('Indicator Data'!AU54&lt;J$194,10,(J$195-'Indicator Data'!AU54)/(J$195-J$194)*10)),1))</f>
        <v>0</v>
      </c>
      <c r="K51" s="93">
        <f>IF('Indicator Data'!AW54="No data","x",ROUND(IF('Indicator Data'!AW54&gt;K$195,0,IF('Indicator Data'!AW54&lt;K$194,10,(K$195-'Indicator Data'!AW54)/(K$195-K$194)*10)),1))</f>
        <v>3.9</v>
      </c>
      <c r="L51" s="93">
        <f>IF('Indicator Data'!AX54="No data","x",ROUND(IF('Indicator Data'!AX54&gt;L$195,0,IF('Indicator Data'!AX54&lt;L$194,10,(L$195-'Indicator Data'!AX54)/(L$195-L$194)*10)),1))</f>
        <v>6.1</v>
      </c>
      <c r="M51" s="94">
        <f t="shared" si="3"/>
        <v>2.9</v>
      </c>
      <c r="N51" s="143">
        <f>IF('Indicator Data'!AY54="No data","x",'Indicator Data'!AY54/'Indicator Data'!BE54*100)</f>
        <v>60.016556291390735</v>
      </c>
      <c r="O51" s="93">
        <f t="shared" si="4"/>
        <v>4</v>
      </c>
      <c r="P51" s="93">
        <f>IF('Indicator Data'!AZ54="No data","x",ROUND(IF('Indicator Data'!AZ54&gt;P$195,0,IF('Indicator Data'!AZ54&lt;P$194,10,(P$195-'Indicator Data'!AZ54)/(P$195-P$194)*10)),1))</f>
        <v>1.8</v>
      </c>
      <c r="Q51" s="93">
        <f>IF('Indicator Data'!BA54="No data","x",ROUND(IF('Indicator Data'!BA54&gt;Q$195,0,IF('Indicator Data'!BA54&lt;Q$194,10,(Q$195-'Indicator Data'!BA54)/(Q$195-Q$194)*10)),1))</f>
        <v>3.1</v>
      </c>
      <c r="R51" s="94">
        <f t="shared" si="5"/>
        <v>3</v>
      </c>
      <c r="S51" s="93">
        <f>IF('Indicator Data'!Y54="No data","x",ROUND(IF('Indicator Data'!Y54&gt;S$195,0,IF('Indicator Data'!Y54&lt;S$194,10,(S$195-'Indicator Data'!Y54)/(S$195-S$194)*10)),1))</f>
        <v>6.2</v>
      </c>
      <c r="T51" s="93">
        <f>IF('Indicator Data'!Z54="No data","x",ROUND(IF('Indicator Data'!Z54&gt;T$195,0,IF('Indicator Data'!Z54&lt;T$194,10,(T$195-'Indicator Data'!Z54)/(T$195-T$194)*10)),1))</f>
        <v>3.3</v>
      </c>
      <c r="U51" s="93">
        <f>IF('Indicator Data'!AC54="No data","x",ROUND(IF('Indicator Data'!AC54&gt;U$195,0,IF('Indicator Data'!AC54&lt;U$194,10,(U$195-'Indicator Data'!AC54)/(U$195-U$194)*10)),1))</f>
        <v>7.2</v>
      </c>
      <c r="V51" s="93">
        <f>IF('Indicator Data'!AD54="No data","x",ROUND(IF('Indicator Data'!AD54&gt;V$195,10,IF('Indicator Data'!AD54&lt;V$194,0,10-(V$195-'Indicator Data'!AD54)/(V$195-V$194)*10)),1))</f>
        <v>1</v>
      </c>
      <c r="W51" s="94">
        <f t="shared" si="6"/>
        <v>4.4000000000000004</v>
      </c>
      <c r="X51" s="95">
        <f t="shared" si="7"/>
        <v>3.4</v>
      </c>
      <c r="Y51" s="171"/>
    </row>
    <row r="52" spans="1:25" s="4" customFormat="1" x14ac:dyDescent="0.35">
      <c r="A52" s="126" t="str">
        <f>'Indicator Data'!A55</f>
        <v>Ecuador</v>
      </c>
      <c r="B52" s="47" t="str">
        <f>'Indicator Data'!B55</f>
        <v>ECU</v>
      </c>
      <c r="C52" s="93">
        <f>IF('Indicator Data'!AR55="No data","x",ROUND(IF('Indicator Data'!AR55&gt;C$195,0,IF('Indicator Data'!AR55&lt;C$194,10,(C$195-'Indicator Data'!AR55)/(C$195-C$194)*10)),1))</f>
        <v>3</v>
      </c>
      <c r="D52" s="94">
        <f t="shared" si="0"/>
        <v>3</v>
      </c>
      <c r="E52" s="93">
        <f>IF('Indicator Data'!AT55="No data","x",ROUND(IF('Indicator Data'!AT55&gt;E$195,0,IF('Indicator Data'!AT55&lt;E$194,10,(E$195-'Indicator Data'!AT55)/(E$195-E$194)*10)),1))</f>
        <v>6.6</v>
      </c>
      <c r="F52" s="93">
        <f>IF('Indicator Data'!AS55="No data","x",ROUND(IF('Indicator Data'!AS55&gt;F$195,0,IF('Indicator Data'!AS55&lt;F$194,10,(F$195-'Indicator Data'!AS55)/(F$195-F$194)*10)),1))</f>
        <v>5.6</v>
      </c>
      <c r="G52" s="94">
        <f t="shared" si="1"/>
        <v>6.1</v>
      </c>
      <c r="H52" s="95">
        <f t="shared" si="2"/>
        <v>4.5999999999999996</v>
      </c>
      <c r="I52" s="93">
        <f>IF('Indicator Data'!AV55="No data","x",ROUND(IF('Indicator Data'!AV55^2&gt;I$195,0,IF('Indicator Data'!AV55^2&lt;I$194,10,(I$195-'Indicator Data'!AV55^2)/(I$195-I$194)*10)),1))</f>
        <v>1.2</v>
      </c>
      <c r="J52" s="93">
        <f>IF(OR('Indicator Data'!AU55=0,'Indicator Data'!AU55="No data"),"x",ROUND(IF('Indicator Data'!AU55&gt;J$195,0,IF('Indicator Data'!AU55&lt;J$194,10,(J$195-'Indicator Data'!AU55)/(J$195-J$194)*10)),1))</f>
        <v>0</v>
      </c>
      <c r="K52" s="93">
        <f>IF('Indicator Data'!AW55="No data","x",ROUND(IF('Indicator Data'!AW55&gt;K$195,0,IF('Indicator Data'!AW55&lt;K$194,10,(K$195-'Indicator Data'!AW55)/(K$195-K$194)*10)),1))</f>
        <v>4.5999999999999996</v>
      </c>
      <c r="L52" s="93">
        <f>IF('Indicator Data'!AX55="No data","x",ROUND(IF('Indicator Data'!AX55&gt;L$195,0,IF('Indicator Data'!AX55&lt;L$194,10,(L$195-'Indicator Data'!AX55)/(L$195-L$194)*10)),1))</f>
        <v>5.9</v>
      </c>
      <c r="M52" s="94">
        <f t="shared" si="3"/>
        <v>2.9</v>
      </c>
      <c r="N52" s="143">
        <f>IF('Indicator Data'!AY55="No data","x",'Indicator Data'!AY55/'Indicator Data'!BE55*100)</f>
        <v>24.963762280560477</v>
      </c>
      <c r="O52" s="93">
        <f t="shared" si="4"/>
        <v>7.6</v>
      </c>
      <c r="P52" s="93">
        <f>IF('Indicator Data'!AZ55="No data","x",ROUND(IF('Indicator Data'!AZ55&gt;P$195,0,IF('Indicator Data'!AZ55&lt;P$194,10,(P$195-'Indicator Data'!AZ55)/(P$195-P$194)*10)),1))</f>
        <v>1.7</v>
      </c>
      <c r="Q52" s="93">
        <f>IF('Indicator Data'!BA55="No data","x",ROUND(IF('Indicator Data'!BA55&gt;Q$195,0,IF('Indicator Data'!BA55&lt;Q$194,10,(Q$195-'Indicator Data'!BA55)/(Q$195-Q$194)*10)),1))</f>
        <v>2.6</v>
      </c>
      <c r="R52" s="94">
        <f t="shared" si="5"/>
        <v>4</v>
      </c>
      <c r="S52" s="93">
        <f>IF('Indicator Data'!Y55="No data","x",ROUND(IF('Indicator Data'!Y55&gt;S$195,0,IF('Indicator Data'!Y55&lt;S$194,10,(S$195-'Indicator Data'!Y55)/(S$195-S$194)*10)),1))</f>
        <v>5.7</v>
      </c>
      <c r="T52" s="93">
        <f>IF('Indicator Data'!Z55="No data","x",ROUND(IF('Indicator Data'!Z55&gt;T$195,0,IF('Indicator Data'!Z55&lt;T$194,10,(T$195-'Indicator Data'!Z55)/(T$195-T$194)*10)),1))</f>
        <v>4.5999999999999996</v>
      </c>
      <c r="U52" s="93">
        <f>IF('Indicator Data'!AC55="No data","x",ROUND(IF('Indicator Data'!AC55&gt;U$195,0,IF('Indicator Data'!AC55&lt;U$194,10,(U$195-'Indicator Data'!AC55)/(U$195-U$194)*10)),1))</f>
        <v>6.8</v>
      </c>
      <c r="V52" s="93">
        <f>IF('Indicator Data'!AD55="No data","x",ROUND(IF('Indicator Data'!AD55&gt;V$195,10,IF('Indicator Data'!AD55&lt;V$194,0,10-(V$195-'Indicator Data'!AD55)/(V$195-V$194)*10)),1))</f>
        <v>0.7</v>
      </c>
      <c r="W52" s="94">
        <f t="shared" si="6"/>
        <v>4.5</v>
      </c>
      <c r="X52" s="95">
        <f t="shared" si="7"/>
        <v>3.8</v>
      </c>
      <c r="Y52" s="171"/>
    </row>
    <row r="53" spans="1:25" s="4" customFormat="1" x14ac:dyDescent="0.35">
      <c r="A53" s="126" t="str">
        <f>'Indicator Data'!A56</f>
        <v>Egypt</v>
      </c>
      <c r="B53" s="47" t="str">
        <f>'Indicator Data'!B56</f>
        <v>EGY</v>
      </c>
      <c r="C53" s="93">
        <f>IF('Indicator Data'!AR56="No data","x",ROUND(IF('Indicator Data'!AR56&gt;C$195,0,IF('Indicator Data'!AR56&lt;C$194,10,(C$195-'Indicator Data'!AR56)/(C$195-C$194)*10)),1))</f>
        <v>4.2</v>
      </c>
      <c r="D53" s="94">
        <f t="shared" si="0"/>
        <v>4.2</v>
      </c>
      <c r="E53" s="93">
        <f>IF('Indicator Data'!AT56="No data","x",ROUND(IF('Indicator Data'!AT56&gt;E$195,0,IF('Indicator Data'!AT56&lt;E$194,10,(E$195-'Indicator Data'!AT56)/(E$195-E$194)*10)),1))</f>
        <v>6.5</v>
      </c>
      <c r="F53" s="93">
        <f>IF('Indicator Data'!AS56="No data","x",ROUND(IF('Indicator Data'!AS56&gt;F$195,0,IF('Indicator Data'!AS56&lt;F$194,10,(F$195-'Indicator Data'!AS56)/(F$195-F$194)*10)),1))</f>
        <v>6.2</v>
      </c>
      <c r="G53" s="94">
        <f t="shared" si="1"/>
        <v>6.4</v>
      </c>
      <c r="H53" s="95">
        <f t="shared" si="2"/>
        <v>5.3</v>
      </c>
      <c r="I53" s="93">
        <f>IF('Indicator Data'!AV56="No data","x",ROUND(IF('Indicator Data'!AV56^2&gt;I$195,0,IF('Indicator Data'!AV56^2&lt;I$194,10,(I$195-'Indicator Data'!AV56^2)/(I$195-I$194)*10)),1))</f>
        <v>3.8</v>
      </c>
      <c r="J53" s="93">
        <f>IF(OR('Indicator Data'!AU56=0,'Indicator Data'!AU56="No data"),"x",ROUND(IF('Indicator Data'!AU56&gt;J$195,0,IF('Indicator Data'!AU56&lt;J$194,10,(J$195-'Indicator Data'!AU56)/(J$195-J$194)*10)),1))</f>
        <v>0</v>
      </c>
      <c r="K53" s="93">
        <f>IF('Indicator Data'!AW56="No data","x",ROUND(IF('Indicator Data'!AW56&gt;K$195,0,IF('Indicator Data'!AW56&lt;K$194,10,(K$195-'Indicator Data'!AW56)/(K$195-K$194)*10)),1))</f>
        <v>5.9</v>
      </c>
      <c r="L53" s="93">
        <f>IF('Indicator Data'!AX56="No data","x",ROUND(IF('Indicator Data'!AX56&gt;L$195,0,IF('Indicator Data'!AX56&lt;L$194,10,(L$195-'Indicator Data'!AX56)/(L$195-L$194)*10)),1))</f>
        <v>4.4000000000000004</v>
      </c>
      <c r="M53" s="94">
        <f t="shared" si="3"/>
        <v>3.5</v>
      </c>
      <c r="N53" s="143">
        <f>IF('Indicator Data'!AY56="No data","x",'Indicator Data'!AY56/'Indicator Data'!BE56*100)</f>
        <v>8.3379376161534982</v>
      </c>
      <c r="O53" s="93">
        <f t="shared" si="4"/>
        <v>9.3000000000000007</v>
      </c>
      <c r="P53" s="93">
        <f>IF('Indicator Data'!AZ56="No data","x",ROUND(IF('Indicator Data'!AZ56&gt;P$195,0,IF('Indicator Data'!AZ56&lt;P$194,10,(P$195-'Indicator Data'!AZ56)/(P$195-P$194)*10)),1))</f>
        <v>0.6</v>
      </c>
      <c r="Q53" s="93">
        <f>IF('Indicator Data'!BA56="No data","x",ROUND(IF('Indicator Data'!BA56&gt;Q$195,0,IF('Indicator Data'!BA56&lt;Q$194,10,(Q$195-'Indicator Data'!BA56)/(Q$195-Q$194)*10)),1))</f>
        <v>0.1</v>
      </c>
      <c r="R53" s="94">
        <f t="shared" si="5"/>
        <v>3.3</v>
      </c>
      <c r="S53" s="93">
        <f>IF('Indicator Data'!Y56="No data","x",ROUND(IF('Indicator Data'!Y56&gt;S$195,0,IF('Indicator Data'!Y56&lt;S$194,10,(S$195-'Indicator Data'!Y56)/(S$195-S$194)*10)),1))</f>
        <v>2.9</v>
      </c>
      <c r="T53" s="93">
        <f>IF('Indicator Data'!Z56="No data","x",ROUND(IF('Indicator Data'!Z56&gt;T$195,0,IF('Indicator Data'!Z56&lt;T$194,10,(T$195-'Indicator Data'!Z56)/(T$195-T$194)*10)),1))</f>
        <v>1.3</v>
      </c>
      <c r="U53" s="93">
        <f>IF('Indicator Data'!AC56="No data","x",ROUND(IF('Indicator Data'!AC56&gt;U$195,0,IF('Indicator Data'!AC56&lt;U$194,10,(U$195-'Indicator Data'!AC56)/(U$195-U$194)*10)),1))</f>
        <v>8.5</v>
      </c>
      <c r="V53" s="93">
        <f>IF('Indicator Data'!AD56="No data","x",ROUND(IF('Indicator Data'!AD56&gt;V$195,10,IF('Indicator Data'!AD56&lt;V$194,0,10-(V$195-'Indicator Data'!AD56)/(V$195-V$194)*10)),1))</f>
        <v>0.4</v>
      </c>
      <c r="W53" s="94">
        <f t="shared" si="6"/>
        <v>3.3</v>
      </c>
      <c r="X53" s="95">
        <f t="shared" si="7"/>
        <v>3.4</v>
      </c>
      <c r="Y53" s="171"/>
    </row>
    <row r="54" spans="1:25" s="4" customFormat="1" x14ac:dyDescent="0.35">
      <c r="A54" s="126" t="str">
        <f>'Indicator Data'!A57</f>
        <v>El Salvador</v>
      </c>
      <c r="B54" s="47" t="str">
        <f>'Indicator Data'!B57</f>
        <v>SLV</v>
      </c>
      <c r="C54" s="93">
        <f>IF('Indicator Data'!AR57="No data","x",ROUND(IF('Indicator Data'!AR57&gt;C$195,0,IF('Indicator Data'!AR57&lt;C$194,10,(C$195-'Indicator Data'!AR57)/(C$195-C$194)*10)),1))</f>
        <v>5.2</v>
      </c>
      <c r="D54" s="94">
        <f t="shared" si="0"/>
        <v>5.2</v>
      </c>
      <c r="E54" s="93">
        <f>IF('Indicator Data'!AT57="No data","x",ROUND(IF('Indicator Data'!AT57&gt;E$195,0,IF('Indicator Data'!AT57&lt;E$194,10,(E$195-'Indicator Data'!AT57)/(E$195-E$194)*10)),1))</f>
        <v>6.5</v>
      </c>
      <c r="F54" s="93">
        <f>IF('Indicator Data'!AS57="No data","x",ROUND(IF('Indicator Data'!AS57&gt;F$195,0,IF('Indicator Data'!AS57&lt;F$194,10,(F$195-'Indicator Data'!AS57)/(F$195-F$194)*10)),1))</f>
        <v>5.7</v>
      </c>
      <c r="G54" s="94">
        <f t="shared" si="1"/>
        <v>6.1</v>
      </c>
      <c r="H54" s="95">
        <f t="shared" si="2"/>
        <v>5.7</v>
      </c>
      <c r="I54" s="93">
        <f>IF('Indicator Data'!AV57="No data","x",ROUND(IF('Indicator Data'!AV57^2&gt;I$195,0,IF('Indicator Data'!AV57^2&lt;I$194,10,(I$195-'Indicator Data'!AV57^2)/(I$195-I$194)*10)),1))</f>
        <v>2.5</v>
      </c>
      <c r="J54" s="93">
        <f>IF(OR('Indicator Data'!AU57=0,'Indicator Data'!AU57="No data"),"x",ROUND(IF('Indicator Data'!AU57&gt;J$195,0,IF('Indicator Data'!AU57&lt;J$194,10,(J$195-'Indicator Data'!AU57)/(J$195-J$194)*10)),1))</f>
        <v>0.1</v>
      </c>
      <c r="K54" s="93">
        <f>IF('Indicator Data'!AW57="No data","x",ROUND(IF('Indicator Data'!AW57&gt;K$195,0,IF('Indicator Data'!AW57&lt;K$194,10,(K$195-'Indicator Data'!AW57)/(K$195-K$194)*10)),1))</f>
        <v>7.1</v>
      </c>
      <c r="L54" s="93">
        <f>IF('Indicator Data'!AX57="No data","x",ROUND(IF('Indicator Data'!AX57&gt;L$195,0,IF('Indicator Data'!AX57&lt;L$194,10,(L$195-'Indicator Data'!AX57)/(L$195-L$194)*10)),1))</f>
        <v>3</v>
      </c>
      <c r="M54" s="94">
        <f t="shared" si="3"/>
        <v>3.2</v>
      </c>
      <c r="N54" s="143">
        <f>IF('Indicator Data'!AY57="No data","x",'Indicator Data'!AY57/'Indicator Data'!BE57*100)</f>
        <v>53.088803088803097</v>
      </c>
      <c r="O54" s="93">
        <f t="shared" si="4"/>
        <v>4.7</v>
      </c>
      <c r="P54" s="93">
        <f>IF('Indicator Data'!AZ57="No data","x",ROUND(IF('Indicator Data'!AZ57&gt;P$195,0,IF('Indicator Data'!AZ57&lt;P$194,10,(P$195-'Indicator Data'!AZ57)/(P$195-P$194)*10)),1))</f>
        <v>2.8</v>
      </c>
      <c r="Q54" s="93">
        <f>IF('Indicator Data'!BA57="No data","x",ROUND(IF('Indicator Data'!BA57&gt;Q$195,0,IF('Indicator Data'!BA57&lt;Q$194,10,(Q$195-'Indicator Data'!BA57)/(Q$195-Q$194)*10)),1))</f>
        <v>1.2</v>
      </c>
      <c r="R54" s="94">
        <f t="shared" si="5"/>
        <v>2.9</v>
      </c>
      <c r="S54" s="93">
        <f>IF('Indicator Data'!Y57="No data","x",ROUND(IF('Indicator Data'!Y57&gt;S$195,0,IF('Indicator Data'!Y57&lt;S$194,10,(S$195-'Indicator Data'!Y57)/(S$195-S$194)*10)),1))</f>
        <v>6</v>
      </c>
      <c r="T54" s="93">
        <f>IF('Indicator Data'!Z57="No data","x",ROUND(IF('Indicator Data'!Z57&gt;T$195,0,IF('Indicator Data'!Z57&lt;T$194,10,(T$195-'Indicator Data'!Z57)/(T$195-T$194)*10)),1))</f>
        <v>3.6</v>
      </c>
      <c r="U54" s="93">
        <f>IF('Indicator Data'!AC57="No data","x",ROUND(IF('Indicator Data'!AC57&gt;U$195,0,IF('Indicator Data'!AC57&lt;U$194,10,(U$195-'Indicator Data'!AC57)/(U$195-U$194)*10)),1))</f>
        <v>8.1999999999999993</v>
      </c>
      <c r="V54" s="93">
        <f>IF('Indicator Data'!AD57="No data","x",ROUND(IF('Indicator Data'!AD57&gt;V$195,10,IF('Indicator Data'!AD57&lt;V$194,0,10-(V$195-'Indicator Data'!AD57)/(V$195-V$194)*10)),1))</f>
        <v>0.6</v>
      </c>
      <c r="W54" s="94">
        <f t="shared" si="6"/>
        <v>4.5999999999999996</v>
      </c>
      <c r="X54" s="95">
        <f t="shared" si="7"/>
        <v>3.6</v>
      </c>
      <c r="Y54" s="171"/>
    </row>
    <row r="55" spans="1:25" s="4" customFormat="1" x14ac:dyDescent="0.35">
      <c r="A55" s="126" t="str">
        <f>'Indicator Data'!A58</f>
        <v>Equatorial Guinea</v>
      </c>
      <c r="B55" s="47" t="str">
        <f>'Indicator Data'!B58</f>
        <v>GNQ</v>
      </c>
      <c r="C55" s="93" t="str">
        <f>IF('Indicator Data'!AR58="No data","x",ROUND(IF('Indicator Data'!AR58&gt;C$195,0,IF('Indicator Data'!AR58&lt;C$194,10,(C$195-'Indicator Data'!AR58)/(C$195-C$194)*10)),1))</f>
        <v>x</v>
      </c>
      <c r="D55" s="94" t="str">
        <f t="shared" si="0"/>
        <v>x</v>
      </c>
      <c r="E55" s="93">
        <f>IF('Indicator Data'!AT58="No data","x",ROUND(IF('Indicator Data'!AT58&gt;E$195,0,IF('Indicator Data'!AT58&lt;E$194,10,(E$195-'Indicator Data'!AT58)/(E$195-E$194)*10)),1))</f>
        <v>8.4</v>
      </c>
      <c r="F55" s="93">
        <f>IF('Indicator Data'!AS58="No data","x",ROUND(IF('Indicator Data'!AS58&gt;F$195,0,IF('Indicator Data'!AS58&lt;F$194,10,(F$195-'Indicator Data'!AS58)/(F$195-F$194)*10)),1))</f>
        <v>7.9</v>
      </c>
      <c r="G55" s="94">
        <f t="shared" si="1"/>
        <v>8.1999999999999993</v>
      </c>
      <c r="H55" s="95">
        <f t="shared" si="2"/>
        <v>8.1999999999999993</v>
      </c>
      <c r="I55" s="93">
        <f>IF('Indicator Data'!AV58="No data","x",ROUND(IF('Indicator Data'!AV58^2&gt;I$195,0,IF('Indicator Data'!AV58^2&lt;I$194,10,(I$195-'Indicator Data'!AV58^2)/(I$195-I$194)*10)),1))</f>
        <v>1</v>
      </c>
      <c r="J55" s="93">
        <f>IF(OR('Indicator Data'!AU58=0,'Indicator Data'!AU58="No data"),"x",ROUND(IF('Indicator Data'!AU58&gt;J$195,0,IF('Indicator Data'!AU58&lt;J$194,10,(J$195-'Indicator Data'!AU58)/(J$195-J$194)*10)),1))</f>
        <v>3.2</v>
      </c>
      <c r="K55" s="93">
        <f>IF('Indicator Data'!AW58="No data","x",ROUND(IF('Indicator Data'!AW58&gt;K$195,0,IF('Indicator Data'!AW58&lt;K$194,10,(K$195-'Indicator Data'!AW58)/(K$195-K$194)*10)),1))</f>
        <v>7.6</v>
      </c>
      <c r="L55" s="93">
        <f>IF('Indicator Data'!AX58="No data","x",ROUND(IF('Indicator Data'!AX58&gt;L$195,0,IF('Indicator Data'!AX58&lt;L$194,10,(L$195-'Indicator Data'!AX58)/(L$195-L$194)*10)),1))</f>
        <v>6.9</v>
      </c>
      <c r="M55" s="94">
        <f t="shared" si="3"/>
        <v>4.7</v>
      </c>
      <c r="N55" s="143">
        <f>IF('Indicator Data'!AY58="No data","x",'Indicator Data'!AY58/'Indicator Data'!BE58*100)</f>
        <v>11.408199643493761</v>
      </c>
      <c r="O55" s="93">
        <f t="shared" si="4"/>
        <v>8.9</v>
      </c>
      <c r="P55" s="93">
        <f>IF('Indicator Data'!AZ58="No data","x",ROUND(IF('Indicator Data'!AZ58&gt;P$195,0,IF('Indicator Data'!AZ58&lt;P$194,10,(P$195-'Indicator Data'!AZ58)/(P$195-P$194)*10)),1))</f>
        <v>2.8</v>
      </c>
      <c r="Q55" s="93">
        <f>IF('Indicator Data'!BA58="No data","x",ROUND(IF('Indicator Data'!BA58&gt;Q$195,0,IF('Indicator Data'!BA58&lt;Q$194,10,(Q$195-'Indicator Data'!BA58)/(Q$195-Q$194)*10)),1))</f>
        <v>10</v>
      </c>
      <c r="R55" s="94">
        <f t="shared" si="5"/>
        <v>7.2</v>
      </c>
      <c r="S55" s="93" t="str">
        <f>IF('Indicator Data'!Y58="No data","x",ROUND(IF('Indicator Data'!Y58&gt;S$195,0,IF('Indicator Data'!Y58&lt;S$194,10,(S$195-'Indicator Data'!Y58)/(S$195-S$194)*10)),1))</f>
        <v>x</v>
      </c>
      <c r="T55" s="93">
        <f>IF('Indicator Data'!Z58="No data","x",ROUND(IF('Indicator Data'!Z58&gt;T$195,0,IF('Indicator Data'!Z58&lt;T$194,10,(T$195-'Indicator Data'!Z58)/(T$195-T$194)*10)),1))</f>
        <v>10</v>
      </c>
      <c r="U55" s="93">
        <f>IF('Indicator Data'!AC58="No data","x",ROUND(IF('Indicator Data'!AC58&gt;U$195,0,IF('Indicator Data'!AC58&lt;U$194,10,(U$195-'Indicator Data'!AC58)/(U$195-U$194)*10)),1))</f>
        <v>7.5</v>
      </c>
      <c r="V55" s="93">
        <f>IF('Indicator Data'!AD58="No data","x",ROUND(IF('Indicator Data'!AD58&gt;V$195,10,IF('Indicator Data'!AD58&lt;V$194,0,10-(V$195-'Indicator Data'!AD58)/(V$195-V$194)*10)),1))</f>
        <v>3.8</v>
      </c>
      <c r="W55" s="94">
        <f t="shared" si="6"/>
        <v>7.1</v>
      </c>
      <c r="X55" s="95">
        <f t="shared" si="7"/>
        <v>6.3</v>
      </c>
      <c r="Y55" s="171"/>
    </row>
    <row r="56" spans="1:25" s="4" customFormat="1" x14ac:dyDescent="0.35">
      <c r="A56" s="126" t="str">
        <f>'Indicator Data'!A59</f>
        <v>Eritrea</v>
      </c>
      <c r="B56" s="47" t="str">
        <f>'Indicator Data'!B59</f>
        <v>ERI</v>
      </c>
      <c r="C56" s="93" t="str">
        <f>IF('Indicator Data'!AR59="No data","x",ROUND(IF('Indicator Data'!AR59&gt;C$195,0,IF('Indicator Data'!AR59&lt;C$194,10,(C$195-'Indicator Data'!AR59)/(C$195-C$194)*10)),1))</f>
        <v>x</v>
      </c>
      <c r="D56" s="94" t="str">
        <f t="shared" si="0"/>
        <v>x</v>
      </c>
      <c r="E56" s="93">
        <f>IF('Indicator Data'!AT59="No data","x",ROUND(IF('Indicator Data'!AT59&gt;E$195,0,IF('Indicator Data'!AT59&lt;E$194,10,(E$195-'Indicator Data'!AT59)/(E$195-E$194)*10)),1))</f>
        <v>7.6</v>
      </c>
      <c r="F56" s="93">
        <f>IF('Indicator Data'!AS59="No data","x",ROUND(IF('Indicator Data'!AS59&gt;F$195,0,IF('Indicator Data'!AS59&lt;F$194,10,(F$195-'Indicator Data'!AS59)/(F$195-F$194)*10)),1))</f>
        <v>8.5</v>
      </c>
      <c r="G56" s="94">
        <f t="shared" si="1"/>
        <v>8.1</v>
      </c>
      <c r="H56" s="95">
        <f t="shared" si="2"/>
        <v>8.1</v>
      </c>
      <c r="I56" s="93">
        <f>IF('Indicator Data'!AV59="No data","x",ROUND(IF('Indicator Data'!AV59^2&gt;I$195,0,IF('Indicator Data'!AV59^2&lt;I$194,10,(I$195-'Indicator Data'!AV59^2)/(I$195-I$194)*10)),1))</f>
        <v>5</v>
      </c>
      <c r="J56" s="93">
        <f>IF(OR('Indicator Data'!AU59=0,'Indicator Data'!AU59="No data"),"x",ROUND(IF('Indicator Data'!AU59&gt;J$195,0,IF('Indicator Data'!AU59&lt;J$194,10,(J$195-'Indicator Data'!AU59)/(J$195-J$194)*10)),1))</f>
        <v>5.3</v>
      </c>
      <c r="K56" s="93">
        <f>IF('Indicator Data'!AW59="No data","x",ROUND(IF('Indicator Data'!AW59&gt;K$195,0,IF('Indicator Data'!AW59&lt;K$194,10,(K$195-'Indicator Data'!AW59)/(K$195-K$194)*10)),1))</f>
        <v>9.9</v>
      </c>
      <c r="L56" s="93">
        <f>IF('Indicator Data'!AX59="No data","x",ROUND(IF('Indicator Data'!AX59&gt;L$195,0,IF('Indicator Data'!AX59&lt;L$194,10,(L$195-'Indicator Data'!AX59)/(L$195-L$194)*10)),1))</f>
        <v>9.9</v>
      </c>
      <c r="M56" s="94">
        <f t="shared" si="3"/>
        <v>7.5</v>
      </c>
      <c r="N56" s="143">
        <f>IF('Indicator Data'!AY59="No data","x",'Indicator Data'!AY59/'Indicator Data'!BE59*100)</f>
        <v>4.6534653465346532</v>
      </c>
      <c r="O56" s="93">
        <f t="shared" si="4"/>
        <v>9.6</v>
      </c>
      <c r="P56" s="93">
        <f>IF('Indicator Data'!AZ59="No data","x",ROUND(IF('Indicator Data'!AZ59&gt;P$195,0,IF('Indicator Data'!AZ59&lt;P$194,10,(P$195-'Indicator Data'!AZ59)/(P$195-P$194)*10)),1))</f>
        <v>9.4</v>
      </c>
      <c r="Q56" s="93">
        <f>IF('Indicator Data'!BA59="No data","x",ROUND(IF('Indicator Data'!BA59&gt;Q$195,0,IF('Indicator Data'!BA59&lt;Q$194,10,(Q$195-'Indicator Data'!BA59)/(Q$195-Q$194)*10)),1))</f>
        <v>8.4</v>
      </c>
      <c r="R56" s="94">
        <f t="shared" si="5"/>
        <v>9.1</v>
      </c>
      <c r="S56" s="93" t="str">
        <f>IF('Indicator Data'!Y59="No data","x",ROUND(IF('Indicator Data'!Y59&gt;S$195,0,IF('Indicator Data'!Y59&lt;S$194,10,(S$195-'Indicator Data'!Y59)/(S$195-S$194)*10)),1))</f>
        <v>x</v>
      </c>
      <c r="T56" s="93">
        <f>IF('Indicator Data'!Z59="No data","x",ROUND(IF('Indicator Data'!Z59&gt;T$195,0,IF('Indicator Data'!Z59&lt;T$194,10,(T$195-'Indicator Data'!Z59)/(T$195-T$194)*10)),1))</f>
        <v>0</v>
      </c>
      <c r="U56" s="93">
        <f>IF('Indicator Data'!AC59="No data","x",ROUND(IF('Indicator Data'!AC59&gt;U$195,0,IF('Indicator Data'!AC59&lt;U$194,10,(U$195-'Indicator Data'!AC59)/(U$195-U$194)*10)),1))</f>
        <v>10</v>
      </c>
      <c r="V56" s="93">
        <f>IF('Indicator Data'!AD59="No data","x",ROUND(IF('Indicator Data'!AD59&gt;V$195,10,IF('Indicator Data'!AD59&lt;V$194,0,10-(V$195-'Indicator Data'!AD59)/(V$195-V$194)*10)),1))</f>
        <v>5.6</v>
      </c>
      <c r="W56" s="94">
        <f t="shared" si="6"/>
        <v>5.2</v>
      </c>
      <c r="X56" s="95">
        <f t="shared" si="7"/>
        <v>7.3</v>
      </c>
      <c r="Y56" s="171"/>
    </row>
    <row r="57" spans="1:25" s="4" customFormat="1" x14ac:dyDescent="0.35">
      <c r="A57" s="126" t="str">
        <f>'Indicator Data'!A60</f>
        <v>Estonia</v>
      </c>
      <c r="B57" s="47" t="str">
        <f>'Indicator Data'!B60</f>
        <v>EST</v>
      </c>
      <c r="C57" s="93" t="str">
        <f>IF('Indicator Data'!AR60="No data","x",ROUND(IF('Indicator Data'!AR60&gt;C$195,0,IF('Indicator Data'!AR60&lt;C$194,10,(C$195-'Indicator Data'!AR60)/(C$195-C$194)*10)),1))</f>
        <v>x</v>
      </c>
      <c r="D57" s="94" t="str">
        <f t="shared" si="0"/>
        <v>x</v>
      </c>
      <c r="E57" s="93">
        <f>IF('Indicator Data'!AT60="No data","x",ROUND(IF('Indicator Data'!AT60&gt;E$195,0,IF('Indicator Data'!AT60&lt;E$194,10,(E$195-'Indicator Data'!AT60)/(E$195-E$194)*10)),1))</f>
        <v>2.7</v>
      </c>
      <c r="F57" s="93">
        <f>IF('Indicator Data'!AS60="No data","x",ROUND(IF('Indicator Data'!AS60&gt;F$195,0,IF('Indicator Data'!AS60&lt;F$194,10,(F$195-'Indicator Data'!AS60)/(F$195-F$194)*10)),1))</f>
        <v>2.8</v>
      </c>
      <c r="G57" s="94">
        <f t="shared" si="1"/>
        <v>2.8</v>
      </c>
      <c r="H57" s="95">
        <f t="shared" si="2"/>
        <v>2.8</v>
      </c>
      <c r="I57" s="93">
        <f>IF('Indicator Data'!AV60="No data","x",ROUND(IF('Indicator Data'!AV60^2&gt;I$195,0,IF('Indicator Data'!AV60^2&lt;I$194,10,(I$195-'Indicator Data'!AV60^2)/(I$195-I$194)*10)),1))</f>
        <v>0</v>
      </c>
      <c r="J57" s="93">
        <f>IF(OR('Indicator Data'!AU60=0,'Indicator Data'!AU60="No data"),"x",ROUND(IF('Indicator Data'!AU60&gt;J$195,0,IF('Indicator Data'!AU60&lt;J$194,10,(J$195-'Indicator Data'!AU60)/(J$195-J$194)*10)),1))</f>
        <v>0</v>
      </c>
      <c r="K57" s="93">
        <f>IF('Indicator Data'!AW60="No data","x",ROUND(IF('Indicator Data'!AW60&gt;K$195,0,IF('Indicator Data'!AW60&lt;K$194,10,(K$195-'Indicator Data'!AW60)/(K$195-K$194)*10)),1))</f>
        <v>1.3</v>
      </c>
      <c r="L57" s="93">
        <f>IF('Indicator Data'!AX60="No data","x",ROUND(IF('Indicator Data'!AX60&gt;L$195,0,IF('Indicator Data'!AX60&lt;L$194,10,(L$195-'Indicator Data'!AX60)/(L$195-L$194)*10)),1))</f>
        <v>2.6</v>
      </c>
      <c r="M57" s="94">
        <f t="shared" si="3"/>
        <v>1</v>
      </c>
      <c r="N57" s="143">
        <f>IF('Indicator Data'!AY60="No data","x",'Indicator Data'!AY60/'Indicator Data'!BE60*100)</f>
        <v>125.02948808681293</v>
      </c>
      <c r="O57" s="93">
        <f t="shared" si="4"/>
        <v>0</v>
      </c>
      <c r="P57" s="93">
        <f>IF('Indicator Data'!AZ60="No data","x",ROUND(IF('Indicator Data'!AZ60&gt;P$195,0,IF('Indicator Data'!AZ60&lt;P$194,10,(P$195-'Indicator Data'!AZ60)/(P$195-P$194)*10)),1))</f>
        <v>0.3</v>
      </c>
      <c r="Q57" s="93">
        <f>IF('Indicator Data'!BA60="No data","x",ROUND(IF('Indicator Data'!BA60&gt;Q$195,0,IF('Indicator Data'!BA60&lt;Q$194,10,(Q$195-'Indicator Data'!BA60)/(Q$195-Q$194)*10)),1))</f>
        <v>0.1</v>
      </c>
      <c r="R57" s="94">
        <f t="shared" si="5"/>
        <v>0.1</v>
      </c>
      <c r="S57" s="93">
        <f>IF('Indicator Data'!Y60="No data","x",ROUND(IF('Indicator Data'!Y60&gt;S$195,0,IF('Indicator Data'!Y60&lt;S$194,10,(S$195-'Indicator Data'!Y60)/(S$195-S$194)*10)),1))</f>
        <v>1.9</v>
      </c>
      <c r="T57" s="93">
        <f>IF('Indicator Data'!Z60="No data","x",ROUND(IF('Indicator Data'!Z60&gt;T$195,0,IF('Indicator Data'!Z60&lt;T$194,10,(T$195-'Indicator Data'!Z60)/(T$195-T$194)*10)),1))</f>
        <v>1.5</v>
      </c>
      <c r="U57" s="93">
        <f>IF('Indicator Data'!AC60="No data","x",ROUND(IF('Indicator Data'!AC60&gt;U$195,0,IF('Indicator Data'!AC60&lt;U$194,10,(U$195-'Indicator Data'!AC60)/(U$195-U$194)*10)),1))</f>
        <v>3.8</v>
      </c>
      <c r="V57" s="93">
        <f>IF('Indicator Data'!AD60="No data","x",ROUND(IF('Indicator Data'!AD60&gt;V$195,10,IF('Indicator Data'!AD60&lt;V$194,0,10-(V$195-'Indicator Data'!AD60)/(V$195-V$194)*10)),1))</f>
        <v>0.1</v>
      </c>
      <c r="W57" s="94">
        <f t="shared" si="6"/>
        <v>1.8</v>
      </c>
      <c r="X57" s="95">
        <f t="shared" si="7"/>
        <v>1</v>
      </c>
      <c r="Y57" s="171"/>
    </row>
    <row r="58" spans="1:25" s="4" customFormat="1" x14ac:dyDescent="0.35">
      <c r="A58" s="126" t="str">
        <f>'Indicator Data'!A61</f>
        <v>Eswatini</v>
      </c>
      <c r="B58" s="47" t="str">
        <f>'Indicator Data'!B61</f>
        <v>SWZ</v>
      </c>
      <c r="C58" s="93">
        <f>IF('Indicator Data'!AR61="No data","x",ROUND(IF('Indicator Data'!AR61&gt;C$195,0,IF('Indicator Data'!AR61&lt;C$194,10,(C$195-'Indicator Data'!AR61)/(C$195-C$194)*10)),1))</f>
        <v>4.4000000000000004</v>
      </c>
      <c r="D58" s="94">
        <f t="shared" si="0"/>
        <v>4.4000000000000004</v>
      </c>
      <c r="E58" s="93">
        <f>IF('Indicator Data'!AT61="No data","x",ROUND(IF('Indicator Data'!AT61&gt;E$195,0,IF('Indicator Data'!AT61&lt;E$194,10,(E$195-'Indicator Data'!AT61)/(E$195-E$194)*10)),1))</f>
        <v>6.2</v>
      </c>
      <c r="F58" s="93">
        <f>IF('Indicator Data'!AS61="No data","x",ROUND(IF('Indicator Data'!AS61&gt;F$195,0,IF('Indicator Data'!AS61&lt;F$194,10,(F$195-'Indicator Data'!AS61)/(F$195-F$194)*10)),1))</f>
        <v>6.1</v>
      </c>
      <c r="G58" s="94">
        <f t="shared" si="1"/>
        <v>6.2</v>
      </c>
      <c r="H58" s="95">
        <f t="shared" si="2"/>
        <v>5.3</v>
      </c>
      <c r="I58" s="93">
        <f>IF('Indicator Data'!AV61="No data","x",ROUND(IF('Indicator Data'!AV61^2&gt;I$195,0,IF('Indicator Data'!AV61^2&lt;I$194,10,(I$195-'Indicator Data'!AV61^2)/(I$195-I$194)*10)),1))</f>
        <v>2.6</v>
      </c>
      <c r="J58" s="93">
        <f>IF(OR('Indicator Data'!AU61=0,'Indicator Data'!AU61="No data"),"x",ROUND(IF('Indicator Data'!AU61&gt;J$195,0,IF('Indicator Data'!AU61&lt;J$194,10,(J$195-'Indicator Data'!AU61)/(J$195-J$194)*10)),1))</f>
        <v>3.4</v>
      </c>
      <c r="K58" s="93">
        <f>IF('Indicator Data'!AW61="No data","x",ROUND(IF('Indicator Data'!AW61&gt;K$195,0,IF('Indicator Data'!AW61&lt;K$194,10,(K$195-'Indicator Data'!AW61)/(K$195-K$194)*10)),1))</f>
        <v>7.1</v>
      </c>
      <c r="L58" s="93">
        <f>IF('Indicator Data'!AX61="No data","x",ROUND(IF('Indicator Data'!AX61&gt;L$195,0,IF('Indicator Data'!AX61&lt;L$194,10,(L$195-'Indicator Data'!AX61)/(L$195-L$194)*10)),1))</f>
        <v>6.3</v>
      </c>
      <c r="M58" s="94">
        <f t="shared" si="3"/>
        <v>4.9000000000000004</v>
      </c>
      <c r="N58" s="143">
        <f>IF('Indicator Data'!AY61="No data","x",'Indicator Data'!AY61/'Indicator Data'!BE61*100)</f>
        <v>41.860465116279073</v>
      </c>
      <c r="O58" s="93">
        <f t="shared" si="4"/>
        <v>5.9</v>
      </c>
      <c r="P58" s="93">
        <f>IF('Indicator Data'!AZ61="No data","x",ROUND(IF('Indicator Data'!AZ61&gt;P$195,0,IF('Indicator Data'!AZ61&lt;P$194,10,(P$195-'Indicator Data'!AZ61)/(P$195-P$194)*10)),1))</f>
        <v>4.7</v>
      </c>
      <c r="Q58" s="93">
        <f>IF('Indicator Data'!BA61="No data","x",ROUND(IF('Indicator Data'!BA61&gt;Q$195,0,IF('Indicator Data'!BA61&lt;Q$194,10,(Q$195-'Indicator Data'!BA61)/(Q$195-Q$194)*10)),1))</f>
        <v>5.2</v>
      </c>
      <c r="R58" s="94">
        <f t="shared" si="5"/>
        <v>5.3</v>
      </c>
      <c r="S58" s="93">
        <f>IF('Indicator Data'!Y61="No data","x",ROUND(IF('Indicator Data'!Y61&gt;S$195,0,IF('Indicator Data'!Y61&lt;S$194,10,(S$195-'Indicator Data'!Y61)/(S$195-S$194)*10)),1))</f>
        <v>9.6</v>
      </c>
      <c r="T58" s="93">
        <f>IF('Indicator Data'!Z61="No data","x",ROUND(IF('Indicator Data'!Z61&gt;T$195,0,IF('Indicator Data'!Z61&lt;T$194,10,(T$195-'Indicator Data'!Z61)/(T$195-T$194)*10)),1))</f>
        <v>2.6</v>
      </c>
      <c r="U58" s="93" t="str">
        <f>IF('Indicator Data'!AC61="No data","x",ROUND(IF('Indicator Data'!AC61&gt;U$195,0,IF('Indicator Data'!AC61&lt;U$194,10,(U$195-'Indicator Data'!AC61)/(U$195-U$194)*10)),1))</f>
        <v>x</v>
      </c>
      <c r="V58" s="93">
        <f>IF('Indicator Data'!AD61="No data","x",ROUND(IF('Indicator Data'!AD61&gt;V$195,10,IF('Indicator Data'!AD61&lt;V$194,0,10-(V$195-'Indicator Data'!AD61)/(V$195-V$194)*10)),1))</f>
        <v>4.3</v>
      </c>
      <c r="W58" s="94">
        <f t="shared" si="6"/>
        <v>5.5</v>
      </c>
      <c r="X58" s="95">
        <f t="shared" si="7"/>
        <v>5.2</v>
      </c>
      <c r="Y58" s="171"/>
    </row>
    <row r="59" spans="1:25" s="4" customFormat="1" x14ac:dyDescent="0.35">
      <c r="A59" s="126" t="str">
        <f>'Indicator Data'!A62</f>
        <v>Ethiopia</v>
      </c>
      <c r="B59" s="47" t="str">
        <f>'Indicator Data'!B62</f>
        <v>ETH</v>
      </c>
      <c r="C59" s="93">
        <f>IF('Indicator Data'!AR62="No data","x",ROUND(IF('Indicator Data'!AR62&gt;C$195,0,IF('Indicator Data'!AR62&lt;C$194,10,(C$195-'Indicator Data'!AR62)/(C$195-C$194)*10)),1))</f>
        <v>2.9</v>
      </c>
      <c r="D59" s="94">
        <f t="shared" si="0"/>
        <v>2.9</v>
      </c>
      <c r="E59" s="93">
        <f>IF('Indicator Data'!AT62="No data","x",ROUND(IF('Indicator Data'!AT62&gt;E$195,0,IF('Indicator Data'!AT62&lt;E$194,10,(E$195-'Indicator Data'!AT62)/(E$195-E$194)*10)),1))</f>
        <v>6.6</v>
      </c>
      <c r="F59" s="93">
        <f>IF('Indicator Data'!AS62="No data","x",ROUND(IF('Indicator Data'!AS62&gt;F$195,0,IF('Indicator Data'!AS62&lt;F$194,10,(F$195-'Indicator Data'!AS62)/(F$195-F$194)*10)),1))</f>
        <v>6.4</v>
      </c>
      <c r="G59" s="94">
        <f t="shared" si="1"/>
        <v>6.5</v>
      </c>
      <c r="H59" s="95">
        <f t="shared" si="2"/>
        <v>4.7</v>
      </c>
      <c r="I59" s="93">
        <f>IF('Indicator Data'!AV62="No data","x",ROUND(IF('Indicator Data'!AV62^2&gt;I$195,0,IF('Indicator Data'!AV62^2&lt;I$194,10,(I$195-'Indicator Data'!AV62^2)/(I$195-I$194)*10)),1))</f>
        <v>8.3000000000000007</v>
      </c>
      <c r="J59" s="93">
        <f>IF(OR('Indicator Data'!AU62=0,'Indicator Data'!AU62="No data"),"x",ROUND(IF('Indicator Data'!AU62&gt;J$195,0,IF('Indicator Data'!AU62&lt;J$194,10,(J$195-'Indicator Data'!AU62)/(J$195-J$194)*10)),1))</f>
        <v>5.7</v>
      </c>
      <c r="K59" s="93">
        <f>IF('Indicator Data'!AW62="No data","x",ROUND(IF('Indicator Data'!AW62&gt;K$195,0,IF('Indicator Data'!AW62&lt;K$194,10,(K$195-'Indicator Data'!AW62)/(K$195-K$194)*10)),1))</f>
        <v>8.5</v>
      </c>
      <c r="L59" s="93">
        <f>IF('Indicator Data'!AX62="No data","x",ROUND(IF('Indicator Data'!AX62&gt;L$195,0,IF('Indicator Data'!AX62&lt;L$194,10,(L$195-'Indicator Data'!AX62)/(L$195-L$194)*10)),1))</f>
        <v>7.7</v>
      </c>
      <c r="M59" s="94">
        <f t="shared" si="3"/>
        <v>7.6</v>
      </c>
      <c r="N59" s="143">
        <f>IF('Indicator Data'!AY62="No data","x",'Indicator Data'!AY62/'Indicator Data'!BE62*100)</f>
        <v>8.4</v>
      </c>
      <c r="O59" s="93">
        <f t="shared" si="4"/>
        <v>9.3000000000000007</v>
      </c>
      <c r="P59" s="93">
        <f>IF('Indicator Data'!AZ62="No data","x",ROUND(IF('Indicator Data'!AZ62&gt;P$195,0,IF('Indicator Data'!AZ62&lt;P$194,10,(P$195-'Indicator Data'!AZ62)/(P$195-P$194)*10)),1))</f>
        <v>8</v>
      </c>
      <c r="Q59" s="93">
        <f>IF('Indicator Data'!BA62="No data","x",ROUND(IF('Indicator Data'!BA62&gt;Q$195,0,IF('Indicator Data'!BA62&lt;Q$194,10,(Q$195-'Indicator Data'!BA62)/(Q$195-Q$194)*10)),1))</f>
        <v>8.5</v>
      </c>
      <c r="R59" s="94">
        <f t="shared" si="5"/>
        <v>8.6</v>
      </c>
      <c r="S59" s="93">
        <f>IF('Indicator Data'!Y62="No data","x",ROUND(IF('Indicator Data'!Y62&gt;S$195,0,IF('Indicator Data'!Y62&lt;S$194,10,(S$195-'Indicator Data'!Y62)/(S$195-S$194)*10)),1))</f>
        <v>9.9</v>
      </c>
      <c r="T59" s="93">
        <f>IF('Indicator Data'!Z62="No data","x",ROUND(IF('Indicator Data'!Z62&gt;T$195,0,IF('Indicator Data'!Z62&lt;T$194,10,(T$195-'Indicator Data'!Z62)/(T$195-T$194)*10)),1))</f>
        <v>8.6999999999999993</v>
      </c>
      <c r="U59" s="93">
        <f>IF('Indicator Data'!AC62="No data","x",ROUND(IF('Indicator Data'!AC62&gt;U$195,0,IF('Indicator Data'!AC62&lt;U$194,10,(U$195-'Indicator Data'!AC62)/(U$195-U$194)*10)),1))</f>
        <v>9.9</v>
      </c>
      <c r="V59" s="93">
        <f>IF('Indicator Data'!AD62="No data","x",ROUND(IF('Indicator Data'!AD62&gt;V$195,10,IF('Indicator Data'!AD62&lt;V$194,0,10-(V$195-'Indicator Data'!AD62)/(V$195-V$194)*10)),1))</f>
        <v>3.9</v>
      </c>
      <c r="W59" s="94">
        <f t="shared" si="6"/>
        <v>8.1</v>
      </c>
      <c r="X59" s="95">
        <f t="shared" si="7"/>
        <v>8.1</v>
      </c>
      <c r="Y59" s="171"/>
    </row>
    <row r="60" spans="1:25" s="4" customFormat="1" x14ac:dyDescent="0.35">
      <c r="A60" s="126" t="str">
        <f>'Indicator Data'!A63</f>
        <v>Fiji</v>
      </c>
      <c r="B60" s="47" t="str">
        <f>'Indicator Data'!B63</f>
        <v>FJI</v>
      </c>
      <c r="C60" s="93">
        <f>IF('Indicator Data'!AR63="No data","x",ROUND(IF('Indicator Data'!AR63&gt;C$195,0,IF('Indicator Data'!AR63&lt;C$194,10,(C$195-'Indicator Data'!AR63)/(C$195-C$194)*10)),1))</f>
        <v>0.1</v>
      </c>
      <c r="D60" s="94">
        <f t="shared" si="0"/>
        <v>0.1</v>
      </c>
      <c r="E60" s="93" t="str">
        <f>IF('Indicator Data'!AT63="No data","x",ROUND(IF('Indicator Data'!AT63&gt;E$195,0,IF('Indicator Data'!AT63&lt;E$194,10,(E$195-'Indicator Data'!AT63)/(E$195-E$194)*10)),1))</f>
        <v>x</v>
      </c>
      <c r="F60" s="93">
        <f>IF('Indicator Data'!AS63="No data","x",ROUND(IF('Indicator Data'!AS63&gt;F$195,0,IF('Indicator Data'!AS63&lt;F$194,10,(F$195-'Indicator Data'!AS63)/(F$195-F$194)*10)),1))</f>
        <v>4.8</v>
      </c>
      <c r="G60" s="94">
        <f t="shared" si="1"/>
        <v>4.8</v>
      </c>
      <c r="H60" s="95">
        <f t="shared" si="2"/>
        <v>2.5</v>
      </c>
      <c r="I60" s="93" t="str">
        <f>IF('Indicator Data'!AV63="No data","x",ROUND(IF('Indicator Data'!AV63^2&gt;I$195,0,IF('Indicator Data'!AV63^2&lt;I$194,10,(I$195-'Indicator Data'!AV63^2)/(I$195-I$194)*10)),1))</f>
        <v>x</v>
      </c>
      <c r="J60" s="93">
        <f>IF(OR('Indicator Data'!AU63=0,'Indicator Data'!AU63="No data"),"x",ROUND(IF('Indicator Data'!AU63&gt;J$195,0,IF('Indicator Data'!AU63&lt;J$194,10,(J$195-'Indicator Data'!AU63)/(J$195-J$194)*10)),1))</f>
        <v>0.1</v>
      </c>
      <c r="K60" s="93">
        <f>IF('Indicator Data'!AW63="No data","x",ROUND(IF('Indicator Data'!AW63&gt;K$195,0,IF('Indicator Data'!AW63&lt;K$194,10,(K$195-'Indicator Data'!AW63)/(K$195-K$194)*10)),1))</f>
        <v>5.4</v>
      </c>
      <c r="L60" s="93">
        <f>IF('Indicator Data'!AX63="No data","x",ROUND(IF('Indicator Data'!AX63&gt;L$195,0,IF('Indicator Data'!AX63&lt;L$194,10,(L$195-'Indicator Data'!AX63)/(L$195-L$194)*10)),1))</f>
        <v>5</v>
      </c>
      <c r="M60" s="94">
        <f t="shared" si="3"/>
        <v>3.5</v>
      </c>
      <c r="N60" s="143">
        <f>IF('Indicator Data'!AY63="No data","x",'Indicator Data'!AY63/'Indicator Data'!BE63*100)</f>
        <v>18.609742747673781</v>
      </c>
      <c r="O60" s="93">
        <f t="shared" si="4"/>
        <v>8.1999999999999993</v>
      </c>
      <c r="P60" s="93">
        <f>IF('Indicator Data'!AZ63="No data","x",ROUND(IF('Indicator Data'!AZ63&gt;P$195,0,IF('Indicator Data'!AZ63&lt;P$194,10,(P$195-'Indicator Data'!AZ63)/(P$195-P$194)*10)),1))</f>
        <v>1</v>
      </c>
      <c r="Q60" s="93">
        <f>IF('Indicator Data'!BA63="No data","x",ROUND(IF('Indicator Data'!BA63&gt;Q$195,0,IF('Indicator Data'!BA63&lt;Q$194,10,(Q$195-'Indicator Data'!BA63)/(Q$195-Q$194)*10)),1))</f>
        <v>0.9</v>
      </c>
      <c r="R60" s="94">
        <f t="shared" si="5"/>
        <v>3.4</v>
      </c>
      <c r="S60" s="93">
        <f>IF('Indicator Data'!Y63="No data","x",ROUND(IF('Indicator Data'!Y63&gt;S$195,0,IF('Indicator Data'!Y63&lt;S$194,10,(S$195-'Indicator Data'!Y63)/(S$195-S$194)*10)),1))</f>
        <v>8.9</v>
      </c>
      <c r="T60" s="93">
        <f>IF('Indicator Data'!Z63="No data","x",ROUND(IF('Indicator Data'!Z63&gt;T$195,0,IF('Indicator Data'!Z63&lt;T$194,10,(T$195-'Indicator Data'!Z63)/(T$195-T$194)*10)),1))</f>
        <v>1.3</v>
      </c>
      <c r="U60" s="93">
        <f>IF('Indicator Data'!AC63="No data","x",ROUND(IF('Indicator Data'!AC63&gt;U$195,0,IF('Indicator Data'!AC63&lt;U$194,10,(U$195-'Indicator Data'!AC63)/(U$195-U$194)*10)),1))</f>
        <v>9</v>
      </c>
      <c r="V60" s="93">
        <f>IF('Indicator Data'!AD63="No data","x",ROUND(IF('Indicator Data'!AD63&gt;V$195,10,IF('Indicator Data'!AD63&lt;V$194,0,10-(V$195-'Indicator Data'!AD63)/(V$195-V$194)*10)),1))</f>
        <v>0.3</v>
      </c>
      <c r="W60" s="94">
        <f t="shared" si="6"/>
        <v>4.9000000000000004</v>
      </c>
      <c r="X60" s="95">
        <f t="shared" si="7"/>
        <v>3.9</v>
      </c>
      <c r="Y60" s="171"/>
    </row>
    <row r="61" spans="1:25" s="4" customFormat="1" x14ac:dyDescent="0.35">
      <c r="A61" s="126" t="str">
        <f>'Indicator Data'!A64</f>
        <v>Finland</v>
      </c>
      <c r="B61" s="47" t="str">
        <f>'Indicator Data'!B64</f>
        <v>FIN</v>
      </c>
      <c r="C61" s="93">
        <f>IF('Indicator Data'!AR64="No data","x",ROUND(IF('Indicator Data'!AR64&gt;C$195,0,IF('Indicator Data'!AR64&lt;C$194,10,(C$195-'Indicator Data'!AR64)/(C$195-C$194)*10)),1))</f>
        <v>2.2000000000000002</v>
      </c>
      <c r="D61" s="94">
        <f t="shared" si="0"/>
        <v>2.2000000000000002</v>
      </c>
      <c r="E61" s="93">
        <f>IF('Indicator Data'!AT64="No data","x",ROUND(IF('Indicator Data'!AT64&gt;E$195,0,IF('Indicator Data'!AT64&lt;E$194,10,(E$195-'Indicator Data'!AT64)/(E$195-E$194)*10)),1))</f>
        <v>1.5</v>
      </c>
      <c r="F61" s="93">
        <f>IF('Indicator Data'!AS64="No data","x",ROUND(IF('Indicator Data'!AS64&gt;F$195,0,IF('Indicator Data'!AS64&lt;F$194,10,(F$195-'Indicator Data'!AS64)/(F$195-F$194)*10)),1))</f>
        <v>1.1000000000000001</v>
      </c>
      <c r="G61" s="94">
        <f t="shared" si="1"/>
        <v>1.3</v>
      </c>
      <c r="H61" s="95">
        <f t="shared" si="2"/>
        <v>1.8</v>
      </c>
      <c r="I61" s="93" t="str">
        <f>IF('Indicator Data'!AV64="No data","x",ROUND(IF('Indicator Data'!AV64^2&gt;I$195,0,IF('Indicator Data'!AV64^2&lt;I$194,10,(I$195-'Indicator Data'!AV64^2)/(I$195-I$194)*10)),1))</f>
        <v>x</v>
      </c>
      <c r="J61" s="93">
        <f>IF(OR('Indicator Data'!AU64=0,'Indicator Data'!AU64="No data"),"x",ROUND(IF('Indicator Data'!AU64&gt;J$195,0,IF('Indicator Data'!AU64&lt;J$194,10,(J$195-'Indicator Data'!AU64)/(J$195-J$194)*10)),1))</f>
        <v>0</v>
      </c>
      <c r="K61" s="93">
        <f>IF('Indicator Data'!AW64="No data","x",ROUND(IF('Indicator Data'!AW64&gt;K$195,0,IF('Indicator Data'!AW64&lt;K$194,10,(K$195-'Indicator Data'!AW64)/(K$195-K$194)*10)),1))</f>
        <v>1.2</v>
      </c>
      <c r="L61" s="93">
        <f>IF('Indicator Data'!AX64="No data","x",ROUND(IF('Indicator Data'!AX64&gt;L$195,0,IF('Indicator Data'!AX64&lt;L$194,10,(L$195-'Indicator Data'!AX64)/(L$195-L$194)*10)),1))</f>
        <v>3.4</v>
      </c>
      <c r="M61" s="94">
        <f t="shared" si="3"/>
        <v>1.5</v>
      </c>
      <c r="N61" s="143">
        <f>IF('Indicator Data'!AY64="No data","x",'Indicator Data'!AY64/'Indicator Data'!BE64*100)</f>
        <v>85.557274013623356</v>
      </c>
      <c r="O61" s="93">
        <f t="shared" si="4"/>
        <v>1.5</v>
      </c>
      <c r="P61" s="93">
        <f>IF('Indicator Data'!AZ64="No data","x",ROUND(IF('Indicator Data'!AZ64&gt;P$195,0,IF('Indicator Data'!AZ64&lt;P$194,10,(P$195-'Indicator Data'!AZ64)/(P$195-P$194)*10)),1))</f>
        <v>0.3</v>
      </c>
      <c r="Q61" s="93">
        <f>IF('Indicator Data'!BA64="No data","x",ROUND(IF('Indicator Data'!BA64&gt;Q$195,0,IF('Indicator Data'!BA64&lt;Q$194,10,(Q$195-'Indicator Data'!BA64)/(Q$195-Q$194)*10)),1))</f>
        <v>0</v>
      </c>
      <c r="R61" s="94">
        <f t="shared" si="5"/>
        <v>0.6</v>
      </c>
      <c r="S61" s="93">
        <f>IF('Indicator Data'!Y64="No data","x",ROUND(IF('Indicator Data'!Y64&gt;S$195,0,IF('Indicator Data'!Y64&lt;S$194,10,(S$195-'Indicator Data'!Y64)/(S$195-S$194)*10)),1))</f>
        <v>2.7</v>
      </c>
      <c r="T61" s="93">
        <f>IF('Indicator Data'!Z64="No data","x",ROUND(IF('Indicator Data'!Z64&gt;T$195,0,IF('Indicator Data'!Z64&lt;T$194,10,(T$195-'Indicator Data'!Z64)/(T$195-T$194)*10)),1))</f>
        <v>1.3</v>
      </c>
      <c r="U61" s="93">
        <f>IF('Indicator Data'!AC64="No data","x",ROUND(IF('Indicator Data'!AC64&gt;U$195,0,IF('Indicator Data'!AC64&lt;U$194,10,(U$195-'Indicator Data'!AC64)/(U$195-U$194)*10)),1))</f>
        <v>0</v>
      </c>
      <c r="V61" s="93">
        <f>IF('Indicator Data'!AD64="No data","x",ROUND(IF('Indicator Data'!AD64&gt;V$195,10,IF('Indicator Data'!AD64&lt;V$194,0,10-(V$195-'Indicator Data'!AD64)/(V$195-V$194)*10)),1))</f>
        <v>0</v>
      </c>
      <c r="W61" s="94">
        <f t="shared" si="6"/>
        <v>1</v>
      </c>
      <c r="X61" s="95">
        <f t="shared" si="7"/>
        <v>1</v>
      </c>
      <c r="Y61" s="171"/>
    </row>
    <row r="62" spans="1:25" s="4" customFormat="1" x14ac:dyDescent="0.35">
      <c r="A62" s="126" t="str">
        <f>'Indicator Data'!A65</f>
        <v>France</v>
      </c>
      <c r="B62" s="47" t="str">
        <f>'Indicator Data'!B65</f>
        <v>FRA</v>
      </c>
      <c r="C62" s="93">
        <f>IF('Indicator Data'!AR65="No data","x",ROUND(IF('Indicator Data'!AR65&gt;C$195,0,IF('Indicator Data'!AR65&lt;C$194,10,(C$195-'Indicator Data'!AR65)/(C$195-C$194)*10)),1))</f>
        <v>2.9</v>
      </c>
      <c r="D62" s="94">
        <f t="shared" si="0"/>
        <v>2.9</v>
      </c>
      <c r="E62" s="93">
        <f>IF('Indicator Data'!AT65="No data","x",ROUND(IF('Indicator Data'!AT65&gt;E$195,0,IF('Indicator Data'!AT65&lt;E$194,10,(E$195-'Indicator Data'!AT65)/(E$195-E$194)*10)),1))</f>
        <v>2.8</v>
      </c>
      <c r="F62" s="93">
        <f>IF('Indicator Data'!AS65="No data","x",ROUND(IF('Indicator Data'!AS65&gt;F$195,0,IF('Indicator Data'!AS65&lt;F$194,10,(F$195-'Indicator Data'!AS65)/(F$195-F$194)*10)),1))</f>
        <v>2.2999999999999998</v>
      </c>
      <c r="G62" s="94">
        <f t="shared" si="1"/>
        <v>2.6</v>
      </c>
      <c r="H62" s="95">
        <f t="shared" si="2"/>
        <v>2.8</v>
      </c>
      <c r="I62" s="93" t="str">
        <f>IF('Indicator Data'!AV65="No data","x",ROUND(IF('Indicator Data'!AV65^2&gt;I$195,0,IF('Indicator Data'!AV65^2&lt;I$194,10,(I$195-'Indicator Data'!AV65^2)/(I$195-I$194)*10)),1))</f>
        <v>x</v>
      </c>
      <c r="J62" s="93">
        <f>IF(OR('Indicator Data'!AU65=0,'Indicator Data'!AU65="No data"),"x",ROUND(IF('Indicator Data'!AU65&gt;J$195,0,IF('Indicator Data'!AU65&lt;J$194,10,(J$195-'Indicator Data'!AU65)/(J$195-J$194)*10)),1))</f>
        <v>0</v>
      </c>
      <c r="K62" s="93">
        <f>IF('Indicator Data'!AW65="No data","x",ROUND(IF('Indicator Data'!AW65&gt;K$195,0,IF('Indicator Data'!AW65&lt;K$194,10,(K$195-'Indicator Data'!AW65)/(K$195-K$194)*10)),1))</f>
        <v>1.4</v>
      </c>
      <c r="L62" s="93">
        <f>IF('Indicator Data'!AX65="No data","x",ROUND(IF('Indicator Data'!AX65&gt;L$195,0,IF('Indicator Data'!AX65&lt;L$194,10,(L$195-'Indicator Data'!AX65)/(L$195-L$194)*10)),1))</f>
        <v>5</v>
      </c>
      <c r="M62" s="94">
        <f t="shared" si="3"/>
        <v>2.1</v>
      </c>
      <c r="N62" s="143">
        <f>IF('Indicator Data'!AY65="No data","x",'Indicator Data'!AY65/'Indicator Data'!BE65*100)</f>
        <v>255.6330570061717</v>
      </c>
      <c r="O62" s="93">
        <f t="shared" si="4"/>
        <v>0</v>
      </c>
      <c r="P62" s="93">
        <f>IF('Indicator Data'!AZ65="No data","x",ROUND(IF('Indicator Data'!AZ65&gt;P$195,0,IF('Indicator Data'!AZ65&lt;P$194,10,(P$195-'Indicator Data'!AZ65)/(P$195-P$194)*10)),1))</f>
        <v>0.1</v>
      </c>
      <c r="Q62" s="93">
        <f>IF('Indicator Data'!BA65="No data","x",ROUND(IF('Indicator Data'!BA65&gt;Q$195,0,IF('Indicator Data'!BA65&lt;Q$194,10,(Q$195-'Indicator Data'!BA65)/(Q$195-Q$194)*10)),1))</f>
        <v>0</v>
      </c>
      <c r="R62" s="94">
        <f t="shared" si="5"/>
        <v>0</v>
      </c>
      <c r="S62" s="93">
        <f>IF('Indicator Data'!Y65="No data","x",ROUND(IF('Indicator Data'!Y65&gt;S$195,0,IF('Indicator Data'!Y65&lt;S$194,10,(S$195-'Indicator Data'!Y65)/(S$195-S$194)*10)),1))</f>
        <v>1.9</v>
      </c>
      <c r="T62" s="93">
        <f>IF('Indicator Data'!Z65="No data","x",ROUND(IF('Indicator Data'!Z65&gt;T$195,0,IF('Indicator Data'!Z65&lt;T$194,10,(T$195-'Indicator Data'!Z65)/(T$195-T$194)*10)),1))</f>
        <v>2.2999999999999998</v>
      </c>
      <c r="U62" s="93">
        <f>IF('Indicator Data'!AC65="No data","x",ROUND(IF('Indicator Data'!AC65&gt;U$195,0,IF('Indicator Data'!AC65&lt;U$194,10,(U$195-'Indicator Data'!AC65)/(U$195-U$194)*10)),1))</f>
        <v>0</v>
      </c>
      <c r="V62" s="93">
        <f>IF('Indicator Data'!AD65="No data","x",ROUND(IF('Indicator Data'!AD65&gt;V$195,10,IF('Indicator Data'!AD65&lt;V$194,0,10-(V$195-'Indicator Data'!AD65)/(V$195-V$194)*10)),1))</f>
        <v>0.1</v>
      </c>
      <c r="W62" s="94">
        <f t="shared" si="6"/>
        <v>1.1000000000000001</v>
      </c>
      <c r="X62" s="95">
        <f t="shared" si="7"/>
        <v>1.1000000000000001</v>
      </c>
      <c r="Y62" s="171"/>
    </row>
    <row r="63" spans="1:25" s="4" customFormat="1" x14ac:dyDescent="0.35">
      <c r="A63" s="126" t="str">
        <f>'Indicator Data'!A66</f>
        <v>Gabon</v>
      </c>
      <c r="B63" s="47" t="str">
        <f>'Indicator Data'!B66</f>
        <v>GAB</v>
      </c>
      <c r="C63" s="93">
        <f>IF('Indicator Data'!AR66="No data","x",ROUND(IF('Indicator Data'!AR66&gt;C$195,0,IF('Indicator Data'!AR66&lt;C$194,10,(C$195-'Indicator Data'!AR66)/(C$195-C$194)*10)),1))</f>
        <v>6.7</v>
      </c>
      <c r="D63" s="94">
        <f t="shared" si="0"/>
        <v>6.7</v>
      </c>
      <c r="E63" s="93">
        <f>IF('Indicator Data'!AT66="No data","x",ROUND(IF('Indicator Data'!AT66&gt;E$195,0,IF('Indicator Data'!AT66&lt;E$194,10,(E$195-'Indicator Data'!AT66)/(E$195-E$194)*10)),1))</f>
        <v>6.9</v>
      </c>
      <c r="F63" s="93">
        <f>IF('Indicator Data'!AS66="No data","x",ROUND(IF('Indicator Data'!AS66&gt;F$195,0,IF('Indicator Data'!AS66&lt;F$194,10,(F$195-'Indicator Data'!AS66)/(F$195-F$194)*10)),1))</f>
        <v>6.9</v>
      </c>
      <c r="G63" s="94">
        <f t="shared" si="1"/>
        <v>6.9</v>
      </c>
      <c r="H63" s="95">
        <f t="shared" si="2"/>
        <v>6.8</v>
      </c>
      <c r="I63" s="93">
        <f>IF('Indicator Data'!AV66="No data","x",ROUND(IF('Indicator Data'!AV66^2&gt;I$195,0,IF('Indicator Data'!AV66^2&lt;I$194,10,(I$195-'Indicator Data'!AV66^2)/(I$195-I$194)*10)),1))</f>
        <v>3.4</v>
      </c>
      <c r="J63" s="93">
        <f>IF(OR('Indicator Data'!AU66=0,'Indicator Data'!AU66="No data"),"x",ROUND(IF('Indicator Data'!AU66&gt;J$195,0,IF('Indicator Data'!AU66&lt;J$194,10,(J$195-'Indicator Data'!AU66)/(J$195-J$194)*10)),1))</f>
        <v>0.9</v>
      </c>
      <c r="K63" s="93">
        <f>IF('Indicator Data'!AW66="No data","x",ROUND(IF('Indicator Data'!AW66&gt;K$195,0,IF('Indicator Data'!AW66&lt;K$194,10,(K$195-'Indicator Data'!AW66)/(K$195-K$194)*10)),1))</f>
        <v>5.2</v>
      </c>
      <c r="L63" s="93">
        <f>IF('Indicator Data'!AX66="No data","x",ROUND(IF('Indicator Data'!AX66&gt;L$195,0,IF('Indicator Data'!AX66&lt;L$194,10,(L$195-'Indicator Data'!AX66)/(L$195-L$194)*10)),1))</f>
        <v>2.9</v>
      </c>
      <c r="M63" s="94">
        <f t="shared" si="3"/>
        <v>3.1</v>
      </c>
      <c r="N63" s="143">
        <f>IF('Indicator Data'!AY66="No data","x",'Indicator Data'!AY66/'Indicator Data'!BE66*100)</f>
        <v>1.7464198393293748</v>
      </c>
      <c r="O63" s="93">
        <f t="shared" si="4"/>
        <v>9.9</v>
      </c>
      <c r="P63" s="93">
        <f>IF('Indicator Data'!AZ66="No data","x",ROUND(IF('Indicator Data'!AZ66&gt;P$195,0,IF('Indicator Data'!AZ66&lt;P$194,10,(P$195-'Indicator Data'!AZ66)/(P$195-P$194)*10)),1))</f>
        <v>6.5</v>
      </c>
      <c r="Q63" s="93">
        <f>IF('Indicator Data'!BA66="No data","x",ROUND(IF('Indicator Data'!BA66&gt;Q$195,0,IF('Indicator Data'!BA66&lt;Q$194,10,(Q$195-'Indicator Data'!BA66)/(Q$195-Q$194)*10)),1))</f>
        <v>1.4</v>
      </c>
      <c r="R63" s="94">
        <f t="shared" si="5"/>
        <v>5.9</v>
      </c>
      <c r="S63" s="93">
        <f>IF('Indicator Data'!Y66="No data","x",ROUND(IF('Indicator Data'!Y66&gt;S$195,0,IF('Indicator Data'!Y66&lt;S$194,10,(S$195-'Indicator Data'!Y66)/(S$195-S$194)*10)),1))</f>
        <v>9</v>
      </c>
      <c r="T63" s="93">
        <f>IF('Indicator Data'!Z66="No data","x",ROUND(IF('Indicator Data'!Z66&gt;T$195,0,IF('Indicator Data'!Z66&lt;T$194,10,(T$195-'Indicator Data'!Z66)/(T$195-T$194)*10)),1))</f>
        <v>9.1999999999999993</v>
      </c>
      <c r="U63" s="93">
        <f>IF('Indicator Data'!AC66="No data","x",ROUND(IF('Indicator Data'!AC66&gt;U$195,0,IF('Indicator Data'!AC66&lt;U$194,10,(U$195-'Indicator Data'!AC66)/(U$195-U$194)*10)),1))</f>
        <v>8.5</v>
      </c>
      <c r="V63" s="93">
        <f>IF('Indicator Data'!AD66="No data","x",ROUND(IF('Indicator Data'!AD66&gt;V$195,10,IF('Indicator Data'!AD66&lt;V$194,0,10-(V$195-'Indicator Data'!AD66)/(V$195-V$194)*10)),1))</f>
        <v>3.2</v>
      </c>
      <c r="W63" s="94">
        <f t="shared" si="6"/>
        <v>7.5</v>
      </c>
      <c r="X63" s="95">
        <f t="shared" si="7"/>
        <v>5.5</v>
      </c>
      <c r="Y63" s="171"/>
    </row>
    <row r="64" spans="1:25" s="4" customFormat="1" x14ac:dyDescent="0.35">
      <c r="A64" s="126" t="str">
        <f>'Indicator Data'!A67</f>
        <v>Gambia</v>
      </c>
      <c r="B64" s="47" t="str">
        <f>'Indicator Data'!B67</f>
        <v>GMB</v>
      </c>
      <c r="C64" s="93">
        <f>IF('Indicator Data'!AR67="No data","x",ROUND(IF('Indicator Data'!AR67&gt;C$195,0,IF('Indicator Data'!AR67&lt;C$194,10,(C$195-'Indicator Data'!AR67)/(C$195-C$194)*10)),1))</f>
        <v>3</v>
      </c>
      <c r="D64" s="94">
        <f t="shared" si="0"/>
        <v>3</v>
      </c>
      <c r="E64" s="93">
        <f>IF('Indicator Data'!AT67="No data","x",ROUND(IF('Indicator Data'!AT67&gt;E$195,0,IF('Indicator Data'!AT67&lt;E$194,10,(E$195-'Indicator Data'!AT67)/(E$195-E$194)*10)),1))</f>
        <v>6.3</v>
      </c>
      <c r="F64" s="93">
        <f>IF('Indicator Data'!AS67="No data","x",ROUND(IF('Indicator Data'!AS67&gt;F$195,0,IF('Indicator Data'!AS67&lt;F$194,10,(F$195-'Indicator Data'!AS67)/(F$195-F$194)*10)),1))</f>
        <v>6.3</v>
      </c>
      <c r="G64" s="94">
        <f t="shared" si="1"/>
        <v>6.3</v>
      </c>
      <c r="H64" s="95">
        <f t="shared" si="2"/>
        <v>4.7</v>
      </c>
      <c r="I64" s="93">
        <f>IF('Indicator Data'!AV67="No data","x",ROUND(IF('Indicator Data'!AV67^2&gt;I$195,0,IF('Indicator Data'!AV67^2&lt;I$194,10,(I$195-'Indicator Data'!AV67^2)/(I$195-I$194)*10)),1))</f>
        <v>7.6</v>
      </c>
      <c r="J64" s="93">
        <f>IF(OR('Indicator Data'!AU67=0,'Indicator Data'!AU67="No data"),"x",ROUND(IF('Indicator Data'!AU67&gt;J$195,0,IF('Indicator Data'!AU67&lt;J$194,10,(J$195-'Indicator Data'!AU67)/(J$195-J$194)*10)),1))</f>
        <v>5.2</v>
      </c>
      <c r="K64" s="93">
        <f>IF('Indicator Data'!AW67="No data","x",ROUND(IF('Indicator Data'!AW67&gt;K$195,0,IF('Indicator Data'!AW67&lt;K$194,10,(K$195-'Indicator Data'!AW67)/(K$195-K$194)*10)),1))</f>
        <v>8.1999999999999993</v>
      </c>
      <c r="L64" s="93">
        <f>IF('Indicator Data'!AX67="No data","x",ROUND(IF('Indicator Data'!AX67&gt;L$195,0,IF('Indicator Data'!AX67&lt;L$194,10,(L$195-'Indicator Data'!AX67)/(L$195-L$194)*10)),1))</f>
        <v>3.1</v>
      </c>
      <c r="M64" s="94">
        <f t="shared" si="3"/>
        <v>6</v>
      </c>
      <c r="N64" s="143">
        <f>IF('Indicator Data'!AY67="No data","x",'Indicator Data'!AY67/'Indicator Data'!BE67*100)</f>
        <v>41.501976284584977</v>
      </c>
      <c r="O64" s="93">
        <f t="shared" si="4"/>
        <v>5.9</v>
      </c>
      <c r="P64" s="93">
        <f>IF('Indicator Data'!AZ67="No data","x",ROUND(IF('Indicator Data'!AZ67&gt;P$195,0,IF('Indicator Data'!AZ67&lt;P$194,10,(P$195-'Indicator Data'!AZ67)/(P$195-P$194)*10)),1))</f>
        <v>4.5999999999999996</v>
      </c>
      <c r="Q64" s="93">
        <f>IF('Indicator Data'!BA67="No data","x",ROUND(IF('Indicator Data'!BA67&gt;Q$195,0,IF('Indicator Data'!BA67&lt;Q$194,10,(Q$195-'Indicator Data'!BA67)/(Q$195-Q$194)*10)),1))</f>
        <v>2</v>
      </c>
      <c r="R64" s="94">
        <f t="shared" si="5"/>
        <v>4.2</v>
      </c>
      <c r="S64" s="93">
        <f>IF('Indicator Data'!Y67="No data","x",ROUND(IF('Indicator Data'!Y67&gt;S$195,0,IF('Indicator Data'!Y67&lt;S$194,10,(S$195-'Indicator Data'!Y67)/(S$195-S$194)*10)),1))</f>
        <v>9.9</v>
      </c>
      <c r="T64" s="93">
        <f>IF('Indicator Data'!Z67="No data","x",ROUND(IF('Indicator Data'!Z67&gt;T$195,0,IF('Indicator Data'!Z67&lt;T$194,10,(T$195-'Indicator Data'!Z67)/(T$195-T$194)*10)),1))</f>
        <v>2.2999999999999998</v>
      </c>
      <c r="U64" s="93">
        <f>IF('Indicator Data'!AC67="No data","x",ROUND(IF('Indicator Data'!AC67&gt;U$195,0,IF('Indicator Data'!AC67&lt;U$194,10,(U$195-'Indicator Data'!AC67)/(U$195-U$194)*10)),1))</f>
        <v>9.8000000000000007</v>
      </c>
      <c r="V64" s="93">
        <f>IF('Indicator Data'!AD67="No data","x",ROUND(IF('Indicator Data'!AD67&gt;V$195,10,IF('Indicator Data'!AD67&lt;V$194,0,10-(V$195-'Indicator Data'!AD67)/(V$195-V$194)*10)),1))</f>
        <v>7.8</v>
      </c>
      <c r="W64" s="94">
        <f t="shared" si="6"/>
        <v>7.5</v>
      </c>
      <c r="X64" s="95">
        <f t="shared" si="7"/>
        <v>5.9</v>
      </c>
      <c r="Y64" s="171"/>
    </row>
    <row r="65" spans="1:25" s="4" customFormat="1" x14ac:dyDescent="0.35">
      <c r="A65" s="126" t="str">
        <f>'Indicator Data'!A68</f>
        <v>Georgia</v>
      </c>
      <c r="B65" s="47" t="str">
        <f>'Indicator Data'!B68</f>
        <v>GEO</v>
      </c>
      <c r="C65" s="93">
        <f>IF('Indicator Data'!AR68="No data","x",ROUND(IF('Indicator Data'!AR68&gt;C$195,0,IF('Indicator Data'!AR68&lt;C$194,10,(C$195-'Indicator Data'!AR68)/(C$195-C$194)*10)),1))</f>
        <v>4.7</v>
      </c>
      <c r="D65" s="94">
        <f t="shared" si="0"/>
        <v>4.7</v>
      </c>
      <c r="E65" s="93">
        <f>IF('Indicator Data'!AT68="No data","x",ROUND(IF('Indicator Data'!AT68&gt;E$195,0,IF('Indicator Data'!AT68&lt;E$194,10,(E$195-'Indicator Data'!AT68)/(E$195-E$194)*10)),1))</f>
        <v>4.2</v>
      </c>
      <c r="F65" s="93">
        <f>IF('Indicator Data'!AS68="No data","x",ROUND(IF('Indicator Data'!AS68&gt;F$195,0,IF('Indicator Data'!AS68&lt;F$194,10,(F$195-'Indicator Data'!AS68)/(F$195-F$194)*10)),1))</f>
        <v>3.9</v>
      </c>
      <c r="G65" s="94">
        <f t="shared" si="1"/>
        <v>4.0999999999999996</v>
      </c>
      <c r="H65" s="95">
        <f t="shared" si="2"/>
        <v>4.4000000000000004</v>
      </c>
      <c r="I65" s="93">
        <f>IF('Indicator Data'!AV68="No data","x",ROUND(IF('Indicator Data'!AV68^2&gt;I$195,0,IF('Indicator Data'!AV68^2&lt;I$194,10,(I$195-'Indicator Data'!AV68^2)/(I$195-I$194)*10)),1))</f>
        <v>0.1</v>
      </c>
      <c r="J65" s="93">
        <f>IF(OR('Indicator Data'!AU68=0,'Indicator Data'!AU68="No data"),"x",ROUND(IF('Indicator Data'!AU68&gt;J$195,0,IF('Indicator Data'!AU68&lt;J$194,10,(J$195-'Indicator Data'!AU68)/(J$195-J$194)*10)),1))</f>
        <v>0</v>
      </c>
      <c r="K65" s="93">
        <f>IF('Indicator Data'!AW68="No data","x",ROUND(IF('Indicator Data'!AW68&gt;K$195,0,IF('Indicator Data'!AW68&lt;K$194,10,(K$195-'Indicator Data'!AW68)/(K$195-K$194)*10)),1))</f>
        <v>4.2</v>
      </c>
      <c r="L65" s="93">
        <f>IF('Indicator Data'!AX68="No data","x",ROUND(IF('Indicator Data'!AX68&gt;L$195,0,IF('Indicator Data'!AX68&lt;L$194,10,(L$195-'Indicator Data'!AX68)/(L$195-L$194)*10)),1))</f>
        <v>3.6</v>
      </c>
      <c r="M65" s="94">
        <f t="shared" si="3"/>
        <v>2</v>
      </c>
      <c r="N65" s="143">
        <f>IF('Indicator Data'!AY68="No data","x",'Indicator Data'!AY68/'Indicator Data'!BE68*100)</f>
        <v>82.026190818822855</v>
      </c>
      <c r="O65" s="93">
        <f t="shared" si="4"/>
        <v>1.8</v>
      </c>
      <c r="P65" s="93">
        <f>IF('Indicator Data'!AZ68="No data","x",ROUND(IF('Indicator Data'!AZ68&gt;P$195,0,IF('Indicator Data'!AZ68&lt;P$194,10,(P$195-'Indicator Data'!AZ68)/(P$195-P$194)*10)),1))</f>
        <v>1.5</v>
      </c>
      <c r="Q65" s="93">
        <f>IF('Indicator Data'!BA68="No data","x",ROUND(IF('Indicator Data'!BA68&gt;Q$195,0,IF('Indicator Data'!BA68&lt;Q$194,10,(Q$195-'Indicator Data'!BA68)/(Q$195-Q$194)*10)),1))</f>
        <v>0</v>
      </c>
      <c r="R65" s="94">
        <f t="shared" si="5"/>
        <v>1.1000000000000001</v>
      </c>
      <c r="S65" s="93">
        <f>IF('Indicator Data'!Y68="No data","x",ROUND(IF('Indicator Data'!Y68&gt;S$195,0,IF('Indicator Data'!Y68&lt;S$194,10,(S$195-'Indicator Data'!Y68)/(S$195-S$194)*10)),1))</f>
        <v>0</v>
      </c>
      <c r="T65" s="93">
        <f>IF('Indicator Data'!Z68="No data","x",ROUND(IF('Indicator Data'!Z68&gt;T$195,0,IF('Indicator Data'!Z68&lt;T$194,10,(T$195-'Indicator Data'!Z68)/(T$195-T$194)*10)),1))</f>
        <v>1</v>
      </c>
      <c r="U65" s="93">
        <f>IF('Indicator Data'!AC68="No data","x",ROUND(IF('Indicator Data'!AC68&gt;U$195,0,IF('Indicator Data'!AC68&lt;U$194,10,(U$195-'Indicator Data'!AC68)/(U$195-U$194)*10)),1))</f>
        <v>7.7</v>
      </c>
      <c r="V65" s="93">
        <f>IF('Indicator Data'!AD68="No data","x",ROUND(IF('Indicator Data'!AD68&gt;V$195,10,IF('Indicator Data'!AD68&lt;V$194,0,10-(V$195-'Indicator Data'!AD68)/(V$195-V$194)*10)),1))</f>
        <v>0.4</v>
      </c>
      <c r="W65" s="94">
        <f t="shared" si="6"/>
        <v>2.2999999999999998</v>
      </c>
      <c r="X65" s="95">
        <f t="shared" si="7"/>
        <v>1.8</v>
      </c>
      <c r="Y65" s="171"/>
    </row>
    <row r="66" spans="1:25" s="191" customFormat="1" x14ac:dyDescent="0.35">
      <c r="A66" s="184" t="str">
        <f>'Indicator Data'!A69</f>
        <v>Germany</v>
      </c>
      <c r="B66" s="185" t="str">
        <f>'Indicator Data'!B69</f>
        <v>DEU</v>
      </c>
      <c r="C66" s="186">
        <f>IF('Indicator Data'!AR69="No data","x",ROUND(IF('Indicator Data'!AR69&gt;C$195,0,IF('Indicator Data'!AR69&lt;C$194,10,(C$195-'Indicator Data'!AR69)/(C$195-C$194)*10)),1))</f>
        <v>2.7</v>
      </c>
      <c r="D66" s="187">
        <f t="shared" si="0"/>
        <v>2.7</v>
      </c>
      <c r="E66" s="186">
        <f>IF('Indicator Data'!AT69="No data","x",ROUND(IF('Indicator Data'!AT69&gt;E$195,0,IF('Indicator Data'!AT69&lt;E$194,10,(E$195-'Indicator Data'!AT69)/(E$195-E$194)*10)),1))</f>
        <v>2</v>
      </c>
      <c r="F66" s="186">
        <f>IF('Indicator Data'!AS69="No data","x",ROUND(IF('Indicator Data'!AS69&gt;F$195,0,IF('Indicator Data'!AS69&lt;F$194,10,(F$195-'Indicator Data'!AS69)/(F$195-F$194)*10)),1))</f>
        <v>1.6</v>
      </c>
      <c r="G66" s="187">
        <f t="shared" si="1"/>
        <v>1.8</v>
      </c>
      <c r="H66" s="188">
        <f t="shared" si="2"/>
        <v>2.2999999999999998</v>
      </c>
      <c r="I66" s="186" t="str">
        <f>IF('Indicator Data'!AV69="No data","x",ROUND(IF('Indicator Data'!AV69^2&gt;I$195,0,IF('Indicator Data'!AV69^2&lt;I$194,10,(I$195-'Indicator Data'!AV69^2)/(I$195-I$194)*10)),1))</f>
        <v>x</v>
      </c>
      <c r="J66" s="186">
        <f>IF(OR('Indicator Data'!AU69=0,'Indicator Data'!AU69="No data"),"x",ROUND(IF('Indicator Data'!AU69&gt;J$195,0,IF('Indicator Data'!AU69&lt;J$194,10,(J$195-'Indicator Data'!AU69)/(J$195-J$194)*10)),1))</f>
        <v>0</v>
      </c>
      <c r="K66" s="186">
        <f>IF('Indicator Data'!AW69="No data","x",ROUND(IF('Indicator Data'!AW69&gt;K$195,0,IF('Indicator Data'!AW69&lt;K$194,10,(K$195-'Indicator Data'!AW69)/(K$195-K$194)*10)),1))</f>
        <v>1</v>
      </c>
      <c r="L66" s="186">
        <f>IF('Indicator Data'!AX69="No data","x",ROUND(IF('Indicator Data'!AX69&gt;L$195,0,IF('Indicator Data'!AX69&lt;L$194,10,(L$195-'Indicator Data'!AX69)/(L$195-L$194)*10)),1))</f>
        <v>4.4000000000000004</v>
      </c>
      <c r="M66" s="187">
        <f t="shared" si="3"/>
        <v>1.8</v>
      </c>
      <c r="N66" s="189">
        <f>IF('Indicator Data'!AY69="No data","x",'Indicator Data'!AY69/'Indicator Data'!BE69*100)</f>
        <v>516.39555899819266</v>
      </c>
      <c r="O66" s="186">
        <f t="shared" si="4"/>
        <v>0</v>
      </c>
      <c r="P66" s="186">
        <f>IF('Indicator Data'!AZ69="No data","x",ROUND(IF('Indicator Data'!AZ69&gt;P$195,0,IF('Indicator Data'!AZ69&lt;P$194,10,(P$195-'Indicator Data'!AZ69)/(P$195-P$194)*10)),1))</f>
        <v>0.1</v>
      </c>
      <c r="Q66" s="186">
        <f>IF('Indicator Data'!BA69="No data","x",ROUND(IF('Indicator Data'!BA69&gt;Q$195,0,IF('Indicator Data'!BA69&lt;Q$194,10,(Q$195-'Indicator Data'!BA69)/(Q$195-Q$194)*10)),1))</f>
        <v>0</v>
      </c>
      <c r="R66" s="187">
        <f t="shared" si="5"/>
        <v>0</v>
      </c>
      <c r="S66" s="186">
        <f>IF('Indicator Data'!Y69="No data","x",ROUND(IF('Indicator Data'!Y69&gt;S$195,0,IF('Indicator Data'!Y69&lt;S$194,10,(S$195-'Indicator Data'!Y69)/(S$195-S$194)*10)),1))</f>
        <v>0.3</v>
      </c>
      <c r="T66" s="186">
        <f>IF('Indicator Data'!Z69="No data","x",ROUND(IF('Indicator Data'!Z69&gt;T$195,0,IF('Indicator Data'!Z69&lt;T$194,10,(T$195-'Indicator Data'!Z69)/(T$195-T$194)*10)),1))</f>
        <v>0.5</v>
      </c>
      <c r="U66" s="186">
        <f>IF('Indicator Data'!AC69="No data","x",ROUND(IF('Indicator Data'!AC69&gt;U$195,0,IF('Indicator Data'!AC69&lt;U$194,10,(U$195-'Indicator Data'!AC69)/(U$195-U$194)*10)),1))</f>
        <v>0</v>
      </c>
      <c r="V66" s="186">
        <f>IF('Indicator Data'!AD69="No data","x",ROUND(IF('Indicator Data'!AD69&gt;V$195,10,IF('Indicator Data'!AD69&lt;V$194,0,10-(V$195-'Indicator Data'!AD69)/(V$195-V$194)*10)),1))</f>
        <v>0.1</v>
      </c>
      <c r="W66" s="187">
        <f t="shared" si="6"/>
        <v>0.2</v>
      </c>
      <c r="X66" s="188">
        <f t="shared" si="7"/>
        <v>0.7</v>
      </c>
      <c r="Y66" s="190"/>
    </row>
    <row r="67" spans="1:25" s="4" customFormat="1" x14ac:dyDescent="0.35">
      <c r="A67" s="126" t="str">
        <f>'Indicator Data'!A70</f>
        <v>Ghana</v>
      </c>
      <c r="B67" s="47" t="str">
        <f>'Indicator Data'!B70</f>
        <v>GHA</v>
      </c>
      <c r="C67" s="93">
        <f>IF('Indicator Data'!AR70="No data","x",ROUND(IF('Indicator Data'!AR70&gt;C$195,0,IF('Indicator Data'!AR70&lt;C$194,10,(C$195-'Indicator Data'!AR70)/(C$195-C$194)*10)),1))</f>
        <v>3.4</v>
      </c>
      <c r="D67" s="94">
        <f t="shared" si="0"/>
        <v>3.4</v>
      </c>
      <c r="E67" s="93">
        <f>IF('Indicator Data'!AT70="No data","x",ROUND(IF('Indicator Data'!AT70&gt;E$195,0,IF('Indicator Data'!AT70&lt;E$194,10,(E$195-'Indicator Data'!AT70)/(E$195-E$194)*10)),1))</f>
        <v>5.9</v>
      </c>
      <c r="F67" s="93">
        <f>IF('Indicator Data'!AS70="No data","x",ROUND(IF('Indicator Data'!AS70&gt;F$195,0,IF('Indicator Data'!AS70&lt;F$194,10,(F$195-'Indicator Data'!AS70)/(F$195-F$194)*10)),1))</f>
        <v>5.2</v>
      </c>
      <c r="G67" s="94">
        <f t="shared" si="1"/>
        <v>5.6</v>
      </c>
      <c r="H67" s="95">
        <f t="shared" si="2"/>
        <v>4.5</v>
      </c>
      <c r="I67" s="93">
        <f>IF('Indicator Data'!AV70="No data","x",ROUND(IF('Indicator Data'!AV70^2&gt;I$195,0,IF('Indicator Data'!AV70^2&lt;I$194,10,(I$195-'Indicator Data'!AV70^2)/(I$195-I$194)*10)),1))</f>
        <v>4.5</v>
      </c>
      <c r="J67" s="93">
        <f>IF(OR('Indicator Data'!AU70=0,'Indicator Data'!AU70="No data"),"x",ROUND(IF('Indicator Data'!AU70&gt;J$195,0,IF('Indicator Data'!AU70&lt;J$194,10,(J$195-'Indicator Data'!AU70)/(J$195-J$194)*10)),1))</f>
        <v>2.1</v>
      </c>
      <c r="K67" s="93">
        <f>IF('Indicator Data'!AW70="No data","x",ROUND(IF('Indicator Data'!AW70&gt;K$195,0,IF('Indicator Data'!AW70&lt;K$194,10,(K$195-'Indicator Data'!AW70)/(K$195-K$194)*10)),1))</f>
        <v>6.5</v>
      </c>
      <c r="L67" s="93">
        <f>IF('Indicator Data'!AX70="No data","x",ROUND(IF('Indicator Data'!AX70&gt;L$195,0,IF('Indicator Data'!AX70&lt;L$194,10,(L$195-'Indicator Data'!AX70)/(L$195-L$194)*10)),1))</f>
        <v>3.1</v>
      </c>
      <c r="M67" s="94">
        <f t="shared" si="3"/>
        <v>4.0999999999999996</v>
      </c>
      <c r="N67" s="143">
        <f>IF('Indicator Data'!AY70="No data","x",'Indicator Data'!AY70/'Indicator Data'!BE70*100)</f>
        <v>18.458293047376287</v>
      </c>
      <c r="O67" s="93">
        <f t="shared" si="4"/>
        <v>8.1999999999999993</v>
      </c>
      <c r="P67" s="93">
        <f>IF('Indicator Data'!AZ70="No data","x",ROUND(IF('Indicator Data'!AZ70&gt;P$195,0,IF('Indicator Data'!AZ70&lt;P$194,10,(P$195-'Indicator Data'!AZ70)/(P$195-P$194)*10)),1))</f>
        <v>9.5</v>
      </c>
      <c r="Q67" s="93">
        <f>IF('Indicator Data'!BA70="No data","x",ROUND(IF('Indicator Data'!BA70&gt;Q$195,0,IF('Indicator Data'!BA70&lt;Q$194,10,(Q$195-'Indicator Data'!BA70)/(Q$195-Q$194)*10)),1))</f>
        <v>2.2999999999999998</v>
      </c>
      <c r="R67" s="94">
        <f t="shared" si="5"/>
        <v>6.7</v>
      </c>
      <c r="S67" s="93">
        <f>IF('Indicator Data'!Y70="No data","x",ROUND(IF('Indicator Data'!Y70&gt;S$195,0,IF('Indicator Data'!Y70&lt;S$194,10,(S$195-'Indicator Data'!Y70)/(S$195-S$194)*10)),1))</f>
        <v>9.8000000000000007</v>
      </c>
      <c r="T67" s="93">
        <f>IF('Indicator Data'!Z70="No data","x",ROUND(IF('Indicator Data'!Z70&gt;T$195,0,IF('Indicator Data'!Z70&lt;T$194,10,(T$195-'Indicator Data'!Z70)/(T$195-T$194)*10)),1))</f>
        <v>1</v>
      </c>
      <c r="U67" s="93">
        <f>IF('Indicator Data'!AC70="No data","x",ROUND(IF('Indicator Data'!AC70&gt;U$195,0,IF('Indicator Data'!AC70&lt;U$194,10,(U$195-'Indicator Data'!AC70)/(U$195-U$194)*10)),1))</f>
        <v>9.3000000000000007</v>
      </c>
      <c r="V67" s="93">
        <f>IF('Indicator Data'!AD70="No data","x",ROUND(IF('Indicator Data'!AD70&gt;V$195,10,IF('Indicator Data'!AD70&lt;V$194,0,10-(V$195-'Indicator Data'!AD70)/(V$195-V$194)*10)),1))</f>
        <v>3.5</v>
      </c>
      <c r="W67" s="94">
        <f t="shared" si="6"/>
        <v>5.9</v>
      </c>
      <c r="X67" s="95">
        <f t="shared" si="7"/>
        <v>5.6</v>
      </c>
      <c r="Y67" s="171"/>
    </row>
    <row r="68" spans="1:25" s="4" customFormat="1" x14ac:dyDescent="0.35">
      <c r="A68" s="126" t="str">
        <f>'Indicator Data'!A71</f>
        <v>Greece</v>
      </c>
      <c r="B68" s="47" t="str">
        <f>'Indicator Data'!B71</f>
        <v>GRC</v>
      </c>
      <c r="C68" s="93">
        <f>IF('Indicator Data'!AR71="No data","x",ROUND(IF('Indicator Data'!AR71&gt;C$195,0,IF('Indicator Data'!AR71&lt;C$194,10,(C$195-'Indicator Data'!AR71)/(C$195-C$194)*10)),1))</f>
        <v>2.2999999999999998</v>
      </c>
      <c r="D68" s="94">
        <f t="shared" ref="D68:D131" si="8">IF(C68="x","x",C68)</f>
        <v>2.2999999999999998</v>
      </c>
      <c r="E68" s="93">
        <f>IF('Indicator Data'!AT71="No data","x",ROUND(IF('Indicator Data'!AT71&gt;E$195,0,IF('Indicator Data'!AT71&lt;E$194,10,(E$195-'Indicator Data'!AT71)/(E$195-E$194)*10)),1))</f>
        <v>5.5</v>
      </c>
      <c r="F68" s="93">
        <f>IF('Indicator Data'!AS71="No data","x",ROUND(IF('Indicator Data'!AS71&gt;F$195,0,IF('Indicator Data'!AS71&lt;F$194,10,(F$195-'Indicator Data'!AS71)/(F$195-F$194)*10)),1))</f>
        <v>4.4000000000000004</v>
      </c>
      <c r="G68" s="94">
        <f t="shared" ref="G68:G131" si="9">IF(AND(E68="x",F68="x"),"x",ROUND(AVERAGE(E68,F68),1))</f>
        <v>5</v>
      </c>
      <c r="H68" s="95">
        <f t="shared" ref="H68:H131" si="10">ROUND(AVERAGE(D68,G68),1)</f>
        <v>3.7</v>
      </c>
      <c r="I68" s="93">
        <f>IF('Indicator Data'!AV71="No data","x",ROUND(IF('Indicator Data'!AV71^2&gt;I$195,0,IF('Indicator Data'!AV71^2&lt;I$194,10,(I$195-'Indicator Data'!AV71^2)/(I$195-I$194)*10)),1))</f>
        <v>1</v>
      </c>
      <c r="J68" s="93">
        <f>IF(OR('Indicator Data'!AU71=0,'Indicator Data'!AU71="No data"),"x",ROUND(IF('Indicator Data'!AU71&gt;J$195,0,IF('Indicator Data'!AU71&lt;J$194,10,(J$195-'Indicator Data'!AU71)/(J$195-J$194)*10)),1))</f>
        <v>0</v>
      </c>
      <c r="K68" s="93">
        <f>IF('Indicator Data'!AW71="No data","x",ROUND(IF('Indicator Data'!AW71&gt;K$195,0,IF('Indicator Data'!AW71&lt;K$194,10,(K$195-'Indicator Data'!AW71)/(K$195-K$194)*10)),1))</f>
        <v>3.1</v>
      </c>
      <c r="L68" s="93">
        <f>IF('Indicator Data'!AX71="No data","x",ROUND(IF('Indicator Data'!AX71&gt;L$195,0,IF('Indicator Data'!AX71&lt;L$194,10,(L$195-'Indicator Data'!AX71)/(L$195-L$194)*10)),1))</f>
        <v>4.5</v>
      </c>
      <c r="M68" s="94">
        <f t="shared" ref="M68:M131" si="11">IF(AND(I68="x",J68="x",K68="x",L68="x"),"x",ROUND(AVERAGE(I68,J68,K68,L68),1))</f>
        <v>2.2000000000000002</v>
      </c>
      <c r="N68" s="143">
        <f>IF('Indicator Data'!AY71="No data","x",'Indicator Data'!AY71/'Indicator Data'!BE71*100)</f>
        <v>131.88518231186967</v>
      </c>
      <c r="O68" s="93">
        <f t="shared" ref="O68:O131" si="12">IF(N68="x","x",ROUND(IF(N68&gt;O$195,0,IF(N68&lt;O$194,10,(O$195-N68)/(O$195-O$194)*10)),1))</f>
        <v>0</v>
      </c>
      <c r="P68" s="93">
        <f>IF('Indicator Data'!AZ71="No data","x",ROUND(IF('Indicator Data'!AZ71&gt;P$195,0,IF('Indicator Data'!AZ71&lt;P$194,10,(P$195-'Indicator Data'!AZ71)/(P$195-P$194)*10)),1))</f>
        <v>0.1</v>
      </c>
      <c r="Q68" s="93">
        <f>IF('Indicator Data'!BA71="No data","x",ROUND(IF('Indicator Data'!BA71&gt;Q$195,0,IF('Indicator Data'!BA71&lt;Q$194,10,(Q$195-'Indicator Data'!BA71)/(Q$195-Q$194)*10)),1))</f>
        <v>0</v>
      </c>
      <c r="R68" s="94">
        <f t="shared" ref="R68:R131" si="13">IF(AND(O68="x",P68="x",Q68="x"),"x",ROUND(AVERAGE(O68,Q68,P68),1))</f>
        <v>0</v>
      </c>
      <c r="S68" s="93">
        <f>IF('Indicator Data'!Y71="No data","x",ROUND(IF('Indicator Data'!Y71&gt;S$195,0,IF('Indicator Data'!Y71&lt;S$194,10,(S$195-'Indicator Data'!Y71)/(S$195-S$194)*10)),1))</f>
        <v>0</v>
      </c>
      <c r="T68" s="93">
        <f>IF('Indicator Data'!Z71="No data","x",ROUND(IF('Indicator Data'!Z71&gt;T$195,0,IF('Indicator Data'!Z71&lt;T$194,10,(T$195-'Indicator Data'!Z71)/(T$195-T$194)*10)),1))</f>
        <v>0.5</v>
      </c>
      <c r="U68" s="93">
        <f>IF('Indicator Data'!AC71="No data","x",ROUND(IF('Indicator Data'!AC71&gt;U$195,0,IF('Indicator Data'!AC71&lt;U$194,10,(U$195-'Indicator Data'!AC71)/(U$195-U$194)*10)),1))</f>
        <v>2.7</v>
      </c>
      <c r="V68" s="93">
        <f>IF('Indicator Data'!AD71="No data","x",ROUND(IF('Indicator Data'!AD71&gt;V$195,10,IF('Indicator Data'!AD71&lt;V$194,0,10-(V$195-'Indicator Data'!AD71)/(V$195-V$194)*10)),1))</f>
        <v>0</v>
      </c>
      <c r="W68" s="94">
        <f t="shared" ref="W68:W131" si="14">IF(AND(S68="x",T68="x",U68="x",V68="x"),"x",ROUND(AVERAGE(S68,T68,U68,V68),1))</f>
        <v>0.8</v>
      </c>
      <c r="X68" s="95">
        <f t="shared" ref="X68:X131" si="15">ROUND(AVERAGE(R68,M68,W68),1)</f>
        <v>1</v>
      </c>
      <c r="Y68" s="171"/>
    </row>
    <row r="69" spans="1:25" s="4" customFormat="1" x14ac:dyDescent="0.35">
      <c r="A69" s="126" t="str">
        <f>'Indicator Data'!A72</f>
        <v>Grenada</v>
      </c>
      <c r="B69" s="47" t="str">
        <f>'Indicator Data'!B72</f>
        <v>GRD</v>
      </c>
      <c r="C69" s="93">
        <f>IF('Indicator Data'!AR72="No data","x",ROUND(IF('Indicator Data'!AR72&gt;C$195,0,IF('Indicator Data'!AR72&lt;C$194,10,(C$195-'Indicator Data'!AR72)/(C$195-C$194)*10)),1))</f>
        <v>4.7</v>
      </c>
      <c r="D69" s="94">
        <f t="shared" si="8"/>
        <v>4.7</v>
      </c>
      <c r="E69" s="93">
        <f>IF('Indicator Data'!AT72="No data","x",ROUND(IF('Indicator Data'!AT72&gt;E$195,0,IF('Indicator Data'!AT72&lt;E$194,10,(E$195-'Indicator Data'!AT72)/(E$195-E$194)*10)),1))</f>
        <v>4.8</v>
      </c>
      <c r="F69" s="93">
        <f>IF('Indicator Data'!AS72="No data","x",ROUND(IF('Indicator Data'!AS72&gt;F$195,0,IF('Indicator Data'!AS72&lt;F$194,10,(F$195-'Indicator Data'!AS72)/(F$195-F$194)*10)),1))</f>
        <v>5.4</v>
      </c>
      <c r="G69" s="94">
        <f t="shared" si="9"/>
        <v>5.0999999999999996</v>
      </c>
      <c r="H69" s="95">
        <f t="shared" si="10"/>
        <v>4.9000000000000004</v>
      </c>
      <c r="I69" s="93" t="str">
        <f>IF('Indicator Data'!AV72="No data","x",ROUND(IF('Indicator Data'!AV72^2&gt;I$195,0,IF('Indicator Data'!AV72^2&lt;I$194,10,(I$195-'Indicator Data'!AV72^2)/(I$195-I$194)*10)),1))</f>
        <v>x</v>
      </c>
      <c r="J69" s="93">
        <f>IF(OR('Indicator Data'!AU72=0,'Indicator Data'!AU72="No data"),"x",ROUND(IF('Indicator Data'!AU72&gt;J$195,0,IF('Indicator Data'!AU72&lt;J$194,10,(J$195-'Indicator Data'!AU72)/(J$195-J$194)*10)),1))</f>
        <v>0.8</v>
      </c>
      <c r="K69" s="93">
        <f>IF('Indicator Data'!AW72="No data","x",ROUND(IF('Indicator Data'!AW72&gt;K$195,0,IF('Indicator Data'!AW72&lt;K$194,10,(K$195-'Indicator Data'!AW72)/(K$195-K$194)*10)),1))</f>
        <v>4.4000000000000004</v>
      </c>
      <c r="L69" s="93">
        <f>IF('Indicator Data'!AX72="No data","x",ROUND(IF('Indicator Data'!AX72&gt;L$195,0,IF('Indicator Data'!AX72&lt;L$194,10,(L$195-'Indicator Data'!AX72)/(L$195-L$194)*10)),1))</f>
        <v>4.5999999999999996</v>
      </c>
      <c r="M69" s="94">
        <f t="shared" si="11"/>
        <v>3.3</v>
      </c>
      <c r="N69" s="143">
        <f>IF('Indicator Data'!AY72="No data","x",'Indicator Data'!AY72/'Indicator Data'!BE72*100)</f>
        <v>232.35294117647061</v>
      </c>
      <c r="O69" s="93">
        <f t="shared" si="12"/>
        <v>0</v>
      </c>
      <c r="P69" s="93">
        <f>IF('Indicator Data'!AZ72="No data","x",ROUND(IF('Indicator Data'!AZ72&gt;P$195,0,IF('Indicator Data'!AZ72&lt;P$194,10,(P$195-'Indicator Data'!AZ72)/(P$195-P$194)*10)),1))</f>
        <v>0.2</v>
      </c>
      <c r="Q69" s="93">
        <f>IF('Indicator Data'!BA72="No data","x",ROUND(IF('Indicator Data'!BA72&gt;Q$195,0,IF('Indicator Data'!BA72&lt;Q$194,10,(Q$195-'Indicator Data'!BA72)/(Q$195-Q$194)*10)),1))</f>
        <v>0.7</v>
      </c>
      <c r="R69" s="94">
        <f t="shared" si="13"/>
        <v>0.3</v>
      </c>
      <c r="S69" s="93" t="str">
        <f>IF('Indicator Data'!Y72="No data","x",ROUND(IF('Indicator Data'!Y72&gt;S$195,0,IF('Indicator Data'!Y72&lt;S$194,10,(S$195-'Indicator Data'!Y72)/(S$195-S$194)*10)),1))</f>
        <v>x</v>
      </c>
      <c r="T69" s="93">
        <f>IF('Indicator Data'!Z72="No data","x",ROUND(IF('Indicator Data'!Z72&gt;T$195,0,IF('Indicator Data'!Z72&lt;T$194,10,(T$195-'Indicator Data'!Z72)/(T$195-T$194)*10)),1))</f>
        <v>3.6</v>
      </c>
      <c r="U69" s="93">
        <f>IF('Indicator Data'!AC72="No data","x",ROUND(IF('Indicator Data'!AC72&gt;U$195,0,IF('Indicator Data'!AC72&lt;U$194,10,(U$195-'Indicator Data'!AC72)/(U$195-U$194)*10)),1))</f>
        <v>7.9</v>
      </c>
      <c r="V69" s="93">
        <f>IF('Indicator Data'!AD72="No data","x",ROUND(IF('Indicator Data'!AD72&gt;V$195,10,IF('Indicator Data'!AD72&lt;V$194,0,10-(V$195-'Indicator Data'!AD72)/(V$195-V$194)*10)),1))</f>
        <v>0.3</v>
      </c>
      <c r="W69" s="94">
        <f t="shared" si="14"/>
        <v>3.9</v>
      </c>
      <c r="X69" s="95">
        <f t="shared" si="15"/>
        <v>2.5</v>
      </c>
      <c r="Y69" s="171"/>
    </row>
    <row r="70" spans="1:25" s="4" customFormat="1" x14ac:dyDescent="0.35">
      <c r="A70" s="126" t="str">
        <f>'Indicator Data'!A73</f>
        <v>Guatemala</v>
      </c>
      <c r="B70" s="47" t="str">
        <f>'Indicator Data'!B73</f>
        <v>GTM</v>
      </c>
      <c r="C70" s="93">
        <f>IF('Indicator Data'!AR73="No data","x",ROUND(IF('Indicator Data'!AR73&gt;C$195,0,IF('Indicator Data'!AR73&lt;C$194,10,(C$195-'Indicator Data'!AR73)/(C$195-C$194)*10)),1))</f>
        <v>5.5</v>
      </c>
      <c r="D70" s="94">
        <f t="shared" si="8"/>
        <v>5.5</v>
      </c>
      <c r="E70" s="93">
        <f>IF('Indicator Data'!AT73="No data","x",ROUND(IF('Indicator Data'!AT73&gt;E$195,0,IF('Indicator Data'!AT73&lt;E$194,10,(E$195-'Indicator Data'!AT73)/(E$195-E$194)*10)),1))</f>
        <v>7.3</v>
      </c>
      <c r="F70" s="93">
        <f>IF('Indicator Data'!AS73="No data","x",ROUND(IF('Indicator Data'!AS73&gt;F$195,0,IF('Indicator Data'!AS73&lt;F$194,10,(F$195-'Indicator Data'!AS73)/(F$195-F$194)*10)),1))</f>
        <v>6.3</v>
      </c>
      <c r="G70" s="94">
        <f t="shared" si="9"/>
        <v>6.8</v>
      </c>
      <c r="H70" s="95">
        <f t="shared" si="10"/>
        <v>6.2</v>
      </c>
      <c r="I70" s="93">
        <f>IF('Indicator Data'!AV73="No data","x",ROUND(IF('Indicator Data'!AV73^2&gt;I$195,0,IF('Indicator Data'!AV73^2&lt;I$194,10,(I$195-'Indicator Data'!AV73^2)/(I$195-I$194)*10)),1))</f>
        <v>4.0999999999999996</v>
      </c>
      <c r="J70" s="93">
        <f>IF(OR('Indicator Data'!AU73=0,'Indicator Data'!AU73="No data"),"x",ROUND(IF('Indicator Data'!AU73&gt;J$195,0,IF('Indicator Data'!AU73&lt;J$194,10,(J$195-'Indicator Data'!AU73)/(J$195-J$194)*10)),1))</f>
        <v>0.8</v>
      </c>
      <c r="K70" s="93">
        <f>IF('Indicator Data'!AW73="No data","x",ROUND(IF('Indicator Data'!AW73&gt;K$195,0,IF('Indicator Data'!AW73&lt;K$194,10,(K$195-'Indicator Data'!AW73)/(K$195-K$194)*10)),1))</f>
        <v>6.6</v>
      </c>
      <c r="L70" s="93">
        <f>IF('Indicator Data'!AX73="No data","x",ROUND(IF('Indicator Data'!AX73&gt;L$195,0,IF('Indicator Data'!AX73&lt;L$194,10,(L$195-'Indicator Data'!AX73)/(L$195-L$194)*10)),1))</f>
        <v>4.3</v>
      </c>
      <c r="M70" s="94">
        <f t="shared" si="11"/>
        <v>4</v>
      </c>
      <c r="N70" s="143">
        <f>IF('Indicator Data'!AY73="No data","x",'Indicator Data'!AY73/'Indicator Data'!BE73*100)</f>
        <v>19.596864501679732</v>
      </c>
      <c r="O70" s="93">
        <f t="shared" si="12"/>
        <v>8.1</v>
      </c>
      <c r="P70" s="93">
        <f>IF('Indicator Data'!AZ73="No data","x",ROUND(IF('Indicator Data'!AZ73&gt;P$195,0,IF('Indicator Data'!AZ73&lt;P$194,10,(P$195-'Indicator Data'!AZ73)/(P$195-P$194)*10)),1))</f>
        <v>4</v>
      </c>
      <c r="Q70" s="93">
        <f>IF('Indicator Data'!BA73="No data","x",ROUND(IF('Indicator Data'!BA73&gt;Q$195,0,IF('Indicator Data'!BA73&lt;Q$194,10,(Q$195-'Indicator Data'!BA73)/(Q$195-Q$194)*10)),1))</f>
        <v>1.4</v>
      </c>
      <c r="R70" s="94">
        <f t="shared" si="13"/>
        <v>4.5</v>
      </c>
      <c r="S70" s="93">
        <f>IF('Indicator Data'!Y73="No data","x",ROUND(IF('Indicator Data'!Y73&gt;S$195,0,IF('Indicator Data'!Y73&lt;S$194,10,(S$195-'Indicator Data'!Y73)/(S$195-S$194)*10)),1))</f>
        <v>7.7</v>
      </c>
      <c r="T70" s="93">
        <f>IF('Indicator Data'!Z73="No data","x",ROUND(IF('Indicator Data'!Z73&gt;T$195,0,IF('Indicator Data'!Z73&lt;T$194,10,(T$195-'Indicator Data'!Z73)/(T$195-T$194)*10)),1))</f>
        <v>3.3</v>
      </c>
      <c r="U70" s="93">
        <f>IF('Indicator Data'!AC73="No data","x",ROUND(IF('Indicator Data'!AC73&gt;U$195,0,IF('Indicator Data'!AC73&lt;U$194,10,(U$195-'Indicator Data'!AC73)/(U$195-U$194)*10)),1))</f>
        <v>8.6999999999999993</v>
      </c>
      <c r="V70" s="93">
        <f>IF('Indicator Data'!AD73="No data","x",ROUND(IF('Indicator Data'!AD73&gt;V$195,10,IF('Indicator Data'!AD73&lt;V$194,0,10-(V$195-'Indicator Data'!AD73)/(V$195-V$194)*10)),1))</f>
        <v>1</v>
      </c>
      <c r="W70" s="94">
        <f t="shared" si="14"/>
        <v>5.2</v>
      </c>
      <c r="X70" s="95">
        <f t="shared" si="15"/>
        <v>4.5999999999999996</v>
      </c>
      <c r="Y70" s="171"/>
    </row>
    <row r="71" spans="1:25" s="4" customFormat="1" x14ac:dyDescent="0.35">
      <c r="A71" s="126" t="str">
        <f>'Indicator Data'!A74</f>
        <v>Guinea</v>
      </c>
      <c r="B71" s="47" t="str">
        <f>'Indicator Data'!B74</f>
        <v>GIN</v>
      </c>
      <c r="C71" s="93">
        <f>IF('Indicator Data'!AR74="No data","x",ROUND(IF('Indicator Data'!AR74&gt;C$195,0,IF('Indicator Data'!AR74&lt;C$194,10,(C$195-'Indicator Data'!AR74)/(C$195-C$194)*10)),1))</f>
        <v>5</v>
      </c>
      <c r="D71" s="94">
        <f t="shared" si="8"/>
        <v>5</v>
      </c>
      <c r="E71" s="93">
        <f>IF('Indicator Data'!AT74="No data","x",ROUND(IF('Indicator Data'!AT74&gt;E$195,0,IF('Indicator Data'!AT74&lt;E$194,10,(E$195-'Indicator Data'!AT74)/(E$195-E$194)*10)),1))</f>
        <v>7.2</v>
      </c>
      <c r="F71" s="93">
        <f>IF('Indicator Data'!AS74="No data","x",ROUND(IF('Indicator Data'!AS74&gt;F$195,0,IF('Indicator Data'!AS74&lt;F$194,10,(F$195-'Indicator Data'!AS74)/(F$195-F$194)*10)),1))</f>
        <v>7.1</v>
      </c>
      <c r="G71" s="94">
        <f t="shared" si="9"/>
        <v>7.2</v>
      </c>
      <c r="H71" s="95">
        <f t="shared" si="10"/>
        <v>6.1</v>
      </c>
      <c r="I71" s="93">
        <f>IF('Indicator Data'!AV74="No data","x",ROUND(IF('Indicator Data'!AV74^2&gt;I$195,0,IF('Indicator Data'!AV74^2&lt;I$194,10,(I$195-'Indicator Data'!AV74^2)/(I$195-I$194)*10)),1))</f>
        <v>10</v>
      </c>
      <c r="J71" s="93">
        <f>IF(OR('Indicator Data'!AU74=0,'Indicator Data'!AU74="No data"),"x",ROUND(IF('Indicator Data'!AU74&gt;J$195,0,IF('Indicator Data'!AU74&lt;J$194,10,(J$195-'Indicator Data'!AU74)/(J$195-J$194)*10)),1))</f>
        <v>6.7</v>
      </c>
      <c r="K71" s="93">
        <f>IF('Indicator Data'!AW74="No data","x",ROUND(IF('Indicator Data'!AW74&gt;K$195,0,IF('Indicator Data'!AW74&lt;K$194,10,(K$195-'Indicator Data'!AW74)/(K$195-K$194)*10)),1))</f>
        <v>9</v>
      </c>
      <c r="L71" s="93">
        <f>IF('Indicator Data'!AX74="No data","x",ROUND(IF('Indicator Data'!AX74&gt;L$195,0,IF('Indicator Data'!AX74&lt;L$194,10,(L$195-'Indicator Data'!AX74)/(L$195-L$194)*10)),1))</f>
        <v>5.9</v>
      </c>
      <c r="M71" s="94">
        <f t="shared" si="11"/>
        <v>7.9</v>
      </c>
      <c r="N71" s="143">
        <f>IF('Indicator Data'!AY74="No data","x",'Indicator Data'!AY74/'Indicator Data'!BE74*100)</f>
        <v>13.836887514243854</v>
      </c>
      <c r="O71" s="93">
        <f t="shared" si="12"/>
        <v>8.6999999999999993</v>
      </c>
      <c r="P71" s="93">
        <f>IF('Indicator Data'!AZ74="No data","x",ROUND(IF('Indicator Data'!AZ74&gt;P$195,0,IF('Indicator Data'!AZ74&lt;P$194,10,(P$195-'Indicator Data'!AZ74)/(P$195-P$194)*10)),1))</f>
        <v>8.9</v>
      </c>
      <c r="Q71" s="93">
        <f>IF('Indicator Data'!BA74="No data","x",ROUND(IF('Indicator Data'!BA74&gt;Q$195,0,IF('Indicator Data'!BA74&lt;Q$194,10,(Q$195-'Indicator Data'!BA74)/(Q$195-Q$194)*10)),1))</f>
        <v>4.5999999999999996</v>
      </c>
      <c r="R71" s="94">
        <f t="shared" si="13"/>
        <v>7.4</v>
      </c>
      <c r="S71" s="93">
        <f>IF('Indicator Data'!Y74="No data","x",ROUND(IF('Indicator Data'!Y74&gt;S$195,0,IF('Indicator Data'!Y74&lt;S$194,10,(S$195-'Indicator Data'!Y74)/(S$195-S$194)*10)),1))</f>
        <v>9.8000000000000007</v>
      </c>
      <c r="T71" s="93">
        <f>IF('Indicator Data'!Z74="No data","x",ROUND(IF('Indicator Data'!Z74&gt;T$195,0,IF('Indicator Data'!Z74&lt;T$194,10,(T$195-'Indicator Data'!Z74)/(T$195-T$194)*10)),1))</f>
        <v>10</v>
      </c>
      <c r="U71" s="93">
        <f>IF('Indicator Data'!AC74="No data","x",ROUND(IF('Indicator Data'!AC74&gt;U$195,0,IF('Indicator Data'!AC74&lt;U$194,10,(U$195-'Indicator Data'!AC74)/(U$195-U$194)*10)),1))</f>
        <v>10</v>
      </c>
      <c r="V71" s="93">
        <f>IF('Indicator Data'!AD74="No data","x",ROUND(IF('Indicator Data'!AD74&gt;V$195,10,IF('Indicator Data'!AD74&lt;V$194,0,10-(V$195-'Indicator Data'!AD74)/(V$195-V$194)*10)),1))</f>
        <v>7.5</v>
      </c>
      <c r="W71" s="94">
        <f t="shared" si="14"/>
        <v>9.3000000000000007</v>
      </c>
      <c r="X71" s="95">
        <f t="shared" si="15"/>
        <v>8.1999999999999993</v>
      </c>
      <c r="Y71" s="171"/>
    </row>
    <row r="72" spans="1:25" s="4" customFormat="1" x14ac:dyDescent="0.35">
      <c r="A72" s="126" t="str">
        <f>'Indicator Data'!A75</f>
        <v>Guinea-Bissau</v>
      </c>
      <c r="B72" s="47" t="str">
        <f>'Indicator Data'!B75</f>
        <v>GNB</v>
      </c>
      <c r="C72" s="93">
        <f>IF('Indicator Data'!AR75="No data","x",ROUND(IF('Indicator Data'!AR75&gt;C$195,0,IF('Indicator Data'!AR75&lt;C$194,10,(C$195-'Indicator Data'!AR75)/(C$195-C$194)*10)),1))</f>
        <v>7.8</v>
      </c>
      <c r="D72" s="94">
        <f t="shared" si="8"/>
        <v>7.8</v>
      </c>
      <c r="E72" s="93">
        <f>IF('Indicator Data'!AT75="No data","x",ROUND(IF('Indicator Data'!AT75&gt;E$195,0,IF('Indicator Data'!AT75&lt;E$194,10,(E$195-'Indicator Data'!AT75)/(E$195-E$194)*10)),1))</f>
        <v>8.4</v>
      </c>
      <c r="F72" s="93">
        <f>IF('Indicator Data'!AS75="No data","x",ROUND(IF('Indicator Data'!AS75&gt;F$195,0,IF('Indicator Data'!AS75&lt;F$194,10,(F$195-'Indicator Data'!AS75)/(F$195-F$194)*10)),1))</f>
        <v>8.5</v>
      </c>
      <c r="G72" s="94">
        <f t="shared" si="9"/>
        <v>8.5</v>
      </c>
      <c r="H72" s="95">
        <f t="shared" si="10"/>
        <v>8.1999999999999993</v>
      </c>
      <c r="I72" s="93">
        <f>IF('Indicator Data'!AV75="No data","x",ROUND(IF('Indicator Data'!AV75^2&gt;I$195,0,IF('Indicator Data'!AV75^2&lt;I$194,10,(I$195-'Indicator Data'!AV75^2)/(I$195-I$194)*10)),1))</f>
        <v>7.1</v>
      </c>
      <c r="J72" s="93">
        <f>IF(OR('Indicator Data'!AU75=0,'Indicator Data'!AU75="No data"),"x",ROUND(IF('Indicator Data'!AU75&gt;J$195,0,IF('Indicator Data'!AU75&lt;J$194,10,(J$195-'Indicator Data'!AU75)/(J$195-J$194)*10)),1))</f>
        <v>8.5</v>
      </c>
      <c r="K72" s="93">
        <f>IF('Indicator Data'!AW75="No data","x",ROUND(IF('Indicator Data'!AW75&gt;K$195,0,IF('Indicator Data'!AW75&lt;K$194,10,(K$195-'Indicator Data'!AW75)/(K$195-K$194)*10)),1))</f>
        <v>9.6</v>
      </c>
      <c r="L72" s="93">
        <f>IF('Indicator Data'!AX75="No data","x",ROUND(IF('Indicator Data'!AX75&gt;L$195,0,IF('Indicator Data'!AX75&lt;L$194,10,(L$195-'Indicator Data'!AX75)/(L$195-L$194)*10)),1))</f>
        <v>6.7</v>
      </c>
      <c r="M72" s="94">
        <f t="shared" si="11"/>
        <v>8</v>
      </c>
      <c r="N72" s="143">
        <f>IF('Indicator Data'!AY75="No data","x",'Indicator Data'!AY75/'Indicator Data'!BE75*100)</f>
        <v>12.091038406827881</v>
      </c>
      <c r="O72" s="93">
        <f t="shared" si="12"/>
        <v>8.9</v>
      </c>
      <c r="P72" s="93">
        <f>IF('Indicator Data'!AZ75="No data","x",ROUND(IF('Indicator Data'!AZ75&gt;P$195,0,IF('Indicator Data'!AZ75&lt;P$194,10,(P$195-'Indicator Data'!AZ75)/(P$195-P$194)*10)),1))</f>
        <v>8.8000000000000007</v>
      </c>
      <c r="Q72" s="93">
        <f>IF('Indicator Data'!BA75="No data","x",ROUND(IF('Indicator Data'!BA75&gt;Q$195,0,IF('Indicator Data'!BA75&lt;Q$194,10,(Q$195-'Indicator Data'!BA75)/(Q$195-Q$194)*10)),1))</f>
        <v>4.0999999999999996</v>
      </c>
      <c r="R72" s="94">
        <f t="shared" si="13"/>
        <v>7.3</v>
      </c>
      <c r="S72" s="93">
        <f>IF('Indicator Data'!Y75="No data","x",ROUND(IF('Indicator Data'!Y75&gt;S$195,0,IF('Indicator Data'!Y75&lt;S$194,10,(S$195-'Indicator Data'!Y75)/(S$195-S$194)*10)),1))</f>
        <v>9.9</v>
      </c>
      <c r="T72" s="93">
        <f>IF('Indicator Data'!Z75="No data","x",ROUND(IF('Indicator Data'!Z75&gt;T$195,0,IF('Indicator Data'!Z75&lt;T$194,10,(T$195-'Indicator Data'!Z75)/(T$195-T$194)*10)),1))</f>
        <v>4.5999999999999996</v>
      </c>
      <c r="U72" s="93">
        <f>IF('Indicator Data'!AC75="No data","x",ROUND(IF('Indicator Data'!AC75&gt;U$195,0,IF('Indicator Data'!AC75&lt;U$194,10,(U$195-'Indicator Data'!AC75)/(U$195-U$194)*10)),1))</f>
        <v>9.8000000000000007</v>
      </c>
      <c r="V72" s="93">
        <f>IF('Indicator Data'!AD75="No data","x",ROUND(IF('Indicator Data'!AD75&gt;V$195,10,IF('Indicator Data'!AD75&lt;V$194,0,10-(V$195-'Indicator Data'!AD75)/(V$195-V$194)*10)),1))</f>
        <v>6.1</v>
      </c>
      <c r="W72" s="94">
        <f t="shared" si="14"/>
        <v>7.6</v>
      </c>
      <c r="X72" s="95">
        <f t="shared" si="15"/>
        <v>7.6</v>
      </c>
      <c r="Y72" s="171"/>
    </row>
    <row r="73" spans="1:25" s="4" customFormat="1" x14ac:dyDescent="0.35">
      <c r="A73" s="126" t="str">
        <f>'Indicator Data'!A76</f>
        <v>Guyana</v>
      </c>
      <c r="B73" s="47" t="str">
        <f>'Indicator Data'!B76</f>
        <v>GUY</v>
      </c>
      <c r="C73" s="93" t="str">
        <f>IF('Indicator Data'!AR76="No data","x",ROUND(IF('Indicator Data'!AR76&gt;C$195,0,IF('Indicator Data'!AR76&lt;C$194,10,(C$195-'Indicator Data'!AR76)/(C$195-C$194)*10)),1))</f>
        <v>x</v>
      </c>
      <c r="D73" s="94" t="str">
        <f t="shared" si="8"/>
        <v>x</v>
      </c>
      <c r="E73" s="93">
        <f>IF('Indicator Data'!AT76="No data","x",ROUND(IF('Indicator Data'!AT76&gt;E$195,0,IF('Indicator Data'!AT76&lt;E$194,10,(E$195-'Indicator Data'!AT76)/(E$195-E$194)*10)),1))</f>
        <v>6.3</v>
      </c>
      <c r="F73" s="93">
        <f>IF('Indicator Data'!AS76="No data","x",ROUND(IF('Indicator Data'!AS76&gt;F$195,0,IF('Indicator Data'!AS76&lt;F$194,10,(F$195-'Indicator Data'!AS76)/(F$195-F$194)*10)),1))</f>
        <v>5.6</v>
      </c>
      <c r="G73" s="94">
        <f t="shared" si="9"/>
        <v>6</v>
      </c>
      <c r="H73" s="95">
        <f t="shared" si="10"/>
        <v>6</v>
      </c>
      <c r="I73" s="93">
        <f>IF('Indicator Data'!AV76="No data","x",ROUND(IF('Indicator Data'!AV76^2&gt;I$195,0,IF('Indicator Data'!AV76^2&lt;I$194,10,(I$195-'Indicator Data'!AV76^2)/(I$195-I$194)*10)),1))</f>
        <v>2.6</v>
      </c>
      <c r="J73" s="93">
        <f>IF(OR('Indicator Data'!AU76=0,'Indicator Data'!AU76="No data"),"x",ROUND(IF('Indicator Data'!AU76&gt;J$195,0,IF('Indicator Data'!AU76&lt;J$194,10,(J$195-'Indicator Data'!AU76)/(J$195-J$194)*10)),1))</f>
        <v>1.6</v>
      </c>
      <c r="K73" s="93">
        <f>IF('Indicator Data'!AW76="No data","x",ROUND(IF('Indicator Data'!AW76&gt;K$195,0,IF('Indicator Data'!AW76&lt;K$194,10,(K$195-'Indicator Data'!AW76)/(K$195-K$194)*10)),1))</f>
        <v>6.4</v>
      </c>
      <c r="L73" s="93">
        <f>IF('Indicator Data'!AX76="No data","x",ROUND(IF('Indicator Data'!AX76&gt;L$195,0,IF('Indicator Data'!AX76&lt;L$194,10,(L$195-'Indicator Data'!AX76)/(L$195-L$194)*10)),1))</f>
        <v>6.8</v>
      </c>
      <c r="M73" s="94">
        <f t="shared" si="11"/>
        <v>4.4000000000000004</v>
      </c>
      <c r="N73" s="143">
        <f>IF('Indicator Data'!AY76="No data","x",'Indicator Data'!AY76/'Indicator Data'!BE76*100)</f>
        <v>2.1336042672085345</v>
      </c>
      <c r="O73" s="93">
        <f t="shared" si="12"/>
        <v>9.9</v>
      </c>
      <c r="P73" s="93">
        <f>IF('Indicator Data'!AZ76="No data","x",ROUND(IF('Indicator Data'!AZ76&gt;P$195,0,IF('Indicator Data'!AZ76&lt;P$194,10,(P$195-'Indicator Data'!AZ76)/(P$195-P$194)*10)),1))</f>
        <v>1.8</v>
      </c>
      <c r="Q73" s="93">
        <f>IF('Indicator Data'!BA76="No data","x",ROUND(IF('Indicator Data'!BA76&gt;Q$195,0,IF('Indicator Data'!BA76&lt;Q$194,10,(Q$195-'Indicator Data'!BA76)/(Q$195-Q$194)*10)),1))</f>
        <v>0.3</v>
      </c>
      <c r="R73" s="94">
        <f t="shared" si="13"/>
        <v>4</v>
      </c>
      <c r="S73" s="93">
        <f>IF('Indicator Data'!Y76="No data","x",ROUND(IF('Indicator Data'!Y76&gt;S$195,0,IF('Indicator Data'!Y76&lt;S$194,10,(S$195-'Indicator Data'!Y76)/(S$195-S$194)*10)),1))</f>
        <v>9.5</v>
      </c>
      <c r="T73" s="93">
        <f>IF('Indicator Data'!Z76="No data","x",ROUND(IF('Indicator Data'!Z76&gt;T$195,0,IF('Indicator Data'!Z76&lt;T$194,10,(T$195-'Indicator Data'!Z76)/(T$195-T$194)*10)),1))</f>
        <v>0</v>
      </c>
      <c r="U73" s="93">
        <f>IF('Indicator Data'!AC76="No data","x",ROUND(IF('Indicator Data'!AC76&gt;U$195,0,IF('Indicator Data'!AC76&lt;U$194,10,(U$195-'Indicator Data'!AC76)/(U$195-U$194)*10)),1))</f>
        <v>9</v>
      </c>
      <c r="V73" s="93">
        <f>IF('Indicator Data'!AD76="No data","x",ROUND(IF('Indicator Data'!AD76&gt;V$195,10,IF('Indicator Data'!AD76&lt;V$194,0,10-(V$195-'Indicator Data'!AD76)/(V$195-V$194)*10)),1))</f>
        <v>2.5</v>
      </c>
      <c r="W73" s="94">
        <f t="shared" si="14"/>
        <v>5.3</v>
      </c>
      <c r="X73" s="95">
        <f t="shared" si="15"/>
        <v>4.5999999999999996</v>
      </c>
      <c r="Y73" s="171"/>
    </row>
    <row r="74" spans="1:25" s="4" customFormat="1" x14ac:dyDescent="0.35">
      <c r="A74" s="126" t="str">
        <f>'Indicator Data'!A77</f>
        <v>Haiti</v>
      </c>
      <c r="B74" s="47" t="str">
        <f>'Indicator Data'!B77</f>
        <v>HTI</v>
      </c>
      <c r="C74" s="93">
        <f>IF('Indicator Data'!AR77="No data","x",ROUND(IF('Indicator Data'!AR77&gt;C$195,0,IF('Indicator Data'!AR77&lt;C$194,10,(C$195-'Indicator Data'!AR77)/(C$195-C$194)*10)),1))</f>
        <v>6.7</v>
      </c>
      <c r="D74" s="94">
        <f t="shared" si="8"/>
        <v>6.7</v>
      </c>
      <c r="E74" s="93">
        <f>IF('Indicator Data'!AT77="No data","x",ROUND(IF('Indicator Data'!AT77&gt;E$195,0,IF('Indicator Data'!AT77&lt;E$194,10,(E$195-'Indicator Data'!AT77)/(E$195-E$194)*10)),1))</f>
        <v>8</v>
      </c>
      <c r="F74" s="93">
        <f>IF('Indicator Data'!AS77="No data","x",ROUND(IF('Indicator Data'!AS77&gt;F$195,0,IF('Indicator Data'!AS77&lt;F$194,10,(F$195-'Indicator Data'!AS77)/(F$195-F$194)*10)),1))</f>
        <v>9.1</v>
      </c>
      <c r="G74" s="94">
        <f t="shared" si="9"/>
        <v>8.6</v>
      </c>
      <c r="H74" s="95">
        <f t="shared" si="10"/>
        <v>7.7</v>
      </c>
      <c r="I74" s="93">
        <f>IF('Indicator Data'!AV77="No data","x",ROUND(IF('Indicator Data'!AV77^2&gt;I$195,0,IF('Indicator Data'!AV77^2&lt;I$194,10,(I$195-'Indicator Data'!AV77^2)/(I$195-I$194)*10)),1))</f>
        <v>6.9</v>
      </c>
      <c r="J74" s="93">
        <f>IF(OR('Indicator Data'!AU77=0,'Indicator Data'!AU77="No data"),"x",ROUND(IF('Indicator Data'!AU77&gt;J$195,0,IF('Indicator Data'!AU77&lt;J$194,10,(J$195-'Indicator Data'!AU77)/(J$195-J$194)*10)),1))</f>
        <v>6.1</v>
      </c>
      <c r="K74" s="93">
        <f>IF('Indicator Data'!AW77="No data","x",ROUND(IF('Indicator Data'!AW77&gt;K$195,0,IF('Indicator Data'!AW77&lt;K$194,10,(K$195-'Indicator Data'!AW77)/(K$195-K$194)*10)),1))</f>
        <v>8.8000000000000007</v>
      </c>
      <c r="L74" s="93">
        <f>IF('Indicator Data'!AX77="No data","x",ROUND(IF('Indicator Data'!AX77&gt;L$195,0,IF('Indicator Data'!AX77&lt;L$194,10,(L$195-'Indicator Data'!AX77)/(L$195-L$194)*10)),1))</f>
        <v>7.2</v>
      </c>
      <c r="M74" s="94">
        <f t="shared" si="11"/>
        <v>7.3</v>
      </c>
      <c r="N74" s="143">
        <f>IF('Indicator Data'!AY77="No data","x",'Indicator Data'!AY77/'Indicator Data'!BE77*100)</f>
        <v>83.454281567489119</v>
      </c>
      <c r="O74" s="93">
        <f t="shared" si="12"/>
        <v>1.7</v>
      </c>
      <c r="P74" s="93">
        <f>IF('Indicator Data'!AZ77="No data","x",ROUND(IF('Indicator Data'!AZ77&gt;P$195,0,IF('Indicator Data'!AZ77&lt;P$194,10,(P$195-'Indicator Data'!AZ77)/(P$195-P$194)*10)),1))</f>
        <v>8</v>
      </c>
      <c r="Q74" s="93">
        <f>IF('Indicator Data'!BA77="No data","x",ROUND(IF('Indicator Data'!BA77&gt;Q$195,0,IF('Indicator Data'!BA77&lt;Q$194,10,(Q$195-'Indicator Data'!BA77)/(Q$195-Q$194)*10)),1))</f>
        <v>8.5</v>
      </c>
      <c r="R74" s="94">
        <f t="shared" si="13"/>
        <v>6.1</v>
      </c>
      <c r="S74" s="93">
        <f>IF('Indicator Data'!Y77="No data","x",ROUND(IF('Indicator Data'!Y77&gt;S$195,0,IF('Indicator Data'!Y77&lt;S$194,10,(S$195-'Indicator Data'!Y77)/(S$195-S$194)*10)),1))</f>
        <v>9.4</v>
      </c>
      <c r="T74" s="93">
        <f>IF('Indicator Data'!Z77="No data","x",ROUND(IF('Indicator Data'!Z77&gt;T$195,0,IF('Indicator Data'!Z77&lt;T$194,10,(T$195-'Indicator Data'!Z77)/(T$195-T$194)*10)),1))</f>
        <v>10</v>
      </c>
      <c r="U74" s="93">
        <f>IF('Indicator Data'!AC77="No data","x",ROUND(IF('Indicator Data'!AC77&gt;U$195,0,IF('Indicator Data'!AC77&lt;U$194,10,(U$195-'Indicator Data'!AC77)/(U$195-U$194)*10)),1))</f>
        <v>9.8000000000000007</v>
      </c>
      <c r="V74" s="93">
        <f>IF('Indicator Data'!AD77="No data","x",ROUND(IF('Indicator Data'!AD77&gt;V$195,10,IF('Indicator Data'!AD77&lt;V$194,0,10-(V$195-'Indicator Data'!AD77)/(V$195-V$194)*10)),1))</f>
        <v>4</v>
      </c>
      <c r="W74" s="94">
        <f t="shared" si="14"/>
        <v>8.3000000000000007</v>
      </c>
      <c r="X74" s="95">
        <f t="shared" si="15"/>
        <v>7.2</v>
      </c>
      <c r="Y74" s="171"/>
    </row>
    <row r="75" spans="1:25" s="4" customFormat="1" x14ac:dyDescent="0.35">
      <c r="A75" s="126" t="str">
        <f>'Indicator Data'!A78</f>
        <v>Honduras</v>
      </c>
      <c r="B75" s="47" t="str">
        <f>'Indicator Data'!B78</f>
        <v>HND</v>
      </c>
      <c r="C75" s="93">
        <f>IF('Indicator Data'!AR78="No data","x",ROUND(IF('Indicator Data'!AR78&gt;C$195,0,IF('Indicator Data'!AR78&lt;C$194,10,(C$195-'Indicator Data'!AR78)/(C$195-C$194)*10)),1))</f>
        <v>5.2</v>
      </c>
      <c r="D75" s="94">
        <f t="shared" si="8"/>
        <v>5.2</v>
      </c>
      <c r="E75" s="93">
        <f>IF('Indicator Data'!AT78="No data","x",ROUND(IF('Indicator Data'!AT78&gt;E$195,0,IF('Indicator Data'!AT78&lt;E$194,10,(E$195-'Indicator Data'!AT78)/(E$195-E$194)*10)),1))</f>
        <v>7.1</v>
      </c>
      <c r="F75" s="93">
        <f>IF('Indicator Data'!AS78="No data","x",ROUND(IF('Indicator Data'!AS78&gt;F$195,0,IF('Indicator Data'!AS78&lt;F$194,10,(F$195-'Indicator Data'!AS78)/(F$195-F$194)*10)),1))</f>
        <v>6</v>
      </c>
      <c r="G75" s="94">
        <f t="shared" si="9"/>
        <v>6.6</v>
      </c>
      <c r="H75" s="95">
        <f t="shared" si="10"/>
        <v>5.9</v>
      </c>
      <c r="I75" s="93">
        <f>IF('Indicator Data'!AV78="No data","x",ROUND(IF('Indicator Data'!AV78^2&gt;I$195,0,IF('Indicator Data'!AV78^2&lt;I$194,10,(I$195-'Indicator Data'!AV78^2)/(I$195-I$194)*10)),1))</f>
        <v>2.2999999999999998</v>
      </c>
      <c r="J75" s="93">
        <f>IF(OR('Indicator Data'!AU78=0,'Indicator Data'!AU78="No data"),"x",ROUND(IF('Indicator Data'!AU78&gt;J$195,0,IF('Indicator Data'!AU78&lt;J$194,10,(J$195-'Indicator Data'!AU78)/(J$195-J$194)*10)),1))</f>
        <v>1.2</v>
      </c>
      <c r="K75" s="93">
        <f>IF('Indicator Data'!AW78="No data","x",ROUND(IF('Indicator Data'!AW78&gt;K$195,0,IF('Indicator Data'!AW78&lt;K$194,10,(K$195-'Indicator Data'!AW78)/(K$195-K$194)*10)),1))</f>
        <v>7</v>
      </c>
      <c r="L75" s="93">
        <f>IF('Indicator Data'!AX78="No data","x",ROUND(IF('Indicator Data'!AX78&gt;L$195,0,IF('Indicator Data'!AX78&lt;L$194,10,(L$195-'Indicator Data'!AX78)/(L$195-L$194)*10)),1))</f>
        <v>5.6</v>
      </c>
      <c r="M75" s="94">
        <f t="shared" si="11"/>
        <v>4</v>
      </c>
      <c r="N75" s="143">
        <f>IF('Indicator Data'!AY78="No data","x",'Indicator Data'!AY78/'Indicator Data'!BE78*100)</f>
        <v>13.406023773348824</v>
      </c>
      <c r="O75" s="93">
        <f t="shared" si="12"/>
        <v>8.6999999999999993</v>
      </c>
      <c r="P75" s="93">
        <f>IF('Indicator Data'!AZ78="No data","x",ROUND(IF('Indicator Data'!AZ78&gt;P$195,0,IF('Indicator Data'!AZ78&lt;P$194,10,(P$195-'Indicator Data'!AZ78)/(P$195-P$194)*10)),1))</f>
        <v>1.9</v>
      </c>
      <c r="Q75" s="93">
        <f>IF('Indicator Data'!BA78="No data","x",ROUND(IF('Indicator Data'!BA78&gt;Q$195,0,IF('Indicator Data'!BA78&lt;Q$194,10,(Q$195-'Indicator Data'!BA78)/(Q$195-Q$194)*10)),1))</f>
        <v>1.8</v>
      </c>
      <c r="R75" s="94">
        <f t="shared" si="13"/>
        <v>4.0999999999999996</v>
      </c>
      <c r="S75" s="93" t="str">
        <f>IF('Indicator Data'!Y78="No data","x",ROUND(IF('Indicator Data'!Y78&gt;S$195,0,IF('Indicator Data'!Y78&lt;S$194,10,(S$195-'Indicator Data'!Y78)/(S$195-S$194)*10)),1))</f>
        <v>x</v>
      </c>
      <c r="T75" s="93">
        <f>IF('Indicator Data'!Z78="No data","x",ROUND(IF('Indicator Data'!Z78&gt;T$195,0,IF('Indicator Data'!Z78&lt;T$194,10,(T$195-'Indicator Data'!Z78)/(T$195-T$194)*10)),1))</f>
        <v>0.5</v>
      </c>
      <c r="U75" s="93">
        <f>IF('Indicator Data'!AC78="No data","x",ROUND(IF('Indicator Data'!AC78&gt;U$195,0,IF('Indicator Data'!AC78&lt;U$194,10,(U$195-'Indicator Data'!AC78)/(U$195-U$194)*10)),1))</f>
        <v>9</v>
      </c>
      <c r="V75" s="93">
        <f>IF('Indicator Data'!AD78="No data","x",ROUND(IF('Indicator Data'!AD78&gt;V$195,10,IF('Indicator Data'!AD78&lt;V$194,0,10-(V$195-'Indicator Data'!AD78)/(V$195-V$194)*10)),1))</f>
        <v>1.4</v>
      </c>
      <c r="W75" s="94">
        <f t="shared" si="14"/>
        <v>3.6</v>
      </c>
      <c r="X75" s="95">
        <f t="shared" si="15"/>
        <v>3.9</v>
      </c>
      <c r="Y75" s="171"/>
    </row>
    <row r="76" spans="1:25" s="4" customFormat="1" x14ac:dyDescent="0.35">
      <c r="A76" s="126" t="str">
        <f>'Indicator Data'!A79</f>
        <v>Hungary</v>
      </c>
      <c r="B76" s="47" t="str">
        <f>'Indicator Data'!B79</f>
        <v>HUN</v>
      </c>
      <c r="C76" s="93">
        <f>IF('Indicator Data'!AR79="No data","x",ROUND(IF('Indicator Data'!AR79&gt;C$195,0,IF('Indicator Data'!AR79&lt;C$194,10,(C$195-'Indicator Data'!AR79)/(C$195-C$194)*10)),1))</f>
        <v>1.4</v>
      </c>
      <c r="D76" s="94">
        <f t="shared" si="8"/>
        <v>1.4</v>
      </c>
      <c r="E76" s="93">
        <f>IF('Indicator Data'!AT79="No data","x",ROUND(IF('Indicator Data'!AT79&gt;E$195,0,IF('Indicator Data'!AT79&lt;E$194,10,(E$195-'Indicator Data'!AT79)/(E$195-E$194)*10)),1))</f>
        <v>5.4</v>
      </c>
      <c r="F76" s="93">
        <f>IF('Indicator Data'!AS79="No data","x",ROUND(IF('Indicator Data'!AS79&gt;F$195,0,IF('Indicator Data'!AS79&lt;F$194,10,(F$195-'Indicator Data'!AS79)/(F$195-F$194)*10)),1))</f>
        <v>4</v>
      </c>
      <c r="G76" s="94">
        <f t="shared" si="9"/>
        <v>4.7</v>
      </c>
      <c r="H76" s="95">
        <f t="shared" si="10"/>
        <v>3.1</v>
      </c>
      <c r="I76" s="93">
        <f>IF('Indicator Data'!AV79="No data","x",ROUND(IF('Indicator Data'!AV79^2&gt;I$195,0,IF('Indicator Data'!AV79^2&lt;I$194,10,(I$195-'Indicator Data'!AV79^2)/(I$195-I$194)*10)),1))</f>
        <v>0.1</v>
      </c>
      <c r="J76" s="93">
        <f>IF(OR('Indicator Data'!AU79=0,'Indicator Data'!AU79="No data"),"x",ROUND(IF('Indicator Data'!AU79&gt;J$195,0,IF('Indicator Data'!AU79&lt;J$194,10,(J$195-'Indicator Data'!AU79)/(J$195-J$194)*10)),1))</f>
        <v>0</v>
      </c>
      <c r="K76" s="93">
        <f>IF('Indicator Data'!AW79="No data","x",ROUND(IF('Indicator Data'!AW79&gt;K$195,0,IF('Indicator Data'!AW79&lt;K$194,10,(K$195-'Indicator Data'!AW79)/(K$195-K$194)*10)),1))</f>
        <v>2.1</v>
      </c>
      <c r="L76" s="93">
        <f>IF('Indicator Data'!AX79="No data","x",ROUND(IF('Indicator Data'!AX79&gt;L$195,0,IF('Indicator Data'!AX79&lt;L$194,10,(L$195-'Indicator Data'!AX79)/(L$195-L$194)*10)),1))</f>
        <v>4.0999999999999996</v>
      </c>
      <c r="M76" s="94">
        <f t="shared" si="11"/>
        <v>1.6</v>
      </c>
      <c r="N76" s="143">
        <f>IF('Indicator Data'!AY79="No data","x",'Indicator Data'!AY79/'Indicator Data'!BE79*100)</f>
        <v>176.73699326190214</v>
      </c>
      <c r="O76" s="93">
        <f t="shared" si="12"/>
        <v>0</v>
      </c>
      <c r="P76" s="93">
        <f>IF('Indicator Data'!AZ79="No data","x",ROUND(IF('Indicator Data'!AZ79&gt;P$195,0,IF('Indicator Data'!AZ79&lt;P$194,10,(P$195-'Indicator Data'!AZ79)/(P$195-P$194)*10)),1))</f>
        <v>0.2</v>
      </c>
      <c r="Q76" s="93">
        <f>IF('Indicator Data'!BA79="No data","x",ROUND(IF('Indicator Data'!BA79&gt;Q$195,0,IF('Indicator Data'!BA79&lt;Q$194,10,(Q$195-'Indicator Data'!BA79)/(Q$195-Q$194)*10)),1))</f>
        <v>0</v>
      </c>
      <c r="R76" s="94">
        <f t="shared" si="13"/>
        <v>0.1</v>
      </c>
      <c r="S76" s="93">
        <f>IF('Indicator Data'!Y79="No data","x",ROUND(IF('Indicator Data'!Y79&gt;S$195,0,IF('Indicator Data'!Y79&lt;S$194,10,(S$195-'Indicator Data'!Y79)/(S$195-S$194)*10)),1))</f>
        <v>2.2999999999999998</v>
      </c>
      <c r="T76" s="93">
        <f>IF('Indicator Data'!Z79="No data","x",ROUND(IF('Indicator Data'!Z79&gt;T$195,0,IF('Indicator Data'!Z79&lt;T$194,10,(T$195-'Indicator Data'!Z79)/(T$195-T$194)*10)),1))</f>
        <v>0</v>
      </c>
      <c r="U76" s="93">
        <f>IF('Indicator Data'!AC79="No data","x",ROUND(IF('Indicator Data'!AC79&gt;U$195,0,IF('Indicator Data'!AC79&lt;U$194,10,(U$195-'Indicator Data'!AC79)/(U$195-U$194)*10)),1))</f>
        <v>3.7</v>
      </c>
      <c r="V76" s="93">
        <f>IF('Indicator Data'!AD79="No data","x",ROUND(IF('Indicator Data'!AD79&gt;V$195,10,IF('Indicator Data'!AD79&lt;V$194,0,10-(V$195-'Indicator Data'!AD79)/(V$195-V$194)*10)),1))</f>
        <v>0.2</v>
      </c>
      <c r="W76" s="94">
        <f t="shared" si="14"/>
        <v>1.6</v>
      </c>
      <c r="X76" s="95">
        <f t="shared" si="15"/>
        <v>1.1000000000000001</v>
      </c>
      <c r="Y76" s="171"/>
    </row>
    <row r="77" spans="1:25" s="4" customFormat="1" x14ac:dyDescent="0.35">
      <c r="A77" s="126" t="str">
        <f>'Indicator Data'!A80</f>
        <v>Iceland</v>
      </c>
      <c r="B77" s="47" t="str">
        <f>'Indicator Data'!B80</f>
        <v>ISL</v>
      </c>
      <c r="C77" s="93" t="str">
        <f>IF('Indicator Data'!AR80="No data","x",ROUND(IF('Indicator Data'!AR80&gt;C$195,0,IF('Indicator Data'!AR80&lt;C$194,10,(C$195-'Indicator Data'!AR80)/(C$195-C$194)*10)),1))</f>
        <v>x</v>
      </c>
      <c r="D77" s="94" t="str">
        <f t="shared" si="8"/>
        <v>x</v>
      </c>
      <c r="E77" s="93">
        <f>IF('Indicator Data'!AT80="No data","x",ROUND(IF('Indicator Data'!AT80&gt;E$195,0,IF('Indicator Data'!AT80&lt;E$194,10,(E$195-'Indicator Data'!AT80)/(E$195-E$194)*10)),1))</f>
        <v>2.4</v>
      </c>
      <c r="F77" s="93">
        <f>IF('Indicator Data'!AS80="No data","x",ROUND(IF('Indicator Data'!AS80&gt;F$195,0,IF('Indicator Data'!AS80&lt;F$194,10,(F$195-'Indicator Data'!AS80)/(F$195-F$194)*10)),1))</f>
        <v>2.1</v>
      </c>
      <c r="G77" s="94">
        <f t="shared" si="9"/>
        <v>2.2999999999999998</v>
      </c>
      <c r="H77" s="95">
        <f t="shared" si="10"/>
        <v>2.2999999999999998</v>
      </c>
      <c r="I77" s="93" t="str">
        <f>IF('Indicator Data'!AV80="No data","x",ROUND(IF('Indicator Data'!AV80^2&gt;I$195,0,IF('Indicator Data'!AV80^2&lt;I$194,10,(I$195-'Indicator Data'!AV80^2)/(I$195-I$194)*10)),1))</f>
        <v>x</v>
      </c>
      <c r="J77" s="93">
        <f>IF(OR('Indicator Data'!AU80=0,'Indicator Data'!AU80="No data"),"x",ROUND(IF('Indicator Data'!AU80&gt;J$195,0,IF('Indicator Data'!AU80&lt;J$194,10,(J$195-'Indicator Data'!AU80)/(J$195-J$194)*10)),1))</f>
        <v>0</v>
      </c>
      <c r="K77" s="93">
        <f>IF('Indicator Data'!AW80="No data","x",ROUND(IF('Indicator Data'!AW80&gt;K$195,0,IF('Indicator Data'!AW80&lt;K$194,10,(K$195-'Indicator Data'!AW80)/(K$195-K$194)*10)),1))</f>
        <v>0.2</v>
      </c>
      <c r="L77" s="93">
        <f>IF('Indicator Data'!AX80="No data","x",ROUND(IF('Indicator Data'!AX80&gt;L$195,0,IF('Indicator Data'!AX80&lt;L$194,10,(L$195-'Indicator Data'!AX80)/(L$195-L$194)*10)),1))</f>
        <v>4.2</v>
      </c>
      <c r="M77" s="94">
        <f t="shared" si="11"/>
        <v>1.5</v>
      </c>
      <c r="N77" s="143">
        <f>IF('Indicator Data'!AY80="No data","x",'Indicator Data'!AY80/'Indicator Data'!BE80*100)</f>
        <v>23.940149625935163</v>
      </c>
      <c r="O77" s="93">
        <f t="shared" si="12"/>
        <v>7.7</v>
      </c>
      <c r="P77" s="93">
        <f>IF('Indicator Data'!AZ80="No data","x",ROUND(IF('Indicator Data'!AZ80&gt;P$195,0,IF('Indicator Data'!AZ80&lt;P$194,10,(P$195-'Indicator Data'!AZ80)/(P$195-P$194)*10)),1))</f>
        <v>0.1</v>
      </c>
      <c r="Q77" s="93">
        <f>IF('Indicator Data'!BA80="No data","x",ROUND(IF('Indicator Data'!BA80&gt;Q$195,0,IF('Indicator Data'!BA80&lt;Q$194,10,(Q$195-'Indicator Data'!BA80)/(Q$195-Q$194)*10)),1))</f>
        <v>0</v>
      </c>
      <c r="R77" s="94">
        <f t="shared" si="13"/>
        <v>2.6</v>
      </c>
      <c r="S77" s="93">
        <f>IF('Indicator Data'!Y80="No data","x",ROUND(IF('Indicator Data'!Y80&gt;S$195,0,IF('Indicator Data'!Y80&lt;S$194,10,(S$195-'Indicator Data'!Y80)/(S$195-S$194)*10)),1))</f>
        <v>0.5</v>
      </c>
      <c r="T77" s="93">
        <f>IF('Indicator Data'!Z80="No data","x",ROUND(IF('Indicator Data'!Z80&gt;T$195,0,IF('Indicator Data'!Z80&lt;T$194,10,(T$195-'Indicator Data'!Z80)/(T$195-T$194)*10)),1))</f>
        <v>1.8</v>
      </c>
      <c r="U77" s="93">
        <f>IF('Indicator Data'!AC80="No data","x",ROUND(IF('Indicator Data'!AC80&gt;U$195,0,IF('Indicator Data'!AC80&lt;U$194,10,(U$195-'Indicator Data'!AC80)/(U$195-U$194)*10)),1))</f>
        <v>0</v>
      </c>
      <c r="V77" s="93">
        <f>IF('Indicator Data'!AD80="No data","x",ROUND(IF('Indicator Data'!AD80&gt;V$195,10,IF('Indicator Data'!AD80&lt;V$194,0,10-(V$195-'Indicator Data'!AD80)/(V$195-V$194)*10)),1))</f>
        <v>0</v>
      </c>
      <c r="W77" s="94">
        <f t="shared" si="14"/>
        <v>0.6</v>
      </c>
      <c r="X77" s="95">
        <f t="shared" si="15"/>
        <v>1.6</v>
      </c>
      <c r="Y77" s="171"/>
    </row>
    <row r="78" spans="1:25" s="4" customFormat="1" x14ac:dyDescent="0.35">
      <c r="A78" s="126" t="str">
        <f>'Indicator Data'!A81</f>
        <v>India</v>
      </c>
      <c r="B78" s="47" t="str">
        <f>'Indicator Data'!B81</f>
        <v>IND</v>
      </c>
      <c r="C78" s="93">
        <f>IF('Indicator Data'!AR81="No data","x",ROUND(IF('Indicator Data'!AR81&gt;C$195,0,IF('Indicator Data'!AR81&lt;C$194,10,(C$195-'Indicator Data'!AR81)/(C$195-C$194)*10)),1))</f>
        <v>1.8</v>
      </c>
      <c r="D78" s="94">
        <f t="shared" si="8"/>
        <v>1.8</v>
      </c>
      <c r="E78" s="93">
        <f>IF('Indicator Data'!AT81="No data","x",ROUND(IF('Indicator Data'!AT81&gt;E$195,0,IF('Indicator Data'!AT81&lt;E$194,10,(E$195-'Indicator Data'!AT81)/(E$195-E$194)*10)),1))</f>
        <v>5.9</v>
      </c>
      <c r="F78" s="93">
        <f>IF('Indicator Data'!AS81="No data","x",ROUND(IF('Indicator Data'!AS81&gt;F$195,0,IF('Indicator Data'!AS81&lt;F$194,10,(F$195-'Indicator Data'!AS81)/(F$195-F$194)*10)),1))</f>
        <v>4.8</v>
      </c>
      <c r="G78" s="94">
        <f t="shared" si="9"/>
        <v>5.4</v>
      </c>
      <c r="H78" s="95">
        <f t="shared" si="10"/>
        <v>3.6</v>
      </c>
      <c r="I78" s="93">
        <f>IF('Indicator Data'!AV81="No data","x",ROUND(IF('Indicator Data'!AV81^2&gt;I$195,0,IF('Indicator Data'!AV81^2&lt;I$194,10,(I$195-'Indicator Data'!AV81^2)/(I$195-I$194)*10)),1))</f>
        <v>5.3</v>
      </c>
      <c r="J78" s="93">
        <f>IF(OR('Indicator Data'!AU81=0,'Indicator Data'!AU81="No data"),"x",ROUND(IF('Indicator Data'!AU81&gt;J$195,0,IF('Indicator Data'!AU81&lt;J$194,10,(J$195-'Indicator Data'!AU81)/(J$195-J$194)*10)),1))</f>
        <v>1.5</v>
      </c>
      <c r="K78" s="93">
        <f>IF('Indicator Data'!AW81="No data","x",ROUND(IF('Indicator Data'!AW81&gt;K$195,0,IF('Indicator Data'!AW81&lt;K$194,10,(K$195-'Indicator Data'!AW81)/(K$195-K$194)*10)),1))</f>
        <v>7.1</v>
      </c>
      <c r="L78" s="93">
        <f>IF('Indicator Data'!AX81="No data","x",ROUND(IF('Indicator Data'!AX81&gt;L$195,0,IF('Indicator Data'!AX81&lt;L$194,10,(L$195-'Indicator Data'!AX81)/(L$195-L$194)*10)),1))</f>
        <v>5.8</v>
      </c>
      <c r="M78" s="94">
        <f t="shared" si="11"/>
        <v>4.9000000000000004</v>
      </c>
      <c r="N78" s="143">
        <f>IF('Indicator Data'!AY81="No data","x",'Indicator Data'!AY81/'Indicator Data'!BE81*100)</f>
        <v>24.552753103568893</v>
      </c>
      <c r="O78" s="93">
        <f t="shared" si="12"/>
        <v>7.6</v>
      </c>
      <c r="P78" s="93">
        <f>IF('Indicator Data'!AZ81="No data","x",ROUND(IF('Indicator Data'!AZ81&gt;P$195,0,IF('Indicator Data'!AZ81&lt;P$194,10,(P$195-'Indicator Data'!AZ81)/(P$195-P$194)*10)),1))</f>
        <v>6.7</v>
      </c>
      <c r="Q78" s="93">
        <f>IF('Indicator Data'!BA81="No data","x",ROUND(IF('Indicator Data'!BA81&gt;Q$195,0,IF('Indicator Data'!BA81&lt;Q$194,10,(Q$195-'Indicator Data'!BA81)/(Q$195-Q$194)*10)),1))</f>
        <v>1.2</v>
      </c>
      <c r="R78" s="94">
        <f t="shared" si="13"/>
        <v>5.2</v>
      </c>
      <c r="S78" s="93">
        <f>IF('Indicator Data'!Y81="No data","x",ROUND(IF('Indicator Data'!Y81&gt;S$195,0,IF('Indicator Data'!Y81&lt;S$194,10,(S$195-'Indicator Data'!Y81)/(S$195-S$194)*10)),1))</f>
        <v>8.1</v>
      </c>
      <c r="T78" s="93">
        <f>IF('Indicator Data'!Z81="No data","x",ROUND(IF('Indicator Data'!Z81&gt;T$195,0,IF('Indicator Data'!Z81&lt;T$194,10,(T$195-'Indicator Data'!Z81)/(T$195-T$194)*10)),1))</f>
        <v>2.8</v>
      </c>
      <c r="U78" s="93">
        <f>IF('Indicator Data'!AC81="No data","x",ROUND(IF('Indicator Data'!AC81&gt;U$195,0,IF('Indicator Data'!AC81&lt;U$194,10,(U$195-'Indicator Data'!AC81)/(U$195-U$194)*10)),1))</f>
        <v>9.4</v>
      </c>
      <c r="V78" s="93">
        <f>IF('Indicator Data'!AD81="No data","x",ROUND(IF('Indicator Data'!AD81&gt;V$195,10,IF('Indicator Data'!AD81&lt;V$194,0,10-(V$195-'Indicator Data'!AD81)/(V$195-V$194)*10)),1))</f>
        <v>1.9</v>
      </c>
      <c r="W78" s="94">
        <f t="shared" si="14"/>
        <v>5.6</v>
      </c>
      <c r="X78" s="95">
        <f t="shared" si="15"/>
        <v>5.2</v>
      </c>
      <c r="Y78" s="171"/>
    </row>
    <row r="79" spans="1:25" s="4" customFormat="1" x14ac:dyDescent="0.35">
      <c r="A79" s="126" t="str">
        <f>'Indicator Data'!A82</f>
        <v>Indonesia</v>
      </c>
      <c r="B79" s="47" t="str">
        <f>'Indicator Data'!B82</f>
        <v>IDN</v>
      </c>
      <c r="C79" s="93">
        <f>IF('Indicator Data'!AR82="No data","x",ROUND(IF('Indicator Data'!AR82&gt;C$195,0,IF('Indicator Data'!AR82&lt;C$194,10,(C$195-'Indicator Data'!AR82)/(C$195-C$194)*10)),1))</f>
        <v>3.3</v>
      </c>
      <c r="D79" s="94">
        <f t="shared" si="8"/>
        <v>3.3</v>
      </c>
      <c r="E79" s="93">
        <f>IF('Indicator Data'!AT82="No data","x",ROUND(IF('Indicator Data'!AT82&gt;E$195,0,IF('Indicator Data'!AT82&lt;E$194,10,(E$195-'Indicator Data'!AT82)/(E$195-E$194)*10)),1))</f>
        <v>6.2</v>
      </c>
      <c r="F79" s="93">
        <f>IF('Indicator Data'!AS82="No data","x",ROUND(IF('Indicator Data'!AS82&gt;F$195,0,IF('Indicator Data'!AS82&lt;F$194,10,(F$195-'Indicator Data'!AS82)/(F$195-F$194)*10)),1))</f>
        <v>4.9000000000000004</v>
      </c>
      <c r="G79" s="94">
        <f t="shared" si="9"/>
        <v>5.6</v>
      </c>
      <c r="H79" s="95">
        <f t="shared" si="10"/>
        <v>4.5</v>
      </c>
      <c r="I79" s="93">
        <f>IF('Indicator Data'!AV82="No data","x",ROUND(IF('Indicator Data'!AV82^2&gt;I$195,0,IF('Indicator Data'!AV82^2&lt;I$194,10,(I$195-'Indicator Data'!AV82^2)/(I$195-I$194)*10)),1))</f>
        <v>1</v>
      </c>
      <c r="J79" s="93">
        <f>IF(OR('Indicator Data'!AU82=0,'Indicator Data'!AU82="No data"),"x",ROUND(IF('Indicator Data'!AU82&gt;J$195,0,IF('Indicator Data'!AU82&lt;J$194,10,(J$195-'Indicator Data'!AU82)/(J$195-J$194)*10)),1))</f>
        <v>0.2</v>
      </c>
      <c r="K79" s="93">
        <f>IF('Indicator Data'!AW82="No data","x",ROUND(IF('Indicator Data'!AW82&gt;K$195,0,IF('Indicator Data'!AW82&lt;K$194,10,(K$195-'Indicator Data'!AW82)/(K$195-K$194)*10)),1))</f>
        <v>7.5</v>
      </c>
      <c r="L79" s="93">
        <f>IF('Indicator Data'!AX82="No data","x",ROUND(IF('Indicator Data'!AX82&gt;L$195,0,IF('Indicator Data'!AX82&lt;L$194,10,(L$195-'Indicator Data'!AX82)/(L$195-L$194)*10)),1))</f>
        <v>2.6</v>
      </c>
      <c r="M79" s="94">
        <f t="shared" si="11"/>
        <v>2.8</v>
      </c>
      <c r="N79" s="143">
        <f>IF('Indicator Data'!AY82="No data","x",'Indicator Data'!AY82/'Indicator Data'!BE82*100)</f>
        <v>9.936132746733497</v>
      </c>
      <c r="O79" s="93">
        <f t="shared" si="12"/>
        <v>9.1</v>
      </c>
      <c r="P79" s="93">
        <f>IF('Indicator Data'!AZ82="No data","x",ROUND(IF('Indicator Data'!AZ82&gt;P$195,0,IF('Indicator Data'!AZ82&lt;P$194,10,(P$195-'Indicator Data'!AZ82)/(P$195-P$194)*10)),1))</f>
        <v>4.4000000000000004</v>
      </c>
      <c r="Q79" s="93">
        <f>IF('Indicator Data'!BA82="No data","x",ROUND(IF('Indicator Data'!BA82&gt;Q$195,0,IF('Indicator Data'!BA82&lt;Q$194,10,(Q$195-'Indicator Data'!BA82)/(Q$195-Q$194)*10)),1))</f>
        <v>2.5</v>
      </c>
      <c r="R79" s="94">
        <f t="shared" si="13"/>
        <v>5.3</v>
      </c>
      <c r="S79" s="93">
        <f>IF('Indicator Data'!Y82="No data","x",ROUND(IF('Indicator Data'!Y82&gt;S$195,0,IF('Indicator Data'!Y82&lt;S$194,10,(S$195-'Indicator Data'!Y82)/(S$195-S$194)*10)),1))</f>
        <v>9.5</v>
      </c>
      <c r="T79" s="93">
        <f>IF('Indicator Data'!Z82="No data","x",ROUND(IF('Indicator Data'!Z82&gt;T$195,0,IF('Indicator Data'!Z82&lt;T$194,10,(T$195-'Indicator Data'!Z82)/(T$195-T$194)*10)),1))</f>
        <v>6.2</v>
      </c>
      <c r="U79" s="93">
        <f>IF('Indicator Data'!AC82="No data","x",ROUND(IF('Indicator Data'!AC82&gt;U$195,0,IF('Indicator Data'!AC82&lt;U$194,10,(U$195-'Indicator Data'!AC82)/(U$195-U$194)*10)),1))</f>
        <v>8.9</v>
      </c>
      <c r="V79" s="93">
        <f>IF('Indicator Data'!AD82="No data","x",ROUND(IF('Indicator Data'!AD82&gt;V$195,10,IF('Indicator Data'!AD82&lt;V$194,0,10-(V$195-'Indicator Data'!AD82)/(V$195-V$194)*10)),1))</f>
        <v>1.4</v>
      </c>
      <c r="W79" s="94">
        <f t="shared" si="14"/>
        <v>6.5</v>
      </c>
      <c r="X79" s="95">
        <f t="shared" si="15"/>
        <v>4.9000000000000004</v>
      </c>
      <c r="Y79" s="171"/>
    </row>
    <row r="80" spans="1:25" s="4" customFormat="1" x14ac:dyDescent="0.35">
      <c r="A80" s="126" t="str">
        <f>'Indicator Data'!A83</f>
        <v>Iran</v>
      </c>
      <c r="B80" s="47" t="str">
        <f>'Indicator Data'!B83</f>
        <v>IRN</v>
      </c>
      <c r="C80" s="93">
        <f>IF('Indicator Data'!AR83="No data","x",ROUND(IF('Indicator Data'!AR83&gt;C$195,0,IF('Indicator Data'!AR83&lt;C$194,10,(C$195-'Indicator Data'!AR83)/(C$195-C$194)*10)),1))</f>
        <v>4.4000000000000004</v>
      </c>
      <c r="D80" s="94">
        <f t="shared" si="8"/>
        <v>4.4000000000000004</v>
      </c>
      <c r="E80" s="93">
        <f>IF('Indicator Data'!AT83="No data","x",ROUND(IF('Indicator Data'!AT83&gt;E$195,0,IF('Indicator Data'!AT83&lt;E$194,10,(E$195-'Indicator Data'!AT83)/(E$195-E$194)*10)),1))</f>
        <v>7.2</v>
      </c>
      <c r="F80" s="93">
        <f>IF('Indicator Data'!AS83="No data","x",ROUND(IF('Indicator Data'!AS83&gt;F$195,0,IF('Indicator Data'!AS83&lt;F$194,10,(F$195-'Indicator Data'!AS83)/(F$195-F$194)*10)),1))</f>
        <v>5.4</v>
      </c>
      <c r="G80" s="94">
        <f t="shared" si="9"/>
        <v>6.3</v>
      </c>
      <c r="H80" s="95">
        <f t="shared" si="10"/>
        <v>5.4</v>
      </c>
      <c r="I80" s="93">
        <f>IF('Indicator Data'!AV83="No data","x",ROUND(IF('Indicator Data'!AV83^2&gt;I$195,0,IF('Indicator Data'!AV83^2&lt;I$194,10,(I$195-'Indicator Data'!AV83^2)/(I$195-I$194)*10)),1))</f>
        <v>2.6</v>
      </c>
      <c r="J80" s="93">
        <f>IF(OR('Indicator Data'!AU83=0,'Indicator Data'!AU83="No data"),"x",ROUND(IF('Indicator Data'!AU83&gt;J$195,0,IF('Indicator Data'!AU83&lt;J$194,10,(J$195-'Indicator Data'!AU83)/(J$195-J$194)*10)),1))</f>
        <v>0</v>
      </c>
      <c r="K80" s="93">
        <f>IF('Indicator Data'!AW83="No data","x",ROUND(IF('Indicator Data'!AW83&gt;K$195,0,IF('Indicator Data'!AW83&lt;K$194,10,(K$195-'Indicator Data'!AW83)/(K$195-K$194)*10)),1))</f>
        <v>4.7</v>
      </c>
      <c r="L80" s="93">
        <f>IF('Indicator Data'!AX83="No data","x",ROUND(IF('Indicator Data'!AX83&gt;L$195,0,IF('Indicator Data'!AX83&lt;L$194,10,(L$195-'Indicator Data'!AX83)/(L$195-L$194)*10)),1))</f>
        <v>5.0999999999999996</v>
      </c>
      <c r="M80" s="94">
        <f t="shared" si="11"/>
        <v>3.1</v>
      </c>
      <c r="N80" s="143">
        <f>IF('Indicator Data'!AY83="No data","x",'Indicator Data'!AY83/'Indicator Data'!BE83*100)</f>
        <v>9.8246906757545052</v>
      </c>
      <c r="O80" s="93">
        <f t="shared" si="12"/>
        <v>9.1</v>
      </c>
      <c r="P80" s="93">
        <f>IF('Indicator Data'!AZ83="No data","x",ROUND(IF('Indicator Data'!AZ83&gt;P$195,0,IF('Indicator Data'!AZ83&lt;P$194,10,(P$195-'Indicator Data'!AZ83)/(P$195-P$194)*10)),1))</f>
        <v>1.1000000000000001</v>
      </c>
      <c r="Q80" s="93">
        <f>IF('Indicator Data'!BA83="No data","x",ROUND(IF('Indicator Data'!BA83&gt;Q$195,0,IF('Indicator Data'!BA83&lt;Q$194,10,(Q$195-'Indicator Data'!BA83)/(Q$195-Q$194)*10)),1))</f>
        <v>0.8</v>
      </c>
      <c r="R80" s="94">
        <f t="shared" si="13"/>
        <v>3.7</v>
      </c>
      <c r="S80" s="93">
        <f>IF('Indicator Data'!Y83="No data","x",ROUND(IF('Indicator Data'!Y83&gt;S$195,0,IF('Indicator Data'!Y83&lt;S$194,10,(S$195-'Indicator Data'!Y83)/(S$195-S$194)*10)),1))</f>
        <v>7.8</v>
      </c>
      <c r="T80" s="93">
        <f>IF('Indicator Data'!Z83="No data","x",ROUND(IF('Indicator Data'!Z83&gt;T$195,0,IF('Indicator Data'!Z83&lt;T$194,10,(T$195-'Indicator Data'!Z83)/(T$195-T$194)*10)),1))</f>
        <v>0</v>
      </c>
      <c r="U80" s="93">
        <f>IF('Indicator Data'!AC83="No data","x",ROUND(IF('Indicator Data'!AC83&gt;U$195,0,IF('Indicator Data'!AC83&lt;U$194,10,(U$195-'Indicator Data'!AC83)/(U$195-U$194)*10)),1))</f>
        <v>5.9</v>
      </c>
      <c r="V80" s="93">
        <f>IF('Indicator Data'!AD83="No data","x",ROUND(IF('Indicator Data'!AD83&gt;V$195,10,IF('Indicator Data'!AD83&lt;V$194,0,10-(V$195-'Indicator Data'!AD83)/(V$195-V$194)*10)),1))</f>
        <v>0.3</v>
      </c>
      <c r="W80" s="94">
        <f t="shared" si="14"/>
        <v>3.5</v>
      </c>
      <c r="X80" s="95">
        <f t="shared" si="15"/>
        <v>3.4</v>
      </c>
      <c r="Y80" s="171"/>
    </row>
    <row r="81" spans="1:25" s="4" customFormat="1" x14ac:dyDescent="0.35">
      <c r="A81" s="126" t="str">
        <f>'Indicator Data'!A84</f>
        <v>Iraq</v>
      </c>
      <c r="B81" s="47" t="str">
        <f>'Indicator Data'!B84</f>
        <v>IRQ</v>
      </c>
      <c r="C81" s="93">
        <f>IF('Indicator Data'!AR84="No data","x",ROUND(IF('Indicator Data'!AR84&gt;C$195,0,IF('Indicator Data'!AR84&lt;C$194,10,(C$195-'Indicator Data'!AR84)/(C$195-C$194)*10)),1))</f>
        <v>8.4</v>
      </c>
      <c r="D81" s="94">
        <f t="shared" si="8"/>
        <v>8.4</v>
      </c>
      <c r="E81" s="93">
        <f>IF('Indicator Data'!AT84="No data","x",ROUND(IF('Indicator Data'!AT84&gt;E$195,0,IF('Indicator Data'!AT84&lt;E$194,10,(E$195-'Indicator Data'!AT84)/(E$195-E$194)*10)),1))</f>
        <v>8.1999999999999993</v>
      </c>
      <c r="F81" s="93">
        <f>IF('Indicator Data'!AS84="No data","x",ROUND(IF('Indicator Data'!AS84&gt;F$195,0,IF('Indicator Data'!AS84&lt;F$194,10,(F$195-'Indicator Data'!AS84)/(F$195-F$194)*10)),1))</f>
        <v>7.5</v>
      </c>
      <c r="G81" s="94">
        <f t="shared" si="9"/>
        <v>7.9</v>
      </c>
      <c r="H81" s="95">
        <f t="shared" si="10"/>
        <v>8.1999999999999993</v>
      </c>
      <c r="I81" s="93">
        <f>IF('Indicator Data'!AV84="No data","x",ROUND(IF('Indicator Data'!AV84^2&gt;I$195,0,IF('Indicator Data'!AV84^2&lt;I$194,10,(I$195-'Indicator Data'!AV84^2)/(I$195-I$194)*10)),1))</f>
        <v>4</v>
      </c>
      <c r="J81" s="93">
        <f>IF(OR('Indicator Data'!AU84=0,'Indicator Data'!AU84="No data"),"x",ROUND(IF('Indicator Data'!AU84&gt;J$195,0,IF('Indicator Data'!AU84&lt;J$194,10,(J$195-'Indicator Data'!AU84)/(J$195-J$194)*10)),1))</f>
        <v>0</v>
      </c>
      <c r="K81" s="93">
        <f>IF('Indicator Data'!AW84="No data","x",ROUND(IF('Indicator Data'!AW84&gt;K$195,0,IF('Indicator Data'!AW84&lt;K$194,10,(K$195-'Indicator Data'!AW84)/(K$195-K$194)*10)),1))</f>
        <v>7.9</v>
      </c>
      <c r="L81" s="93">
        <f>IF('Indicator Data'!AX84="No data","x",ROUND(IF('Indicator Data'!AX84&gt;L$195,0,IF('Indicator Data'!AX84&lt;L$194,10,(L$195-'Indicator Data'!AX84)/(L$195-L$194)*10)),1))</f>
        <v>6</v>
      </c>
      <c r="M81" s="94">
        <f t="shared" si="11"/>
        <v>4.5</v>
      </c>
      <c r="N81" s="143">
        <f>IF('Indicator Data'!AY84="No data","x",'Indicator Data'!AY84/'Indicator Data'!BE84*100)</f>
        <v>11.051759071652238</v>
      </c>
      <c r="O81" s="93">
        <f t="shared" si="12"/>
        <v>9</v>
      </c>
      <c r="P81" s="93">
        <f>IF('Indicator Data'!AZ84="No data","x",ROUND(IF('Indicator Data'!AZ84&gt;P$195,0,IF('Indicator Data'!AZ84&lt;P$194,10,(P$195-'Indicator Data'!AZ84)/(P$195-P$194)*10)),1))</f>
        <v>1.6</v>
      </c>
      <c r="Q81" s="93">
        <f>IF('Indicator Data'!BA84="No data","x",ROUND(IF('Indicator Data'!BA84&gt;Q$195,0,IF('Indicator Data'!BA84&lt;Q$194,10,(Q$195-'Indicator Data'!BA84)/(Q$195-Q$194)*10)),1))</f>
        <v>2.7</v>
      </c>
      <c r="R81" s="94">
        <f t="shared" si="13"/>
        <v>4.4000000000000004</v>
      </c>
      <c r="S81" s="93">
        <f>IF('Indicator Data'!Y84="No data","x",ROUND(IF('Indicator Data'!Y84&gt;S$195,0,IF('Indicator Data'!Y84&lt;S$194,10,(S$195-'Indicator Data'!Y84)/(S$195-S$194)*10)),1))</f>
        <v>8.5</v>
      </c>
      <c r="T81" s="93">
        <f>IF('Indicator Data'!Z84="No data","x",ROUND(IF('Indicator Data'!Z84&gt;T$195,0,IF('Indicator Data'!Z84&lt;T$194,10,(T$195-'Indicator Data'!Z84)/(T$195-T$194)*10)),1))</f>
        <v>7.2</v>
      </c>
      <c r="U81" s="93">
        <f>IF('Indicator Data'!AC84="No data","x",ROUND(IF('Indicator Data'!AC84&gt;U$195,0,IF('Indicator Data'!AC84&lt;U$194,10,(U$195-'Indicator Data'!AC84)/(U$195-U$194)*10)),1))</f>
        <v>8.5</v>
      </c>
      <c r="V81" s="93">
        <f>IF('Indicator Data'!AD84="No data","x",ROUND(IF('Indicator Data'!AD84&gt;V$195,10,IF('Indicator Data'!AD84&lt;V$194,0,10-(V$195-'Indicator Data'!AD84)/(V$195-V$194)*10)),1))</f>
        <v>0.6</v>
      </c>
      <c r="W81" s="94">
        <f t="shared" si="14"/>
        <v>6.2</v>
      </c>
      <c r="X81" s="95">
        <f t="shared" si="15"/>
        <v>5</v>
      </c>
      <c r="Y81" s="171"/>
    </row>
    <row r="82" spans="1:25" s="4" customFormat="1" x14ac:dyDescent="0.35">
      <c r="A82" s="126" t="str">
        <f>'Indicator Data'!A85</f>
        <v>Ireland</v>
      </c>
      <c r="B82" s="47" t="str">
        <f>'Indicator Data'!B85</f>
        <v>IRL</v>
      </c>
      <c r="C82" s="93" t="str">
        <f>IF('Indicator Data'!AR85="No data","x",ROUND(IF('Indicator Data'!AR85&gt;C$195,0,IF('Indicator Data'!AR85&lt;C$194,10,(C$195-'Indicator Data'!AR85)/(C$195-C$194)*10)),1))</f>
        <v>x</v>
      </c>
      <c r="D82" s="94" t="str">
        <f t="shared" si="8"/>
        <v>x</v>
      </c>
      <c r="E82" s="93">
        <f>IF('Indicator Data'!AT85="No data","x",ROUND(IF('Indicator Data'!AT85&gt;E$195,0,IF('Indicator Data'!AT85&lt;E$194,10,(E$195-'Indicator Data'!AT85)/(E$195-E$194)*10)),1))</f>
        <v>2.7</v>
      </c>
      <c r="F82" s="93">
        <f>IF('Indicator Data'!AS85="No data","x",ROUND(IF('Indicator Data'!AS85&gt;F$195,0,IF('Indicator Data'!AS85&lt;F$194,10,(F$195-'Indicator Data'!AS85)/(F$195-F$194)*10)),1))</f>
        <v>2.4</v>
      </c>
      <c r="G82" s="94">
        <f t="shared" si="9"/>
        <v>2.6</v>
      </c>
      <c r="H82" s="95">
        <f t="shared" si="10"/>
        <v>2.6</v>
      </c>
      <c r="I82" s="93" t="str">
        <f>IF('Indicator Data'!AV85="No data","x",ROUND(IF('Indicator Data'!AV85^2&gt;I$195,0,IF('Indicator Data'!AV85^2&lt;I$194,10,(I$195-'Indicator Data'!AV85^2)/(I$195-I$194)*10)),1))</f>
        <v>x</v>
      </c>
      <c r="J82" s="93">
        <f>IF(OR('Indicator Data'!AU85=0,'Indicator Data'!AU85="No data"),"x",ROUND(IF('Indicator Data'!AU85&gt;J$195,0,IF('Indicator Data'!AU85&lt;J$194,10,(J$195-'Indicator Data'!AU85)/(J$195-J$194)*10)),1))</f>
        <v>0</v>
      </c>
      <c r="K82" s="93">
        <f>IF('Indicator Data'!AW85="No data","x",ROUND(IF('Indicator Data'!AW85&gt;K$195,0,IF('Indicator Data'!AW85&lt;K$194,10,(K$195-'Indicator Data'!AW85)/(K$195-K$194)*10)),1))</f>
        <v>1.5</v>
      </c>
      <c r="L82" s="93">
        <f>IF('Indicator Data'!AX85="No data","x",ROUND(IF('Indicator Data'!AX85&gt;L$195,0,IF('Indicator Data'!AX85&lt;L$194,10,(L$195-'Indicator Data'!AX85)/(L$195-L$194)*10)),1))</f>
        <v>4.9000000000000004</v>
      </c>
      <c r="M82" s="94">
        <f t="shared" si="11"/>
        <v>2.1</v>
      </c>
      <c r="N82" s="143">
        <f>IF('Indicator Data'!AY85="No data","x",'Indicator Data'!AY85/'Indicator Data'!BE85*100)</f>
        <v>159.67484395412976</v>
      </c>
      <c r="O82" s="93">
        <f t="shared" si="12"/>
        <v>0</v>
      </c>
      <c r="P82" s="93">
        <f>IF('Indicator Data'!AZ85="No data","x",ROUND(IF('Indicator Data'!AZ85&gt;P$195,0,IF('Indicator Data'!AZ85&lt;P$194,10,(P$195-'Indicator Data'!AZ85)/(P$195-P$194)*10)),1))</f>
        <v>1.1000000000000001</v>
      </c>
      <c r="Q82" s="93">
        <f>IF('Indicator Data'!BA85="No data","x",ROUND(IF('Indicator Data'!BA85&gt;Q$195,0,IF('Indicator Data'!BA85&lt;Q$194,10,(Q$195-'Indicator Data'!BA85)/(Q$195-Q$194)*10)),1))</f>
        <v>0.4</v>
      </c>
      <c r="R82" s="94">
        <f t="shared" si="13"/>
        <v>0.5</v>
      </c>
      <c r="S82" s="93">
        <f>IF('Indicator Data'!Y85="No data","x",ROUND(IF('Indicator Data'!Y85&gt;S$195,0,IF('Indicator Data'!Y85&lt;S$194,10,(S$195-'Indicator Data'!Y85)/(S$195-S$194)*10)),1))</f>
        <v>2.6</v>
      </c>
      <c r="T82" s="93">
        <f>IF('Indicator Data'!Z85="No data","x",ROUND(IF('Indicator Data'!Z85&gt;T$195,0,IF('Indicator Data'!Z85&lt;T$194,10,(T$195-'Indicator Data'!Z85)/(T$195-T$194)*10)),1))</f>
        <v>1.8</v>
      </c>
      <c r="U82" s="93">
        <f>IF('Indicator Data'!AC85="No data","x",ROUND(IF('Indicator Data'!AC85&gt;U$195,0,IF('Indicator Data'!AC85&lt;U$194,10,(U$195-'Indicator Data'!AC85)/(U$195-U$194)*10)),1))</f>
        <v>0</v>
      </c>
      <c r="V82" s="93">
        <f>IF('Indicator Data'!AD85="No data","x",ROUND(IF('Indicator Data'!AD85&gt;V$195,10,IF('Indicator Data'!AD85&lt;V$194,0,10-(V$195-'Indicator Data'!AD85)/(V$195-V$194)*10)),1))</f>
        <v>0.1</v>
      </c>
      <c r="W82" s="94">
        <f t="shared" si="14"/>
        <v>1.1000000000000001</v>
      </c>
      <c r="X82" s="95">
        <f t="shared" si="15"/>
        <v>1.2</v>
      </c>
      <c r="Y82" s="171"/>
    </row>
    <row r="83" spans="1:25" s="4" customFormat="1" x14ac:dyDescent="0.35">
      <c r="A83" s="126" t="str">
        <f>'Indicator Data'!A86</f>
        <v>Israel</v>
      </c>
      <c r="B83" s="47" t="str">
        <f>'Indicator Data'!B86</f>
        <v>ISR</v>
      </c>
      <c r="C83" s="93" t="str">
        <f>IF('Indicator Data'!AR86="No data","x",ROUND(IF('Indicator Data'!AR86&gt;C$195,0,IF('Indicator Data'!AR86&lt;C$194,10,(C$195-'Indicator Data'!AR86)/(C$195-C$194)*10)),1))</f>
        <v>x</v>
      </c>
      <c r="D83" s="94" t="str">
        <f t="shared" si="8"/>
        <v>x</v>
      </c>
      <c r="E83" s="93">
        <f>IF('Indicator Data'!AT86="No data","x",ROUND(IF('Indicator Data'!AT86&gt;E$195,0,IF('Indicator Data'!AT86&lt;E$194,10,(E$195-'Indicator Data'!AT86)/(E$195-E$194)*10)),1))</f>
        <v>3.9</v>
      </c>
      <c r="F83" s="93">
        <f>IF('Indicator Data'!AS86="No data","x",ROUND(IF('Indicator Data'!AS86&gt;F$195,0,IF('Indicator Data'!AS86&lt;F$194,10,(F$195-'Indicator Data'!AS86)/(F$195-F$194)*10)),1))</f>
        <v>2.2000000000000002</v>
      </c>
      <c r="G83" s="94">
        <f t="shared" si="9"/>
        <v>3.1</v>
      </c>
      <c r="H83" s="95">
        <f t="shared" si="10"/>
        <v>3.1</v>
      </c>
      <c r="I83" s="93" t="str">
        <f>IF('Indicator Data'!AV86="No data","x",ROUND(IF('Indicator Data'!AV86^2&gt;I$195,0,IF('Indicator Data'!AV86^2&lt;I$194,10,(I$195-'Indicator Data'!AV86^2)/(I$195-I$194)*10)),1))</f>
        <v>x</v>
      </c>
      <c r="J83" s="93">
        <f>IF(OR('Indicator Data'!AU86=0,'Indicator Data'!AU86="No data"),"x",ROUND(IF('Indicator Data'!AU86&gt;J$195,0,IF('Indicator Data'!AU86&lt;J$194,10,(J$195-'Indicator Data'!AU86)/(J$195-J$194)*10)),1))</f>
        <v>0</v>
      </c>
      <c r="K83" s="93">
        <f>IF('Indicator Data'!AW86="No data","x",ROUND(IF('Indicator Data'!AW86&gt;K$195,0,IF('Indicator Data'!AW86&lt;K$194,10,(K$195-'Indicator Data'!AW86)/(K$195-K$194)*10)),1))</f>
        <v>2</v>
      </c>
      <c r="L83" s="93">
        <f>IF('Indicator Data'!AX86="No data","x",ROUND(IF('Indicator Data'!AX86&gt;L$195,0,IF('Indicator Data'!AX86&lt;L$194,10,(L$195-'Indicator Data'!AX86)/(L$195-L$194)*10)),1))</f>
        <v>3.5</v>
      </c>
      <c r="M83" s="94">
        <f t="shared" si="11"/>
        <v>1.8</v>
      </c>
      <c r="N83" s="143">
        <f>IF('Indicator Data'!AY86="No data","x",'Indicator Data'!AY86/'Indicator Data'!BE86*100)</f>
        <v>212.56931608133084</v>
      </c>
      <c r="O83" s="93">
        <f t="shared" si="12"/>
        <v>0</v>
      </c>
      <c r="P83" s="93">
        <f>IF('Indicator Data'!AZ86="No data","x",ROUND(IF('Indicator Data'!AZ86&gt;P$195,0,IF('Indicator Data'!AZ86&lt;P$194,10,(P$195-'Indicator Data'!AZ86)/(P$195-P$194)*10)),1))</f>
        <v>0</v>
      </c>
      <c r="Q83" s="93">
        <f>IF('Indicator Data'!BA86="No data","x",ROUND(IF('Indicator Data'!BA86&gt;Q$195,0,IF('Indicator Data'!BA86&lt;Q$194,10,(Q$195-'Indicator Data'!BA86)/(Q$195-Q$194)*10)),1))</f>
        <v>0</v>
      </c>
      <c r="R83" s="94">
        <f t="shared" si="13"/>
        <v>0</v>
      </c>
      <c r="S83" s="93">
        <f>IF('Indicator Data'!Y86="No data","x",ROUND(IF('Indicator Data'!Y86&gt;S$195,0,IF('Indicator Data'!Y86&lt;S$194,10,(S$195-'Indicator Data'!Y86)/(S$195-S$194)*10)),1))</f>
        <v>1.6</v>
      </c>
      <c r="T83" s="93">
        <f>IF('Indicator Data'!Z86="No data","x",ROUND(IF('Indicator Data'!Z86&gt;T$195,0,IF('Indicator Data'!Z86&lt;T$194,10,(T$195-'Indicator Data'!Z86)/(T$195-T$194)*10)),1))</f>
        <v>0.3</v>
      </c>
      <c r="U83" s="93">
        <f>IF('Indicator Data'!AC86="No data","x",ROUND(IF('Indicator Data'!AC86&gt;U$195,0,IF('Indicator Data'!AC86&lt;U$194,10,(U$195-'Indicator Data'!AC86)/(U$195-U$194)*10)),1))</f>
        <v>0.6</v>
      </c>
      <c r="V83" s="93">
        <f>IF('Indicator Data'!AD86="No data","x",ROUND(IF('Indicator Data'!AD86&gt;V$195,10,IF('Indicator Data'!AD86&lt;V$194,0,10-(V$195-'Indicator Data'!AD86)/(V$195-V$194)*10)),1))</f>
        <v>0.1</v>
      </c>
      <c r="W83" s="94">
        <f t="shared" si="14"/>
        <v>0.7</v>
      </c>
      <c r="X83" s="95">
        <f t="shared" si="15"/>
        <v>0.8</v>
      </c>
      <c r="Y83" s="171"/>
    </row>
    <row r="84" spans="1:25" s="4" customFormat="1" x14ac:dyDescent="0.35">
      <c r="A84" s="126" t="str">
        <f>'Indicator Data'!A87</f>
        <v>Italy</v>
      </c>
      <c r="B84" s="47" t="str">
        <f>'Indicator Data'!B87</f>
        <v>ITA</v>
      </c>
      <c r="C84" s="93">
        <f>IF('Indicator Data'!AR87="No data","x",ROUND(IF('Indicator Data'!AR87&gt;C$195,0,IF('Indicator Data'!AR87&lt;C$194,10,(C$195-'Indicator Data'!AR87)/(C$195-C$194)*10)),1))</f>
        <v>2.4</v>
      </c>
      <c r="D84" s="94">
        <f t="shared" si="8"/>
        <v>2.4</v>
      </c>
      <c r="E84" s="93">
        <f>IF('Indicator Data'!AT87="No data","x",ROUND(IF('Indicator Data'!AT87&gt;E$195,0,IF('Indicator Data'!AT87&lt;E$194,10,(E$195-'Indicator Data'!AT87)/(E$195-E$194)*10)),1))</f>
        <v>4.8</v>
      </c>
      <c r="F84" s="93">
        <f>IF('Indicator Data'!AS87="No data","x",ROUND(IF('Indicator Data'!AS87&gt;F$195,0,IF('Indicator Data'!AS87&lt;F$194,10,(F$195-'Indicator Data'!AS87)/(F$195-F$194)*10)),1))</f>
        <v>4</v>
      </c>
      <c r="G84" s="94">
        <f t="shared" si="9"/>
        <v>4.4000000000000004</v>
      </c>
      <c r="H84" s="95">
        <f t="shared" si="10"/>
        <v>3.4</v>
      </c>
      <c r="I84" s="93">
        <f>IF('Indicator Data'!AV87="No data","x",ROUND(IF('Indicator Data'!AV87^2&gt;I$195,0,IF('Indicator Data'!AV87^2&lt;I$194,10,(I$195-'Indicator Data'!AV87^2)/(I$195-I$194)*10)),1))</f>
        <v>0.2</v>
      </c>
      <c r="J84" s="93">
        <f>IF(OR('Indicator Data'!AU87=0,'Indicator Data'!AU87="No data"),"x",ROUND(IF('Indicator Data'!AU87&gt;J$195,0,IF('Indicator Data'!AU87&lt;J$194,10,(J$195-'Indicator Data'!AU87)/(J$195-J$194)*10)),1))</f>
        <v>0</v>
      </c>
      <c r="K84" s="93">
        <f>IF('Indicator Data'!AW87="No data","x",ROUND(IF('Indicator Data'!AW87&gt;K$195,0,IF('Indicator Data'!AW87&lt;K$194,10,(K$195-'Indicator Data'!AW87)/(K$195-K$194)*10)),1))</f>
        <v>3.9</v>
      </c>
      <c r="L84" s="93">
        <f>IF('Indicator Data'!AX87="No data","x",ROUND(IF('Indicator Data'!AX87&gt;L$195,0,IF('Indicator Data'!AX87&lt;L$194,10,(L$195-'Indicator Data'!AX87)/(L$195-L$194)*10)),1))</f>
        <v>3.1</v>
      </c>
      <c r="M84" s="94">
        <f t="shared" si="11"/>
        <v>1.8</v>
      </c>
      <c r="N84" s="143">
        <f>IF('Indicator Data'!AY87="No data","x",'Indicator Data'!AY87/'Indicator Data'!BE87*100)</f>
        <v>241.38165499422044</v>
      </c>
      <c r="O84" s="93">
        <f t="shared" si="12"/>
        <v>0</v>
      </c>
      <c r="P84" s="93">
        <f>IF('Indicator Data'!AZ87="No data","x",ROUND(IF('Indicator Data'!AZ87&gt;P$195,0,IF('Indicator Data'!AZ87&lt;P$194,10,(P$195-'Indicator Data'!AZ87)/(P$195-P$194)*10)),1))</f>
        <v>0.1</v>
      </c>
      <c r="Q84" s="93">
        <f>IF('Indicator Data'!BA87="No data","x",ROUND(IF('Indicator Data'!BA87&gt;Q$195,0,IF('Indicator Data'!BA87&lt;Q$194,10,(Q$195-'Indicator Data'!BA87)/(Q$195-Q$194)*10)),1))</f>
        <v>0</v>
      </c>
      <c r="R84" s="94">
        <f t="shared" si="13"/>
        <v>0</v>
      </c>
      <c r="S84" s="93">
        <f>IF('Indicator Data'!Y87="No data","x",ROUND(IF('Indicator Data'!Y87&gt;S$195,0,IF('Indicator Data'!Y87&lt;S$194,10,(S$195-'Indicator Data'!Y87)/(S$195-S$194)*10)),1))</f>
        <v>0</v>
      </c>
      <c r="T84" s="93">
        <f>IF('Indicator Data'!Z87="No data","x",ROUND(IF('Indicator Data'!Z87&gt;T$195,0,IF('Indicator Data'!Z87&lt;T$194,10,(T$195-'Indicator Data'!Z87)/(T$195-T$194)*10)),1))</f>
        <v>1.8</v>
      </c>
      <c r="U84" s="93">
        <f>IF('Indicator Data'!AC87="No data","x",ROUND(IF('Indicator Data'!AC87&gt;U$195,0,IF('Indicator Data'!AC87&lt;U$194,10,(U$195-'Indicator Data'!AC87)/(U$195-U$194)*10)),1))</f>
        <v>0</v>
      </c>
      <c r="V84" s="93">
        <f>IF('Indicator Data'!AD87="No data","x",ROUND(IF('Indicator Data'!AD87&gt;V$195,10,IF('Indicator Data'!AD87&lt;V$194,0,10-(V$195-'Indicator Data'!AD87)/(V$195-V$194)*10)),1))</f>
        <v>0</v>
      </c>
      <c r="W84" s="94">
        <f t="shared" si="14"/>
        <v>0.5</v>
      </c>
      <c r="X84" s="95">
        <f t="shared" si="15"/>
        <v>0.8</v>
      </c>
      <c r="Y84" s="171"/>
    </row>
    <row r="85" spans="1:25" s="4" customFormat="1" x14ac:dyDescent="0.35">
      <c r="A85" s="126" t="str">
        <f>'Indicator Data'!A88</f>
        <v>Jamaica</v>
      </c>
      <c r="B85" s="47" t="str">
        <f>'Indicator Data'!B88</f>
        <v>JAM</v>
      </c>
      <c r="C85" s="93">
        <f>IF('Indicator Data'!AR88="No data","x",ROUND(IF('Indicator Data'!AR88&gt;C$195,0,IF('Indicator Data'!AR88&lt;C$194,10,(C$195-'Indicator Data'!AR88)/(C$195-C$194)*10)),1))</f>
        <v>3.3</v>
      </c>
      <c r="D85" s="94">
        <f t="shared" si="8"/>
        <v>3.3</v>
      </c>
      <c r="E85" s="93">
        <f>IF('Indicator Data'!AT88="No data","x",ROUND(IF('Indicator Data'!AT88&gt;E$195,0,IF('Indicator Data'!AT88&lt;E$194,10,(E$195-'Indicator Data'!AT88)/(E$195-E$194)*10)),1))</f>
        <v>5.6</v>
      </c>
      <c r="F85" s="93">
        <f>IF('Indicator Data'!AS88="No data","x",ROUND(IF('Indicator Data'!AS88&gt;F$195,0,IF('Indicator Data'!AS88&lt;F$194,10,(F$195-'Indicator Data'!AS88)/(F$195-F$194)*10)),1))</f>
        <v>4</v>
      </c>
      <c r="G85" s="94">
        <f t="shared" si="9"/>
        <v>4.8</v>
      </c>
      <c r="H85" s="95">
        <f t="shared" si="10"/>
        <v>4.0999999999999996</v>
      </c>
      <c r="I85" s="93">
        <f>IF('Indicator Data'!AV88="No data","x",ROUND(IF('Indicator Data'!AV88^2&gt;I$195,0,IF('Indicator Data'!AV88^2&lt;I$194,10,(I$195-'Indicator Data'!AV88^2)/(I$195-I$194)*10)),1))</f>
        <v>2.4</v>
      </c>
      <c r="J85" s="93">
        <f>IF(OR('Indicator Data'!AU88=0,'Indicator Data'!AU88="No data"),"x",ROUND(IF('Indicator Data'!AU88&gt;J$195,0,IF('Indicator Data'!AU88&lt;J$194,10,(J$195-'Indicator Data'!AU88)/(J$195-J$194)*10)),1))</f>
        <v>0.2</v>
      </c>
      <c r="K85" s="93">
        <f>IF('Indicator Data'!AW88="No data","x",ROUND(IF('Indicator Data'!AW88&gt;K$195,0,IF('Indicator Data'!AW88&lt;K$194,10,(K$195-'Indicator Data'!AW88)/(K$195-K$194)*10)),1))</f>
        <v>5.5</v>
      </c>
      <c r="L85" s="93">
        <f>IF('Indicator Data'!AX88="No data","x",ROUND(IF('Indicator Data'!AX88&gt;L$195,0,IF('Indicator Data'!AX88&lt;L$194,10,(L$195-'Indicator Data'!AX88)/(L$195-L$194)*10)),1))</f>
        <v>4.3</v>
      </c>
      <c r="M85" s="94">
        <f t="shared" si="11"/>
        <v>3.1</v>
      </c>
      <c r="N85" s="143">
        <f>IF('Indicator Data'!AY88="No data","x",'Indicator Data'!AY88/'Indicator Data'!BE88*100)</f>
        <v>76.638965835641741</v>
      </c>
      <c r="O85" s="93">
        <f t="shared" si="12"/>
        <v>2.4</v>
      </c>
      <c r="P85" s="93">
        <f>IF('Indicator Data'!AZ88="No data","x",ROUND(IF('Indicator Data'!AZ88&gt;P$195,0,IF('Indicator Data'!AZ88&lt;P$194,10,(P$195-'Indicator Data'!AZ88)/(P$195-P$194)*10)),1))</f>
        <v>2</v>
      </c>
      <c r="Q85" s="93">
        <f>IF('Indicator Data'!BA88="No data","x",ROUND(IF('Indicator Data'!BA88&gt;Q$195,0,IF('Indicator Data'!BA88&lt;Q$194,10,(Q$195-'Indicator Data'!BA88)/(Q$195-Q$194)*10)),1))</f>
        <v>1.2</v>
      </c>
      <c r="R85" s="94">
        <f t="shared" si="13"/>
        <v>1.9</v>
      </c>
      <c r="S85" s="93">
        <f>IF('Indicator Data'!Y88="No data","x",ROUND(IF('Indicator Data'!Y88&gt;S$195,0,IF('Indicator Data'!Y88&lt;S$194,10,(S$195-'Indicator Data'!Y88)/(S$195-S$194)*10)),1))</f>
        <v>8.8000000000000007</v>
      </c>
      <c r="T85" s="93">
        <f>IF('Indicator Data'!Z88="No data","x",ROUND(IF('Indicator Data'!Z88&gt;T$195,0,IF('Indicator Data'!Z88&lt;T$194,10,(T$195-'Indicator Data'!Z88)/(T$195-T$194)*10)),1))</f>
        <v>1</v>
      </c>
      <c r="U85" s="93">
        <f>IF('Indicator Data'!AC88="No data","x",ROUND(IF('Indicator Data'!AC88&gt;U$195,0,IF('Indicator Data'!AC88&lt;U$194,10,(U$195-'Indicator Data'!AC88)/(U$195-U$194)*10)),1))</f>
        <v>8.4</v>
      </c>
      <c r="V85" s="93">
        <f>IF('Indicator Data'!AD88="No data","x",ROUND(IF('Indicator Data'!AD88&gt;V$195,10,IF('Indicator Data'!AD88&lt;V$194,0,10-(V$195-'Indicator Data'!AD88)/(V$195-V$194)*10)),1))</f>
        <v>1</v>
      </c>
      <c r="W85" s="94">
        <f t="shared" si="14"/>
        <v>4.8</v>
      </c>
      <c r="X85" s="95">
        <f t="shared" si="15"/>
        <v>3.3</v>
      </c>
      <c r="Y85" s="171"/>
    </row>
    <row r="86" spans="1:25" s="4" customFormat="1" x14ac:dyDescent="0.35">
      <c r="A86" s="126" t="str">
        <f>'Indicator Data'!A89</f>
        <v>Japan</v>
      </c>
      <c r="B86" s="47" t="str">
        <f>'Indicator Data'!B89</f>
        <v>JPN</v>
      </c>
      <c r="C86" s="93">
        <f>IF('Indicator Data'!AR89="No data","x",ROUND(IF('Indicator Data'!AR89&gt;C$195,0,IF('Indicator Data'!AR89&lt;C$194,10,(C$195-'Indicator Data'!AR89)/(C$195-C$194)*10)),1))</f>
        <v>1.9</v>
      </c>
      <c r="D86" s="94">
        <f t="shared" si="8"/>
        <v>1.9</v>
      </c>
      <c r="E86" s="93">
        <f>IF('Indicator Data'!AT89="No data","x",ROUND(IF('Indicator Data'!AT89&gt;E$195,0,IF('Indicator Data'!AT89&lt;E$194,10,(E$195-'Indicator Data'!AT89)/(E$195-E$194)*10)),1))</f>
        <v>2.7</v>
      </c>
      <c r="F86" s="93">
        <f>IF('Indicator Data'!AS89="No data","x",ROUND(IF('Indicator Data'!AS89&gt;F$195,0,IF('Indicator Data'!AS89&lt;F$194,10,(F$195-'Indicator Data'!AS89)/(F$195-F$194)*10)),1))</f>
        <v>1.8</v>
      </c>
      <c r="G86" s="94">
        <f t="shared" si="9"/>
        <v>2.2999999999999998</v>
      </c>
      <c r="H86" s="95">
        <f t="shared" si="10"/>
        <v>2.1</v>
      </c>
      <c r="I86" s="93" t="str">
        <f>IF('Indicator Data'!AV89="No data","x",ROUND(IF('Indicator Data'!AV89^2&gt;I$195,0,IF('Indicator Data'!AV89^2&lt;I$194,10,(I$195-'Indicator Data'!AV89^2)/(I$195-I$194)*10)),1))</f>
        <v>x</v>
      </c>
      <c r="J86" s="93">
        <f>IF(OR('Indicator Data'!AU89=0,'Indicator Data'!AU89="No data"),"x",ROUND(IF('Indicator Data'!AU89&gt;J$195,0,IF('Indicator Data'!AU89&lt;J$194,10,(J$195-'Indicator Data'!AU89)/(J$195-J$194)*10)),1))</f>
        <v>0</v>
      </c>
      <c r="K86" s="93">
        <f>IF('Indicator Data'!AW89="No data","x",ROUND(IF('Indicator Data'!AW89&gt;K$195,0,IF('Indicator Data'!AW89&lt;K$194,10,(K$195-'Indicator Data'!AW89)/(K$195-K$194)*10)),1))</f>
        <v>0.7</v>
      </c>
      <c r="L86" s="93">
        <f>IF('Indicator Data'!AX89="No data","x",ROUND(IF('Indicator Data'!AX89&gt;L$195,0,IF('Indicator Data'!AX89&lt;L$194,10,(L$195-'Indicator Data'!AX89)/(L$195-L$194)*10)),1))</f>
        <v>3.6</v>
      </c>
      <c r="M86" s="94">
        <f t="shared" si="11"/>
        <v>1.4</v>
      </c>
      <c r="N86" s="143">
        <f>IF('Indicator Data'!AY89="No data","x",'Indicator Data'!AY89/'Indicator Data'!BE89*100)</f>
        <v>384.08779149519893</v>
      </c>
      <c r="O86" s="93">
        <f t="shared" si="12"/>
        <v>0</v>
      </c>
      <c r="P86" s="93">
        <f>IF('Indicator Data'!AZ89="No data","x",ROUND(IF('Indicator Data'!AZ89&gt;P$195,0,IF('Indicator Data'!AZ89&lt;P$194,10,(P$195-'Indicator Data'!AZ89)/(P$195-P$194)*10)),1))</f>
        <v>0</v>
      </c>
      <c r="Q86" s="93">
        <f>IF('Indicator Data'!BA89="No data","x",ROUND(IF('Indicator Data'!BA89&gt;Q$195,0,IF('Indicator Data'!BA89&lt;Q$194,10,(Q$195-'Indicator Data'!BA89)/(Q$195-Q$194)*10)),1))</f>
        <v>0</v>
      </c>
      <c r="R86" s="94">
        <f t="shared" si="13"/>
        <v>0</v>
      </c>
      <c r="S86" s="93">
        <f>IF('Indicator Data'!Y89="No data","x",ROUND(IF('Indicator Data'!Y89&gt;S$195,0,IF('Indicator Data'!Y89&lt;S$194,10,(S$195-'Indicator Data'!Y89)/(S$195-S$194)*10)),1))</f>
        <v>4.3</v>
      </c>
      <c r="T86" s="93">
        <f>IF('Indicator Data'!Z89="No data","x",ROUND(IF('Indicator Data'!Z89&gt;T$195,0,IF('Indicator Data'!Z89&lt;T$194,10,(T$195-'Indicator Data'!Z89)/(T$195-T$194)*10)),1))</f>
        <v>0.8</v>
      </c>
      <c r="U86" s="93">
        <f>IF('Indicator Data'!AC89="No data","x",ROUND(IF('Indicator Data'!AC89&gt;U$195,0,IF('Indicator Data'!AC89&lt;U$194,10,(U$195-'Indicator Data'!AC89)/(U$195-U$194)*10)),1))</f>
        <v>0</v>
      </c>
      <c r="V86" s="93">
        <f>IF('Indicator Data'!AD89="No data","x",ROUND(IF('Indicator Data'!AD89&gt;V$195,10,IF('Indicator Data'!AD89&lt;V$194,0,10-(V$195-'Indicator Data'!AD89)/(V$195-V$194)*10)),1))</f>
        <v>0.1</v>
      </c>
      <c r="W86" s="94">
        <f t="shared" si="14"/>
        <v>1.3</v>
      </c>
      <c r="X86" s="95">
        <f t="shared" si="15"/>
        <v>0.9</v>
      </c>
      <c r="Y86" s="171"/>
    </row>
    <row r="87" spans="1:25" s="4" customFormat="1" x14ac:dyDescent="0.35">
      <c r="A87" s="126" t="str">
        <f>'Indicator Data'!A90</f>
        <v>Jordan</v>
      </c>
      <c r="B87" s="47" t="str">
        <f>'Indicator Data'!B90</f>
        <v>JOR</v>
      </c>
      <c r="C87" s="93">
        <f>IF('Indicator Data'!AR90="No data","x",ROUND(IF('Indicator Data'!AR90&gt;C$195,0,IF('Indicator Data'!AR90&lt;C$194,10,(C$195-'Indicator Data'!AR90)/(C$195-C$194)*10)),1))</f>
        <v>6.1</v>
      </c>
      <c r="D87" s="94">
        <f t="shared" si="8"/>
        <v>6.1</v>
      </c>
      <c r="E87" s="93">
        <f>IF('Indicator Data'!AT90="No data","x",ROUND(IF('Indicator Data'!AT90&gt;E$195,0,IF('Indicator Data'!AT90&lt;E$194,10,(E$195-'Indicator Data'!AT90)/(E$195-E$194)*10)),1))</f>
        <v>5.0999999999999996</v>
      </c>
      <c r="F87" s="93">
        <f>IF('Indicator Data'!AS90="No data","x",ROUND(IF('Indicator Data'!AS90&gt;F$195,0,IF('Indicator Data'!AS90&lt;F$194,10,(F$195-'Indicator Data'!AS90)/(F$195-F$194)*10)),1))</f>
        <v>4.8</v>
      </c>
      <c r="G87" s="94">
        <f t="shared" si="9"/>
        <v>5</v>
      </c>
      <c r="H87" s="95">
        <f t="shared" si="10"/>
        <v>5.6</v>
      </c>
      <c r="I87" s="93">
        <f>IF('Indicator Data'!AV90="No data","x",ROUND(IF('Indicator Data'!AV90^2&gt;I$195,0,IF('Indicator Data'!AV90^2&lt;I$194,10,(I$195-'Indicator Data'!AV90^2)/(I$195-I$194)*10)),1))</f>
        <v>0.4</v>
      </c>
      <c r="J87" s="93">
        <f>IF(OR('Indicator Data'!AU90=0,'Indicator Data'!AU90="No data"),"x",ROUND(IF('Indicator Data'!AU90&gt;J$195,0,IF('Indicator Data'!AU90&lt;J$194,10,(J$195-'Indicator Data'!AU90)/(J$195-J$194)*10)),1))</f>
        <v>0</v>
      </c>
      <c r="K87" s="93">
        <f>IF('Indicator Data'!AW90="No data","x",ROUND(IF('Indicator Data'!AW90&gt;K$195,0,IF('Indicator Data'!AW90&lt;K$194,10,(K$195-'Indicator Data'!AW90)/(K$195-K$194)*10)),1))</f>
        <v>3.8</v>
      </c>
      <c r="L87" s="93">
        <f>IF('Indicator Data'!AX90="No data","x",ROUND(IF('Indicator Data'!AX90&gt;L$195,0,IF('Indicator Data'!AX90&lt;L$194,10,(L$195-'Indicator Data'!AX90)/(L$195-L$194)*10)),1))</f>
        <v>0.2</v>
      </c>
      <c r="M87" s="94">
        <f t="shared" si="11"/>
        <v>1.1000000000000001</v>
      </c>
      <c r="N87" s="143">
        <f>IF('Indicator Data'!AY90="No data","x",'Indicator Data'!AY90/'Indicator Data'!BE90*100)</f>
        <v>32.665014642937599</v>
      </c>
      <c r="O87" s="93">
        <f t="shared" si="12"/>
        <v>6.8</v>
      </c>
      <c r="P87" s="93">
        <f>IF('Indicator Data'!AZ90="No data","x",ROUND(IF('Indicator Data'!AZ90&gt;P$195,0,IF('Indicator Data'!AZ90&lt;P$194,10,(P$195-'Indicator Data'!AZ90)/(P$195-P$194)*10)),1))</f>
        <v>0.2</v>
      </c>
      <c r="Q87" s="93">
        <f>IF('Indicator Data'!BA90="No data","x",ROUND(IF('Indicator Data'!BA90&gt;Q$195,0,IF('Indicator Data'!BA90&lt;Q$194,10,(Q$195-'Indicator Data'!BA90)/(Q$195-Q$194)*10)),1))</f>
        <v>0.6</v>
      </c>
      <c r="R87" s="94">
        <f t="shared" si="13"/>
        <v>2.5</v>
      </c>
      <c r="S87" s="93">
        <f>IF('Indicator Data'!Y90="No data","x",ROUND(IF('Indicator Data'!Y90&gt;S$195,0,IF('Indicator Data'!Y90&lt;S$194,10,(S$195-'Indicator Data'!Y90)/(S$195-S$194)*10)),1))</f>
        <v>3.6</v>
      </c>
      <c r="T87" s="93">
        <f>IF('Indicator Data'!Z90="No data","x",ROUND(IF('Indicator Data'!Z90&gt;T$195,0,IF('Indicator Data'!Z90&lt;T$194,10,(T$195-'Indicator Data'!Z90)/(T$195-T$194)*10)),1))</f>
        <v>1.5</v>
      </c>
      <c r="U87" s="93">
        <f>IF('Indicator Data'!AC90="No data","x",ROUND(IF('Indicator Data'!AC90&gt;U$195,0,IF('Indicator Data'!AC90&lt;U$194,10,(U$195-'Indicator Data'!AC90)/(U$195-U$194)*10)),1))</f>
        <v>8.1999999999999993</v>
      </c>
      <c r="V87" s="93">
        <f>IF('Indicator Data'!AD90="No data","x",ROUND(IF('Indicator Data'!AD90&gt;V$195,10,IF('Indicator Data'!AD90&lt;V$194,0,10-(V$195-'Indicator Data'!AD90)/(V$195-V$194)*10)),1))</f>
        <v>0.6</v>
      </c>
      <c r="W87" s="94">
        <f t="shared" si="14"/>
        <v>3.5</v>
      </c>
      <c r="X87" s="95">
        <f t="shared" si="15"/>
        <v>2.4</v>
      </c>
      <c r="Y87" s="171"/>
    </row>
    <row r="88" spans="1:25" s="191" customFormat="1" x14ac:dyDescent="0.35">
      <c r="A88" s="184" t="str">
        <f>'Indicator Data'!A91</f>
        <v>Kazakhstan</v>
      </c>
      <c r="B88" s="185" t="str">
        <f>'Indicator Data'!B91</f>
        <v>KAZ</v>
      </c>
      <c r="C88" s="186">
        <f>IF('Indicator Data'!AR91="No data","x",ROUND(IF('Indicator Data'!AR91&gt;C$195,0,IF('Indicator Data'!AR91&lt;C$194,10,(C$195-'Indicator Data'!AR91)/(C$195-C$194)*10)),1))</f>
        <v>3.8</v>
      </c>
      <c r="D88" s="187">
        <f t="shared" si="8"/>
        <v>3.8</v>
      </c>
      <c r="E88" s="186">
        <f>IF('Indicator Data'!AT91="No data","x",ROUND(IF('Indicator Data'!AT91&gt;E$195,0,IF('Indicator Data'!AT91&lt;E$194,10,(E$195-'Indicator Data'!AT91)/(E$195-E$194)*10)),1))</f>
        <v>6.9</v>
      </c>
      <c r="F88" s="186">
        <f>IF('Indicator Data'!AS91="No data","x",ROUND(IF('Indicator Data'!AS91&gt;F$195,0,IF('Indicator Data'!AS91&lt;F$194,10,(F$195-'Indicator Data'!AS91)/(F$195-F$194)*10)),1))</f>
        <v>5</v>
      </c>
      <c r="G88" s="187">
        <f t="shared" si="9"/>
        <v>6</v>
      </c>
      <c r="H88" s="188">
        <f t="shared" si="10"/>
        <v>4.9000000000000004</v>
      </c>
      <c r="I88" s="186">
        <f>IF('Indicator Data'!AV91="No data","x",ROUND(IF('Indicator Data'!AV91^2&gt;I$195,0,IF('Indicator Data'!AV91^2&lt;I$194,10,(I$195-'Indicator Data'!AV91^2)/(I$195-I$194)*10)),1))</f>
        <v>0</v>
      </c>
      <c r="J88" s="186">
        <f>IF(OR('Indicator Data'!AU91=0,'Indicator Data'!AU91="No data"),"x",ROUND(IF('Indicator Data'!AU91&gt;J$195,0,IF('Indicator Data'!AU91&lt;J$194,10,(J$195-'Indicator Data'!AU91)/(J$195-J$194)*10)),1))</f>
        <v>0</v>
      </c>
      <c r="K88" s="186">
        <f>IF('Indicator Data'!AW91="No data","x",ROUND(IF('Indicator Data'!AW91&gt;K$195,0,IF('Indicator Data'!AW91&lt;K$194,10,(K$195-'Indicator Data'!AW91)/(K$195-K$194)*10)),1))</f>
        <v>2.5</v>
      </c>
      <c r="L88" s="186">
        <f>IF('Indicator Data'!AX91="No data","x",ROUND(IF('Indicator Data'!AX91&gt;L$195,0,IF('Indicator Data'!AX91&lt;L$194,10,(L$195-'Indicator Data'!AX91)/(L$195-L$194)*10)),1))</f>
        <v>2.6</v>
      </c>
      <c r="M88" s="187">
        <f t="shared" si="11"/>
        <v>1.3</v>
      </c>
      <c r="N88" s="189">
        <f>IF('Indicator Data'!AY91="No data","x",'Indicator Data'!AY91/'Indicator Data'!BE91*100)</f>
        <v>5.9265844353076265</v>
      </c>
      <c r="O88" s="186">
        <f t="shared" si="12"/>
        <v>9.5</v>
      </c>
      <c r="P88" s="186">
        <f>IF('Indicator Data'!AZ91="No data","x",ROUND(IF('Indicator Data'!AZ91&gt;P$195,0,IF('Indicator Data'!AZ91&lt;P$194,10,(P$195-'Indicator Data'!AZ91)/(P$195-P$194)*10)),1))</f>
        <v>0.3</v>
      </c>
      <c r="Q88" s="186">
        <f>IF('Indicator Data'!BA91="No data","x",ROUND(IF('Indicator Data'!BA91&gt;Q$195,0,IF('Indicator Data'!BA91&lt;Q$194,10,(Q$195-'Indicator Data'!BA91)/(Q$195-Q$194)*10)),1))</f>
        <v>1.4</v>
      </c>
      <c r="R88" s="187">
        <f t="shared" si="13"/>
        <v>3.7</v>
      </c>
      <c r="S88" s="186">
        <f>IF('Indicator Data'!Y91="No data","x",ROUND(IF('Indicator Data'!Y91&gt;S$195,0,IF('Indicator Data'!Y91&lt;S$194,10,(S$195-'Indicator Data'!Y91)/(S$195-S$194)*10)),1))</f>
        <v>1</v>
      </c>
      <c r="T88" s="186">
        <f>IF('Indicator Data'!Z91="No data","x",ROUND(IF('Indicator Data'!Z91&gt;T$195,0,IF('Indicator Data'!Z91&lt;T$194,10,(T$195-'Indicator Data'!Z91)/(T$195-T$194)*10)),1))</f>
        <v>0</v>
      </c>
      <c r="U88" s="186">
        <f>IF('Indicator Data'!AC91="No data","x",ROUND(IF('Indicator Data'!AC91&gt;U$195,0,IF('Indicator Data'!AC91&lt;U$194,10,(U$195-'Indicator Data'!AC91)/(U$195-U$194)*10)),1))</f>
        <v>7.1</v>
      </c>
      <c r="V88" s="186">
        <f>IF('Indicator Data'!AD91="No data","x",ROUND(IF('Indicator Data'!AD91&gt;V$195,10,IF('Indicator Data'!AD91&lt;V$194,0,10-(V$195-'Indicator Data'!AD91)/(V$195-V$194)*10)),1))</f>
        <v>0.1</v>
      </c>
      <c r="W88" s="187">
        <f t="shared" si="14"/>
        <v>2.1</v>
      </c>
      <c r="X88" s="188">
        <f t="shared" si="15"/>
        <v>2.4</v>
      </c>
      <c r="Y88" s="190"/>
    </row>
    <row r="89" spans="1:25" s="4" customFormat="1" x14ac:dyDescent="0.35">
      <c r="A89" s="126" t="str">
        <f>'Indicator Data'!A92</f>
        <v>Kenya</v>
      </c>
      <c r="B89" s="47" t="str">
        <f>'Indicator Data'!B92</f>
        <v>KEN</v>
      </c>
      <c r="C89" s="93">
        <f>IF('Indicator Data'!AR92="No data","x",ROUND(IF('Indicator Data'!AR92&gt;C$195,0,IF('Indicator Data'!AR92&lt;C$194,10,(C$195-'Indicator Data'!AR92)/(C$195-C$194)*10)),1))</f>
        <v>3.9</v>
      </c>
      <c r="D89" s="94">
        <f t="shared" si="8"/>
        <v>3.9</v>
      </c>
      <c r="E89" s="93">
        <f>IF('Indicator Data'!AT92="No data","x",ROUND(IF('Indicator Data'!AT92&gt;E$195,0,IF('Indicator Data'!AT92&lt;E$194,10,(E$195-'Indicator Data'!AT92)/(E$195-E$194)*10)),1))</f>
        <v>7.3</v>
      </c>
      <c r="F89" s="93">
        <f>IF('Indicator Data'!AS92="No data","x",ROUND(IF('Indicator Data'!AS92&gt;F$195,0,IF('Indicator Data'!AS92&lt;F$194,10,(F$195-'Indicator Data'!AS92)/(F$195-F$194)*10)),1))</f>
        <v>5.6</v>
      </c>
      <c r="G89" s="94">
        <f t="shared" si="9"/>
        <v>6.5</v>
      </c>
      <c r="H89" s="95">
        <f t="shared" si="10"/>
        <v>5.2</v>
      </c>
      <c r="I89" s="93">
        <f>IF('Indicator Data'!AV92="No data","x",ROUND(IF('Indicator Data'!AV92^2&gt;I$195,0,IF('Indicator Data'!AV92^2&lt;I$194,10,(I$195-'Indicator Data'!AV92^2)/(I$195-I$194)*10)),1))</f>
        <v>4.3</v>
      </c>
      <c r="J89" s="93">
        <f>IF(OR('Indicator Data'!AU92=0,'Indicator Data'!AU92="No data"),"x",ROUND(IF('Indicator Data'!AU92&gt;J$195,0,IF('Indicator Data'!AU92&lt;J$194,10,(J$195-'Indicator Data'!AU92)/(J$195-J$194)*10)),1))</f>
        <v>4.4000000000000004</v>
      </c>
      <c r="K89" s="93">
        <f>IF('Indicator Data'!AW92="No data","x",ROUND(IF('Indicator Data'!AW92&gt;K$195,0,IF('Indicator Data'!AW92&lt;K$194,10,(K$195-'Indicator Data'!AW92)/(K$195-K$194)*10)),1))</f>
        <v>7.4</v>
      </c>
      <c r="L89" s="93">
        <f>IF('Indicator Data'!AX92="No data","x",ROUND(IF('Indicator Data'!AX92&gt;L$195,0,IF('Indicator Data'!AX92&lt;L$194,10,(L$195-'Indicator Data'!AX92)/(L$195-L$194)*10)),1))</f>
        <v>6.1</v>
      </c>
      <c r="M89" s="94">
        <f t="shared" si="11"/>
        <v>5.6</v>
      </c>
      <c r="N89" s="143">
        <f>IF('Indicator Data'!AY92="No data","x",'Indicator Data'!AY92/'Indicator Data'!BE92*100)</f>
        <v>10.54222159749798</v>
      </c>
      <c r="O89" s="93">
        <f t="shared" si="12"/>
        <v>9</v>
      </c>
      <c r="P89" s="93">
        <f>IF('Indicator Data'!AZ92="No data","x",ROUND(IF('Indicator Data'!AZ92&gt;P$195,0,IF('Indicator Data'!AZ92&lt;P$194,10,(P$195-'Indicator Data'!AZ92)/(P$195-P$194)*10)),1))</f>
        <v>7.8</v>
      </c>
      <c r="Q89" s="93">
        <f>IF('Indicator Data'!BA92="No data","x",ROUND(IF('Indicator Data'!BA92&gt;Q$195,0,IF('Indicator Data'!BA92&lt;Q$194,10,(Q$195-'Indicator Data'!BA92)/(Q$195-Q$194)*10)),1))</f>
        <v>7.4</v>
      </c>
      <c r="R89" s="94">
        <f t="shared" si="13"/>
        <v>8.1</v>
      </c>
      <c r="S89" s="93">
        <f>IF('Indicator Data'!Y92="No data","x",ROUND(IF('Indicator Data'!Y92&gt;S$195,0,IF('Indicator Data'!Y92&lt;S$194,10,(S$195-'Indicator Data'!Y92)/(S$195-S$194)*10)),1))</f>
        <v>9.5</v>
      </c>
      <c r="T89" s="93">
        <f>IF('Indicator Data'!Z92="No data","x",ROUND(IF('Indicator Data'!Z92&gt;T$195,0,IF('Indicator Data'!Z92&lt;T$194,10,(T$195-'Indicator Data'!Z92)/(T$195-T$194)*10)),1))</f>
        <v>2.6</v>
      </c>
      <c r="U89" s="93">
        <f>IF('Indicator Data'!AC92="No data","x",ROUND(IF('Indicator Data'!AC92&gt;U$195,0,IF('Indicator Data'!AC92&lt;U$194,10,(U$195-'Indicator Data'!AC92)/(U$195-U$194)*10)),1))</f>
        <v>9.6</v>
      </c>
      <c r="V89" s="93">
        <f>IF('Indicator Data'!AD92="No data","x",ROUND(IF('Indicator Data'!AD92&gt;V$195,10,IF('Indicator Data'!AD92&lt;V$194,0,10-(V$195-'Indicator Data'!AD92)/(V$195-V$194)*10)),1))</f>
        <v>5.7</v>
      </c>
      <c r="W89" s="94">
        <f t="shared" si="14"/>
        <v>6.9</v>
      </c>
      <c r="X89" s="95">
        <f t="shared" si="15"/>
        <v>6.9</v>
      </c>
      <c r="Y89" s="171"/>
    </row>
    <row r="90" spans="1:25" s="4" customFormat="1" x14ac:dyDescent="0.35">
      <c r="A90" s="126" t="str">
        <f>'Indicator Data'!A93</f>
        <v>Kiribati</v>
      </c>
      <c r="B90" s="47" t="str">
        <f>'Indicator Data'!B93</f>
        <v>KIR</v>
      </c>
      <c r="C90" s="93" t="str">
        <f>IF('Indicator Data'!AR93="No data","x",ROUND(IF('Indicator Data'!AR93&gt;C$195,0,IF('Indicator Data'!AR93&lt;C$194,10,(C$195-'Indicator Data'!AR93)/(C$195-C$194)*10)),1))</f>
        <v>x</v>
      </c>
      <c r="D90" s="94" t="str">
        <f t="shared" si="8"/>
        <v>x</v>
      </c>
      <c r="E90" s="93" t="str">
        <f>IF('Indicator Data'!AT93="No data","x",ROUND(IF('Indicator Data'!AT93&gt;E$195,0,IF('Indicator Data'!AT93&lt;E$194,10,(E$195-'Indicator Data'!AT93)/(E$195-E$194)*10)),1))</f>
        <v>x</v>
      </c>
      <c r="F90" s="93">
        <f>IF('Indicator Data'!AS93="No data","x",ROUND(IF('Indicator Data'!AS93&gt;F$195,0,IF('Indicator Data'!AS93&lt;F$194,10,(F$195-'Indicator Data'!AS93)/(F$195-F$194)*10)),1))</f>
        <v>5.5</v>
      </c>
      <c r="G90" s="94">
        <f t="shared" si="9"/>
        <v>5.5</v>
      </c>
      <c r="H90" s="95">
        <f t="shared" si="10"/>
        <v>5.5</v>
      </c>
      <c r="I90" s="93" t="str">
        <f>IF('Indicator Data'!AV93="No data","x",ROUND(IF('Indicator Data'!AV93^2&gt;I$195,0,IF('Indicator Data'!AV93^2&lt;I$194,10,(I$195-'Indicator Data'!AV93^2)/(I$195-I$194)*10)),1))</f>
        <v>x</v>
      </c>
      <c r="J90" s="93">
        <f>IF(OR('Indicator Data'!AU93=0,'Indicator Data'!AU93="No data"),"x",ROUND(IF('Indicator Data'!AU93&gt;J$195,0,IF('Indicator Data'!AU93&lt;J$194,10,(J$195-'Indicator Data'!AU93)/(J$195-J$194)*10)),1))</f>
        <v>1.5</v>
      </c>
      <c r="K90" s="93">
        <f>IF('Indicator Data'!AW93="No data","x",ROUND(IF('Indicator Data'!AW93&gt;K$195,0,IF('Indicator Data'!AW93&lt;K$194,10,(K$195-'Indicator Data'!AW93)/(K$195-K$194)*10)),1))</f>
        <v>8.6</v>
      </c>
      <c r="L90" s="93">
        <f>IF('Indicator Data'!AX93="No data","x",ROUND(IF('Indicator Data'!AX93&gt;L$195,0,IF('Indicator Data'!AX93&lt;L$194,10,(L$195-'Indicator Data'!AX93)/(L$195-L$194)*10)),1))</f>
        <v>7.6</v>
      </c>
      <c r="M90" s="94">
        <f t="shared" si="11"/>
        <v>5.9</v>
      </c>
      <c r="N90" s="143">
        <f>IF('Indicator Data'!AY93="No data","x",'Indicator Data'!AY93/'Indicator Data'!BE93*100)</f>
        <v>92.592592592592595</v>
      </c>
      <c r="O90" s="93">
        <f t="shared" si="12"/>
        <v>0.7</v>
      </c>
      <c r="P90" s="93">
        <f>IF('Indicator Data'!AZ93="No data","x",ROUND(IF('Indicator Data'!AZ93&gt;P$195,0,IF('Indicator Data'!AZ93&lt;P$194,10,(P$195-'Indicator Data'!AZ93)/(P$195-P$194)*10)),1))</f>
        <v>6.7</v>
      </c>
      <c r="Q90" s="93">
        <f>IF('Indicator Data'!BA93="No data","x",ROUND(IF('Indicator Data'!BA93&gt;Q$195,0,IF('Indicator Data'!BA93&lt;Q$194,10,(Q$195-'Indicator Data'!BA93)/(Q$195-Q$194)*10)),1))</f>
        <v>6.6</v>
      </c>
      <c r="R90" s="94">
        <f t="shared" si="13"/>
        <v>4.7</v>
      </c>
      <c r="S90" s="93">
        <f>IF('Indicator Data'!Y93="No data","x",ROUND(IF('Indicator Data'!Y93&gt;S$195,0,IF('Indicator Data'!Y93&lt;S$194,10,(S$195-'Indicator Data'!Y93)/(S$195-S$194)*10)),1))</f>
        <v>9.1</v>
      </c>
      <c r="T90" s="93">
        <f>IF('Indicator Data'!Z93="No data","x",ROUND(IF('Indicator Data'!Z93&gt;T$195,0,IF('Indicator Data'!Z93&lt;T$194,10,(T$195-'Indicator Data'!Z93)/(T$195-T$194)*10)),1))</f>
        <v>4.5999999999999996</v>
      </c>
      <c r="U90" s="93">
        <f>IF('Indicator Data'!AC93="No data","x",ROUND(IF('Indicator Data'!AC93&gt;U$195,0,IF('Indicator Data'!AC93&lt;U$194,10,(U$195-'Indicator Data'!AC93)/(U$195-U$194)*10)),1))</f>
        <v>9.6999999999999993</v>
      </c>
      <c r="V90" s="93">
        <f>IF('Indicator Data'!AD93="No data","x",ROUND(IF('Indicator Data'!AD93&gt;V$195,10,IF('Indicator Data'!AD93&lt;V$194,0,10-(V$195-'Indicator Data'!AD93)/(V$195-V$194)*10)),1))</f>
        <v>1</v>
      </c>
      <c r="W90" s="94">
        <f t="shared" si="14"/>
        <v>6.1</v>
      </c>
      <c r="X90" s="95">
        <f t="shared" si="15"/>
        <v>5.6</v>
      </c>
      <c r="Y90" s="171"/>
    </row>
    <row r="91" spans="1:25" s="4" customFormat="1" x14ac:dyDescent="0.35">
      <c r="A91" s="126" t="str">
        <f>'Indicator Data'!A94</f>
        <v>Korea DPR</v>
      </c>
      <c r="B91" s="47" t="str">
        <f>'Indicator Data'!B94</f>
        <v>PRK</v>
      </c>
      <c r="C91" s="93" t="str">
        <f>IF('Indicator Data'!AR94="No data","x",ROUND(IF('Indicator Data'!AR94&gt;C$195,0,IF('Indicator Data'!AR94&lt;C$194,10,(C$195-'Indicator Data'!AR94)/(C$195-C$194)*10)),1))</f>
        <v>x</v>
      </c>
      <c r="D91" s="94" t="str">
        <f t="shared" si="8"/>
        <v>x</v>
      </c>
      <c r="E91" s="93">
        <f>IF('Indicator Data'!AT94="No data","x",ROUND(IF('Indicator Data'!AT94&gt;E$195,0,IF('Indicator Data'!AT94&lt;E$194,10,(E$195-'Indicator Data'!AT94)/(E$195-E$194)*10)),1))</f>
        <v>8.6</v>
      </c>
      <c r="F91" s="93">
        <f>IF('Indicator Data'!AS94="No data","x",ROUND(IF('Indicator Data'!AS94&gt;F$195,0,IF('Indicator Data'!AS94&lt;F$194,10,(F$195-'Indicator Data'!AS94)/(F$195-F$194)*10)),1))</f>
        <v>8.4</v>
      </c>
      <c r="G91" s="94">
        <f t="shared" si="9"/>
        <v>8.5</v>
      </c>
      <c r="H91" s="95">
        <f t="shared" si="10"/>
        <v>8.5</v>
      </c>
      <c r="I91" s="93">
        <f>IF('Indicator Data'!AV94="No data","x",ROUND(IF('Indicator Data'!AV94^2&gt;I$195,0,IF('Indicator Data'!AV94^2&lt;I$194,10,(I$195-'Indicator Data'!AV94^2)/(I$195-I$194)*10)),1))</f>
        <v>0</v>
      </c>
      <c r="J91" s="93">
        <f>IF(OR('Indicator Data'!AU94=0,'Indicator Data'!AU94="No data"),"x",ROUND(IF('Indicator Data'!AU94&gt;J$195,0,IF('Indicator Data'!AU94&lt;J$194,10,(J$195-'Indicator Data'!AU94)/(J$195-J$194)*10)),1))</f>
        <v>6.1</v>
      </c>
      <c r="K91" s="93" t="str">
        <f>IF('Indicator Data'!AW94="No data","x",ROUND(IF('Indicator Data'!AW94&gt;K$195,0,IF('Indicator Data'!AW94&lt;K$194,10,(K$195-'Indicator Data'!AW94)/(K$195-K$194)*10)),1))</f>
        <v>x</v>
      </c>
      <c r="L91" s="93">
        <f>IF('Indicator Data'!AX94="No data","x",ROUND(IF('Indicator Data'!AX94&gt;L$195,0,IF('Indicator Data'!AX94&lt;L$194,10,(L$195-'Indicator Data'!AX94)/(L$195-L$194)*10)),1))</f>
        <v>9.5</v>
      </c>
      <c r="M91" s="94">
        <f t="shared" si="11"/>
        <v>5.2</v>
      </c>
      <c r="N91" s="143">
        <f>IF('Indicator Data'!AY94="No data","x",'Indicator Data'!AY94/'Indicator Data'!BE94*100)</f>
        <v>29.067353209866294</v>
      </c>
      <c r="O91" s="93">
        <f t="shared" si="12"/>
        <v>7.2</v>
      </c>
      <c r="P91" s="93">
        <f>IF('Indicator Data'!AZ94="No data","x",ROUND(IF('Indicator Data'!AZ94&gt;P$195,0,IF('Indicator Data'!AZ94&lt;P$194,10,(P$195-'Indicator Data'!AZ94)/(P$195-P$194)*10)),1))</f>
        <v>2</v>
      </c>
      <c r="Q91" s="93">
        <f>IF('Indicator Data'!BA94="No data","x",ROUND(IF('Indicator Data'!BA94&gt;Q$195,0,IF('Indicator Data'!BA94&lt;Q$194,10,(Q$195-'Indicator Data'!BA94)/(Q$195-Q$194)*10)),1))</f>
        <v>0.1</v>
      </c>
      <c r="R91" s="94">
        <f t="shared" si="13"/>
        <v>3.1</v>
      </c>
      <c r="S91" s="93" t="str">
        <f>IF('Indicator Data'!Y94="No data","x",ROUND(IF('Indicator Data'!Y94&gt;S$195,0,IF('Indicator Data'!Y94&lt;S$194,10,(S$195-'Indicator Data'!Y94)/(S$195-S$194)*10)),1))</f>
        <v>x</v>
      </c>
      <c r="T91" s="93">
        <f>IF('Indicator Data'!Z94="No data","x",ROUND(IF('Indicator Data'!Z94&gt;T$195,0,IF('Indicator Data'!Z94&lt;T$194,10,(T$195-'Indicator Data'!Z94)/(T$195-T$194)*10)),1))</f>
        <v>0</v>
      </c>
      <c r="U91" s="93" t="str">
        <f>IF('Indicator Data'!AC94="No data","x",ROUND(IF('Indicator Data'!AC94&gt;U$195,0,IF('Indicator Data'!AC94&lt;U$194,10,(U$195-'Indicator Data'!AC94)/(U$195-U$194)*10)),1))</f>
        <v>x</v>
      </c>
      <c r="V91" s="93">
        <f>IF('Indicator Data'!AD94="No data","x",ROUND(IF('Indicator Data'!AD94&gt;V$195,10,IF('Indicator Data'!AD94&lt;V$194,0,10-(V$195-'Indicator Data'!AD94)/(V$195-V$194)*10)),1))</f>
        <v>0.9</v>
      </c>
      <c r="W91" s="94">
        <f t="shared" si="14"/>
        <v>0.5</v>
      </c>
      <c r="X91" s="95">
        <f t="shared" si="15"/>
        <v>2.9</v>
      </c>
      <c r="Y91" s="171"/>
    </row>
    <row r="92" spans="1:25" s="4" customFormat="1" x14ac:dyDescent="0.35">
      <c r="A92" s="126" t="str">
        <f>'Indicator Data'!A95</f>
        <v>Korea Republic of</v>
      </c>
      <c r="B92" s="47" t="str">
        <f>'Indicator Data'!B95</f>
        <v>KOR</v>
      </c>
      <c r="C92" s="93">
        <f>IF('Indicator Data'!AR95="No data","x",ROUND(IF('Indicator Data'!AR95&gt;C$195,0,IF('Indicator Data'!AR95&lt;C$194,10,(C$195-'Indicator Data'!AR95)/(C$195-C$194)*10)),1))</f>
        <v>1.5</v>
      </c>
      <c r="D92" s="94">
        <f t="shared" si="8"/>
        <v>1.5</v>
      </c>
      <c r="E92" s="93">
        <f>IF('Indicator Data'!AT95="No data","x",ROUND(IF('Indicator Data'!AT95&gt;E$195,0,IF('Indicator Data'!AT95&lt;E$194,10,(E$195-'Indicator Data'!AT95)/(E$195-E$194)*10)),1))</f>
        <v>4.3</v>
      </c>
      <c r="F92" s="93">
        <f>IF('Indicator Data'!AS95="No data","x",ROUND(IF('Indicator Data'!AS95&gt;F$195,0,IF('Indicator Data'!AS95&lt;F$194,10,(F$195-'Indicator Data'!AS95)/(F$195-F$194)*10)),1))</f>
        <v>2.8</v>
      </c>
      <c r="G92" s="94">
        <f t="shared" si="9"/>
        <v>3.6</v>
      </c>
      <c r="H92" s="95">
        <f t="shared" si="10"/>
        <v>2.6</v>
      </c>
      <c r="I92" s="93">
        <f>IF('Indicator Data'!AV95="No data","x",ROUND(IF('Indicator Data'!AV95^2&gt;I$195,0,IF('Indicator Data'!AV95^2&lt;I$194,10,(I$195-'Indicator Data'!AV95^2)/(I$195-I$194)*10)),1))</f>
        <v>0.4</v>
      </c>
      <c r="J92" s="93">
        <f>IF(OR('Indicator Data'!AU95=0,'Indicator Data'!AU95="No data"),"x",ROUND(IF('Indicator Data'!AU95&gt;J$195,0,IF('Indicator Data'!AU95&lt;J$194,10,(J$195-'Indicator Data'!AU95)/(J$195-J$194)*10)),1))</f>
        <v>0</v>
      </c>
      <c r="K92" s="93">
        <f>IF('Indicator Data'!AW95="No data","x",ROUND(IF('Indicator Data'!AW95&gt;K$195,0,IF('Indicator Data'!AW95&lt;K$194,10,(K$195-'Indicator Data'!AW95)/(K$195-K$194)*10)),1))</f>
        <v>0.7</v>
      </c>
      <c r="L92" s="93">
        <f>IF('Indicator Data'!AX95="No data","x",ROUND(IF('Indicator Data'!AX95&gt;L$195,0,IF('Indicator Data'!AX95&lt;L$194,10,(L$195-'Indicator Data'!AX95)/(L$195-L$194)*10)),1))</f>
        <v>4</v>
      </c>
      <c r="M92" s="94">
        <f t="shared" si="11"/>
        <v>1.3</v>
      </c>
      <c r="N92" s="143">
        <f>IF('Indicator Data'!AY95="No data","x",'Indicator Data'!AY95/'Indicator Data'!BE95*100)</f>
        <v>102.98661174047375</v>
      </c>
      <c r="O92" s="93">
        <f t="shared" si="12"/>
        <v>0</v>
      </c>
      <c r="P92" s="93">
        <f>IF('Indicator Data'!AZ95="No data","x",ROUND(IF('Indicator Data'!AZ95&gt;P$195,0,IF('Indicator Data'!AZ95&lt;P$194,10,(P$195-'Indicator Data'!AZ95)/(P$195-P$194)*10)),1))</f>
        <v>0</v>
      </c>
      <c r="Q92" s="93">
        <f>IF('Indicator Data'!BA95="No data","x",ROUND(IF('Indicator Data'!BA95&gt;Q$195,0,IF('Indicator Data'!BA95&lt;Q$194,10,(Q$195-'Indicator Data'!BA95)/(Q$195-Q$194)*10)),1))</f>
        <v>0.5</v>
      </c>
      <c r="R92" s="94">
        <f t="shared" si="13"/>
        <v>0.2</v>
      </c>
      <c r="S92" s="93">
        <f>IF('Indicator Data'!Y95="No data","x",ROUND(IF('Indicator Data'!Y95&gt;S$195,0,IF('Indicator Data'!Y95&lt;S$194,10,(S$195-'Indicator Data'!Y95)/(S$195-S$194)*10)),1))</f>
        <v>4.2</v>
      </c>
      <c r="T92" s="93">
        <f>IF('Indicator Data'!Z95="No data","x",ROUND(IF('Indicator Data'!Z95&gt;T$195,0,IF('Indicator Data'!Z95&lt;T$194,10,(T$195-'Indicator Data'!Z95)/(T$195-T$194)*10)),1))</f>
        <v>0.3</v>
      </c>
      <c r="U92" s="93">
        <f>IF('Indicator Data'!AC95="No data","x",ROUND(IF('Indicator Data'!AC95&gt;U$195,0,IF('Indicator Data'!AC95&lt;U$194,10,(U$195-'Indicator Data'!AC95)/(U$195-U$194)*10)),1))</f>
        <v>1.5</v>
      </c>
      <c r="V92" s="93">
        <f>IF('Indicator Data'!AD95="No data","x",ROUND(IF('Indicator Data'!AD95&gt;V$195,10,IF('Indicator Data'!AD95&lt;V$194,0,10-(V$195-'Indicator Data'!AD95)/(V$195-V$194)*10)),1))</f>
        <v>0.1</v>
      </c>
      <c r="W92" s="94">
        <f t="shared" si="14"/>
        <v>1.5</v>
      </c>
      <c r="X92" s="95">
        <f t="shared" si="15"/>
        <v>1</v>
      </c>
      <c r="Y92" s="171"/>
    </row>
    <row r="93" spans="1:25" s="4" customFormat="1" x14ac:dyDescent="0.35">
      <c r="A93" s="126" t="str">
        <f>'Indicator Data'!A96</f>
        <v>Kuwait</v>
      </c>
      <c r="B93" s="47" t="str">
        <f>'Indicator Data'!B96</f>
        <v>KWT</v>
      </c>
      <c r="C93" s="93" t="str">
        <f>IF('Indicator Data'!AR96="No data","x",ROUND(IF('Indicator Data'!AR96&gt;C$195,0,IF('Indicator Data'!AR96&lt;C$194,10,(C$195-'Indicator Data'!AR96)/(C$195-C$194)*10)),1))</f>
        <v>x</v>
      </c>
      <c r="D93" s="94" t="str">
        <f t="shared" si="8"/>
        <v>x</v>
      </c>
      <c r="E93" s="93">
        <f>IF('Indicator Data'!AT96="No data","x",ROUND(IF('Indicator Data'!AT96&gt;E$195,0,IF('Indicator Data'!AT96&lt;E$194,10,(E$195-'Indicator Data'!AT96)/(E$195-E$194)*10)),1))</f>
        <v>5.9</v>
      </c>
      <c r="F93" s="93">
        <f>IF('Indicator Data'!AS96="No data","x",ROUND(IF('Indicator Data'!AS96&gt;F$195,0,IF('Indicator Data'!AS96&lt;F$194,10,(F$195-'Indicator Data'!AS96)/(F$195-F$194)*10)),1))</f>
        <v>5.3</v>
      </c>
      <c r="G93" s="94">
        <f t="shared" si="9"/>
        <v>5.6</v>
      </c>
      <c r="H93" s="95">
        <f t="shared" si="10"/>
        <v>5.6</v>
      </c>
      <c r="I93" s="93">
        <f>IF('Indicator Data'!AV96="No data","x",ROUND(IF('Indicator Data'!AV96^2&gt;I$195,0,IF('Indicator Data'!AV96^2&lt;I$194,10,(I$195-'Indicator Data'!AV96^2)/(I$195-I$194)*10)),1))</f>
        <v>0.9</v>
      </c>
      <c r="J93" s="93">
        <f>IF(OR('Indicator Data'!AU96=0,'Indicator Data'!AU96="No data"),"x",ROUND(IF('Indicator Data'!AU96&gt;J$195,0,IF('Indicator Data'!AU96&lt;J$194,10,(J$195-'Indicator Data'!AU96)/(J$195-J$194)*10)),1))</f>
        <v>0</v>
      </c>
      <c r="K93" s="93">
        <f>IF('Indicator Data'!AW96="No data","x",ROUND(IF('Indicator Data'!AW96&gt;K$195,0,IF('Indicator Data'!AW96&lt;K$194,10,(K$195-'Indicator Data'!AW96)/(K$195-K$194)*10)),1))</f>
        <v>2.2000000000000002</v>
      </c>
      <c r="L93" s="93">
        <f>IF('Indicator Data'!AX96="No data","x",ROUND(IF('Indicator Data'!AX96&gt;L$195,0,IF('Indicator Data'!AX96&lt;L$194,10,(L$195-'Indicator Data'!AX96)/(L$195-L$194)*10)),1))</f>
        <v>2.7</v>
      </c>
      <c r="M93" s="94">
        <f t="shared" si="11"/>
        <v>1.5</v>
      </c>
      <c r="N93" s="143">
        <f>IF('Indicator Data'!AY96="No data","x",'Indicator Data'!AY96/'Indicator Data'!BE96*100)</f>
        <v>52.188552188552187</v>
      </c>
      <c r="O93" s="93">
        <f t="shared" si="12"/>
        <v>4.8</v>
      </c>
      <c r="P93" s="93">
        <f>IF('Indicator Data'!AZ96="No data","x",ROUND(IF('Indicator Data'!AZ96&gt;P$195,0,IF('Indicator Data'!AZ96&lt;P$194,10,(P$195-'Indicator Data'!AZ96)/(P$195-P$194)*10)),1))</f>
        <v>0</v>
      </c>
      <c r="Q93" s="93">
        <f>IF('Indicator Data'!BA96="No data","x",ROUND(IF('Indicator Data'!BA96&gt;Q$195,0,IF('Indicator Data'!BA96&lt;Q$194,10,(Q$195-'Indicator Data'!BA96)/(Q$195-Q$194)*10)),1))</f>
        <v>0.2</v>
      </c>
      <c r="R93" s="94">
        <f t="shared" si="13"/>
        <v>1.7</v>
      </c>
      <c r="S93" s="93">
        <f>IF('Indicator Data'!Y96="No data","x",ROUND(IF('Indicator Data'!Y96&gt;S$195,0,IF('Indicator Data'!Y96&lt;S$194,10,(S$195-'Indicator Data'!Y96)/(S$195-S$194)*10)),1))</f>
        <v>3.2</v>
      </c>
      <c r="T93" s="93">
        <f>IF('Indicator Data'!Z96="No data","x",ROUND(IF('Indicator Data'!Z96&gt;T$195,0,IF('Indicator Data'!Z96&lt;T$194,10,(T$195-'Indicator Data'!Z96)/(T$195-T$194)*10)),1))</f>
        <v>0</v>
      </c>
      <c r="U93" s="93">
        <f>IF('Indicator Data'!AC96="No data","x",ROUND(IF('Indicator Data'!AC96&gt;U$195,0,IF('Indicator Data'!AC96&lt;U$194,10,(U$195-'Indicator Data'!AC96)/(U$195-U$194)*10)),1))</f>
        <v>0.1</v>
      </c>
      <c r="V93" s="93">
        <f>IF('Indicator Data'!AD96="No data","x",ROUND(IF('Indicator Data'!AD96&gt;V$195,10,IF('Indicator Data'!AD96&lt;V$194,0,10-(V$195-'Indicator Data'!AD96)/(V$195-V$194)*10)),1))</f>
        <v>0</v>
      </c>
      <c r="W93" s="94">
        <f t="shared" si="14"/>
        <v>0.8</v>
      </c>
      <c r="X93" s="95">
        <f t="shared" si="15"/>
        <v>1.3</v>
      </c>
      <c r="Y93" s="171"/>
    </row>
    <row r="94" spans="1:25" s="4" customFormat="1" x14ac:dyDescent="0.35">
      <c r="A94" s="126" t="str">
        <f>'Indicator Data'!A97</f>
        <v>Kyrgyzstan</v>
      </c>
      <c r="B94" s="47" t="str">
        <f>'Indicator Data'!B97</f>
        <v>KGZ</v>
      </c>
      <c r="C94" s="93">
        <f>IF('Indicator Data'!AR97="No data","x",ROUND(IF('Indicator Data'!AR97&gt;C$195,0,IF('Indicator Data'!AR97&lt;C$194,10,(C$195-'Indicator Data'!AR97)/(C$195-C$194)*10)),1))</f>
        <v>3.7</v>
      </c>
      <c r="D94" s="94">
        <f t="shared" si="8"/>
        <v>3.7</v>
      </c>
      <c r="E94" s="93">
        <f>IF('Indicator Data'!AT97="No data","x",ROUND(IF('Indicator Data'!AT97&gt;E$195,0,IF('Indicator Data'!AT97&lt;E$194,10,(E$195-'Indicator Data'!AT97)/(E$195-E$194)*10)),1))</f>
        <v>7.1</v>
      </c>
      <c r="F94" s="93">
        <f>IF('Indicator Data'!AS97="No data","x",ROUND(IF('Indicator Data'!AS97&gt;F$195,0,IF('Indicator Data'!AS97&lt;F$194,10,(F$195-'Indicator Data'!AS97)/(F$195-F$194)*10)),1))</f>
        <v>6.4</v>
      </c>
      <c r="G94" s="94">
        <f t="shared" si="9"/>
        <v>6.8</v>
      </c>
      <c r="H94" s="95">
        <f t="shared" si="10"/>
        <v>5.3</v>
      </c>
      <c r="I94" s="93">
        <f>IF('Indicator Data'!AV97="No data","x",ROUND(IF('Indicator Data'!AV97^2&gt;I$195,0,IF('Indicator Data'!AV97^2&lt;I$194,10,(I$195-'Indicator Data'!AV97^2)/(I$195-I$194)*10)),1))</f>
        <v>0.1</v>
      </c>
      <c r="J94" s="93">
        <f>IF(OR('Indicator Data'!AU97=0,'Indicator Data'!AU97="No data"),"x",ROUND(IF('Indicator Data'!AU97&gt;J$195,0,IF('Indicator Data'!AU97&lt;J$194,10,(J$195-'Indicator Data'!AU97)/(J$195-J$194)*10)),1))</f>
        <v>0</v>
      </c>
      <c r="K94" s="93">
        <f>IF('Indicator Data'!AW97="No data","x",ROUND(IF('Indicator Data'!AW97&gt;K$195,0,IF('Indicator Data'!AW97&lt;K$194,10,(K$195-'Indicator Data'!AW97)/(K$195-K$194)*10)),1))</f>
        <v>6.6</v>
      </c>
      <c r="L94" s="93">
        <f>IF('Indicator Data'!AX97="No data","x",ROUND(IF('Indicator Data'!AX97&gt;L$195,0,IF('Indicator Data'!AX97&lt;L$194,10,(L$195-'Indicator Data'!AX97)/(L$195-L$194)*10)),1))</f>
        <v>3.5</v>
      </c>
      <c r="M94" s="94">
        <f t="shared" si="11"/>
        <v>2.6</v>
      </c>
      <c r="N94" s="143">
        <f>IF('Indicator Data'!AY97="No data","x",'Indicator Data'!AY97/'Indicator Data'!BE97*100)</f>
        <v>19.81230448383733</v>
      </c>
      <c r="O94" s="93">
        <f t="shared" si="12"/>
        <v>8.1</v>
      </c>
      <c r="P94" s="93">
        <f>IF('Indicator Data'!AZ97="No data","x",ROUND(IF('Indicator Data'!AZ97&gt;P$195,0,IF('Indicator Data'!AZ97&lt;P$194,10,(P$195-'Indicator Data'!AZ97)/(P$195-P$194)*10)),1))</f>
        <v>0.7</v>
      </c>
      <c r="Q94" s="93">
        <f>IF('Indicator Data'!BA97="No data","x",ROUND(IF('Indicator Data'!BA97&gt;Q$195,0,IF('Indicator Data'!BA97&lt;Q$194,10,(Q$195-'Indicator Data'!BA97)/(Q$195-Q$194)*10)),1))</f>
        <v>2</v>
      </c>
      <c r="R94" s="94">
        <f t="shared" si="13"/>
        <v>3.6</v>
      </c>
      <c r="S94" s="93">
        <f>IF('Indicator Data'!Y97="No data","x",ROUND(IF('Indicator Data'!Y97&gt;S$195,0,IF('Indicator Data'!Y97&lt;S$194,10,(S$195-'Indicator Data'!Y97)/(S$195-S$194)*10)),1))</f>
        <v>5.0999999999999996</v>
      </c>
      <c r="T94" s="93">
        <f>IF('Indicator Data'!Z97="No data","x",ROUND(IF('Indicator Data'!Z97&gt;T$195,0,IF('Indicator Data'!Z97&lt;T$194,10,(T$195-'Indicator Data'!Z97)/(T$195-T$194)*10)),1))</f>
        <v>1</v>
      </c>
      <c r="U94" s="93">
        <f>IF('Indicator Data'!AC97="No data","x",ROUND(IF('Indicator Data'!AC97&gt;U$195,0,IF('Indicator Data'!AC97&lt;U$194,10,(U$195-'Indicator Data'!AC97)/(U$195-U$194)*10)),1))</f>
        <v>9.1999999999999993</v>
      </c>
      <c r="V94" s="93">
        <f>IF('Indicator Data'!AD97="No data","x",ROUND(IF('Indicator Data'!AD97&gt;V$195,10,IF('Indicator Data'!AD97&lt;V$194,0,10-(V$195-'Indicator Data'!AD97)/(V$195-V$194)*10)),1))</f>
        <v>0.8</v>
      </c>
      <c r="W94" s="94">
        <f t="shared" si="14"/>
        <v>4</v>
      </c>
      <c r="X94" s="95">
        <f t="shared" si="15"/>
        <v>3.4</v>
      </c>
      <c r="Y94" s="171"/>
    </row>
    <row r="95" spans="1:25" s="4" customFormat="1" x14ac:dyDescent="0.35">
      <c r="A95" s="126" t="str">
        <f>'Indicator Data'!A98</f>
        <v>Lao PDR</v>
      </c>
      <c r="B95" s="47" t="str">
        <f>'Indicator Data'!B98</f>
        <v>LAO</v>
      </c>
      <c r="C95" s="93">
        <f>IF('Indicator Data'!AR98="No data","x",ROUND(IF('Indicator Data'!AR98&gt;C$195,0,IF('Indicator Data'!AR98&lt;C$194,10,(C$195-'Indicator Data'!AR98)/(C$195-C$194)*10)),1))</f>
        <v>6.1</v>
      </c>
      <c r="D95" s="94">
        <f t="shared" si="8"/>
        <v>6.1</v>
      </c>
      <c r="E95" s="93">
        <f>IF('Indicator Data'!AT98="No data","x",ROUND(IF('Indicator Data'!AT98&gt;E$195,0,IF('Indicator Data'!AT98&lt;E$194,10,(E$195-'Indicator Data'!AT98)/(E$195-E$194)*10)),1))</f>
        <v>7.1</v>
      </c>
      <c r="F95" s="93">
        <f>IF('Indicator Data'!AS98="No data","x",ROUND(IF('Indicator Data'!AS98&gt;F$195,0,IF('Indicator Data'!AS98&lt;F$194,10,(F$195-'Indicator Data'!AS98)/(F$195-F$194)*10)),1))</f>
        <v>5.7</v>
      </c>
      <c r="G95" s="94">
        <f t="shared" si="9"/>
        <v>6.4</v>
      </c>
      <c r="H95" s="95">
        <f t="shared" si="10"/>
        <v>6.3</v>
      </c>
      <c r="I95" s="93">
        <f>IF('Indicator Data'!AV98="No data","x",ROUND(IF('Indicator Data'!AV98^2&gt;I$195,0,IF('Indicator Data'!AV98^2&lt;I$194,10,(I$195-'Indicator Data'!AV98^2)/(I$195-I$194)*10)),1))</f>
        <v>4</v>
      </c>
      <c r="J95" s="93">
        <f>IF(OR('Indicator Data'!AU98=0,'Indicator Data'!AU98="No data"),"x",ROUND(IF('Indicator Data'!AU98&gt;J$195,0,IF('Indicator Data'!AU98&lt;J$194,10,(J$195-'Indicator Data'!AU98)/(J$195-J$194)*10)),1))</f>
        <v>1.3</v>
      </c>
      <c r="K95" s="93">
        <f>IF('Indicator Data'!AW98="No data","x",ROUND(IF('Indicator Data'!AW98&gt;K$195,0,IF('Indicator Data'!AW98&lt;K$194,10,(K$195-'Indicator Data'!AW98)/(K$195-K$194)*10)),1))</f>
        <v>7.8</v>
      </c>
      <c r="L95" s="93">
        <f>IF('Indicator Data'!AX98="No data","x",ROUND(IF('Indicator Data'!AX98&gt;L$195,0,IF('Indicator Data'!AX98&lt;L$194,10,(L$195-'Indicator Data'!AX98)/(L$195-L$194)*10)),1))</f>
        <v>7.4</v>
      </c>
      <c r="M95" s="94">
        <f t="shared" si="11"/>
        <v>5.0999999999999996</v>
      </c>
      <c r="N95" s="143">
        <f>IF('Indicator Data'!AY98="No data","x",'Indicator Data'!AY98/'Indicator Data'!BE98*100)</f>
        <v>10.831889081455806</v>
      </c>
      <c r="O95" s="93">
        <f t="shared" si="12"/>
        <v>9</v>
      </c>
      <c r="P95" s="93">
        <f>IF('Indicator Data'!AZ98="No data","x",ROUND(IF('Indicator Data'!AZ98&gt;P$195,0,IF('Indicator Data'!AZ98&lt;P$194,10,(P$195-'Indicator Data'!AZ98)/(P$195-P$194)*10)),1))</f>
        <v>3.2</v>
      </c>
      <c r="Q95" s="93">
        <f>IF('Indicator Data'!BA98="No data","x",ROUND(IF('Indicator Data'!BA98&gt;Q$195,0,IF('Indicator Data'!BA98&lt;Q$194,10,(Q$195-'Indicator Data'!BA98)/(Q$195-Q$194)*10)),1))</f>
        <v>4.9000000000000004</v>
      </c>
      <c r="R95" s="94">
        <f t="shared" si="13"/>
        <v>5.7</v>
      </c>
      <c r="S95" s="93">
        <f>IF('Indicator Data'!Y98="No data","x",ROUND(IF('Indicator Data'!Y98&gt;S$195,0,IF('Indicator Data'!Y98&lt;S$194,10,(S$195-'Indicator Data'!Y98)/(S$195-S$194)*10)),1))</f>
        <v>9.5</v>
      </c>
      <c r="T95" s="93">
        <f>IF('Indicator Data'!Z98="No data","x",ROUND(IF('Indicator Data'!Z98&gt;T$195,0,IF('Indicator Data'!Z98&lt;T$194,10,(T$195-'Indicator Data'!Z98)/(T$195-T$194)*10)),1))</f>
        <v>4.4000000000000004</v>
      </c>
      <c r="U95" s="93">
        <f>IF('Indicator Data'!AC98="No data","x",ROUND(IF('Indicator Data'!AC98&gt;U$195,0,IF('Indicator Data'!AC98&lt;U$194,10,(U$195-'Indicator Data'!AC98)/(U$195-U$194)*10)),1))</f>
        <v>9.6</v>
      </c>
      <c r="V95" s="93">
        <f>IF('Indicator Data'!AD98="No data","x",ROUND(IF('Indicator Data'!AD98&gt;V$195,10,IF('Indicator Data'!AD98&lt;V$194,0,10-(V$195-'Indicator Data'!AD98)/(V$195-V$194)*10)),1))</f>
        <v>2.2000000000000002</v>
      </c>
      <c r="W95" s="94">
        <f t="shared" si="14"/>
        <v>6.4</v>
      </c>
      <c r="X95" s="95">
        <f t="shared" si="15"/>
        <v>5.7</v>
      </c>
      <c r="Y95" s="171"/>
    </row>
    <row r="96" spans="1:25" s="4" customFormat="1" x14ac:dyDescent="0.35">
      <c r="A96" s="126" t="str">
        <f>'Indicator Data'!A99</f>
        <v>Latvia</v>
      </c>
      <c r="B96" s="47" t="str">
        <f>'Indicator Data'!B99</f>
        <v>LVA</v>
      </c>
      <c r="C96" s="93" t="str">
        <f>IF('Indicator Data'!AR99="No data","x",ROUND(IF('Indicator Data'!AR99&gt;C$195,0,IF('Indicator Data'!AR99&lt;C$194,10,(C$195-'Indicator Data'!AR99)/(C$195-C$194)*10)),1))</f>
        <v>x</v>
      </c>
      <c r="D96" s="94" t="str">
        <f t="shared" si="8"/>
        <v>x</v>
      </c>
      <c r="E96" s="93">
        <f>IF('Indicator Data'!AT99="No data","x",ROUND(IF('Indicator Data'!AT99&gt;E$195,0,IF('Indicator Data'!AT99&lt;E$194,10,(E$195-'Indicator Data'!AT99)/(E$195-E$194)*10)),1))</f>
        <v>4.2</v>
      </c>
      <c r="F96" s="93">
        <f>IF('Indicator Data'!AS99="No data","x",ROUND(IF('Indicator Data'!AS99&gt;F$195,0,IF('Indicator Data'!AS99&lt;F$194,10,(F$195-'Indicator Data'!AS99)/(F$195-F$194)*10)),1))</f>
        <v>3.2</v>
      </c>
      <c r="G96" s="94">
        <f t="shared" si="9"/>
        <v>3.7</v>
      </c>
      <c r="H96" s="95">
        <f t="shared" si="10"/>
        <v>3.7</v>
      </c>
      <c r="I96" s="93">
        <f>IF('Indicator Data'!AV99="No data","x",ROUND(IF('Indicator Data'!AV99^2&gt;I$195,0,IF('Indicator Data'!AV99^2&lt;I$194,10,(I$195-'Indicator Data'!AV99^2)/(I$195-I$194)*10)),1))</f>
        <v>0</v>
      </c>
      <c r="J96" s="93">
        <f>IF(OR('Indicator Data'!AU99=0,'Indicator Data'!AU99="No data"),"x",ROUND(IF('Indicator Data'!AU99&gt;J$195,0,IF('Indicator Data'!AU99&lt;J$194,10,(J$195-'Indicator Data'!AU99)/(J$195-J$194)*10)),1))</f>
        <v>0</v>
      </c>
      <c r="K96" s="93">
        <f>IF('Indicator Data'!AW99="No data","x",ROUND(IF('Indicator Data'!AW99&gt;K$195,0,IF('Indicator Data'!AW99&lt;K$194,10,(K$195-'Indicator Data'!AW99)/(K$195-K$194)*10)),1))</f>
        <v>2</v>
      </c>
      <c r="L96" s="93">
        <f>IF('Indicator Data'!AX99="No data","x",ROUND(IF('Indicator Data'!AX99&gt;L$195,0,IF('Indicator Data'!AX99&lt;L$194,10,(L$195-'Indicator Data'!AX99)/(L$195-L$194)*10)),1))</f>
        <v>3.5</v>
      </c>
      <c r="M96" s="94">
        <f t="shared" si="11"/>
        <v>1.4</v>
      </c>
      <c r="N96" s="143">
        <f>IF('Indicator Data'!AY99="No data","x",'Indicator Data'!AY99/'Indicator Data'!BE99*100)</f>
        <v>90.032154340836016</v>
      </c>
      <c r="O96" s="93">
        <f t="shared" si="12"/>
        <v>1</v>
      </c>
      <c r="P96" s="93">
        <f>IF('Indicator Data'!AZ99="No data","x",ROUND(IF('Indicator Data'!AZ99&gt;P$195,0,IF('Indicator Data'!AZ99&lt;P$194,10,(P$195-'Indicator Data'!AZ99)/(P$195-P$194)*10)),1))</f>
        <v>1.4</v>
      </c>
      <c r="Q96" s="93">
        <f>IF('Indicator Data'!BA99="No data","x",ROUND(IF('Indicator Data'!BA99&gt;Q$195,0,IF('Indicator Data'!BA99&lt;Q$194,10,(Q$195-'Indicator Data'!BA99)/(Q$195-Q$194)*10)),1))</f>
        <v>0.1</v>
      </c>
      <c r="R96" s="94">
        <f t="shared" si="13"/>
        <v>0.8</v>
      </c>
      <c r="S96" s="93">
        <f>IF('Indicator Data'!Y99="No data","x",ROUND(IF('Indicator Data'!Y99&gt;S$195,0,IF('Indicator Data'!Y99&lt;S$194,10,(S$195-'Indicator Data'!Y99)/(S$195-S$194)*10)),1))</f>
        <v>1.1000000000000001</v>
      </c>
      <c r="T96" s="93">
        <f>IF('Indicator Data'!Z99="No data","x",ROUND(IF('Indicator Data'!Z99&gt;T$195,0,IF('Indicator Data'!Z99&lt;T$194,10,(T$195-'Indicator Data'!Z99)/(T$195-T$194)*10)),1))</f>
        <v>0.8</v>
      </c>
      <c r="U96" s="93">
        <f>IF('Indicator Data'!AC99="No data","x",ROUND(IF('Indicator Data'!AC99&gt;U$195,0,IF('Indicator Data'!AC99&lt;U$194,10,(U$195-'Indicator Data'!AC99)/(U$195-U$194)*10)),1))</f>
        <v>5.3</v>
      </c>
      <c r="V96" s="93">
        <f>IF('Indicator Data'!AD99="No data","x",ROUND(IF('Indicator Data'!AD99&gt;V$195,10,IF('Indicator Data'!AD99&lt;V$194,0,10-(V$195-'Indicator Data'!AD99)/(V$195-V$194)*10)),1))</f>
        <v>0.2</v>
      </c>
      <c r="W96" s="94">
        <f t="shared" si="14"/>
        <v>1.9</v>
      </c>
      <c r="X96" s="95">
        <f t="shared" si="15"/>
        <v>1.4</v>
      </c>
      <c r="Y96" s="171"/>
    </row>
    <row r="97" spans="1:25" s="4" customFormat="1" x14ac:dyDescent="0.35">
      <c r="A97" s="126" t="str">
        <f>'Indicator Data'!A100</f>
        <v>Lebanon</v>
      </c>
      <c r="B97" s="47" t="str">
        <f>'Indicator Data'!B100</f>
        <v>LBN</v>
      </c>
      <c r="C97" s="93">
        <f>IF('Indicator Data'!AR100="No data","x",ROUND(IF('Indicator Data'!AR100&gt;C$195,0,IF('Indicator Data'!AR100&lt;C$194,10,(C$195-'Indicator Data'!AR100)/(C$195-C$194)*10)),1))</f>
        <v>4.7</v>
      </c>
      <c r="D97" s="94">
        <f t="shared" si="8"/>
        <v>4.7</v>
      </c>
      <c r="E97" s="93">
        <f>IF('Indicator Data'!AT100="No data","x",ROUND(IF('Indicator Data'!AT100&gt;E$195,0,IF('Indicator Data'!AT100&lt;E$194,10,(E$195-'Indicator Data'!AT100)/(E$195-E$194)*10)),1))</f>
        <v>7.2</v>
      </c>
      <c r="F97" s="93">
        <f>IF('Indicator Data'!AS100="No data","x",ROUND(IF('Indicator Data'!AS100&gt;F$195,0,IF('Indicator Data'!AS100&lt;F$194,10,(F$195-'Indicator Data'!AS100)/(F$195-F$194)*10)),1))</f>
        <v>6</v>
      </c>
      <c r="G97" s="94">
        <f t="shared" si="9"/>
        <v>6.6</v>
      </c>
      <c r="H97" s="95">
        <f t="shared" si="10"/>
        <v>5.7</v>
      </c>
      <c r="I97" s="93">
        <f>IF('Indicator Data'!AV100="No data","x",ROUND(IF('Indicator Data'!AV100^2&gt;I$195,0,IF('Indicator Data'!AV100^2&lt;I$194,10,(I$195-'Indicator Data'!AV100^2)/(I$195-I$194)*10)),1))</f>
        <v>1.3</v>
      </c>
      <c r="J97" s="93">
        <f>IF(OR('Indicator Data'!AU100=0,'Indicator Data'!AU100="No data"),"x",ROUND(IF('Indicator Data'!AU100&gt;J$195,0,IF('Indicator Data'!AU100&lt;J$194,10,(J$195-'Indicator Data'!AU100)/(J$195-J$194)*10)),1))</f>
        <v>0</v>
      </c>
      <c r="K97" s="93">
        <f>IF('Indicator Data'!AW100="No data","x",ROUND(IF('Indicator Data'!AW100&gt;K$195,0,IF('Indicator Data'!AW100&lt;K$194,10,(K$195-'Indicator Data'!AW100)/(K$195-K$194)*10)),1))</f>
        <v>2.4</v>
      </c>
      <c r="L97" s="93">
        <f>IF('Indicator Data'!AX100="No data","x",ROUND(IF('Indicator Data'!AX100&gt;L$195,0,IF('Indicator Data'!AX100&lt;L$194,10,(L$195-'Indicator Data'!AX100)/(L$195-L$194)*10)),1))</f>
        <v>5.3</v>
      </c>
      <c r="M97" s="94">
        <f t="shared" si="11"/>
        <v>2.2999999999999998</v>
      </c>
      <c r="N97" s="143">
        <f>IF('Indicator Data'!AY100="No data","x",'Indicator Data'!AY100/'Indicator Data'!BE100*100)</f>
        <v>107.5268817204301</v>
      </c>
      <c r="O97" s="93">
        <f t="shared" si="12"/>
        <v>0</v>
      </c>
      <c r="P97" s="93">
        <f>IF('Indicator Data'!AZ100="No data","x",ROUND(IF('Indicator Data'!AZ100&gt;P$195,0,IF('Indicator Data'!AZ100&lt;P$194,10,(P$195-'Indicator Data'!AZ100)/(P$195-P$194)*10)),1))</f>
        <v>2.1</v>
      </c>
      <c r="Q97" s="93">
        <f>IF('Indicator Data'!BA100="No data","x",ROUND(IF('Indicator Data'!BA100&gt;Q$195,0,IF('Indicator Data'!BA100&lt;Q$194,10,(Q$195-'Indicator Data'!BA100)/(Q$195-Q$194)*10)),1))</f>
        <v>0.2</v>
      </c>
      <c r="R97" s="94">
        <f t="shared" si="13"/>
        <v>0.8</v>
      </c>
      <c r="S97" s="93">
        <f>IF('Indicator Data'!Y100="No data","x",ROUND(IF('Indicator Data'!Y100&gt;S$195,0,IF('Indicator Data'!Y100&lt;S$194,10,(S$195-'Indicator Data'!Y100)/(S$195-S$194)*10)),1))</f>
        <v>2</v>
      </c>
      <c r="T97" s="93">
        <f>IF('Indicator Data'!Z100="No data","x",ROUND(IF('Indicator Data'!Z100&gt;T$195,0,IF('Indicator Data'!Z100&lt;T$194,10,(T$195-'Indicator Data'!Z100)/(T$195-T$194)*10)),1))</f>
        <v>5.0999999999999996</v>
      </c>
      <c r="U97" s="93">
        <f>IF('Indicator Data'!AC100="No data","x",ROUND(IF('Indicator Data'!AC100&gt;U$195,0,IF('Indicator Data'!AC100&lt;U$194,10,(U$195-'Indicator Data'!AC100)/(U$195-U$194)*10)),1))</f>
        <v>6.4</v>
      </c>
      <c r="V97" s="93">
        <f>IF('Indicator Data'!AD100="No data","x",ROUND(IF('Indicator Data'!AD100&gt;V$195,10,IF('Indicator Data'!AD100&lt;V$194,0,10-(V$195-'Indicator Data'!AD100)/(V$195-V$194)*10)),1))</f>
        <v>0.2</v>
      </c>
      <c r="W97" s="94">
        <f t="shared" si="14"/>
        <v>3.4</v>
      </c>
      <c r="X97" s="95">
        <f t="shared" si="15"/>
        <v>2.2000000000000002</v>
      </c>
      <c r="Y97" s="171"/>
    </row>
    <row r="98" spans="1:25" s="4" customFormat="1" x14ac:dyDescent="0.35">
      <c r="A98" s="126" t="str">
        <f>'Indicator Data'!A101</f>
        <v>Lesotho</v>
      </c>
      <c r="B98" s="47" t="str">
        <f>'Indicator Data'!B101</f>
        <v>LSO</v>
      </c>
      <c r="C98" s="93">
        <f>IF('Indicator Data'!AR101="No data","x",ROUND(IF('Indicator Data'!AR101&gt;C$195,0,IF('Indicator Data'!AR101&lt;C$194,10,(C$195-'Indicator Data'!AR101)/(C$195-C$194)*10)),1))</f>
        <v>8.4</v>
      </c>
      <c r="D98" s="94">
        <f t="shared" si="8"/>
        <v>8.4</v>
      </c>
      <c r="E98" s="93">
        <f>IF('Indicator Data'!AT101="No data","x",ROUND(IF('Indicator Data'!AT101&gt;E$195,0,IF('Indicator Data'!AT101&lt;E$194,10,(E$195-'Indicator Data'!AT101)/(E$195-E$194)*10)),1))</f>
        <v>5.9</v>
      </c>
      <c r="F98" s="93">
        <f>IF('Indicator Data'!AS101="No data","x",ROUND(IF('Indicator Data'!AS101&gt;F$195,0,IF('Indicator Data'!AS101&lt;F$194,10,(F$195-'Indicator Data'!AS101)/(F$195-F$194)*10)),1))</f>
        <v>6.7</v>
      </c>
      <c r="G98" s="94">
        <f t="shared" si="9"/>
        <v>6.3</v>
      </c>
      <c r="H98" s="95">
        <f t="shared" si="10"/>
        <v>7.4</v>
      </c>
      <c r="I98" s="93">
        <f>IF('Indicator Data'!AV101="No data","x",ROUND(IF('Indicator Data'!AV101^2&gt;I$195,0,IF('Indicator Data'!AV101^2&lt;I$194,10,(I$195-'Indicator Data'!AV101^2)/(I$195-I$194)*10)),1))</f>
        <v>4.0999999999999996</v>
      </c>
      <c r="J98" s="93">
        <f>IF(OR('Indicator Data'!AU101=0,'Indicator Data'!AU101="No data"),"x",ROUND(IF('Indicator Data'!AU101&gt;J$195,0,IF('Indicator Data'!AU101&lt;J$194,10,(J$195-'Indicator Data'!AU101)/(J$195-J$194)*10)),1))</f>
        <v>7</v>
      </c>
      <c r="K98" s="93">
        <f>IF('Indicator Data'!AW101="No data","x",ROUND(IF('Indicator Data'!AW101&gt;K$195,0,IF('Indicator Data'!AW101&lt;K$194,10,(K$195-'Indicator Data'!AW101)/(K$195-K$194)*10)),1))</f>
        <v>7.3</v>
      </c>
      <c r="L98" s="93">
        <f>IF('Indicator Data'!AX101="No data","x",ROUND(IF('Indicator Data'!AX101&gt;L$195,0,IF('Indicator Data'!AX101&lt;L$194,10,(L$195-'Indicator Data'!AX101)/(L$195-L$194)*10)),1))</f>
        <v>4.8</v>
      </c>
      <c r="M98" s="94">
        <f t="shared" si="11"/>
        <v>5.8</v>
      </c>
      <c r="N98" s="143">
        <f>IF('Indicator Data'!AY101="No data","x",'Indicator Data'!AY101/'Indicator Data'!BE101*100)</f>
        <v>18.115942028985508</v>
      </c>
      <c r="O98" s="93">
        <f t="shared" si="12"/>
        <v>8.3000000000000007</v>
      </c>
      <c r="P98" s="93">
        <f>IF('Indicator Data'!AZ101="No data","x",ROUND(IF('Indicator Data'!AZ101&gt;P$195,0,IF('Indicator Data'!AZ101&lt;P$194,10,(P$195-'Indicator Data'!AZ101)/(P$195-P$194)*10)),1))</f>
        <v>7.7</v>
      </c>
      <c r="Q98" s="93">
        <f>IF('Indicator Data'!BA101="No data","x",ROUND(IF('Indicator Data'!BA101&gt;Q$195,0,IF('Indicator Data'!BA101&lt;Q$194,10,(Q$195-'Indicator Data'!BA101)/(Q$195-Q$194)*10)),1))</f>
        <v>3.6</v>
      </c>
      <c r="R98" s="94">
        <f t="shared" si="13"/>
        <v>6.5</v>
      </c>
      <c r="S98" s="93" t="str">
        <f>IF('Indicator Data'!Y101="No data","x",ROUND(IF('Indicator Data'!Y101&gt;S$195,0,IF('Indicator Data'!Y101&lt;S$194,10,(S$195-'Indicator Data'!Y101)/(S$195-S$194)*10)),1))</f>
        <v>x</v>
      </c>
      <c r="T98" s="93">
        <f>IF('Indicator Data'!Z101="No data","x",ROUND(IF('Indicator Data'!Z101&gt;T$195,0,IF('Indicator Data'!Z101&lt;T$194,10,(T$195-'Indicator Data'!Z101)/(T$195-T$194)*10)),1))</f>
        <v>2.2999999999999998</v>
      </c>
      <c r="U98" s="93">
        <f>IF('Indicator Data'!AC101="No data","x",ROUND(IF('Indicator Data'!AC101&gt;U$195,0,IF('Indicator Data'!AC101&lt;U$194,10,(U$195-'Indicator Data'!AC101)/(U$195-U$194)*10)),1))</f>
        <v>9.3000000000000007</v>
      </c>
      <c r="V98" s="93">
        <f>IF('Indicator Data'!AD101="No data","x",ROUND(IF('Indicator Data'!AD101&gt;V$195,10,IF('Indicator Data'!AD101&lt;V$194,0,10-(V$195-'Indicator Data'!AD101)/(V$195-V$194)*10)),1))</f>
        <v>5.4</v>
      </c>
      <c r="W98" s="94">
        <f t="shared" si="14"/>
        <v>5.7</v>
      </c>
      <c r="X98" s="95">
        <f t="shared" si="15"/>
        <v>6</v>
      </c>
      <c r="Y98" s="171"/>
    </row>
    <row r="99" spans="1:25" s="4" customFormat="1" x14ac:dyDescent="0.35">
      <c r="A99" s="126" t="str">
        <f>'Indicator Data'!A102</f>
        <v>Liberia</v>
      </c>
      <c r="B99" s="47" t="str">
        <f>'Indicator Data'!B102</f>
        <v>LBR</v>
      </c>
      <c r="C99" s="93" t="str">
        <f>IF('Indicator Data'!AR102="No data","x",ROUND(IF('Indicator Data'!AR102&gt;C$195,0,IF('Indicator Data'!AR102&lt;C$194,10,(C$195-'Indicator Data'!AR102)/(C$195-C$194)*10)),1))</f>
        <v>x</v>
      </c>
      <c r="D99" s="94" t="str">
        <f t="shared" si="8"/>
        <v>x</v>
      </c>
      <c r="E99" s="93">
        <f>IF('Indicator Data'!AT102="No data","x",ROUND(IF('Indicator Data'!AT102&gt;E$195,0,IF('Indicator Data'!AT102&lt;E$194,10,(E$195-'Indicator Data'!AT102)/(E$195-E$194)*10)),1))</f>
        <v>6.8</v>
      </c>
      <c r="F99" s="93">
        <f>IF('Indicator Data'!AS102="No data","x",ROUND(IF('Indicator Data'!AS102&gt;F$195,0,IF('Indicator Data'!AS102&lt;F$194,10,(F$195-'Indicator Data'!AS102)/(F$195-F$194)*10)),1))</f>
        <v>7.7</v>
      </c>
      <c r="G99" s="94">
        <f t="shared" si="9"/>
        <v>7.3</v>
      </c>
      <c r="H99" s="95">
        <f t="shared" si="10"/>
        <v>7.3</v>
      </c>
      <c r="I99" s="93">
        <f>IF('Indicator Data'!AV102="No data","x",ROUND(IF('Indicator Data'!AV102^2&gt;I$195,0,IF('Indicator Data'!AV102^2&lt;I$194,10,(I$195-'Indicator Data'!AV102^2)/(I$195-I$194)*10)),1))</f>
        <v>8.5</v>
      </c>
      <c r="J99" s="93">
        <f>IF(OR('Indicator Data'!AU102=0,'Indicator Data'!AU102="No data"),"x",ROUND(IF('Indicator Data'!AU102&gt;J$195,0,IF('Indicator Data'!AU102&lt;J$194,10,(J$195-'Indicator Data'!AU102)/(J$195-J$194)*10)),1))</f>
        <v>8</v>
      </c>
      <c r="K99" s="93">
        <f>IF('Indicator Data'!AW102="No data","x",ROUND(IF('Indicator Data'!AW102&gt;K$195,0,IF('Indicator Data'!AW102&lt;K$194,10,(K$195-'Indicator Data'!AW102)/(K$195-K$194)*10)),1))</f>
        <v>9.3000000000000007</v>
      </c>
      <c r="L99" s="93">
        <f>IF('Indicator Data'!AX102="No data","x",ROUND(IF('Indicator Data'!AX102&gt;L$195,0,IF('Indicator Data'!AX102&lt;L$194,10,(L$195-'Indicator Data'!AX102)/(L$195-L$194)*10)),1))</f>
        <v>6</v>
      </c>
      <c r="M99" s="94">
        <f t="shared" si="11"/>
        <v>8</v>
      </c>
      <c r="N99" s="143">
        <f>IF('Indicator Data'!AY102="No data","x",'Indicator Data'!AY102/'Indicator Data'!BE102*100)</f>
        <v>9.0323920265780728</v>
      </c>
      <c r="O99" s="93">
        <f t="shared" si="12"/>
        <v>9.1999999999999993</v>
      </c>
      <c r="P99" s="93">
        <f>IF('Indicator Data'!AZ102="No data","x",ROUND(IF('Indicator Data'!AZ102&gt;P$195,0,IF('Indicator Data'!AZ102&lt;P$194,10,(P$195-'Indicator Data'!AZ102)/(P$195-P$194)*10)),1))</f>
        <v>9.1999999999999993</v>
      </c>
      <c r="Q99" s="93">
        <f>IF('Indicator Data'!BA102="No data","x",ROUND(IF('Indicator Data'!BA102&gt;Q$195,0,IF('Indicator Data'!BA102&lt;Q$194,10,(Q$195-'Indicator Data'!BA102)/(Q$195-Q$194)*10)),1))</f>
        <v>4.9000000000000004</v>
      </c>
      <c r="R99" s="94">
        <f t="shared" si="13"/>
        <v>7.8</v>
      </c>
      <c r="S99" s="93">
        <f>IF('Indicator Data'!Y102="No data","x",ROUND(IF('Indicator Data'!Y102&gt;S$195,0,IF('Indicator Data'!Y102&lt;S$194,10,(S$195-'Indicator Data'!Y102)/(S$195-S$194)*10)),1))</f>
        <v>10</v>
      </c>
      <c r="T99" s="93">
        <f>IF('Indicator Data'!Z102="No data","x",ROUND(IF('Indicator Data'!Z102&gt;T$195,0,IF('Indicator Data'!Z102&lt;T$194,10,(T$195-'Indicator Data'!Z102)/(T$195-T$194)*10)),1))</f>
        <v>3.1</v>
      </c>
      <c r="U99" s="93">
        <f>IF('Indicator Data'!AC102="No data","x",ROUND(IF('Indicator Data'!AC102&gt;U$195,0,IF('Indicator Data'!AC102&lt;U$194,10,(U$195-'Indicator Data'!AC102)/(U$195-U$194)*10)),1))</f>
        <v>9.6999999999999993</v>
      </c>
      <c r="V99" s="93">
        <f>IF('Indicator Data'!AD102="No data","x",ROUND(IF('Indicator Data'!AD102&gt;V$195,10,IF('Indicator Data'!AD102&lt;V$194,0,10-(V$195-'Indicator Data'!AD102)/(V$195-V$194)*10)),1))</f>
        <v>8.1</v>
      </c>
      <c r="W99" s="94">
        <f t="shared" si="14"/>
        <v>7.7</v>
      </c>
      <c r="X99" s="95">
        <f t="shared" si="15"/>
        <v>7.8</v>
      </c>
      <c r="Y99" s="171"/>
    </row>
    <row r="100" spans="1:25" s="4" customFormat="1" x14ac:dyDescent="0.35">
      <c r="A100" s="126" t="str">
        <f>'Indicator Data'!A103</f>
        <v>Libya</v>
      </c>
      <c r="B100" s="47" t="str">
        <f>'Indicator Data'!B103</f>
        <v>LBY</v>
      </c>
      <c r="C100" s="93" t="str">
        <f>IF('Indicator Data'!AR103="No data","x",ROUND(IF('Indicator Data'!AR103&gt;C$195,0,IF('Indicator Data'!AR103&lt;C$194,10,(C$195-'Indicator Data'!AR103)/(C$195-C$194)*10)),1))</f>
        <v>x</v>
      </c>
      <c r="D100" s="94" t="str">
        <f t="shared" si="8"/>
        <v>x</v>
      </c>
      <c r="E100" s="93">
        <f>IF('Indicator Data'!AT103="No data","x",ROUND(IF('Indicator Data'!AT103&gt;E$195,0,IF('Indicator Data'!AT103&lt;E$194,10,(E$195-'Indicator Data'!AT103)/(E$195-E$194)*10)),1))</f>
        <v>8.3000000000000007</v>
      </c>
      <c r="F100" s="93">
        <f>IF('Indicator Data'!AS103="No data","x",ROUND(IF('Indicator Data'!AS103&gt;F$195,0,IF('Indicator Data'!AS103&lt;F$194,10,(F$195-'Indicator Data'!AS103)/(F$195-F$194)*10)),1))</f>
        <v>8.5</v>
      </c>
      <c r="G100" s="94">
        <f t="shared" si="9"/>
        <v>8.4</v>
      </c>
      <c r="H100" s="95">
        <f t="shared" si="10"/>
        <v>8.4</v>
      </c>
      <c r="I100" s="93">
        <f>IF('Indicator Data'!AV103="No data","x",ROUND(IF('Indicator Data'!AV103^2&gt;I$195,0,IF('Indicator Data'!AV103^2&lt;I$194,10,(I$195-'Indicator Data'!AV103^2)/(I$195-I$194)*10)),1))</f>
        <v>1.8</v>
      </c>
      <c r="J100" s="93">
        <f>IF(OR('Indicator Data'!AU103=0,'Indicator Data'!AU103="No data"),"x",ROUND(IF('Indicator Data'!AU103&gt;J$195,0,IF('Indicator Data'!AU103&lt;J$194,10,(J$195-'Indicator Data'!AU103)/(J$195-J$194)*10)),1))</f>
        <v>0.1</v>
      </c>
      <c r="K100" s="93">
        <f>IF('Indicator Data'!AW103="No data","x",ROUND(IF('Indicator Data'!AW103&gt;K$195,0,IF('Indicator Data'!AW103&lt;K$194,10,(K$195-'Indicator Data'!AW103)/(K$195-K$194)*10)),1))</f>
        <v>8</v>
      </c>
      <c r="L100" s="93">
        <f>IF('Indicator Data'!AX103="No data","x",ROUND(IF('Indicator Data'!AX103&gt;L$195,0,IF('Indicator Data'!AX103&lt;L$194,10,(L$195-'Indicator Data'!AX103)/(L$195-L$194)*10)),1))</f>
        <v>4.0999999999999996</v>
      </c>
      <c r="M100" s="94">
        <f t="shared" si="11"/>
        <v>3.5</v>
      </c>
      <c r="N100" s="143">
        <f>IF('Indicator Data'!AY103="No data","x",'Indicator Data'!AY103/'Indicator Data'!BE103*100)</f>
        <v>3.5236482262409496</v>
      </c>
      <c r="O100" s="93">
        <f t="shared" si="12"/>
        <v>9.6999999999999993</v>
      </c>
      <c r="P100" s="93">
        <f>IF('Indicator Data'!AZ103="No data","x",ROUND(IF('Indicator Data'!AZ103&gt;P$195,0,IF('Indicator Data'!AZ103&lt;P$194,10,(P$195-'Indicator Data'!AZ103)/(P$195-P$194)*10)),1))</f>
        <v>0.4</v>
      </c>
      <c r="Q100" s="93" t="str">
        <f>IF('Indicator Data'!BA103="No data","x",ROUND(IF('Indicator Data'!BA103&gt;Q$195,0,IF('Indicator Data'!BA103&lt;Q$194,10,(Q$195-'Indicator Data'!BA103)/(Q$195-Q$194)*10)),1))</f>
        <v>x</v>
      </c>
      <c r="R100" s="94">
        <f t="shared" si="13"/>
        <v>5.0999999999999996</v>
      </c>
      <c r="S100" s="93">
        <f>IF('Indicator Data'!Y103="No data","x",ROUND(IF('Indicator Data'!Y103&gt;S$195,0,IF('Indicator Data'!Y103&lt;S$194,10,(S$195-'Indicator Data'!Y103)/(S$195-S$194)*10)),1))</f>
        <v>5.3</v>
      </c>
      <c r="T100" s="93">
        <f>IF('Indicator Data'!Z103="No data","x",ROUND(IF('Indicator Data'!Z103&gt;T$195,0,IF('Indicator Data'!Z103&lt;T$194,10,(T$195-'Indicator Data'!Z103)/(T$195-T$194)*10)),1))</f>
        <v>1.3</v>
      </c>
      <c r="U100" s="93">
        <f>IF('Indicator Data'!AC103="No data","x",ROUND(IF('Indicator Data'!AC103&gt;U$195,0,IF('Indicator Data'!AC103&lt;U$194,10,(U$195-'Indicator Data'!AC103)/(U$195-U$194)*10)),1))</f>
        <v>8</v>
      </c>
      <c r="V100" s="93">
        <f>IF('Indicator Data'!AD103="No data","x",ROUND(IF('Indicator Data'!AD103&gt;V$195,10,IF('Indicator Data'!AD103&lt;V$194,0,10-(V$195-'Indicator Data'!AD103)/(V$195-V$194)*10)),1))</f>
        <v>0.1</v>
      </c>
      <c r="W100" s="94">
        <f t="shared" si="14"/>
        <v>3.7</v>
      </c>
      <c r="X100" s="95">
        <f t="shared" si="15"/>
        <v>4.0999999999999996</v>
      </c>
      <c r="Y100" s="171"/>
    </row>
    <row r="101" spans="1:25" s="4" customFormat="1" x14ac:dyDescent="0.35">
      <c r="A101" s="126" t="str">
        <f>'Indicator Data'!A104</f>
        <v>Liechtenstein</v>
      </c>
      <c r="B101" s="47" t="str">
        <f>'Indicator Data'!B104</f>
        <v>LIE</v>
      </c>
      <c r="C101" s="93" t="str">
        <f>IF('Indicator Data'!AR104="No data","x",ROUND(IF('Indicator Data'!AR104&gt;C$195,0,IF('Indicator Data'!AR104&lt;C$194,10,(C$195-'Indicator Data'!AR104)/(C$195-C$194)*10)),1))</f>
        <v>x</v>
      </c>
      <c r="D101" s="94" t="str">
        <f t="shared" si="8"/>
        <v>x</v>
      </c>
      <c r="E101" s="93" t="str">
        <f>IF('Indicator Data'!AT104="No data","x",ROUND(IF('Indicator Data'!AT104&gt;E$195,0,IF('Indicator Data'!AT104&lt;E$194,10,(E$195-'Indicator Data'!AT104)/(E$195-E$194)*10)),1))</f>
        <v>x</v>
      </c>
      <c r="F101" s="93">
        <f>IF('Indicator Data'!AS104="No data","x",ROUND(IF('Indicator Data'!AS104&gt;F$195,0,IF('Indicator Data'!AS104&lt;F$194,10,(F$195-'Indicator Data'!AS104)/(F$195-F$194)*10)),1))</f>
        <v>1.5</v>
      </c>
      <c r="G101" s="94">
        <f t="shared" si="9"/>
        <v>1.5</v>
      </c>
      <c r="H101" s="95">
        <f t="shared" si="10"/>
        <v>1.5</v>
      </c>
      <c r="I101" s="93" t="str">
        <f>IF('Indicator Data'!AV104="No data","x",ROUND(IF('Indicator Data'!AV104^2&gt;I$195,0,IF('Indicator Data'!AV104^2&lt;I$194,10,(I$195-'Indicator Data'!AV104^2)/(I$195-I$194)*10)),1))</f>
        <v>x</v>
      </c>
      <c r="J101" s="93">
        <f>IF(OR('Indicator Data'!AU104=0,'Indicator Data'!AU104="No data"),"x",ROUND(IF('Indicator Data'!AU104&gt;J$195,0,IF('Indicator Data'!AU104&lt;J$194,10,(J$195-'Indicator Data'!AU104)/(J$195-J$194)*10)),1))</f>
        <v>0</v>
      </c>
      <c r="K101" s="93">
        <f>IF('Indicator Data'!AW104="No data","x",ROUND(IF('Indicator Data'!AW104&gt;K$195,0,IF('Indicator Data'!AW104&lt;K$194,10,(K$195-'Indicator Data'!AW104)/(K$195-K$194)*10)),1))</f>
        <v>0.2</v>
      </c>
      <c r="L101" s="93">
        <f>IF('Indicator Data'!AX104="No data","x",ROUND(IF('Indicator Data'!AX104&gt;L$195,0,IF('Indicator Data'!AX104&lt;L$194,10,(L$195-'Indicator Data'!AX104)/(L$195-L$194)*10)),1))</f>
        <v>4.3</v>
      </c>
      <c r="M101" s="94">
        <f t="shared" si="11"/>
        <v>1.5</v>
      </c>
      <c r="N101" s="143">
        <f>IF('Indicator Data'!AY104="No data","x",'Indicator Data'!AY104/'Indicator Data'!BE104*100)</f>
        <v>687.5</v>
      </c>
      <c r="O101" s="93">
        <f t="shared" si="12"/>
        <v>0</v>
      </c>
      <c r="P101" s="93" t="str">
        <f>IF('Indicator Data'!AZ104="No data","x",ROUND(IF('Indicator Data'!AZ104&gt;P$195,0,IF('Indicator Data'!AZ104&lt;P$194,10,(P$195-'Indicator Data'!AZ104)/(P$195-P$194)*10)),1))</f>
        <v>x</v>
      </c>
      <c r="Q101" s="93" t="str">
        <f>IF('Indicator Data'!BA104="No data","x",ROUND(IF('Indicator Data'!BA104&gt;Q$195,0,IF('Indicator Data'!BA104&lt;Q$194,10,(Q$195-'Indicator Data'!BA104)/(Q$195-Q$194)*10)),1))</f>
        <v>x</v>
      </c>
      <c r="R101" s="94">
        <f t="shared" si="13"/>
        <v>0</v>
      </c>
      <c r="S101" s="93" t="str">
        <f>IF('Indicator Data'!Y104="No data","x",ROUND(IF('Indicator Data'!Y104&gt;S$195,0,IF('Indicator Data'!Y104&lt;S$194,10,(S$195-'Indicator Data'!Y104)/(S$195-S$194)*10)),1))</f>
        <v>x</v>
      </c>
      <c r="T101" s="93" t="str">
        <f>IF('Indicator Data'!Z104="No data","x",ROUND(IF('Indicator Data'!Z104&gt;T$195,0,IF('Indicator Data'!Z104&lt;T$194,10,(T$195-'Indicator Data'!Z104)/(T$195-T$194)*10)),1))</f>
        <v>x</v>
      </c>
      <c r="U101" s="93" t="str">
        <f>IF('Indicator Data'!AC104="No data","x",ROUND(IF('Indicator Data'!AC104&gt;U$195,0,IF('Indicator Data'!AC104&lt;U$194,10,(U$195-'Indicator Data'!AC104)/(U$195-U$194)*10)),1))</f>
        <v>x</v>
      </c>
      <c r="V101" s="93" t="str">
        <f>IF('Indicator Data'!AD104="No data","x",ROUND(IF('Indicator Data'!AD104&gt;V$195,10,IF('Indicator Data'!AD104&lt;V$194,0,10-(V$195-'Indicator Data'!AD104)/(V$195-V$194)*10)),1))</f>
        <v>x</v>
      </c>
      <c r="W101" s="94" t="str">
        <f t="shared" si="14"/>
        <v>x</v>
      </c>
      <c r="X101" s="95">
        <f t="shared" si="15"/>
        <v>0.8</v>
      </c>
      <c r="Y101" s="171"/>
    </row>
    <row r="102" spans="1:25" s="4" customFormat="1" x14ac:dyDescent="0.35">
      <c r="A102" s="126" t="str">
        <f>'Indicator Data'!A105</f>
        <v>Lithuania</v>
      </c>
      <c r="B102" s="47" t="str">
        <f>'Indicator Data'!B105</f>
        <v>LTU</v>
      </c>
      <c r="C102" s="93" t="str">
        <f>IF('Indicator Data'!AR105="No data","x",ROUND(IF('Indicator Data'!AR105&gt;C$195,0,IF('Indicator Data'!AR105&lt;C$194,10,(C$195-'Indicator Data'!AR105)/(C$195-C$194)*10)),1))</f>
        <v>x</v>
      </c>
      <c r="D102" s="94" t="str">
        <f t="shared" si="8"/>
        <v>x</v>
      </c>
      <c r="E102" s="93">
        <f>IF('Indicator Data'!AT105="No data","x",ROUND(IF('Indicator Data'!AT105&gt;E$195,0,IF('Indicator Data'!AT105&lt;E$194,10,(E$195-'Indicator Data'!AT105)/(E$195-E$194)*10)),1))</f>
        <v>4.0999999999999996</v>
      </c>
      <c r="F102" s="93">
        <f>IF('Indicator Data'!AS105="No data","x",ROUND(IF('Indicator Data'!AS105&gt;F$195,0,IF('Indicator Data'!AS105&lt;F$194,10,(F$195-'Indicator Data'!AS105)/(F$195-F$194)*10)),1))</f>
        <v>3</v>
      </c>
      <c r="G102" s="94">
        <f t="shared" si="9"/>
        <v>3.6</v>
      </c>
      <c r="H102" s="95">
        <f t="shared" si="10"/>
        <v>3.6</v>
      </c>
      <c r="I102" s="93">
        <f>IF('Indicator Data'!AV105="No data","x",ROUND(IF('Indicator Data'!AV105^2&gt;I$195,0,IF('Indicator Data'!AV105^2&lt;I$194,10,(I$195-'Indicator Data'!AV105^2)/(I$195-I$194)*10)),1))</f>
        <v>0</v>
      </c>
      <c r="J102" s="93">
        <f>IF(OR('Indicator Data'!AU105=0,'Indicator Data'!AU105="No data"),"x",ROUND(IF('Indicator Data'!AU105&gt;J$195,0,IF('Indicator Data'!AU105&lt;J$194,10,(J$195-'Indicator Data'!AU105)/(J$195-J$194)*10)),1))</f>
        <v>0</v>
      </c>
      <c r="K102" s="93">
        <f>IF('Indicator Data'!AW105="No data","x",ROUND(IF('Indicator Data'!AW105&gt;K$195,0,IF('Indicator Data'!AW105&lt;K$194,10,(K$195-'Indicator Data'!AW105)/(K$195-K$194)*10)),1))</f>
        <v>2.6</v>
      </c>
      <c r="L102" s="93">
        <f>IF('Indicator Data'!AX105="No data","x",ROUND(IF('Indicator Data'!AX105&gt;L$195,0,IF('Indicator Data'!AX105&lt;L$194,10,(L$195-'Indicator Data'!AX105)/(L$195-L$194)*10)),1))</f>
        <v>3</v>
      </c>
      <c r="M102" s="94">
        <f t="shared" si="11"/>
        <v>1.4</v>
      </c>
      <c r="N102" s="143">
        <f>IF('Indicator Data'!AY105="No data","x",'Indicator Data'!AY105/'Indicator Data'!BE105*100)</f>
        <v>140.40910106264158</v>
      </c>
      <c r="O102" s="93">
        <f t="shared" si="12"/>
        <v>0</v>
      </c>
      <c r="P102" s="93">
        <f>IF('Indicator Data'!AZ105="No data","x",ROUND(IF('Indicator Data'!AZ105&gt;P$195,0,IF('Indicator Data'!AZ105&lt;P$194,10,(P$195-'Indicator Data'!AZ105)/(P$195-P$194)*10)),1))</f>
        <v>0.8</v>
      </c>
      <c r="Q102" s="93">
        <f>IF('Indicator Data'!BA105="No data","x",ROUND(IF('Indicator Data'!BA105&gt;Q$195,0,IF('Indicator Data'!BA105&lt;Q$194,10,(Q$195-'Indicator Data'!BA105)/(Q$195-Q$194)*10)),1))</f>
        <v>0.7</v>
      </c>
      <c r="R102" s="94">
        <f t="shared" si="13"/>
        <v>0.5</v>
      </c>
      <c r="S102" s="93">
        <f>IF('Indicator Data'!Y105="No data","x",ROUND(IF('Indicator Data'!Y105&gt;S$195,0,IF('Indicator Data'!Y105&lt;S$194,10,(S$195-'Indicator Data'!Y105)/(S$195-S$194)*10)),1))</f>
        <v>0</v>
      </c>
      <c r="T102" s="93">
        <f>IF('Indicator Data'!Z105="No data","x",ROUND(IF('Indicator Data'!Z105&gt;T$195,0,IF('Indicator Data'!Z105&lt;T$194,10,(T$195-'Indicator Data'!Z105)/(T$195-T$194)*10)),1))</f>
        <v>1.3</v>
      </c>
      <c r="U102" s="93">
        <f>IF('Indicator Data'!AC105="No data","x",ROUND(IF('Indicator Data'!AC105&gt;U$195,0,IF('Indicator Data'!AC105&lt;U$194,10,(U$195-'Indicator Data'!AC105)/(U$195-U$194)*10)),1))</f>
        <v>3.8</v>
      </c>
      <c r="V102" s="93">
        <f>IF('Indicator Data'!AD105="No data","x",ROUND(IF('Indicator Data'!AD105&gt;V$195,10,IF('Indicator Data'!AD105&lt;V$194,0,10-(V$195-'Indicator Data'!AD105)/(V$195-V$194)*10)),1))</f>
        <v>0.1</v>
      </c>
      <c r="W102" s="94">
        <f t="shared" si="14"/>
        <v>1.3</v>
      </c>
      <c r="X102" s="95">
        <f t="shared" si="15"/>
        <v>1.1000000000000001</v>
      </c>
      <c r="Y102" s="171"/>
    </row>
    <row r="103" spans="1:25" s="4" customFormat="1" x14ac:dyDescent="0.35">
      <c r="A103" s="126" t="str">
        <f>'Indicator Data'!A106</f>
        <v>Luxembourg</v>
      </c>
      <c r="B103" s="47" t="str">
        <f>'Indicator Data'!B106</f>
        <v>LUX</v>
      </c>
      <c r="C103" s="93" t="str">
        <f>IF('Indicator Data'!AR106="No data","x",ROUND(IF('Indicator Data'!AR106&gt;C$195,0,IF('Indicator Data'!AR106&lt;C$194,10,(C$195-'Indicator Data'!AR106)/(C$195-C$194)*10)),1))</f>
        <v>x</v>
      </c>
      <c r="D103" s="94" t="str">
        <f t="shared" si="8"/>
        <v>x</v>
      </c>
      <c r="E103" s="93">
        <f>IF('Indicator Data'!AT106="No data","x",ROUND(IF('Indicator Data'!AT106&gt;E$195,0,IF('Indicator Data'!AT106&lt;E$194,10,(E$195-'Indicator Data'!AT106)/(E$195-E$194)*10)),1))</f>
        <v>1.9</v>
      </c>
      <c r="F103" s="93">
        <f>IF('Indicator Data'!AS106="No data","x",ROUND(IF('Indicator Data'!AS106&gt;F$195,0,IF('Indicator Data'!AS106&lt;F$194,10,(F$195-'Indicator Data'!AS106)/(F$195-F$194)*10)),1))</f>
        <v>1.6</v>
      </c>
      <c r="G103" s="94">
        <f t="shared" si="9"/>
        <v>1.8</v>
      </c>
      <c r="H103" s="95">
        <f t="shared" si="10"/>
        <v>1.8</v>
      </c>
      <c r="I103" s="93" t="str">
        <f>IF('Indicator Data'!AV106="No data","x",ROUND(IF('Indicator Data'!AV106^2&gt;I$195,0,IF('Indicator Data'!AV106^2&lt;I$194,10,(I$195-'Indicator Data'!AV106^2)/(I$195-I$194)*10)),1))</f>
        <v>x</v>
      </c>
      <c r="J103" s="93">
        <f>IF(OR('Indicator Data'!AU106=0,'Indicator Data'!AU106="No data"),"x",ROUND(IF('Indicator Data'!AU106&gt;J$195,0,IF('Indicator Data'!AU106&lt;J$194,10,(J$195-'Indicator Data'!AU106)/(J$195-J$194)*10)),1))</f>
        <v>0</v>
      </c>
      <c r="K103" s="93">
        <f>IF('Indicator Data'!AW106="No data","x",ROUND(IF('Indicator Data'!AW106&gt;K$195,0,IF('Indicator Data'!AW106&lt;K$194,10,(K$195-'Indicator Data'!AW106)/(K$195-K$194)*10)),1))</f>
        <v>0.2</v>
      </c>
      <c r="L103" s="93">
        <f>IF('Indicator Data'!AX106="No data","x",ROUND(IF('Indicator Data'!AX106&gt;L$195,0,IF('Indicator Data'!AX106&lt;L$194,10,(L$195-'Indicator Data'!AX106)/(L$195-L$194)*10)),1))</f>
        <v>2.7</v>
      </c>
      <c r="M103" s="94">
        <f t="shared" si="11"/>
        <v>1</v>
      </c>
      <c r="N103" s="143">
        <f>IF('Indicator Data'!AY106="No data","x",'Indicator Data'!AY106/'Indicator Data'!BE106*100)</f>
        <v>540.54054054054052</v>
      </c>
      <c r="O103" s="93">
        <f t="shared" si="12"/>
        <v>0</v>
      </c>
      <c r="P103" s="93">
        <f>IF('Indicator Data'!AZ106="No data","x",ROUND(IF('Indicator Data'!AZ106&gt;P$195,0,IF('Indicator Data'!AZ106&lt;P$194,10,(P$195-'Indicator Data'!AZ106)/(P$195-P$194)*10)),1))</f>
        <v>0.3</v>
      </c>
      <c r="Q103" s="93">
        <f>IF('Indicator Data'!BA106="No data","x",ROUND(IF('Indicator Data'!BA106&gt;Q$195,0,IF('Indicator Data'!BA106&lt;Q$194,10,(Q$195-'Indicator Data'!BA106)/(Q$195-Q$194)*10)),1))</f>
        <v>0</v>
      </c>
      <c r="R103" s="94">
        <f t="shared" si="13"/>
        <v>0.1</v>
      </c>
      <c r="S103" s="93">
        <f>IF('Indicator Data'!Y106="No data","x",ROUND(IF('Indicator Data'!Y106&gt;S$195,0,IF('Indicator Data'!Y106&lt;S$194,10,(S$195-'Indicator Data'!Y106)/(S$195-S$194)*10)),1))</f>
        <v>2.7</v>
      </c>
      <c r="T103" s="93">
        <f>IF('Indicator Data'!Z106="No data","x",ROUND(IF('Indicator Data'!Z106&gt;T$195,0,IF('Indicator Data'!Z106&lt;T$194,10,(T$195-'Indicator Data'!Z106)/(T$195-T$194)*10)),1))</f>
        <v>0</v>
      </c>
      <c r="U103" s="93">
        <f>IF('Indicator Data'!AC106="No data","x",ROUND(IF('Indicator Data'!AC106&gt;U$195,0,IF('Indicator Data'!AC106&lt;U$194,10,(U$195-'Indicator Data'!AC106)/(U$195-U$194)*10)),1))</f>
        <v>0</v>
      </c>
      <c r="V103" s="93">
        <f>IF('Indicator Data'!AD106="No data","x",ROUND(IF('Indicator Data'!AD106&gt;V$195,10,IF('Indicator Data'!AD106&lt;V$194,0,10-(V$195-'Indicator Data'!AD106)/(V$195-V$194)*10)),1))</f>
        <v>0.1</v>
      </c>
      <c r="W103" s="94">
        <f t="shared" si="14"/>
        <v>0.7</v>
      </c>
      <c r="X103" s="95">
        <f t="shared" si="15"/>
        <v>0.6</v>
      </c>
      <c r="Y103" s="171"/>
    </row>
    <row r="104" spans="1:25" s="4" customFormat="1" x14ac:dyDescent="0.35">
      <c r="A104" s="126" t="str">
        <f>'Indicator Data'!A107</f>
        <v>Madagascar</v>
      </c>
      <c r="B104" s="47" t="str">
        <f>'Indicator Data'!B107</f>
        <v>MDG</v>
      </c>
      <c r="C104" s="93">
        <f>IF('Indicator Data'!AR107="No data","x",ROUND(IF('Indicator Data'!AR107&gt;C$195,0,IF('Indicator Data'!AR107&lt;C$194,10,(C$195-'Indicator Data'!AR107)/(C$195-C$194)*10)),1))</f>
        <v>4.7</v>
      </c>
      <c r="D104" s="94">
        <f t="shared" si="8"/>
        <v>4.7</v>
      </c>
      <c r="E104" s="93">
        <f>IF('Indicator Data'!AT107="No data","x",ROUND(IF('Indicator Data'!AT107&gt;E$195,0,IF('Indicator Data'!AT107&lt;E$194,10,(E$195-'Indicator Data'!AT107)/(E$195-E$194)*10)),1))</f>
        <v>7.5</v>
      </c>
      <c r="F104" s="93">
        <f>IF('Indicator Data'!AS107="No data","x",ROUND(IF('Indicator Data'!AS107&gt;F$195,0,IF('Indicator Data'!AS107&lt;F$194,10,(F$195-'Indicator Data'!AS107)/(F$195-F$194)*10)),1))</f>
        <v>7.3</v>
      </c>
      <c r="G104" s="94">
        <f t="shared" si="9"/>
        <v>7.4</v>
      </c>
      <c r="H104" s="95">
        <f t="shared" si="10"/>
        <v>6.1</v>
      </c>
      <c r="I104" s="93">
        <f>IF('Indicator Data'!AV107="No data","x",ROUND(IF('Indicator Data'!AV107^2&gt;I$195,0,IF('Indicator Data'!AV107^2&lt;I$194,10,(I$195-'Indicator Data'!AV107^2)/(I$195-I$194)*10)),1))</f>
        <v>6.4</v>
      </c>
      <c r="J104" s="93">
        <f>IF(OR('Indicator Data'!AU107=0,'Indicator Data'!AU107="No data"),"x",ROUND(IF('Indicator Data'!AU107&gt;J$195,0,IF('Indicator Data'!AU107&lt;J$194,10,(J$195-'Indicator Data'!AU107)/(J$195-J$194)*10)),1))</f>
        <v>7.7</v>
      </c>
      <c r="K104" s="93">
        <f>IF('Indicator Data'!AW107="No data","x",ROUND(IF('Indicator Data'!AW107&gt;K$195,0,IF('Indicator Data'!AW107&lt;K$194,10,(K$195-'Indicator Data'!AW107)/(K$195-K$194)*10)),1))</f>
        <v>9.5</v>
      </c>
      <c r="L104" s="93">
        <f>IF('Indicator Data'!AX107="No data","x",ROUND(IF('Indicator Data'!AX107&gt;L$195,0,IF('Indicator Data'!AX107&lt;L$194,10,(L$195-'Indicator Data'!AX107)/(L$195-L$194)*10)),1))</f>
        <v>8.1</v>
      </c>
      <c r="M104" s="94">
        <f t="shared" si="11"/>
        <v>7.9</v>
      </c>
      <c r="N104" s="143">
        <f>IF('Indicator Data'!AY107="No data","x",'Indicator Data'!AY107/'Indicator Data'!BE107*100)</f>
        <v>7.9100319840423703</v>
      </c>
      <c r="O104" s="93">
        <f t="shared" si="12"/>
        <v>9.3000000000000007</v>
      </c>
      <c r="P104" s="93">
        <f>IF('Indicator Data'!AZ107="No data","x",ROUND(IF('Indicator Data'!AZ107&gt;P$195,0,IF('Indicator Data'!AZ107&lt;P$194,10,(P$195-'Indicator Data'!AZ107)/(P$195-P$194)*10)),1))</f>
        <v>9.8000000000000007</v>
      </c>
      <c r="Q104" s="93">
        <f>IF('Indicator Data'!BA107="No data","x",ROUND(IF('Indicator Data'!BA107&gt;Q$195,0,IF('Indicator Data'!BA107&lt;Q$194,10,(Q$195-'Indicator Data'!BA107)/(Q$195-Q$194)*10)),1))</f>
        <v>9.6999999999999993</v>
      </c>
      <c r="R104" s="94">
        <f t="shared" si="13"/>
        <v>9.6</v>
      </c>
      <c r="S104" s="93">
        <f>IF('Indicator Data'!Y107="No data","x",ROUND(IF('Indicator Data'!Y107&gt;S$195,0,IF('Indicator Data'!Y107&lt;S$194,10,(S$195-'Indicator Data'!Y107)/(S$195-S$194)*10)),1))</f>
        <v>9.6</v>
      </c>
      <c r="T104" s="93">
        <f>IF('Indicator Data'!Z107="No data","x",ROUND(IF('Indicator Data'!Z107&gt;T$195,0,IF('Indicator Data'!Z107&lt;T$194,10,(T$195-'Indicator Data'!Z107)/(T$195-T$194)*10)),1))</f>
        <v>10</v>
      </c>
      <c r="U104" s="93">
        <f>IF('Indicator Data'!AC107="No data","x",ROUND(IF('Indicator Data'!AC107&gt;U$195,0,IF('Indicator Data'!AC107&lt;U$194,10,(U$195-'Indicator Data'!AC107)/(U$195-U$194)*10)),1))</f>
        <v>9.9</v>
      </c>
      <c r="V104" s="93">
        <f>IF('Indicator Data'!AD107="No data","x",ROUND(IF('Indicator Data'!AD107&gt;V$195,10,IF('Indicator Data'!AD107&lt;V$194,0,10-(V$195-'Indicator Data'!AD107)/(V$195-V$194)*10)),1))</f>
        <v>3.9</v>
      </c>
      <c r="W104" s="94">
        <f t="shared" si="14"/>
        <v>8.4</v>
      </c>
      <c r="X104" s="95">
        <f t="shared" si="15"/>
        <v>8.6</v>
      </c>
      <c r="Y104" s="171"/>
    </row>
    <row r="105" spans="1:25" s="4" customFormat="1" x14ac:dyDescent="0.35">
      <c r="A105" s="126" t="str">
        <f>'Indicator Data'!A108</f>
        <v>Malawi</v>
      </c>
      <c r="B105" s="47" t="str">
        <f>'Indicator Data'!B108</f>
        <v>MWI</v>
      </c>
      <c r="C105" s="93">
        <f>IF('Indicator Data'!AR108="No data","x",ROUND(IF('Indicator Data'!AR108&gt;C$195,0,IF('Indicator Data'!AR108&lt;C$194,10,(C$195-'Indicator Data'!AR108)/(C$195-C$194)*10)),1))</f>
        <v>4</v>
      </c>
      <c r="D105" s="94">
        <f t="shared" si="8"/>
        <v>4</v>
      </c>
      <c r="E105" s="93">
        <f>IF('Indicator Data'!AT108="No data","x",ROUND(IF('Indicator Data'!AT108&gt;E$195,0,IF('Indicator Data'!AT108&lt;E$194,10,(E$195-'Indicator Data'!AT108)/(E$195-E$194)*10)),1))</f>
        <v>6.8</v>
      </c>
      <c r="F105" s="93">
        <f>IF('Indicator Data'!AS108="No data","x",ROUND(IF('Indicator Data'!AS108&gt;F$195,0,IF('Indicator Data'!AS108&lt;F$194,10,(F$195-'Indicator Data'!AS108)/(F$195-F$194)*10)),1))</f>
        <v>6.3</v>
      </c>
      <c r="G105" s="94">
        <f t="shared" si="9"/>
        <v>6.6</v>
      </c>
      <c r="H105" s="95">
        <f t="shared" si="10"/>
        <v>5.3</v>
      </c>
      <c r="I105" s="93">
        <f>IF('Indicator Data'!AV108="No data","x",ROUND(IF('Indicator Data'!AV108^2&gt;I$195,0,IF('Indicator Data'!AV108^2&lt;I$194,10,(I$195-'Indicator Data'!AV108^2)/(I$195-I$194)*10)),1))</f>
        <v>6.2</v>
      </c>
      <c r="J105" s="93">
        <f>IF(OR('Indicator Data'!AU108=0,'Indicator Data'!AU108="No data"),"x",ROUND(IF('Indicator Data'!AU108&gt;J$195,0,IF('Indicator Data'!AU108&lt;J$194,10,(J$195-'Indicator Data'!AU108)/(J$195-J$194)*10)),1))</f>
        <v>8.9</v>
      </c>
      <c r="K105" s="93">
        <f>IF('Indicator Data'!AW108="No data","x",ROUND(IF('Indicator Data'!AW108&gt;K$195,0,IF('Indicator Data'!AW108&lt;K$194,10,(K$195-'Indicator Data'!AW108)/(K$195-K$194)*10)),1))</f>
        <v>9</v>
      </c>
      <c r="L105" s="93">
        <f>IF('Indicator Data'!AX108="No data","x",ROUND(IF('Indicator Data'!AX108&gt;L$195,0,IF('Indicator Data'!AX108&lt;L$194,10,(L$195-'Indicator Data'!AX108)/(L$195-L$194)*10)),1))</f>
        <v>8.1999999999999993</v>
      </c>
      <c r="M105" s="94">
        <f t="shared" si="11"/>
        <v>8.1</v>
      </c>
      <c r="N105" s="143">
        <f>IF('Indicator Data'!AY108="No data","x",'Indicator Data'!AY108/'Indicator Data'!BE108*100)</f>
        <v>19.092066185829445</v>
      </c>
      <c r="O105" s="93">
        <f t="shared" si="12"/>
        <v>8.1999999999999993</v>
      </c>
      <c r="P105" s="93">
        <f>IF('Indicator Data'!AZ108="No data","x",ROUND(IF('Indicator Data'!AZ108&gt;P$195,0,IF('Indicator Data'!AZ108&lt;P$194,10,(P$195-'Indicator Data'!AZ108)/(P$195-P$194)*10)),1))</f>
        <v>6.6</v>
      </c>
      <c r="Q105" s="93">
        <f>IF('Indicator Data'!BA108="No data","x",ROUND(IF('Indicator Data'!BA108&gt;Q$195,0,IF('Indicator Data'!BA108&lt;Q$194,10,(Q$195-'Indicator Data'!BA108)/(Q$195-Q$194)*10)),1))</f>
        <v>2</v>
      </c>
      <c r="R105" s="94">
        <f t="shared" si="13"/>
        <v>5.6</v>
      </c>
      <c r="S105" s="93">
        <f>IF('Indicator Data'!Y108="No data","x",ROUND(IF('Indicator Data'!Y108&gt;S$195,0,IF('Indicator Data'!Y108&lt;S$194,10,(S$195-'Indicator Data'!Y108)/(S$195-S$194)*10)),1))</f>
        <v>10</v>
      </c>
      <c r="T105" s="93">
        <f>IF('Indicator Data'!Z108="No data","x",ROUND(IF('Indicator Data'!Z108&gt;T$195,0,IF('Indicator Data'!Z108&lt;T$194,10,(T$195-'Indicator Data'!Z108)/(T$195-T$194)*10)),1))</f>
        <v>4.0999999999999996</v>
      </c>
      <c r="U105" s="93">
        <f>IF('Indicator Data'!AC108="No data","x",ROUND(IF('Indicator Data'!AC108&gt;U$195,0,IF('Indicator Data'!AC108&lt;U$194,10,(U$195-'Indicator Data'!AC108)/(U$195-U$194)*10)),1))</f>
        <v>9.8000000000000007</v>
      </c>
      <c r="V105" s="93">
        <f>IF('Indicator Data'!AD108="No data","x",ROUND(IF('Indicator Data'!AD108&gt;V$195,10,IF('Indicator Data'!AD108&lt;V$194,0,10-(V$195-'Indicator Data'!AD108)/(V$195-V$194)*10)),1))</f>
        <v>7</v>
      </c>
      <c r="W105" s="94">
        <f t="shared" si="14"/>
        <v>7.7</v>
      </c>
      <c r="X105" s="95">
        <f t="shared" si="15"/>
        <v>7.1</v>
      </c>
      <c r="Y105" s="171"/>
    </row>
    <row r="106" spans="1:25" s="4" customFormat="1" x14ac:dyDescent="0.35">
      <c r="A106" s="126" t="str">
        <f>'Indicator Data'!A109</f>
        <v>Malaysia</v>
      </c>
      <c r="B106" s="47" t="str">
        <f>'Indicator Data'!B109</f>
        <v>MYS</v>
      </c>
      <c r="C106" s="93">
        <f>IF('Indicator Data'!AR109="No data","x",ROUND(IF('Indicator Data'!AR109&gt;C$195,0,IF('Indicator Data'!AR109&lt;C$194,10,(C$195-'Indicator Data'!AR109)/(C$195-C$194)*10)),1))</f>
        <v>2.6</v>
      </c>
      <c r="D106" s="94">
        <f t="shared" si="8"/>
        <v>2.6</v>
      </c>
      <c r="E106" s="93">
        <f>IF('Indicator Data'!AT109="No data","x",ROUND(IF('Indicator Data'!AT109&gt;E$195,0,IF('Indicator Data'!AT109&lt;E$194,10,(E$195-'Indicator Data'!AT109)/(E$195-E$194)*10)),1))</f>
        <v>5.3</v>
      </c>
      <c r="F106" s="93">
        <f>IF('Indicator Data'!AS109="No data","x",ROUND(IF('Indicator Data'!AS109&gt;F$195,0,IF('Indicator Data'!AS109&lt;F$194,10,(F$195-'Indicator Data'!AS109)/(F$195-F$194)*10)),1))</f>
        <v>3.3</v>
      </c>
      <c r="G106" s="94">
        <f t="shared" si="9"/>
        <v>4.3</v>
      </c>
      <c r="H106" s="95">
        <f t="shared" si="10"/>
        <v>3.5</v>
      </c>
      <c r="I106" s="93">
        <f>IF('Indicator Data'!AV109="No data","x",ROUND(IF('Indicator Data'!AV109^2&gt;I$195,0,IF('Indicator Data'!AV109^2&lt;I$194,10,(I$195-'Indicator Data'!AV109^2)/(I$195-I$194)*10)),1))</f>
        <v>1.1000000000000001</v>
      </c>
      <c r="J106" s="93">
        <f>IF(OR('Indicator Data'!AU109=0,'Indicator Data'!AU109="No data"),"x",ROUND(IF('Indicator Data'!AU109&gt;J$195,0,IF('Indicator Data'!AU109&lt;J$194,10,(J$195-'Indicator Data'!AU109)/(J$195-J$194)*10)),1))</f>
        <v>0</v>
      </c>
      <c r="K106" s="93">
        <f>IF('Indicator Data'!AW109="No data","x",ROUND(IF('Indicator Data'!AW109&gt;K$195,0,IF('Indicator Data'!AW109&lt;K$194,10,(K$195-'Indicator Data'!AW109)/(K$195-K$194)*10)),1))</f>
        <v>2.1</v>
      </c>
      <c r="L106" s="93">
        <f>IF('Indicator Data'!AX109="No data","x",ROUND(IF('Indicator Data'!AX109&gt;L$195,0,IF('Indicator Data'!AX109&lt;L$194,10,(L$195-'Indicator Data'!AX109)/(L$195-L$194)*10)),1))</f>
        <v>3</v>
      </c>
      <c r="M106" s="94">
        <f t="shared" si="11"/>
        <v>1.6</v>
      </c>
      <c r="N106" s="143">
        <f>IF('Indicator Data'!AY109="No data","x",'Indicator Data'!AY109/'Indicator Data'!BE109*100)</f>
        <v>21.001369654542685</v>
      </c>
      <c r="O106" s="93">
        <f t="shared" si="12"/>
        <v>8</v>
      </c>
      <c r="P106" s="93">
        <f>IF('Indicator Data'!AZ109="No data","x",ROUND(IF('Indicator Data'!AZ109&gt;P$195,0,IF('Indicator Data'!AZ109&lt;P$194,10,(P$195-'Indicator Data'!AZ109)/(P$195-P$194)*10)),1))</f>
        <v>0.4</v>
      </c>
      <c r="Q106" s="93">
        <f>IF('Indicator Data'!BA109="No data","x",ROUND(IF('Indicator Data'!BA109&gt;Q$195,0,IF('Indicator Data'!BA109&lt;Q$194,10,(Q$195-'Indicator Data'!BA109)/(Q$195-Q$194)*10)),1))</f>
        <v>0.4</v>
      </c>
      <c r="R106" s="94">
        <f t="shared" si="13"/>
        <v>2.9</v>
      </c>
      <c r="S106" s="93">
        <f>IF('Indicator Data'!Y109="No data","x",ROUND(IF('Indicator Data'!Y109&gt;S$195,0,IF('Indicator Data'!Y109&lt;S$194,10,(S$195-'Indicator Data'!Y109)/(S$195-S$194)*10)),1))</f>
        <v>7</v>
      </c>
      <c r="T106" s="93">
        <f>IF('Indicator Data'!Z109="No data","x",ROUND(IF('Indicator Data'!Z109&gt;T$195,0,IF('Indicator Data'!Z109&lt;T$194,10,(T$195-'Indicator Data'!Z109)/(T$195-T$194)*10)),1))</f>
        <v>1.5</v>
      </c>
      <c r="U106" s="93">
        <f>IF('Indicator Data'!AC109="No data","x",ROUND(IF('Indicator Data'!AC109&gt;U$195,0,IF('Indicator Data'!AC109&lt;U$194,10,(U$195-'Indicator Data'!AC109)/(U$195-U$194)*10)),1))</f>
        <v>6.6</v>
      </c>
      <c r="V106" s="93">
        <f>IF('Indicator Data'!AD109="No data","x",ROUND(IF('Indicator Data'!AD109&gt;V$195,10,IF('Indicator Data'!AD109&lt;V$194,0,10-(V$195-'Indicator Data'!AD109)/(V$195-V$194)*10)),1))</f>
        <v>0.4</v>
      </c>
      <c r="W106" s="94">
        <f t="shared" si="14"/>
        <v>3.9</v>
      </c>
      <c r="X106" s="95">
        <f t="shared" si="15"/>
        <v>2.8</v>
      </c>
      <c r="Y106" s="171"/>
    </row>
    <row r="107" spans="1:25" s="4" customFormat="1" x14ac:dyDescent="0.35">
      <c r="A107" s="126" t="str">
        <f>'Indicator Data'!A110</f>
        <v>Maldives</v>
      </c>
      <c r="B107" s="47" t="str">
        <f>'Indicator Data'!B110</f>
        <v>MDV</v>
      </c>
      <c r="C107" s="93">
        <f>IF('Indicator Data'!AR110="No data","x",ROUND(IF('Indicator Data'!AR110&gt;C$195,0,IF('Indicator Data'!AR110&lt;C$194,10,(C$195-'Indicator Data'!AR110)/(C$195-C$194)*10)),1))</f>
        <v>5.8</v>
      </c>
      <c r="D107" s="94">
        <f t="shared" si="8"/>
        <v>5.8</v>
      </c>
      <c r="E107" s="93">
        <f>IF('Indicator Data'!AT110="No data","x",ROUND(IF('Indicator Data'!AT110&gt;E$195,0,IF('Indicator Data'!AT110&lt;E$194,10,(E$195-'Indicator Data'!AT110)/(E$195-E$194)*10)),1))</f>
        <v>6.9</v>
      </c>
      <c r="F107" s="93">
        <f>IF('Indicator Data'!AS110="No data","x",ROUND(IF('Indicator Data'!AS110&gt;F$195,0,IF('Indicator Data'!AS110&lt;F$194,10,(F$195-'Indicator Data'!AS110)/(F$195-F$194)*10)),1))</f>
        <v>5.9</v>
      </c>
      <c r="G107" s="94">
        <f t="shared" si="9"/>
        <v>6.4</v>
      </c>
      <c r="H107" s="95">
        <f t="shared" si="10"/>
        <v>6.1</v>
      </c>
      <c r="I107" s="93">
        <f>IF('Indicator Data'!AV110="No data","x",ROUND(IF('Indicator Data'!AV110^2&gt;I$195,0,IF('Indicator Data'!AV110^2&lt;I$194,10,(I$195-'Indicator Data'!AV110^2)/(I$195-I$194)*10)),1))</f>
        <v>0.1</v>
      </c>
      <c r="J107" s="93">
        <f>IF(OR('Indicator Data'!AU110=0,'Indicator Data'!AU110="No data"),"x",ROUND(IF('Indicator Data'!AU110&gt;J$195,0,IF('Indicator Data'!AU110&lt;J$194,10,(J$195-'Indicator Data'!AU110)/(J$195-J$194)*10)),1))</f>
        <v>0</v>
      </c>
      <c r="K107" s="93">
        <f>IF('Indicator Data'!AW110="No data","x",ROUND(IF('Indicator Data'!AW110&gt;K$195,0,IF('Indicator Data'!AW110&lt;K$194,10,(K$195-'Indicator Data'!AW110)/(K$195-K$194)*10)),1))</f>
        <v>4.0999999999999996</v>
      </c>
      <c r="L107" s="93">
        <f>IF('Indicator Data'!AX110="No data","x",ROUND(IF('Indicator Data'!AX110&gt;L$195,0,IF('Indicator Data'!AX110&lt;L$194,10,(L$195-'Indicator Data'!AX110)/(L$195-L$194)*10)),1))</f>
        <v>0</v>
      </c>
      <c r="M107" s="94">
        <f t="shared" si="11"/>
        <v>1.1000000000000001</v>
      </c>
      <c r="N107" s="143">
        <f>IF('Indicator Data'!AY110="No data","x",'Indicator Data'!AY110/'Indicator Data'!BE110*100)</f>
        <v>226.66666666666666</v>
      </c>
      <c r="O107" s="93">
        <f t="shared" si="12"/>
        <v>0</v>
      </c>
      <c r="P107" s="93">
        <f>IF('Indicator Data'!AZ110="No data","x",ROUND(IF('Indicator Data'!AZ110&gt;P$195,0,IF('Indicator Data'!AZ110&lt;P$194,10,(P$195-'Indicator Data'!AZ110)/(P$195-P$194)*10)),1))</f>
        <v>0.2</v>
      </c>
      <c r="Q107" s="93">
        <f>IF('Indicator Data'!BA110="No data","x",ROUND(IF('Indicator Data'!BA110&gt;Q$195,0,IF('Indicator Data'!BA110&lt;Q$194,10,(Q$195-'Indicator Data'!BA110)/(Q$195-Q$194)*10)),1))</f>
        <v>0.3</v>
      </c>
      <c r="R107" s="94">
        <f t="shared" si="13"/>
        <v>0.2</v>
      </c>
      <c r="S107" s="93">
        <f>IF('Indicator Data'!Y110="No data","x",ROUND(IF('Indicator Data'!Y110&gt;S$195,0,IF('Indicator Data'!Y110&lt;S$194,10,(S$195-'Indicator Data'!Y110)/(S$195-S$194)*10)),1))</f>
        <v>6.5</v>
      </c>
      <c r="T107" s="93">
        <f>IF('Indicator Data'!Z110="No data","x",ROUND(IF('Indicator Data'!Z110&gt;T$195,0,IF('Indicator Data'!Z110&lt;T$194,10,(T$195-'Indicator Data'!Z110)/(T$195-T$194)*10)),1))</f>
        <v>0</v>
      </c>
      <c r="U107" s="93">
        <f>IF('Indicator Data'!AC110="No data","x",ROUND(IF('Indicator Data'!AC110&gt;U$195,0,IF('Indicator Data'!AC110&lt;U$194,10,(U$195-'Indicator Data'!AC110)/(U$195-U$194)*10)),1))</f>
        <v>5</v>
      </c>
      <c r="V107" s="93">
        <f>IF('Indicator Data'!AD110="No data","x",ROUND(IF('Indicator Data'!AD110&gt;V$195,10,IF('Indicator Data'!AD110&lt;V$194,0,10-(V$195-'Indicator Data'!AD110)/(V$195-V$194)*10)),1))</f>
        <v>0.8</v>
      </c>
      <c r="W107" s="94">
        <f t="shared" si="14"/>
        <v>3.1</v>
      </c>
      <c r="X107" s="95">
        <f t="shared" si="15"/>
        <v>1.5</v>
      </c>
      <c r="Y107" s="171"/>
    </row>
    <row r="108" spans="1:25" s="4" customFormat="1" x14ac:dyDescent="0.35">
      <c r="A108" s="126" t="str">
        <f>'Indicator Data'!A111</f>
        <v>Mali</v>
      </c>
      <c r="B108" s="47" t="str">
        <f>'Indicator Data'!B111</f>
        <v>MLI</v>
      </c>
      <c r="C108" s="93">
        <f>IF('Indicator Data'!AR111="No data","x",ROUND(IF('Indicator Data'!AR111&gt;C$195,0,IF('Indicator Data'!AR111&lt;C$194,10,(C$195-'Indicator Data'!AR111)/(C$195-C$194)*10)),1))</f>
        <v>4.9000000000000004</v>
      </c>
      <c r="D108" s="94">
        <f t="shared" si="8"/>
        <v>4.9000000000000004</v>
      </c>
      <c r="E108" s="93">
        <f>IF('Indicator Data'!AT111="No data","x",ROUND(IF('Indicator Data'!AT111&gt;E$195,0,IF('Indicator Data'!AT111&lt;E$194,10,(E$195-'Indicator Data'!AT111)/(E$195-E$194)*10)),1))</f>
        <v>6.8</v>
      </c>
      <c r="F108" s="93">
        <f>IF('Indicator Data'!AS111="No data","x",ROUND(IF('Indicator Data'!AS111&gt;F$195,0,IF('Indicator Data'!AS111&lt;F$194,10,(F$195-'Indicator Data'!AS111)/(F$195-F$194)*10)),1))</f>
        <v>6.9</v>
      </c>
      <c r="G108" s="94">
        <f t="shared" si="9"/>
        <v>6.9</v>
      </c>
      <c r="H108" s="95">
        <f t="shared" si="10"/>
        <v>5.9</v>
      </c>
      <c r="I108" s="93">
        <f>IF('Indicator Data'!AV111="No data","x",ROUND(IF('Indicator Data'!AV111^2&gt;I$195,0,IF('Indicator Data'!AV111^2&lt;I$194,10,(I$195-'Indicator Data'!AV111^2)/(I$195-I$194)*10)),1))</f>
        <v>9.8000000000000007</v>
      </c>
      <c r="J108" s="93">
        <f>IF(OR('Indicator Data'!AU111=0,'Indicator Data'!AU111="No data"),"x",ROUND(IF('Indicator Data'!AU111&gt;J$195,0,IF('Indicator Data'!AU111&lt;J$194,10,(J$195-'Indicator Data'!AU111)/(J$195-J$194)*10)),1))</f>
        <v>6.5</v>
      </c>
      <c r="K108" s="93">
        <f>IF('Indicator Data'!AW111="No data","x",ROUND(IF('Indicator Data'!AW111&gt;K$195,0,IF('Indicator Data'!AW111&lt;K$194,10,(K$195-'Indicator Data'!AW111)/(K$195-K$194)*10)),1))</f>
        <v>8.9</v>
      </c>
      <c r="L108" s="93">
        <f>IF('Indicator Data'!AX111="No data","x",ROUND(IF('Indicator Data'!AX111&gt;L$195,0,IF('Indicator Data'!AX111&lt;L$194,10,(L$195-'Indicator Data'!AX111)/(L$195-L$194)*10)),1))</f>
        <v>4.0999999999999996</v>
      </c>
      <c r="M108" s="94">
        <f t="shared" si="11"/>
        <v>7.3</v>
      </c>
      <c r="N108" s="143">
        <f>IF('Indicator Data'!AY111="No data","x",'Indicator Data'!AY111/'Indicator Data'!BE111*100)</f>
        <v>9.0149894688532122</v>
      </c>
      <c r="O108" s="93">
        <f t="shared" si="12"/>
        <v>9.1999999999999993</v>
      </c>
      <c r="P108" s="93">
        <f>IF('Indicator Data'!AZ111="No data","x",ROUND(IF('Indicator Data'!AZ111&gt;P$195,0,IF('Indicator Data'!AZ111&lt;P$194,10,(P$195-'Indicator Data'!AZ111)/(P$195-P$194)*10)),1))</f>
        <v>8.4</v>
      </c>
      <c r="Q108" s="93">
        <f>IF('Indicator Data'!BA111="No data","x",ROUND(IF('Indicator Data'!BA111&gt;Q$195,0,IF('Indicator Data'!BA111&lt;Q$194,10,(Q$195-'Indicator Data'!BA111)/(Q$195-Q$194)*10)),1))</f>
        <v>4.5999999999999996</v>
      </c>
      <c r="R108" s="94">
        <f t="shared" si="13"/>
        <v>7.4</v>
      </c>
      <c r="S108" s="93">
        <f>IF('Indicator Data'!Y111="No data","x",ROUND(IF('Indicator Data'!Y111&gt;S$195,0,IF('Indicator Data'!Y111&lt;S$194,10,(S$195-'Indicator Data'!Y111)/(S$195-S$194)*10)),1))</f>
        <v>9.8000000000000007</v>
      </c>
      <c r="T108" s="93">
        <f>IF('Indicator Data'!Z111="No data","x",ROUND(IF('Indicator Data'!Z111&gt;T$195,0,IF('Indicator Data'!Z111&lt;T$194,10,(T$195-'Indicator Data'!Z111)/(T$195-T$194)*10)),1))</f>
        <v>9.6999999999999993</v>
      </c>
      <c r="U108" s="93">
        <f>IF('Indicator Data'!AC111="No data","x",ROUND(IF('Indicator Data'!AC111&gt;U$195,0,IF('Indicator Data'!AC111&lt;U$194,10,(U$195-'Indicator Data'!AC111)/(U$195-U$194)*10)),1))</f>
        <v>9.8000000000000007</v>
      </c>
      <c r="V108" s="93">
        <f>IF('Indicator Data'!AD111="No data","x",ROUND(IF('Indicator Data'!AD111&gt;V$195,10,IF('Indicator Data'!AD111&lt;V$194,0,10-(V$195-'Indicator Data'!AD111)/(V$195-V$194)*10)),1))</f>
        <v>6.5</v>
      </c>
      <c r="W108" s="94">
        <f t="shared" si="14"/>
        <v>9</v>
      </c>
      <c r="X108" s="95">
        <f t="shared" si="15"/>
        <v>7.9</v>
      </c>
      <c r="Y108" s="171"/>
    </row>
    <row r="109" spans="1:25" s="4" customFormat="1" x14ac:dyDescent="0.35">
      <c r="A109" s="126" t="str">
        <f>'Indicator Data'!A112</f>
        <v>Malta</v>
      </c>
      <c r="B109" s="47" t="str">
        <f>'Indicator Data'!B112</f>
        <v>MLT</v>
      </c>
      <c r="C109" s="93" t="str">
        <f>IF('Indicator Data'!AR112="No data","x",ROUND(IF('Indicator Data'!AR112&gt;C$195,0,IF('Indicator Data'!AR112&lt;C$194,10,(C$195-'Indicator Data'!AR112)/(C$195-C$194)*10)),1))</f>
        <v>x</v>
      </c>
      <c r="D109" s="94" t="str">
        <f t="shared" si="8"/>
        <v>x</v>
      </c>
      <c r="E109" s="93">
        <f>IF('Indicator Data'!AT112="No data","x",ROUND(IF('Indicator Data'!AT112&gt;E$195,0,IF('Indicator Data'!AT112&lt;E$194,10,(E$195-'Indicator Data'!AT112)/(E$195-E$194)*10)),1))</f>
        <v>4.5999999999999996</v>
      </c>
      <c r="F109" s="93">
        <f>IF('Indicator Data'!AS112="No data","x",ROUND(IF('Indicator Data'!AS112&gt;F$195,0,IF('Indicator Data'!AS112&lt;F$194,10,(F$195-'Indicator Data'!AS112)/(F$195-F$194)*10)),1))</f>
        <v>3</v>
      </c>
      <c r="G109" s="94">
        <f t="shared" si="9"/>
        <v>3.8</v>
      </c>
      <c r="H109" s="95">
        <f t="shared" si="10"/>
        <v>3.8</v>
      </c>
      <c r="I109" s="93">
        <f>IF('Indicator Data'!AV112="No data","x",ROUND(IF('Indicator Data'!AV112^2&gt;I$195,0,IF('Indicator Data'!AV112^2&lt;I$194,10,(I$195-'Indicator Data'!AV112^2)/(I$195-I$194)*10)),1))</f>
        <v>1.3</v>
      </c>
      <c r="J109" s="93">
        <f>IF(OR('Indicator Data'!AU112=0,'Indicator Data'!AU112="No data"),"x",ROUND(IF('Indicator Data'!AU112&gt;J$195,0,IF('Indicator Data'!AU112&lt;J$194,10,(J$195-'Indicator Data'!AU112)/(J$195-J$194)*10)),1))</f>
        <v>0</v>
      </c>
      <c r="K109" s="93">
        <f>IF('Indicator Data'!AW112="No data","x",ROUND(IF('Indicator Data'!AW112&gt;K$195,0,IF('Indicator Data'!AW112&lt;K$194,10,(K$195-'Indicator Data'!AW112)/(K$195-K$194)*10)),1))</f>
        <v>2.2999999999999998</v>
      </c>
      <c r="L109" s="93">
        <f>IF('Indicator Data'!AX112="No data","x",ROUND(IF('Indicator Data'!AX112&gt;L$195,0,IF('Indicator Data'!AX112&lt;L$194,10,(L$195-'Indicator Data'!AX112)/(L$195-L$194)*10)),1))</f>
        <v>3.9</v>
      </c>
      <c r="M109" s="94">
        <f t="shared" si="11"/>
        <v>1.9</v>
      </c>
      <c r="N109" s="143">
        <f>IF('Indicator Data'!AY112="No data","x",'Indicator Data'!AY112/'Indicator Data'!BE112*100)</f>
        <v>843.75</v>
      </c>
      <c r="O109" s="93">
        <f t="shared" si="12"/>
        <v>0</v>
      </c>
      <c r="P109" s="93">
        <f>IF('Indicator Data'!AZ112="No data","x",ROUND(IF('Indicator Data'!AZ112&gt;P$195,0,IF('Indicator Data'!AZ112&lt;P$194,10,(P$195-'Indicator Data'!AZ112)/(P$195-P$194)*10)),1))</f>
        <v>0</v>
      </c>
      <c r="Q109" s="93">
        <f>IF('Indicator Data'!BA112="No data","x",ROUND(IF('Indicator Data'!BA112&gt;Q$195,0,IF('Indicator Data'!BA112&lt;Q$194,10,(Q$195-'Indicator Data'!BA112)/(Q$195-Q$194)*10)),1))</f>
        <v>0</v>
      </c>
      <c r="R109" s="94">
        <f t="shared" si="13"/>
        <v>0</v>
      </c>
      <c r="S109" s="93">
        <f>IF('Indicator Data'!Y112="No data","x",ROUND(IF('Indicator Data'!Y112&gt;S$195,0,IF('Indicator Data'!Y112&lt;S$194,10,(S$195-'Indicator Data'!Y112)/(S$195-S$194)*10)),1))</f>
        <v>0.2</v>
      </c>
      <c r="T109" s="93">
        <f>IF('Indicator Data'!Z112="No data","x",ROUND(IF('Indicator Data'!Z112&gt;T$195,0,IF('Indicator Data'!Z112&lt;T$194,10,(T$195-'Indicator Data'!Z112)/(T$195-T$194)*10)),1))</f>
        <v>2.1</v>
      </c>
      <c r="U109" s="93">
        <f>IF('Indicator Data'!AC112="No data","x",ROUND(IF('Indicator Data'!AC112&gt;U$195,0,IF('Indicator Data'!AC112&lt;U$194,10,(U$195-'Indicator Data'!AC112)/(U$195-U$194)*10)),1))</f>
        <v>0</v>
      </c>
      <c r="V109" s="93">
        <f>IF('Indicator Data'!AD112="No data","x",ROUND(IF('Indicator Data'!AD112&gt;V$195,10,IF('Indicator Data'!AD112&lt;V$194,0,10-(V$195-'Indicator Data'!AD112)/(V$195-V$194)*10)),1))</f>
        <v>0.1</v>
      </c>
      <c r="W109" s="94">
        <f t="shared" si="14"/>
        <v>0.6</v>
      </c>
      <c r="X109" s="95">
        <f t="shared" si="15"/>
        <v>0.8</v>
      </c>
      <c r="Y109" s="171"/>
    </row>
    <row r="110" spans="1:25" s="4" customFormat="1" x14ac:dyDescent="0.35">
      <c r="A110" s="126" t="str">
        <f>'Indicator Data'!A113</f>
        <v>Marshall Islands</v>
      </c>
      <c r="B110" s="47" t="str">
        <f>'Indicator Data'!B113</f>
        <v>MHL</v>
      </c>
      <c r="C110" s="93">
        <f>IF('Indicator Data'!AR113="No data","x",ROUND(IF('Indicator Data'!AR113&gt;C$195,0,IF('Indicator Data'!AR113&lt;C$194,10,(C$195-'Indicator Data'!AR113)/(C$195-C$194)*10)),1))</f>
        <v>7.3</v>
      </c>
      <c r="D110" s="94">
        <f t="shared" si="8"/>
        <v>7.3</v>
      </c>
      <c r="E110" s="93" t="str">
        <f>IF('Indicator Data'!AT113="No data","x",ROUND(IF('Indicator Data'!AT113&gt;E$195,0,IF('Indicator Data'!AT113&lt;E$194,10,(E$195-'Indicator Data'!AT113)/(E$195-E$194)*10)),1))</f>
        <v>x</v>
      </c>
      <c r="F110" s="93">
        <f>IF('Indicator Data'!AS113="No data","x",ROUND(IF('Indicator Data'!AS113&gt;F$195,0,IF('Indicator Data'!AS113&lt;F$194,10,(F$195-'Indicator Data'!AS113)/(F$195-F$194)*10)),1))</f>
        <v>8.1</v>
      </c>
      <c r="G110" s="94">
        <f t="shared" si="9"/>
        <v>8.1</v>
      </c>
      <c r="H110" s="95">
        <f t="shared" si="10"/>
        <v>7.7</v>
      </c>
      <c r="I110" s="93">
        <f>IF('Indicator Data'!AV113="No data","x",ROUND(IF('Indicator Data'!AV113^2&gt;I$195,0,IF('Indicator Data'!AV113^2&lt;I$194,10,(I$195-'Indicator Data'!AV113^2)/(I$195-I$194)*10)),1))</f>
        <v>0.4</v>
      </c>
      <c r="J110" s="93">
        <f>IF(OR('Indicator Data'!AU113=0,'Indicator Data'!AU113="No data"),"x",ROUND(IF('Indicator Data'!AU113&gt;J$195,0,IF('Indicator Data'!AU113&lt;J$194,10,(J$195-'Indicator Data'!AU113)/(J$195-J$194)*10)),1))</f>
        <v>0.7</v>
      </c>
      <c r="K110" s="93">
        <f>IF('Indicator Data'!AW113="No data","x",ROUND(IF('Indicator Data'!AW113&gt;K$195,0,IF('Indicator Data'!AW113&lt;K$194,10,(K$195-'Indicator Data'!AW113)/(K$195-K$194)*10)),1))</f>
        <v>7</v>
      </c>
      <c r="L110" s="93">
        <f>IF('Indicator Data'!AX113="No data","x",ROUND(IF('Indicator Data'!AX113&gt;L$195,0,IF('Indicator Data'!AX113&lt;L$194,10,(L$195-'Indicator Data'!AX113)/(L$195-L$194)*10)),1))</f>
        <v>8.8000000000000007</v>
      </c>
      <c r="M110" s="94">
        <f t="shared" si="11"/>
        <v>4.2</v>
      </c>
      <c r="N110" s="143">
        <f>IF('Indicator Data'!AY113="No data","x",'Indicator Data'!AY113/'Indicator Data'!BE113*100)</f>
        <v>144.44444444444443</v>
      </c>
      <c r="O110" s="93">
        <f t="shared" si="12"/>
        <v>0</v>
      </c>
      <c r="P110" s="93">
        <f>IF('Indicator Data'!AZ113="No data","x",ROUND(IF('Indicator Data'!AZ113&gt;P$195,0,IF('Indicator Data'!AZ113&lt;P$194,10,(P$195-'Indicator Data'!AZ113)/(P$195-P$194)*10)),1))</f>
        <v>2.6</v>
      </c>
      <c r="Q110" s="93">
        <f>IF('Indicator Data'!BA113="No data","x",ROUND(IF('Indicator Data'!BA113&gt;Q$195,0,IF('Indicator Data'!BA113&lt;Q$194,10,(Q$195-'Indicator Data'!BA113)/(Q$195-Q$194)*10)),1))</f>
        <v>1.1000000000000001</v>
      </c>
      <c r="R110" s="94">
        <f t="shared" si="13"/>
        <v>1.2</v>
      </c>
      <c r="S110" s="93">
        <f>IF('Indicator Data'!Y113="No data","x",ROUND(IF('Indicator Data'!Y113&gt;S$195,0,IF('Indicator Data'!Y113&lt;S$194,10,(S$195-'Indicator Data'!Y113)/(S$195-S$194)*10)),1))</f>
        <v>8.9</v>
      </c>
      <c r="T110" s="93">
        <f>IF('Indicator Data'!Z113="No data","x",ROUND(IF('Indicator Data'!Z113&gt;T$195,0,IF('Indicator Data'!Z113&lt;T$194,10,(T$195-'Indicator Data'!Z113)/(T$195-T$194)*10)),1))</f>
        <v>4.0999999999999996</v>
      </c>
      <c r="U110" s="93">
        <f>IF('Indicator Data'!AC113="No data","x",ROUND(IF('Indicator Data'!AC113&gt;U$195,0,IF('Indicator Data'!AC113&lt;U$194,10,(U$195-'Indicator Data'!AC113)/(U$195-U$194)*10)),1))</f>
        <v>7.2</v>
      </c>
      <c r="V110" s="93" t="str">
        <f>IF('Indicator Data'!AD113="No data","x",ROUND(IF('Indicator Data'!AD113&gt;V$195,10,IF('Indicator Data'!AD113&lt;V$194,0,10-(V$195-'Indicator Data'!AD113)/(V$195-V$194)*10)),1))</f>
        <v>x</v>
      </c>
      <c r="W110" s="94">
        <f t="shared" si="14"/>
        <v>6.7</v>
      </c>
      <c r="X110" s="95">
        <f t="shared" si="15"/>
        <v>4</v>
      </c>
      <c r="Y110" s="171"/>
    </row>
    <row r="111" spans="1:25" s="4" customFormat="1" x14ac:dyDescent="0.35">
      <c r="A111" s="126" t="str">
        <f>'Indicator Data'!A114</f>
        <v>Mauritania</v>
      </c>
      <c r="B111" s="47" t="str">
        <f>'Indicator Data'!B114</f>
        <v>MRT</v>
      </c>
      <c r="C111" s="93">
        <f>IF('Indicator Data'!AR114="No data","x",ROUND(IF('Indicator Data'!AR114&gt;C$195,0,IF('Indicator Data'!AR114&lt;C$194,10,(C$195-'Indicator Data'!AR114)/(C$195-C$194)*10)),1))</f>
        <v>4.8</v>
      </c>
      <c r="D111" s="94">
        <f t="shared" si="8"/>
        <v>4.8</v>
      </c>
      <c r="E111" s="93">
        <f>IF('Indicator Data'!AT114="No data","x",ROUND(IF('Indicator Data'!AT114&gt;E$195,0,IF('Indicator Data'!AT114&lt;E$194,10,(E$195-'Indicator Data'!AT114)/(E$195-E$194)*10)),1))</f>
        <v>7.3</v>
      </c>
      <c r="F111" s="93">
        <f>IF('Indicator Data'!AS114="No data","x",ROUND(IF('Indicator Data'!AS114&gt;F$195,0,IF('Indicator Data'!AS114&lt;F$194,10,(F$195-'Indicator Data'!AS114)/(F$195-F$194)*10)),1))</f>
        <v>6.4</v>
      </c>
      <c r="G111" s="94">
        <f t="shared" si="9"/>
        <v>6.9</v>
      </c>
      <c r="H111" s="95">
        <f t="shared" si="10"/>
        <v>5.9</v>
      </c>
      <c r="I111" s="93">
        <f>IF('Indicator Data'!AV114="No data","x",ROUND(IF('Indicator Data'!AV114^2&gt;I$195,0,IF('Indicator Data'!AV114^2&lt;I$194,10,(I$195-'Indicator Data'!AV114^2)/(I$195-I$194)*10)),1))</f>
        <v>8</v>
      </c>
      <c r="J111" s="93">
        <f>IF(OR('Indicator Data'!AU114=0,'Indicator Data'!AU114="No data"),"x",ROUND(IF('Indicator Data'!AU114&gt;J$195,0,IF('Indicator Data'!AU114&lt;J$194,10,(J$195-'Indicator Data'!AU114)/(J$195-J$194)*10)),1))</f>
        <v>5.8</v>
      </c>
      <c r="K111" s="93">
        <f>IF('Indicator Data'!AW114="No data","x",ROUND(IF('Indicator Data'!AW114&gt;K$195,0,IF('Indicator Data'!AW114&lt;K$194,10,(K$195-'Indicator Data'!AW114)/(K$195-K$194)*10)),1))</f>
        <v>8.1999999999999993</v>
      </c>
      <c r="L111" s="93">
        <f>IF('Indicator Data'!AX114="No data","x",ROUND(IF('Indicator Data'!AX114&gt;L$195,0,IF('Indicator Data'!AX114&lt;L$194,10,(L$195-'Indicator Data'!AX114)/(L$195-L$194)*10)),1))</f>
        <v>5.8</v>
      </c>
      <c r="M111" s="94">
        <f t="shared" si="11"/>
        <v>7</v>
      </c>
      <c r="N111" s="143">
        <f>IF('Indicator Data'!AY114="No data","x",'Indicator Data'!AY114/'Indicator Data'!BE114*100)</f>
        <v>1.4553216260793636</v>
      </c>
      <c r="O111" s="93">
        <f t="shared" si="12"/>
        <v>10</v>
      </c>
      <c r="P111" s="93">
        <f>IF('Indicator Data'!AZ114="No data","x",ROUND(IF('Indicator Data'!AZ114&gt;P$195,0,IF('Indicator Data'!AZ114&lt;P$194,10,(P$195-'Indicator Data'!AZ114)/(P$195-P$194)*10)),1))</f>
        <v>6.7</v>
      </c>
      <c r="Q111" s="93">
        <f>IF('Indicator Data'!BA114="No data","x",ROUND(IF('Indicator Data'!BA114&gt;Q$195,0,IF('Indicator Data'!BA114&lt;Q$194,10,(Q$195-'Indicator Data'!BA114)/(Q$195-Q$194)*10)),1))</f>
        <v>8.4</v>
      </c>
      <c r="R111" s="94">
        <f t="shared" si="13"/>
        <v>8.4</v>
      </c>
      <c r="S111" s="93">
        <f>IF('Indicator Data'!Y114="No data","x",ROUND(IF('Indicator Data'!Y114&gt;S$195,0,IF('Indicator Data'!Y114&lt;S$194,10,(S$195-'Indicator Data'!Y114)/(S$195-S$194)*10)),1))</f>
        <v>9.6999999999999993</v>
      </c>
      <c r="T111" s="93">
        <f>IF('Indicator Data'!Z114="No data","x",ROUND(IF('Indicator Data'!Z114&gt;T$195,0,IF('Indicator Data'!Z114&lt;T$194,10,(T$195-'Indicator Data'!Z114)/(T$195-T$194)*10)),1))</f>
        <v>5.4</v>
      </c>
      <c r="U111" s="93">
        <f>IF('Indicator Data'!AC114="No data","x",ROUND(IF('Indicator Data'!AC114&gt;U$195,0,IF('Indicator Data'!AC114&lt;U$194,10,(U$195-'Indicator Data'!AC114)/(U$195-U$194)*10)),1))</f>
        <v>9.6</v>
      </c>
      <c r="V111" s="93">
        <f>IF('Indicator Data'!AD114="No data","x",ROUND(IF('Indicator Data'!AD114&gt;V$195,10,IF('Indicator Data'!AD114&lt;V$194,0,10-(V$195-'Indicator Data'!AD114)/(V$195-V$194)*10)),1))</f>
        <v>6.7</v>
      </c>
      <c r="W111" s="94">
        <f t="shared" si="14"/>
        <v>7.9</v>
      </c>
      <c r="X111" s="95">
        <f t="shared" si="15"/>
        <v>7.8</v>
      </c>
      <c r="Y111" s="171"/>
    </row>
    <row r="112" spans="1:25" s="4" customFormat="1" x14ac:dyDescent="0.35">
      <c r="A112" s="126" t="str">
        <f>'Indicator Data'!A115</f>
        <v>Mauritius</v>
      </c>
      <c r="B112" s="47" t="str">
        <f>'Indicator Data'!B115</f>
        <v>MUS</v>
      </c>
      <c r="C112" s="93">
        <f>IF('Indicator Data'!AR115="No data","x",ROUND(IF('Indicator Data'!AR115&gt;C$195,0,IF('Indicator Data'!AR115&lt;C$194,10,(C$195-'Indicator Data'!AR115)/(C$195-C$194)*10)),1))</f>
        <v>3.3</v>
      </c>
      <c r="D112" s="94">
        <f t="shared" si="8"/>
        <v>3.3</v>
      </c>
      <c r="E112" s="93">
        <f>IF('Indicator Data'!AT115="No data","x",ROUND(IF('Indicator Data'!AT115&gt;E$195,0,IF('Indicator Data'!AT115&lt;E$194,10,(E$195-'Indicator Data'!AT115)/(E$195-E$194)*10)),1))</f>
        <v>4.9000000000000004</v>
      </c>
      <c r="F112" s="93">
        <f>IF('Indicator Data'!AS115="No data","x",ROUND(IF('Indicator Data'!AS115&gt;F$195,0,IF('Indicator Data'!AS115&lt;F$194,10,(F$195-'Indicator Data'!AS115)/(F$195-F$194)*10)),1))</f>
        <v>3.2</v>
      </c>
      <c r="G112" s="94">
        <f t="shared" si="9"/>
        <v>4.0999999999999996</v>
      </c>
      <c r="H112" s="95">
        <f t="shared" si="10"/>
        <v>3.7</v>
      </c>
      <c r="I112" s="93">
        <f>IF('Indicator Data'!AV115="No data","x",ROUND(IF('Indicator Data'!AV115^2&gt;I$195,0,IF('Indicator Data'!AV115^2&lt;I$194,10,(I$195-'Indicator Data'!AV115^2)/(I$195-I$194)*10)),1))</f>
        <v>2</v>
      </c>
      <c r="J112" s="93">
        <f>IF(OR('Indicator Data'!AU115=0,'Indicator Data'!AU115="No data"),"x",ROUND(IF('Indicator Data'!AU115&gt;J$195,0,IF('Indicator Data'!AU115&lt;J$194,10,(J$195-'Indicator Data'!AU115)/(J$195-J$194)*10)),1))</f>
        <v>0.1</v>
      </c>
      <c r="K112" s="93">
        <f>IF('Indicator Data'!AW115="No data","x",ROUND(IF('Indicator Data'!AW115&gt;K$195,0,IF('Indicator Data'!AW115&lt;K$194,10,(K$195-'Indicator Data'!AW115)/(K$195-K$194)*10)),1))</f>
        <v>4.8</v>
      </c>
      <c r="L112" s="93">
        <f>IF('Indicator Data'!AX115="No data","x",ROUND(IF('Indicator Data'!AX115&gt;L$195,0,IF('Indicator Data'!AX115&lt;L$194,10,(L$195-'Indicator Data'!AX115)/(L$195-L$194)*10)),1))</f>
        <v>2.9</v>
      </c>
      <c r="M112" s="94">
        <f t="shared" si="11"/>
        <v>2.5</v>
      </c>
      <c r="N112" s="143">
        <f>IF('Indicator Data'!AY115="No data","x",'Indicator Data'!AY115/'Indicator Data'!BE115*100)</f>
        <v>137.93103448275863</v>
      </c>
      <c r="O112" s="93">
        <f t="shared" si="12"/>
        <v>0</v>
      </c>
      <c r="P112" s="93">
        <f>IF('Indicator Data'!AZ115="No data","x",ROUND(IF('Indicator Data'!AZ115&gt;P$195,0,IF('Indicator Data'!AZ115&lt;P$194,10,(P$195-'Indicator Data'!AZ115)/(P$195-P$194)*10)),1))</f>
        <v>0.8</v>
      </c>
      <c r="Q112" s="93">
        <f>IF('Indicator Data'!BA115="No data","x",ROUND(IF('Indicator Data'!BA115&gt;Q$195,0,IF('Indicator Data'!BA115&lt;Q$194,10,(Q$195-'Indicator Data'!BA115)/(Q$195-Q$194)*10)),1))</f>
        <v>0</v>
      </c>
      <c r="R112" s="94">
        <f t="shared" si="13"/>
        <v>0.3</v>
      </c>
      <c r="S112" s="93" t="str">
        <f>IF('Indicator Data'!Y115="No data","x",ROUND(IF('Indicator Data'!Y115&gt;S$195,0,IF('Indicator Data'!Y115&lt;S$194,10,(S$195-'Indicator Data'!Y115)/(S$195-S$194)*10)),1))</f>
        <v>x</v>
      </c>
      <c r="T112" s="93">
        <f>IF('Indicator Data'!Z115="No data","x",ROUND(IF('Indicator Data'!Z115&gt;T$195,0,IF('Indicator Data'!Z115&lt;T$194,10,(T$195-'Indicator Data'!Z115)/(T$195-T$194)*10)),1))</f>
        <v>2.6</v>
      </c>
      <c r="U112" s="93">
        <f>IF('Indicator Data'!AC115="No data","x",ROUND(IF('Indicator Data'!AC115&gt;U$195,0,IF('Indicator Data'!AC115&lt;U$194,10,(U$195-'Indicator Data'!AC115)/(U$195-U$194)*10)),1))</f>
        <v>6.4</v>
      </c>
      <c r="V112" s="93">
        <f>IF('Indicator Data'!AD115="No data","x",ROUND(IF('Indicator Data'!AD115&gt;V$195,10,IF('Indicator Data'!AD115&lt;V$194,0,10-(V$195-'Indicator Data'!AD115)/(V$195-V$194)*10)),1))</f>
        <v>0.6</v>
      </c>
      <c r="W112" s="94">
        <f t="shared" si="14"/>
        <v>3.2</v>
      </c>
      <c r="X112" s="95">
        <f t="shared" si="15"/>
        <v>2</v>
      </c>
      <c r="Y112" s="171"/>
    </row>
    <row r="113" spans="1:25" s="4" customFormat="1" x14ac:dyDescent="0.35">
      <c r="A113" s="126" t="str">
        <f>'Indicator Data'!A116</f>
        <v>Mexico</v>
      </c>
      <c r="B113" s="47" t="str">
        <f>'Indicator Data'!B116</f>
        <v>MEX</v>
      </c>
      <c r="C113" s="93">
        <f>IF('Indicator Data'!AR116="No data","x",ROUND(IF('Indicator Data'!AR116&gt;C$195,0,IF('Indicator Data'!AR116&lt;C$194,10,(C$195-'Indicator Data'!AR116)/(C$195-C$194)*10)),1))</f>
        <v>5.0999999999999996</v>
      </c>
      <c r="D113" s="94">
        <f t="shared" si="8"/>
        <v>5.0999999999999996</v>
      </c>
      <c r="E113" s="93">
        <f>IF('Indicator Data'!AT116="No data","x",ROUND(IF('Indicator Data'!AT116&gt;E$195,0,IF('Indicator Data'!AT116&lt;E$194,10,(E$195-'Indicator Data'!AT116)/(E$195-E$194)*10)),1))</f>
        <v>7.2</v>
      </c>
      <c r="F113" s="93">
        <f>IF('Indicator Data'!AS116="No data","x",ROUND(IF('Indicator Data'!AS116&gt;F$195,0,IF('Indicator Data'!AS116&lt;F$194,10,(F$195-'Indicator Data'!AS116)/(F$195-F$194)*10)),1))</f>
        <v>5.0999999999999996</v>
      </c>
      <c r="G113" s="94">
        <f t="shared" si="9"/>
        <v>6.2</v>
      </c>
      <c r="H113" s="95">
        <f t="shared" si="10"/>
        <v>5.7</v>
      </c>
      <c r="I113" s="93">
        <f>IF('Indicator Data'!AV116="No data","x",ROUND(IF('Indicator Data'!AV116^2&gt;I$195,0,IF('Indicator Data'!AV116^2&lt;I$194,10,(I$195-'Indicator Data'!AV116^2)/(I$195-I$194)*10)),1))</f>
        <v>1.2</v>
      </c>
      <c r="J113" s="93">
        <f>IF(OR('Indicator Data'!AU116=0,'Indicator Data'!AU116="No data"),"x",ROUND(IF('Indicator Data'!AU116&gt;J$195,0,IF('Indicator Data'!AU116&lt;J$194,10,(J$195-'Indicator Data'!AU116)/(J$195-J$194)*10)),1))</f>
        <v>0</v>
      </c>
      <c r="K113" s="93">
        <f>IF('Indicator Data'!AW116="No data","x",ROUND(IF('Indicator Data'!AW116&gt;K$195,0,IF('Indicator Data'!AW116&lt;K$194,10,(K$195-'Indicator Data'!AW116)/(K$195-K$194)*10)),1))</f>
        <v>4.0999999999999996</v>
      </c>
      <c r="L113" s="93">
        <f>IF('Indicator Data'!AX116="No data","x",ROUND(IF('Indicator Data'!AX116&gt;L$195,0,IF('Indicator Data'!AX116&lt;L$194,10,(L$195-'Indicator Data'!AX116)/(L$195-L$194)*10)),1))</f>
        <v>5.7</v>
      </c>
      <c r="M113" s="94">
        <f t="shared" si="11"/>
        <v>2.8</v>
      </c>
      <c r="N113" s="143">
        <f>IF('Indicator Data'!AY116="No data","x",'Indicator Data'!AY116/'Indicator Data'!BE116*100)</f>
        <v>18.518994830113943</v>
      </c>
      <c r="O113" s="93">
        <f t="shared" si="12"/>
        <v>8.1999999999999993</v>
      </c>
      <c r="P113" s="93">
        <f>IF('Indicator Data'!AZ116="No data","x",ROUND(IF('Indicator Data'!AZ116&gt;P$195,0,IF('Indicator Data'!AZ116&lt;P$194,10,(P$195-'Indicator Data'!AZ116)/(P$195-P$194)*10)),1))</f>
        <v>1.6</v>
      </c>
      <c r="Q113" s="93">
        <f>IF('Indicator Data'!BA116="No data","x",ROUND(IF('Indicator Data'!BA116&gt;Q$195,0,IF('Indicator Data'!BA116&lt;Q$194,10,(Q$195-'Indicator Data'!BA116)/(Q$195-Q$194)*10)),1))</f>
        <v>0.8</v>
      </c>
      <c r="R113" s="94">
        <f t="shared" si="13"/>
        <v>3.5</v>
      </c>
      <c r="S113" s="93">
        <f>IF('Indicator Data'!Y116="No data","x",ROUND(IF('Indicator Data'!Y116&gt;S$195,0,IF('Indicator Data'!Y116&lt;S$194,10,(S$195-'Indicator Data'!Y116)/(S$195-S$194)*10)),1))</f>
        <v>4.8</v>
      </c>
      <c r="T113" s="93">
        <f>IF('Indicator Data'!Z116="No data","x",ROUND(IF('Indicator Data'!Z116&gt;T$195,0,IF('Indicator Data'!Z116&lt;T$194,10,(T$195-'Indicator Data'!Z116)/(T$195-T$194)*10)),1))</f>
        <v>0.8</v>
      </c>
      <c r="U113" s="93">
        <f>IF('Indicator Data'!AC116="No data","x",ROUND(IF('Indicator Data'!AC116&gt;U$195,0,IF('Indicator Data'!AC116&lt;U$194,10,(U$195-'Indicator Data'!AC116)/(U$195-U$194)*10)),1))</f>
        <v>6.8</v>
      </c>
      <c r="V113" s="93">
        <f>IF('Indicator Data'!AD116="No data","x",ROUND(IF('Indicator Data'!AD116&gt;V$195,10,IF('Indicator Data'!AD116&lt;V$194,0,10-(V$195-'Indicator Data'!AD116)/(V$195-V$194)*10)),1))</f>
        <v>0.4</v>
      </c>
      <c r="W113" s="94">
        <f t="shared" si="14"/>
        <v>3.2</v>
      </c>
      <c r="X113" s="95">
        <f t="shared" si="15"/>
        <v>3.2</v>
      </c>
      <c r="Y113" s="171"/>
    </row>
    <row r="114" spans="1:25" s="4" customFormat="1" x14ac:dyDescent="0.35">
      <c r="A114" s="126" t="str">
        <f>'Indicator Data'!A117</f>
        <v>Micronesia</v>
      </c>
      <c r="B114" s="47" t="str">
        <f>'Indicator Data'!B117</f>
        <v>FSM</v>
      </c>
      <c r="C114" s="93">
        <f>IF('Indicator Data'!AR117="No data","x",ROUND(IF('Indicator Data'!AR117&gt;C$195,0,IF('Indicator Data'!AR117&lt;C$194,10,(C$195-'Indicator Data'!AR117)/(C$195-C$194)*10)),1))</f>
        <v>6</v>
      </c>
      <c r="D114" s="94">
        <f t="shared" si="8"/>
        <v>6</v>
      </c>
      <c r="E114" s="93" t="str">
        <f>IF('Indicator Data'!AT117="No data","x",ROUND(IF('Indicator Data'!AT117&gt;E$195,0,IF('Indicator Data'!AT117&lt;E$194,10,(E$195-'Indicator Data'!AT117)/(E$195-E$194)*10)),1))</f>
        <v>x</v>
      </c>
      <c r="F114" s="93">
        <f>IF('Indicator Data'!AS117="No data","x",ROUND(IF('Indicator Data'!AS117&gt;F$195,0,IF('Indicator Data'!AS117&lt;F$194,10,(F$195-'Indicator Data'!AS117)/(F$195-F$194)*10)),1))</f>
        <v>4.8</v>
      </c>
      <c r="G114" s="94">
        <f t="shared" si="9"/>
        <v>4.8</v>
      </c>
      <c r="H114" s="95">
        <f t="shared" si="10"/>
        <v>5.4</v>
      </c>
      <c r="I114" s="93" t="str">
        <f>IF('Indicator Data'!AV117="No data","x",ROUND(IF('Indicator Data'!AV117^2&gt;I$195,0,IF('Indicator Data'!AV117^2&lt;I$194,10,(I$195-'Indicator Data'!AV117^2)/(I$195-I$194)*10)),1))</f>
        <v>x</v>
      </c>
      <c r="J114" s="93">
        <f>IF(OR('Indicator Data'!AU117=0,'Indicator Data'!AU117="No data"),"x",ROUND(IF('Indicator Data'!AU117&gt;J$195,0,IF('Indicator Data'!AU117&lt;J$194,10,(J$195-'Indicator Data'!AU117)/(J$195-J$194)*10)),1))</f>
        <v>2.5</v>
      </c>
      <c r="K114" s="93">
        <f>IF('Indicator Data'!AW117="No data","x",ROUND(IF('Indicator Data'!AW117&gt;K$195,0,IF('Indicator Data'!AW117&lt;K$194,10,(K$195-'Indicator Data'!AW117)/(K$195-K$194)*10)),1))</f>
        <v>6.7</v>
      </c>
      <c r="L114" s="93">
        <f>IF('Indicator Data'!AX117="No data","x",ROUND(IF('Indicator Data'!AX117&gt;L$195,0,IF('Indicator Data'!AX117&lt;L$194,10,(L$195-'Indicator Data'!AX117)/(L$195-L$194)*10)),1))</f>
        <v>9.1</v>
      </c>
      <c r="M114" s="94">
        <f t="shared" si="11"/>
        <v>6.1</v>
      </c>
      <c r="N114" s="143">
        <f>IF('Indicator Data'!AY117="No data","x",'Indicator Data'!AY117/'Indicator Data'!BE117*100)</f>
        <v>54.285714285714285</v>
      </c>
      <c r="O114" s="93">
        <f t="shared" si="12"/>
        <v>4.5999999999999996</v>
      </c>
      <c r="P114" s="93">
        <f>IF('Indicator Data'!AZ117="No data","x",ROUND(IF('Indicator Data'!AZ117&gt;P$195,0,IF('Indicator Data'!AZ117&lt;P$194,10,(P$195-'Indicator Data'!AZ117)/(P$195-P$194)*10)),1))</f>
        <v>4.8</v>
      </c>
      <c r="Q114" s="93">
        <f>IF('Indicator Data'!BA117="No data","x",ROUND(IF('Indicator Data'!BA117&gt;Q$195,0,IF('Indicator Data'!BA117&lt;Q$194,10,(Q$195-'Indicator Data'!BA117)/(Q$195-Q$194)*10)),1))</f>
        <v>2.2000000000000002</v>
      </c>
      <c r="R114" s="94">
        <f t="shared" si="13"/>
        <v>3.9</v>
      </c>
      <c r="S114" s="93">
        <f>IF('Indicator Data'!Y117="No data","x",ROUND(IF('Indicator Data'!Y117&gt;S$195,0,IF('Indicator Data'!Y117&lt;S$194,10,(S$195-'Indicator Data'!Y117)/(S$195-S$194)*10)),1))</f>
        <v>9.6</v>
      </c>
      <c r="T114" s="93">
        <f>IF('Indicator Data'!Z117="No data","x",ROUND(IF('Indicator Data'!Z117&gt;T$195,0,IF('Indicator Data'!Z117&lt;T$194,10,(T$195-'Indicator Data'!Z117)/(T$195-T$194)*10)),1))</f>
        <v>5.9</v>
      </c>
      <c r="U114" s="93">
        <f>IF('Indicator Data'!AC117="No data","x",ROUND(IF('Indicator Data'!AC117&gt;U$195,0,IF('Indicator Data'!AC117&lt;U$194,10,(U$195-'Indicator Data'!AC117)/(U$195-U$194)*10)),1))</f>
        <v>8.6</v>
      </c>
      <c r="V114" s="93">
        <f>IF('Indicator Data'!AD117="No data","x",ROUND(IF('Indicator Data'!AD117&gt;V$195,10,IF('Indicator Data'!AD117&lt;V$194,0,10-(V$195-'Indicator Data'!AD117)/(V$195-V$194)*10)),1))</f>
        <v>1.1000000000000001</v>
      </c>
      <c r="W114" s="94">
        <f t="shared" si="14"/>
        <v>6.3</v>
      </c>
      <c r="X114" s="95">
        <f t="shared" si="15"/>
        <v>5.4</v>
      </c>
      <c r="Y114" s="171"/>
    </row>
    <row r="115" spans="1:25" s="4" customFormat="1" x14ac:dyDescent="0.35">
      <c r="A115" s="126" t="str">
        <f>'Indicator Data'!A118</f>
        <v>Moldova Republic of</v>
      </c>
      <c r="B115" s="47" t="str">
        <f>'Indicator Data'!B118</f>
        <v>MDA</v>
      </c>
      <c r="C115" s="93">
        <f>IF('Indicator Data'!AR118="No data","x",ROUND(IF('Indicator Data'!AR118&gt;C$195,0,IF('Indicator Data'!AR118&lt;C$194,10,(C$195-'Indicator Data'!AR118)/(C$195-C$194)*10)),1))</f>
        <v>6.2</v>
      </c>
      <c r="D115" s="94">
        <f t="shared" si="8"/>
        <v>6.2</v>
      </c>
      <c r="E115" s="93">
        <f>IF('Indicator Data'!AT118="No data","x",ROUND(IF('Indicator Data'!AT118&gt;E$195,0,IF('Indicator Data'!AT118&lt;E$194,10,(E$195-'Indicator Data'!AT118)/(E$195-E$194)*10)),1))</f>
        <v>6.7</v>
      </c>
      <c r="F115" s="93">
        <f>IF('Indicator Data'!AS118="No data","x",ROUND(IF('Indicator Data'!AS118&gt;F$195,0,IF('Indicator Data'!AS118&lt;F$194,10,(F$195-'Indicator Data'!AS118)/(F$195-F$194)*10)),1))</f>
        <v>6</v>
      </c>
      <c r="G115" s="94">
        <f t="shared" si="9"/>
        <v>6.4</v>
      </c>
      <c r="H115" s="95">
        <f t="shared" si="10"/>
        <v>6.3</v>
      </c>
      <c r="I115" s="93">
        <f>IF('Indicator Data'!AV118="No data","x",ROUND(IF('Indicator Data'!AV118^2&gt;I$195,0,IF('Indicator Data'!AV118^2&lt;I$194,10,(I$195-'Indicator Data'!AV118^2)/(I$195-I$194)*10)),1))</f>
        <v>0.2</v>
      </c>
      <c r="J115" s="93">
        <f>IF(OR('Indicator Data'!AU118=0,'Indicator Data'!AU118="No data"),"x",ROUND(IF('Indicator Data'!AU118&gt;J$195,0,IF('Indicator Data'!AU118&lt;J$194,10,(J$195-'Indicator Data'!AU118)/(J$195-J$194)*10)),1))</f>
        <v>0</v>
      </c>
      <c r="K115" s="93">
        <f>IF('Indicator Data'!AW118="No data","x",ROUND(IF('Indicator Data'!AW118&gt;K$195,0,IF('Indicator Data'!AW118&lt;K$194,10,(K$195-'Indicator Data'!AW118)/(K$195-K$194)*10)),1))</f>
        <v>2.9</v>
      </c>
      <c r="L115" s="93">
        <f>IF('Indicator Data'!AX118="No data","x",ROUND(IF('Indicator Data'!AX118&gt;L$195,0,IF('Indicator Data'!AX118&lt;L$194,10,(L$195-'Indicator Data'!AX118)/(L$195-L$194)*10)),1))</f>
        <v>4.5999999999999996</v>
      </c>
      <c r="M115" s="94">
        <f t="shared" si="11"/>
        <v>1.9</v>
      </c>
      <c r="N115" s="143">
        <f>IF('Indicator Data'!AY118="No data","x",'Indicator Data'!AY118/'Indicator Data'!BE118*100)</f>
        <v>127.83831496925792</v>
      </c>
      <c r="O115" s="93">
        <f t="shared" si="12"/>
        <v>0</v>
      </c>
      <c r="P115" s="93">
        <f>IF('Indicator Data'!AZ118="No data","x",ROUND(IF('Indicator Data'!AZ118&gt;P$195,0,IF('Indicator Data'!AZ118&lt;P$194,10,(P$195-'Indicator Data'!AZ118)/(P$195-P$194)*10)),1))</f>
        <v>2.6</v>
      </c>
      <c r="Q115" s="93">
        <f>IF('Indicator Data'!BA118="No data","x",ROUND(IF('Indicator Data'!BA118&gt;Q$195,0,IF('Indicator Data'!BA118&lt;Q$194,10,(Q$195-'Indicator Data'!BA118)/(Q$195-Q$194)*10)),1))</f>
        <v>2.2999999999999998</v>
      </c>
      <c r="R115" s="94">
        <f t="shared" si="13"/>
        <v>1.6</v>
      </c>
      <c r="S115" s="93">
        <f>IF('Indicator Data'!Y118="No data","x",ROUND(IF('Indicator Data'!Y118&gt;S$195,0,IF('Indicator Data'!Y118&lt;S$194,10,(S$195-'Indicator Data'!Y118)/(S$195-S$194)*10)),1))</f>
        <v>2.5</v>
      </c>
      <c r="T115" s="93">
        <f>IF('Indicator Data'!Z118="No data","x",ROUND(IF('Indicator Data'!Z118&gt;T$195,0,IF('Indicator Data'!Z118&lt;T$194,10,(T$195-'Indicator Data'!Z118)/(T$195-T$194)*10)),1))</f>
        <v>1.5</v>
      </c>
      <c r="U115" s="93">
        <f>IF('Indicator Data'!AC118="No data","x",ROUND(IF('Indicator Data'!AC118&gt;U$195,0,IF('Indicator Data'!AC118&lt;U$194,10,(U$195-'Indicator Data'!AC118)/(U$195-U$194)*10)),1))</f>
        <v>8.4</v>
      </c>
      <c r="V115" s="93">
        <f>IF('Indicator Data'!AD118="No data","x",ROUND(IF('Indicator Data'!AD118&gt;V$195,10,IF('Indicator Data'!AD118&lt;V$194,0,10-(V$195-'Indicator Data'!AD118)/(V$195-V$194)*10)),1))</f>
        <v>0.3</v>
      </c>
      <c r="W115" s="94">
        <f t="shared" si="14"/>
        <v>3.2</v>
      </c>
      <c r="X115" s="95">
        <f t="shared" si="15"/>
        <v>2.2000000000000002</v>
      </c>
      <c r="Y115" s="171"/>
    </row>
    <row r="116" spans="1:25" s="4" customFormat="1" x14ac:dyDescent="0.35">
      <c r="A116" s="126" t="str">
        <f>'Indicator Data'!A119</f>
        <v>Mongolia</v>
      </c>
      <c r="B116" s="47" t="str">
        <f>'Indicator Data'!B119</f>
        <v>MNG</v>
      </c>
      <c r="C116" s="93">
        <f>IF('Indicator Data'!AR119="No data","x",ROUND(IF('Indicator Data'!AR119&gt;C$195,0,IF('Indicator Data'!AR119&lt;C$194,10,(C$195-'Indicator Data'!AR119)/(C$195-C$194)*10)),1))</f>
        <v>5.0999999999999996</v>
      </c>
      <c r="D116" s="94">
        <f t="shared" si="8"/>
        <v>5.0999999999999996</v>
      </c>
      <c r="E116" s="93">
        <f>IF('Indicator Data'!AT119="No data","x",ROUND(IF('Indicator Data'!AT119&gt;E$195,0,IF('Indicator Data'!AT119&lt;E$194,10,(E$195-'Indicator Data'!AT119)/(E$195-E$194)*10)),1))</f>
        <v>6.3</v>
      </c>
      <c r="F116" s="93">
        <f>IF('Indicator Data'!AS119="No data","x",ROUND(IF('Indicator Data'!AS119&gt;F$195,0,IF('Indicator Data'!AS119&lt;F$194,10,(F$195-'Indicator Data'!AS119)/(F$195-F$194)*10)),1))</f>
        <v>5.5</v>
      </c>
      <c r="G116" s="94">
        <f t="shared" si="9"/>
        <v>5.9</v>
      </c>
      <c r="H116" s="95">
        <f t="shared" si="10"/>
        <v>5.5</v>
      </c>
      <c r="I116" s="93">
        <f>IF('Indicator Data'!AV119="No data","x",ROUND(IF('Indicator Data'!AV119^2&gt;I$195,0,IF('Indicator Data'!AV119^2&lt;I$194,10,(I$195-'Indicator Data'!AV119^2)/(I$195-I$194)*10)),1))</f>
        <v>0.4</v>
      </c>
      <c r="J116" s="93">
        <f>IF(OR('Indicator Data'!AU119=0,'Indicator Data'!AU119="No data"),"x",ROUND(IF('Indicator Data'!AU119&gt;J$195,0,IF('Indicator Data'!AU119&lt;J$194,10,(J$195-'Indicator Data'!AU119)/(J$195-J$194)*10)),1))</f>
        <v>1.8</v>
      </c>
      <c r="K116" s="93">
        <f>IF('Indicator Data'!AW119="No data","x",ROUND(IF('Indicator Data'!AW119&gt;K$195,0,IF('Indicator Data'!AW119&lt;K$194,10,(K$195-'Indicator Data'!AW119)/(K$195-K$194)*10)),1))</f>
        <v>7.8</v>
      </c>
      <c r="L116" s="93">
        <f>IF('Indicator Data'!AX119="No data","x",ROUND(IF('Indicator Data'!AX119&gt;L$195,0,IF('Indicator Data'!AX119&lt;L$194,10,(L$195-'Indicator Data'!AX119)/(L$195-L$194)*10)),1))</f>
        <v>4.4000000000000004</v>
      </c>
      <c r="M116" s="94">
        <f t="shared" si="11"/>
        <v>3.6</v>
      </c>
      <c r="N116" s="143">
        <f>IF('Indicator Data'!AY119="No data","x",'Indicator Data'!AY119/'Indicator Data'!BE119*100)</f>
        <v>4.1839388243775586</v>
      </c>
      <c r="O116" s="93">
        <f t="shared" si="12"/>
        <v>9.6999999999999993</v>
      </c>
      <c r="P116" s="93">
        <f>IF('Indicator Data'!AZ119="No data","x",ROUND(IF('Indicator Data'!AZ119&gt;P$195,0,IF('Indicator Data'!AZ119&lt;P$194,10,(P$195-'Indicator Data'!AZ119)/(P$195-P$194)*10)),1))</f>
        <v>4.5</v>
      </c>
      <c r="Q116" s="93">
        <f>IF('Indicator Data'!BA119="No data","x",ROUND(IF('Indicator Data'!BA119&gt;Q$195,0,IF('Indicator Data'!BA119&lt;Q$194,10,(Q$195-'Indicator Data'!BA119)/(Q$195-Q$194)*10)),1))</f>
        <v>7.1</v>
      </c>
      <c r="R116" s="94">
        <f t="shared" si="13"/>
        <v>7.1</v>
      </c>
      <c r="S116" s="93">
        <f>IF('Indicator Data'!Y119="No data","x",ROUND(IF('Indicator Data'!Y119&gt;S$195,0,IF('Indicator Data'!Y119&lt;S$194,10,(S$195-'Indicator Data'!Y119)/(S$195-S$194)*10)),1))</f>
        <v>2.9</v>
      </c>
      <c r="T116" s="93">
        <f>IF('Indicator Data'!Z119="No data","x",ROUND(IF('Indicator Data'!Z119&gt;T$195,0,IF('Indicator Data'!Z119&lt;T$194,10,(T$195-'Indicator Data'!Z119)/(T$195-T$194)*10)),1))</f>
        <v>0</v>
      </c>
      <c r="U116" s="93">
        <f>IF('Indicator Data'!AC119="No data","x",ROUND(IF('Indicator Data'!AC119&gt;U$195,0,IF('Indicator Data'!AC119&lt;U$194,10,(U$195-'Indicator Data'!AC119)/(U$195-U$194)*10)),1))</f>
        <v>8.6</v>
      </c>
      <c r="V116" s="93">
        <f>IF('Indicator Data'!AD119="No data","x",ROUND(IF('Indicator Data'!AD119&gt;V$195,10,IF('Indicator Data'!AD119&lt;V$194,0,10-(V$195-'Indicator Data'!AD119)/(V$195-V$194)*10)),1))</f>
        <v>0.5</v>
      </c>
      <c r="W116" s="94">
        <f t="shared" si="14"/>
        <v>3</v>
      </c>
      <c r="X116" s="95">
        <f t="shared" si="15"/>
        <v>4.5999999999999996</v>
      </c>
      <c r="Y116" s="171"/>
    </row>
    <row r="117" spans="1:25" s="4" customFormat="1" x14ac:dyDescent="0.35">
      <c r="A117" s="126" t="str">
        <f>'Indicator Data'!A120</f>
        <v>Montenegro</v>
      </c>
      <c r="B117" s="47" t="str">
        <f>'Indicator Data'!B120</f>
        <v>MNE</v>
      </c>
      <c r="C117" s="93">
        <f>IF('Indicator Data'!AR120="No data","x",ROUND(IF('Indicator Data'!AR120&gt;C$195,0,IF('Indicator Data'!AR120&lt;C$194,10,(C$195-'Indicator Data'!AR120)/(C$195-C$194)*10)),1))</f>
        <v>4</v>
      </c>
      <c r="D117" s="94">
        <f t="shared" si="8"/>
        <v>4</v>
      </c>
      <c r="E117" s="93">
        <f>IF('Indicator Data'!AT120="No data","x",ROUND(IF('Indicator Data'!AT120&gt;E$195,0,IF('Indicator Data'!AT120&lt;E$194,10,(E$195-'Indicator Data'!AT120)/(E$195-E$194)*10)),1))</f>
        <v>5.5</v>
      </c>
      <c r="F117" s="93">
        <f>IF('Indicator Data'!AS120="No data","x",ROUND(IF('Indicator Data'!AS120&gt;F$195,0,IF('Indicator Data'!AS120&lt;F$194,10,(F$195-'Indicator Data'!AS120)/(F$195-F$194)*10)),1))</f>
        <v>4.7</v>
      </c>
      <c r="G117" s="94">
        <f t="shared" si="9"/>
        <v>5.0999999999999996</v>
      </c>
      <c r="H117" s="95">
        <f t="shared" si="10"/>
        <v>4.5999999999999996</v>
      </c>
      <c r="I117" s="93">
        <f>IF('Indicator Data'!AV120="No data","x",ROUND(IF('Indicator Data'!AV120^2&gt;I$195,0,IF('Indicator Data'!AV120^2&lt;I$194,10,(I$195-'Indicator Data'!AV120^2)/(I$195-I$194)*10)),1))</f>
        <v>0.3</v>
      </c>
      <c r="J117" s="93">
        <f>IF(OR('Indicator Data'!AU120=0,'Indicator Data'!AU120="No data"),"x",ROUND(IF('Indicator Data'!AU120&gt;J$195,0,IF('Indicator Data'!AU120&lt;J$194,10,(J$195-'Indicator Data'!AU120)/(J$195-J$194)*10)),1))</f>
        <v>0</v>
      </c>
      <c r="K117" s="93">
        <f>IF('Indicator Data'!AW120="No data","x",ROUND(IF('Indicator Data'!AW120&gt;K$195,0,IF('Indicator Data'!AW120&lt;K$194,10,(K$195-'Indicator Data'!AW120)/(K$195-K$194)*10)),1))</f>
        <v>3</v>
      </c>
      <c r="L117" s="93">
        <f>IF('Indicator Data'!AX120="No data","x",ROUND(IF('Indicator Data'!AX120&gt;L$195,0,IF('Indicator Data'!AX120&lt;L$194,10,(L$195-'Indicator Data'!AX120)/(L$195-L$194)*10)),1))</f>
        <v>1.7</v>
      </c>
      <c r="M117" s="94">
        <f t="shared" si="11"/>
        <v>1.3</v>
      </c>
      <c r="N117" s="143">
        <f>IF('Indicator Data'!AY120="No data","x",'Indicator Data'!AY120/'Indicator Data'!BE120*100)</f>
        <v>81.784386617100367</v>
      </c>
      <c r="O117" s="93">
        <f t="shared" si="12"/>
        <v>1.8</v>
      </c>
      <c r="P117" s="93">
        <f>IF('Indicator Data'!AZ120="No data","x",ROUND(IF('Indicator Data'!AZ120&gt;P$195,0,IF('Indicator Data'!AZ120&lt;P$194,10,(P$195-'Indicator Data'!AZ120)/(P$195-P$194)*10)),1))</f>
        <v>0.5</v>
      </c>
      <c r="Q117" s="93">
        <f>IF('Indicator Data'!BA120="No data","x",ROUND(IF('Indicator Data'!BA120&gt;Q$195,0,IF('Indicator Data'!BA120&lt;Q$194,10,(Q$195-'Indicator Data'!BA120)/(Q$195-Q$194)*10)),1))</f>
        <v>0.1</v>
      </c>
      <c r="R117" s="94">
        <f t="shared" si="13"/>
        <v>0.8</v>
      </c>
      <c r="S117" s="93">
        <f>IF('Indicator Data'!Y120="No data","x",ROUND(IF('Indicator Data'!Y120&gt;S$195,0,IF('Indicator Data'!Y120&lt;S$194,10,(S$195-'Indicator Data'!Y120)/(S$195-S$194)*10)),1))</f>
        <v>4.0999999999999996</v>
      </c>
      <c r="T117" s="93">
        <f>IF('Indicator Data'!Z120="No data","x",ROUND(IF('Indicator Data'!Z120&gt;T$195,0,IF('Indicator Data'!Z120&lt;T$194,10,(T$195-'Indicator Data'!Z120)/(T$195-T$194)*10)),1))</f>
        <v>10</v>
      </c>
      <c r="U117" s="93">
        <f>IF('Indicator Data'!AC120="No data","x",ROUND(IF('Indicator Data'!AC120&gt;U$195,0,IF('Indicator Data'!AC120&lt;U$194,10,(U$195-'Indicator Data'!AC120)/(U$195-U$194)*10)),1))</f>
        <v>6.9</v>
      </c>
      <c r="V117" s="93">
        <f>IF('Indicator Data'!AD120="No data","x",ROUND(IF('Indicator Data'!AD120&gt;V$195,10,IF('Indicator Data'!AD120&lt;V$194,0,10-(V$195-'Indicator Data'!AD120)/(V$195-V$194)*10)),1))</f>
        <v>0.1</v>
      </c>
      <c r="W117" s="94">
        <f t="shared" si="14"/>
        <v>5.3</v>
      </c>
      <c r="X117" s="95">
        <f t="shared" si="15"/>
        <v>2.5</v>
      </c>
      <c r="Y117" s="171"/>
    </row>
    <row r="118" spans="1:25" s="4" customFormat="1" x14ac:dyDescent="0.35">
      <c r="A118" s="126" t="str">
        <f>'Indicator Data'!A121</f>
        <v>Morocco</v>
      </c>
      <c r="B118" s="47" t="str">
        <f>'Indicator Data'!B121</f>
        <v>MAR</v>
      </c>
      <c r="C118" s="93">
        <f>IF('Indicator Data'!AR121="No data","x",ROUND(IF('Indicator Data'!AR121&gt;C$195,0,IF('Indicator Data'!AR121&lt;C$194,10,(C$195-'Indicator Data'!AR121)/(C$195-C$194)*10)),1))</f>
        <v>5.6</v>
      </c>
      <c r="D118" s="94">
        <f t="shared" si="8"/>
        <v>5.6</v>
      </c>
      <c r="E118" s="93">
        <f>IF('Indicator Data'!AT121="No data","x",ROUND(IF('Indicator Data'!AT121&gt;E$195,0,IF('Indicator Data'!AT121&lt;E$194,10,(E$195-'Indicator Data'!AT121)/(E$195-E$194)*10)),1))</f>
        <v>5.7</v>
      </c>
      <c r="F118" s="93">
        <f>IF('Indicator Data'!AS121="No data","x",ROUND(IF('Indicator Data'!AS121&gt;F$195,0,IF('Indicator Data'!AS121&lt;F$194,10,(F$195-'Indicator Data'!AS121)/(F$195-F$194)*10)),1))</f>
        <v>5.3</v>
      </c>
      <c r="G118" s="94">
        <f t="shared" si="9"/>
        <v>5.5</v>
      </c>
      <c r="H118" s="95">
        <f t="shared" si="10"/>
        <v>5.6</v>
      </c>
      <c r="I118" s="93">
        <f>IF('Indicator Data'!AV121="No data","x",ROUND(IF('Indicator Data'!AV121^2&gt;I$195,0,IF('Indicator Data'!AV121^2&lt;I$194,10,(I$195-'Indicator Data'!AV121^2)/(I$195-I$194)*10)),1))</f>
        <v>5.3</v>
      </c>
      <c r="J118" s="93">
        <f>IF(OR('Indicator Data'!AU121=0,'Indicator Data'!AU121="No data"),"x",ROUND(IF('Indicator Data'!AU121&gt;J$195,0,IF('Indicator Data'!AU121&lt;J$194,10,(J$195-'Indicator Data'!AU121)/(J$195-J$194)*10)),1))</f>
        <v>0</v>
      </c>
      <c r="K118" s="93">
        <f>IF('Indicator Data'!AW121="No data","x",ROUND(IF('Indicator Data'!AW121&gt;K$195,0,IF('Indicator Data'!AW121&lt;K$194,10,(K$195-'Indicator Data'!AW121)/(K$195-K$194)*10)),1))</f>
        <v>4.2</v>
      </c>
      <c r="L118" s="93">
        <f>IF('Indicator Data'!AX121="No data","x",ROUND(IF('Indicator Data'!AX121&gt;L$195,0,IF('Indicator Data'!AX121&lt;L$194,10,(L$195-'Indicator Data'!AX121)/(L$195-L$194)*10)),1))</f>
        <v>4.0999999999999996</v>
      </c>
      <c r="M118" s="94">
        <f t="shared" si="11"/>
        <v>3.4</v>
      </c>
      <c r="N118" s="143">
        <f>IF('Indicator Data'!AY121="No data","x",'Indicator Data'!AY121/'Indicator Data'!BE121*100)</f>
        <v>29.128388976025093</v>
      </c>
      <c r="O118" s="93">
        <f t="shared" si="12"/>
        <v>7.2</v>
      </c>
      <c r="P118" s="93">
        <f>IF('Indicator Data'!AZ121="No data","x",ROUND(IF('Indicator Data'!AZ121&gt;P$195,0,IF('Indicator Data'!AZ121&lt;P$194,10,(P$195-'Indicator Data'!AZ121)/(P$195-P$194)*10)),1))</f>
        <v>2.6</v>
      </c>
      <c r="Q118" s="93">
        <f>IF('Indicator Data'!BA121="No data","x",ROUND(IF('Indicator Data'!BA121&gt;Q$195,0,IF('Indicator Data'!BA121&lt;Q$194,10,(Q$195-'Indicator Data'!BA121)/(Q$195-Q$194)*10)),1))</f>
        <v>2.9</v>
      </c>
      <c r="R118" s="94">
        <f t="shared" si="13"/>
        <v>4.2</v>
      </c>
      <c r="S118" s="93">
        <f>IF('Indicator Data'!Y121="No data","x",ROUND(IF('Indicator Data'!Y121&gt;S$195,0,IF('Indicator Data'!Y121&lt;S$194,10,(S$195-'Indicator Data'!Y121)/(S$195-S$194)*10)),1))</f>
        <v>8.4</v>
      </c>
      <c r="T118" s="93">
        <f>IF('Indicator Data'!Z121="No data","x",ROUND(IF('Indicator Data'!Z121&gt;T$195,0,IF('Indicator Data'!Z121&lt;T$194,10,(T$195-'Indicator Data'!Z121)/(T$195-T$194)*10)),1))</f>
        <v>0</v>
      </c>
      <c r="U118" s="93">
        <f>IF('Indicator Data'!AC121="No data","x",ROUND(IF('Indicator Data'!AC121&gt;U$195,0,IF('Indicator Data'!AC121&lt;U$194,10,(U$195-'Indicator Data'!AC121)/(U$195-U$194)*10)),1))</f>
        <v>8.6999999999999993</v>
      </c>
      <c r="V118" s="93">
        <f>IF('Indicator Data'!AD121="No data","x",ROUND(IF('Indicator Data'!AD121&gt;V$195,10,IF('Indicator Data'!AD121&lt;V$194,0,10-(V$195-'Indicator Data'!AD121)/(V$195-V$194)*10)),1))</f>
        <v>1.3</v>
      </c>
      <c r="W118" s="94">
        <f t="shared" si="14"/>
        <v>4.5999999999999996</v>
      </c>
      <c r="X118" s="95">
        <f t="shared" si="15"/>
        <v>4.0999999999999996</v>
      </c>
      <c r="Y118" s="171"/>
    </row>
    <row r="119" spans="1:25" s="4" customFormat="1" x14ac:dyDescent="0.35">
      <c r="A119" s="126" t="str">
        <f>'Indicator Data'!A122</f>
        <v>Mozambique</v>
      </c>
      <c r="B119" s="47" t="str">
        <f>'Indicator Data'!B122</f>
        <v>MOZ</v>
      </c>
      <c r="C119" s="93">
        <f>IF('Indicator Data'!AR122="No data","x",ROUND(IF('Indicator Data'!AR122&gt;C$195,0,IF('Indicator Data'!AR122&lt;C$194,10,(C$195-'Indicator Data'!AR122)/(C$195-C$194)*10)),1))</f>
        <v>2.1</v>
      </c>
      <c r="D119" s="94">
        <f t="shared" si="8"/>
        <v>2.1</v>
      </c>
      <c r="E119" s="93">
        <f>IF('Indicator Data'!AT122="No data","x",ROUND(IF('Indicator Data'!AT122&gt;E$195,0,IF('Indicator Data'!AT122&lt;E$194,10,(E$195-'Indicator Data'!AT122)/(E$195-E$194)*10)),1))</f>
        <v>7.7</v>
      </c>
      <c r="F119" s="93">
        <f>IF('Indicator Data'!AS122="No data","x",ROUND(IF('Indicator Data'!AS122&gt;F$195,0,IF('Indicator Data'!AS122&lt;F$194,10,(F$195-'Indicator Data'!AS122)/(F$195-F$194)*10)),1))</f>
        <v>6.8</v>
      </c>
      <c r="G119" s="94">
        <f t="shared" si="9"/>
        <v>7.3</v>
      </c>
      <c r="H119" s="95">
        <f t="shared" si="10"/>
        <v>4.7</v>
      </c>
      <c r="I119" s="93">
        <f>IF('Indicator Data'!AV122="No data","x",ROUND(IF('Indicator Data'!AV122^2&gt;I$195,0,IF('Indicator Data'!AV122^2&lt;I$194,10,(I$195-'Indicator Data'!AV122^2)/(I$195-I$194)*10)),1))</f>
        <v>7.2</v>
      </c>
      <c r="J119" s="93">
        <f>IF(OR('Indicator Data'!AU122=0,'Indicator Data'!AU122="No data"),"x",ROUND(IF('Indicator Data'!AU122&gt;J$195,0,IF('Indicator Data'!AU122&lt;J$194,10,(J$195-'Indicator Data'!AU122)/(J$195-J$194)*10)),1))</f>
        <v>7.6</v>
      </c>
      <c r="K119" s="93">
        <f>IF('Indicator Data'!AW122="No data","x",ROUND(IF('Indicator Data'!AW122&gt;K$195,0,IF('Indicator Data'!AW122&lt;K$194,10,(K$195-'Indicator Data'!AW122)/(K$195-K$194)*10)),1))</f>
        <v>8.3000000000000007</v>
      </c>
      <c r="L119" s="93">
        <f>IF('Indicator Data'!AX122="No data","x",ROUND(IF('Indicator Data'!AX122&gt;L$195,0,IF('Indicator Data'!AX122&lt;L$194,10,(L$195-'Indicator Data'!AX122)/(L$195-L$194)*10)),1))</f>
        <v>6.9</v>
      </c>
      <c r="M119" s="94">
        <f t="shared" si="11"/>
        <v>7.5</v>
      </c>
      <c r="N119" s="143">
        <f>IF('Indicator Data'!AY122="No data","x",'Indicator Data'!AY122/'Indicator Data'!BE122*100)</f>
        <v>5.2137643378519289</v>
      </c>
      <c r="O119" s="93">
        <f t="shared" si="12"/>
        <v>9.6</v>
      </c>
      <c r="P119" s="93">
        <f>IF('Indicator Data'!AZ122="No data","x",ROUND(IF('Indicator Data'!AZ122&gt;P$195,0,IF('Indicator Data'!AZ122&lt;P$194,10,(P$195-'Indicator Data'!AZ122)/(P$195-P$194)*10)),1))</f>
        <v>8.8000000000000007</v>
      </c>
      <c r="Q119" s="93">
        <f>IF('Indicator Data'!BA122="No data","x",ROUND(IF('Indicator Data'!BA122&gt;Q$195,0,IF('Indicator Data'!BA122&lt;Q$194,10,(Q$195-'Indicator Data'!BA122)/(Q$195-Q$194)*10)),1))</f>
        <v>9.8000000000000007</v>
      </c>
      <c r="R119" s="94">
        <f t="shared" si="13"/>
        <v>9.4</v>
      </c>
      <c r="S119" s="93">
        <f>IF('Indicator Data'!Y122="No data","x",ROUND(IF('Indicator Data'!Y122&gt;S$195,0,IF('Indicator Data'!Y122&lt;S$194,10,(S$195-'Indicator Data'!Y122)/(S$195-S$194)*10)),1))</f>
        <v>9.9</v>
      </c>
      <c r="T119" s="93">
        <f>IF('Indicator Data'!Z122="No data","x",ROUND(IF('Indicator Data'!Z122&gt;T$195,0,IF('Indicator Data'!Z122&lt;T$194,10,(T$195-'Indicator Data'!Z122)/(T$195-T$194)*10)),1))</f>
        <v>3.6</v>
      </c>
      <c r="U119" s="93">
        <f>IF('Indicator Data'!AC122="No data","x",ROUND(IF('Indicator Data'!AC122&gt;U$195,0,IF('Indicator Data'!AC122&lt;U$194,10,(U$195-'Indicator Data'!AC122)/(U$195-U$194)*10)),1))</f>
        <v>10</v>
      </c>
      <c r="V119" s="93">
        <f>IF('Indicator Data'!AD122="No data","x",ROUND(IF('Indicator Data'!AD122&gt;V$195,10,IF('Indicator Data'!AD122&lt;V$194,0,10-(V$195-'Indicator Data'!AD122)/(V$195-V$194)*10)),1))</f>
        <v>5.4</v>
      </c>
      <c r="W119" s="94">
        <f t="shared" si="14"/>
        <v>7.2</v>
      </c>
      <c r="X119" s="95">
        <f t="shared" si="15"/>
        <v>8</v>
      </c>
      <c r="Y119" s="171"/>
    </row>
    <row r="120" spans="1:25" s="4" customFormat="1" x14ac:dyDescent="0.35">
      <c r="A120" s="126" t="str">
        <f>'Indicator Data'!A123</f>
        <v>Myanmar</v>
      </c>
      <c r="B120" s="47" t="str">
        <f>'Indicator Data'!B123</f>
        <v>MMR</v>
      </c>
      <c r="C120" s="93">
        <f>IF('Indicator Data'!AR123="No data","x",ROUND(IF('Indicator Data'!AR123&gt;C$195,0,IF('Indicator Data'!AR123&lt;C$194,10,(C$195-'Indicator Data'!AR123)/(C$195-C$194)*10)),1))</f>
        <v>7.1</v>
      </c>
      <c r="D120" s="94">
        <f t="shared" si="8"/>
        <v>7.1</v>
      </c>
      <c r="E120" s="93">
        <f>IF('Indicator Data'!AT123="No data","x",ROUND(IF('Indicator Data'!AT123&gt;E$195,0,IF('Indicator Data'!AT123&lt;E$194,10,(E$195-'Indicator Data'!AT123)/(E$195-E$194)*10)),1))</f>
        <v>7.1</v>
      </c>
      <c r="F120" s="93">
        <f>IF('Indicator Data'!AS123="No data","x",ROUND(IF('Indicator Data'!AS123&gt;F$195,0,IF('Indicator Data'!AS123&lt;F$194,10,(F$195-'Indicator Data'!AS123)/(F$195-F$194)*10)),1))</f>
        <v>7.1</v>
      </c>
      <c r="G120" s="94">
        <f t="shared" si="9"/>
        <v>7.1</v>
      </c>
      <c r="H120" s="95">
        <f t="shared" si="10"/>
        <v>7.1</v>
      </c>
      <c r="I120" s="93">
        <f>IF('Indicator Data'!AV123="No data","x",ROUND(IF('Indicator Data'!AV123^2&gt;I$195,0,IF('Indicator Data'!AV123^2&lt;I$194,10,(I$195-'Indicator Data'!AV123^2)/(I$195-I$194)*10)),1))</f>
        <v>4.7</v>
      </c>
      <c r="J120" s="93">
        <f>IF(OR('Indicator Data'!AU123=0,'Indicator Data'!AU123="No data"),"x",ROUND(IF('Indicator Data'!AU123&gt;J$195,0,IF('Indicator Data'!AU123&lt;J$194,10,(J$195-'Indicator Data'!AU123)/(J$195-J$194)*10)),1))</f>
        <v>4.3</v>
      </c>
      <c r="K120" s="93">
        <f>IF('Indicator Data'!AW123="No data","x",ROUND(IF('Indicator Data'!AW123&gt;K$195,0,IF('Indicator Data'!AW123&lt;K$194,10,(K$195-'Indicator Data'!AW123)/(K$195-K$194)*10)),1))</f>
        <v>7.5</v>
      </c>
      <c r="L120" s="93">
        <f>IF('Indicator Data'!AX123="No data","x",ROUND(IF('Indicator Data'!AX123&gt;L$195,0,IF('Indicator Data'!AX123&lt;L$194,10,(L$195-'Indicator Data'!AX123)/(L$195-L$194)*10)),1))</f>
        <v>5.7</v>
      </c>
      <c r="M120" s="94">
        <f t="shared" si="11"/>
        <v>5.6</v>
      </c>
      <c r="N120" s="143">
        <f>IF('Indicator Data'!AY123="No data","x",'Indicator Data'!AY123/'Indicator Data'!BE123*100)</f>
        <v>7.1943547276094835</v>
      </c>
      <c r="O120" s="93">
        <f t="shared" si="12"/>
        <v>9.4</v>
      </c>
      <c r="P120" s="93">
        <f>IF('Indicator Data'!AZ123="No data","x",ROUND(IF('Indicator Data'!AZ123&gt;P$195,0,IF('Indicator Data'!AZ123&lt;P$194,10,(P$195-'Indicator Data'!AZ123)/(P$195-P$194)*10)),1))</f>
        <v>2.2999999999999998</v>
      </c>
      <c r="Q120" s="93">
        <f>IF('Indicator Data'!BA123="No data","x",ROUND(IF('Indicator Data'!BA123&gt;Q$195,0,IF('Indicator Data'!BA123&lt;Q$194,10,(Q$195-'Indicator Data'!BA123)/(Q$195-Q$194)*10)),1))</f>
        <v>3.9</v>
      </c>
      <c r="R120" s="94">
        <f t="shared" si="13"/>
        <v>5.2</v>
      </c>
      <c r="S120" s="93">
        <f>IF('Indicator Data'!Y123="No data","x",ROUND(IF('Indicator Data'!Y123&gt;S$195,0,IF('Indicator Data'!Y123&lt;S$194,10,(S$195-'Indicator Data'!Y123)/(S$195-S$194)*10)),1))</f>
        <v>8.5</v>
      </c>
      <c r="T120" s="93">
        <f>IF('Indicator Data'!Z123="No data","x",ROUND(IF('Indicator Data'!Z123&gt;T$195,0,IF('Indicator Data'!Z123&lt;T$194,10,(T$195-'Indicator Data'!Z123)/(T$195-T$194)*10)),1))</f>
        <v>4.0999999999999996</v>
      </c>
      <c r="U120" s="93">
        <f>IF('Indicator Data'!AC123="No data","x",ROUND(IF('Indicator Data'!AC123&gt;U$195,0,IF('Indicator Data'!AC123&lt;U$194,10,(U$195-'Indicator Data'!AC123)/(U$195-U$194)*10)),1))</f>
        <v>9.3000000000000007</v>
      </c>
      <c r="V120" s="93">
        <f>IF('Indicator Data'!AD123="No data","x",ROUND(IF('Indicator Data'!AD123&gt;V$195,10,IF('Indicator Data'!AD123&lt;V$194,0,10-(V$195-'Indicator Data'!AD123)/(V$195-V$194)*10)),1))</f>
        <v>2</v>
      </c>
      <c r="W120" s="94">
        <f t="shared" si="14"/>
        <v>6</v>
      </c>
      <c r="X120" s="95">
        <f t="shared" si="15"/>
        <v>5.6</v>
      </c>
      <c r="Y120" s="171"/>
    </row>
    <row r="121" spans="1:25" s="4" customFormat="1" x14ac:dyDescent="0.35">
      <c r="A121" s="126" t="str">
        <f>'Indicator Data'!A124</f>
        <v>Namibia</v>
      </c>
      <c r="B121" s="47" t="str">
        <f>'Indicator Data'!B124</f>
        <v>NAM</v>
      </c>
      <c r="C121" s="93">
        <f>IF('Indicator Data'!AR124="No data","x",ROUND(IF('Indicator Data'!AR124&gt;C$195,0,IF('Indicator Data'!AR124&lt;C$194,10,(C$195-'Indicator Data'!AR124)/(C$195-C$194)*10)),1))</f>
        <v>4.3</v>
      </c>
      <c r="D121" s="94">
        <f t="shared" si="8"/>
        <v>4.3</v>
      </c>
      <c r="E121" s="93">
        <f>IF('Indicator Data'!AT124="No data","x",ROUND(IF('Indicator Data'!AT124&gt;E$195,0,IF('Indicator Data'!AT124&lt;E$194,10,(E$195-'Indicator Data'!AT124)/(E$195-E$194)*10)),1))</f>
        <v>4.7</v>
      </c>
      <c r="F121" s="93">
        <f>IF('Indicator Data'!AS124="No data","x",ROUND(IF('Indicator Data'!AS124&gt;F$195,0,IF('Indicator Data'!AS124&lt;F$194,10,(F$195-'Indicator Data'!AS124)/(F$195-F$194)*10)),1))</f>
        <v>4.5999999999999996</v>
      </c>
      <c r="G121" s="94">
        <f t="shared" si="9"/>
        <v>4.7</v>
      </c>
      <c r="H121" s="95">
        <f t="shared" si="10"/>
        <v>4.5</v>
      </c>
      <c r="I121" s="93">
        <f>IF('Indicator Data'!AV124="No data","x",ROUND(IF('Indicator Data'!AV124^2&gt;I$195,0,IF('Indicator Data'!AV124^2&lt;I$194,10,(I$195-'Indicator Data'!AV124^2)/(I$195-I$194)*10)),1))</f>
        <v>1.9</v>
      </c>
      <c r="J121" s="93">
        <f>IF(OR('Indicator Data'!AU124=0,'Indicator Data'!AU124="No data"),"x",ROUND(IF('Indicator Data'!AU124&gt;J$195,0,IF('Indicator Data'!AU124&lt;J$194,10,(J$195-'Indicator Data'!AU124)/(J$195-J$194)*10)),1))</f>
        <v>4.8</v>
      </c>
      <c r="K121" s="93">
        <f>IF('Indicator Data'!AW124="No data","x",ROUND(IF('Indicator Data'!AW124&gt;K$195,0,IF('Indicator Data'!AW124&lt;K$194,10,(K$195-'Indicator Data'!AW124)/(K$195-K$194)*10)),1))</f>
        <v>6.9</v>
      </c>
      <c r="L121" s="93">
        <f>IF('Indicator Data'!AX124="No data","x",ROUND(IF('Indicator Data'!AX124&gt;L$195,0,IF('Indicator Data'!AX124&lt;L$194,10,(L$195-'Indicator Data'!AX124)/(L$195-L$194)*10)),1))</f>
        <v>4.7</v>
      </c>
      <c r="M121" s="94">
        <f t="shared" si="11"/>
        <v>4.5999999999999996</v>
      </c>
      <c r="N121" s="143">
        <f>IF('Indicator Data'!AY124="No data","x",'Indicator Data'!AY124/'Indicator Data'!BE124*100)</f>
        <v>7.0449051974395411</v>
      </c>
      <c r="O121" s="93">
        <f t="shared" si="12"/>
        <v>9.4</v>
      </c>
      <c r="P121" s="93">
        <f>IF('Indicator Data'!AZ124="No data","x",ROUND(IF('Indicator Data'!AZ124&gt;P$195,0,IF('Indicator Data'!AZ124&lt;P$194,10,(P$195-'Indicator Data'!AZ124)/(P$195-P$194)*10)),1))</f>
        <v>7.3</v>
      </c>
      <c r="Q121" s="93">
        <f>IF('Indicator Data'!BA124="No data","x",ROUND(IF('Indicator Data'!BA124&gt;Q$195,0,IF('Indicator Data'!BA124&lt;Q$194,10,(Q$195-'Indicator Data'!BA124)/(Q$195-Q$194)*10)),1))</f>
        <v>1.8</v>
      </c>
      <c r="R121" s="94">
        <f t="shared" si="13"/>
        <v>6.2</v>
      </c>
      <c r="S121" s="93">
        <f>IF('Indicator Data'!Y124="No data","x",ROUND(IF('Indicator Data'!Y124&gt;S$195,0,IF('Indicator Data'!Y124&lt;S$194,10,(S$195-'Indicator Data'!Y124)/(S$195-S$194)*10)),1))</f>
        <v>9.1</v>
      </c>
      <c r="T121" s="93">
        <f>IF('Indicator Data'!Z124="No data","x",ROUND(IF('Indicator Data'!Z124&gt;T$195,0,IF('Indicator Data'!Z124&lt;T$194,10,(T$195-'Indicator Data'!Z124)/(T$195-T$194)*10)),1))</f>
        <v>4.9000000000000004</v>
      </c>
      <c r="U121" s="93">
        <f>IF('Indicator Data'!AC124="No data","x",ROUND(IF('Indicator Data'!AC124&gt;U$195,0,IF('Indicator Data'!AC124&lt;U$194,10,(U$195-'Indicator Data'!AC124)/(U$195-U$194)*10)),1))</f>
        <v>7</v>
      </c>
      <c r="V121" s="93">
        <f>IF('Indicator Data'!AD124="No data","x",ROUND(IF('Indicator Data'!AD124&gt;V$195,10,IF('Indicator Data'!AD124&lt;V$194,0,10-(V$195-'Indicator Data'!AD124)/(V$195-V$194)*10)),1))</f>
        <v>2.9</v>
      </c>
      <c r="W121" s="94">
        <f t="shared" si="14"/>
        <v>6</v>
      </c>
      <c r="X121" s="95">
        <f t="shared" si="15"/>
        <v>5.6</v>
      </c>
      <c r="Y121" s="171"/>
    </row>
    <row r="122" spans="1:25" s="4" customFormat="1" x14ac:dyDescent="0.35">
      <c r="A122" s="126" t="str">
        <f>'Indicator Data'!A125</f>
        <v>Nauru</v>
      </c>
      <c r="B122" s="47" t="str">
        <f>'Indicator Data'!B125</f>
        <v>NRU</v>
      </c>
      <c r="C122" s="93">
        <f>IF('Indicator Data'!AR125="No data","x",ROUND(IF('Indicator Data'!AR125&gt;C$195,0,IF('Indicator Data'!AR125&lt;C$194,10,(C$195-'Indicator Data'!AR125)/(C$195-C$194)*10)),1))</f>
        <v>8.1</v>
      </c>
      <c r="D122" s="94">
        <f t="shared" si="8"/>
        <v>8.1</v>
      </c>
      <c r="E122" s="93" t="str">
        <f>IF('Indicator Data'!AT125="No data","x",ROUND(IF('Indicator Data'!AT125&gt;E$195,0,IF('Indicator Data'!AT125&lt;E$194,10,(E$195-'Indicator Data'!AT125)/(E$195-E$194)*10)),1))</f>
        <v>x</v>
      </c>
      <c r="F122" s="93">
        <f>IF('Indicator Data'!AS125="No data","x",ROUND(IF('Indicator Data'!AS125&gt;F$195,0,IF('Indicator Data'!AS125&lt;F$194,10,(F$195-'Indicator Data'!AS125)/(F$195-F$194)*10)),1))</f>
        <v>5.9</v>
      </c>
      <c r="G122" s="94">
        <f t="shared" si="9"/>
        <v>5.9</v>
      </c>
      <c r="H122" s="95">
        <f t="shared" si="10"/>
        <v>7</v>
      </c>
      <c r="I122" s="93" t="str">
        <f>IF('Indicator Data'!AV125="No data","x",ROUND(IF('Indicator Data'!AV125^2&gt;I$195,0,IF('Indicator Data'!AV125^2&lt;I$194,10,(I$195-'Indicator Data'!AV125^2)/(I$195-I$194)*10)),1))</f>
        <v>x</v>
      </c>
      <c r="J122" s="93">
        <f>IF(OR('Indicator Data'!AU125=0,'Indicator Data'!AU125="No data"),"x",ROUND(IF('Indicator Data'!AU125&gt;J$195,0,IF('Indicator Data'!AU125&lt;J$194,10,(J$195-'Indicator Data'!AU125)/(J$195-J$194)*10)),1))</f>
        <v>0.1</v>
      </c>
      <c r="K122" s="93">
        <f>IF('Indicator Data'!AW125="No data","x",ROUND(IF('Indicator Data'!AW125&gt;K$195,0,IF('Indicator Data'!AW125&lt;K$194,10,(K$195-'Indicator Data'!AW125)/(K$195-K$194)*10)),1))</f>
        <v>4.5999999999999996</v>
      </c>
      <c r="L122" s="93">
        <f>IF('Indicator Data'!AX125="No data","x",ROUND(IF('Indicator Data'!AX125&gt;L$195,0,IF('Indicator Data'!AX125&lt;L$194,10,(L$195-'Indicator Data'!AX125)/(L$195-L$194)*10)),1))</f>
        <v>5.3</v>
      </c>
      <c r="M122" s="94">
        <f t="shared" si="11"/>
        <v>3.3</v>
      </c>
      <c r="N122" s="143">
        <f>IF('Indicator Data'!AY125="No data","x",'Indicator Data'!AY125/'Indicator Data'!BE125*100)</f>
        <v>219.04761904761907</v>
      </c>
      <c r="O122" s="93">
        <f t="shared" si="12"/>
        <v>0</v>
      </c>
      <c r="P122" s="93">
        <f>IF('Indicator Data'!AZ125="No data","x",ROUND(IF('Indicator Data'!AZ125&gt;P$195,0,IF('Indicator Data'!AZ125&lt;P$194,10,(P$195-'Indicator Data'!AZ125)/(P$195-P$194)*10)),1))</f>
        <v>3.8</v>
      </c>
      <c r="Q122" s="93">
        <f>IF('Indicator Data'!BA125="No data","x",ROUND(IF('Indicator Data'!BA125&gt;Q$195,0,IF('Indicator Data'!BA125&lt;Q$194,10,(Q$195-'Indicator Data'!BA125)/(Q$195-Q$194)*10)),1))</f>
        <v>0.7</v>
      </c>
      <c r="R122" s="94">
        <f t="shared" si="13"/>
        <v>1.5</v>
      </c>
      <c r="S122" s="93">
        <f>IF('Indicator Data'!Y125="No data","x",ROUND(IF('Indicator Data'!Y125&gt;S$195,0,IF('Indicator Data'!Y125&lt;S$194,10,(S$195-'Indicator Data'!Y125)/(S$195-S$194)*10)),1))</f>
        <v>8.1999999999999993</v>
      </c>
      <c r="T122" s="93">
        <f>IF('Indicator Data'!Z125="No data","x",ROUND(IF('Indicator Data'!Z125&gt;T$195,0,IF('Indicator Data'!Z125&lt;T$194,10,(T$195-'Indicator Data'!Z125)/(T$195-T$194)*10)),1))</f>
        <v>1</v>
      </c>
      <c r="U122" s="93">
        <f>IF('Indicator Data'!AC125="No data","x",ROUND(IF('Indicator Data'!AC125&gt;U$195,0,IF('Indicator Data'!AC125&lt;U$194,10,(U$195-'Indicator Data'!AC125)/(U$195-U$194)*10)),1))</f>
        <v>6.6</v>
      </c>
      <c r="V122" s="93" t="str">
        <f>IF('Indicator Data'!AD125="No data","x",ROUND(IF('Indicator Data'!AD125&gt;V$195,10,IF('Indicator Data'!AD125&lt;V$194,0,10-(V$195-'Indicator Data'!AD125)/(V$195-V$194)*10)),1))</f>
        <v>x</v>
      </c>
      <c r="W122" s="94">
        <f t="shared" si="14"/>
        <v>5.3</v>
      </c>
      <c r="X122" s="95">
        <f t="shared" si="15"/>
        <v>3.4</v>
      </c>
      <c r="Y122" s="171"/>
    </row>
    <row r="123" spans="1:25" s="4" customFormat="1" x14ac:dyDescent="0.35">
      <c r="A123" s="126" t="str">
        <f>'Indicator Data'!A126</f>
        <v>Nepal</v>
      </c>
      <c r="B123" s="47" t="str">
        <f>'Indicator Data'!B126</f>
        <v>NPL</v>
      </c>
      <c r="C123" s="93">
        <f>IF('Indicator Data'!AR126="No data","x",ROUND(IF('Indicator Data'!AR126&gt;C$195,0,IF('Indicator Data'!AR126&lt;C$194,10,(C$195-'Indicator Data'!AR126)/(C$195-C$194)*10)),1))</f>
        <v>5.4</v>
      </c>
      <c r="D123" s="94">
        <f t="shared" si="8"/>
        <v>5.4</v>
      </c>
      <c r="E123" s="93">
        <f>IF('Indicator Data'!AT126="No data","x",ROUND(IF('Indicator Data'!AT126&gt;E$195,0,IF('Indicator Data'!AT126&lt;E$194,10,(E$195-'Indicator Data'!AT126)/(E$195-E$194)*10)),1))</f>
        <v>6.9</v>
      </c>
      <c r="F123" s="93">
        <f>IF('Indicator Data'!AS126="No data","x",ROUND(IF('Indicator Data'!AS126&gt;F$195,0,IF('Indicator Data'!AS126&lt;F$194,10,(F$195-'Indicator Data'!AS126)/(F$195-F$194)*10)),1))</f>
        <v>6.8</v>
      </c>
      <c r="G123" s="94">
        <f t="shared" si="9"/>
        <v>6.9</v>
      </c>
      <c r="H123" s="95">
        <f t="shared" si="10"/>
        <v>6.2</v>
      </c>
      <c r="I123" s="93">
        <f>IF('Indicator Data'!AV126="No data","x",ROUND(IF('Indicator Data'!AV126^2&gt;I$195,0,IF('Indicator Data'!AV126^2&lt;I$194,10,(I$195-'Indicator Data'!AV126^2)/(I$195-I$194)*10)),1))</f>
        <v>6.4</v>
      </c>
      <c r="J123" s="93">
        <f>IF(OR('Indicator Data'!AU126=0,'Indicator Data'!AU126="No data"),"x",ROUND(IF('Indicator Data'!AU126&gt;J$195,0,IF('Indicator Data'!AU126&lt;J$194,10,(J$195-'Indicator Data'!AU126)/(J$195-J$194)*10)),1))</f>
        <v>0.9</v>
      </c>
      <c r="K123" s="93">
        <f>IF('Indicator Data'!AW126="No data","x",ROUND(IF('Indicator Data'!AW126&gt;K$195,0,IF('Indicator Data'!AW126&lt;K$194,10,(K$195-'Indicator Data'!AW126)/(K$195-K$194)*10)),1))</f>
        <v>8</v>
      </c>
      <c r="L123" s="93">
        <f>IF('Indicator Data'!AX126="No data","x",ROUND(IF('Indicator Data'!AX126&gt;L$195,0,IF('Indicator Data'!AX126&lt;L$194,10,(L$195-'Indicator Data'!AX126)/(L$195-L$194)*10)),1))</f>
        <v>4.5</v>
      </c>
      <c r="M123" s="94">
        <f t="shared" si="11"/>
        <v>5</v>
      </c>
      <c r="N123" s="143">
        <f>IF('Indicator Data'!AY126="No data","x",'Indicator Data'!AY126/'Indicator Data'!BE126*100)</f>
        <v>15.347052668294383</v>
      </c>
      <c r="O123" s="93">
        <f t="shared" si="12"/>
        <v>8.6</v>
      </c>
      <c r="P123" s="93">
        <f>IF('Indicator Data'!AZ126="No data","x",ROUND(IF('Indicator Data'!AZ126&gt;P$195,0,IF('Indicator Data'!AZ126&lt;P$194,10,(P$195-'Indicator Data'!AZ126)/(P$195-P$194)*10)),1))</f>
        <v>6</v>
      </c>
      <c r="Q123" s="93">
        <f>IF('Indicator Data'!BA126="No data","x",ROUND(IF('Indicator Data'!BA126&gt;Q$195,0,IF('Indicator Data'!BA126&lt;Q$194,10,(Q$195-'Indicator Data'!BA126)/(Q$195-Q$194)*10)),1))</f>
        <v>1.7</v>
      </c>
      <c r="R123" s="94">
        <f t="shared" si="13"/>
        <v>5.4</v>
      </c>
      <c r="S123" s="93" t="str">
        <f>IF('Indicator Data'!Y126="No data","x",ROUND(IF('Indicator Data'!Y126&gt;S$195,0,IF('Indicator Data'!Y126&lt;S$194,10,(S$195-'Indicator Data'!Y126)/(S$195-S$194)*10)),1))</f>
        <v>x</v>
      </c>
      <c r="T123" s="93">
        <f>IF('Indicator Data'!Z126="No data","x",ROUND(IF('Indicator Data'!Z126&gt;T$195,0,IF('Indicator Data'!Z126&lt;T$194,10,(T$195-'Indicator Data'!Z126)/(T$195-T$194)*10)),1))</f>
        <v>2.2999999999999998</v>
      </c>
      <c r="U123" s="93">
        <f>IF('Indicator Data'!AC126="No data","x",ROUND(IF('Indicator Data'!AC126&gt;U$195,0,IF('Indicator Data'!AC126&lt;U$194,10,(U$195-'Indicator Data'!AC126)/(U$195-U$194)*10)),1))</f>
        <v>9.6999999999999993</v>
      </c>
      <c r="V123" s="93">
        <f>IF('Indicator Data'!AD126="No data","x",ROUND(IF('Indicator Data'!AD126&gt;V$195,10,IF('Indicator Data'!AD126&lt;V$194,0,10-(V$195-'Indicator Data'!AD126)/(V$195-V$194)*10)),1))</f>
        <v>2.9</v>
      </c>
      <c r="W123" s="94">
        <f t="shared" si="14"/>
        <v>5</v>
      </c>
      <c r="X123" s="95">
        <f t="shared" si="15"/>
        <v>5.0999999999999996</v>
      </c>
      <c r="Y123" s="171"/>
    </row>
    <row r="124" spans="1:25" s="4" customFormat="1" x14ac:dyDescent="0.35">
      <c r="A124" s="126" t="str">
        <f>'Indicator Data'!A127</f>
        <v>Netherlands</v>
      </c>
      <c r="B124" s="47" t="str">
        <f>'Indicator Data'!B127</f>
        <v>NLD</v>
      </c>
      <c r="C124" s="93">
        <f>IF('Indicator Data'!AR127="No data","x",ROUND(IF('Indicator Data'!AR127&gt;C$195,0,IF('Indicator Data'!AR127&lt;C$194,10,(C$195-'Indicator Data'!AR127)/(C$195-C$194)*10)),1))</f>
        <v>1.7</v>
      </c>
      <c r="D124" s="94">
        <f t="shared" si="8"/>
        <v>1.7</v>
      </c>
      <c r="E124" s="93">
        <f>IF('Indicator Data'!AT127="No data","x",ROUND(IF('Indicator Data'!AT127&gt;E$195,0,IF('Indicator Data'!AT127&lt;E$194,10,(E$195-'Indicator Data'!AT127)/(E$195-E$194)*10)),1))</f>
        <v>1.8</v>
      </c>
      <c r="F124" s="93">
        <f>IF('Indicator Data'!AS127="No data","x",ROUND(IF('Indicator Data'!AS127&gt;F$195,0,IF('Indicator Data'!AS127&lt;F$194,10,(F$195-'Indicator Data'!AS127)/(F$195-F$194)*10)),1))</f>
        <v>1.3</v>
      </c>
      <c r="G124" s="94">
        <f t="shared" si="9"/>
        <v>1.6</v>
      </c>
      <c r="H124" s="95">
        <f t="shared" si="10"/>
        <v>1.7</v>
      </c>
      <c r="I124" s="93" t="str">
        <f>IF('Indicator Data'!AV127="No data","x",ROUND(IF('Indicator Data'!AV127^2&gt;I$195,0,IF('Indicator Data'!AV127^2&lt;I$194,10,(I$195-'Indicator Data'!AV127^2)/(I$195-I$194)*10)),1))</f>
        <v>x</v>
      </c>
      <c r="J124" s="93">
        <f>IF(OR('Indicator Data'!AU127=0,'Indicator Data'!AU127="No data"),"x",ROUND(IF('Indicator Data'!AU127&gt;J$195,0,IF('Indicator Data'!AU127&lt;J$194,10,(J$195-'Indicator Data'!AU127)/(J$195-J$194)*10)),1))</f>
        <v>0</v>
      </c>
      <c r="K124" s="93">
        <f>IF('Indicator Data'!AW127="No data","x",ROUND(IF('Indicator Data'!AW127&gt;K$195,0,IF('Indicator Data'!AW127&lt;K$194,10,(K$195-'Indicator Data'!AW127)/(K$195-K$194)*10)),1))</f>
        <v>1</v>
      </c>
      <c r="L124" s="93">
        <f>IF('Indicator Data'!AX127="No data","x",ROUND(IF('Indicator Data'!AX127&gt;L$195,0,IF('Indicator Data'!AX127&lt;L$194,10,(L$195-'Indicator Data'!AX127)/(L$195-L$194)*10)),1))</f>
        <v>3.6</v>
      </c>
      <c r="M124" s="94">
        <f t="shared" si="11"/>
        <v>1.5</v>
      </c>
      <c r="N124" s="143">
        <f>IF('Indicator Data'!AY127="No data","x",'Indicator Data'!AY127/'Indicator Data'!BE127*100)</f>
        <v>622.59116513489471</v>
      </c>
      <c r="O124" s="93">
        <f t="shared" si="12"/>
        <v>0</v>
      </c>
      <c r="P124" s="93">
        <f>IF('Indicator Data'!AZ127="No data","x",ROUND(IF('Indicator Data'!AZ127&gt;P$195,0,IF('Indicator Data'!AZ127&lt;P$194,10,(P$195-'Indicator Data'!AZ127)/(P$195-P$194)*10)),1))</f>
        <v>0.3</v>
      </c>
      <c r="Q124" s="93">
        <f>IF('Indicator Data'!BA127="No data","x",ROUND(IF('Indicator Data'!BA127&gt;Q$195,0,IF('Indicator Data'!BA127&lt;Q$194,10,(Q$195-'Indicator Data'!BA127)/(Q$195-Q$194)*10)),1))</f>
        <v>0</v>
      </c>
      <c r="R124" s="94">
        <f t="shared" si="13"/>
        <v>0.1</v>
      </c>
      <c r="S124" s="93">
        <f>IF('Indicator Data'!Y127="No data","x",ROUND(IF('Indicator Data'!Y127&gt;S$195,0,IF('Indicator Data'!Y127&lt;S$194,10,(S$195-'Indicator Data'!Y127)/(S$195-S$194)*10)),1))</f>
        <v>2.9</v>
      </c>
      <c r="T124" s="93">
        <f>IF('Indicator Data'!Z127="No data","x",ROUND(IF('Indicator Data'!Z127&gt;T$195,0,IF('Indicator Data'!Z127&lt;T$194,10,(T$195-'Indicator Data'!Z127)/(T$195-T$194)*10)),1))</f>
        <v>1.5</v>
      </c>
      <c r="U124" s="93">
        <f>IF('Indicator Data'!AC127="No data","x",ROUND(IF('Indicator Data'!AC127&gt;U$195,0,IF('Indicator Data'!AC127&lt;U$194,10,(U$195-'Indicator Data'!AC127)/(U$195-U$194)*10)),1))</f>
        <v>0</v>
      </c>
      <c r="V124" s="93">
        <f>IF('Indicator Data'!AD127="No data","x",ROUND(IF('Indicator Data'!AD127&gt;V$195,10,IF('Indicator Data'!AD127&lt;V$194,0,10-(V$195-'Indicator Data'!AD127)/(V$195-V$194)*10)),1))</f>
        <v>0.1</v>
      </c>
      <c r="W124" s="94">
        <f t="shared" si="14"/>
        <v>1.1000000000000001</v>
      </c>
      <c r="X124" s="95">
        <f t="shared" si="15"/>
        <v>0.9</v>
      </c>
      <c r="Y124" s="171"/>
    </row>
    <row r="125" spans="1:25" s="4" customFormat="1" x14ac:dyDescent="0.35">
      <c r="A125" s="126" t="str">
        <f>'Indicator Data'!A128</f>
        <v>New Zealand</v>
      </c>
      <c r="B125" s="47" t="str">
        <f>'Indicator Data'!B128</f>
        <v>NZL</v>
      </c>
      <c r="C125" s="93">
        <f>IF('Indicator Data'!AR128="No data","x",ROUND(IF('Indicator Data'!AR128&gt;C$195,0,IF('Indicator Data'!AR128&lt;C$194,10,(C$195-'Indicator Data'!AR128)/(C$195-C$194)*10)),1))</f>
        <v>2.6</v>
      </c>
      <c r="D125" s="94">
        <f t="shared" si="8"/>
        <v>2.6</v>
      </c>
      <c r="E125" s="93">
        <f>IF('Indicator Data'!AT128="No data","x",ROUND(IF('Indicator Data'!AT128&gt;E$195,0,IF('Indicator Data'!AT128&lt;E$194,10,(E$195-'Indicator Data'!AT128)/(E$195-E$194)*10)),1))</f>
        <v>1.3</v>
      </c>
      <c r="F125" s="93">
        <f>IF('Indicator Data'!AS128="No data","x",ROUND(IF('Indicator Data'!AS128&gt;F$195,0,IF('Indicator Data'!AS128&lt;F$194,10,(F$195-'Indicator Data'!AS128)/(F$195-F$194)*10)),1))</f>
        <v>1.5</v>
      </c>
      <c r="G125" s="94">
        <f t="shared" si="9"/>
        <v>1.4</v>
      </c>
      <c r="H125" s="95">
        <f t="shared" si="10"/>
        <v>2</v>
      </c>
      <c r="I125" s="93" t="str">
        <f>IF('Indicator Data'!AV128="No data","x",ROUND(IF('Indicator Data'!AV128^2&gt;I$195,0,IF('Indicator Data'!AV128^2&lt;I$194,10,(I$195-'Indicator Data'!AV128^2)/(I$195-I$194)*10)),1))</f>
        <v>x</v>
      </c>
      <c r="J125" s="93">
        <f>IF(OR('Indicator Data'!AU128=0,'Indicator Data'!AU128="No data"),"x",ROUND(IF('Indicator Data'!AU128&gt;J$195,0,IF('Indicator Data'!AU128&lt;J$194,10,(J$195-'Indicator Data'!AU128)/(J$195-J$194)*10)),1))</f>
        <v>0</v>
      </c>
      <c r="K125" s="93">
        <f>IF('Indicator Data'!AW128="No data","x",ROUND(IF('Indicator Data'!AW128&gt;K$195,0,IF('Indicator Data'!AW128&lt;K$194,10,(K$195-'Indicator Data'!AW128)/(K$195-K$194)*10)),1))</f>
        <v>1.2</v>
      </c>
      <c r="L125" s="93">
        <f>IF('Indicator Data'!AX128="No data","x",ROUND(IF('Indicator Data'!AX128&gt;L$195,0,IF('Indicator Data'!AX128&lt;L$194,10,(L$195-'Indicator Data'!AX128)/(L$195-L$194)*10)),1))</f>
        <v>3.8</v>
      </c>
      <c r="M125" s="94">
        <f t="shared" si="11"/>
        <v>1.7</v>
      </c>
      <c r="N125" s="143">
        <f>IF('Indicator Data'!AY128="No data","x",'Indicator Data'!AY128/'Indicator Data'!BE128*100)</f>
        <v>41.775853556644257</v>
      </c>
      <c r="O125" s="93">
        <f t="shared" si="12"/>
        <v>5.9</v>
      </c>
      <c r="P125" s="93" t="str">
        <f>IF('Indicator Data'!AZ128="No data","x",ROUND(IF('Indicator Data'!AZ128&gt;P$195,0,IF('Indicator Data'!AZ128&lt;P$194,10,(P$195-'Indicator Data'!AZ128)/(P$195-P$194)*10)),1))</f>
        <v>x</v>
      </c>
      <c r="Q125" s="93">
        <f>IF('Indicator Data'!BA128="No data","x",ROUND(IF('Indicator Data'!BA128&gt;Q$195,0,IF('Indicator Data'!BA128&lt;Q$194,10,(Q$195-'Indicator Data'!BA128)/(Q$195-Q$194)*10)),1))</f>
        <v>0</v>
      </c>
      <c r="R125" s="94">
        <f t="shared" si="13"/>
        <v>3</v>
      </c>
      <c r="S125" s="93">
        <f>IF('Indicator Data'!Y128="No data","x",ROUND(IF('Indicator Data'!Y128&gt;S$195,0,IF('Indicator Data'!Y128&lt;S$194,10,(S$195-'Indicator Data'!Y128)/(S$195-S$194)*10)),1))</f>
        <v>3.2</v>
      </c>
      <c r="T125" s="93">
        <f>IF('Indicator Data'!Z128="No data","x",ROUND(IF('Indicator Data'!Z128&gt;T$195,0,IF('Indicator Data'!Z128&lt;T$194,10,(T$195-'Indicator Data'!Z128)/(T$195-T$194)*10)),1))</f>
        <v>1.5</v>
      </c>
      <c r="U125" s="93">
        <f>IF('Indicator Data'!AC128="No data","x",ROUND(IF('Indicator Data'!AC128&gt;U$195,0,IF('Indicator Data'!AC128&lt;U$194,10,(U$195-'Indicator Data'!AC128)/(U$195-U$194)*10)),1))</f>
        <v>0</v>
      </c>
      <c r="V125" s="93">
        <f>IF('Indicator Data'!AD128="No data","x",ROUND(IF('Indicator Data'!AD128&gt;V$195,10,IF('Indicator Data'!AD128&lt;V$194,0,10-(V$195-'Indicator Data'!AD128)/(V$195-V$194)*10)),1))</f>
        <v>0.1</v>
      </c>
      <c r="W125" s="94">
        <f t="shared" si="14"/>
        <v>1.2</v>
      </c>
      <c r="X125" s="95">
        <f t="shared" si="15"/>
        <v>2</v>
      </c>
      <c r="Y125" s="171"/>
    </row>
    <row r="126" spans="1:25" s="4" customFormat="1" x14ac:dyDescent="0.35">
      <c r="A126" s="126" t="str">
        <f>'Indicator Data'!A129</f>
        <v>Nicaragua</v>
      </c>
      <c r="B126" s="47" t="str">
        <f>'Indicator Data'!B129</f>
        <v>NIC</v>
      </c>
      <c r="C126" s="93">
        <f>IF('Indicator Data'!AR129="No data","x",ROUND(IF('Indicator Data'!AR129&gt;C$195,0,IF('Indicator Data'!AR129&lt;C$194,10,(C$195-'Indicator Data'!AR129)/(C$195-C$194)*10)),1))</f>
        <v>4.7</v>
      </c>
      <c r="D126" s="94">
        <f t="shared" si="8"/>
        <v>4.7</v>
      </c>
      <c r="E126" s="93">
        <f>IF('Indicator Data'!AT129="No data","x",ROUND(IF('Indicator Data'!AT129&gt;E$195,0,IF('Indicator Data'!AT129&lt;E$194,10,(E$195-'Indicator Data'!AT129)/(E$195-E$194)*10)),1))</f>
        <v>7.5</v>
      </c>
      <c r="F126" s="93">
        <f>IF('Indicator Data'!AS129="No data","x",ROUND(IF('Indicator Data'!AS129&gt;F$195,0,IF('Indicator Data'!AS129&lt;F$194,10,(F$195-'Indicator Data'!AS129)/(F$195-F$194)*10)),1))</f>
        <v>6.3</v>
      </c>
      <c r="G126" s="94">
        <f t="shared" si="9"/>
        <v>6.9</v>
      </c>
      <c r="H126" s="95">
        <f t="shared" si="10"/>
        <v>5.8</v>
      </c>
      <c r="I126" s="93">
        <f>IF('Indicator Data'!AV129="No data","x",ROUND(IF('Indicator Data'!AV129^2&gt;I$195,0,IF('Indicator Data'!AV129^2&lt;I$194,10,(I$195-'Indicator Data'!AV129^2)/(I$195-I$194)*10)),1))</f>
        <v>3.5</v>
      </c>
      <c r="J126" s="93">
        <f>IF(OR('Indicator Data'!AU129=0,'Indicator Data'!AU129="No data"),"x",ROUND(IF('Indicator Data'!AU129&gt;J$195,0,IF('Indicator Data'!AU129&lt;J$194,10,(J$195-'Indicator Data'!AU129)/(J$195-J$194)*10)),1))</f>
        <v>1.8</v>
      </c>
      <c r="K126" s="93">
        <f>IF('Indicator Data'!AW129="No data","x",ROUND(IF('Indicator Data'!AW129&gt;K$195,0,IF('Indicator Data'!AW129&lt;K$194,10,(K$195-'Indicator Data'!AW129)/(K$195-K$194)*10)),1))</f>
        <v>7.5</v>
      </c>
      <c r="L126" s="93">
        <f>IF('Indicator Data'!AX129="No data","x",ROUND(IF('Indicator Data'!AX129&gt;L$195,0,IF('Indicator Data'!AX129&lt;L$194,10,(L$195-'Indicator Data'!AX129)/(L$195-L$194)*10)),1))</f>
        <v>4</v>
      </c>
      <c r="M126" s="94">
        <f t="shared" si="11"/>
        <v>4.2</v>
      </c>
      <c r="N126" s="143">
        <f>IF('Indicator Data'!AY129="No data","x",'Indicator Data'!AY129/'Indicator Data'!BE129*100)</f>
        <v>14.957620076450059</v>
      </c>
      <c r="O126" s="93">
        <f t="shared" si="12"/>
        <v>8.6</v>
      </c>
      <c r="P126" s="93">
        <f>IF('Indicator Data'!AZ129="No data","x",ROUND(IF('Indicator Data'!AZ129&gt;P$195,0,IF('Indicator Data'!AZ129&lt;P$194,10,(P$195-'Indicator Data'!AZ129)/(P$195-P$194)*10)),1))</f>
        <v>3.6</v>
      </c>
      <c r="Q126" s="93">
        <f>IF('Indicator Data'!BA129="No data","x",ROUND(IF('Indicator Data'!BA129&gt;Q$195,0,IF('Indicator Data'!BA129&lt;Q$194,10,(Q$195-'Indicator Data'!BA129)/(Q$195-Q$194)*10)),1))</f>
        <v>2.6</v>
      </c>
      <c r="R126" s="94">
        <f t="shared" si="13"/>
        <v>4.9000000000000004</v>
      </c>
      <c r="S126" s="93">
        <f>IF('Indicator Data'!Y129="No data","x",ROUND(IF('Indicator Data'!Y129&gt;S$195,0,IF('Indicator Data'!Y129&lt;S$194,10,(S$195-'Indicator Data'!Y129)/(S$195-S$194)*10)),1))</f>
        <v>7.8</v>
      </c>
      <c r="T126" s="93">
        <f>IF('Indicator Data'!Z129="No data","x",ROUND(IF('Indicator Data'!Z129&gt;T$195,0,IF('Indicator Data'!Z129&lt;T$194,10,(T$195-'Indicator Data'!Z129)/(T$195-T$194)*10)),1))</f>
        <v>0</v>
      </c>
      <c r="U126" s="93">
        <f>IF('Indicator Data'!AC129="No data","x",ROUND(IF('Indicator Data'!AC129&gt;U$195,0,IF('Indicator Data'!AC129&lt;U$194,10,(U$195-'Indicator Data'!AC129)/(U$195-U$194)*10)),1))</f>
        <v>8.8000000000000007</v>
      </c>
      <c r="V126" s="93">
        <f>IF('Indicator Data'!AD129="No data","x",ROUND(IF('Indicator Data'!AD129&gt;V$195,10,IF('Indicator Data'!AD129&lt;V$194,0,10-(V$195-'Indicator Data'!AD129)/(V$195-V$194)*10)),1))</f>
        <v>1.7</v>
      </c>
      <c r="W126" s="94">
        <f t="shared" si="14"/>
        <v>4.5999999999999996</v>
      </c>
      <c r="X126" s="95">
        <f t="shared" si="15"/>
        <v>4.5999999999999996</v>
      </c>
      <c r="Y126" s="171"/>
    </row>
    <row r="127" spans="1:25" s="4" customFormat="1" x14ac:dyDescent="0.35">
      <c r="A127" s="126" t="str">
        <f>'Indicator Data'!A130</f>
        <v>Niger</v>
      </c>
      <c r="B127" s="47" t="str">
        <f>'Indicator Data'!B130</f>
        <v>NER</v>
      </c>
      <c r="C127" s="93">
        <f>IF('Indicator Data'!AR130="No data","x",ROUND(IF('Indicator Data'!AR130&gt;C$195,0,IF('Indicator Data'!AR130&lt;C$194,10,(C$195-'Indicator Data'!AR130)/(C$195-C$194)*10)),1))</f>
        <v>5.3</v>
      </c>
      <c r="D127" s="94">
        <f t="shared" si="8"/>
        <v>5.3</v>
      </c>
      <c r="E127" s="93">
        <f>IF('Indicator Data'!AT130="No data","x",ROUND(IF('Indicator Data'!AT130&gt;E$195,0,IF('Indicator Data'!AT130&lt;E$194,10,(E$195-'Indicator Data'!AT130)/(E$195-E$194)*10)),1))</f>
        <v>6.6</v>
      </c>
      <c r="F127" s="93">
        <f>IF('Indicator Data'!AS130="No data","x",ROUND(IF('Indicator Data'!AS130&gt;F$195,0,IF('Indicator Data'!AS130&lt;F$194,10,(F$195-'Indicator Data'!AS130)/(F$195-F$194)*10)),1))</f>
        <v>6.3</v>
      </c>
      <c r="G127" s="94">
        <f t="shared" si="9"/>
        <v>6.5</v>
      </c>
      <c r="H127" s="95">
        <f t="shared" si="10"/>
        <v>5.9</v>
      </c>
      <c r="I127" s="93">
        <f>IF('Indicator Data'!AV130="No data","x",ROUND(IF('Indicator Data'!AV130^2&gt;I$195,0,IF('Indicator Data'!AV130^2&lt;I$194,10,(I$195-'Indicator Data'!AV130^2)/(I$195-I$194)*10)),1))</f>
        <v>10</v>
      </c>
      <c r="J127" s="93">
        <f>IF(OR('Indicator Data'!AU130=0,'Indicator Data'!AU130="No data"),"x",ROUND(IF('Indicator Data'!AU130&gt;J$195,0,IF('Indicator Data'!AU130&lt;J$194,10,(J$195-'Indicator Data'!AU130)/(J$195-J$194)*10)),1))</f>
        <v>8.4</v>
      </c>
      <c r="K127" s="93">
        <f>IF('Indicator Data'!AW130="No data","x",ROUND(IF('Indicator Data'!AW130&gt;K$195,0,IF('Indicator Data'!AW130&lt;K$194,10,(K$195-'Indicator Data'!AW130)/(K$195-K$194)*10)),1))</f>
        <v>9.6</v>
      </c>
      <c r="L127" s="93">
        <f>IF('Indicator Data'!AX130="No data","x",ROUND(IF('Indicator Data'!AX130&gt;L$195,0,IF('Indicator Data'!AX130&lt;L$194,10,(L$195-'Indicator Data'!AX130)/(L$195-L$194)*10)),1))</f>
        <v>7.8</v>
      </c>
      <c r="M127" s="94">
        <f t="shared" si="11"/>
        <v>9</v>
      </c>
      <c r="N127" s="143">
        <f>IF('Indicator Data'!AY130="No data","x",'Indicator Data'!AY130/'Indicator Data'!BE130*100)</f>
        <v>3.8683192547564542</v>
      </c>
      <c r="O127" s="93">
        <f t="shared" si="12"/>
        <v>9.6999999999999993</v>
      </c>
      <c r="P127" s="93">
        <f>IF('Indicator Data'!AZ130="No data","x",ROUND(IF('Indicator Data'!AZ130&gt;P$195,0,IF('Indicator Data'!AZ130&lt;P$194,10,(P$195-'Indicator Data'!AZ130)/(P$195-P$194)*10)),1))</f>
        <v>9.9</v>
      </c>
      <c r="Q127" s="93">
        <f>IF('Indicator Data'!BA130="No data","x",ROUND(IF('Indicator Data'!BA130&gt;Q$195,0,IF('Indicator Data'!BA130&lt;Q$194,10,(Q$195-'Indicator Data'!BA130)/(Q$195-Q$194)*10)),1))</f>
        <v>8.4</v>
      </c>
      <c r="R127" s="94">
        <f t="shared" si="13"/>
        <v>9.3000000000000007</v>
      </c>
      <c r="S127" s="93">
        <f>IF('Indicator Data'!Y130="No data","x",ROUND(IF('Indicator Data'!Y130&gt;S$195,0,IF('Indicator Data'!Y130&lt;S$194,10,(S$195-'Indicator Data'!Y130)/(S$195-S$194)*10)),1))</f>
        <v>10</v>
      </c>
      <c r="T127" s="93">
        <f>IF('Indicator Data'!Z130="No data","x",ROUND(IF('Indicator Data'!Z130&gt;T$195,0,IF('Indicator Data'!Z130&lt;T$194,10,(T$195-'Indicator Data'!Z130)/(T$195-T$194)*10)),1))</f>
        <v>5.4</v>
      </c>
      <c r="U127" s="93">
        <f>IF('Indicator Data'!AC130="No data","x",ROUND(IF('Indicator Data'!AC130&gt;U$195,0,IF('Indicator Data'!AC130&lt;U$194,10,(U$195-'Indicator Data'!AC130)/(U$195-U$194)*10)),1))</f>
        <v>9.9</v>
      </c>
      <c r="V127" s="93">
        <f>IF('Indicator Data'!AD130="No data","x",ROUND(IF('Indicator Data'!AD130&gt;V$195,10,IF('Indicator Data'!AD130&lt;V$194,0,10-(V$195-'Indicator Data'!AD130)/(V$195-V$194)*10)),1))</f>
        <v>6.1</v>
      </c>
      <c r="W127" s="94">
        <f t="shared" si="14"/>
        <v>7.9</v>
      </c>
      <c r="X127" s="95">
        <f t="shared" si="15"/>
        <v>8.6999999999999993</v>
      </c>
      <c r="Y127" s="171"/>
    </row>
    <row r="128" spans="1:25" s="4" customFormat="1" x14ac:dyDescent="0.35">
      <c r="A128" s="126" t="str">
        <f>'Indicator Data'!A131</f>
        <v>Nigeria</v>
      </c>
      <c r="B128" s="47" t="str">
        <f>'Indicator Data'!B131</f>
        <v>NGA</v>
      </c>
      <c r="C128" s="93">
        <f>IF('Indicator Data'!AR131="No data","x",ROUND(IF('Indicator Data'!AR131&gt;C$195,0,IF('Indicator Data'!AR131&lt;C$194,10,(C$195-'Indicator Data'!AR131)/(C$195-C$194)*10)),1))</f>
        <v>2.8</v>
      </c>
      <c r="D128" s="94">
        <f t="shared" si="8"/>
        <v>2.8</v>
      </c>
      <c r="E128" s="93">
        <f>IF('Indicator Data'!AT131="No data","x",ROUND(IF('Indicator Data'!AT131&gt;E$195,0,IF('Indicator Data'!AT131&lt;E$194,10,(E$195-'Indicator Data'!AT131)/(E$195-E$194)*10)),1))</f>
        <v>7.3</v>
      </c>
      <c r="F128" s="93">
        <f>IF('Indicator Data'!AS131="No data","x",ROUND(IF('Indicator Data'!AS131&gt;F$195,0,IF('Indicator Data'!AS131&lt;F$194,10,(F$195-'Indicator Data'!AS131)/(F$195-F$194)*10)),1))</f>
        <v>6.9</v>
      </c>
      <c r="G128" s="94">
        <f t="shared" si="9"/>
        <v>7.1</v>
      </c>
      <c r="H128" s="95">
        <f t="shared" si="10"/>
        <v>5</v>
      </c>
      <c r="I128" s="93">
        <f>IF('Indicator Data'!AV131="No data","x",ROUND(IF('Indicator Data'!AV131^2&gt;I$195,0,IF('Indicator Data'!AV131^2&lt;I$194,10,(I$195-'Indicator Data'!AV131^2)/(I$195-I$194)*10)),1))</f>
        <v>7.1</v>
      </c>
      <c r="J128" s="93">
        <f>IF(OR('Indicator Data'!AU131=0,'Indicator Data'!AU131="No data"),"x",ROUND(IF('Indicator Data'!AU131&gt;J$195,0,IF('Indicator Data'!AU131&lt;J$194,10,(J$195-'Indicator Data'!AU131)/(J$195-J$194)*10)),1))</f>
        <v>4.0999999999999996</v>
      </c>
      <c r="K128" s="93">
        <f>IF('Indicator Data'!AW131="No data","x",ROUND(IF('Indicator Data'!AW131&gt;K$195,0,IF('Indicator Data'!AW131&lt;K$194,10,(K$195-'Indicator Data'!AW131)/(K$195-K$194)*10)),1))</f>
        <v>7.4</v>
      </c>
      <c r="L128" s="93">
        <f>IF('Indicator Data'!AX131="No data","x",ROUND(IF('Indicator Data'!AX131&gt;L$195,0,IF('Indicator Data'!AX131&lt;L$194,10,(L$195-'Indicator Data'!AX131)/(L$195-L$194)*10)),1))</f>
        <v>6.1</v>
      </c>
      <c r="M128" s="94">
        <f t="shared" si="11"/>
        <v>6.2</v>
      </c>
      <c r="N128" s="143">
        <f>IF('Indicator Data'!AY131="No data","x",'Indicator Data'!AY131/'Indicator Data'!BE131*100)</f>
        <v>10.760126047190839</v>
      </c>
      <c r="O128" s="93">
        <f t="shared" si="12"/>
        <v>9</v>
      </c>
      <c r="P128" s="93">
        <f>IF('Indicator Data'!AZ131="No data","x",ROUND(IF('Indicator Data'!AZ131&gt;P$195,0,IF('Indicator Data'!AZ131&lt;P$194,10,(P$195-'Indicator Data'!AZ131)/(P$195-P$194)*10)),1))</f>
        <v>7.9</v>
      </c>
      <c r="Q128" s="93">
        <f>IF('Indicator Data'!BA131="No data","x",ROUND(IF('Indicator Data'!BA131&gt;Q$195,0,IF('Indicator Data'!BA131&lt;Q$194,10,(Q$195-'Indicator Data'!BA131)/(Q$195-Q$194)*10)),1))</f>
        <v>6.3</v>
      </c>
      <c r="R128" s="94">
        <f t="shared" si="13"/>
        <v>7.7</v>
      </c>
      <c r="S128" s="93">
        <f>IF('Indicator Data'!Y131="No data","x",ROUND(IF('Indicator Data'!Y131&gt;S$195,0,IF('Indicator Data'!Y131&lt;S$194,10,(S$195-'Indicator Data'!Y131)/(S$195-S$194)*10)),1))</f>
        <v>9</v>
      </c>
      <c r="T128" s="93">
        <f>IF('Indicator Data'!Z131="No data","x",ROUND(IF('Indicator Data'!Z131&gt;T$195,0,IF('Indicator Data'!Z131&lt;T$194,10,(T$195-'Indicator Data'!Z131)/(T$195-T$194)*10)),1))</f>
        <v>10</v>
      </c>
      <c r="U128" s="93">
        <f>IF('Indicator Data'!AC131="No data","x",ROUND(IF('Indicator Data'!AC131&gt;U$195,0,IF('Indicator Data'!AC131&lt;U$194,10,(U$195-'Indicator Data'!AC131)/(U$195-U$194)*10)),1))</f>
        <v>9.4</v>
      </c>
      <c r="V128" s="93">
        <f>IF('Indicator Data'!AD131="No data","x",ROUND(IF('Indicator Data'!AD131&gt;V$195,10,IF('Indicator Data'!AD131&lt;V$194,0,10-(V$195-'Indicator Data'!AD131)/(V$195-V$194)*10)),1))</f>
        <v>9</v>
      </c>
      <c r="W128" s="94">
        <f t="shared" si="14"/>
        <v>9.4</v>
      </c>
      <c r="X128" s="95">
        <f t="shared" si="15"/>
        <v>7.8</v>
      </c>
      <c r="Y128" s="171"/>
    </row>
    <row r="129" spans="1:25" s="4" customFormat="1" x14ac:dyDescent="0.35">
      <c r="A129" s="126" t="str">
        <f>'Indicator Data'!A132</f>
        <v>North Macedonia</v>
      </c>
      <c r="B129" s="47" t="str">
        <f>'Indicator Data'!B132</f>
        <v>MKD</v>
      </c>
      <c r="C129" s="93">
        <f>IF('Indicator Data'!AR132="No data","x",ROUND(IF('Indicator Data'!AR132&gt;C$195,0,IF('Indicator Data'!AR132&lt;C$194,10,(C$195-'Indicator Data'!AR132)/(C$195-C$194)*10)),1))</f>
        <v>3.8</v>
      </c>
      <c r="D129" s="94">
        <f t="shared" si="8"/>
        <v>3.8</v>
      </c>
      <c r="E129" s="93">
        <f>IF('Indicator Data'!AT132="No data","x",ROUND(IF('Indicator Data'!AT132&gt;E$195,0,IF('Indicator Data'!AT132&lt;E$194,10,(E$195-'Indicator Data'!AT132)/(E$195-E$194)*10)),1))</f>
        <v>6.3</v>
      </c>
      <c r="F129" s="93">
        <f>IF('Indicator Data'!AS132="No data","x",ROUND(IF('Indicator Data'!AS132&gt;F$195,0,IF('Indicator Data'!AS132&lt;F$194,10,(F$195-'Indicator Data'!AS132)/(F$195-F$194)*10)),1))</f>
        <v>4.7</v>
      </c>
      <c r="G129" s="94">
        <f t="shared" si="9"/>
        <v>5.5</v>
      </c>
      <c r="H129" s="95">
        <f t="shared" si="10"/>
        <v>4.7</v>
      </c>
      <c r="I129" s="93">
        <f>IF('Indicator Data'!AV132="No data","x",ROUND(IF('Indicator Data'!AV132^2&gt;I$195,0,IF('Indicator Data'!AV132^2&lt;I$194,10,(I$195-'Indicator Data'!AV132^2)/(I$195-I$194)*10)),1))</f>
        <v>0.5</v>
      </c>
      <c r="J129" s="93">
        <f>IF(OR('Indicator Data'!AU132=0,'Indicator Data'!AU132="No data"),"x",ROUND(IF('Indicator Data'!AU132&gt;J$195,0,IF('Indicator Data'!AU132&lt;J$194,10,(J$195-'Indicator Data'!AU132)/(J$195-J$194)*10)),1))</f>
        <v>0</v>
      </c>
      <c r="K129" s="93">
        <f>IF('Indicator Data'!AW132="No data","x",ROUND(IF('Indicator Data'!AW132&gt;K$195,0,IF('Indicator Data'!AW132&lt;K$194,10,(K$195-'Indicator Data'!AW132)/(K$195-K$194)*10)),1))</f>
        <v>2.8</v>
      </c>
      <c r="L129" s="93">
        <f>IF('Indicator Data'!AX132="No data","x",ROUND(IF('Indicator Data'!AX132&gt;L$195,0,IF('Indicator Data'!AX132&lt;L$194,10,(L$195-'Indicator Data'!AX132)/(L$195-L$194)*10)),1))</f>
        <v>5.0999999999999996</v>
      </c>
      <c r="M129" s="94">
        <f t="shared" si="11"/>
        <v>2.1</v>
      </c>
      <c r="N129" s="143">
        <f>IF('Indicator Data'!AY132="No data","x",'Indicator Data'!AY132/'Indicator Data'!BE132*100)</f>
        <v>55.511498810467884</v>
      </c>
      <c r="O129" s="93">
        <f t="shared" si="12"/>
        <v>4.5</v>
      </c>
      <c r="P129" s="93">
        <f>IF('Indicator Data'!AZ132="No data","x",ROUND(IF('Indicator Data'!AZ132&gt;P$195,0,IF('Indicator Data'!AZ132&lt;P$194,10,(P$195-'Indicator Data'!AZ132)/(P$195-P$194)*10)),1))</f>
        <v>1</v>
      </c>
      <c r="Q129" s="93">
        <f>IF('Indicator Data'!BA132="No data","x",ROUND(IF('Indicator Data'!BA132&gt;Q$195,0,IF('Indicator Data'!BA132&lt;Q$194,10,(Q$195-'Indicator Data'!BA132)/(Q$195-Q$194)*10)),1))</f>
        <v>0.1</v>
      </c>
      <c r="R129" s="94">
        <f t="shared" si="13"/>
        <v>1.9</v>
      </c>
      <c r="S129" s="93">
        <f>IF('Indicator Data'!Y132="No data","x",ROUND(IF('Indicator Data'!Y132&gt;S$195,0,IF('Indicator Data'!Y132&lt;S$194,10,(S$195-'Indicator Data'!Y132)/(S$195-S$194)*10)),1))</f>
        <v>3.4</v>
      </c>
      <c r="T129" s="93">
        <f>IF('Indicator Data'!Z132="No data","x",ROUND(IF('Indicator Data'!Z132&gt;T$195,0,IF('Indicator Data'!Z132&lt;T$194,10,(T$195-'Indicator Data'!Z132)/(T$195-T$194)*10)),1))</f>
        <v>4.0999999999999996</v>
      </c>
      <c r="U129" s="93">
        <f>IF('Indicator Data'!AC132="No data","x",ROUND(IF('Indicator Data'!AC132&gt;U$195,0,IF('Indicator Data'!AC132&lt;U$194,10,(U$195-'Indicator Data'!AC132)/(U$195-U$194)*10)),1))</f>
        <v>7.3</v>
      </c>
      <c r="V129" s="93">
        <f>IF('Indicator Data'!AD132="No data","x",ROUND(IF('Indicator Data'!AD132&gt;V$195,10,IF('Indicator Data'!AD132&lt;V$194,0,10-(V$195-'Indicator Data'!AD132)/(V$195-V$194)*10)),1))</f>
        <v>0.1</v>
      </c>
      <c r="W129" s="94">
        <f t="shared" si="14"/>
        <v>3.7</v>
      </c>
      <c r="X129" s="95">
        <f t="shared" si="15"/>
        <v>2.6</v>
      </c>
      <c r="Y129" s="171"/>
    </row>
    <row r="130" spans="1:25" s="4" customFormat="1" x14ac:dyDescent="0.35">
      <c r="A130" s="126" t="str">
        <f>'Indicator Data'!A133</f>
        <v>Norway</v>
      </c>
      <c r="B130" s="47" t="str">
        <f>'Indicator Data'!B133</f>
        <v>NOR</v>
      </c>
      <c r="C130" s="93">
        <f>IF('Indicator Data'!AR133="No data","x",ROUND(IF('Indicator Data'!AR133&gt;C$195,0,IF('Indicator Data'!AR133&lt;C$194,10,(C$195-'Indicator Data'!AR133)/(C$195-C$194)*10)),1))</f>
        <v>2.2999999999999998</v>
      </c>
      <c r="D130" s="94">
        <f t="shared" si="8"/>
        <v>2.2999999999999998</v>
      </c>
      <c r="E130" s="93">
        <f>IF('Indicator Data'!AT133="No data","x",ROUND(IF('Indicator Data'!AT133&gt;E$195,0,IF('Indicator Data'!AT133&lt;E$194,10,(E$195-'Indicator Data'!AT133)/(E$195-E$194)*10)),1))</f>
        <v>1.6</v>
      </c>
      <c r="F130" s="93">
        <f>IF('Indicator Data'!AS133="No data","x",ROUND(IF('Indicator Data'!AS133&gt;F$195,0,IF('Indicator Data'!AS133&lt;F$194,10,(F$195-'Indicator Data'!AS133)/(F$195-F$194)*10)),1))</f>
        <v>1</v>
      </c>
      <c r="G130" s="94">
        <f t="shared" si="9"/>
        <v>1.3</v>
      </c>
      <c r="H130" s="95">
        <f t="shared" si="10"/>
        <v>1.8</v>
      </c>
      <c r="I130" s="93" t="str">
        <f>IF('Indicator Data'!AV133="No data","x",ROUND(IF('Indicator Data'!AV133^2&gt;I$195,0,IF('Indicator Data'!AV133^2&lt;I$194,10,(I$195-'Indicator Data'!AV133^2)/(I$195-I$194)*10)),1))</f>
        <v>x</v>
      </c>
      <c r="J130" s="93">
        <f>IF(OR('Indicator Data'!AU133=0,'Indicator Data'!AU133="No data"),"x",ROUND(IF('Indicator Data'!AU133&gt;J$195,0,IF('Indicator Data'!AU133&lt;J$194,10,(J$195-'Indicator Data'!AU133)/(J$195-J$194)*10)),1))</f>
        <v>0</v>
      </c>
      <c r="K130" s="93">
        <f>IF('Indicator Data'!AW133="No data","x",ROUND(IF('Indicator Data'!AW133&gt;K$195,0,IF('Indicator Data'!AW133&lt;K$194,10,(K$195-'Indicator Data'!AW133)/(K$195-K$194)*10)),1))</f>
        <v>0.3</v>
      </c>
      <c r="L130" s="93">
        <f>IF('Indicator Data'!AX133="No data","x",ROUND(IF('Indicator Data'!AX133&gt;L$195,0,IF('Indicator Data'!AX133&lt;L$194,10,(L$195-'Indicator Data'!AX133)/(L$195-L$194)*10)),1))</f>
        <v>4.5999999999999996</v>
      </c>
      <c r="M130" s="94">
        <f t="shared" si="11"/>
        <v>1.6</v>
      </c>
      <c r="N130" s="143">
        <f>IF('Indicator Data'!AY133="No data","x",'Indicator Data'!AY133/'Indicator Data'!BE133*100)</f>
        <v>46.014790468364829</v>
      </c>
      <c r="O130" s="93">
        <f t="shared" si="12"/>
        <v>5.5</v>
      </c>
      <c r="P130" s="93">
        <f>IF('Indicator Data'!AZ133="No data","x",ROUND(IF('Indicator Data'!AZ133&gt;P$195,0,IF('Indicator Data'!AZ133&lt;P$194,10,(P$195-'Indicator Data'!AZ133)/(P$195-P$194)*10)),1))</f>
        <v>0.2</v>
      </c>
      <c r="Q130" s="93">
        <f>IF('Indicator Data'!BA133="No data","x",ROUND(IF('Indicator Data'!BA133&gt;Q$195,0,IF('Indicator Data'!BA133&lt;Q$194,10,(Q$195-'Indicator Data'!BA133)/(Q$195-Q$194)*10)),1))</f>
        <v>0</v>
      </c>
      <c r="R130" s="94">
        <f t="shared" si="13"/>
        <v>1.9</v>
      </c>
      <c r="S130" s="93">
        <f>IF('Indicator Data'!Y133="No data","x",ROUND(IF('Indicator Data'!Y133&gt;S$195,0,IF('Indicator Data'!Y133&lt;S$194,10,(S$195-'Indicator Data'!Y133)/(S$195-S$194)*10)),1))</f>
        <v>0</v>
      </c>
      <c r="T130" s="93">
        <f>IF('Indicator Data'!Z133="No data","x",ROUND(IF('Indicator Data'!Z133&gt;T$195,0,IF('Indicator Data'!Z133&lt;T$194,10,(T$195-'Indicator Data'!Z133)/(T$195-T$194)*10)),1))</f>
        <v>0.8</v>
      </c>
      <c r="U130" s="93">
        <f>IF('Indicator Data'!AC133="No data","x",ROUND(IF('Indicator Data'!AC133&gt;U$195,0,IF('Indicator Data'!AC133&lt;U$194,10,(U$195-'Indicator Data'!AC133)/(U$195-U$194)*10)),1))</f>
        <v>0</v>
      </c>
      <c r="V130" s="93">
        <f>IF('Indicator Data'!AD133="No data","x",ROUND(IF('Indicator Data'!AD133&gt;V$195,10,IF('Indicator Data'!AD133&lt;V$194,0,10-(V$195-'Indicator Data'!AD133)/(V$195-V$194)*10)),1))</f>
        <v>0.1</v>
      </c>
      <c r="W130" s="94">
        <f t="shared" si="14"/>
        <v>0.2</v>
      </c>
      <c r="X130" s="95">
        <f t="shared" si="15"/>
        <v>1.2</v>
      </c>
      <c r="Y130" s="171"/>
    </row>
    <row r="131" spans="1:25" s="4" customFormat="1" x14ac:dyDescent="0.35">
      <c r="A131" s="126" t="str">
        <f>'Indicator Data'!A134</f>
        <v>Oman</v>
      </c>
      <c r="B131" s="47" t="str">
        <f>'Indicator Data'!B134</f>
        <v>OMN</v>
      </c>
      <c r="C131" s="93" t="str">
        <f>IF('Indicator Data'!AR134="No data","x",ROUND(IF('Indicator Data'!AR134&gt;C$195,0,IF('Indicator Data'!AR134&lt;C$194,10,(C$195-'Indicator Data'!AR134)/(C$195-C$194)*10)),1))</f>
        <v>x</v>
      </c>
      <c r="D131" s="94" t="str">
        <f t="shared" si="8"/>
        <v>x</v>
      </c>
      <c r="E131" s="93">
        <f>IF('Indicator Data'!AT134="No data","x",ROUND(IF('Indicator Data'!AT134&gt;E$195,0,IF('Indicator Data'!AT134&lt;E$194,10,(E$195-'Indicator Data'!AT134)/(E$195-E$194)*10)),1))</f>
        <v>4.8</v>
      </c>
      <c r="F131" s="93">
        <f>IF('Indicator Data'!AS134="No data","x",ROUND(IF('Indicator Data'!AS134&gt;F$195,0,IF('Indicator Data'!AS134&lt;F$194,10,(F$195-'Indicator Data'!AS134)/(F$195-F$194)*10)),1))</f>
        <v>4.5999999999999996</v>
      </c>
      <c r="G131" s="94">
        <f t="shared" si="9"/>
        <v>4.7</v>
      </c>
      <c r="H131" s="95">
        <f t="shared" si="10"/>
        <v>4.7</v>
      </c>
      <c r="I131" s="93">
        <f>IF('Indicator Data'!AV134="No data","x",ROUND(IF('Indicator Data'!AV134^2&gt;I$195,0,IF('Indicator Data'!AV134^2&lt;I$194,10,(I$195-'Indicator Data'!AV134^2)/(I$195-I$194)*10)),1))</f>
        <v>0.8</v>
      </c>
      <c r="J131" s="93">
        <f>IF(OR('Indicator Data'!AU134=0,'Indicator Data'!AU134="No data"),"x",ROUND(IF('Indicator Data'!AU134&gt;J$195,0,IF('Indicator Data'!AU134&lt;J$194,10,(J$195-'Indicator Data'!AU134)/(J$195-J$194)*10)),1))</f>
        <v>0</v>
      </c>
      <c r="K131" s="93">
        <f>IF('Indicator Data'!AW134="No data","x",ROUND(IF('Indicator Data'!AW134&gt;K$195,0,IF('Indicator Data'!AW134&lt;K$194,10,(K$195-'Indicator Data'!AW134)/(K$195-K$194)*10)),1))</f>
        <v>3</v>
      </c>
      <c r="L131" s="93">
        <f>IF('Indicator Data'!AX134="No data","x",ROUND(IF('Indicator Data'!AX134&gt;L$195,0,IF('Indicator Data'!AX134&lt;L$194,10,(L$195-'Indicator Data'!AX134)/(L$195-L$194)*10)),1))</f>
        <v>2.1</v>
      </c>
      <c r="M131" s="94">
        <f t="shared" si="11"/>
        <v>1.5</v>
      </c>
      <c r="N131" s="143">
        <f>IF('Indicator Data'!AY134="No data","x",'Indicator Data'!AY134/'Indicator Data'!BE134*100)</f>
        <v>13.570274636510501</v>
      </c>
      <c r="O131" s="93">
        <f t="shared" si="12"/>
        <v>8.6999999999999993</v>
      </c>
      <c r="P131" s="93">
        <f>IF('Indicator Data'!AZ134="No data","x",ROUND(IF('Indicator Data'!AZ134&gt;P$195,0,IF('Indicator Data'!AZ134&lt;P$194,10,(P$195-'Indicator Data'!AZ134)/(P$195-P$194)*10)),1))</f>
        <v>0.4</v>
      </c>
      <c r="Q131" s="93">
        <f>IF('Indicator Data'!BA134="No data","x",ROUND(IF('Indicator Data'!BA134&gt;Q$195,0,IF('Indicator Data'!BA134&lt;Q$194,10,(Q$195-'Indicator Data'!BA134)/(Q$195-Q$194)*10)),1))</f>
        <v>1.3</v>
      </c>
      <c r="R131" s="94">
        <f t="shared" si="13"/>
        <v>3.5</v>
      </c>
      <c r="S131" s="93">
        <f>IF('Indicator Data'!Y134="No data","x",ROUND(IF('Indicator Data'!Y134&gt;S$195,0,IF('Indicator Data'!Y134&lt;S$194,10,(S$195-'Indicator Data'!Y134)/(S$195-S$194)*10)),1))</f>
        <v>5.2</v>
      </c>
      <c r="T131" s="93">
        <f>IF('Indicator Data'!Z134="No data","x",ROUND(IF('Indicator Data'!Z134&gt;T$195,0,IF('Indicator Data'!Z134&lt;T$194,10,(T$195-'Indicator Data'!Z134)/(T$195-T$194)*10)),1))</f>
        <v>0</v>
      </c>
      <c r="U131" s="93">
        <f>IF('Indicator Data'!AC134="No data","x",ROUND(IF('Indicator Data'!AC134&gt;U$195,0,IF('Indicator Data'!AC134&lt;U$194,10,(U$195-'Indicator Data'!AC134)/(U$195-U$194)*10)),1))</f>
        <v>4.5999999999999996</v>
      </c>
      <c r="V131" s="93">
        <f>IF('Indicator Data'!AD134="No data","x",ROUND(IF('Indicator Data'!AD134&gt;V$195,10,IF('Indicator Data'!AD134&lt;V$194,0,10-(V$195-'Indicator Data'!AD134)/(V$195-V$194)*10)),1))</f>
        <v>0.2</v>
      </c>
      <c r="W131" s="94">
        <f t="shared" si="14"/>
        <v>2.5</v>
      </c>
      <c r="X131" s="95">
        <f t="shared" si="15"/>
        <v>2.5</v>
      </c>
      <c r="Y131" s="171"/>
    </row>
    <row r="132" spans="1:25" s="4" customFormat="1" x14ac:dyDescent="0.35">
      <c r="A132" s="126" t="str">
        <f>'Indicator Data'!A135</f>
        <v>Pakistan</v>
      </c>
      <c r="B132" s="47" t="str">
        <f>'Indicator Data'!B135</f>
        <v>PAK</v>
      </c>
      <c r="C132" s="93">
        <f>IF('Indicator Data'!AR135="No data","x",ROUND(IF('Indicator Data'!AR135&gt;C$195,0,IF('Indicator Data'!AR135&lt;C$194,10,(C$195-'Indicator Data'!AR135)/(C$195-C$194)*10)),1))</f>
        <v>4</v>
      </c>
      <c r="D132" s="94">
        <f t="shared" ref="D132:D193" si="16">IF(C132="x","x",C132)</f>
        <v>4</v>
      </c>
      <c r="E132" s="93">
        <f>IF('Indicator Data'!AT135="No data","x",ROUND(IF('Indicator Data'!AT135&gt;E$195,0,IF('Indicator Data'!AT135&lt;E$194,10,(E$195-'Indicator Data'!AT135)/(E$195-E$194)*10)),1))</f>
        <v>6.7</v>
      </c>
      <c r="F132" s="93">
        <f>IF('Indicator Data'!AS135="No data","x",ROUND(IF('Indicator Data'!AS135&gt;F$195,0,IF('Indicator Data'!AS135&lt;F$194,10,(F$195-'Indicator Data'!AS135)/(F$195-F$194)*10)),1))</f>
        <v>6.2</v>
      </c>
      <c r="G132" s="94">
        <f t="shared" ref="G132:G193" si="17">IF(AND(E132="x",F132="x"),"x",ROUND(AVERAGE(E132,F132),1))</f>
        <v>6.5</v>
      </c>
      <c r="H132" s="95">
        <f t="shared" ref="H132:H193" si="18">ROUND(AVERAGE(D132,G132),1)</f>
        <v>5.3</v>
      </c>
      <c r="I132" s="93">
        <f>IF('Indicator Data'!AV135="No data","x",ROUND(IF('Indicator Data'!AV135^2&gt;I$195,0,IF('Indicator Data'!AV135^2&lt;I$194,10,(I$195-'Indicator Data'!AV135^2)/(I$195-I$194)*10)),1))</f>
        <v>7.5</v>
      </c>
      <c r="J132" s="93">
        <f>IF(OR('Indicator Data'!AU135=0,'Indicator Data'!AU135="No data"),"x",ROUND(IF('Indicator Data'!AU135&gt;J$195,0,IF('Indicator Data'!AU135&lt;J$194,10,(J$195-'Indicator Data'!AU135)/(J$195-J$194)*10)),1))</f>
        <v>0.1</v>
      </c>
      <c r="K132" s="93">
        <f>IF('Indicator Data'!AW135="No data","x",ROUND(IF('Indicator Data'!AW135&gt;K$195,0,IF('Indicator Data'!AW135&lt;K$194,10,(K$195-'Indicator Data'!AW135)/(K$195-K$194)*10)),1))</f>
        <v>8.5</v>
      </c>
      <c r="L132" s="93">
        <f>IF('Indicator Data'!AX135="No data","x",ROUND(IF('Indicator Data'!AX135&gt;L$195,0,IF('Indicator Data'!AX135&lt;L$194,10,(L$195-'Indicator Data'!AX135)/(L$195-L$194)*10)),1))</f>
        <v>6.6</v>
      </c>
      <c r="M132" s="94">
        <f t="shared" ref="M132:M193" si="19">IF(AND(I132="x",J132="x",K132="x",L132="x"),"x",ROUND(AVERAGE(I132,J132,K132,L132),1))</f>
        <v>5.7</v>
      </c>
      <c r="N132" s="143">
        <f>IF('Indicator Data'!AY135="No data","x",'Indicator Data'!AY135/'Indicator Data'!BE135*100)</f>
        <v>12.972187629721876</v>
      </c>
      <c r="O132" s="93">
        <f t="shared" ref="O132:O193" si="20">IF(N132="x","x",ROUND(IF(N132&gt;O$195,0,IF(N132&lt;O$194,10,(O$195-N132)/(O$195-O$194)*10)),1))</f>
        <v>8.8000000000000007</v>
      </c>
      <c r="P132" s="93">
        <f>IF('Indicator Data'!AZ135="No data","x",ROUND(IF('Indicator Data'!AZ135&gt;P$195,0,IF('Indicator Data'!AZ135&lt;P$194,10,(P$195-'Indicator Data'!AZ135)/(P$195-P$194)*10)),1))</f>
        <v>4.0999999999999996</v>
      </c>
      <c r="Q132" s="93">
        <f>IF('Indicator Data'!BA135="No data","x",ROUND(IF('Indicator Data'!BA135&gt;Q$195,0,IF('Indicator Data'!BA135&lt;Q$194,10,(Q$195-'Indicator Data'!BA135)/(Q$195-Q$194)*10)),1))</f>
        <v>1.7</v>
      </c>
      <c r="R132" s="94">
        <f t="shared" ref="R132:R193" si="21">IF(AND(O132="x",P132="x",Q132="x"),"x",ROUND(AVERAGE(O132,Q132,P132),1))</f>
        <v>4.9000000000000004</v>
      </c>
      <c r="S132" s="93">
        <f>IF('Indicator Data'!Y135="No data","x",ROUND(IF('Indicator Data'!Y135&gt;S$195,0,IF('Indicator Data'!Y135&lt;S$194,10,(S$195-'Indicator Data'!Y135)/(S$195-S$194)*10)),1))</f>
        <v>7.9</v>
      </c>
      <c r="T132" s="93">
        <f>IF('Indicator Data'!Z135="No data","x",ROUND(IF('Indicator Data'!Z135&gt;T$195,0,IF('Indicator Data'!Z135&lt;T$194,10,(T$195-'Indicator Data'!Z135)/(T$195-T$194)*10)),1))</f>
        <v>5.9</v>
      </c>
      <c r="U132" s="93">
        <f>IF('Indicator Data'!AC135="No data","x",ROUND(IF('Indicator Data'!AC135&gt;U$195,0,IF('Indicator Data'!AC135&lt;U$194,10,(U$195-'Indicator Data'!AC135)/(U$195-U$194)*10)),1))</f>
        <v>9.6999999999999993</v>
      </c>
      <c r="V132" s="93">
        <f>IF('Indicator Data'!AD135="No data","x",ROUND(IF('Indicator Data'!AD135&gt;V$195,10,IF('Indicator Data'!AD135&lt;V$194,0,10-(V$195-'Indicator Data'!AD135)/(V$195-V$194)*10)),1))</f>
        <v>2</v>
      </c>
      <c r="W132" s="94">
        <f t="shared" ref="W132:W193" si="22">IF(AND(S132="x",T132="x",U132="x",V132="x"),"x",ROUND(AVERAGE(S132,T132,U132,V132),1))</f>
        <v>6.4</v>
      </c>
      <c r="X132" s="95">
        <f t="shared" ref="X132:X193" si="23">ROUND(AVERAGE(R132,M132,W132),1)</f>
        <v>5.7</v>
      </c>
      <c r="Y132" s="171"/>
    </row>
    <row r="133" spans="1:25" s="4" customFormat="1" x14ac:dyDescent="0.35">
      <c r="A133" s="126" t="str">
        <f>'Indicator Data'!A136</f>
        <v>Palau</v>
      </c>
      <c r="B133" s="47" t="str">
        <f>'Indicator Data'!B136</f>
        <v>PLW</v>
      </c>
      <c r="C133" s="93">
        <f>IF('Indicator Data'!AR136="No data","x",ROUND(IF('Indicator Data'!AR136&gt;C$195,0,IF('Indicator Data'!AR136&lt;C$194,10,(C$195-'Indicator Data'!AR136)/(C$195-C$194)*10)),1))</f>
        <v>5.9</v>
      </c>
      <c r="D133" s="94">
        <f t="shared" si="16"/>
        <v>5.9</v>
      </c>
      <c r="E133" s="93" t="str">
        <f>IF('Indicator Data'!AT136="No data","x",ROUND(IF('Indicator Data'!AT136&gt;E$195,0,IF('Indicator Data'!AT136&lt;E$194,10,(E$195-'Indicator Data'!AT136)/(E$195-E$194)*10)),1))</f>
        <v>x</v>
      </c>
      <c r="F133" s="93">
        <f>IF('Indicator Data'!AS136="No data","x",ROUND(IF('Indicator Data'!AS136&gt;F$195,0,IF('Indicator Data'!AS136&lt;F$194,10,(F$195-'Indicator Data'!AS136)/(F$195-F$194)*10)),1))</f>
        <v>5.5</v>
      </c>
      <c r="G133" s="94">
        <f t="shared" si="17"/>
        <v>5.5</v>
      </c>
      <c r="H133" s="95">
        <f t="shared" si="18"/>
        <v>5.7</v>
      </c>
      <c r="I133" s="93">
        <f>IF('Indicator Data'!AV136="No data","x",ROUND(IF('Indicator Data'!AV136^2&gt;I$195,0,IF('Indicator Data'!AV136^2&lt;I$194,10,(I$195-'Indicator Data'!AV136^2)/(I$195-I$194)*10)),1))</f>
        <v>0.1</v>
      </c>
      <c r="J133" s="93">
        <f>IF(OR('Indicator Data'!AU136=0,'Indicator Data'!AU136="No data"),"x",ROUND(IF('Indicator Data'!AU136&gt;J$195,0,IF('Indicator Data'!AU136&lt;J$194,10,(J$195-'Indicator Data'!AU136)/(J$195-J$194)*10)),1))</f>
        <v>0.1</v>
      </c>
      <c r="K133" s="93" t="str">
        <f>IF('Indicator Data'!AW136="No data","x",ROUND(IF('Indicator Data'!AW136&gt;K$195,0,IF('Indicator Data'!AW136&lt;K$194,10,(K$195-'Indicator Data'!AW136)/(K$195-K$194)*10)),1))</f>
        <v>x</v>
      </c>
      <c r="L133" s="93">
        <f>IF('Indicator Data'!AX136="No data","x",ROUND(IF('Indicator Data'!AX136&gt;L$195,0,IF('Indicator Data'!AX136&lt;L$194,10,(L$195-'Indicator Data'!AX136)/(L$195-L$194)*10)),1))</f>
        <v>4.5</v>
      </c>
      <c r="M133" s="94">
        <f t="shared" si="19"/>
        <v>1.6</v>
      </c>
      <c r="N133" s="143">
        <f>IF('Indicator Data'!AY136="No data","x",'Indicator Data'!AY136/'Indicator Data'!BE136*100)</f>
        <v>60.869565217391312</v>
      </c>
      <c r="O133" s="93">
        <f t="shared" si="20"/>
        <v>4</v>
      </c>
      <c r="P133" s="93">
        <f>IF('Indicator Data'!AZ136="No data","x",ROUND(IF('Indicator Data'!AZ136&gt;P$195,0,IF('Indicator Data'!AZ136&lt;P$194,10,(P$195-'Indicator Data'!AZ136)/(P$195-P$194)*10)),1))</f>
        <v>0</v>
      </c>
      <c r="Q133" s="93">
        <f>IF('Indicator Data'!BA136="No data","x",ROUND(IF('Indicator Data'!BA136&gt;Q$195,0,IF('Indicator Data'!BA136&lt;Q$194,10,(Q$195-'Indicator Data'!BA136)/(Q$195-Q$194)*10)),1))</f>
        <v>0.9</v>
      </c>
      <c r="R133" s="94">
        <f t="shared" si="21"/>
        <v>1.6</v>
      </c>
      <c r="S133" s="93">
        <f>IF('Indicator Data'!Y136="No data","x",ROUND(IF('Indicator Data'!Y136&gt;S$195,0,IF('Indicator Data'!Y136&lt;S$194,10,(S$195-'Indicator Data'!Y136)/(S$195-S$194)*10)),1))</f>
        <v>6.5</v>
      </c>
      <c r="T133" s="93">
        <f>IF('Indicator Data'!Z136="No data","x",ROUND(IF('Indicator Data'!Z136&gt;T$195,0,IF('Indicator Data'!Z136&lt;T$194,10,(T$195-'Indicator Data'!Z136)/(T$195-T$194)*10)),1))</f>
        <v>0.8</v>
      </c>
      <c r="U133" s="93">
        <f>IF('Indicator Data'!AC136="No data","x",ROUND(IF('Indicator Data'!AC136&gt;U$195,0,IF('Indicator Data'!AC136&lt;U$194,10,(U$195-'Indicator Data'!AC136)/(U$195-U$194)*10)),1))</f>
        <v>4.7</v>
      </c>
      <c r="V133" s="93" t="str">
        <f>IF('Indicator Data'!AD136="No data","x",ROUND(IF('Indicator Data'!AD136&gt;V$195,10,IF('Indicator Data'!AD136&lt;V$194,0,10-(V$195-'Indicator Data'!AD136)/(V$195-V$194)*10)),1))</f>
        <v>x</v>
      </c>
      <c r="W133" s="94">
        <f t="shared" si="22"/>
        <v>4</v>
      </c>
      <c r="X133" s="95">
        <f t="shared" si="23"/>
        <v>2.4</v>
      </c>
      <c r="Y133" s="171"/>
    </row>
    <row r="134" spans="1:25" s="4" customFormat="1" x14ac:dyDescent="0.35">
      <c r="A134" s="126" t="str">
        <f>'Indicator Data'!A137</f>
        <v>Palestine</v>
      </c>
      <c r="B134" s="47" t="str">
        <f>'Indicator Data'!B137</f>
        <v>PSE</v>
      </c>
      <c r="C134" s="93">
        <f>IF('Indicator Data'!AR137="No data","x",ROUND(IF('Indicator Data'!AR137&gt;C$195,0,IF('Indicator Data'!AR137&lt;C$194,10,(C$195-'Indicator Data'!AR137)/(C$195-C$194)*10)),1))</f>
        <v>5.8</v>
      </c>
      <c r="D134" s="94">
        <f t="shared" si="16"/>
        <v>5.8</v>
      </c>
      <c r="E134" s="93" t="str">
        <f>IF('Indicator Data'!AT137="No data","x",ROUND(IF('Indicator Data'!AT137&gt;E$195,0,IF('Indicator Data'!AT137&lt;E$194,10,(E$195-'Indicator Data'!AT137)/(E$195-E$194)*10)),1))</f>
        <v>x</v>
      </c>
      <c r="F134" s="93">
        <f>IF('Indicator Data'!AS137="No data","x",ROUND(IF('Indicator Data'!AS137&gt;F$195,0,IF('Indicator Data'!AS137&lt;F$194,10,(F$195-'Indicator Data'!AS137)/(F$195-F$194)*10)),1))</f>
        <v>5.8</v>
      </c>
      <c r="G134" s="94">
        <f t="shared" si="17"/>
        <v>5.8</v>
      </c>
      <c r="H134" s="95">
        <f t="shared" si="18"/>
        <v>5.8</v>
      </c>
      <c r="I134" s="93">
        <f>IF('Indicator Data'!AV137="No data","x",ROUND(IF('Indicator Data'!AV137^2&gt;I$195,0,IF('Indicator Data'!AV137^2&lt;I$194,10,(I$195-'Indicator Data'!AV137^2)/(I$195-I$194)*10)),1))</f>
        <v>0.7</v>
      </c>
      <c r="J134" s="93">
        <f>IF(OR('Indicator Data'!AU137=0,'Indicator Data'!AU137="No data"),"x",ROUND(IF('Indicator Data'!AU137&gt;J$195,0,IF('Indicator Data'!AU137&lt;J$194,10,(J$195-'Indicator Data'!AU137)/(J$195-J$194)*10)),1))</f>
        <v>0</v>
      </c>
      <c r="K134" s="93">
        <f>IF('Indicator Data'!AW137="No data","x",ROUND(IF('Indicator Data'!AW137&gt;K$195,0,IF('Indicator Data'!AW137&lt;K$194,10,(K$195-'Indicator Data'!AW137)/(K$195-K$194)*10)),1))</f>
        <v>3.9</v>
      </c>
      <c r="L134" s="93">
        <f>IF('Indicator Data'!AX137="No data","x",ROUND(IF('Indicator Data'!AX137&gt;L$195,0,IF('Indicator Data'!AX137&lt;L$194,10,(L$195-'Indicator Data'!AX137)/(L$195-L$194)*10)),1))</f>
        <v>6.3</v>
      </c>
      <c r="M134" s="94">
        <f t="shared" si="19"/>
        <v>2.7</v>
      </c>
      <c r="N134" s="143">
        <f>IF('Indicator Data'!AY137="No data","x",'Indicator Data'!AY137/'Indicator Data'!BE137*100)</f>
        <v>282.39202657807311</v>
      </c>
      <c r="O134" s="93">
        <f t="shared" si="20"/>
        <v>0</v>
      </c>
      <c r="P134" s="93">
        <f>IF('Indicator Data'!AZ137="No data","x",ROUND(IF('Indicator Data'!AZ137&gt;P$195,0,IF('Indicator Data'!AZ137&lt;P$194,10,(P$195-'Indicator Data'!AZ137)/(P$195-P$194)*10)),1))</f>
        <v>0.9</v>
      </c>
      <c r="Q134" s="93">
        <f>IF('Indicator Data'!BA137="No data","x",ROUND(IF('Indicator Data'!BA137&gt;Q$195,0,IF('Indicator Data'!BA137&lt;Q$194,10,(Q$195-'Indicator Data'!BA137)/(Q$195-Q$194)*10)),1))</f>
        <v>8.3000000000000007</v>
      </c>
      <c r="R134" s="94">
        <f t="shared" si="21"/>
        <v>3.1</v>
      </c>
      <c r="S134" s="93">
        <f>IF('Indicator Data'!Y137="No data","x",ROUND(IF('Indicator Data'!Y137&gt;S$195,0,IF('Indicator Data'!Y137&lt;S$194,10,(S$195-'Indicator Data'!Y137)/(S$195-S$194)*10)),1))</f>
        <v>5</v>
      </c>
      <c r="T134" s="93">
        <f>IF('Indicator Data'!Z137="No data","x",ROUND(IF('Indicator Data'!Z137&gt;T$195,0,IF('Indicator Data'!Z137&lt;T$194,10,(T$195-'Indicator Data'!Z137)/(T$195-T$194)*10)),1))</f>
        <v>0.1</v>
      </c>
      <c r="U134" s="93" t="str">
        <f>IF('Indicator Data'!AC137="No data","x",ROUND(IF('Indicator Data'!AC137&gt;U$195,0,IF('Indicator Data'!AC137&lt;U$194,10,(U$195-'Indicator Data'!AC137)/(U$195-U$194)*10)),1))</f>
        <v>x</v>
      </c>
      <c r="V134" s="93">
        <f>IF('Indicator Data'!AD137="No data","x",ROUND(IF('Indicator Data'!AD137&gt;V$195,10,IF('Indicator Data'!AD137&lt;V$194,0,10-(V$195-'Indicator Data'!AD137)/(V$195-V$194)*10)),1))</f>
        <v>0.5</v>
      </c>
      <c r="W134" s="94">
        <f t="shared" si="22"/>
        <v>1.9</v>
      </c>
      <c r="X134" s="95">
        <f t="shared" si="23"/>
        <v>2.6</v>
      </c>
      <c r="Y134" s="171"/>
    </row>
    <row r="135" spans="1:25" s="4" customFormat="1" x14ac:dyDescent="0.35">
      <c r="A135" s="126" t="str">
        <f>'Indicator Data'!A138</f>
        <v>Panama</v>
      </c>
      <c r="B135" s="47" t="str">
        <f>'Indicator Data'!B138</f>
        <v>PAN</v>
      </c>
      <c r="C135" s="93">
        <f>IF('Indicator Data'!AR138="No data","x",ROUND(IF('Indicator Data'!AR138&gt;C$195,0,IF('Indicator Data'!AR138&lt;C$194,10,(C$195-'Indicator Data'!AR138)/(C$195-C$194)*10)),1))</f>
        <v>4.3</v>
      </c>
      <c r="D135" s="94">
        <f t="shared" si="16"/>
        <v>4.3</v>
      </c>
      <c r="E135" s="93">
        <f>IF('Indicator Data'!AT138="No data","x",ROUND(IF('Indicator Data'!AT138&gt;E$195,0,IF('Indicator Data'!AT138&lt;E$194,10,(E$195-'Indicator Data'!AT138)/(E$195-E$194)*10)),1))</f>
        <v>6.3</v>
      </c>
      <c r="F135" s="93">
        <f>IF('Indicator Data'!AS138="No data","x",ROUND(IF('Indicator Data'!AS138&gt;F$195,0,IF('Indicator Data'!AS138&lt;F$194,10,(F$195-'Indicator Data'!AS138)/(F$195-F$194)*10)),1))</f>
        <v>5</v>
      </c>
      <c r="G135" s="94">
        <f t="shared" si="17"/>
        <v>5.7</v>
      </c>
      <c r="H135" s="95">
        <f t="shared" si="18"/>
        <v>5</v>
      </c>
      <c r="I135" s="93">
        <f>IF('Indicator Data'!AV138="No data","x",ROUND(IF('Indicator Data'!AV138^2&gt;I$195,0,IF('Indicator Data'!AV138^2&lt;I$194,10,(I$195-'Indicator Data'!AV138^2)/(I$195-I$194)*10)),1))</f>
        <v>1.1000000000000001</v>
      </c>
      <c r="J135" s="93">
        <f>IF(OR('Indicator Data'!AU138=0,'Indicator Data'!AU138="No data"),"x",ROUND(IF('Indicator Data'!AU138&gt;J$195,0,IF('Indicator Data'!AU138&lt;J$194,10,(J$195-'Indicator Data'!AU138)/(J$195-J$194)*10)),1))</f>
        <v>0.7</v>
      </c>
      <c r="K135" s="93">
        <f>IF('Indicator Data'!AW138="No data","x",ROUND(IF('Indicator Data'!AW138&gt;K$195,0,IF('Indicator Data'!AW138&lt;K$194,10,(K$195-'Indicator Data'!AW138)/(K$195-K$194)*10)),1))</f>
        <v>4.5999999999999996</v>
      </c>
      <c r="L135" s="93">
        <f>IF('Indicator Data'!AX138="No data","x",ROUND(IF('Indicator Data'!AX138&gt;L$195,0,IF('Indicator Data'!AX138&lt;L$194,10,(L$195-'Indicator Data'!AX138)/(L$195-L$194)*10)),1))</f>
        <v>1.4</v>
      </c>
      <c r="M135" s="94">
        <f t="shared" si="19"/>
        <v>2</v>
      </c>
      <c r="N135" s="143">
        <f>IF('Indicator Data'!AY138="No data","x",'Indicator Data'!AY138/'Indicator Data'!BE138*100)</f>
        <v>16.142050040355123</v>
      </c>
      <c r="O135" s="93">
        <f t="shared" si="20"/>
        <v>8.5</v>
      </c>
      <c r="P135" s="93">
        <f>IF('Indicator Data'!AZ138="No data","x",ROUND(IF('Indicator Data'!AZ138&gt;P$195,0,IF('Indicator Data'!AZ138&lt;P$194,10,(P$195-'Indicator Data'!AZ138)/(P$195-P$194)*10)),1))</f>
        <v>2.8</v>
      </c>
      <c r="Q135" s="93">
        <f>IF('Indicator Data'!BA138="No data","x",ROUND(IF('Indicator Data'!BA138&gt;Q$195,0,IF('Indicator Data'!BA138&lt;Q$194,10,(Q$195-'Indicator Data'!BA138)/(Q$195-Q$194)*10)),1))</f>
        <v>1.1000000000000001</v>
      </c>
      <c r="R135" s="94">
        <f t="shared" si="21"/>
        <v>4.0999999999999996</v>
      </c>
      <c r="S135" s="93">
        <f>IF('Indicator Data'!Y138="No data","x",ROUND(IF('Indicator Data'!Y138&gt;S$195,0,IF('Indicator Data'!Y138&lt;S$194,10,(S$195-'Indicator Data'!Y138)/(S$195-S$194)*10)),1))</f>
        <v>5.9</v>
      </c>
      <c r="T135" s="93">
        <f>IF('Indicator Data'!Z138="No data","x",ROUND(IF('Indicator Data'!Z138&gt;T$195,0,IF('Indicator Data'!Z138&lt;T$194,10,(T$195-'Indicator Data'!Z138)/(T$195-T$194)*10)),1))</f>
        <v>0.3</v>
      </c>
      <c r="U135" s="93">
        <f>IF('Indicator Data'!AC138="No data","x",ROUND(IF('Indicator Data'!AC138&gt;U$195,0,IF('Indicator Data'!AC138&lt;U$194,10,(U$195-'Indicator Data'!AC138)/(U$195-U$194)*10)),1))</f>
        <v>4.9000000000000004</v>
      </c>
      <c r="V135" s="93">
        <f>IF('Indicator Data'!AD138="No data","x",ROUND(IF('Indicator Data'!AD138&gt;V$195,10,IF('Indicator Data'!AD138&lt;V$194,0,10-(V$195-'Indicator Data'!AD138)/(V$195-V$194)*10)),1))</f>
        <v>1</v>
      </c>
      <c r="W135" s="94">
        <f t="shared" si="22"/>
        <v>3</v>
      </c>
      <c r="X135" s="95">
        <f t="shared" si="23"/>
        <v>3</v>
      </c>
      <c r="Y135" s="171"/>
    </row>
    <row r="136" spans="1:25" s="4" customFormat="1" x14ac:dyDescent="0.35">
      <c r="A136" s="126" t="str">
        <f>'Indicator Data'!A139</f>
        <v>Papua New Guinea</v>
      </c>
      <c r="B136" s="47" t="str">
        <f>'Indicator Data'!B139</f>
        <v>PNG</v>
      </c>
      <c r="C136" s="93">
        <f>IF('Indicator Data'!AR139="No data","x",ROUND(IF('Indicator Data'!AR139&gt;C$195,0,IF('Indicator Data'!AR139&lt;C$194,10,(C$195-'Indicator Data'!AR139)/(C$195-C$194)*10)),1))</f>
        <v>6.7</v>
      </c>
      <c r="D136" s="94">
        <f t="shared" si="16"/>
        <v>6.7</v>
      </c>
      <c r="E136" s="93">
        <f>IF('Indicator Data'!AT139="No data","x",ROUND(IF('Indicator Data'!AT139&gt;E$195,0,IF('Indicator Data'!AT139&lt;E$194,10,(E$195-'Indicator Data'!AT139)/(E$195-E$194)*10)),1))</f>
        <v>7.2</v>
      </c>
      <c r="F136" s="93">
        <f>IF('Indicator Data'!AS139="No data","x",ROUND(IF('Indicator Data'!AS139&gt;F$195,0,IF('Indicator Data'!AS139&lt;F$194,10,(F$195-'Indicator Data'!AS139)/(F$195-F$194)*10)),1))</f>
        <v>6.3</v>
      </c>
      <c r="G136" s="94">
        <f t="shared" si="17"/>
        <v>6.8</v>
      </c>
      <c r="H136" s="95">
        <f t="shared" si="18"/>
        <v>6.8</v>
      </c>
      <c r="I136" s="93">
        <f>IF('Indicator Data'!AV139="No data","x",ROUND(IF('Indicator Data'!AV139^2&gt;I$195,0,IF('Indicator Data'!AV139^2&lt;I$194,10,(I$195-'Indicator Data'!AV139^2)/(I$195-I$194)*10)),1))</f>
        <v>6.6</v>
      </c>
      <c r="J136" s="93">
        <f>IF(OR('Indicator Data'!AU139=0,'Indicator Data'!AU139="No data"),"x",ROUND(IF('Indicator Data'!AU139&gt;J$195,0,IF('Indicator Data'!AU139&lt;J$194,10,(J$195-'Indicator Data'!AU139)/(J$195-J$194)*10)),1))</f>
        <v>7.7</v>
      </c>
      <c r="K136" s="93">
        <f>IF('Indicator Data'!AW139="No data","x",ROUND(IF('Indicator Data'!AW139&gt;K$195,0,IF('Indicator Data'!AW139&lt;K$194,10,(K$195-'Indicator Data'!AW139)/(K$195-K$194)*10)),1))</f>
        <v>9</v>
      </c>
      <c r="L136" s="93">
        <f>IF('Indicator Data'!AX139="No data","x",ROUND(IF('Indicator Data'!AX139&gt;L$195,0,IF('Indicator Data'!AX139&lt;L$194,10,(L$195-'Indicator Data'!AX139)/(L$195-L$194)*10)),1))</f>
        <v>7.8</v>
      </c>
      <c r="M136" s="94">
        <f t="shared" si="19"/>
        <v>7.8</v>
      </c>
      <c r="N136" s="143">
        <f>IF('Indicator Data'!AY139="No data","x",'Indicator Data'!AY139/'Indicator Data'!BE139*100)</f>
        <v>3.0914631453429315</v>
      </c>
      <c r="O136" s="93">
        <f t="shared" si="20"/>
        <v>9.8000000000000007</v>
      </c>
      <c r="P136" s="93">
        <f>IF('Indicator Data'!AZ139="No data","x",ROUND(IF('Indicator Data'!AZ139&gt;P$195,0,IF('Indicator Data'!AZ139&lt;P$194,10,(P$195-'Indicator Data'!AZ139)/(P$195-P$194)*10)),1))</f>
        <v>9</v>
      </c>
      <c r="Q136" s="93">
        <f>IF('Indicator Data'!BA139="No data","x",ROUND(IF('Indicator Data'!BA139&gt;Q$195,0,IF('Indicator Data'!BA139&lt;Q$194,10,(Q$195-'Indicator Data'!BA139)/(Q$195-Q$194)*10)),1))</f>
        <v>10</v>
      </c>
      <c r="R136" s="94">
        <f t="shared" si="21"/>
        <v>9.6</v>
      </c>
      <c r="S136" s="93">
        <f>IF('Indicator Data'!Y139="No data","x",ROUND(IF('Indicator Data'!Y139&gt;S$195,0,IF('Indicator Data'!Y139&lt;S$194,10,(S$195-'Indicator Data'!Y139)/(S$195-S$194)*10)),1))</f>
        <v>9.9</v>
      </c>
      <c r="T136" s="93">
        <f>IF('Indicator Data'!Z139="No data","x",ROUND(IF('Indicator Data'!Z139&gt;T$195,0,IF('Indicator Data'!Z139&lt;T$194,10,(T$195-'Indicator Data'!Z139)/(T$195-T$194)*10)),1))</f>
        <v>9.5</v>
      </c>
      <c r="U136" s="93">
        <f>IF('Indicator Data'!AC139="No data","x",ROUND(IF('Indicator Data'!AC139&gt;U$195,0,IF('Indicator Data'!AC139&lt;U$194,10,(U$195-'Indicator Data'!AC139)/(U$195-U$194)*10)),1))</f>
        <v>9.8000000000000007</v>
      </c>
      <c r="V136" s="93">
        <f>IF('Indicator Data'!AD139="No data","x",ROUND(IF('Indicator Data'!AD139&gt;V$195,10,IF('Indicator Data'!AD139&lt;V$194,0,10-(V$195-'Indicator Data'!AD139)/(V$195-V$194)*10)),1))</f>
        <v>2.4</v>
      </c>
      <c r="W136" s="94">
        <f t="shared" si="22"/>
        <v>7.9</v>
      </c>
      <c r="X136" s="95">
        <f t="shared" si="23"/>
        <v>8.4</v>
      </c>
      <c r="Y136" s="171"/>
    </row>
    <row r="137" spans="1:25" s="4" customFormat="1" x14ac:dyDescent="0.35">
      <c r="A137" s="126" t="str">
        <f>'Indicator Data'!A140</f>
        <v>Paraguay</v>
      </c>
      <c r="B137" s="47" t="str">
        <f>'Indicator Data'!B140</f>
        <v>PRY</v>
      </c>
      <c r="C137" s="93">
        <f>IF('Indicator Data'!AR140="No data","x",ROUND(IF('Indicator Data'!AR140&gt;C$195,0,IF('Indicator Data'!AR140&lt;C$194,10,(C$195-'Indicator Data'!AR140)/(C$195-C$194)*10)),1))</f>
        <v>3.7</v>
      </c>
      <c r="D137" s="94">
        <f t="shared" si="16"/>
        <v>3.7</v>
      </c>
      <c r="E137" s="93">
        <f>IF('Indicator Data'!AT140="No data","x",ROUND(IF('Indicator Data'!AT140&gt;E$195,0,IF('Indicator Data'!AT140&lt;E$194,10,(E$195-'Indicator Data'!AT140)/(E$195-E$194)*10)),1))</f>
        <v>7.1</v>
      </c>
      <c r="F137" s="93">
        <f>IF('Indicator Data'!AS140="No data","x",ROUND(IF('Indicator Data'!AS140&gt;F$195,0,IF('Indicator Data'!AS140&lt;F$194,10,(F$195-'Indicator Data'!AS140)/(F$195-F$194)*10)),1))</f>
        <v>6.6</v>
      </c>
      <c r="G137" s="94">
        <f t="shared" si="17"/>
        <v>6.9</v>
      </c>
      <c r="H137" s="95">
        <f t="shared" si="18"/>
        <v>5.3</v>
      </c>
      <c r="I137" s="93">
        <f>IF('Indicator Data'!AV140="No data","x",ROUND(IF('Indicator Data'!AV140^2&gt;I$195,0,IF('Indicator Data'!AV140^2&lt;I$194,10,(I$195-'Indicator Data'!AV140^2)/(I$195-I$194)*10)),1))</f>
        <v>1</v>
      </c>
      <c r="J137" s="93">
        <f>IF(OR('Indicator Data'!AU140=0,'Indicator Data'!AU140="No data"),"x",ROUND(IF('Indicator Data'!AU140&gt;J$195,0,IF('Indicator Data'!AU140&lt;J$194,10,(J$195-'Indicator Data'!AU140)/(J$195-J$194)*10)),1))</f>
        <v>0.2</v>
      </c>
      <c r="K137" s="93">
        <f>IF('Indicator Data'!AW140="No data","x",ROUND(IF('Indicator Data'!AW140&gt;K$195,0,IF('Indicator Data'!AW140&lt;K$194,10,(K$195-'Indicator Data'!AW140)/(K$195-K$194)*10)),1))</f>
        <v>4.9000000000000004</v>
      </c>
      <c r="L137" s="93">
        <f>IF('Indicator Data'!AX140="No data","x",ROUND(IF('Indicator Data'!AX140&gt;L$195,0,IF('Indicator Data'!AX140&lt;L$194,10,(L$195-'Indicator Data'!AX140)/(L$195-L$194)*10)),1))</f>
        <v>4.9000000000000004</v>
      </c>
      <c r="M137" s="94">
        <f t="shared" si="19"/>
        <v>2.8</v>
      </c>
      <c r="N137" s="143">
        <f>IF('Indicator Data'!AY140="No data","x",'Indicator Data'!AY140/'Indicator Data'!BE140*100)</f>
        <v>18.625723634533099</v>
      </c>
      <c r="O137" s="93">
        <f t="shared" si="20"/>
        <v>8.1999999999999993</v>
      </c>
      <c r="P137" s="93">
        <f>IF('Indicator Data'!AZ140="No data","x",ROUND(IF('Indicator Data'!AZ140&gt;P$195,0,IF('Indicator Data'!AZ140&lt;P$194,10,(P$195-'Indicator Data'!AZ140)/(P$195-P$194)*10)),1))</f>
        <v>1.3</v>
      </c>
      <c r="Q137" s="93">
        <f>IF('Indicator Data'!BA140="No data","x",ROUND(IF('Indicator Data'!BA140&gt;Q$195,0,IF('Indicator Data'!BA140&lt;Q$194,10,(Q$195-'Indicator Data'!BA140)/(Q$195-Q$194)*10)),1))</f>
        <v>0.4</v>
      </c>
      <c r="R137" s="94">
        <f t="shared" si="21"/>
        <v>3.3</v>
      </c>
      <c r="S137" s="93">
        <f>IF('Indicator Data'!Y140="No data","x",ROUND(IF('Indicator Data'!Y140&gt;S$195,0,IF('Indicator Data'!Y140&lt;S$194,10,(S$195-'Indicator Data'!Y140)/(S$195-S$194)*10)),1))</f>
        <v>6.9</v>
      </c>
      <c r="T137" s="93">
        <f>IF('Indicator Data'!Z140="No data","x",ROUND(IF('Indicator Data'!Z140&gt;T$195,0,IF('Indicator Data'!Z140&lt;T$194,10,(T$195-'Indicator Data'!Z140)/(T$195-T$194)*10)),1))</f>
        <v>1.8</v>
      </c>
      <c r="U137" s="93">
        <f>IF('Indicator Data'!AC140="No data","x",ROUND(IF('Indicator Data'!AC140&gt;U$195,0,IF('Indicator Data'!AC140&lt;U$194,10,(U$195-'Indicator Data'!AC140)/(U$195-U$194)*10)),1))</f>
        <v>7.7</v>
      </c>
      <c r="V137" s="93">
        <f>IF('Indicator Data'!AD140="No data","x",ROUND(IF('Indicator Data'!AD140&gt;V$195,10,IF('Indicator Data'!AD140&lt;V$194,0,10-(V$195-'Indicator Data'!AD140)/(V$195-V$194)*10)),1))</f>
        <v>1.5</v>
      </c>
      <c r="W137" s="94">
        <f t="shared" si="22"/>
        <v>4.5</v>
      </c>
      <c r="X137" s="95">
        <f t="shared" si="23"/>
        <v>3.5</v>
      </c>
      <c r="Y137" s="171"/>
    </row>
    <row r="138" spans="1:25" s="4" customFormat="1" x14ac:dyDescent="0.35">
      <c r="A138" s="126" t="str">
        <f>'Indicator Data'!A141</f>
        <v>Peru</v>
      </c>
      <c r="B138" s="47" t="str">
        <f>'Indicator Data'!B141</f>
        <v>PER</v>
      </c>
      <c r="C138" s="93">
        <f>IF('Indicator Data'!AR141="No data","x",ROUND(IF('Indicator Data'!AR141&gt;C$195,0,IF('Indicator Data'!AR141&lt;C$194,10,(C$195-'Indicator Data'!AR141)/(C$195-C$194)*10)),1))</f>
        <v>3.6</v>
      </c>
      <c r="D138" s="94">
        <f t="shared" si="16"/>
        <v>3.6</v>
      </c>
      <c r="E138" s="93">
        <f>IF('Indicator Data'!AT141="No data","x",ROUND(IF('Indicator Data'!AT141&gt;E$195,0,IF('Indicator Data'!AT141&lt;E$194,10,(E$195-'Indicator Data'!AT141)/(E$195-E$194)*10)),1))</f>
        <v>6.5</v>
      </c>
      <c r="F138" s="93">
        <f>IF('Indicator Data'!AS141="No data","x",ROUND(IF('Indicator Data'!AS141&gt;F$195,0,IF('Indicator Data'!AS141&lt;F$194,10,(F$195-'Indicator Data'!AS141)/(F$195-F$194)*10)),1))</f>
        <v>5.3</v>
      </c>
      <c r="G138" s="94">
        <f t="shared" si="17"/>
        <v>5.9</v>
      </c>
      <c r="H138" s="95">
        <f t="shared" si="18"/>
        <v>4.8</v>
      </c>
      <c r="I138" s="93">
        <f>IF('Indicator Data'!AV141="No data","x",ROUND(IF('Indicator Data'!AV141^2&gt;I$195,0,IF('Indicator Data'!AV141^2&lt;I$194,10,(I$195-'Indicator Data'!AV141^2)/(I$195-I$194)*10)),1))</f>
        <v>1.2</v>
      </c>
      <c r="J138" s="93">
        <f>IF(OR('Indicator Data'!AU141=0,'Indicator Data'!AU141="No data"),"x",ROUND(IF('Indicator Data'!AU141&gt;J$195,0,IF('Indicator Data'!AU141&lt;J$194,10,(J$195-'Indicator Data'!AU141)/(J$195-J$194)*10)),1))</f>
        <v>0.5</v>
      </c>
      <c r="K138" s="93">
        <f>IF('Indicator Data'!AW141="No data","x",ROUND(IF('Indicator Data'!AW141&gt;K$195,0,IF('Indicator Data'!AW141&lt;K$194,10,(K$195-'Indicator Data'!AW141)/(K$195-K$194)*10)),1))</f>
        <v>5.5</v>
      </c>
      <c r="L138" s="93">
        <f>IF('Indicator Data'!AX141="No data","x",ROUND(IF('Indicator Data'!AX141&gt;L$195,0,IF('Indicator Data'!AX141&lt;L$194,10,(L$195-'Indicator Data'!AX141)/(L$195-L$194)*10)),1))</f>
        <v>4.3</v>
      </c>
      <c r="M138" s="94">
        <f t="shared" si="19"/>
        <v>2.9</v>
      </c>
      <c r="N138" s="143">
        <f>IF('Indicator Data'!AY141="No data","x",'Indicator Data'!AY141/'Indicator Data'!BE141*100)</f>
        <v>6.5625</v>
      </c>
      <c r="O138" s="93">
        <f t="shared" si="20"/>
        <v>9.4</v>
      </c>
      <c r="P138" s="93">
        <f>IF('Indicator Data'!AZ141="No data","x",ROUND(IF('Indicator Data'!AZ141&gt;P$195,0,IF('Indicator Data'!AZ141&lt;P$194,10,(P$195-'Indicator Data'!AZ141)/(P$195-P$194)*10)),1))</f>
        <v>2.6</v>
      </c>
      <c r="Q138" s="93">
        <f>IF('Indicator Data'!BA141="No data","x",ROUND(IF('Indicator Data'!BA141&gt;Q$195,0,IF('Indicator Data'!BA141&lt;Q$194,10,(Q$195-'Indicator Data'!BA141)/(Q$195-Q$194)*10)),1))</f>
        <v>2.7</v>
      </c>
      <c r="R138" s="94">
        <f t="shared" si="21"/>
        <v>4.9000000000000004</v>
      </c>
      <c r="S138" s="93">
        <f>IF('Indicator Data'!Y141="No data","x",ROUND(IF('Indicator Data'!Y141&gt;S$195,0,IF('Indicator Data'!Y141&lt;S$194,10,(S$195-'Indicator Data'!Y141)/(S$195-S$194)*10)),1))</f>
        <v>7.2</v>
      </c>
      <c r="T138" s="93">
        <f>IF('Indicator Data'!Z141="No data","x",ROUND(IF('Indicator Data'!Z141&gt;T$195,0,IF('Indicator Data'!Z141&lt;T$194,10,(T$195-'Indicator Data'!Z141)/(T$195-T$194)*10)),1))</f>
        <v>4.0999999999999996</v>
      </c>
      <c r="U138" s="93">
        <f>IF('Indicator Data'!AC141="No data","x",ROUND(IF('Indicator Data'!AC141&gt;U$195,0,IF('Indicator Data'!AC141&lt;U$194,10,(U$195-'Indicator Data'!AC141)/(U$195-U$194)*10)),1))</f>
        <v>7.9</v>
      </c>
      <c r="V138" s="93">
        <f>IF('Indicator Data'!AD141="No data","x",ROUND(IF('Indicator Data'!AD141&gt;V$195,10,IF('Indicator Data'!AD141&lt;V$194,0,10-(V$195-'Indicator Data'!AD141)/(V$195-V$194)*10)),1))</f>
        <v>0.8</v>
      </c>
      <c r="W138" s="94">
        <f t="shared" si="22"/>
        <v>5</v>
      </c>
      <c r="X138" s="95">
        <f t="shared" si="23"/>
        <v>4.3</v>
      </c>
      <c r="Y138" s="171"/>
    </row>
    <row r="139" spans="1:25" s="4" customFormat="1" x14ac:dyDescent="0.35">
      <c r="A139" s="126" t="str">
        <f>'Indicator Data'!A142</f>
        <v>Philippines</v>
      </c>
      <c r="B139" s="47" t="str">
        <f>'Indicator Data'!B142</f>
        <v>PHL</v>
      </c>
      <c r="C139" s="93">
        <f>IF('Indicator Data'!AR142="No data","x",ROUND(IF('Indicator Data'!AR142&gt;C$195,0,IF('Indicator Data'!AR142&lt;C$194,10,(C$195-'Indicator Data'!AR142)/(C$195-C$194)*10)),1))</f>
        <v>3.5</v>
      </c>
      <c r="D139" s="94">
        <f t="shared" si="16"/>
        <v>3.5</v>
      </c>
      <c r="E139" s="93">
        <f>IF('Indicator Data'!AT142="No data","x",ROUND(IF('Indicator Data'!AT142&gt;E$195,0,IF('Indicator Data'!AT142&lt;E$194,10,(E$195-'Indicator Data'!AT142)/(E$195-E$194)*10)),1))</f>
        <v>6.4</v>
      </c>
      <c r="F139" s="93">
        <f>IF('Indicator Data'!AS142="No data","x",ROUND(IF('Indicator Data'!AS142&gt;F$195,0,IF('Indicator Data'!AS142&lt;F$194,10,(F$195-'Indicator Data'!AS142)/(F$195-F$194)*10)),1))</f>
        <v>5.0999999999999996</v>
      </c>
      <c r="G139" s="94">
        <f t="shared" si="17"/>
        <v>5.8</v>
      </c>
      <c r="H139" s="95">
        <f t="shared" si="18"/>
        <v>4.7</v>
      </c>
      <c r="I139" s="93">
        <f>IF('Indicator Data'!AV142="No data","x",ROUND(IF('Indicator Data'!AV142^2&gt;I$195,0,IF('Indicator Data'!AV142^2&lt;I$194,10,(I$195-'Indicator Data'!AV142^2)/(I$195-I$194)*10)),1))</f>
        <v>0.7</v>
      </c>
      <c r="J139" s="93">
        <f>IF(OR('Indicator Data'!AU142=0,'Indicator Data'!AU142="No data"),"x",ROUND(IF('Indicator Data'!AU142&gt;J$195,0,IF('Indicator Data'!AU142&lt;J$194,10,(J$195-'Indicator Data'!AU142)/(J$195-J$194)*10)),1))</f>
        <v>0.9</v>
      </c>
      <c r="K139" s="93">
        <f>IF('Indicator Data'!AW142="No data","x",ROUND(IF('Indicator Data'!AW142&gt;K$195,0,IF('Indicator Data'!AW142&lt;K$194,10,(K$195-'Indicator Data'!AW142)/(K$195-K$194)*10)),1))</f>
        <v>4.5</v>
      </c>
      <c r="L139" s="93">
        <f>IF('Indicator Data'!AX142="No data","x",ROUND(IF('Indicator Data'!AX142&gt;L$195,0,IF('Indicator Data'!AX142&lt;L$194,10,(L$195-'Indicator Data'!AX142)/(L$195-L$194)*10)),1))</f>
        <v>4.7</v>
      </c>
      <c r="M139" s="94">
        <f t="shared" si="19"/>
        <v>2.7</v>
      </c>
      <c r="N139" s="143">
        <f>IF('Indicator Data'!AY142="No data","x",'Indicator Data'!AY142/'Indicator Data'!BE142*100)</f>
        <v>50.306871918704097</v>
      </c>
      <c r="O139" s="93">
        <f t="shared" si="20"/>
        <v>5</v>
      </c>
      <c r="P139" s="93">
        <f>IF('Indicator Data'!AZ142="No data","x",ROUND(IF('Indicator Data'!AZ142&gt;P$195,0,IF('Indicator Data'!AZ142&lt;P$194,10,(P$195-'Indicator Data'!AZ142)/(P$195-P$194)*10)),1))</f>
        <v>2.9</v>
      </c>
      <c r="Q139" s="93">
        <f>IF('Indicator Data'!BA142="No data","x",ROUND(IF('Indicator Data'!BA142&gt;Q$195,0,IF('Indicator Data'!BA142&lt;Q$194,10,(Q$195-'Indicator Data'!BA142)/(Q$195-Q$194)*10)),1))</f>
        <v>1.6</v>
      </c>
      <c r="R139" s="94">
        <f t="shared" si="21"/>
        <v>3.2</v>
      </c>
      <c r="S139" s="93" t="str">
        <f>IF('Indicator Data'!Y142="No data","x",ROUND(IF('Indicator Data'!Y142&gt;S$195,0,IF('Indicator Data'!Y142&lt;S$194,10,(S$195-'Indicator Data'!Y142)/(S$195-S$194)*10)),1))</f>
        <v>x</v>
      </c>
      <c r="T139" s="93">
        <f>IF('Indicator Data'!Z142="No data","x",ROUND(IF('Indicator Data'!Z142&gt;T$195,0,IF('Indicator Data'!Z142&lt;T$194,10,(T$195-'Indicator Data'!Z142)/(T$195-T$194)*10)),1))</f>
        <v>2.6</v>
      </c>
      <c r="U139" s="93">
        <f>IF('Indicator Data'!AC142="No data","x",ROUND(IF('Indicator Data'!AC142&gt;U$195,0,IF('Indicator Data'!AC142&lt;U$194,10,(U$195-'Indicator Data'!AC142)/(U$195-U$194)*10)),1))</f>
        <v>9.1</v>
      </c>
      <c r="V139" s="93">
        <f>IF('Indicator Data'!AD142="No data","x",ROUND(IF('Indicator Data'!AD142&gt;V$195,10,IF('Indicator Data'!AD142&lt;V$194,0,10-(V$195-'Indicator Data'!AD142)/(V$195-V$194)*10)),1))</f>
        <v>1.3</v>
      </c>
      <c r="W139" s="94">
        <f t="shared" si="22"/>
        <v>4.3</v>
      </c>
      <c r="X139" s="95">
        <f t="shared" si="23"/>
        <v>3.4</v>
      </c>
      <c r="Y139" s="171"/>
    </row>
    <row r="140" spans="1:25" s="4" customFormat="1" x14ac:dyDescent="0.35">
      <c r="A140" s="126" t="str">
        <f>'Indicator Data'!A143</f>
        <v>Poland</v>
      </c>
      <c r="B140" s="47" t="str">
        <f>'Indicator Data'!B143</f>
        <v>POL</v>
      </c>
      <c r="C140" s="93">
        <f>IF('Indicator Data'!AR143="No data","x",ROUND(IF('Indicator Data'!AR143&gt;C$195,0,IF('Indicator Data'!AR143&lt;C$194,10,(C$195-'Indicator Data'!AR143)/(C$195-C$194)*10)),1))</f>
        <v>4.3</v>
      </c>
      <c r="D140" s="94">
        <f t="shared" si="16"/>
        <v>4.3</v>
      </c>
      <c r="E140" s="93">
        <f>IF('Indicator Data'!AT143="No data","x",ROUND(IF('Indicator Data'!AT143&gt;E$195,0,IF('Indicator Data'!AT143&lt;E$194,10,(E$195-'Indicator Data'!AT143)/(E$195-E$194)*10)),1))</f>
        <v>4</v>
      </c>
      <c r="F140" s="93">
        <f>IF('Indicator Data'!AS143="No data","x",ROUND(IF('Indicator Data'!AS143&gt;F$195,0,IF('Indicator Data'!AS143&lt;F$194,10,(F$195-'Indicator Data'!AS143)/(F$195-F$194)*10)),1))</f>
        <v>3.7</v>
      </c>
      <c r="G140" s="94">
        <f t="shared" si="17"/>
        <v>3.9</v>
      </c>
      <c r="H140" s="95">
        <f t="shared" si="18"/>
        <v>4.0999999999999996</v>
      </c>
      <c r="I140" s="93">
        <f>IF('Indicator Data'!AV143="No data","x",ROUND(IF('Indicator Data'!AV143^2&gt;I$195,0,IF('Indicator Data'!AV143^2&lt;I$194,10,(I$195-'Indicator Data'!AV143^2)/(I$195-I$194)*10)),1))</f>
        <v>0</v>
      </c>
      <c r="J140" s="93">
        <f>IF(OR('Indicator Data'!AU143=0,'Indicator Data'!AU143="No data"),"x",ROUND(IF('Indicator Data'!AU143&gt;J$195,0,IF('Indicator Data'!AU143&lt;J$194,10,(J$195-'Indicator Data'!AU143)/(J$195-J$194)*10)),1))</f>
        <v>0</v>
      </c>
      <c r="K140" s="93">
        <f>IF('Indicator Data'!AW143="No data","x",ROUND(IF('Indicator Data'!AW143&gt;K$195,0,IF('Indicator Data'!AW143&lt;K$194,10,(K$195-'Indicator Data'!AW143)/(K$195-K$194)*10)),1))</f>
        <v>2.7</v>
      </c>
      <c r="L140" s="93">
        <f>IF('Indicator Data'!AX143="No data","x",ROUND(IF('Indicator Data'!AX143&gt;L$195,0,IF('Indicator Data'!AX143&lt;L$194,10,(L$195-'Indicator Data'!AX143)/(L$195-L$194)*10)),1))</f>
        <v>2.8</v>
      </c>
      <c r="M140" s="94">
        <f t="shared" si="19"/>
        <v>1.4</v>
      </c>
      <c r="N140" s="143">
        <f>IF('Indicator Data'!AY143="No data","x",'Indicator Data'!AY143/'Indicator Data'!BE143*100)</f>
        <v>200.55893473614992</v>
      </c>
      <c r="O140" s="93">
        <f t="shared" si="20"/>
        <v>0</v>
      </c>
      <c r="P140" s="93">
        <f>IF('Indicator Data'!AZ143="No data","x",ROUND(IF('Indicator Data'!AZ143&gt;P$195,0,IF('Indicator Data'!AZ143&lt;P$194,10,(P$195-'Indicator Data'!AZ143)/(P$195-P$194)*10)),1))</f>
        <v>0.3</v>
      </c>
      <c r="Q140" s="93">
        <f>IF('Indicator Data'!BA143="No data","x",ROUND(IF('Indicator Data'!BA143&gt;Q$195,0,IF('Indicator Data'!BA143&lt;Q$194,10,(Q$195-'Indicator Data'!BA143)/(Q$195-Q$194)*10)),1))</f>
        <v>0.3</v>
      </c>
      <c r="R140" s="94">
        <f t="shared" si="21"/>
        <v>0.2</v>
      </c>
      <c r="S140" s="93">
        <f>IF('Indicator Data'!Y143="No data","x",ROUND(IF('Indicator Data'!Y143&gt;S$195,0,IF('Indicator Data'!Y143&lt;S$194,10,(S$195-'Indicator Data'!Y143)/(S$195-S$194)*10)),1))</f>
        <v>4.5</v>
      </c>
      <c r="T140" s="93">
        <f>IF('Indicator Data'!Z143="No data","x",ROUND(IF('Indicator Data'!Z143&gt;T$195,0,IF('Indicator Data'!Z143&lt;T$194,10,(T$195-'Indicator Data'!Z143)/(T$195-T$194)*10)),1))</f>
        <v>0.8</v>
      </c>
      <c r="U140" s="93">
        <f>IF('Indicator Data'!AC143="No data","x",ROUND(IF('Indicator Data'!AC143&gt;U$195,0,IF('Indicator Data'!AC143&lt;U$194,10,(U$195-'Indicator Data'!AC143)/(U$195-U$194)*10)),1))</f>
        <v>4.4000000000000004</v>
      </c>
      <c r="V140" s="93">
        <f>IF('Indicator Data'!AD143="No data","x",ROUND(IF('Indicator Data'!AD143&gt;V$195,10,IF('Indicator Data'!AD143&lt;V$194,0,10-(V$195-'Indicator Data'!AD143)/(V$195-V$194)*10)),1))</f>
        <v>0</v>
      </c>
      <c r="W140" s="94">
        <f t="shared" si="22"/>
        <v>2.4</v>
      </c>
      <c r="X140" s="95">
        <f t="shared" si="23"/>
        <v>1.3</v>
      </c>
      <c r="Y140" s="171"/>
    </row>
    <row r="141" spans="1:25" s="4" customFormat="1" x14ac:dyDescent="0.35">
      <c r="A141" s="126" t="str">
        <f>'Indicator Data'!A144</f>
        <v>Portugal</v>
      </c>
      <c r="B141" s="47" t="str">
        <f>'Indicator Data'!B144</f>
        <v>PRT</v>
      </c>
      <c r="C141" s="93">
        <f>IF('Indicator Data'!AR144="No data","x",ROUND(IF('Indicator Data'!AR144&gt;C$195,0,IF('Indicator Data'!AR144&lt;C$194,10,(C$195-'Indicator Data'!AR144)/(C$195-C$194)*10)),1))</f>
        <v>2.6</v>
      </c>
      <c r="D141" s="94">
        <f t="shared" si="16"/>
        <v>2.6</v>
      </c>
      <c r="E141" s="93">
        <f>IF('Indicator Data'!AT144="No data","x",ROUND(IF('Indicator Data'!AT144&gt;E$195,0,IF('Indicator Data'!AT144&lt;E$194,10,(E$195-'Indicator Data'!AT144)/(E$195-E$194)*10)),1))</f>
        <v>3.6</v>
      </c>
      <c r="F141" s="93">
        <f>IF('Indicator Data'!AS144="No data","x",ROUND(IF('Indicator Data'!AS144&gt;F$195,0,IF('Indicator Data'!AS144&lt;F$194,10,(F$195-'Indicator Data'!AS144)/(F$195-F$194)*10)),1))</f>
        <v>2.2999999999999998</v>
      </c>
      <c r="G141" s="94">
        <f t="shared" si="17"/>
        <v>3</v>
      </c>
      <c r="H141" s="95">
        <f t="shared" si="18"/>
        <v>2.8</v>
      </c>
      <c r="I141" s="93">
        <f>IF('Indicator Data'!AV144="No data","x",ROUND(IF('Indicator Data'!AV144^2&gt;I$195,0,IF('Indicator Data'!AV144^2&lt;I$194,10,(I$195-'Indicator Data'!AV144^2)/(I$195-I$194)*10)),1))</f>
        <v>1</v>
      </c>
      <c r="J141" s="93">
        <f>IF(OR('Indicator Data'!AU144=0,'Indicator Data'!AU144="No data"),"x",ROUND(IF('Indicator Data'!AU144&gt;J$195,0,IF('Indicator Data'!AU144&lt;J$194,10,(J$195-'Indicator Data'!AU144)/(J$195-J$194)*10)),1))</f>
        <v>0</v>
      </c>
      <c r="K141" s="93">
        <f>IF('Indicator Data'!AW144="No data","x",ROUND(IF('Indicator Data'!AW144&gt;K$195,0,IF('Indicator Data'!AW144&lt;K$194,10,(K$195-'Indicator Data'!AW144)/(K$195-K$194)*10)),1))</f>
        <v>3</v>
      </c>
      <c r="L141" s="93">
        <f>IF('Indicator Data'!AX144="No data","x",ROUND(IF('Indicator Data'!AX144&gt;L$195,0,IF('Indicator Data'!AX144&lt;L$194,10,(L$195-'Indicator Data'!AX144)/(L$195-L$194)*10)),1))</f>
        <v>4.7</v>
      </c>
      <c r="M141" s="94">
        <f t="shared" si="19"/>
        <v>2.2000000000000002</v>
      </c>
      <c r="N141" s="143">
        <f>IF('Indicator Data'!AY144="No data","x",'Indicator Data'!AY144/'Indicator Data'!BE144*100)</f>
        <v>174.92073904012244</v>
      </c>
      <c r="O141" s="93">
        <f t="shared" si="20"/>
        <v>0</v>
      </c>
      <c r="P141" s="93">
        <f>IF('Indicator Data'!AZ144="No data","x",ROUND(IF('Indicator Data'!AZ144&gt;P$195,0,IF('Indicator Data'!AZ144&lt;P$194,10,(P$195-'Indicator Data'!AZ144)/(P$195-P$194)*10)),1))</f>
        <v>0</v>
      </c>
      <c r="Q141" s="93">
        <f>IF('Indicator Data'!BA144="No data","x",ROUND(IF('Indicator Data'!BA144&gt;Q$195,0,IF('Indicator Data'!BA144&lt;Q$194,10,(Q$195-'Indicator Data'!BA144)/(Q$195-Q$194)*10)),1))</f>
        <v>0</v>
      </c>
      <c r="R141" s="94">
        <f t="shared" si="21"/>
        <v>0</v>
      </c>
      <c r="S141" s="93">
        <f>IF('Indicator Data'!Y144="No data","x",ROUND(IF('Indicator Data'!Y144&gt;S$195,0,IF('Indicator Data'!Y144&lt;S$194,10,(S$195-'Indicator Data'!Y144)/(S$195-S$194)*10)),1))</f>
        <v>0</v>
      </c>
      <c r="T141" s="93">
        <f>IF('Indicator Data'!Z144="No data","x",ROUND(IF('Indicator Data'!Z144&gt;T$195,0,IF('Indicator Data'!Z144&lt;T$194,10,(T$195-'Indicator Data'!Z144)/(T$195-T$194)*10)),1))</f>
        <v>0.3</v>
      </c>
      <c r="U141" s="93">
        <f>IF('Indicator Data'!AC144="No data","x",ROUND(IF('Indicator Data'!AC144&gt;U$195,0,IF('Indicator Data'!AC144&lt;U$194,10,(U$195-'Indicator Data'!AC144)/(U$195-U$194)*10)),1))</f>
        <v>1.1000000000000001</v>
      </c>
      <c r="V141" s="93">
        <f>IF('Indicator Data'!AD144="No data","x",ROUND(IF('Indicator Data'!AD144&gt;V$195,10,IF('Indicator Data'!AD144&lt;V$194,0,10-(V$195-'Indicator Data'!AD144)/(V$195-V$194)*10)),1))</f>
        <v>0.1</v>
      </c>
      <c r="W141" s="94">
        <f t="shared" si="22"/>
        <v>0.4</v>
      </c>
      <c r="X141" s="95">
        <f t="shared" si="23"/>
        <v>0.9</v>
      </c>
      <c r="Y141" s="171"/>
    </row>
    <row r="142" spans="1:25" s="4" customFormat="1" x14ac:dyDescent="0.35">
      <c r="A142" s="126" t="str">
        <f>'Indicator Data'!A145</f>
        <v>Qatar</v>
      </c>
      <c r="B142" s="47" t="str">
        <f>'Indicator Data'!B145</f>
        <v>QAT</v>
      </c>
      <c r="C142" s="93">
        <f>IF('Indicator Data'!AR145="No data","x",ROUND(IF('Indicator Data'!AR145&gt;C$195,0,IF('Indicator Data'!AR145&lt;C$194,10,(C$195-'Indicator Data'!AR145)/(C$195-C$194)*10)),1))</f>
        <v>4.7</v>
      </c>
      <c r="D142" s="94">
        <f t="shared" si="16"/>
        <v>4.7</v>
      </c>
      <c r="E142" s="93">
        <f>IF('Indicator Data'!AT145="No data","x",ROUND(IF('Indicator Data'!AT145&gt;E$195,0,IF('Indicator Data'!AT145&lt;E$194,10,(E$195-'Indicator Data'!AT145)/(E$195-E$194)*10)),1))</f>
        <v>3.8</v>
      </c>
      <c r="F142" s="93">
        <f>IF('Indicator Data'!AS145="No data","x",ROUND(IF('Indicator Data'!AS145&gt;F$195,0,IF('Indicator Data'!AS145&lt;F$194,10,(F$195-'Indicator Data'!AS145)/(F$195-F$194)*10)),1))</f>
        <v>3.5</v>
      </c>
      <c r="G142" s="94">
        <f t="shared" si="17"/>
        <v>3.7</v>
      </c>
      <c r="H142" s="95">
        <f t="shared" si="18"/>
        <v>4.2</v>
      </c>
      <c r="I142" s="93">
        <f>IF('Indicator Data'!AV145="No data","x",ROUND(IF('Indicator Data'!AV145^2&gt;I$195,0,IF('Indicator Data'!AV145^2&lt;I$194,10,(I$195-'Indicator Data'!AV145^2)/(I$195-I$194)*10)),1))</f>
        <v>0.5</v>
      </c>
      <c r="J142" s="93">
        <f>IF(OR('Indicator Data'!AU145=0,'Indicator Data'!AU145="No data"),"x",ROUND(IF('Indicator Data'!AU145&gt;J$195,0,IF('Indicator Data'!AU145&lt;J$194,10,(J$195-'Indicator Data'!AU145)/(J$195-J$194)*10)),1))</f>
        <v>0</v>
      </c>
      <c r="K142" s="93">
        <f>IF('Indicator Data'!AW145="No data","x",ROUND(IF('Indicator Data'!AW145&gt;K$195,0,IF('Indicator Data'!AW145&lt;K$194,10,(K$195-'Indicator Data'!AW145)/(K$195-K$194)*10)),1))</f>
        <v>0.6</v>
      </c>
      <c r="L142" s="93">
        <f>IF('Indicator Data'!AX145="No data","x",ROUND(IF('Indicator Data'!AX145&gt;L$195,0,IF('Indicator Data'!AX145&lt;L$194,10,(L$195-'Indicator Data'!AX145)/(L$195-L$194)*10)),1))</f>
        <v>2.7</v>
      </c>
      <c r="M142" s="94">
        <f t="shared" si="19"/>
        <v>1</v>
      </c>
      <c r="N142" s="143">
        <f>IF('Indicator Data'!AY145="No data","x",'Indicator Data'!AY145/'Indicator Data'!BE145*100)</f>
        <v>94.745908699397077</v>
      </c>
      <c r="O142" s="93">
        <f t="shared" si="20"/>
        <v>0.5</v>
      </c>
      <c r="P142" s="93">
        <f>IF('Indicator Data'!AZ145="No data","x",ROUND(IF('Indicator Data'!AZ145&gt;P$195,0,IF('Indicator Data'!AZ145&lt;P$194,10,(P$195-'Indicator Data'!AZ145)/(P$195-P$194)*10)),1))</f>
        <v>0.2</v>
      </c>
      <c r="Q142" s="93">
        <f>IF('Indicator Data'!BA145="No data","x",ROUND(IF('Indicator Data'!BA145&gt;Q$195,0,IF('Indicator Data'!BA145&lt;Q$194,10,(Q$195-'Indicator Data'!BA145)/(Q$195-Q$194)*10)),1))</f>
        <v>0</v>
      </c>
      <c r="R142" s="94">
        <f t="shared" si="21"/>
        <v>0.2</v>
      </c>
      <c r="S142" s="93">
        <f>IF('Indicator Data'!Y145="No data","x",ROUND(IF('Indicator Data'!Y145&gt;S$195,0,IF('Indicator Data'!Y145&lt;S$194,10,(S$195-'Indicator Data'!Y145)/(S$195-S$194)*10)),1))</f>
        <v>0</v>
      </c>
      <c r="T142" s="93">
        <f>IF('Indicator Data'!Z145="No data","x",ROUND(IF('Indicator Data'!Z145&gt;T$195,0,IF('Indicator Data'!Z145&lt;T$194,10,(T$195-'Indicator Data'!Z145)/(T$195-T$194)*10)),1))</f>
        <v>0</v>
      </c>
      <c r="U142" s="93">
        <f>IF('Indicator Data'!AC145="No data","x",ROUND(IF('Indicator Data'!AC145&gt;U$195,0,IF('Indicator Data'!AC145&lt;U$194,10,(U$195-'Indicator Data'!AC145)/(U$195-U$194)*10)),1))</f>
        <v>0</v>
      </c>
      <c r="V142" s="93">
        <f>IF('Indicator Data'!AD145="No data","x",ROUND(IF('Indicator Data'!AD145&gt;V$195,10,IF('Indicator Data'!AD145&lt;V$194,0,10-(V$195-'Indicator Data'!AD145)/(V$195-V$194)*10)),1))</f>
        <v>0.1</v>
      </c>
      <c r="W142" s="94">
        <f t="shared" si="22"/>
        <v>0</v>
      </c>
      <c r="X142" s="95">
        <f t="shared" si="23"/>
        <v>0.4</v>
      </c>
      <c r="Y142" s="171"/>
    </row>
    <row r="143" spans="1:25" s="4" customFormat="1" x14ac:dyDescent="0.35">
      <c r="A143" s="126" t="str">
        <f>'Indicator Data'!A146</f>
        <v>Romania</v>
      </c>
      <c r="B143" s="47" t="str">
        <f>'Indicator Data'!B146</f>
        <v>ROU</v>
      </c>
      <c r="C143" s="93">
        <f>IF('Indicator Data'!AR146="No data","x",ROUND(IF('Indicator Data'!AR146&gt;C$195,0,IF('Indicator Data'!AR146&lt;C$194,10,(C$195-'Indicator Data'!AR146)/(C$195-C$194)*10)),1))</f>
        <v>3.8</v>
      </c>
      <c r="D143" s="94">
        <f t="shared" si="16"/>
        <v>3.8</v>
      </c>
      <c r="E143" s="93">
        <f>IF('Indicator Data'!AT146="No data","x",ROUND(IF('Indicator Data'!AT146&gt;E$195,0,IF('Indicator Data'!AT146&lt;E$194,10,(E$195-'Indicator Data'!AT146)/(E$195-E$194)*10)),1))</f>
        <v>5.3</v>
      </c>
      <c r="F143" s="93">
        <f>IF('Indicator Data'!AS146="No data","x",ROUND(IF('Indicator Data'!AS146&gt;F$195,0,IF('Indicator Data'!AS146&lt;F$194,10,(F$195-'Indicator Data'!AS146)/(F$195-F$194)*10)),1))</f>
        <v>5.3</v>
      </c>
      <c r="G143" s="94">
        <f t="shared" si="17"/>
        <v>5.3</v>
      </c>
      <c r="H143" s="95">
        <f t="shared" si="18"/>
        <v>4.5999999999999996</v>
      </c>
      <c r="I143" s="93">
        <f>IF('Indicator Data'!AV146="No data","x",ROUND(IF('Indicator Data'!AV146^2&gt;I$195,0,IF('Indicator Data'!AV146^2&lt;I$194,10,(I$195-'Indicator Data'!AV146^2)/(I$195-I$194)*10)),1))</f>
        <v>0.3</v>
      </c>
      <c r="J143" s="93">
        <f>IF(OR('Indicator Data'!AU146=0,'Indicator Data'!AU146="No data"),"x",ROUND(IF('Indicator Data'!AU146&gt;J$195,0,IF('Indicator Data'!AU146&lt;J$194,10,(J$195-'Indicator Data'!AU146)/(J$195-J$194)*10)),1))</f>
        <v>0</v>
      </c>
      <c r="K143" s="93">
        <f>IF('Indicator Data'!AW146="No data","x",ROUND(IF('Indicator Data'!AW146&gt;K$195,0,IF('Indicator Data'!AW146&lt;K$194,10,(K$195-'Indicator Data'!AW146)/(K$195-K$194)*10)),1))</f>
        <v>4.0999999999999996</v>
      </c>
      <c r="L143" s="93">
        <f>IF('Indicator Data'!AX146="No data","x",ROUND(IF('Indicator Data'!AX146&gt;L$195,0,IF('Indicator Data'!AX146&lt;L$194,10,(L$195-'Indicator Data'!AX146)/(L$195-L$194)*10)),1))</f>
        <v>4.8</v>
      </c>
      <c r="M143" s="94">
        <f t="shared" si="19"/>
        <v>2.2999999999999998</v>
      </c>
      <c r="N143" s="143">
        <f>IF('Indicator Data'!AY146="No data","x",'Indicator Data'!AY146/'Indicator Data'!BE146*100)</f>
        <v>86.896072297532157</v>
      </c>
      <c r="O143" s="93">
        <f t="shared" si="20"/>
        <v>1.3</v>
      </c>
      <c r="P143" s="93">
        <f>IF('Indicator Data'!AZ146="No data","x",ROUND(IF('Indicator Data'!AZ146&gt;P$195,0,IF('Indicator Data'!AZ146&lt;P$194,10,(P$195-'Indicator Data'!AZ146)/(P$195-P$194)*10)),1))</f>
        <v>2.2999999999999998</v>
      </c>
      <c r="Q143" s="93">
        <f>IF('Indicator Data'!BA146="No data","x",ROUND(IF('Indicator Data'!BA146&gt;Q$195,0,IF('Indicator Data'!BA146&lt;Q$194,10,(Q$195-'Indicator Data'!BA146)/(Q$195-Q$194)*10)),1))</f>
        <v>0</v>
      </c>
      <c r="R143" s="94">
        <f t="shared" si="21"/>
        <v>1.2</v>
      </c>
      <c r="S143" s="93">
        <f>IF('Indicator Data'!Y146="No data","x",ROUND(IF('Indicator Data'!Y146&gt;S$195,0,IF('Indicator Data'!Y146&lt;S$194,10,(S$195-'Indicator Data'!Y146)/(S$195-S$194)*10)),1))</f>
        <v>3.9</v>
      </c>
      <c r="T143" s="93">
        <f>IF('Indicator Data'!Z146="No data","x",ROUND(IF('Indicator Data'!Z146&gt;T$195,0,IF('Indicator Data'!Z146&lt;T$194,10,(T$195-'Indicator Data'!Z146)/(T$195-T$194)*10)),1))</f>
        <v>3.3</v>
      </c>
      <c r="U143" s="93">
        <f>IF('Indicator Data'!AC146="No data","x",ROUND(IF('Indicator Data'!AC146&gt;U$195,0,IF('Indicator Data'!AC146&lt;U$194,10,(U$195-'Indicator Data'!AC146)/(U$195-U$194)*10)),1))</f>
        <v>6.5</v>
      </c>
      <c r="V143" s="93">
        <f>IF('Indicator Data'!AD146="No data","x",ROUND(IF('Indicator Data'!AD146&gt;V$195,10,IF('Indicator Data'!AD146&lt;V$194,0,10-(V$195-'Indicator Data'!AD146)/(V$195-V$194)*10)),1))</f>
        <v>0.3</v>
      </c>
      <c r="W143" s="94">
        <f t="shared" si="22"/>
        <v>3.5</v>
      </c>
      <c r="X143" s="95">
        <f t="shared" si="23"/>
        <v>2.2999999999999998</v>
      </c>
      <c r="Y143" s="171"/>
    </row>
    <row r="144" spans="1:25" s="4" customFormat="1" x14ac:dyDescent="0.35">
      <c r="A144" s="126" t="str">
        <f>'Indicator Data'!A147</f>
        <v>Russian Federation</v>
      </c>
      <c r="B144" s="47" t="str">
        <f>'Indicator Data'!B147</f>
        <v>RUS</v>
      </c>
      <c r="C144" s="93" t="str">
        <f>IF('Indicator Data'!AR147="No data","x",ROUND(IF('Indicator Data'!AR147&gt;C$195,0,IF('Indicator Data'!AR147&lt;C$194,10,(C$195-'Indicator Data'!AR147)/(C$195-C$194)*10)),1))</f>
        <v>x</v>
      </c>
      <c r="D144" s="94" t="str">
        <f t="shared" si="16"/>
        <v>x</v>
      </c>
      <c r="E144" s="93">
        <f>IF('Indicator Data'!AT147="No data","x",ROUND(IF('Indicator Data'!AT147&gt;E$195,0,IF('Indicator Data'!AT147&lt;E$194,10,(E$195-'Indicator Data'!AT147)/(E$195-E$194)*10)),1))</f>
        <v>7.2</v>
      </c>
      <c r="F144" s="93">
        <f>IF('Indicator Data'!AS147="No data","x",ROUND(IF('Indicator Data'!AS147&gt;F$195,0,IF('Indicator Data'!AS147&lt;F$194,10,(F$195-'Indicator Data'!AS147)/(F$195-F$194)*10)),1))</f>
        <v>5.2</v>
      </c>
      <c r="G144" s="94">
        <f t="shared" si="17"/>
        <v>6.2</v>
      </c>
      <c r="H144" s="95">
        <f t="shared" si="18"/>
        <v>6.2</v>
      </c>
      <c r="I144" s="93">
        <f>IF('Indicator Data'!AV147="No data","x",ROUND(IF('Indicator Data'!AV147^2&gt;I$195,0,IF('Indicator Data'!AV147^2&lt;I$194,10,(I$195-'Indicator Data'!AV147^2)/(I$195-I$194)*10)),1))</f>
        <v>0.1</v>
      </c>
      <c r="J144" s="93">
        <f>IF(OR('Indicator Data'!AU147=0,'Indicator Data'!AU147="No data"),"x",ROUND(IF('Indicator Data'!AU147&gt;J$195,0,IF('Indicator Data'!AU147&lt;J$194,10,(J$195-'Indicator Data'!AU147)/(J$195-J$194)*10)),1))</f>
        <v>0</v>
      </c>
      <c r="K144" s="93">
        <f>IF('Indicator Data'!AW147="No data","x",ROUND(IF('Indicator Data'!AW147&gt;K$195,0,IF('Indicator Data'!AW147&lt;K$194,10,(K$195-'Indicator Data'!AW147)/(K$195-K$194)*10)),1))</f>
        <v>2.7</v>
      </c>
      <c r="L144" s="93">
        <f>IF('Indicator Data'!AX147="No data","x",ROUND(IF('Indicator Data'!AX147&gt;L$195,0,IF('Indicator Data'!AX147&lt;L$194,10,(L$195-'Indicator Data'!AX147)/(L$195-L$194)*10)),1))</f>
        <v>1.9</v>
      </c>
      <c r="M144" s="94">
        <f t="shared" si="19"/>
        <v>1.2</v>
      </c>
      <c r="N144" s="143">
        <f>IF('Indicator Data'!AY147="No data","x",'Indicator Data'!AY147/'Indicator Data'!BE147*100)</f>
        <v>11.601728535428322</v>
      </c>
      <c r="O144" s="93">
        <f t="shared" si="20"/>
        <v>8.9</v>
      </c>
      <c r="P144" s="93">
        <f>IF('Indicator Data'!AZ147="No data","x",ROUND(IF('Indicator Data'!AZ147&gt;P$195,0,IF('Indicator Data'!AZ147&lt;P$194,10,(P$195-'Indicator Data'!AZ147)/(P$195-P$194)*10)),1))</f>
        <v>3.1</v>
      </c>
      <c r="Q144" s="93">
        <f>IF('Indicator Data'!BA147="No data","x",ROUND(IF('Indicator Data'!BA147&gt;Q$195,0,IF('Indicator Data'!BA147&lt;Q$194,10,(Q$195-'Indicator Data'!BA147)/(Q$195-Q$194)*10)),1))</f>
        <v>0.6</v>
      </c>
      <c r="R144" s="94">
        <f t="shared" si="21"/>
        <v>4.2</v>
      </c>
      <c r="S144" s="93">
        <f>IF('Indicator Data'!Y147="No data","x",ROUND(IF('Indicator Data'!Y147&gt;S$195,0,IF('Indicator Data'!Y147&lt;S$194,10,(S$195-'Indicator Data'!Y147)/(S$195-S$194)*10)),1))</f>
        <v>0</v>
      </c>
      <c r="T144" s="93">
        <f>IF('Indicator Data'!Z147="No data","x",ROUND(IF('Indicator Data'!Z147&gt;T$195,0,IF('Indicator Data'!Z147&lt;T$194,10,(T$195-'Indicator Data'!Z147)/(T$195-T$194)*10)),1))</f>
        <v>0.3</v>
      </c>
      <c r="U144" s="93">
        <f>IF('Indicator Data'!AC147="No data","x",ROUND(IF('Indicator Data'!AC147&gt;U$195,0,IF('Indicator Data'!AC147&lt;U$194,10,(U$195-'Indicator Data'!AC147)/(U$195-U$194)*10)),1))</f>
        <v>5.4</v>
      </c>
      <c r="V144" s="93">
        <f>IF('Indicator Data'!AD147="No data","x",ROUND(IF('Indicator Data'!AD147&gt;V$195,10,IF('Indicator Data'!AD147&lt;V$194,0,10-(V$195-'Indicator Data'!AD147)/(V$195-V$194)*10)),1))</f>
        <v>0.3</v>
      </c>
      <c r="W144" s="94">
        <f t="shared" si="22"/>
        <v>1.5</v>
      </c>
      <c r="X144" s="95">
        <f t="shared" si="23"/>
        <v>2.2999999999999998</v>
      </c>
      <c r="Y144" s="171"/>
    </row>
    <row r="145" spans="1:25" s="4" customFormat="1" x14ac:dyDescent="0.35">
      <c r="A145" s="126" t="str">
        <f>'Indicator Data'!A148</f>
        <v>Rwanda</v>
      </c>
      <c r="B145" s="47" t="str">
        <f>'Indicator Data'!B148</f>
        <v>RWA</v>
      </c>
      <c r="C145" s="93">
        <f>IF('Indicator Data'!AR148="No data","x",ROUND(IF('Indicator Data'!AR148&gt;C$195,0,IF('Indicator Data'!AR148&lt;C$194,10,(C$195-'Indicator Data'!AR148)/(C$195-C$194)*10)),1))</f>
        <v>3</v>
      </c>
      <c r="D145" s="94">
        <f t="shared" si="16"/>
        <v>3</v>
      </c>
      <c r="E145" s="93">
        <f>IF('Indicator Data'!AT148="No data","x",ROUND(IF('Indicator Data'!AT148&gt;E$195,0,IF('Indicator Data'!AT148&lt;E$194,10,(E$195-'Indicator Data'!AT148)/(E$195-E$194)*10)),1))</f>
        <v>4.4000000000000004</v>
      </c>
      <c r="F145" s="93">
        <f>IF('Indicator Data'!AS148="No data","x",ROUND(IF('Indicator Data'!AS148&gt;F$195,0,IF('Indicator Data'!AS148&lt;F$194,10,(F$195-'Indicator Data'!AS148)/(F$195-F$194)*10)),1))</f>
        <v>4.5</v>
      </c>
      <c r="G145" s="94">
        <f t="shared" si="17"/>
        <v>4.5</v>
      </c>
      <c r="H145" s="95">
        <f t="shared" si="18"/>
        <v>3.8</v>
      </c>
      <c r="I145" s="93">
        <f>IF('Indicator Data'!AV148="No data","x",ROUND(IF('Indicator Data'!AV148^2&gt;I$195,0,IF('Indicator Data'!AV148^2&lt;I$194,10,(I$195-'Indicator Data'!AV148^2)/(I$195-I$194)*10)),1))</f>
        <v>5.4</v>
      </c>
      <c r="J145" s="93">
        <f>IF(OR('Indicator Data'!AU148=0,'Indicator Data'!AU148="No data"),"x",ROUND(IF('Indicator Data'!AU148&gt;J$195,0,IF('Indicator Data'!AU148&lt;J$194,10,(J$195-'Indicator Data'!AU148)/(J$195-J$194)*10)),1))</f>
        <v>7.1</v>
      </c>
      <c r="K145" s="93">
        <f>IF('Indicator Data'!AW148="No data","x",ROUND(IF('Indicator Data'!AW148&gt;K$195,0,IF('Indicator Data'!AW148&lt;K$194,10,(K$195-'Indicator Data'!AW148)/(K$195-K$194)*10)),1))</f>
        <v>8</v>
      </c>
      <c r="L145" s="93">
        <f>IF('Indicator Data'!AX148="No data","x",ROUND(IF('Indicator Data'!AX148&gt;L$195,0,IF('Indicator Data'!AX148&lt;L$194,10,(L$195-'Indicator Data'!AX148)/(L$195-L$194)*10)),1))</f>
        <v>6.7</v>
      </c>
      <c r="M145" s="94">
        <f t="shared" si="19"/>
        <v>6.8</v>
      </c>
      <c r="N145" s="143">
        <f>IF('Indicator Data'!AY148="No data","x",'Indicator Data'!AY148/'Indicator Data'!BE148*100)</f>
        <v>32.833400891771383</v>
      </c>
      <c r="O145" s="93">
        <f t="shared" si="20"/>
        <v>6.8</v>
      </c>
      <c r="P145" s="93">
        <f>IF('Indicator Data'!AZ148="No data","x",ROUND(IF('Indicator Data'!AZ148&gt;P$195,0,IF('Indicator Data'!AZ148&lt;P$194,10,(P$195-'Indicator Data'!AZ148)/(P$195-P$194)*10)),1))</f>
        <v>4.3</v>
      </c>
      <c r="Q145" s="93">
        <f>IF('Indicator Data'!BA148="No data","x",ROUND(IF('Indicator Data'!BA148&gt;Q$195,0,IF('Indicator Data'!BA148&lt;Q$194,10,(Q$195-'Indicator Data'!BA148)/(Q$195-Q$194)*10)),1))</f>
        <v>4.8</v>
      </c>
      <c r="R145" s="94">
        <f t="shared" si="21"/>
        <v>5.3</v>
      </c>
      <c r="S145" s="93">
        <f>IF('Indicator Data'!Y148="No data","x",ROUND(IF('Indicator Data'!Y148&gt;S$195,0,IF('Indicator Data'!Y148&lt;S$194,10,(S$195-'Indicator Data'!Y148)/(S$195-S$194)*10)),1))</f>
        <v>9.9</v>
      </c>
      <c r="T145" s="93">
        <f>IF('Indicator Data'!Z148="No data","x",ROUND(IF('Indicator Data'!Z148&gt;T$195,0,IF('Indicator Data'!Z148&lt;T$194,10,(T$195-'Indicator Data'!Z148)/(T$195-T$194)*10)),1))</f>
        <v>1</v>
      </c>
      <c r="U145" s="93">
        <f>IF('Indicator Data'!AC148="No data","x",ROUND(IF('Indicator Data'!AC148&gt;U$195,0,IF('Indicator Data'!AC148&lt;U$194,10,(U$195-'Indicator Data'!AC148)/(U$195-U$194)*10)),1))</f>
        <v>9.6999999999999993</v>
      </c>
      <c r="V145" s="93">
        <f>IF('Indicator Data'!AD148="No data","x",ROUND(IF('Indicator Data'!AD148&gt;V$195,10,IF('Indicator Data'!AD148&lt;V$194,0,10-(V$195-'Indicator Data'!AD148)/(V$195-V$194)*10)),1))</f>
        <v>3.2</v>
      </c>
      <c r="W145" s="94">
        <f t="shared" si="22"/>
        <v>6</v>
      </c>
      <c r="X145" s="95">
        <f t="shared" si="23"/>
        <v>6</v>
      </c>
      <c r="Y145" s="171"/>
    </row>
    <row r="146" spans="1:25" s="4" customFormat="1" x14ac:dyDescent="0.35">
      <c r="A146" s="126" t="str">
        <f>'Indicator Data'!A149</f>
        <v>Saint Kitts and Nevis</v>
      </c>
      <c r="B146" s="47" t="str">
        <f>'Indicator Data'!B149</f>
        <v>KNA</v>
      </c>
      <c r="C146" s="93">
        <f>IF('Indicator Data'!AR149="No data","x",ROUND(IF('Indicator Data'!AR149&gt;C$195,0,IF('Indicator Data'!AR149&lt;C$194,10,(C$195-'Indicator Data'!AR149)/(C$195-C$194)*10)),1))</f>
        <v>4</v>
      </c>
      <c r="D146" s="94">
        <f t="shared" si="16"/>
        <v>4</v>
      </c>
      <c r="E146" s="93" t="str">
        <f>IF('Indicator Data'!AT149="No data","x",ROUND(IF('Indicator Data'!AT149&gt;E$195,0,IF('Indicator Data'!AT149&lt;E$194,10,(E$195-'Indicator Data'!AT149)/(E$195-E$194)*10)),1))</f>
        <v>x</v>
      </c>
      <c r="F146" s="93">
        <f>IF('Indicator Data'!AS149="No data","x",ROUND(IF('Indicator Data'!AS149&gt;F$195,0,IF('Indicator Data'!AS149&lt;F$194,10,(F$195-'Indicator Data'!AS149)/(F$195-F$194)*10)),1))</f>
        <v>3.9</v>
      </c>
      <c r="G146" s="94">
        <f t="shared" si="17"/>
        <v>3.9</v>
      </c>
      <c r="H146" s="95">
        <f t="shared" si="18"/>
        <v>4</v>
      </c>
      <c r="I146" s="93" t="str">
        <f>IF('Indicator Data'!AV149="No data","x",ROUND(IF('Indicator Data'!AV149^2&gt;I$195,0,IF('Indicator Data'!AV149^2&lt;I$194,10,(I$195-'Indicator Data'!AV149^2)/(I$195-I$194)*10)),1))</f>
        <v>x</v>
      </c>
      <c r="J146" s="93">
        <f>IF(OR('Indicator Data'!AU149=0,'Indicator Data'!AU149="No data"),"x",ROUND(IF('Indicator Data'!AU149&gt;J$195,0,IF('Indicator Data'!AU149&lt;J$194,10,(J$195-'Indicator Data'!AU149)/(J$195-J$194)*10)),1))</f>
        <v>0</v>
      </c>
      <c r="K146" s="93">
        <f>IF('Indicator Data'!AW149="No data","x",ROUND(IF('Indicator Data'!AW149&gt;K$195,0,IF('Indicator Data'!AW149&lt;K$194,10,(K$195-'Indicator Data'!AW149)/(K$195-K$194)*10)),1))</f>
        <v>2.2999999999999998</v>
      </c>
      <c r="L146" s="93">
        <f>IF('Indicator Data'!AX149="No data","x",ROUND(IF('Indicator Data'!AX149&gt;L$195,0,IF('Indicator Data'!AX149&lt;L$194,10,(L$195-'Indicator Data'!AX149)/(L$195-L$194)*10)),1))</f>
        <v>3.2</v>
      </c>
      <c r="M146" s="94">
        <f t="shared" si="19"/>
        <v>1.8</v>
      </c>
      <c r="N146" s="143">
        <f>IF('Indicator Data'!AY149="No data","x",'Indicator Data'!AY149/'Indicator Data'!BE149*100)</f>
        <v>165.38461538461539</v>
      </c>
      <c r="O146" s="93">
        <f t="shared" si="20"/>
        <v>0</v>
      </c>
      <c r="P146" s="93">
        <f>IF('Indicator Data'!AZ149="No data","x",ROUND(IF('Indicator Data'!AZ149&gt;P$195,0,IF('Indicator Data'!AZ149&lt;P$194,10,(P$195-'Indicator Data'!AZ149)/(P$195-P$194)*10)),1))</f>
        <v>1.4</v>
      </c>
      <c r="Q146" s="93">
        <f>IF('Indicator Data'!BA149="No data","x",ROUND(IF('Indicator Data'!BA149&gt;Q$195,0,IF('Indicator Data'!BA149&lt;Q$194,10,(Q$195-'Indicator Data'!BA149)/(Q$195-Q$194)*10)),1))</f>
        <v>0.3</v>
      </c>
      <c r="R146" s="94">
        <f t="shared" si="21"/>
        <v>0.6</v>
      </c>
      <c r="S146" s="93" t="str">
        <f>IF('Indicator Data'!Y149="No data","x",ROUND(IF('Indicator Data'!Y149&gt;S$195,0,IF('Indicator Data'!Y149&lt;S$194,10,(S$195-'Indicator Data'!Y149)/(S$195-S$194)*10)),1))</f>
        <v>x</v>
      </c>
      <c r="T146" s="93">
        <f>IF('Indicator Data'!Z149="No data","x",ROUND(IF('Indicator Data'!Z149&gt;T$195,0,IF('Indicator Data'!Z149&lt;T$194,10,(T$195-'Indicator Data'!Z149)/(T$195-T$194)*10)),1))</f>
        <v>1.5</v>
      </c>
      <c r="U146" s="93">
        <f>IF('Indicator Data'!AC149="No data","x",ROUND(IF('Indicator Data'!AC149&gt;U$195,0,IF('Indicator Data'!AC149&lt;U$194,10,(U$195-'Indicator Data'!AC149)/(U$195-U$194)*10)),1))</f>
        <v>5.3</v>
      </c>
      <c r="V146" s="93" t="str">
        <f>IF('Indicator Data'!AD149="No data","x",ROUND(IF('Indicator Data'!AD149&gt;V$195,10,IF('Indicator Data'!AD149&lt;V$194,0,10-(V$195-'Indicator Data'!AD149)/(V$195-V$194)*10)),1))</f>
        <v>x</v>
      </c>
      <c r="W146" s="94">
        <f t="shared" si="22"/>
        <v>3.4</v>
      </c>
      <c r="X146" s="95">
        <f t="shared" si="23"/>
        <v>1.9</v>
      </c>
      <c r="Y146" s="171"/>
    </row>
    <row r="147" spans="1:25" s="4" customFormat="1" x14ac:dyDescent="0.35">
      <c r="A147" s="126" t="str">
        <f>'Indicator Data'!A150</f>
        <v>Saint Lucia</v>
      </c>
      <c r="B147" s="47" t="str">
        <f>'Indicator Data'!B150</f>
        <v>LCA</v>
      </c>
      <c r="C147" s="93">
        <f>IF('Indicator Data'!AR150="No data","x",ROUND(IF('Indicator Data'!AR150&gt;C$195,0,IF('Indicator Data'!AR150&lt;C$194,10,(C$195-'Indicator Data'!AR150)/(C$195-C$194)*10)),1))</f>
        <v>5.2</v>
      </c>
      <c r="D147" s="94">
        <f t="shared" si="16"/>
        <v>5.2</v>
      </c>
      <c r="E147" s="93">
        <f>IF('Indicator Data'!AT150="No data","x",ROUND(IF('Indicator Data'!AT150&gt;E$195,0,IF('Indicator Data'!AT150&lt;E$194,10,(E$195-'Indicator Data'!AT150)/(E$195-E$194)*10)),1))</f>
        <v>4.5</v>
      </c>
      <c r="F147" s="93">
        <f>IF('Indicator Data'!AS150="No data","x",ROUND(IF('Indicator Data'!AS150&gt;F$195,0,IF('Indicator Data'!AS150&lt;F$194,10,(F$195-'Indicator Data'!AS150)/(F$195-F$194)*10)),1))</f>
        <v>4.5</v>
      </c>
      <c r="G147" s="94">
        <f t="shared" si="17"/>
        <v>4.5</v>
      </c>
      <c r="H147" s="95">
        <f t="shared" si="18"/>
        <v>4.9000000000000004</v>
      </c>
      <c r="I147" s="93" t="str">
        <f>IF('Indicator Data'!AV150="No data","x",ROUND(IF('Indicator Data'!AV150^2&gt;I$195,0,IF('Indicator Data'!AV150^2&lt;I$194,10,(I$195-'Indicator Data'!AV150^2)/(I$195-I$194)*10)),1))</f>
        <v>x</v>
      </c>
      <c r="J147" s="93">
        <f>IF(OR('Indicator Data'!AU150=0,'Indicator Data'!AU150="No data"),"x",ROUND(IF('Indicator Data'!AU150&gt;J$195,0,IF('Indicator Data'!AU150&lt;J$194,10,(J$195-'Indicator Data'!AU150)/(J$195-J$194)*10)),1))</f>
        <v>0.2</v>
      </c>
      <c r="K147" s="93">
        <f>IF('Indicator Data'!AW150="No data","x",ROUND(IF('Indicator Data'!AW150&gt;K$195,0,IF('Indicator Data'!AW150&lt;K$194,10,(K$195-'Indicator Data'!AW150)/(K$195-K$194)*10)),1))</f>
        <v>5.3</v>
      </c>
      <c r="L147" s="93">
        <f>IF('Indicator Data'!AX150="No data","x",ROUND(IF('Indicator Data'!AX150&gt;L$195,0,IF('Indicator Data'!AX150&lt;L$194,10,(L$195-'Indicator Data'!AX150)/(L$195-L$194)*10)),1))</f>
        <v>5.4</v>
      </c>
      <c r="M147" s="94">
        <f t="shared" si="19"/>
        <v>3.6</v>
      </c>
      <c r="N147" s="143">
        <f>IF('Indicator Data'!AY150="No data","x",'Indicator Data'!AY150/'Indicator Data'!BE150*100)</f>
        <v>113.11475409836065</v>
      </c>
      <c r="O147" s="93">
        <f t="shared" si="20"/>
        <v>0</v>
      </c>
      <c r="P147" s="93">
        <f>IF('Indicator Data'!AZ150="No data","x",ROUND(IF('Indicator Data'!AZ150&gt;P$195,0,IF('Indicator Data'!AZ150&lt;P$194,10,(P$195-'Indicator Data'!AZ150)/(P$195-P$194)*10)),1))</f>
        <v>1.1000000000000001</v>
      </c>
      <c r="Q147" s="93">
        <f>IF('Indicator Data'!BA150="No data","x",ROUND(IF('Indicator Data'!BA150&gt;Q$195,0,IF('Indicator Data'!BA150&lt;Q$194,10,(Q$195-'Indicator Data'!BA150)/(Q$195-Q$194)*10)),1))</f>
        <v>0.7</v>
      </c>
      <c r="R147" s="94">
        <f t="shared" si="21"/>
        <v>0.6</v>
      </c>
      <c r="S147" s="93">
        <f>IF('Indicator Data'!Y150="No data","x",ROUND(IF('Indicator Data'!Y150&gt;S$195,0,IF('Indicator Data'!Y150&lt;S$194,10,(S$195-'Indicator Data'!Y150)/(S$195-S$194)*10)),1))</f>
        <v>6.8</v>
      </c>
      <c r="T147" s="93">
        <f>IF('Indicator Data'!Z150="No data","x",ROUND(IF('Indicator Data'!Z150&gt;T$195,0,IF('Indicator Data'!Z150&lt;T$194,10,(T$195-'Indicator Data'!Z150)/(T$195-T$194)*10)),1))</f>
        <v>3.1</v>
      </c>
      <c r="U147" s="93">
        <f>IF('Indicator Data'!AC150="No data","x",ROUND(IF('Indicator Data'!AC150&gt;U$195,0,IF('Indicator Data'!AC150&lt;U$194,10,(U$195-'Indicator Data'!AC150)/(U$195-U$194)*10)),1))</f>
        <v>7.9</v>
      </c>
      <c r="V147" s="93">
        <f>IF('Indicator Data'!AD150="No data","x",ROUND(IF('Indicator Data'!AD150&gt;V$195,10,IF('Indicator Data'!AD150&lt;V$194,0,10-(V$195-'Indicator Data'!AD150)/(V$195-V$194)*10)),1))</f>
        <v>0.5</v>
      </c>
      <c r="W147" s="94">
        <f t="shared" si="22"/>
        <v>4.5999999999999996</v>
      </c>
      <c r="X147" s="95">
        <f t="shared" si="23"/>
        <v>2.9</v>
      </c>
      <c r="Y147" s="171"/>
    </row>
    <row r="148" spans="1:25" s="4" customFormat="1" x14ac:dyDescent="0.35">
      <c r="A148" s="126" t="str">
        <f>'Indicator Data'!A151</f>
        <v>Saint Vincent and the Grenadines</v>
      </c>
      <c r="B148" s="47" t="str">
        <f>'Indicator Data'!B151</f>
        <v>VCT</v>
      </c>
      <c r="C148" s="93" t="str">
        <f>IF('Indicator Data'!AR151="No data","x",ROUND(IF('Indicator Data'!AR151&gt;C$195,0,IF('Indicator Data'!AR151&lt;C$194,10,(C$195-'Indicator Data'!AR151)/(C$195-C$194)*10)),1))</f>
        <v>x</v>
      </c>
      <c r="D148" s="94" t="str">
        <f t="shared" si="16"/>
        <v>x</v>
      </c>
      <c r="E148" s="93">
        <f>IF('Indicator Data'!AT151="No data","x",ROUND(IF('Indicator Data'!AT151&gt;E$195,0,IF('Indicator Data'!AT151&lt;E$194,10,(E$195-'Indicator Data'!AT151)/(E$195-E$194)*10)),1))</f>
        <v>4.2</v>
      </c>
      <c r="F148" s="93">
        <f>IF('Indicator Data'!AS151="No data","x",ROUND(IF('Indicator Data'!AS151&gt;F$195,0,IF('Indicator Data'!AS151&lt;F$194,10,(F$195-'Indicator Data'!AS151)/(F$195-F$194)*10)),1))</f>
        <v>4.5</v>
      </c>
      <c r="G148" s="94">
        <f t="shared" si="17"/>
        <v>4.4000000000000004</v>
      </c>
      <c r="H148" s="95">
        <f t="shared" si="18"/>
        <v>4.4000000000000004</v>
      </c>
      <c r="I148" s="93" t="str">
        <f>IF('Indicator Data'!AV151="No data","x",ROUND(IF('Indicator Data'!AV151^2&gt;I$195,0,IF('Indicator Data'!AV151^2&lt;I$194,10,(I$195-'Indicator Data'!AV151^2)/(I$195-I$194)*10)),1))</f>
        <v>x</v>
      </c>
      <c r="J148" s="93">
        <f>IF(OR('Indicator Data'!AU151=0,'Indicator Data'!AU151="No data"),"x",ROUND(IF('Indicator Data'!AU151&gt;J$195,0,IF('Indicator Data'!AU151&lt;J$194,10,(J$195-'Indicator Data'!AU151)/(J$195-J$194)*10)),1))</f>
        <v>0</v>
      </c>
      <c r="K148" s="93">
        <f>IF('Indicator Data'!AW151="No data","x",ROUND(IF('Indicator Data'!AW151&gt;K$195,0,IF('Indicator Data'!AW151&lt;K$194,10,(K$195-'Indicator Data'!AW151)/(K$195-K$194)*10)),1))</f>
        <v>4.4000000000000004</v>
      </c>
      <c r="L148" s="93">
        <f>IF('Indicator Data'!AX151="No data","x",ROUND(IF('Indicator Data'!AX151&gt;L$195,0,IF('Indicator Data'!AX151&lt;L$194,10,(L$195-'Indicator Data'!AX151)/(L$195-L$194)*10)),1))</f>
        <v>5</v>
      </c>
      <c r="M148" s="94">
        <f t="shared" si="19"/>
        <v>3.1</v>
      </c>
      <c r="N148" s="143">
        <f>IF('Indicator Data'!AY151="No data","x",'Indicator Data'!AY151/'Indicator Data'!BE151*100)</f>
        <v>105.12820512820514</v>
      </c>
      <c r="O148" s="93">
        <f t="shared" si="20"/>
        <v>0</v>
      </c>
      <c r="P148" s="93">
        <f>IF('Indicator Data'!AZ151="No data","x",ROUND(IF('Indicator Data'!AZ151&gt;P$195,0,IF('Indicator Data'!AZ151&lt;P$194,10,(P$195-'Indicator Data'!AZ151)/(P$195-P$194)*10)),1))</f>
        <v>2.7</v>
      </c>
      <c r="Q148" s="93">
        <f>IF('Indicator Data'!BA151="No data","x",ROUND(IF('Indicator Data'!BA151&gt;Q$195,0,IF('Indicator Data'!BA151&lt;Q$194,10,(Q$195-'Indicator Data'!BA151)/(Q$195-Q$194)*10)),1))</f>
        <v>1</v>
      </c>
      <c r="R148" s="94">
        <f t="shared" si="21"/>
        <v>1.2</v>
      </c>
      <c r="S148" s="93">
        <f>IF('Indicator Data'!Y151="No data","x",ROUND(IF('Indicator Data'!Y151&gt;S$195,0,IF('Indicator Data'!Y151&lt;S$194,10,(S$195-'Indicator Data'!Y151)/(S$195-S$194)*10)),1))</f>
        <v>7.6</v>
      </c>
      <c r="T148" s="93">
        <f>IF('Indicator Data'!Z151="No data","x",ROUND(IF('Indicator Data'!Z151&gt;T$195,0,IF('Indicator Data'!Z151&lt;T$194,10,(T$195-'Indicator Data'!Z151)/(T$195-T$194)*10)),1))</f>
        <v>0</v>
      </c>
      <c r="U148" s="93">
        <f>IF('Indicator Data'!AC151="No data","x",ROUND(IF('Indicator Data'!AC151&gt;U$195,0,IF('Indicator Data'!AC151&lt;U$194,10,(U$195-'Indicator Data'!AC151)/(U$195-U$194)*10)),1))</f>
        <v>8.6</v>
      </c>
      <c r="V148" s="93">
        <f>IF('Indicator Data'!AD151="No data","x",ROUND(IF('Indicator Data'!AD151&gt;V$195,10,IF('Indicator Data'!AD151&lt;V$194,0,10-(V$195-'Indicator Data'!AD151)/(V$195-V$194)*10)),1))</f>
        <v>0.5</v>
      </c>
      <c r="W148" s="94">
        <f t="shared" si="22"/>
        <v>4.2</v>
      </c>
      <c r="X148" s="95">
        <f t="shared" si="23"/>
        <v>2.8</v>
      </c>
      <c r="Y148" s="171"/>
    </row>
    <row r="149" spans="1:25" s="4" customFormat="1" x14ac:dyDescent="0.35">
      <c r="A149" s="126" t="str">
        <f>'Indicator Data'!A152</f>
        <v>Samoa</v>
      </c>
      <c r="B149" s="47" t="str">
        <f>'Indicator Data'!B152</f>
        <v>WSM</v>
      </c>
      <c r="C149" s="93">
        <f>IF('Indicator Data'!AR152="No data","x",ROUND(IF('Indicator Data'!AR152&gt;C$195,0,IF('Indicator Data'!AR152&lt;C$194,10,(C$195-'Indicator Data'!AR152)/(C$195-C$194)*10)),1))</f>
        <v>4.5999999999999996</v>
      </c>
      <c r="D149" s="94">
        <f t="shared" si="16"/>
        <v>4.5999999999999996</v>
      </c>
      <c r="E149" s="93" t="str">
        <f>IF('Indicator Data'!AT152="No data","x",ROUND(IF('Indicator Data'!AT152&gt;E$195,0,IF('Indicator Data'!AT152&lt;E$194,10,(E$195-'Indicator Data'!AT152)/(E$195-E$194)*10)),1))</f>
        <v>x</v>
      </c>
      <c r="F149" s="93">
        <f>IF('Indicator Data'!AS152="No data","x",ROUND(IF('Indicator Data'!AS152&gt;F$195,0,IF('Indicator Data'!AS152&lt;F$194,10,(F$195-'Indicator Data'!AS152)/(F$195-F$194)*10)),1))</f>
        <v>3.8</v>
      </c>
      <c r="G149" s="94">
        <f t="shared" si="17"/>
        <v>3.8</v>
      </c>
      <c r="H149" s="95">
        <f t="shared" si="18"/>
        <v>4.2</v>
      </c>
      <c r="I149" s="93">
        <f>IF('Indicator Data'!AV152="No data","x",ROUND(IF('Indicator Data'!AV152^2&gt;I$195,0,IF('Indicator Data'!AV152^2&lt;I$194,10,(I$195-'Indicator Data'!AV152^2)/(I$195-I$194)*10)),1))</f>
        <v>0.2</v>
      </c>
      <c r="J149" s="93">
        <f>IF(OR('Indicator Data'!AU152=0,'Indicator Data'!AU152="No data"),"x",ROUND(IF('Indicator Data'!AU152&gt;J$195,0,IF('Indicator Data'!AU152&lt;J$194,10,(J$195-'Indicator Data'!AU152)/(J$195-J$194)*10)),1))</f>
        <v>0</v>
      </c>
      <c r="K149" s="93">
        <f>IF('Indicator Data'!AW152="No data","x",ROUND(IF('Indicator Data'!AW152&gt;K$195,0,IF('Indicator Data'!AW152&lt;K$194,10,(K$195-'Indicator Data'!AW152)/(K$195-K$194)*10)),1))</f>
        <v>7.1</v>
      </c>
      <c r="L149" s="93">
        <f>IF('Indicator Data'!AX152="No data","x",ROUND(IF('Indicator Data'!AX152&gt;L$195,0,IF('Indicator Data'!AX152&lt;L$194,10,(L$195-'Indicator Data'!AX152)/(L$195-L$194)*10)),1))</f>
        <v>6.7</v>
      </c>
      <c r="M149" s="94">
        <f t="shared" si="19"/>
        <v>3.5</v>
      </c>
      <c r="N149" s="143">
        <f>IF('Indicator Data'!AY152="No data","x",'Indicator Data'!AY152/'Indicator Data'!BE152*100)</f>
        <v>56.537102473498237</v>
      </c>
      <c r="O149" s="93">
        <f t="shared" si="20"/>
        <v>4.4000000000000004</v>
      </c>
      <c r="P149" s="93">
        <f>IF('Indicator Data'!AZ152="No data","x",ROUND(IF('Indicator Data'!AZ152&gt;P$195,0,IF('Indicator Data'!AZ152&lt;P$194,10,(P$195-'Indicator Data'!AZ152)/(P$195-P$194)*10)),1))</f>
        <v>0.9</v>
      </c>
      <c r="Q149" s="93">
        <f>IF('Indicator Data'!BA152="No data","x",ROUND(IF('Indicator Data'!BA152&gt;Q$195,0,IF('Indicator Data'!BA152&lt;Q$194,10,(Q$195-'Indicator Data'!BA152)/(Q$195-Q$194)*10)),1))</f>
        <v>0.2</v>
      </c>
      <c r="R149" s="94">
        <f t="shared" si="21"/>
        <v>1.8</v>
      </c>
      <c r="S149" s="93">
        <f>IF('Indicator Data'!Y152="No data","x",ROUND(IF('Indicator Data'!Y152&gt;S$195,0,IF('Indicator Data'!Y152&lt;S$194,10,(S$195-'Indicator Data'!Y152)/(S$195-S$194)*10)),1))</f>
        <v>8.8000000000000007</v>
      </c>
      <c r="T149" s="93">
        <f>IF('Indicator Data'!Z152="No data","x",ROUND(IF('Indicator Data'!Z152&gt;T$195,0,IF('Indicator Data'!Z152&lt;T$194,10,(T$195-'Indicator Data'!Z152)/(T$195-T$194)*10)),1))</f>
        <v>10</v>
      </c>
      <c r="U149" s="93">
        <f>IF('Indicator Data'!AC152="No data","x",ROUND(IF('Indicator Data'!AC152&gt;U$195,0,IF('Indicator Data'!AC152&lt;U$194,10,(U$195-'Indicator Data'!AC152)/(U$195-U$194)*10)),1))</f>
        <v>9</v>
      </c>
      <c r="V149" s="93">
        <f>IF('Indicator Data'!AD152="No data","x",ROUND(IF('Indicator Data'!AD152&gt;V$195,10,IF('Indicator Data'!AD152&lt;V$194,0,10-(V$195-'Indicator Data'!AD152)/(V$195-V$194)*10)),1))</f>
        <v>0.6</v>
      </c>
      <c r="W149" s="94">
        <f t="shared" si="22"/>
        <v>7.1</v>
      </c>
      <c r="X149" s="95">
        <f t="shared" si="23"/>
        <v>4.0999999999999996</v>
      </c>
      <c r="Y149" s="171"/>
    </row>
    <row r="150" spans="1:25" s="4" customFormat="1" x14ac:dyDescent="0.35">
      <c r="A150" s="126" t="str">
        <f>'Indicator Data'!A153</f>
        <v>Sao Tome and Principe</v>
      </c>
      <c r="B150" s="47" t="str">
        <f>'Indicator Data'!B153</f>
        <v>STP</v>
      </c>
      <c r="C150" s="93" t="str">
        <f>IF('Indicator Data'!AR153="No data","x",ROUND(IF('Indicator Data'!AR153&gt;C$195,0,IF('Indicator Data'!AR153&lt;C$194,10,(C$195-'Indicator Data'!AR153)/(C$195-C$194)*10)),1))</f>
        <v>x</v>
      </c>
      <c r="D150" s="94" t="str">
        <f t="shared" si="16"/>
        <v>x</v>
      </c>
      <c r="E150" s="93">
        <f>IF('Indicator Data'!AT153="No data","x",ROUND(IF('Indicator Data'!AT153&gt;E$195,0,IF('Indicator Data'!AT153&lt;E$194,10,(E$195-'Indicator Data'!AT153)/(E$195-E$194)*10)),1))</f>
        <v>5.4</v>
      </c>
      <c r="F150" s="93">
        <f>IF('Indicator Data'!AS153="No data","x",ROUND(IF('Indicator Data'!AS153&gt;F$195,0,IF('Indicator Data'!AS153&lt;F$194,10,(F$195-'Indicator Data'!AS153)/(F$195-F$194)*10)),1))</f>
        <v>6.5</v>
      </c>
      <c r="G150" s="94">
        <f t="shared" si="17"/>
        <v>6</v>
      </c>
      <c r="H150" s="95">
        <f t="shared" si="18"/>
        <v>6</v>
      </c>
      <c r="I150" s="93">
        <f>IF('Indicator Data'!AV153="No data","x",ROUND(IF('Indicator Data'!AV153^2&gt;I$195,0,IF('Indicator Data'!AV153^2&lt;I$194,10,(I$195-'Indicator Data'!AV153^2)/(I$195-I$194)*10)),1))</f>
        <v>1.7</v>
      </c>
      <c r="J150" s="93">
        <f>IF(OR('Indicator Data'!AU153=0,'Indicator Data'!AU153="No data"),"x",ROUND(IF('Indicator Data'!AU153&gt;J$195,0,IF('Indicator Data'!AU153&lt;J$194,10,(J$195-'Indicator Data'!AU153)/(J$195-J$194)*10)),1))</f>
        <v>3.5</v>
      </c>
      <c r="K150" s="93">
        <f>IF('Indicator Data'!AW153="No data","x",ROUND(IF('Indicator Data'!AW153&gt;K$195,0,IF('Indicator Data'!AW153&lt;K$194,10,(K$195-'Indicator Data'!AW153)/(K$195-K$194)*10)),1))</f>
        <v>7.2</v>
      </c>
      <c r="L150" s="93">
        <f>IF('Indicator Data'!AX153="No data","x",ROUND(IF('Indicator Data'!AX153&gt;L$195,0,IF('Indicator Data'!AX153&lt;L$194,10,(L$195-'Indicator Data'!AX153)/(L$195-L$194)*10)),1))</f>
        <v>5.9</v>
      </c>
      <c r="M150" s="94">
        <f t="shared" si="19"/>
        <v>4.5999999999999996</v>
      </c>
      <c r="N150" s="143">
        <f>IF('Indicator Data'!AY153="No data","x",'Indicator Data'!AY153/'Indicator Data'!BE153*100)</f>
        <v>66.666666666666657</v>
      </c>
      <c r="O150" s="93">
        <f t="shared" si="20"/>
        <v>3.4</v>
      </c>
      <c r="P150" s="93">
        <f>IF('Indicator Data'!AZ153="No data","x",ROUND(IF('Indicator Data'!AZ153&gt;P$195,0,IF('Indicator Data'!AZ153&lt;P$194,10,(P$195-'Indicator Data'!AZ153)/(P$195-P$194)*10)),1))</f>
        <v>7.3</v>
      </c>
      <c r="Q150" s="93">
        <f>IF('Indicator Data'!BA153="No data","x",ROUND(IF('Indicator Data'!BA153&gt;Q$195,0,IF('Indicator Data'!BA153&lt;Q$194,10,(Q$195-'Indicator Data'!BA153)/(Q$195-Q$194)*10)),1))</f>
        <v>0.6</v>
      </c>
      <c r="R150" s="94">
        <f t="shared" si="21"/>
        <v>3.8</v>
      </c>
      <c r="S150" s="93" t="str">
        <f>IF('Indicator Data'!Y153="No data","x",ROUND(IF('Indicator Data'!Y153&gt;S$195,0,IF('Indicator Data'!Y153&lt;S$194,10,(S$195-'Indicator Data'!Y153)/(S$195-S$194)*10)),1))</f>
        <v>x</v>
      </c>
      <c r="T150" s="93">
        <f>IF('Indicator Data'!Z153="No data","x",ROUND(IF('Indicator Data'!Z153&gt;T$195,0,IF('Indicator Data'!Z153&lt;T$194,10,(T$195-'Indicator Data'!Z153)/(T$195-T$194)*10)),1))</f>
        <v>2.2999999999999998</v>
      </c>
      <c r="U150" s="93">
        <f>IF('Indicator Data'!AC153="No data","x",ROUND(IF('Indicator Data'!AC153&gt;U$195,0,IF('Indicator Data'!AC153&lt;U$194,10,(U$195-'Indicator Data'!AC153)/(U$195-U$194)*10)),1))</f>
        <v>9.1</v>
      </c>
      <c r="V150" s="93">
        <f>IF('Indicator Data'!AD153="No data","x",ROUND(IF('Indicator Data'!AD153&gt;V$195,10,IF('Indicator Data'!AD153&lt;V$194,0,10-(V$195-'Indicator Data'!AD153)/(V$195-V$194)*10)),1))</f>
        <v>1.7</v>
      </c>
      <c r="W150" s="94">
        <f t="shared" si="22"/>
        <v>4.4000000000000004</v>
      </c>
      <c r="X150" s="95">
        <f t="shared" si="23"/>
        <v>4.3</v>
      </c>
      <c r="Y150" s="171"/>
    </row>
    <row r="151" spans="1:25" s="4" customFormat="1" x14ac:dyDescent="0.35">
      <c r="A151" s="126" t="str">
        <f>'Indicator Data'!A154</f>
        <v>Saudi Arabia</v>
      </c>
      <c r="B151" s="47" t="str">
        <f>'Indicator Data'!B154</f>
        <v>SAU</v>
      </c>
      <c r="C151" s="93" t="str">
        <f>IF('Indicator Data'!AR154="No data","x",ROUND(IF('Indicator Data'!AR154&gt;C$195,0,IF('Indicator Data'!AR154&lt;C$194,10,(C$195-'Indicator Data'!AR154)/(C$195-C$194)*10)),1))</f>
        <v>x</v>
      </c>
      <c r="D151" s="94" t="str">
        <f t="shared" si="16"/>
        <v>x</v>
      </c>
      <c r="E151" s="93">
        <f>IF('Indicator Data'!AT154="No data","x",ROUND(IF('Indicator Data'!AT154&gt;E$195,0,IF('Indicator Data'!AT154&lt;E$194,10,(E$195-'Indicator Data'!AT154)/(E$195-E$194)*10)),1))</f>
        <v>5.0999999999999996</v>
      </c>
      <c r="F151" s="93">
        <f>IF('Indicator Data'!AS154="No data","x",ROUND(IF('Indicator Data'!AS154&gt;F$195,0,IF('Indicator Data'!AS154&lt;F$194,10,(F$195-'Indicator Data'!AS154)/(F$195-F$194)*10)),1))</f>
        <v>4.5</v>
      </c>
      <c r="G151" s="94">
        <f t="shared" si="17"/>
        <v>4.8</v>
      </c>
      <c r="H151" s="95">
        <f t="shared" si="18"/>
        <v>4.8</v>
      </c>
      <c r="I151" s="93">
        <f>IF('Indicator Data'!AV154="No data","x",ROUND(IF('Indicator Data'!AV154^2&gt;I$195,0,IF('Indicator Data'!AV154^2&lt;I$194,10,(I$195-'Indicator Data'!AV154^2)/(I$195-I$194)*10)),1))</f>
        <v>1.1000000000000001</v>
      </c>
      <c r="J151" s="93">
        <f>IF(OR('Indicator Data'!AU154=0,'Indicator Data'!AU154="No data"),"x",ROUND(IF('Indicator Data'!AU154&gt;J$195,0,IF('Indicator Data'!AU154&lt;J$194,10,(J$195-'Indicator Data'!AU154)/(J$195-J$194)*10)),1))</f>
        <v>0</v>
      </c>
      <c r="K151" s="93">
        <f>IF('Indicator Data'!AW154="No data","x",ROUND(IF('Indicator Data'!AW154&gt;K$195,0,IF('Indicator Data'!AW154&lt;K$194,10,(K$195-'Indicator Data'!AW154)/(K$195-K$194)*10)),1))</f>
        <v>2.6</v>
      </c>
      <c r="L151" s="93">
        <f>IF('Indicator Data'!AX154="No data","x",ROUND(IF('Indicator Data'!AX154&gt;L$195,0,IF('Indicator Data'!AX154&lt;L$194,10,(L$195-'Indicator Data'!AX154)/(L$195-L$194)*10)),1))</f>
        <v>2.2000000000000002</v>
      </c>
      <c r="M151" s="94">
        <f t="shared" si="19"/>
        <v>1.5</v>
      </c>
      <c r="N151" s="143">
        <f>IF('Indicator Data'!AY154="No data","x",'Indicator Data'!AY154/'Indicator Data'!BE154*100)</f>
        <v>6.047383576236574</v>
      </c>
      <c r="O151" s="93">
        <f t="shared" si="20"/>
        <v>9.5</v>
      </c>
      <c r="P151" s="93">
        <f>IF('Indicator Data'!AZ154="No data","x",ROUND(IF('Indicator Data'!AZ154&gt;P$195,0,IF('Indicator Data'!AZ154&lt;P$194,10,(P$195-'Indicator Data'!AZ154)/(P$195-P$194)*10)),1))</f>
        <v>0</v>
      </c>
      <c r="Q151" s="93">
        <f>IF('Indicator Data'!BA154="No data","x",ROUND(IF('Indicator Data'!BA154&gt;Q$195,0,IF('Indicator Data'!BA154&lt;Q$194,10,(Q$195-'Indicator Data'!BA154)/(Q$195-Q$194)*10)),1))</f>
        <v>0.6</v>
      </c>
      <c r="R151" s="94">
        <f t="shared" si="21"/>
        <v>3.4</v>
      </c>
      <c r="S151" s="93">
        <f>IF('Indicator Data'!Y154="No data","x",ROUND(IF('Indicator Data'!Y154&gt;S$195,0,IF('Indicator Data'!Y154&lt;S$194,10,(S$195-'Indicator Data'!Y154)/(S$195-S$194)*10)),1))</f>
        <v>3.8</v>
      </c>
      <c r="T151" s="93">
        <f>IF('Indicator Data'!Z154="No data","x",ROUND(IF('Indicator Data'!Z154&gt;T$195,0,IF('Indicator Data'!Z154&lt;T$194,10,(T$195-'Indicator Data'!Z154)/(T$195-T$194)*10)),1))</f>
        <v>0.8</v>
      </c>
      <c r="U151" s="93">
        <f>IF('Indicator Data'!AC154="No data","x",ROUND(IF('Indicator Data'!AC154&gt;U$195,0,IF('Indicator Data'!AC154&lt;U$194,10,(U$195-'Indicator Data'!AC154)/(U$195-U$194)*10)),1))</f>
        <v>0</v>
      </c>
      <c r="V151" s="93">
        <f>IF('Indicator Data'!AD154="No data","x",ROUND(IF('Indicator Data'!AD154&gt;V$195,10,IF('Indicator Data'!AD154&lt;V$194,0,10-(V$195-'Indicator Data'!AD154)/(V$195-V$194)*10)),1))</f>
        <v>0.1</v>
      </c>
      <c r="W151" s="94">
        <f t="shared" si="22"/>
        <v>1.2</v>
      </c>
      <c r="X151" s="95">
        <f t="shared" si="23"/>
        <v>2</v>
      </c>
      <c r="Y151" s="171"/>
    </row>
    <row r="152" spans="1:25" s="4" customFormat="1" x14ac:dyDescent="0.35">
      <c r="A152" s="126" t="str">
        <f>'Indicator Data'!A155</f>
        <v>Senegal</v>
      </c>
      <c r="B152" s="47" t="str">
        <f>'Indicator Data'!B155</f>
        <v>SEN</v>
      </c>
      <c r="C152" s="93">
        <f>IF('Indicator Data'!AR155="No data","x",ROUND(IF('Indicator Data'!AR155&gt;C$195,0,IF('Indicator Data'!AR155&lt;C$194,10,(C$195-'Indicator Data'!AR155)/(C$195-C$194)*10)),1))</f>
        <v>4.7</v>
      </c>
      <c r="D152" s="94">
        <f t="shared" si="16"/>
        <v>4.7</v>
      </c>
      <c r="E152" s="93">
        <f>IF('Indicator Data'!AT155="No data","x",ROUND(IF('Indicator Data'!AT155&gt;E$195,0,IF('Indicator Data'!AT155&lt;E$194,10,(E$195-'Indicator Data'!AT155)/(E$195-E$194)*10)),1))</f>
        <v>5.5</v>
      </c>
      <c r="F152" s="93">
        <f>IF('Indicator Data'!AS155="No data","x",ROUND(IF('Indicator Data'!AS155&gt;F$195,0,IF('Indicator Data'!AS155&lt;F$194,10,(F$195-'Indicator Data'!AS155)/(F$195-F$194)*10)),1))</f>
        <v>5.6</v>
      </c>
      <c r="G152" s="94">
        <f t="shared" si="17"/>
        <v>5.6</v>
      </c>
      <c r="H152" s="95">
        <f t="shared" si="18"/>
        <v>5.2</v>
      </c>
      <c r="I152" s="93">
        <f>IF('Indicator Data'!AV155="No data","x",ROUND(IF('Indicator Data'!AV155^2&gt;I$195,0,IF('Indicator Data'!AV155^2&lt;I$194,10,(I$195-'Indicator Data'!AV155^2)/(I$195-I$194)*10)),1))</f>
        <v>8</v>
      </c>
      <c r="J152" s="93">
        <f>IF(OR('Indicator Data'!AU155=0,'Indicator Data'!AU155="No data"),"x",ROUND(IF('Indicator Data'!AU155&gt;J$195,0,IF('Indicator Data'!AU155&lt;J$194,10,(J$195-'Indicator Data'!AU155)/(J$195-J$194)*10)),1))</f>
        <v>3.6</v>
      </c>
      <c r="K152" s="93">
        <f>IF('Indicator Data'!AW155="No data","x",ROUND(IF('Indicator Data'!AW155&gt;K$195,0,IF('Indicator Data'!AW155&lt;K$194,10,(K$195-'Indicator Data'!AW155)/(K$195-K$194)*10)),1))</f>
        <v>7.4</v>
      </c>
      <c r="L152" s="93">
        <f>IF('Indicator Data'!AX155="No data","x",ROUND(IF('Indicator Data'!AX155&gt;L$195,0,IF('Indicator Data'!AX155&lt;L$194,10,(L$195-'Indicator Data'!AX155)/(L$195-L$194)*10)),1))</f>
        <v>5.2</v>
      </c>
      <c r="M152" s="94">
        <f t="shared" si="19"/>
        <v>6.1</v>
      </c>
      <c r="N152" s="143">
        <f>IF('Indicator Data'!AY155="No data","x",'Indicator Data'!AY155/'Indicator Data'!BE155*100)</f>
        <v>11.946190204124033</v>
      </c>
      <c r="O152" s="93">
        <f t="shared" si="20"/>
        <v>8.9</v>
      </c>
      <c r="P152" s="93">
        <f>IF('Indicator Data'!AZ155="No data","x",ROUND(IF('Indicator Data'!AZ155&gt;P$195,0,IF('Indicator Data'!AZ155&lt;P$194,10,(P$195-'Indicator Data'!AZ155)/(P$195-P$194)*10)),1))</f>
        <v>5.8</v>
      </c>
      <c r="Q152" s="93">
        <f>IF('Indicator Data'!BA155="No data","x",ROUND(IF('Indicator Data'!BA155&gt;Q$195,0,IF('Indicator Data'!BA155&lt;Q$194,10,(Q$195-'Indicator Data'!BA155)/(Q$195-Q$194)*10)),1))</f>
        <v>4.3</v>
      </c>
      <c r="R152" s="94">
        <f t="shared" si="21"/>
        <v>6.3</v>
      </c>
      <c r="S152" s="93">
        <f>IF('Indicator Data'!Y155="No data","x",ROUND(IF('Indicator Data'!Y155&gt;S$195,0,IF('Indicator Data'!Y155&lt;S$194,10,(S$195-'Indicator Data'!Y155)/(S$195-S$194)*10)),1))</f>
        <v>9.8000000000000007</v>
      </c>
      <c r="T152" s="93">
        <f>IF('Indicator Data'!Z155="No data","x",ROUND(IF('Indicator Data'!Z155&gt;T$195,0,IF('Indicator Data'!Z155&lt;T$194,10,(T$195-'Indicator Data'!Z155)/(T$195-T$194)*10)),1))</f>
        <v>2.2999999999999998</v>
      </c>
      <c r="U152" s="93">
        <f>IF('Indicator Data'!AC155="No data","x",ROUND(IF('Indicator Data'!AC155&gt;U$195,0,IF('Indicator Data'!AC155&lt;U$194,10,(U$195-'Indicator Data'!AC155)/(U$195-U$194)*10)),1))</f>
        <v>9.8000000000000007</v>
      </c>
      <c r="V152" s="93">
        <f>IF('Indicator Data'!AD155="No data","x",ROUND(IF('Indicator Data'!AD155&gt;V$195,10,IF('Indicator Data'!AD155&lt;V$194,0,10-(V$195-'Indicator Data'!AD155)/(V$195-V$194)*10)),1))</f>
        <v>3.5</v>
      </c>
      <c r="W152" s="94">
        <f t="shared" si="22"/>
        <v>6.4</v>
      </c>
      <c r="X152" s="95">
        <f t="shared" si="23"/>
        <v>6.3</v>
      </c>
      <c r="Y152" s="171"/>
    </row>
    <row r="153" spans="1:25" s="4" customFormat="1" x14ac:dyDescent="0.35">
      <c r="A153" s="126" t="str">
        <f>'Indicator Data'!A156</f>
        <v>Serbia</v>
      </c>
      <c r="B153" s="47" t="str">
        <f>'Indicator Data'!B156</f>
        <v>SRB</v>
      </c>
      <c r="C153" s="93">
        <f>IF('Indicator Data'!AR156="No data","x",ROUND(IF('Indicator Data'!AR156&gt;C$195,0,IF('Indicator Data'!AR156&lt;C$194,10,(C$195-'Indicator Data'!AR156)/(C$195-C$194)*10)),1))</f>
        <v>4.9000000000000004</v>
      </c>
      <c r="D153" s="94">
        <f t="shared" si="16"/>
        <v>4.9000000000000004</v>
      </c>
      <c r="E153" s="93">
        <f>IF('Indicator Data'!AT156="No data","x",ROUND(IF('Indicator Data'!AT156&gt;E$195,0,IF('Indicator Data'!AT156&lt;E$194,10,(E$195-'Indicator Data'!AT156)/(E$195-E$194)*10)),1))</f>
        <v>6.1</v>
      </c>
      <c r="F153" s="93">
        <f>IF('Indicator Data'!AS156="No data","x",ROUND(IF('Indicator Data'!AS156&gt;F$195,0,IF('Indicator Data'!AS156&lt;F$194,10,(F$195-'Indicator Data'!AS156)/(F$195-F$194)*10)),1))</f>
        <v>4.5999999999999996</v>
      </c>
      <c r="G153" s="94">
        <f t="shared" si="17"/>
        <v>5.4</v>
      </c>
      <c r="H153" s="95">
        <f t="shared" si="18"/>
        <v>5.2</v>
      </c>
      <c r="I153" s="93">
        <f>IF('Indicator Data'!AV156="No data","x",ROUND(IF('Indicator Data'!AV156^2&gt;I$195,0,IF('Indicator Data'!AV156^2&lt;I$194,10,(I$195-'Indicator Data'!AV156^2)/(I$195-I$194)*10)),1))</f>
        <v>0.3</v>
      </c>
      <c r="J153" s="93">
        <f>IF(OR('Indicator Data'!AU156=0,'Indicator Data'!AU156="No data"),"x",ROUND(IF('Indicator Data'!AU156&gt;J$195,0,IF('Indicator Data'!AU156&lt;J$194,10,(J$195-'Indicator Data'!AU156)/(J$195-J$194)*10)),1))</f>
        <v>0</v>
      </c>
      <c r="K153" s="93">
        <f>IF('Indicator Data'!AW156="No data","x",ROUND(IF('Indicator Data'!AW156&gt;K$195,0,IF('Indicator Data'!AW156&lt;K$194,10,(K$195-'Indicator Data'!AW156)/(K$195-K$194)*10)),1))</f>
        <v>3.3</v>
      </c>
      <c r="L153" s="93">
        <f>IF('Indicator Data'!AX156="No data","x",ROUND(IF('Indicator Data'!AX156&gt;L$195,0,IF('Indicator Data'!AX156&lt;L$194,10,(L$195-'Indicator Data'!AX156)/(L$195-L$194)*10)),1))</f>
        <v>4.0999999999999996</v>
      </c>
      <c r="M153" s="94">
        <f t="shared" si="19"/>
        <v>1.9</v>
      </c>
      <c r="N153" s="143">
        <f>IF('Indicator Data'!AY156="No data","x",'Indicator Data'!AY156/'Indicator Data'!BE156*100)</f>
        <v>75.463068831465819</v>
      </c>
      <c r="O153" s="93">
        <f t="shared" si="20"/>
        <v>2.5</v>
      </c>
      <c r="P153" s="93">
        <f>IF('Indicator Data'!AZ156="No data","x",ROUND(IF('Indicator Data'!AZ156&gt;P$195,0,IF('Indicator Data'!AZ156&lt;P$194,10,(P$195-'Indicator Data'!AZ156)/(P$195-P$194)*10)),1))</f>
        <v>0.4</v>
      </c>
      <c r="Q153" s="93">
        <f>IF('Indicator Data'!BA156="No data","x",ROUND(IF('Indicator Data'!BA156&gt;Q$195,0,IF('Indicator Data'!BA156&lt;Q$194,10,(Q$195-'Indicator Data'!BA156)/(Q$195-Q$194)*10)),1))</f>
        <v>0.2</v>
      </c>
      <c r="R153" s="94">
        <f t="shared" si="21"/>
        <v>1</v>
      </c>
      <c r="S153" s="93">
        <f>IF('Indicator Data'!Y156="No data","x",ROUND(IF('Indicator Data'!Y156&gt;S$195,0,IF('Indicator Data'!Y156&lt;S$194,10,(S$195-'Indicator Data'!Y156)/(S$195-S$194)*10)),1))</f>
        <v>4.7</v>
      </c>
      <c r="T153" s="93">
        <f>IF('Indicator Data'!Z156="No data","x",ROUND(IF('Indicator Data'!Z156&gt;T$195,0,IF('Indicator Data'!Z156&lt;T$194,10,(T$195-'Indicator Data'!Z156)/(T$195-T$194)*10)),1))</f>
        <v>3.3</v>
      </c>
      <c r="U153" s="93">
        <f>IF('Indicator Data'!AC156="No data","x",ROUND(IF('Indicator Data'!AC156&gt;U$195,0,IF('Indicator Data'!AC156&lt;U$194,10,(U$195-'Indicator Data'!AC156)/(U$195-U$194)*10)),1))</f>
        <v>5.7</v>
      </c>
      <c r="V153" s="93">
        <f>IF('Indicator Data'!AD156="No data","x",ROUND(IF('Indicator Data'!AD156&gt;V$195,10,IF('Indicator Data'!AD156&lt;V$194,0,10-(V$195-'Indicator Data'!AD156)/(V$195-V$194)*10)),1))</f>
        <v>0.2</v>
      </c>
      <c r="W153" s="94">
        <f t="shared" si="22"/>
        <v>3.5</v>
      </c>
      <c r="X153" s="95">
        <f t="shared" si="23"/>
        <v>2.1</v>
      </c>
      <c r="Y153" s="171"/>
    </row>
    <row r="154" spans="1:25" s="4" customFormat="1" x14ac:dyDescent="0.35">
      <c r="A154" s="126" t="str">
        <f>'Indicator Data'!A157</f>
        <v>Seychelles</v>
      </c>
      <c r="B154" s="47" t="str">
        <f>'Indicator Data'!B157</f>
        <v>SYC</v>
      </c>
      <c r="C154" s="93">
        <f>IF('Indicator Data'!AR157="No data","x",ROUND(IF('Indicator Data'!AR157&gt;C$195,0,IF('Indicator Data'!AR157&lt;C$194,10,(C$195-'Indicator Data'!AR157)/(C$195-C$194)*10)),1))</f>
        <v>4.3</v>
      </c>
      <c r="D154" s="94">
        <f t="shared" si="16"/>
        <v>4.3</v>
      </c>
      <c r="E154" s="93">
        <f>IF('Indicator Data'!AT157="No data","x",ROUND(IF('Indicator Data'!AT157&gt;E$195,0,IF('Indicator Data'!AT157&lt;E$194,10,(E$195-'Indicator Data'!AT157)/(E$195-E$194)*10)),1))</f>
        <v>3.4</v>
      </c>
      <c r="F154" s="93">
        <f>IF('Indicator Data'!AS157="No data","x",ROUND(IF('Indicator Data'!AS157&gt;F$195,0,IF('Indicator Data'!AS157&lt;F$194,10,(F$195-'Indicator Data'!AS157)/(F$195-F$194)*10)),1))</f>
        <v>4.2</v>
      </c>
      <c r="G154" s="94">
        <f t="shared" si="17"/>
        <v>3.8</v>
      </c>
      <c r="H154" s="95">
        <f t="shared" si="18"/>
        <v>4.0999999999999996</v>
      </c>
      <c r="I154" s="93">
        <f>IF('Indicator Data'!AV157="No data","x",ROUND(IF('Indicator Data'!AV157^2&gt;I$195,0,IF('Indicator Data'!AV157^2&lt;I$194,10,(I$195-'Indicator Data'!AV157^2)/(I$195-I$194)*10)),1))</f>
        <v>1</v>
      </c>
      <c r="J154" s="93">
        <f>IF(OR('Indicator Data'!AU157=0,'Indicator Data'!AU157="No data"),"x",ROUND(IF('Indicator Data'!AU157&gt;J$195,0,IF('Indicator Data'!AU157&lt;J$194,10,(J$195-'Indicator Data'!AU157)/(J$195-J$194)*10)),1))</f>
        <v>0</v>
      </c>
      <c r="K154" s="93">
        <f>IF('Indicator Data'!AW157="No data","x",ROUND(IF('Indicator Data'!AW157&gt;K$195,0,IF('Indicator Data'!AW157&lt;K$194,10,(K$195-'Indicator Data'!AW157)/(K$195-K$194)*10)),1))</f>
        <v>4.4000000000000004</v>
      </c>
      <c r="L154" s="93">
        <f>IF('Indicator Data'!AX157="No data","x",ROUND(IF('Indicator Data'!AX157&gt;L$195,0,IF('Indicator Data'!AX157&lt;L$194,10,(L$195-'Indicator Data'!AX157)/(L$195-L$194)*10)),1))</f>
        <v>2</v>
      </c>
      <c r="M154" s="94">
        <f t="shared" si="19"/>
        <v>1.9</v>
      </c>
      <c r="N154" s="143">
        <f>IF('Indicator Data'!AY157="No data","x",'Indicator Data'!AY157/'Indicator Data'!BE157*100)</f>
        <v>82.608695652173907</v>
      </c>
      <c r="O154" s="93">
        <f t="shared" si="20"/>
        <v>1.8</v>
      </c>
      <c r="P154" s="93">
        <f>IF('Indicator Data'!AZ157="No data","x",ROUND(IF('Indicator Data'!AZ157&gt;P$195,0,IF('Indicator Data'!AZ157&lt;P$194,10,(P$195-'Indicator Data'!AZ157)/(P$195-P$194)*10)),1))</f>
        <v>0.2</v>
      </c>
      <c r="Q154" s="93">
        <f>IF('Indicator Data'!BA157="No data","x",ROUND(IF('Indicator Data'!BA157&gt;Q$195,0,IF('Indicator Data'!BA157&lt;Q$194,10,(Q$195-'Indicator Data'!BA157)/(Q$195-Q$194)*10)),1))</f>
        <v>0.9</v>
      </c>
      <c r="R154" s="94">
        <f t="shared" si="21"/>
        <v>1</v>
      </c>
      <c r="S154" s="93">
        <f>IF('Indicator Data'!Y157="No data","x",ROUND(IF('Indicator Data'!Y157&gt;S$195,0,IF('Indicator Data'!Y157&lt;S$194,10,(S$195-'Indicator Data'!Y157)/(S$195-S$194)*10)),1))</f>
        <v>7.3</v>
      </c>
      <c r="T154" s="93">
        <f>IF('Indicator Data'!Z157="No data","x",ROUND(IF('Indicator Data'!Z157&gt;T$195,0,IF('Indicator Data'!Z157&lt;T$194,10,(T$195-'Indicator Data'!Z157)/(T$195-T$194)*10)),1))</f>
        <v>0</v>
      </c>
      <c r="U154" s="93">
        <f>IF('Indicator Data'!AC157="No data","x",ROUND(IF('Indicator Data'!AC157&gt;U$195,0,IF('Indicator Data'!AC157&lt;U$194,10,(U$195-'Indicator Data'!AC157)/(U$195-U$194)*10)),1))</f>
        <v>7.2</v>
      </c>
      <c r="V154" s="93" t="str">
        <f>IF('Indicator Data'!AD157="No data","x",ROUND(IF('Indicator Data'!AD157&gt;V$195,10,IF('Indicator Data'!AD157&lt;V$194,0,10-(V$195-'Indicator Data'!AD157)/(V$195-V$194)*10)),1))</f>
        <v>x</v>
      </c>
      <c r="W154" s="94">
        <f t="shared" si="22"/>
        <v>4.8</v>
      </c>
      <c r="X154" s="95">
        <f t="shared" si="23"/>
        <v>2.6</v>
      </c>
      <c r="Y154" s="171"/>
    </row>
    <row r="155" spans="1:25" s="4" customFormat="1" x14ac:dyDescent="0.35">
      <c r="A155" s="126" t="str">
        <f>'Indicator Data'!A158</f>
        <v>Sierra Leone</v>
      </c>
      <c r="B155" s="47" t="str">
        <f>'Indicator Data'!B158</f>
        <v>SLE</v>
      </c>
      <c r="C155" s="93">
        <f>IF('Indicator Data'!AR158="No data","x",ROUND(IF('Indicator Data'!AR158&gt;C$195,0,IF('Indicator Data'!AR158&lt;C$194,10,(C$195-'Indicator Data'!AR158)/(C$195-C$194)*10)),1))</f>
        <v>3.5</v>
      </c>
      <c r="D155" s="94">
        <f t="shared" si="16"/>
        <v>3.5</v>
      </c>
      <c r="E155" s="93">
        <f>IF('Indicator Data'!AT158="No data","x",ROUND(IF('Indicator Data'!AT158&gt;E$195,0,IF('Indicator Data'!AT158&lt;E$194,10,(E$195-'Indicator Data'!AT158)/(E$195-E$194)*10)),1))</f>
        <v>7</v>
      </c>
      <c r="F155" s="93">
        <f>IF('Indicator Data'!AS158="No data","x",ROUND(IF('Indicator Data'!AS158&gt;F$195,0,IF('Indicator Data'!AS158&lt;F$194,10,(F$195-'Indicator Data'!AS158)/(F$195-F$194)*10)),1))</f>
        <v>7.4</v>
      </c>
      <c r="G155" s="94">
        <f t="shared" si="17"/>
        <v>7.2</v>
      </c>
      <c r="H155" s="95">
        <f t="shared" si="18"/>
        <v>5.4</v>
      </c>
      <c r="I155" s="93">
        <f>IF('Indicator Data'!AV158="No data","x",ROUND(IF('Indicator Data'!AV158^2&gt;I$195,0,IF('Indicator Data'!AV158^2&lt;I$194,10,(I$195-'Indicator Data'!AV158^2)/(I$195-I$194)*10)),1))</f>
        <v>8.4</v>
      </c>
      <c r="J155" s="93">
        <f>IF(OR('Indicator Data'!AU158=0,'Indicator Data'!AU158="No data"),"x",ROUND(IF('Indicator Data'!AU158&gt;J$195,0,IF('Indicator Data'!AU158&lt;J$194,10,(J$195-'Indicator Data'!AU158)/(J$195-J$194)*10)),1))</f>
        <v>8</v>
      </c>
      <c r="K155" s="93">
        <f>IF('Indicator Data'!AW158="No data","x",ROUND(IF('Indicator Data'!AW158&gt;K$195,0,IF('Indicator Data'!AW158&lt;K$194,10,(K$195-'Indicator Data'!AW158)/(K$195-K$194)*10)),1))</f>
        <v>8.8000000000000007</v>
      </c>
      <c r="L155" s="93">
        <f>IF('Indicator Data'!AX158="No data","x",ROUND(IF('Indicator Data'!AX158&gt;L$195,0,IF('Indicator Data'!AX158&lt;L$194,10,(L$195-'Indicator Data'!AX158)/(L$195-L$194)*10)),1))</f>
        <v>5.3</v>
      </c>
      <c r="M155" s="94">
        <f t="shared" si="19"/>
        <v>7.6</v>
      </c>
      <c r="N155" s="143">
        <f>IF('Indicator Data'!AY158="No data","x",'Indicator Data'!AY158/'Indicator Data'!BE158*100)</f>
        <v>20.943870427254957</v>
      </c>
      <c r="O155" s="93">
        <f t="shared" si="20"/>
        <v>8</v>
      </c>
      <c r="P155" s="93">
        <f>IF('Indicator Data'!AZ158="No data","x",ROUND(IF('Indicator Data'!AZ158&gt;P$195,0,IF('Indicator Data'!AZ158&lt;P$194,10,(P$195-'Indicator Data'!AZ158)/(P$195-P$194)*10)),1))</f>
        <v>9.6</v>
      </c>
      <c r="Q155" s="93">
        <f>IF('Indicator Data'!BA158="No data","x",ROUND(IF('Indicator Data'!BA158&gt;Q$195,0,IF('Indicator Data'!BA158&lt;Q$194,10,(Q$195-'Indicator Data'!BA158)/(Q$195-Q$194)*10)),1))</f>
        <v>7.5</v>
      </c>
      <c r="R155" s="94">
        <f t="shared" si="21"/>
        <v>8.4</v>
      </c>
      <c r="S155" s="93">
        <f>IF('Indicator Data'!Y158="No data","x",ROUND(IF('Indicator Data'!Y158&gt;S$195,0,IF('Indicator Data'!Y158&lt;S$194,10,(S$195-'Indicator Data'!Y158)/(S$195-S$194)*10)),1))</f>
        <v>9.9</v>
      </c>
      <c r="T155" s="93">
        <f>IF('Indicator Data'!Z158="No data","x",ROUND(IF('Indicator Data'!Z158&gt;T$195,0,IF('Indicator Data'!Z158&lt;T$194,10,(T$195-'Indicator Data'!Z158)/(T$195-T$194)*10)),1))</f>
        <v>4.9000000000000004</v>
      </c>
      <c r="U155" s="93">
        <f>IF('Indicator Data'!AC158="No data","x",ROUND(IF('Indicator Data'!AC158&gt;U$195,0,IF('Indicator Data'!AC158&lt;U$194,10,(U$195-'Indicator Data'!AC158)/(U$195-U$194)*10)),1))</f>
        <v>9.3000000000000007</v>
      </c>
      <c r="V155" s="93">
        <f>IF('Indicator Data'!AD158="No data","x",ROUND(IF('Indicator Data'!AD158&gt;V$195,10,IF('Indicator Data'!AD158&lt;V$194,0,10-(V$195-'Indicator Data'!AD158)/(V$195-V$194)*10)),1))</f>
        <v>10</v>
      </c>
      <c r="W155" s="94">
        <f t="shared" si="22"/>
        <v>8.5</v>
      </c>
      <c r="X155" s="95">
        <f t="shared" si="23"/>
        <v>8.1999999999999993</v>
      </c>
      <c r="Y155" s="171"/>
    </row>
    <row r="156" spans="1:25" s="4" customFormat="1" x14ac:dyDescent="0.35">
      <c r="A156" s="126" t="str">
        <f>'Indicator Data'!A159</f>
        <v>Singapore</v>
      </c>
      <c r="B156" s="47" t="str">
        <f>'Indicator Data'!B159</f>
        <v>SGP</v>
      </c>
      <c r="C156" s="93">
        <f>IF('Indicator Data'!AR159="No data","x",ROUND(IF('Indicator Data'!AR159&gt;C$195,0,IF('Indicator Data'!AR159&lt;C$194,10,(C$195-'Indicator Data'!AR159)/(C$195-C$194)*10)),1))</f>
        <v>1.2</v>
      </c>
      <c r="D156" s="94">
        <f t="shared" si="16"/>
        <v>1.2</v>
      </c>
      <c r="E156" s="93">
        <f>IF('Indicator Data'!AT159="No data","x",ROUND(IF('Indicator Data'!AT159&gt;E$195,0,IF('Indicator Data'!AT159&lt;E$194,10,(E$195-'Indicator Data'!AT159)/(E$195-E$194)*10)),1))</f>
        <v>1.5</v>
      </c>
      <c r="F156" s="93">
        <f>IF('Indicator Data'!AS159="No data","x",ROUND(IF('Indicator Data'!AS159&gt;F$195,0,IF('Indicator Data'!AS159&lt;F$194,10,(F$195-'Indicator Data'!AS159)/(F$195-F$194)*10)),1))</f>
        <v>0.6</v>
      </c>
      <c r="G156" s="94">
        <f t="shared" si="17"/>
        <v>1.1000000000000001</v>
      </c>
      <c r="H156" s="95">
        <f t="shared" si="18"/>
        <v>1.2</v>
      </c>
      <c r="I156" s="93">
        <f>IF('Indicator Data'!AV159="No data","x",ROUND(IF('Indicator Data'!AV159^2&gt;I$195,0,IF('Indicator Data'!AV159^2&lt;I$194,10,(I$195-'Indicator Data'!AV159^2)/(I$195-I$194)*10)),1))</f>
        <v>0.6</v>
      </c>
      <c r="J156" s="93">
        <f>IF(OR('Indicator Data'!AU159=0,'Indicator Data'!AU159="No data"),"x",ROUND(IF('Indicator Data'!AU159&gt;J$195,0,IF('Indicator Data'!AU159&lt;J$194,10,(J$195-'Indicator Data'!AU159)/(J$195-J$194)*10)),1))</f>
        <v>0</v>
      </c>
      <c r="K156" s="93">
        <f>IF('Indicator Data'!AW159="No data","x",ROUND(IF('Indicator Data'!AW159&gt;K$195,0,IF('Indicator Data'!AW159&lt;K$194,10,(K$195-'Indicator Data'!AW159)/(K$195-K$194)*10)),1))</f>
        <v>1.9</v>
      </c>
      <c r="L156" s="93">
        <f>IF('Indicator Data'!AX159="No data","x",ROUND(IF('Indicator Data'!AX159&gt;L$195,0,IF('Indicator Data'!AX159&lt;L$194,10,(L$195-'Indicator Data'!AX159)/(L$195-L$194)*10)),1))</f>
        <v>2.7</v>
      </c>
      <c r="M156" s="94">
        <f t="shared" si="19"/>
        <v>1.3</v>
      </c>
      <c r="N156" s="143">
        <f>IF('Indicator Data'!AY159="No data","x",'Indicator Data'!AY159/'Indicator Data'!BE159*100)</f>
        <v>800</v>
      </c>
      <c r="O156" s="93">
        <f t="shared" si="20"/>
        <v>0</v>
      </c>
      <c r="P156" s="93">
        <f>IF('Indicator Data'!AZ159="No data","x",ROUND(IF('Indicator Data'!AZ159&gt;P$195,0,IF('Indicator Data'!AZ159&lt;P$194,10,(P$195-'Indicator Data'!AZ159)/(P$195-P$194)*10)),1))</f>
        <v>0</v>
      </c>
      <c r="Q156" s="93">
        <f>IF('Indicator Data'!BA159="No data","x",ROUND(IF('Indicator Data'!BA159&gt;Q$195,0,IF('Indicator Data'!BA159&lt;Q$194,10,(Q$195-'Indicator Data'!BA159)/(Q$195-Q$194)*10)),1))</f>
        <v>0</v>
      </c>
      <c r="R156" s="94">
        <f t="shared" si="21"/>
        <v>0</v>
      </c>
      <c r="S156" s="93">
        <f>IF('Indicator Data'!Y159="No data","x",ROUND(IF('Indicator Data'!Y159&gt;S$195,0,IF('Indicator Data'!Y159&lt;S$194,10,(S$195-'Indicator Data'!Y159)/(S$195-S$194)*10)),1))</f>
        <v>4.3</v>
      </c>
      <c r="T156" s="93">
        <f>IF('Indicator Data'!Z159="No data","x",ROUND(IF('Indicator Data'!Z159&gt;T$195,0,IF('Indicator Data'!Z159&lt;T$194,10,(T$195-'Indicator Data'!Z159)/(T$195-T$194)*10)),1))</f>
        <v>1</v>
      </c>
      <c r="U156" s="93">
        <f>IF('Indicator Data'!AC159="No data","x",ROUND(IF('Indicator Data'!AC159&gt;U$195,0,IF('Indicator Data'!AC159&lt;U$194,10,(U$195-'Indicator Data'!AC159)/(U$195-U$194)*10)),1))</f>
        <v>0</v>
      </c>
      <c r="V156" s="93">
        <f>IF('Indicator Data'!AD159="No data","x",ROUND(IF('Indicator Data'!AD159&gt;V$195,10,IF('Indicator Data'!AD159&lt;V$194,0,10-(V$195-'Indicator Data'!AD159)/(V$195-V$194)*10)),1))</f>
        <v>0.1</v>
      </c>
      <c r="W156" s="94">
        <f t="shared" si="22"/>
        <v>1.4</v>
      </c>
      <c r="X156" s="95">
        <f t="shared" si="23"/>
        <v>0.9</v>
      </c>
      <c r="Y156" s="171"/>
    </row>
    <row r="157" spans="1:25" s="4" customFormat="1" x14ac:dyDescent="0.35">
      <c r="A157" s="126" t="str">
        <f>'Indicator Data'!A160</f>
        <v>Slovakia</v>
      </c>
      <c r="B157" s="47" t="str">
        <f>'Indicator Data'!B160</f>
        <v>SVK</v>
      </c>
      <c r="C157" s="93">
        <f>IF('Indicator Data'!AR160="No data","x",ROUND(IF('Indicator Data'!AR160&gt;C$195,0,IF('Indicator Data'!AR160&lt;C$194,10,(C$195-'Indicator Data'!AR160)/(C$195-C$194)*10)),1))</f>
        <v>3.4</v>
      </c>
      <c r="D157" s="94">
        <f t="shared" si="16"/>
        <v>3.4</v>
      </c>
      <c r="E157" s="93">
        <f>IF('Indicator Data'!AT160="No data","x",ROUND(IF('Indicator Data'!AT160&gt;E$195,0,IF('Indicator Data'!AT160&lt;E$194,10,(E$195-'Indicator Data'!AT160)/(E$195-E$194)*10)),1))</f>
        <v>5</v>
      </c>
      <c r="F157" s="93">
        <f>IF('Indicator Data'!AS160="No data","x",ROUND(IF('Indicator Data'!AS160&gt;F$195,0,IF('Indicator Data'!AS160&lt;F$194,10,(F$195-'Indicator Data'!AS160)/(F$195-F$194)*10)),1))</f>
        <v>3.4</v>
      </c>
      <c r="G157" s="94">
        <f t="shared" si="17"/>
        <v>4.2</v>
      </c>
      <c r="H157" s="95">
        <f t="shared" si="18"/>
        <v>3.8</v>
      </c>
      <c r="I157" s="93" t="str">
        <f>IF('Indicator Data'!AV160="No data","x",ROUND(IF('Indicator Data'!AV160^2&gt;I$195,0,IF('Indicator Data'!AV160^2&lt;I$194,10,(I$195-'Indicator Data'!AV160^2)/(I$195-I$194)*10)),1))</f>
        <v>x</v>
      </c>
      <c r="J157" s="93">
        <f>IF(OR('Indicator Data'!AU160=0,'Indicator Data'!AU160="No data"),"x",ROUND(IF('Indicator Data'!AU160&gt;J$195,0,IF('Indicator Data'!AU160&lt;J$194,10,(J$195-'Indicator Data'!AU160)/(J$195-J$194)*10)),1))</f>
        <v>0</v>
      </c>
      <c r="K157" s="93">
        <f>IF('Indicator Data'!AW160="No data","x",ROUND(IF('Indicator Data'!AW160&gt;K$195,0,IF('Indicator Data'!AW160&lt;K$194,10,(K$195-'Indicator Data'!AW160)/(K$195-K$194)*10)),1))</f>
        <v>2</v>
      </c>
      <c r="L157" s="93">
        <f>IF('Indicator Data'!AX160="No data","x",ROUND(IF('Indicator Data'!AX160&gt;L$195,0,IF('Indicator Data'!AX160&lt;L$194,10,(L$195-'Indicator Data'!AX160)/(L$195-L$194)*10)),1))</f>
        <v>3.7</v>
      </c>
      <c r="M157" s="94">
        <f t="shared" si="19"/>
        <v>1.9</v>
      </c>
      <c r="N157" s="143">
        <f>IF('Indicator Data'!AY160="No data","x",'Indicator Data'!AY160/'Indicator Data'!BE160*100)</f>
        <v>174.67975378472801</v>
      </c>
      <c r="O157" s="93">
        <f t="shared" si="20"/>
        <v>0</v>
      </c>
      <c r="P157" s="93">
        <f>IF('Indicator Data'!AZ160="No data","x",ROUND(IF('Indicator Data'!AZ160&gt;P$195,0,IF('Indicator Data'!AZ160&lt;P$194,10,(P$195-'Indicator Data'!AZ160)/(P$195-P$194)*10)),1))</f>
        <v>0.1</v>
      </c>
      <c r="Q157" s="93">
        <f>IF('Indicator Data'!BA160="No data","x",ROUND(IF('Indicator Data'!BA160&gt;Q$195,0,IF('Indicator Data'!BA160&lt;Q$194,10,(Q$195-'Indicator Data'!BA160)/(Q$195-Q$194)*10)),1))</f>
        <v>0</v>
      </c>
      <c r="R157" s="94">
        <f t="shared" si="21"/>
        <v>0</v>
      </c>
      <c r="S157" s="93">
        <f>IF('Indicator Data'!Y160="No data","x",ROUND(IF('Indicator Data'!Y160&gt;S$195,0,IF('Indicator Data'!Y160&lt;S$194,10,(S$195-'Indicator Data'!Y160)/(S$195-S$194)*10)),1))</f>
        <v>1.7</v>
      </c>
      <c r="T157" s="93">
        <f>IF('Indicator Data'!Z160="No data","x",ROUND(IF('Indicator Data'!Z160&gt;T$195,0,IF('Indicator Data'!Z160&lt;T$194,10,(T$195-'Indicator Data'!Z160)/(T$195-T$194)*10)),1))</f>
        <v>0.8</v>
      </c>
      <c r="U157" s="93">
        <f>IF('Indicator Data'!AC160="No data","x",ROUND(IF('Indicator Data'!AC160&gt;U$195,0,IF('Indicator Data'!AC160&lt;U$194,10,(U$195-'Indicator Data'!AC160)/(U$195-U$194)*10)),1))</f>
        <v>3.2</v>
      </c>
      <c r="V157" s="93">
        <f>IF('Indicator Data'!AD160="No data","x",ROUND(IF('Indicator Data'!AD160&gt;V$195,10,IF('Indicator Data'!AD160&lt;V$194,0,10-(V$195-'Indicator Data'!AD160)/(V$195-V$194)*10)),1))</f>
        <v>0.1</v>
      </c>
      <c r="W157" s="94">
        <f t="shared" si="22"/>
        <v>1.5</v>
      </c>
      <c r="X157" s="95">
        <f t="shared" si="23"/>
        <v>1.1000000000000001</v>
      </c>
      <c r="Y157" s="171"/>
    </row>
    <row r="158" spans="1:25" s="4" customFormat="1" x14ac:dyDescent="0.35">
      <c r="A158" s="126" t="str">
        <f>'Indicator Data'!A161</f>
        <v>Slovenia</v>
      </c>
      <c r="B158" s="47" t="str">
        <f>'Indicator Data'!B161</f>
        <v>SVN</v>
      </c>
      <c r="C158" s="93">
        <f>IF('Indicator Data'!AR161="No data","x",ROUND(IF('Indicator Data'!AR161&gt;C$195,0,IF('Indicator Data'!AR161&lt;C$194,10,(C$195-'Indicator Data'!AR161)/(C$195-C$194)*10)),1))</f>
        <v>0.9</v>
      </c>
      <c r="D158" s="94">
        <f t="shared" si="16"/>
        <v>0.9</v>
      </c>
      <c r="E158" s="93">
        <f>IF('Indicator Data'!AT161="No data","x",ROUND(IF('Indicator Data'!AT161&gt;E$195,0,IF('Indicator Data'!AT161&lt;E$194,10,(E$195-'Indicator Data'!AT161)/(E$195-E$194)*10)),1))</f>
        <v>4</v>
      </c>
      <c r="F158" s="93">
        <f>IF('Indicator Data'!AS161="No data","x",ROUND(IF('Indicator Data'!AS161&gt;F$195,0,IF('Indicator Data'!AS161&lt;F$194,10,(F$195-'Indicator Data'!AS161)/(F$195-F$194)*10)),1))</f>
        <v>2.7</v>
      </c>
      <c r="G158" s="94">
        <f t="shared" si="17"/>
        <v>3.4</v>
      </c>
      <c r="H158" s="95">
        <f t="shared" si="18"/>
        <v>2.2000000000000002</v>
      </c>
      <c r="I158" s="93">
        <f>IF('Indicator Data'!AV161="No data","x",ROUND(IF('Indicator Data'!AV161^2&gt;I$195,0,IF('Indicator Data'!AV161^2&lt;I$194,10,(I$195-'Indicator Data'!AV161^2)/(I$195-I$194)*10)),1))</f>
        <v>0.1</v>
      </c>
      <c r="J158" s="93">
        <f>IF(OR('Indicator Data'!AU161=0,'Indicator Data'!AU161="No data"),"x",ROUND(IF('Indicator Data'!AU161&gt;J$195,0,IF('Indicator Data'!AU161&lt;J$194,10,(J$195-'Indicator Data'!AU161)/(J$195-J$194)*10)),1))</f>
        <v>0</v>
      </c>
      <c r="K158" s="93">
        <f>IF('Indicator Data'!AW161="No data","x",ROUND(IF('Indicator Data'!AW161&gt;K$195,0,IF('Indicator Data'!AW161&lt;K$194,10,(K$195-'Indicator Data'!AW161)/(K$195-K$194)*10)),1))</f>
        <v>2.5</v>
      </c>
      <c r="L158" s="93">
        <f>IF('Indicator Data'!AX161="No data","x",ROUND(IF('Indicator Data'!AX161&gt;L$195,0,IF('Indicator Data'!AX161&lt;L$194,10,(L$195-'Indicator Data'!AX161)/(L$195-L$194)*10)),1))</f>
        <v>4.4000000000000004</v>
      </c>
      <c r="M158" s="94">
        <f t="shared" si="19"/>
        <v>1.8</v>
      </c>
      <c r="N158" s="143">
        <f>IF('Indicator Data'!AY161="No data","x",'Indicator Data'!AY161/'Indicator Data'!BE161*100)</f>
        <v>178.74875868917576</v>
      </c>
      <c r="O158" s="93">
        <f t="shared" si="20"/>
        <v>0</v>
      </c>
      <c r="P158" s="93">
        <f>IF('Indicator Data'!AZ161="No data","x",ROUND(IF('Indicator Data'!AZ161&gt;P$195,0,IF('Indicator Data'!AZ161&lt;P$194,10,(P$195-'Indicator Data'!AZ161)/(P$195-P$194)*10)),1))</f>
        <v>0.1</v>
      </c>
      <c r="Q158" s="93">
        <f>IF('Indicator Data'!BA161="No data","x",ROUND(IF('Indicator Data'!BA161&gt;Q$195,0,IF('Indicator Data'!BA161&lt;Q$194,10,(Q$195-'Indicator Data'!BA161)/(Q$195-Q$194)*10)),1))</f>
        <v>0.1</v>
      </c>
      <c r="R158" s="94">
        <f t="shared" si="21"/>
        <v>0.1</v>
      </c>
      <c r="S158" s="93">
        <f>IF('Indicator Data'!Y161="No data","x",ROUND(IF('Indicator Data'!Y161&gt;S$195,0,IF('Indicator Data'!Y161&lt;S$194,10,(S$195-'Indicator Data'!Y161)/(S$195-S$194)*10)),1))</f>
        <v>3.7</v>
      </c>
      <c r="T158" s="93">
        <f>IF('Indicator Data'!Z161="No data","x",ROUND(IF('Indicator Data'!Z161&gt;T$195,0,IF('Indicator Data'!Z161&lt;T$194,10,(T$195-'Indicator Data'!Z161)/(T$195-T$194)*10)),1))</f>
        <v>1.5</v>
      </c>
      <c r="U158" s="93">
        <f>IF('Indicator Data'!AC161="No data","x",ROUND(IF('Indicator Data'!AC161&gt;U$195,0,IF('Indicator Data'!AC161&lt;U$194,10,(U$195-'Indicator Data'!AC161)/(U$195-U$194)*10)),1))</f>
        <v>0.9</v>
      </c>
      <c r="V158" s="93">
        <f>IF('Indicator Data'!AD161="No data","x",ROUND(IF('Indicator Data'!AD161&gt;V$195,10,IF('Indicator Data'!AD161&lt;V$194,0,10-(V$195-'Indicator Data'!AD161)/(V$195-V$194)*10)),1))</f>
        <v>0.1</v>
      </c>
      <c r="W158" s="94">
        <f t="shared" si="22"/>
        <v>1.6</v>
      </c>
      <c r="X158" s="95">
        <f t="shared" si="23"/>
        <v>1.2</v>
      </c>
      <c r="Y158" s="171"/>
    </row>
    <row r="159" spans="1:25" s="4" customFormat="1" x14ac:dyDescent="0.35">
      <c r="A159" s="126" t="str">
        <f>'Indicator Data'!A162</f>
        <v>Solomon Islands</v>
      </c>
      <c r="B159" s="47" t="str">
        <f>'Indicator Data'!B162</f>
        <v>SLB</v>
      </c>
      <c r="C159" s="93">
        <f>IF('Indicator Data'!AR162="No data","x",ROUND(IF('Indicator Data'!AR162&gt;C$195,0,IF('Indicator Data'!AR162&lt;C$194,10,(C$195-'Indicator Data'!AR162)/(C$195-C$194)*10)),1))</f>
        <v>6.6</v>
      </c>
      <c r="D159" s="94">
        <f t="shared" si="16"/>
        <v>6.6</v>
      </c>
      <c r="E159" s="93">
        <f>IF('Indicator Data'!AT162="No data","x",ROUND(IF('Indicator Data'!AT162&gt;E$195,0,IF('Indicator Data'!AT162&lt;E$194,10,(E$195-'Indicator Data'!AT162)/(E$195-E$194)*10)),1))</f>
        <v>5.6</v>
      </c>
      <c r="F159" s="93">
        <f>IF('Indicator Data'!AS162="No data","x",ROUND(IF('Indicator Data'!AS162&gt;F$195,0,IF('Indicator Data'!AS162&lt;F$194,10,(F$195-'Indicator Data'!AS162)/(F$195-F$194)*10)),1))</f>
        <v>7</v>
      </c>
      <c r="G159" s="94">
        <f t="shared" si="17"/>
        <v>6.3</v>
      </c>
      <c r="H159" s="95">
        <f t="shared" si="18"/>
        <v>6.5</v>
      </c>
      <c r="I159" s="93" t="str">
        <f>IF('Indicator Data'!AV162="No data","x",ROUND(IF('Indicator Data'!AV162^2&gt;I$195,0,IF('Indicator Data'!AV162^2&lt;I$194,10,(I$195-'Indicator Data'!AV162^2)/(I$195-I$194)*10)),1))</f>
        <v>x</v>
      </c>
      <c r="J159" s="93">
        <f>IF(OR('Indicator Data'!AU162=0,'Indicator Data'!AU162="No data"),"x",ROUND(IF('Indicator Data'!AU162&gt;J$195,0,IF('Indicator Data'!AU162&lt;J$194,10,(J$195-'Indicator Data'!AU162)/(J$195-J$194)*10)),1))</f>
        <v>5.2</v>
      </c>
      <c r="K159" s="93">
        <f>IF('Indicator Data'!AW162="No data","x",ROUND(IF('Indicator Data'!AW162&gt;K$195,0,IF('Indicator Data'!AW162&lt;K$194,10,(K$195-'Indicator Data'!AW162)/(K$195-K$194)*10)),1))</f>
        <v>8.9</v>
      </c>
      <c r="L159" s="93">
        <f>IF('Indicator Data'!AX162="No data","x",ROUND(IF('Indicator Data'!AX162&gt;L$195,0,IF('Indicator Data'!AX162&lt;L$194,10,(L$195-'Indicator Data'!AX162)/(L$195-L$194)*10)),1))</f>
        <v>6.7</v>
      </c>
      <c r="M159" s="94">
        <f t="shared" si="19"/>
        <v>6.9</v>
      </c>
      <c r="N159" s="143">
        <f>IF('Indicator Data'!AY162="No data","x",'Indicator Data'!AY162/'Indicator Data'!BE162*100)</f>
        <v>3.5727045373347623</v>
      </c>
      <c r="O159" s="93">
        <f t="shared" si="20"/>
        <v>9.6999999999999993</v>
      </c>
      <c r="P159" s="93">
        <f>IF('Indicator Data'!AZ162="No data","x",ROUND(IF('Indicator Data'!AZ162&gt;P$195,0,IF('Indicator Data'!AZ162&lt;P$194,10,(P$195-'Indicator Data'!AZ162)/(P$195-P$194)*10)),1))</f>
        <v>7.8</v>
      </c>
      <c r="Q159" s="93">
        <f>IF('Indicator Data'!BA162="No data","x",ROUND(IF('Indicator Data'!BA162&gt;Q$195,0,IF('Indicator Data'!BA162&lt;Q$194,10,(Q$195-'Indicator Data'!BA162)/(Q$195-Q$194)*10)),1))</f>
        <v>3.8</v>
      </c>
      <c r="R159" s="94">
        <f t="shared" si="21"/>
        <v>7.1</v>
      </c>
      <c r="S159" s="93">
        <f>IF('Indicator Data'!Y162="No data","x",ROUND(IF('Indicator Data'!Y162&gt;S$195,0,IF('Indicator Data'!Y162&lt;S$194,10,(S$195-'Indicator Data'!Y162)/(S$195-S$194)*10)),1))</f>
        <v>9.4</v>
      </c>
      <c r="T159" s="93">
        <f>IF('Indicator Data'!Z162="No data","x",ROUND(IF('Indicator Data'!Z162&gt;T$195,0,IF('Indicator Data'!Z162&lt;T$194,10,(T$195-'Indicator Data'!Z162)/(T$195-T$194)*10)),1))</f>
        <v>3.8</v>
      </c>
      <c r="U159" s="93">
        <f>IF('Indicator Data'!AC162="No data","x",ROUND(IF('Indicator Data'!AC162&gt;U$195,0,IF('Indicator Data'!AC162&lt;U$194,10,(U$195-'Indicator Data'!AC162)/(U$195-U$194)*10)),1))</f>
        <v>9.6</v>
      </c>
      <c r="V159" s="93">
        <f>IF('Indicator Data'!AD162="No data","x",ROUND(IF('Indicator Data'!AD162&gt;V$195,10,IF('Indicator Data'!AD162&lt;V$194,0,10-(V$195-'Indicator Data'!AD162)/(V$195-V$194)*10)),1))</f>
        <v>1.3</v>
      </c>
      <c r="W159" s="94">
        <f t="shared" si="22"/>
        <v>6</v>
      </c>
      <c r="X159" s="95">
        <f t="shared" si="23"/>
        <v>6.7</v>
      </c>
      <c r="Y159" s="171"/>
    </row>
    <row r="160" spans="1:25" s="4" customFormat="1" x14ac:dyDescent="0.35">
      <c r="A160" s="126" t="str">
        <f>'Indicator Data'!A163</f>
        <v>Somalia</v>
      </c>
      <c r="B160" s="47" t="str">
        <f>'Indicator Data'!B163</f>
        <v>SOM</v>
      </c>
      <c r="C160" s="93" t="str">
        <f>IF('Indicator Data'!AR163="No data","x",ROUND(IF('Indicator Data'!AR163&gt;C$195,0,IF('Indicator Data'!AR163&lt;C$194,10,(C$195-'Indicator Data'!AR163)/(C$195-C$194)*10)),1))</f>
        <v>x</v>
      </c>
      <c r="D160" s="94" t="str">
        <f t="shared" si="16"/>
        <v>x</v>
      </c>
      <c r="E160" s="93">
        <f>IF('Indicator Data'!AT163="No data","x",ROUND(IF('Indicator Data'!AT163&gt;E$195,0,IF('Indicator Data'!AT163&lt;E$194,10,(E$195-'Indicator Data'!AT163)/(E$195-E$194)*10)),1))</f>
        <v>9</v>
      </c>
      <c r="F160" s="93">
        <f>IF('Indicator Data'!AS163="No data","x",ROUND(IF('Indicator Data'!AS163&gt;F$195,0,IF('Indicator Data'!AS163&lt;F$194,10,(F$195-'Indicator Data'!AS163)/(F$195-F$194)*10)),1))</f>
        <v>9.4</v>
      </c>
      <c r="G160" s="94">
        <f t="shared" si="17"/>
        <v>9.1999999999999993</v>
      </c>
      <c r="H160" s="95">
        <f t="shared" si="18"/>
        <v>9.1999999999999993</v>
      </c>
      <c r="I160" s="93" t="str">
        <f>IF('Indicator Data'!AV163="No data","x",ROUND(IF('Indicator Data'!AV163^2&gt;I$195,0,IF('Indicator Data'!AV163^2&lt;I$194,10,(I$195-'Indicator Data'!AV163^2)/(I$195-I$194)*10)),1))</f>
        <v>x</v>
      </c>
      <c r="J160" s="93">
        <f>IF(OR('Indicator Data'!AU163=0,'Indicator Data'!AU163="No data"),"x",ROUND(IF('Indicator Data'!AU163&gt;J$195,0,IF('Indicator Data'!AU163&lt;J$194,10,(J$195-'Indicator Data'!AU163)/(J$195-J$194)*10)),1))</f>
        <v>7</v>
      </c>
      <c r="K160" s="93">
        <f>IF('Indicator Data'!AW163="No data","x",ROUND(IF('Indicator Data'!AW163&gt;K$195,0,IF('Indicator Data'!AW163&lt;K$194,10,(K$195-'Indicator Data'!AW163)/(K$195-K$194)*10)),1))</f>
        <v>9.8000000000000007</v>
      </c>
      <c r="L160" s="93">
        <f>IF('Indicator Data'!AX163="No data","x",ROUND(IF('Indicator Data'!AX163&gt;L$195,0,IF('Indicator Data'!AX163&lt;L$194,10,(L$195-'Indicator Data'!AX163)/(L$195-L$194)*10)),1))</f>
        <v>7.3</v>
      </c>
      <c r="M160" s="94">
        <f t="shared" si="19"/>
        <v>8</v>
      </c>
      <c r="N160" s="143">
        <f>IF('Indicator Data'!AY163="No data","x",'Indicator Data'!AY163/'Indicator Data'!BE163*100)</f>
        <v>30.28660694360315</v>
      </c>
      <c r="O160" s="93">
        <f t="shared" si="20"/>
        <v>7</v>
      </c>
      <c r="P160" s="93">
        <f>IF('Indicator Data'!AZ163="No data","x",ROUND(IF('Indicator Data'!AZ163&gt;P$195,0,IF('Indicator Data'!AZ163&lt;P$194,10,(P$195-'Indicator Data'!AZ163)/(P$195-P$194)*10)),1))</f>
        <v>8.5</v>
      </c>
      <c r="Q160" s="93">
        <f>IF('Indicator Data'!BA163="No data","x",ROUND(IF('Indicator Data'!BA163&gt;Q$195,0,IF('Indicator Data'!BA163&lt;Q$194,10,(Q$195-'Indicator Data'!BA163)/(Q$195-Q$194)*10)),1))</f>
        <v>10</v>
      </c>
      <c r="R160" s="94">
        <f t="shared" si="21"/>
        <v>8.5</v>
      </c>
      <c r="S160" s="93">
        <f>IF('Indicator Data'!Y163="No data","x",ROUND(IF('Indicator Data'!Y163&gt;S$195,0,IF('Indicator Data'!Y163&lt;S$194,10,(S$195-'Indicator Data'!Y163)/(S$195-S$194)*10)),1))</f>
        <v>9.9</v>
      </c>
      <c r="T160" s="93">
        <f>IF('Indicator Data'!Z163="No data","x",ROUND(IF('Indicator Data'!Z163&gt;T$195,0,IF('Indicator Data'!Z163&lt;T$194,10,(T$195-'Indicator Data'!Z163)/(T$195-T$194)*10)),1))</f>
        <v>10</v>
      </c>
      <c r="U160" s="93" t="str">
        <f>IF('Indicator Data'!AC163="No data","x",ROUND(IF('Indicator Data'!AC163&gt;U$195,0,IF('Indicator Data'!AC163&lt;U$194,10,(U$195-'Indicator Data'!AC163)/(U$195-U$194)*10)),1))</f>
        <v>x</v>
      </c>
      <c r="V160" s="93">
        <f>IF('Indicator Data'!AD163="No data","x",ROUND(IF('Indicator Data'!AD163&gt;V$195,10,IF('Indicator Data'!AD163&lt;V$194,0,10-(V$195-'Indicator Data'!AD163)/(V$195-V$194)*10)),1))</f>
        <v>8.1</v>
      </c>
      <c r="W160" s="94">
        <f t="shared" si="22"/>
        <v>9.3000000000000007</v>
      </c>
      <c r="X160" s="95">
        <f t="shared" si="23"/>
        <v>8.6</v>
      </c>
      <c r="Y160" s="171"/>
    </row>
    <row r="161" spans="1:25" s="4" customFormat="1" x14ac:dyDescent="0.35">
      <c r="A161" s="126" t="str">
        <f>'Indicator Data'!A164</f>
        <v>South Africa</v>
      </c>
      <c r="B161" s="47" t="str">
        <f>'Indicator Data'!B164</f>
        <v>ZAF</v>
      </c>
      <c r="C161" s="93">
        <f>IF('Indicator Data'!AR164="No data","x",ROUND(IF('Indicator Data'!AR164&gt;C$195,0,IF('Indicator Data'!AR164&lt;C$194,10,(C$195-'Indicator Data'!AR164)/(C$195-C$194)*10)),1))</f>
        <v>3.9</v>
      </c>
      <c r="D161" s="94">
        <f t="shared" si="16"/>
        <v>3.9</v>
      </c>
      <c r="E161" s="93">
        <f>IF('Indicator Data'!AT164="No data","x",ROUND(IF('Indicator Data'!AT164&gt;E$195,0,IF('Indicator Data'!AT164&lt;E$194,10,(E$195-'Indicator Data'!AT164)/(E$195-E$194)*10)),1))</f>
        <v>5.7</v>
      </c>
      <c r="F161" s="93">
        <f>IF('Indicator Data'!AS164="No data","x",ROUND(IF('Indicator Data'!AS164&gt;F$195,0,IF('Indicator Data'!AS164&lt;F$194,10,(F$195-'Indicator Data'!AS164)/(F$195-F$194)*10)),1))</f>
        <v>4.4000000000000004</v>
      </c>
      <c r="G161" s="94">
        <f t="shared" si="17"/>
        <v>5.0999999999999996</v>
      </c>
      <c r="H161" s="95">
        <f t="shared" si="18"/>
        <v>4.5</v>
      </c>
      <c r="I161" s="93">
        <f>IF('Indicator Data'!AV164="No data","x",ROUND(IF('Indicator Data'!AV164^2&gt;I$195,0,IF('Indicator Data'!AV164^2&lt;I$194,10,(I$195-'Indicator Data'!AV164^2)/(I$195-I$194)*10)),1))</f>
        <v>1.2</v>
      </c>
      <c r="J161" s="93">
        <f>IF(OR('Indicator Data'!AU164=0,'Indicator Data'!AU164="No data"),"x",ROUND(IF('Indicator Data'!AU164&gt;J$195,0,IF('Indicator Data'!AU164&lt;J$194,10,(J$195-'Indicator Data'!AU164)/(J$195-J$194)*10)),1))</f>
        <v>1.6</v>
      </c>
      <c r="K161" s="93">
        <f>IF('Indicator Data'!AW164="No data","x",ROUND(IF('Indicator Data'!AW164&gt;K$195,0,IF('Indicator Data'!AW164&lt;K$194,10,(K$195-'Indicator Data'!AW164)/(K$195-K$194)*10)),1))</f>
        <v>4.5999999999999996</v>
      </c>
      <c r="L161" s="93">
        <f>IF('Indicator Data'!AX164="No data","x",ROUND(IF('Indicator Data'!AX164&gt;L$195,0,IF('Indicator Data'!AX164&lt;L$194,10,(L$195-'Indicator Data'!AX164)/(L$195-L$194)*10)),1))</f>
        <v>3</v>
      </c>
      <c r="M161" s="94">
        <f t="shared" si="19"/>
        <v>2.6</v>
      </c>
      <c r="N161" s="143">
        <f>IF('Indicator Data'!AY164="No data","x",'Indicator Data'!AY164/'Indicator Data'!BE164*100)</f>
        <v>24.73023436018762</v>
      </c>
      <c r="O161" s="93">
        <f t="shared" si="20"/>
        <v>7.6</v>
      </c>
      <c r="P161" s="93">
        <f>IF('Indicator Data'!AZ164="No data","x",ROUND(IF('Indicator Data'!AZ164&gt;P$195,0,IF('Indicator Data'!AZ164&lt;P$194,10,(P$195-'Indicator Data'!AZ164)/(P$195-P$194)*10)),1))</f>
        <v>3.7</v>
      </c>
      <c r="Q161" s="93">
        <f>IF('Indicator Data'!BA164="No data","x",ROUND(IF('Indicator Data'!BA164&gt;Q$195,0,IF('Indicator Data'!BA164&lt;Q$194,10,(Q$195-'Indicator Data'!BA164)/(Q$195-Q$194)*10)),1))</f>
        <v>1.4</v>
      </c>
      <c r="R161" s="94">
        <f t="shared" si="21"/>
        <v>4.2</v>
      </c>
      <c r="S161" s="93">
        <f>IF('Indicator Data'!Y164="No data","x",ROUND(IF('Indicator Data'!Y164&gt;S$195,0,IF('Indicator Data'!Y164&lt;S$194,10,(S$195-'Indicator Data'!Y164)/(S$195-S$194)*10)),1))</f>
        <v>8</v>
      </c>
      <c r="T161" s="93">
        <f>IF('Indicator Data'!Z164="No data","x",ROUND(IF('Indicator Data'!Z164&gt;T$195,0,IF('Indicator Data'!Z164&lt;T$194,10,(T$195-'Indicator Data'!Z164)/(T$195-T$194)*10)),1))</f>
        <v>10</v>
      </c>
      <c r="U161" s="93">
        <f>IF('Indicator Data'!AC164="No data","x",ROUND(IF('Indicator Data'!AC164&gt;U$195,0,IF('Indicator Data'!AC164&lt;U$194,10,(U$195-'Indicator Data'!AC164)/(U$195-U$194)*10)),1))</f>
        <v>6.5</v>
      </c>
      <c r="V161" s="93">
        <f>IF('Indicator Data'!AD164="No data","x",ROUND(IF('Indicator Data'!AD164&gt;V$195,10,IF('Indicator Data'!AD164&lt;V$194,0,10-(V$195-'Indicator Data'!AD164)/(V$195-V$194)*10)),1))</f>
        <v>1.5</v>
      </c>
      <c r="W161" s="94">
        <f t="shared" si="22"/>
        <v>6.5</v>
      </c>
      <c r="X161" s="95">
        <f t="shared" si="23"/>
        <v>4.4000000000000004</v>
      </c>
      <c r="Y161" s="171"/>
    </row>
    <row r="162" spans="1:25" s="4" customFormat="1" x14ac:dyDescent="0.35">
      <c r="A162" s="126" t="str">
        <f>'Indicator Data'!A165</f>
        <v>South Sudan</v>
      </c>
      <c r="B162" s="47" t="str">
        <f>'Indicator Data'!B165</f>
        <v>SSD</v>
      </c>
      <c r="C162" s="93" t="str">
        <f>IF('Indicator Data'!AR165="No data","x",ROUND(IF('Indicator Data'!AR165&gt;C$195,0,IF('Indicator Data'!AR165&lt;C$194,10,(C$195-'Indicator Data'!AR165)/(C$195-C$194)*10)),1))</f>
        <v>x</v>
      </c>
      <c r="D162" s="94" t="str">
        <f t="shared" si="16"/>
        <v>x</v>
      </c>
      <c r="E162" s="93">
        <f>IF('Indicator Data'!AT165="No data","x",ROUND(IF('Indicator Data'!AT165&gt;E$195,0,IF('Indicator Data'!AT165&lt;E$194,10,(E$195-'Indicator Data'!AT165)/(E$195-E$194)*10)),1))</f>
        <v>8.6999999999999993</v>
      </c>
      <c r="F162" s="93">
        <f>IF('Indicator Data'!AS165="No data","x",ROUND(IF('Indicator Data'!AS165&gt;F$195,0,IF('Indicator Data'!AS165&lt;F$194,10,(F$195-'Indicator Data'!AS165)/(F$195-F$194)*10)),1))</f>
        <v>10</v>
      </c>
      <c r="G162" s="94">
        <f t="shared" si="17"/>
        <v>9.4</v>
      </c>
      <c r="H162" s="95">
        <f t="shared" si="18"/>
        <v>9.4</v>
      </c>
      <c r="I162" s="93">
        <f>IF('Indicator Data'!AV165="No data","x",ROUND(IF('Indicator Data'!AV165^2&gt;I$195,0,IF('Indicator Data'!AV165^2&lt;I$194,10,(I$195-'Indicator Data'!AV165^2)/(I$195-I$194)*10)),1))</f>
        <v>9.9</v>
      </c>
      <c r="J162" s="93">
        <f>IF(OR('Indicator Data'!AU165=0,'Indicator Data'!AU165="No data"),"x",ROUND(IF('Indicator Data'!AU165&gt;J$195,0,IF('Indicator Data'!AU165&lt;J$194,10,(J$195-'Indicator Data'!AU165)/(J$195-J$194)*10)),1))</f>
        <v>9.1</v>
      </c>
      <c r="K162" s="93">
        <f>IF('Indicator Data'!AW165="No data","x",ROUND(IF('Indicator Data'!AW165&gt;K$195,0,IF('Indicator Data'!AW165&lt;K$194,10,(K$195-'Indicator Data'!AW165)/(K$195-K$194)*10)),1))</f>
        <v>9.3000000000000007</v>
      </c>
      <c r="L162" s="93">
        <f>IF('Indicator Data'!AX165="No data","x",ROUND(IF('Indicator Data'!AX165&gt;L$195,0,IF('Indicator Data'!AX165&lt;L$194,10,(L$195-'Indicator Data'!AX165)/(L$195-L$194)*10)),1))</f>
        <v>9.1999999999999993</v>
      </c>
      <c r="M162" s="94">
        <f t="shared" si="19"/>
        <v>9.4</v>
      </c>
      <c r="N162" s="143">
        <f>IF('Indicator Data'!AY165="No data","x",'Indicator Data'!AY165/'Indicator Data'!BE165*100)</f>
        <v>6.052808425509328</v>
      </c>
      <c r="O162" s="93">
        <f t="shared" si="20"/>
        <v>9.5</v>
      </c>
      <c r="P162" s="93">
        <f>IF('Indicator Data'!AZ165="No data","x",ROUND(IF('Indicator Data'!AZ165&gt;P$195,0,IF('Indicator Data'!AZ165&lt;P$194,10,(P$195-'Indicator Data'!AZ165)/(P$195-P$194)*10)),1))</f>
        <v>10</v>
      </c>
      <c r="Q162" s="93">
        <f>IF('Indicator Data'!BA165="No data","x",ROUND(IF('Indicator Data'!BA165&gt;Q$195,0,IF('Indicator Data'!BA165&lt;Q$194,10,(Q$195-'Indicator Data'!BA165)/(Q$195-Q$194)*10)),1))</f>
        <v>8.3000000000000007</v>
      </c>
      <c r="R162" s="94">
        <f t="shared" si="21"/>
        <v>9.3000000000000007</v>
      </c>
      <c r="S162" s="93" t="str">
        <f>IF('Indicator Data'!Y165="No data","x",ROUND(IF('Indicator Data'!Y165&gt;S$195,0,IF('Indicator Data'!Y165&lt;S$194,10,(S$195-'Indicator Data'!Y165)/(S$195-S$194)*10)),1))</f>
        <v>x</v>
      </c>
      <c r="T162" s="93">
        <f>IF('Indicator Data'!Z165="No data","x",ROUND(IF('Indicator Data'!Z165&gt;T$195,0,IF('Indicator Data'!Z165&lt;T$194,10,(T$195-'Indicator Data'!Z165)/(T$195-T$194)*10)),1))</f>
        <v>10</v>
      </c>
      <c r="U162" s="93">
        <f>IF('Indicator Data'!AC165="No data","x",ROUND(IF('Indicator Data'!AC165&gt;U$195,0,IF('Indicator Data'!AC165&lt;U$194,10,(U$195-'Indicator Data'!AC165)/(U$195-U$194)*10)),1))</f>
        <v>9.9</v>
      </c>
      <c r="V162" s="93">
        <f>IF('Indicator Data'!AD165="No data","x",ROUND(IF('Indicator Data'!AD165&gt;V$195,10,IF('Indicator Data'!AD165&lt;V$194,0,10-(V$195-'Indicator Data'!AD165)/(V$195-V$194)*10)),1))</f>
        <v>8.8000000000000007</v>
      </c>
      <c r="W162" s="94">
        <f t="shared" si="22"/>
        <v>9.6</v>
      </c>
      <c r="X162" s="95">
        <f t="shared" si="23"/>
        <v>9.4</v>
      </c>
      <c r="Y162" s="171"/>
    </row>
    <row r="163" spans="1:25" s="4" customFormat="1" x14ac:dyDescent="0.35">
      <c r="A163" s="126" t="str">
        <f>'Indicator Data'!A166</f>
        <v>Spain</v>
      </c>
      <c r="B163" s="47" t="str">
        <f>'Indicator Data'!B166</f>
        <v>ESP</v>
      </c>
      <c r="C163" s="93">
        <f>IF('Indicator Data'!AR166="No data","x",ROUND(IF('Indicator Data'!AR166&gt;C$195,0,IF('Indicator Data'!AR166&lt;C$194,10,(C$195-'Indicator Data'!AR166)/(C$195-C$194)*10)),1))</f>
        <v>2.2000000000000002</v>
      </c>
      <c r="D163" s="94">
        <f t="shared" si="16"/>
        <v>2.2000000000000002</v>
      </c>
      <c r="E163" s="93">
        <f>IF('Indicator Data'!AT166="No data","x",ROUND(IF('Indicator Data'!AT166&gt;E$195,0,IF('Indicator Data'!AT166&lt;E$194,10,(E$195-'Indicator Data'!AT166)/(E$195-E$194)*10)),1))</f>
        <v>4.2</v>
      </c>
      <c r="F163" s="93">
        <f>IF('Indicator Data'!AS166="No data","x",ROUND(IF('Indicator Data'!AS166&gt;F$195,0,IF('Indicator Data'!AS166&lt;F$194,10,(F$195-'Indicator Data'!AS166)/(F$195-F$194)*10)),1))</f>
        <v>2.9</v>
      </c>
      <c r="G163" s="94">
        <f t="shared" si="17"/>
        <v>3.6</v>
      </c>
      <c r="H163" s="95">
        <f t="shared" si="18"/>
        <v>2.9</v>
      </c>
      <c r="I163" s="93">
        <f>IF('Indicator Data'!AV166="No data","x",ROUND(IF('Indicator Data'!AV166^2&gt;I$195,0,IF('Indicator Data'!AV166^2&lt;I$194,10,(I$195-'Indicator Data'!AV166^2)/(I$195-I$194)*10)),1))</f>
        <v>0.4</v>
      </c>
      <c r="J163" s="93">
        <f>IF(OR('Indicator Data'!AU166=0,'Indicator Data'!AU166="No data"),"x",ROUND(IF('Indicator Data'!AU166&gt;J$195,0,IF('Indicator Data'!AU166&lt;J$194,10,(J$195-'Indicator Data'!AU166)/(J$195-J$194)*10)),1))</f>
        <v>0</v>
      </c>
      <c r="K163" s="93">
        <f>IF('Indicator Data'!AW166="No data","x",ROUND(IF('Indicator Data'!AW166&gt;K$195,0,IF('Indicator Data'!AW166&lt;K$194,10,(K$195-'Indicator Data'!AW166)/(K$195-K$194)*10)),1))</f>
        <v>1.9</v>
      </c>
      <c r="L163" s="93">
        <f>IF('Indicator Data'!AX166="No data","x",ROUND(IF('Indicator Data'!AX166&gt;L$195,0,IF('Indicator Data'!AX166&lt;L$194,10,(L$195-'Indicator Data'!AX166)/(L$195-L$194)*10)),1))</f>
        <v>4.5999999999999996</v>
      </c>
      <c r="M163" s="94">
        <f t="shared" si="19"/>
        <v>1.7</v>
      </c>
      <c r="N163" s="143">
        <f>IF('Indicator Data'!AY166="No data","x",'Indicator Data'!AY166/'Indicator Data'!BE166*100)</f>
        <v>144.34643143544508</v>
      </c>
      <c r="O163" s="93">
        <f t="shared" si="20"/>
        <v>0</v>
      </c>
      <c r="P163" s="93">
        <f>IF('Indicator Data'!AZ166="No data","x",ROUND(IF('Indicator Data'!AZ166&gt;P$195,0,IF('Indicator Data'!AZ166&lt;P$194,10,(P$195-'Indicator Data'!AZ166)/(P$195-P$194)*10)),1))</f>
        <v>0</v>
      </c>
      <c r="Q163" s="93">
        <f>IF('Indicator Data'!BA166="No data","x",ROUND(IF('Indicator Data'!BA166&gt;Q$195,0,IF('Indicator Data'!BA166&lt;Q$194,10,(Q$195-'Indicator Data'!BA166)/(Q$195-Q$194)*10)),1))</f>
        <v>0</v>
      </c>
      <c r="R163" s="94">
        <f t="shared" si="21"/>
        <v>0</v>
      </c>
      <c r="S163" s="93">
        <f>IF('Indicator Data'!Y166="No data","x",ROUND(IF('Indicator Data'!Y166&gt;S$195,0,IF('Indicator Data'!Y166&lt;S$194,10,(S$195-'Indicator Data'!Y166)/(S$195-S$194)*10)),1))</f>
        <v>0</v>
      </c>
      <c r="T163" s="93">
        <f>IF('Indicator Data'!Z166="No data","x",ROUND(IF('Indicator Data'!Z166&gt;T$195,0,IF('Indicator Data'!Z166&lt;T$194,10,(T$195-'Indicator Data'!Z166)/(T$195-T$194)*10)),1))</f>
        <v>0.8</v>
      </c>
      <c r="U163" s="93">
        <f>IF('Indicator Data'!AC166="No data","x",ROUND(IF('Indicator Data'!AC166&gt;U$195,0,IF('Indicator Data'!AC166&lt;U$194,10,(U$195-'Indicator Data'!AC166)/(U$195-U$194)*10)),1))</f>
        <v>0</v>
      </c>
      <c r="V163" s="93">
        <f>IF('Indicator Data'!AD166="No data","x",ROUND(IF('Indicator Data'!AD166&gt;V$195,10,IF('Indicator Data'!AD166&lt;V$194,0,10-(V$195-'Indicator Data'!AD166)/(V$195-V$194)*10)),1))</f>
        <v>0.1</v>
      </c>
      <c r="W163" s="94">
        <f t="shared" si="22"/>
        <v>0.2</v>
      </c>
      <c r="X163" s="95">
        <f t="shared" si="23"/>
        <v>0.6</v>
      </c>
      <c r="Y163" s="171"/>
    </row>
    <row r="164" spans="1:25" s="4" customFormat="1" x14ac:dyDescent="0.35">
      <c r="A164" s="126" t="str">
        <f>'Indicator Data'!A167</f>
        <v>Sri Lanka</v>
      </c>
      <c r="B164" s="47" t="str">
        <f>'Indicator Data'!B167</f>
        <v>LKA</v>
      </c>
      <c r="C164" s="93">
        <f>IF('Indicator Data'!AR167="No data","x",ROUND(IF('Indicator Data'!AR167&gt;C$195,0,IF('Indicator Data'!AR167&lt;C$194,10,(C$195-'Indicator Data'!AR167)/(C$195-C$194)*10)),1))</f>
        <v>3.6</v>
      </c>
      <c r="D164" s="94">
        <f t="shared" si="16"/>
        <v>3.6</v>
      </c>
      <c r="E164" s="93">
        <f>IF('Indicator Data'!AT167="No data","x",ROUND(IF('Indicator Data'!AT167&gt;E$195,0,IF('Indicator Data'!AT167&lt;E$194,10,(E$195-'Indicator Data'!AT167)/(E$195-E$194)*10)),1))</f>
        <v>6.2</v>
      </c>
      <c r="F164" s="93">
        <f>IF('Indicator Data'!AS167="No data","x",ROUND(IF('Indicator Data'!AS167&gt;F$195,0,IF('Indicator Data'!AS167&lt;F$194,10,(F$195-'Indicator Data'!AS167)/(F$195-F$194)*10)),1))</f>
        <v>5.3</v>
      </c>
      <c r="G164" s="94">
        <f t="shared" si="17"/>
        <v>5.8</v>
      </c>
      <c r="H164" s="95">
        <f t="shared" si="18"/>
        <v>4.7</v>
      </c>
      <c r="I164" s="93">
        <f>IF('Indicator Data'!AV167="No data","x",ROUND(IF('Indicator Data'!AV167^2&gt;I$195,0,IF('Indicator Data'!AV167^2&lt;I$194,10,(I$195-'Indicator Data'!AV167^2)/(I$195-I$194)*10)),1))</f>
        <v>1.7</v>
      </c>
      <c r="J164" s="93">
        <f>IF(OR('Indicator Data'!AU167=0,'Indicator Data'!AU167="No data"),"x",ROUND(IF('Indicator Data'!AU167&gt;J$195,0,IF('Indicator Data'!AU167&lt;J$194,10,(J$195-'Indicator Data'!AU167)/(J$195-J$194)*10)),1))</f>
        <v>0.4</v>
      </c>
      <c r="K164" s="93">
        <f>IF('Indicator Data'!AW167="No data","x",ROUND(IF('Indicator Data'!AW167&gt;K$195,0,IF('Indicator Data'!AW167&lt;K$194,10,(K$195-'Indicator Data'!AW167)/(K$195-K$194)*10)),1))</f>
        <v>6.8</v>
      </c>
      <c r="L164" s="93">
        <f>IF('Indicator Data'!AX167="No data","x",ROUND(IF('Indicator Data'!AX167&gt;L$195,0,IF('Indicator Data'!AX167&lt;L$194,10,(L$195-'Indicator Data'!AX167)/(L$195-L$194)*10)),1))</f>
        <v>4.2</v>
      </c>
      <c r="M164" s="94">
        <f t="shared" si="19"/>
        <v>3.3</v>
      </c>
      <c r="N164" s="143">
        <f>IF('Indicator Data'!AY167="No data","x",'Indicator Data'!AY167/'Indicator Data'!BE167*100)</f>
        <v>41.460692074629243</v>
      </c>
      <c r="O164" s="93">
        <f t="shared" si="20"/>
        <v>5.9</v>
      </c>
      <c r="P164" s="93">
        <f>IF('Indicator Data'!AZ167="No data","x",ROUND(IF('Indicator Data'!AZ167&gt;P$195,0,IF('Indicator Data'!AZ167&lt;P$194,10,(P$195-'Indicator Data'!AZ167)/(P$195-P$194)*10)),1))</f>
        <v>0.5</v>
      </c>
      <c r="Q164" s="93">
        <f>IF('Indicator Data'!BA167="No data","x",ROUND(IF('Indicator Data'!BA167&gt;Q$195,0,IF('Indicator Data'!BA167&lt;Q$194,10,(Q$195-'Indicator Data'!BA167)/(Q$195-Q$194)*10)),1))</f>
        <v>0.9</v>
      </c>
      <c r="R164" s="94">
        <f t="shared" si="21"/>
        <v>2.4</v>
      </c>
      <c r="S164" s="93">
        <f>IF('Indicator Data'!Y167="No data","x",ROUND(IF('Indicator Data'!Y167&gt;S$195,0,IF('Indicator Data'!Y167&lt;S$194,10,(S$195-'Indicator Data'!Y167)/(S$195-S$194)*10)),1))</f>
        <v>8.3000000000000007</v>
      </c>
      <c r="T164" s="93">
        <f>IF('Indicator Data'!Z167="No data","x",ROUND(IF('Indicator Data'!Z167&gt;T$195,0,IF('Indicator Data'!Z167&lt;T$194,10,(T$195-'Indicator Data'!Z167)/(T$195-T$194)*10)),1))</f>
        <v>0</v>
      </c>
      <c r="U164" s="93">
        <f>IF('Indicator Data'!AC167="No data","x",ROUND(IF('Indicator Data'!AC167&gt;U$195,0,IF('Indicator Data'!AC167&lt;U$194,10,(U$195-'Indicator Data'!AC167)/(U$195-U$194)*10)),1))</f>
        <v>9</v>
      </c>
      <c r="V164" s="93">
        <f>IF('Indicator Data'!AD167="No data","x",ROUND(IF('Indicator Data'!AD167&gt;V$195,10,IF('Indicator Data'!AD167&lt;V$194,0,10-(V$195-'Indicator Data'!AD167)/(V$195-V$194)*10)),1))</f>
        <v>0.3</v>
      </c>
      <c r="W164" s="94">
        <f t="shared" si="22"/>
        <v>4.4000000000000004</v>
      </c>
      <c r="X164" s="95">
        <f t="shared" si="23"/>
        <v>3.4</v>
      </c>
      <c r="Y164" s="171"/>
    </row>
    <row r="165" spans="1:25" s="4" customFormat="1" x14ac:dyDescent="0.35">
      <c r="A165" s="126" t="str">
        <f>'Indicator Data'!A168</f>
        <v>Sudan</v>
      </c>
      <c r="B165" s="47" t="str">
        <f>'Indicator Data'!B168</f>
        <v>SDN</v>
      </c>
      <c r="C165" s="93">
        <f>IF('Indicator Data'!AR168="No data","x",ROUND(IF('Indicator Data'!AR168&gt;C$195,0,IF('Indicator Data'!AR168&lt;C$194,10,(C$195-'Indicator Data'!AR168)/(C$195-C$194)*10)),1))</f>
        <v>4.9000000000000004</v>
      </c>
      <c r="D165" s="94">
        <f t="shared" si="16"/>
        <v>4.9000000000000004</v>
      </c>
      <c r="E165" s="93">
        <f>IF('Indicator Data'!AT168="No data","x",ROUND(IF('Indicator Data'!AT168&gt;E$195,0,IF('Indicator Data'!AT168&lt;E$194,10,(E$195-'Indicator Data'!AT168)/(E$195-E$194)*10)),1))</f>
        <v>8.4</v>
      </c>
      <c r="F165" s="93">
        <f>IF('Indicator Data'!AS168="No data","x",ROUND(IF('Indicator Data'!AS168&gt;F$195,0,IF('Indicator Data'!AS168&lt;F$194,10,(F$195-'Indicator Data'!AS168)/(F$195-F$194)*10)),1))</f>
        <v>7.8</v>
      </c>
      <c r="G165" s="94">
        <f t="shared" si="17"/>
        <v>8.1</v>
      </c>
      <c r="H165" s="95">
        <f t="shared" si="18"/>
        <v>6.5</v>
      </c>
      <c r="I165" s="93">
        <f>IF('Indicator Data'!AV168="No data","x",ROUND(IF('Indicator Data'!AV168^2&gt;I$195,0,IF('Indicator Data'!AV168^2&lt;I$194,10,(I$195-'Indicator Data'!AV168^2)/(I$195-I$194)*10)),1))</f>
        <v>7.2</v>
      </c>
      <c r="J165" s="93">
        <f>IF(OR('Indicator Data'!AU168=0,'Indicator Data'!AU168="No data"),"x",ROUND(IF('Indicator Data'!AU168&gt;J$195,0,IF('Indicator Data'!AU168&lt;J$194,10,(J$195-'Indicator Data'!AU168)/(J$195-J$194)*10)),1))</f>
        <v>6.1</v>
      </c>
      <c r="K165" s="93">
        <f>IF('Indicator Data'!AW168="No data","x",ROUND(IF('Indicator Data'!AW168&gt;K$195,0,IF('Indicator Data'!AW168&lt;K$194,10,(K$195-'Indicator Data'!AW168)/(K$195-K$194)*10)),1))</f>
        <v>7.2</v>
      </c>
      <c r="L165" s="93">
        <f>IF('Indicator Data'!AX168="No data","x",ROUND(IF('Indicator Data'!AX168&gt;L$195,0,IF('Indicator Data'!AX168&lt;L$194,10,(L$195-'Indicator Data'!AX168)/(L$195-L$194)*10)),1))</f>
        <v>6.7</v>
      </c>
      <c r="M165" s="94">
        <f t="shared" si="19"/>
        <v>6.8</v>
      </c>
      <c r="N165" s="143">
        <f>IF('Indicator Data'!AY168="No data","x",'Indicator Data'!AY168/'Indicator Data'!BE168*100)</f>
        <v>2.1043771043771047</v>
      </c>
      <c r="O165" s="93">
        <f t="shared" si="20"/>
        <v>9.9</v>
      </c>
      <c r="P165" s="93">
        <f>IF('Indicator Data'!AZ168="No data","x",ROUND(IF('Indicator Data'!AZ168&gt;P$195,0,IF('Indicator Data'!AZ168&lt;P$194,10,(P$195-'Indicator Data'!AZ168)/(P$195-P$194)*10)),1))</f>
        <v>8.5</v>
      </c>
      <c r="Q165" s="93">
        <f>IF('Indicator Data'!BA168="No data","x",ROUND(IF('Indicator Data'!BA168&gt;Q$195,0,IF('Indicator Data'!BA168&lt;Q$194,10,(Q$195-'Indicator Data'!BA168)/(Q$195-Q$194)*10)),1))</f>
        <v>8.9</v>
      </c>
      <c r="R165" s="94">
        <f t="shared" si="21"/>
        <v>9.1</v>
      </c>
      <c r="S165" s="93">
        <f>IF('Indicator Data'!Y168="No data","x",ROUND(IF('Indicator Data'!Y168&gt;S$195,0,IF('Indicator Data'!Y168&lt;S$194,10,(S$195-'Indicator Data'!Y168)/(S$195-S$194)*10)),1))</f>
        <v>9.3000000000000007</v>
      </c>
      <c r="T165" s="93">
        <f>IF('Indicator Data'!Z168="No data","x",ROUND(IF('Indicator Data'!Z168&gt;T$195,0,IF('Indicator Data'!Z168&lt;T$194,10,(T$195-'Indicator Data'!Z168)/(T$195-T$194)*10)),1))</f>
        <v>2.2999999999999998</v>
      </c>
      <c r="U165" s="93">
        <f>IF('Indicator Data'!AC168="No data","x",ROUND(IF('Indicator Data'!AC168&gt;U$195,0,IF('Indicator Data'!AC168&lt;U$194,10,(U$195-'Indicator Data'!AC168)/(U$195-U$194)*10)),1))</f>
        <v>9.1999999999999993</v>
      </c>
      <c r="V165" s="93">
        <f>IF('Indicator Data'!AD168="No data","x",ROUND(IF('Indicator Data'!AD168&gt;V$195,10,IF('Indicator Data'!AD168&lt;V$194,0,10-(V$195-'Indicator Data'!AD168)/(V$195-V$194)*10)),1))</f>
        <v>3.5</v>
      </c>
      <c r="W165" s="94">
        <f t="shared" si="22"/>
        <v>6.1</v>
      </c>
      <c r="X165" s="95">
        <f t="shared" si="23"/>
        <v>7.3</v>
      </c>
      <c r="Y165" s="171"/>
    </row>
    <row r="166" spans="1:25" s="4" customFormat="1" x14ac:dyDescent="0.35">
      <c r="A166" s="126" t="str">
        <f>'Indicator Data'!A169</f>
        <v>Suriname</v>
      </c>
      <c r="B166" s="47" t="str">
        <f>'Indicator Data'!B169</f>
        <v>SUR</v>
      </c>
      <c r="C166" s="93" t="str">
        <f>IF('Indicator Data'!AR169="No data","x",ROUND(IF('Indicator Data'!AR169&gt;C$195,0,IF('Indicator Data'!AR169&lt;C$194,10,(C$195-'Indicator Data'!AR169)/(C$195-C$194)*10)),1))</f>
        <v>x</v>
      </c>
      <c r="D166" s="94" t="str">
        <f t="shared" si="16"/>
        <v>x</v>
      </c>
      <c r="E166" s="93">
        <f>IF('Indicator Data'!AT169="No data","x",ROUND(IF('Indicator Data'!AT169&gt;E$195,0,IF('Indicator Data'!AT169&lt;E$194,10,(E$195-'Indicator Data'!AT169)/(E$195-E$194)*10)),1))</f>
        <v>5.7</v>
      </c>
      <c r="F166" s="93">
        <f>IF('Indicator Data'!AS169="No data","x",ROUND(IF('Indicator Data'!AS169&gt;F$195,0,IF('Indicator Data'!AS169&lt;F$194,10,(F$195-'Indicator Data'!AS169)/(F$195-F$194)*10)),1))</f>
        <v>6.2</v>
      </c>
      <c r="G166" s="94">
        <f t="shared" si="17"/>
        <v>6</v>
      </c>
      <c r="H166" s="95">
        <f t="shared" si="18"/>
        <v>6</v>
      </c>
      <c r="I166" s="93">
        <f>IF('Indicator Data'!AV169="No data","x",ROUND(IF('Indicator Data'!AV169^2&gt;I$195,0,IF('Indicator Data'!AV169^2&lt;I$194,10,(I$195-'Indicator Data'!AV169^2)/(I$195-I$194)*10)),1))</f>
        <v>1</v>
      </c>
      <c r="J166" s="93">
        <f>IF(OR('Indicator Data'!AU169=0,'Indicator Data'!AU169="No data"),"x",ROUND(IF('Indicator Data'!AU169&gt;J$195,0,IF('Indicator Data'!AU169&lt;J$194,10,(J$195-'Indicator Data'!AU169)/(J$195-J$194)*10)),1))</f>
        <v>1.3</v>
      </c>
      <c r="K166" s="93">
        <f>IF('Indicator Data'!AW169="No data","x",ROUND(IF('Indicator Data'!AW169&gt;K$195,0,IF('Indicator Data'!AW169&lt;K$194,10,(K$195-'Indicator Data'!AW169)/(K$195-K$194)*10)),1))</f>
        <v>5.5</v>
      </c>
      <c r="L166" s="93">
        <f>IF('Indicator Data'!AX169="No data","x",ROUND(IF('Indicator Data'!AX169&gt;L$195,0,IF('Indicator Data'!AX169&lt;L$194,10,(L$195-'Indicator Data'!AX169)/(L$195-L$194)*10)),1))</f>
        <v>2.8</v>
      </c>
      <c r="M166" s="94">
        <f t="shared" si="19"/>
        <v>2.7</v>
      </c>
      <c r="N166" s="143">
        <f>IF('Indicator Data'!AY169="No data","x",'Indicator Data'!AY169/'Indicator Data'!BE169*100)</f>
        <v>4.3589743589743586</v>
      </c>
      <c r="O166" s="93">
        <f t="shared" si="20"/>
        <v>9.6999999999999993</v>
      </c>
      <c r="P166" s="93">
        <f>IF('Indicator Data'!AZ169="No data","x",ROUND(IF('Indicator Data'!AZ169&gt;P$195,0,IF('Indicator Data'!AZ169&lt;P$194,10,(P$195-'Indicator Data'!AZ169)/(P$195-P$194)*10)),1))</f>
        <v>2.2999999999999998</v>
      </c>
      <c r="Q166" s="93">
        <f>IF('Indicator Data'!BA169="No data","x",ROUND(IF('Indicator Data'!BA169&gt;Q$195,0,IF('Indicator Data'!BA169&lt;Q$194,10,(Q$195-'Indicator Data'!BA169)/(Q$195-Q$194)*10)),1))</f>
        <v>1</v>
      </c>
      <c r="R166" s="94">
        <f t="shared" si="21"/>
        <v>4.3</v>
      </c>
      <c r="S166" s="93">
        <f>IF('Indicator Data'!Y169="No data","x",ROUND(IF('Indicator Data'!Y169&gt;S$195,0,IF('Indicator Data'!Y169&lt;S$194,10,(S$195-'Indicator Data'!Y169)/(S$195-S$194)*10)),1))</f>
        <v>7.4</v>
      </c>
      <c r="T166" s="93">
        <f>IF('Indicator Data'!Z169="No data","x",ROUND(IF('Indicator Data'!Z169&gt;T$195,0,IF('Indicator Data'!Z169&lt;T$194,10,(T$195-'Indicator Data'!Z169)/(T$195-T$194)*10)),1))</f>
        <v>0.5</v>
      </c>
      <c r="U166" s="93">
        <f>IF('Indicator Data'!AC169="No data","x",ROUND(IF('Indicator Data'!AC169&gt;U$195,0,IF('Indicator Data'!AC169&lt;U$194,10,(U$195-'Indicator Data'!AC169)/(U$195-U$194)*10)),1))</f>
        <v>6.7</v>
      </c>
      <c r="V166" s="93">
        <f>IF('Indicator Data'!AD169="No data","x",ROUND(IF('Indicator Data'!AD169&gt;V$195,10,IF('Indicator Data'!AD169&lt;V$194,0,10-(V$195-'Indicator Data'!AD169)/(V$195-V$194)*10)),1))</f>
        <v>1.7</v>
      </c>
      <c r="W166" s="94">
        <f t="shared" si="22"/>
        <v>4.0999999999999996</v>
      </c>
      <c r="X166" s="95">
        <f t="shared" si="23"/>
        <v>3.7</v>
      </c>
      <c r="Y166" s="171"/>
    </row>
    <row r="167" spans="1:25" s="4" customFormat="1" x14ac:dyDescent="0.35">
      <c r="A167" s="126" t="str">
        <f>'Indicator Data'!A170</f>
        <v>Sweden</v>
      </c>
      <c r="B167" s="47" t="str">
        <f>'Indicator Data'!B170</f>
        <v>SWE</v>
      </c>
      <c r="C167" s="93">
        <f>IF('Indicator Data'!AR170="No data","x",ROUND(IF('Indicator Data'!AR170&gt;C$195,0,IF('Indicator Data'!AR170&lt;C$194,10,(C$195-'Indicator Data'!AR170)/(C$195-C$194)*10)),1))</f>
        <v>2.5</v>
      </c>
      <c r="D167" s="94">
        <f t="shared" si="16"/>
        <v>2.5</v>
      </c>
      <c r="E167" s="93">
        <f>IF('Indicator Data'!AT170="No data","x",ROUND(IF('Indicator Data'!AT170&gt;E$195,0,IF('Indicator Data'!AT170&lt;E$194,10,(E$195-'Indicator Data'!AT170)/(E$195-E$194)*10)),1))</f>
        <v>1.5</v>
      </c>
      <c r="F167" s="93">
        <f>IF('Indicator Data'!AS170="No data","x",ROUND(IF('Indicator Data'!AS170&gt;F$195,0,IF('Indicator Data'!AS170&lt;F$194,10,(F$195-'Indicator Data'!AS170)/(F$195-F$194)*10)),1))</f>
        <v>1.3</v>
      </c>
      <c r="G167" s="94">
        <f t="shared" si="17"/>
        <v>1.4</v>
      </c>
      <c r="H167" s="95">
        <f t="shared" si="18"/>
        <v>2</v>
      </c>
      <c r="I167" s="93" t="str">
        <f>IF('Indicator Data'!AV170="No data","x",ROUND(IF('Indicator Data'!AV170^2&gt;I$195,0,IF('Indicator Data'!AV170^2&lt;I$194,10,(I$195-'Indicator Data'!AV170^2)/(I$195-I$194)*10)),1))</f>
        <v>x</v>
      </c>
      <c r="J167" s="93">
        <f>IF(OR('Indicator Data'!AU170=0,'Indicator Data'!AU170="No data"),"x",ROUND(IF('Indicator Data'!AU170&gt;J$195,0,IF('Indicator Data'!AU170&lt;J$194,10,(J$195-'Indicator Data'!AU170)/(J$195-J$194)*10)),1))</f>
        <v>0</v>
      </c>
      <c r="K167" s="93">
        <f>IF('Indicator Data'!AW170="No data","x",ROUND(IF('Indicator Data'!AW170&gt;K$195,0,IF('Indicator Data'!AW170&lt;K$194,10,(K$195-'Indicator Data'!AW170)/(K$195-K$194)*10)),1))</f>
        <v>1</v>
      </c>
      <c r="L167" s="93">
        <f>IF('Indicator Data'!AX170="No data","x",ROUND(IF('Indicator Data'!AX170&gt;L$195,0,IF('Indicator Data'!AX170&lt;L$194,10,(L$195-'Indicator Data'!AX170)/(L$195-L$194)*10)),1))</f>
        <v>3.8</v>
      </c>
      <c r="M167" s="94">
        <f t="shared" si="19"/>
        <v>1.6</v>
      </c>
      <c r="N167" s="143">
        <f>IF('Indicator Data'!AY170="No data","x",'Indicator Data'!AY170/'Indicator Data'!BE170*100)</f>
        <v>73.110103816347419</v>
      </c>
      <c r="O167" s="93">
        <f t="shared" si="20"/>
        <v>2.7</v>
      </c>
      <c r="P167" s="93">
        <f>IF('Indicator Data'!AZ170="No data","x",ROUND(IF('Indicator Data'!AZ170&gt;P$195,0,IF('Indicator Data'!AZ170&lt;P$194,10,(P$195-'Indicator Data'!AZ170)/(P$195-P$194)*10)),1))</f>
        <v>0.1</v>
      </c>
      <c r="Q167" s="93">
        <f>IF('Indicator Data'!BA170="No data","x",ROUND(IF('Indicator Data'!BA170&gt;Q$195,0,IF('Indicator Data'!BA170&lt;Q$194,10,(Q$195-'Indicator Data'!BA170)/(Q$195-Q$194)*10)),1))</f>
        <v>0</v>
      </c>
      <c r="R167" s="94">
        <f t="shared" si="21"/>
        <v>0.9</v>
      </c>
      <c r="S167" s="93">
        <f>IF('Indicator Data'!Y170="No data","x",ROUND(IF('Indicator Data'!Y170&gt;S$195,0,IF('Indicator Data'!Y170&lt;S$194,10,(S$195-'Indicator Data'!Y170)/(S$195-S$194)*10)),1))</f>
        <v>0.2</v>
      </c>
      <c r="T167" s="93">
        <f>IF('Indicator Data'!Z170="No data","x",ROUND(IF('Indicator Data'!Z170&gt;T$195,0,IF('Indicator Data'!Z170&lt;T$194,10,(T$195-'Indicator Data'!Z170)/(T$195-T$194)*10)),1))</f>
        <v>0.5</v>
      </c>
      <c r="U167" s="93">
        <f>IF('Indicator Data'!AC170="No data","x",ROUND(IF('Indicator Data'!AC170&gt;U$195,0,IF('Indicator Data'!AC170&lt;U$194,10,(U$195-'Indicator Data'!AC170)/(U$195-U$194)*10)),1))</f>
        <v>0</v>
      </c>
      <c r="V167" s="93">
        <f>IF('Indicator Data'!AD170="No data","x",ROUND(IF('Indicator Data'!AD170&gt;V$195,10,IF('Indicator Data'!AD170&lt;V$194,0,10-(V$195-'Indicator Data'!AD170)/(V$195-V$194)*10)),1))</f>
        <v>0</v>
      </c>
      <c r="W167" s="94">
        <f t="shared" si="22"/>
        <v>0.2</v>
      </c>
      <c r="X167" s="95">
        <f t="shared" si="23"/>
        <v>0.9</v>
      </c>
      <c r="Y167" s="171"/>
    </row>
    <row r="168" spans="1:25" s="4" customFormat="1" x14ac:dyDescent="0.35">
      <c r="A168" s="126" t="str">
        <f>'Indicator Data'!A171</f>
        <v>Switzerland</v>
      </c>
      <c r="B168" s="47" t="str">
        <f>'Indicator Data'!B171</f>
        <v>CHE</v>
      </c>
      <c r="C168" s="93">
        <f>IF('Indicator Data'!AR171="No data","x",ROUND(IF('Indicator Data'!AR171&gt;C$195,0,IF('Indicator Data'!AR171&lt;C$194,10,(C$195-'Indicator Data'!AR171)/(C$195-C$194)*10)),1))</f>
        <v>0.9</v>
      </c>
      <c r="D168" s="94">
        <f t="shared" si="16"/>
        <v>0.9</v>
      </c>
      <c r="E168" s="93">
        <f>IF('Indicator Data'!AT171="No data","x",ROUND(IF('Indicator Data'!AT171&gt;E$195,0,IF('Indicator Data'!AT171&lt;E$194,10,(E$195-'Indicator Data'!AT171)/(E$195-E$194)*10)),1))</f>
        <v>1.5</v>
      </c>
      <c r="F168" s="93">
        <f>IF('Indicator Data'!AS171="No data","x",ROUND(IF('Indicator Data'!AS171&gt;F$195,0,IF('Indicator Data'!AS171&lt;F$194,10,(F$195-'Indicator Data'!AS171)/(F$195-F$194)*10)),1))</f>
        <v>0.9</v>
      </c>
      <c r="G168" s="94">
        <f t="shared" si="17"/>
        <v>1.2</v>
      </c>
      <c r="H168" s="95">
        <f t="shared" si="18"/>
        <v>1.1000000000000001</v>
      </c>
      <c r="I168" s="93" t="str">
        <f>IF('Indicator Data'!AV171="No data","x",ROUND(IF('Indicator Data'!AV171^2&gt;I$195,0,IF('Indicator Data'!AV171^2&lt;I$194,10,(I$195-'Indicator Data'!AV171^2)/(I$195-I$194)*10)),1))</f>
        <v>x</v>
      </c>
      <c r="J168" s="93">
        <f>IF(OR('Indicator Data'!AU171=0,'Indicator Data'!AU171="No data"),"x",ROUND(IF('Indicator Data'!AU171&gt;J$195,0,IF('Indicator Data'!AU171&lt;J$194,10,(J$195-'Indicator Data'!AU171)/(J$195-J$194)*10)),1))</f>
        <v>0</v>
      </c>
      <c r="K168" s="93">
        <f>IF('Indicator Data'!AW171="No data","x",ROUND(IF('Indicator Data'!AW171&gt;K$195,0,IF('Indicator Data'!AW171&lt;K$194,10,(K$195-'Indicator Data'!AW171)/(K$195-K$194)*10)),1))</f>
        <v>1.1000000000000001</v>
      </c>
      <c r="L168" s="93">
        <f>IF('Indicator Data'!AX171="No data","x",ROUND(IF('Indicator Data'!AX171&gt;L$195,0,IF('Indicator Data'!AX171&lt;L$194,10,(L$195-'Indicator Data'!AX171)/(L$195-L$194)*10)),1))</f>
        <v>3.3</v>
      </c>
      <c r="M168" s="94">
        <f t="shared" si="19"/>
        <v>1.5</v>
      </c>
      <c r="N168" s="143">
        <f>IF('Indicator Data'!AY171="No data","x",'Indicator Data'!AY171/'Indicator Data'!BE171*100)</f>
        <v>400</v>
      </c>
      <c r="O168" s="93">
        <f t="shared" si="20"/>
        <v>0</v>
      </c>
      <c r="P168" s="93">
        <f>IF('Indicator Data'!AZ171="No data","x",ROUND(IF('Indicator Data'!AZ171&gt;P$195,0,IF('Indicator Data'!AZ171&lt;P$194,10,(P$195-'Indicator Data'!AZ171)/(P$195-P$194)*10)),1))</f>
        <v>0</v>
      </c>
      <c r="Q168" s="93">
        <f>IF('Indicator Data'!BA171="No data","x",ROUND(IF('Indicator Data'!BA171&gt;Q$195,0,IF('Indicator Data'!BA171&lt;Q$194,10,(Q$195-'Indicator Data'!BA171)/(Q$195-Q$194)*10)),1))</f>
        <v>0</v>
      </c>
      <c r="R168" s="94">
        <f t="shared" si="21"/>
        <v>0</v>
      </c>
      <c r="S168" s="93">
        <f>IF('Indicator Data'!Y171="No data","x",ROUND(IF('Indicator Data'!Y171&gt;S$195,0,IF('Indicator Data'!Y171&lt;S$194,10,(S$195-'Indicator Data'!Y171)/(S$195-S$194)*10)),1))</f>
        <v>0</v>
      </c>
      <c r="T168" s="93">
        <f>IF('Indicator Data'!Z171="No data","x",ROUND(IF('Indicator Data'!Z171&gt;T$195,0,IF('Indicator Data'!Z171&lt;T$194,10,(T$195-'Indicator Data'!Z171)/(T$195-T$194)*10)),1))</f>
        <v>1</v>
      </c>
      <c r="U168" s="93">
        <f>IF('Indicator Data'!AC171="No data","x",ROUND(IF('Indicator Data'!AC171&gt;U$195,0,IF('Indicator Data'!AC171&lt;U$194,10,(U$195-'Indicator Data'!AC171)/(U$195-U$194)*10)),1))</f>
        <v>0</v>
      </c>
      <c r="V168" s="93">
        <f>IF('Indicator Data'!AD171="No data","x",ROUND(IF('Indicator Data'!AD171&gt;V$195,10,IF('Indicator Data'!AD171&lt;V$194,0,10-(V$195-'Indicator Data'!AD171)/(V$195-V$194)*10)),1))</f>
        <v>0.1</v>
      </c>
      <c r="W168" s="94">
        <f t="shared" si="22"/>
        <v>0.3</v>
      </c>
      <c r="X168" s="95">
        <f t="shared" si="23"/>
        <v>0.6</v>
      </c>
      <c r="Y168" s="171"/>
    </row>
    <row r="169" spans="1:25" s="4" customFormat="1" x14ac:dyDescent="0.35">
      <c r="A169" s="126" t="str">
        <f>'Indicator Data'!A172</f>
        <v>Syria</v>
      </c>
      <c r="B169" s="47" t="str">
        <f>'Indicator Data'!B172</f>
        <v>SYR</v>
      </c>
      <c r="C169" s="93">
        <f>IF('Indicator Data'!AR172="No data","x",ROUND(IF('Indicator Data'!AR172&gt;C$195,0,IF('Indicator Data'!AR172&lt;C$194,10,(C$195-'Indicator Data'!AR172)/(C$195-C$194)*10)),1))</f>
        <v>4.5999999999999996</v>
      </c>
      <c r="D169" s="94">
        <f t="shared" si="16"/>
        <v>4.5999999999999996</v>
      </c>
      <c r="E169" s="93">
        <f>IF('Indicator Data'!AT172="No data","x",ROUND(IF('Indicator Data'!AT172&gt;E$195,0,IF('Indicator Data'!AT172&lt;E$194,10,(E$195-'Indicator Data'!AT172)/(E$195-E$194)*10)),1))</f>
        <v>8.6999999999999993</v>
      </c>
      <c r="F169" s="93">
        <f>IF('Indicator Data'!AS172="No data","x",ROUND(IF('Indicator Data'!AS172&gt;F$195,0,IF('Indicator Data'!AS172&lt;F$194,10,(F$195-'Indicator Data'!AS172)/(F$195-F$194)*10)),1))</f>
        <v>8.6</v>
      </c>
      <c r="G169" s="94">
        <f t="shared" si="17"/>
        <v>8.6999999999999993</v>
      </c>
      <c r="H169" s="95">
        <f t="shared" si="18"/>
        <v>6.7</v>
      </c>
      <c r="I169" s="93">
        <f>IF('Indicator Data'!AV172="No data","x",ROUND(IF('Indicator Data'!AV172^2&gt;I$195,0,IF('Indicator Data'!AV172^2&lt;I$194,10,(I$195-'Indicator Data'!AV172^2)/(I$195-I$194)*10)),1))</f>
        <v>2.8</v>
      </c>
      <c r="J169" s="93">
        <f>IF(OR('Indicator Data'!AU172=0,'Indicator Data'!AU172="No data"),"x",ROUND(IF('Indicator Data'!AU172&gt;J$195,0,IF('Indicator Data'!AU172&lt;J$194,10,(J$195-'Indicator Data'!AU172)/(J$195-J$194)*10)),1))</f>
        <v>0</v>
      </c>
      <c r="K169" s="93">
        <f>IF('Indicator Data'!AW172="No data","x",ROUND(IF('Indicator Data'!AW172&gt;K$195,0,IF('Indicator Data'!AW172&lt;K$194,10,(K$195-'Indicator Data'!AW172)/(K$195-K$194)*10)),1))</f>
        <v>7</v>
      </c>
      <c r="L169" s="93">
        <f>IF('Indicator Data'!AX172="No data","x",ROUND(IF('Indicator Data'!AX172&gt;L$195,0,IF('Indicator Data'!AX172&lt;L$194,10,(L$195-'Indicator Data'!AX172)/(L$195-L$194)*10)),1))</f>
        <v>7.5</v>
      </c>
      <c r="M169" s="94">
        <f t="shared" si="19"/>
        <v>4.3</v>
      </c>
      <c r="N169" s="143">
        <f>IF('Indicator Data'!AY172="No data","x",'Indicator Data'!AY172/'Indicator Data'!BE172*100)</f>
        <v>35.397266241899473</v>
      </c>
      <c r="O169" s="93">
        <f t="shared" si="20"/>
        <v>6.5</v>
      </c>
      <c r="P169" s="93">
        <f>IF('Indicator Data'!AZ172="No data","x",ROUND(IF('Indicator Data'!AZ172&gt;P$195,0,IF('Indicator Data'!AZ172&lt;P$194,10,(P$195-'Indicator Data'!AZ172)/(P$195-P$194)*10)),1))</f>
        <v>0.5</v>
      </c>
      <c r="Q169" s="93">
        <f>IF('Indicator Data'!BA172="No data","x",ROUND(IF('Indicator Data'!BA172&gt;Q$195,0,IF('Indicator Data'!BA172&lt;Q$194,10,(Q$195-'Indicator Data'!BA172)/(Q$195-Q$194)*10)),1))</f>
        <v>2</v>
      </c>
      <c r="R169" s="94">
        <f t="shared" si="21"/>
        <v>3</v>
      </c>
      <c r="S169" s="93">
        <f>IF('Indicator Data'!Y172="No data","x",ROUND(IF('Indicator Data'!Y172&gt;S$195,0,IF('Indicator Data'!Y172&lt;S$194,10,(S$195-'Indicator Data'!Y172)/(S$195-S$194)*10)),1))</f>
        <v>6.4</v>
      </c>
      <c r="T169" s="93">
        <f>IF('Indicator Data'!Z172="No data","x",ROUND(IF('Indicator Data'!Z172&gt;T$195,0,IF('Indicator Data'!Z172&lt;T$194,10,(T$195-'Indicator Data'!Z172)/(T$195-T$194)*10)),1))</f>
        <v>8.1999999999999993</v>
      </c>
      <c r="U169" s="93">
        <f>IF('Indicator Data'!AC172="No data","x",ROUND(IF('Indicator Data'!AC172&gt;U$195,0,IF('Indicator Data'!AC172&lt;U$194,10,(U$195-'Indicator Data'!AC172)/(U$195-U$194)*10)),1))</f>
        <v>9.6</v>
      </c>
      <c r="V169" s="93">
        <f>IF('Indicator Data'!AD172="No data","x",ROUND(IF('Indicator Data'!AD172&gt;V$195,10,IF('Indicator Data'!AD172&lt;V$194,0,10-(V$195-'Indicator Data'!AD172)/(V$195-V$194)*10)),1))</f>
        <v>0.8</v>
      </c>
      <c r="W169" s="94">
        <f t="shared" si="22"/>
        <v>6.3</v>
      </c>
      <c r="X169" s="95">
        <f t="shared" si="23"/>
        <v>4.5</v>
      </c>
      <c r="Y169" s="171"/>
    </row>
    <row r="170" spans="1:25" s="4" customFormat="1" x14ac:dyDescent="0.35">
      <c r="A170" s="126" t="str">
        <f>'Indicator Data'!A173</f>
        <v>Tajikistan</v>
      </c>
      <c r="B170" s="47" t="str">
        <f>'Indicator Data'!B173</f>
        <v>TJK</v>
      </c>
      <c r="C170" s="93">
        <f>IF('Indicator Data'!AR173="No data","x",ROUND(IF('Indicator Data'!AR173&gt;C$195,0,IF('Indicator Data'!AR173&lt;C$194,10,(C$195-'Indicator Data'!AR173)/(C$195-C$194)*10)),1))</f>
        <v>4.5999999999999996</v>
      </c>
      <c r="D170" s="94">
        <f t="shared" si="16"/>
        <v>4.5999999999999996</v>
      </c>
      <c r="E170" s="93">
        <f>IF('Indicator Data'!AT173="No data","x",ROUND(IF('Indicator Data'!AT173&gt;E$195,0,IF('Indicator Data'!AT173&lt;E$194,10,(E$195-'Indicator Data'!AT173)/(E$195-E$194)*10)),1))</f>
        <v>7.5</v>
      </c>
      <c r="F170" s="93">
        <f>IF('Indicator Data'!AS173="No data","x",ROUND(IF('Indicator Data'!AS173&gt;F$195,0,IF('Indicator Data'!AS173&lt;F$194,10,(F$195-'Indicator Data'!AS173)/(F$195-F$194)*10)),1))</f>
        <v>7.2</v>
      </c>
      <c r="G170" s="94">
        <f t="shared" si="17"/>
        <v>7.4</v>
      </c>
      <c r="H170" s="95">
        <f t="shared" si="18"/>
        <v>6</v>
      </c>
      <c r="I170" s="93">
        <f>IF('Indicator Data'!AV173="No data","x",ROUND(IF('Indicator Data'!AV173^2&gt;I$195,0,IF('Indicator Data'!AV173^2&lt;I$194,10,(I$195-'Indicator Data'!AV173^2)/(I$195-I$194)*10)),1))</f>
        <v>0</v>
      </c>
      <c r="J170" s="93">
        <f>IF(OR('Indicator Data'!AU173=0,'Indicator Data'!AU173="No data"),"x",ROUND(IF('Indicator Data'!AU173&gt;J$195,0,IF('Indicator Data'!AU173&lt;J$194,10,(J$195-'Indicator Data'!AU173)/(J$195-J$194)*10)),1))</f>
        <v>0</v>
      </c>
      <c r="K170" s="93">
        <f>IF('Indicator Data'!AW173="No data","x",ROUND(IF('Indicator Data'!AW173&gt;K$195,0,IF('Indicator Data'!AW173&lt;K$194,10,(K$195-'Indicator Data'!AW173)/(K$195-K$194)*10)),1))</f>
        <v>8</v>
      </c>
      <c r="L170" s="93">
        <f>IF('Indicator Data'!AX173="No data","x",ROUND(IF('Indicator Data'!AX173&gt;L$195,0,IF('Indicator Data'!AX173&lt;L$194,10,(L$195-'Indicator Data'!AX173)/(L$195-L$194)*10)),1))</f>
        <v>4.8</v>
      </c>
      <c r="M170" s="94">
        <f t="shared" si="19"/>
        <v>3.2</v>
      </c>
      <c r="N170" s="143">
        <f>IF('Indicator Data'!AY173="No data","x",'Indicator Data'!AY173/'Indicator Data'!BE173*100)</f>
        <v>10.002857959416977</v>
      </c>
      <c r="O170" s="93">
        <f t="shared" si="20"/>
        <v>9.1</v>
      </c>
      <c r="P170" s="93">
        <f>IF('Indicator Data'!AZ173="No data","x",ROUND(IF('Indicator Data'!AZ173&gt;P$195,0,IF('Indicator Data'!AZ173&lt;P$194,10,(P$195-'Indicator Data'!AZ173)/(P$195-P$194)*10)),1))</f>
        <v>0.6</v>
      </c>
      <c r="Q170" s="93">
        <f>IF('Indicator Data'!BA173="No data","x",ROUND(IF('Indicator Data'!BA173&gt;Q$195,0,IF('Indicator Data'!BA173&lt;Q$194,10,(Q$195-'Indicator Data'!BA173)/(Q$195-Q$194)*10)),1))</f>
        <v>5.2</v>
      </c>
      <c r="R170" s="94">
        <f t="shared" si="21"/>
        <v>5</v>
      </c>
      <c r="S170" s="93">
        <f>IF('Indicator Data'!Y173="No data","x",ROUND(IF('Indicator Data'!Y173&gt;S$195,0,IF('Indicator Data'!Y173&lt;S$194,10,(S$195-'Indicator Data'!Y173)/(S$195-S$194)*10)),1))</f>
        <v>5.2</v>
      </c>
      <c r="T170" s="93">
        <f>IF('Indicator Data'!Z173="No data","x",ROUND(IF('Indicator Data'!Z173&gt;T$195,0,IF('Indicator Data'!Z173&lt;T$194,10,(T$195-'Indicator Data'!Z173)/(T$195-T$194)*10)),1))</f>
        <v>0.3</v>
      </c>
      <c r="U170" s="93">
        <f>IF('Indicator Data'!AC173="No data","x",ROUND(IF('Indicator Data'!AC173&gt;U$195,0,IF('Indicator Data'!AC173&lt;U$194,10,(U$195-'Indicator Data'!AC173)/(U$195-U$194)*10)),1))</f>
        <v>9.5</v>
      </c>
      <c r="V170" s="93">
        <f>IF('Indicator Data'!AD173="No data","x",ROUND(IF('Indicator Data'!AD173&gt;V$195,10,IF('Indicator Data'!AD173&lt;V$194,0,10-(V$195-'Indicator Data'!AD173)/(V$195-V$194)*10)),1))</f>
        <v>0.4</v>
      </c>
      <c r="W170" s="94">
        <f t="shared" si="22"/>
        <v>3.9</v>
      </c>
      <c r="X170" s="95">
        <f t="shared" si="23"/>
        <v>4</v>
      </c>
      <c r="Y170" s="171"/>
    </row>
    <row r="171" spans="1:25" s="4" customFormat="1" x14ac:dyDescent="0.35">
      <c r="A171" s="126" t="str">
        <f>'Indicator Data'!A174</f>
        <v>Tanzania</v>
      </c>
      <c r="B171" s="47" t="str">
        <f>'Indicator Data'!B174</f>
        <v>TZA</v>
      </c>
      <c r="C171" s="93">
        <f>IF('Indicator Data'!AR174="No data","x",ROUND(IF('Indicator Data'!AR174&gt;C$195,0,IF('Indicator Data'!AR174&lt;C$194,10,(C$195-'Indicator Data'!AR174)/(C$195-C$194)*10)),1))</f>
        <v>3.5</v>
      </c>
      <c r="D171" s="94">
        <f t="shared" si="16"/>
        <v>3.5</v>
      </c>
      <c r="E171" s="93">
        <f>IF('Indicator Data'!AT174="No data","x",ROUND(IF('Indicator Data'!AT174&gt;E$195,0,IF('Indicator Data'!AT174&lt;E$194,10,(E$195-'Indicator Data'!AT174)/(E$195-E$194)*10)),1))</f>
        <v>6.4</v>
      </c>
      <c r="F171" s="93">
        <f>IF('Indicator Data'!AS174="No data","x",ROUND(IF('Indicator Data'!AS174&gt;F$195,0,IF('Indicator Data'!AS174&lt;F$194,10,(F$195-'Indicator Data'!AS174)/(F$195-F$194)*10)),1))</f>
        <v>6.3</v>
      </c>
      <c r="G171" s="94">
        <f t="shared" si="17"/>
        <v>6.4</v>
      </c>
      <c r="H171" s="95">
        <f t="shared" si="18"/>
        <v>5</v>
      </c>
      <c r="I171" s="93">
        <f>IF('Indicator Data'!AV174="No data","x",ROUND(IF('Indicator Data'!AV174^2&gt;I$195,0,IF('Indicator Data'!AV174^2&lt;I$194,10,(I$195-'Indicator Data'!AV174^2)/(I$195-I$194)*10)),1))</f>
        <v>3.9</v>
      </c>
      <c r="J171" s="93">
        <f>IF(OR('Indicator Data'!AU174=0,'Indicator Data'!AU174="No data"),"x",ROUND(IF('Indicator Data'!AU174&gt;J$195,0,IF('Indicator Data'!AU174&lt;J$194,10,(J$195-'Indicator Data'!AU174)/(J$195-J$194)*10)),1))</f>
        <v>6.7</v>
      </c>
      <c r="K171" s="93">
        <f>IF('Indicator Data'!AW174="No data","x",ROUND(IF('Indicator Data'!AW174&gt;K$195,0,IF('Indicator Data'!AW174&lt;K$194,10,(K$195-'Indicator Data'!AW174)/(K$195-K$194)*10)),1))</f>
        <v>8.6999999999999993</v>
      </c>
      <c r="L171" s="93">
        <f>IF('Indicator Data'!AX174="No data","x",ROUND(IF('Indicator Data'!AX174&gt;L$195,0,IF('Indicator Data'!AX174&lt;L$194,10,(L$195-'Indicator Data'!AX174)/(L$195-L$194)*10)),1))</f>
        <v>6.4</v>
      </c>
      <c r="M171" s="94">
        <f t="shared" si="19"/>
        <v>6.4</v>
      </c>
      <c r="N171" s="143">
        <f>IF('Indicator Data'!AY174="No data","x",'Indicator Data'!AY174/'Indicator Data'!BE174*100)</f>
        <v>8.1282456536464203</v>
      </c>
      <c r="O171" s="93">
        <f t="shared" si="20"/>
        <v>9.3000000000000007</v>
      </c>
      <c r="P171" s="93">
        <f>IF('Indicator Data'!AZ174="No data","x",ROUND(IF('Indicator Data'!AZ174&gt;P$195,0,IF('Indicator Data'!AZ174&lt;P$194,10,(P$195-'Indicator Data'!AZ174)/(P$195-P$194)*10)),1))</f>
        <v>9.4</v>
      </c>
      <c r="Q171" s="93">
        <f>IF('Indicator Data'!BA174="No data","x",ROUND(IF('Indicator Data'!BA174&gt;Q$195,0,IF('Indicator Data'!BA174&lt;Q$194,10,(Q$195-'Indicator Data'!BA174)/(Q$195-Q$194)*10)),1))</f>
        <v>8.9</v>
      </c>
      <c r="R171" s="94">
        <f t="shared" si="21"/>
        <v>9.1999999999999993</v>
      </c>
      <c r="S171" s="93">
        <f>IF('Indicator Data'!Y174="No data","x",ROUND(IF('Indicator Data'!Y174&gt;S$195,0,IF('Indicator Data'!Y174&lt;S$194,10,(S$195-'Indicator Data'!Y174)/(S$195-S$194)*10)),1))</f>
        <v>9.9</v>
      </c>
      <c r="T171" s="93">
        <f>IF('Indicator Data'!Z174="No data","x",ROUND(IF('Indicator Data'!Z174&gt;T$195,0,IF('Indicator Data'!Z174&lt;T$194,10,(T$195-'Indicator Data'!Z174)/(T$195-T$194)*10)),1))</f>
        <v>0</v>
      </c>
      <c r="U171" s="93">
        <f>IF('Indicator Data'!AC174="No data","x",ROUND(IF('Indicator Data'!AC174&gt;U$195,0,IF('Indicator Data'!AC174&lt;U$194,10,(U$195-'Indicator Data'!AC174)/(U$195-U$194)*10)),1))</f>
        <v>9.8000000000000007</v>
      </c>
      <c r="V171" s="93">
        <f>IF('Indicator Data'!AD174="No data","x",ROUND(IF('Indicator Data'!AD174&gt;V$195,10,IF('Indicator Data'!AD174&lt;V$194,0,10-(V$195-'Indicator Data'!AD174)/(V$195-V$194)*10)),1))</f>
        <v>4.4000000000000004</v>
      </c>
      <c r="W171" s="94">
        <f t="shared" si="22"/>
        <v>6</v>
      </c>
      <c r="X171" s="95">
        <f t="shared" si="23"/>
        <v>7.2</v>
      </c>
      <c r="Y171" s="171"/>
    </row>
    <row r="172" spans="1:25" s="4" customFormat="1" x14ac:dyDescent="0.35">
      <c r="A172" s="126" t="str">
        <f>'Indicator Data'!A175</f>
        <v>Thailand</v>
      </c>
      <c r="B172" s="47" t="str">
        <f>'Indicator Data'!B175</f>
        <v>THA</v>
      </c>
      <c r="C172" s="93">
        <f>IF('Indicator Data'!AR175="No data","x",ROUND(IF('Indicator Data'!AR175&gt;C$195,0,IF('Indicator Data'!AR175&lt;C$194,10,(C$195-'Indicator Data'!AR175)/(C$195-C$194)*10)),1))</f>
        <v>4.7</v>
      </c>
      <c r="D172" s="94">
        <f t="shared" si="16"/>
        <v>4.7</v>
      </c>
      <c r="E172" s="93">
        <f>IF('Indicator Data'!AT175="No data","x",ROUND(IF('Indicator Data'!AT175&gt;E$195,0,IF('Indicator Data'!AT175&lt;E$194,10,(E$195-'Indicator Data'!AT175)/(E$195-E$194)*10)),1))</f>
        <v>6.4</v>
      </c>
      <c r="F172" s="93">
        <f>IF('Indicator Data'!AS175="No data","x",ROUND(IF('Indicator Data'!AS175&gt;F$195,0,IF('Indicator Data'!AS175&lt;F$194,10,(F$195-'Indicator Data'!AS175)/(F$195-F$194)*10)),1))</f>
        <v>4.2</v>
      </c>
      <c r="G172" s="94">
        <f t="shared" si="17"/>
        <v>5.3</v>
      </c>
      <c r="H172" s="95">
        <f t="shared" si="18"/>
        <v>5</v>
      </c>
      <c r="I172" s="93">
        <f>IF('Indicator Data'!AV175="No data","x",ROUND(IF('Indicator Data'!AV175^2&gt;I$195,0,IF('Indicator Data'!AV175^2&lt;I$194,10,(I$195-'Indicator Data'!AV175^2)/(I$195-I$194)*10)),1))</f>
        <v>1.3</v>
      </c>
      <c r="J172" s="93">
        <f>IF(OR('Indicator Data'!AU175=0,'Indicator Data'!AU175="No data"),"x",ROUND(IF('Indicator Data'!AU175&gt;J$195,0,IF('Indicator Data'!AU175&lt;J$194,10,(J$195-'Indicator Data'!AU175)/(J$195-J$194)*10)),1))</f>
        <v>0</v>
      </c>
      <c r="K172" s="93">
        <f>IF('Indicator Data'!AW175="No data","x",ROUND(IF('Indicator Data'!AW175&gt;K$195,0,IF('Indicator Data'!AW175&lt;K$194,10,(K$195-'Indicator Data'!AW175)/(K$195-K$194)*10)),1))</f>
        <v>5.3</v>
      </c>
      <c r="L172" s="93">
        <f>IF('Indicator Data'!AX175="No data","x",ROUND(IF('Indicator Data'!AX175&gt;L$195,0,IF('Indicator Data'!AX175&lt;L$194,10,(L$195-'Indicator Data'!AX175)/(L$195-L$194)*10)),1))</f>
        <v>1.4</v>
      </c>
      <c r="M172" s="94">
        <f t="shared" si="19"/>
        <v>2</v>
      </c>
      <c r="N172" s="143">
        <f>IF('Indicator Data'!AY175="No data","x",'Indicator Data'!AY175/'Indicator Data'!BE175*100)</f>
        <v>45.01947581671201</v>
      </c>
      <c r="O172" s="93">
        <f t="shared" si="20"/>
        <v>5.6</v>
      </c>
      <c r="P172" s="93">
        <f>IF('Indicator Data'!AZ175="No data","x",ROUND(IF('Indicator Data'!AZ175&gt;P$195,0,IF('Indicator Data'!AZ175&lt;P$194,10,(P$195-'Indicator Data'!AZ175)/(P$195-P$194)*10)),1))</f>
        <v>0.8</v>
      </c>
      <c r="Q172" s="93">
        <f>IF('Indicator Data'!BA175="No data","x",ROUND(IF('Indicator Data'!BA175&gt;Q$195,0,IF('Indicator Data'!BA175&lt;Q$194,10,(Q$195-'Indicator Data'!BA175)/(Q$195-Q$194)*10)),1))</f>
        <v>0.4</v>
      </c>
      <c r="R172" s="94">
        <f t="shared" si="21"/>
        <v>2.2999999999999998</v>
      </c>
      <c r="S172" s="93">
        <f>IF('Indicator Data'!Y175="No data","x",ROUND(IF('Indicator Data'!Y175&gt;S$195,0,IF('Indicator Data'!Y175&lt;S$194,10,(S$195-'Indicator Data'!Y175)/(S$195-S$194)*10)),1))</f>
        <v>9</v>
      </c>
      <c r="T172" s="93">
        <f>IF('Indicator Data'!Z175="No data","x",ROUND(IF('Indicator Data'!Z175&gt;T$195,0,IF('Indicator Data'!Z175&lt;T$194,10,(T$195-'Indicator Data'!Z175)/(T$195-T$194)*10)),1))</f>
        <v>0</v>
      </c>
      <c r="U172" s="93">
        <f>IF('Indicator Data'!AC175="No data","x",ROUND(IF('Indicator Data'!AC175&gt;U$195,0,IF('Indicator Data'!AC175&lt;U$194,10,(U$195-'Indicator Data'!AC175)/(U$195-U$194)*10)),1))</f>
        <v>8.1</v>
      </c>
      <c r="V172" s="93">
        <f>IF('Indicator Data'!AD175="No data","x",ROUND(IF('Indicator Data'!AD175&gt;V$195,10,IF('Indicator Data'!AD175&lt;V$194,0,10-(V$195-'Indicator Data'!AD175)/(V$195-V$194)*10)),1))</f>
        <v>0.2</v>
      </c>
      <c r="W172" s="94">
        <f t="shared" si="22"/>
        <v>4.3</v>
      </c>
      <c r="X172" s="95">
        <f t="shared" si="23"/>
        <v>2.9</v>
      </c>
      <c r="Y172" s="171"/>
    </row>
    <row r="173" spans="1:25" s="4" customFormat="1" x14ac:dyDescent="0.35">
      <c r="A173" s="126" t="str">
        <f>'Indicator Data'!A176</f>
        <v>Timor-Leste</v>
      </c>
      <c r="B173" s="47" t="str">
        <f>'Indicator Data'!B176</f>
        <v>TLS</v>
      </c>
      <c r="C173" s="93">
        <f>IF('Indicator Data'!AR176="No data","x",ROUND(IF('Indicator Data'!AR176&gt;C$195,0,IF('Indicator Data'!AR176&lt;C$194,10,(C$195-'Indicator Data'!AR176)/(C$195-C$194)*10)),1))</f>
        <v>6.3</v>
      </c>
      <c r="D173" s="94">
        <f t="shared" si="16"/>
        <v>6.3</v>
      </c>
      <c r="E173" s="93">
        <f>IF('Indicator Data'!AT176="No data","x",ROUND(IF('Indicator Data'!AT176&gt;E$195,0,IF('Indicator Data'!AT176&lt;E$194,10,(E$195-'Indicator Data'!AT176)/(E$195-E$194)*10)),1))</f>
        <v>6.5</v>
      </c>
      <c r="F173" s="93">
        <f>IF('Indicator Data'!AS176="No data","x",ROUND(IF('Indicator Data'!AS176&gt;F$195,0,IF('Indicator Data'!AS176&lt;F$194,10,(F$195-'Indicator Data'!AS176)/(F$195-F$194)*10)),1))</f>
        <v>7</v>
      </c>
      <c r="G173" s="94">
        <f t="shared" si="17"/>
        <v>6.8</v>
      </c>
      <c r="H173" s="95">
        <f t="shared" si="18"/>
        <v>6.6</v>
      </c>
      <c r="I173" s="93">
        <f>IF('Indicator Data'!AV176="No data","x",ROUND(IF('Indicator Data'!AV176^2&gt;I$195,0,IF('Indicator Data'!AV176^2&lt;I$194,10,(I$195-'Indicator Data'!AV176^2)/(I$195-I$194)*10)),1))</f>
        <v>6.5</v>
      </c>
      <c r="J173" s="93">
        <f>IF(OR('Indicator Data'!AU176=0,'Indicator Data'!AU176="No data"),"x",ROUND(IF('Indicator Data'!AU176&gt;J$195,0,IF('Indicator Data'!AU176&lt;J$194,10,(J$195-'Indicator Data'!AU176)/(J$195-J$194)*10)),1))</f>
        <v>3.7</v>
      </c>
      <c r="K173" s="93">
        <f>IF('Indicator Data'!AW176="No data","x",ROUND(IF('Indicator Data'!AW176&gt;K$195,0,IF('Indicator Data'!AW176&lt;K$194,10,(K$195-'Indicator Data'!AW176)/(K$195-K$194)*10)),1))</f>
        <v>7.5</v>
      </c>
      <c r="L173" s="93">
        <f>IF('Indicator Data'!AX176="No data","x",ROUND(IF('Indicator Data'!AX176&gt;L$195,0,IF('Indicator Data'!AX176&lt;L$194,10,(L$195-'Indicator Data'!AX176)/(L$195-L$194)*10)),1))</f>
        <v>3.8</v>
      </c>
      <c r="M173" s="94">
        <f t="shared" si="19"/>
        <v>5.4</v>
      </c>
      <c r="N173" s="143">
        <f>IF('Indicator Data'!AY176="No data","x",'Indicator Data'!AY176/'Indicator Data'!BE176*100)</f>
        <v>19.502353732347007</v>
      </c>
      <c r="O173" s="93">
        <f t="shared" si="20"/>
        <v>8.1</v>
      </c>
      <c r="P173" s="93">
        <f>IF('Indicator Data'!AZ176="No data","x",ROUND(IF('Indicator Data'!AZ176&gt;P$195,0,IF('Indicator Data'!AZ176&lt;P$194,10,(P$195-'Indicator Data'!AZ176)/(P$195-P$194)*10)),1))</f>
        <v>6.6</v>
      </c>
      <c r="Q173" s="93">
        <f>IF('Indicator Data'!BA176="No data","x",ROUND(IF('Indicator Data'!BA176&gt;Q$195,0,IF('Indicator Data'!BA176&lt;Q$194,10,(Q$195-'Indicator Data'!BA176)/(Q$195-Q$194)*10)),1))</f>
        <v>5.6</v>
      </c>
      <c r="R173" s="94">
        <f t="shared" si="21"/>
        <v>6.8</v>
      </c>
      <c r="S173" s="93">
        <f>IF('Indicator Data'!Y176="No data","x",ROUND(IF('Indicator Data'!Y176&gt;S$195,0,IF('Indicator Data'!Y176&lt;S$194,10,(S$195-'Indicator Data'!Y176)/(S$195-S$194)*10)),1))</f>
        <v>9.8000000000000007</v>
      </c>
      <c r="T173" s="93">
        <f>IF('Indicator Data'!Z176="No data","x",ROUND(IF('Indicator Data'!Z176&gt;T$195,0,IF('Indicator Data'!Z176&lt;T$194,10,(T$195-'Indicator Data'!Z176)/(T$195-T$194)*10)),1))</f>
        <v>7.4</v>
      </c>
      <c r="U173" s="93">
        <f>IF('Indicator Data'!AC176="No data","x",ROUND(IF('Indicator Data'!AC176&gt;U$195,0,IF('Indicator Data'!AC176&lt;U$194,10,(U$195-'Indicator Data'!AC176)/(U$195-U$194)*10)),1))</f>
        <v>9.6999999999999993</v>
      </c>
      <c r="V173" s="93">
        <f>IF('Indicator Data'!AD176="No data","x",ROUND(IF('Indicator Data'!AD176&gt;V$195,10,IF('Indicator Data'!AD176&lt;V$194,0,10-(V$195-'Indicator Data'!AD176)/(V$195-V$194)*10)),1))</f>
        <v>2.4</v>
      </c>
      <c r="W173" s="94">
        <f t="shared" si="22"/>
        <v>7.3</v>
      </c>
      <c r="X173" s="95">
        <f t="shared" si="23"/>
        <v>6.5</v>
      </c>
      <c r="Y173" s="171"/>
    </row>
    <row r="174" spans="1:25" s="4" customFormat="1" x14ac:dyDescent="0.35">
      <c r="A174" s="126" t="str">
        <f>'Indicator Data'!A177</f>
        <v>Togo</v>
      </c>
      <c r="B174" s="47" t="str">
        <f>'Indicator Data'!B177</f>
        <v>TGO</v>
      </c>
      <c r="C174" s="93">
        <f>IF('Indicator Data'!AR177="No data","x",ROUND(IF('Indicator Data'!AR177&gt;C$195,0,IF('Indicator Data'!AR177&lt;C$194,10,(C$195-'Indicator Data'!AR177)/(C$195-C$194)*10)),1))</f>
        <v>9.1999999999999993</v>
      </c>
      <c r="D174" s="94">
        <f t="shared" si="16"/>
        <v>9.1999999999999993</v>
      </c>
      <c r="E174" s="93">
        <f>IF('Indicator Data'!AT177="No data","x",ROUND(IF('Indicator Data'!AT177&gt;E$195,0,IF('Indicator Data'!AT177&lt;E$194,10,(E$195-'Indicator Data'!AT177)/(E$195-E$194)*10)),1))</f>
        <v>7</v>
      </c>
      <c r="F174" s="93">
        <f>IF('Indicator Data'!AS177="No data","x",ROUND(IF('Indicator Data'!AS177&gt;F$195,0,IF('Indicator Data'!AS177&lt;F$194,10,(F$195-'Indicator Data'!AS177)/(F$195-F$194)*10)),1))</f>
        <v>7.3</v>
      </c>
      <c r="G174" s="94">
        <f t="shared" si="17"/>
        <v>7.2</v>
      </c>
      <c r="H174" s="95">
        <f t="shared" si="18"/>
        <v>8.1999999999999993</v>
      </c>
      <c r="I174" s="93">
        <f>IF('Indicator Data'!AV177="No data","x",ROUND(IF('Indicator Data'!AV177^2&gt;I$195,0,IF('Indicator Data'!AV177^2&lt;I$194,10,(I$195-'Indicator Data'!AV177^2)/(I$195-I$194)*10)),1))</f>
        <v>6.1</v>
      </c>
      <c r="J174" s="93">
        <f>IF(OR('Indicator Data'!AU177=0,'Indicator Data'!AU177="No data"),"x",ROUND(IF('Indicator Data'!AU177&gt;J$195,0,IF('Indicator Data'!AU177&lt;J$194,10,(J$195-'Indicator Data'!AU177)/(J$195-J$194)*10)),1))</f>
        <v>5.3</v>
      </c>
      <c r="K174" s="93">
        <f>IF('Indicator Data'!AW177="No data","x",ROUND(IF('Indicator Data'!AW177&gt;K$195,0,IF('Indicator Data'!AW177&lt;K$194,10,(K$195-'Indicator Data'!AW177)/(K$195-K$194)*10)),1))</f>
        <v>8.9</v>
      </c>
      <c r="L174" s="93">
        <f>IF('Indicator Data'!AX177="No data","x",ROUND(IF('Indicator Data'!AX177&gt;L$195,0,IF('Indicator Data'!AX177&lt;L$194,10,(L$195-'Indicator Data'!AX177)/(L$195-L$194)*10)),1))</f>
        <v>6.4</v>
      </c>
      <c r="M174" s="94">
        <f t="shared" si="19"/>
        <v>6.7</v>
      </c>
      <c r="N174" s="143">
        <f>IF('Indicator Data'!AY177="No data","x",'Indicator Data'!AY177/'Indicator Data'!BE177*100)</f>
        <v>23.901452472881044</v>
      </c>
      <c r="O174" s="93">
        <f t="shared" si="20"/>
        <v>7.7</v>
      </c>
      <c r="P174" s="93">
        <f>IF('Indicator Data'!AZ177="No data","x",ROUND(IF('Indicator Data'!AZ177&gt;P$195,0,IF('Indicator Data'!AZ177&lt;P$194,10,(P$195-'Indicator Data'!AZ177)/(P$195-P$194)*10)),1))</f>
        <v>9.8000000000000007</v>
      </c>
      <c r="Q174" s="93">
        <f>IF('Indicator Data'!BA177="No data","x",ROUND(IF('Indicator Data'!BA177&gt;Q$195,0,IF('Indicator Data'!BA177&lt;Q$194,10,(Q$195-'Indicator Data'!BA177)/(Q$195-Q$194)*10)),1))</f>
        <v>7.4</v>
      </c>
      <c r="R174" s="94">
        <f t="shared" si="21"/>
        <v>8.3000000000000007</v>
      </c>
      <c r="S174" s="93">
        <f>IF('Indicator Data'!Y177="No data","x",ROUND(IF('Indicator Data'!Y177&gt;S$195,0,IF('Indicator Data'!Y177&lt;S$194,10,(S$195-'Indicator Data'!Y177)/(S$195-S$194)*10)),1))</f>
        <v>9.9</v>
      </c>
      <c r="T174" s="93">
        <f>IF('Indicator Data'!Z177="No data","x",ROUND(IF('Indicator Data'!Z177&gt;T$195,0,IF('Indicator Data'!Z177&lt;T$194,10,(T$195-'Indicator Data'!Z177)/(T$195-T$194)*10)),1))</f>
        <v>2.1</v>
      </c>
      <c r="U174" s="93">
        <f>IF('Indicator Data'!AC177="No data","x",ROUND(IF('Indicator Data'!AC177&gt;U$195,0,IF('Indicator Data'!AC177&lt;U$194,10,(U$195-'Indicator Data'!AC177)/(U$195-U$194)*10)),1))</f>
        <v>9.8000000000000007</v>
      </c>
      <c r="V174" s="93">
        <f>IF('Indicator Data'!AD177="No data","x",ROUND(IF('Indicator Data'!AD177&gt;V$195,10,IF('Indicator Data'!AD177&lt;V$194,0,10-(V$195-'Indicator Data'!AD177)/(V$195-V$194)*10)),1))</f>
        <v>4.0999999999999996</v>
      </c>
      <c r="W174" s="94">
        <f t="shared" si="22"/>
        <v>6.5</v>
      </c>
      <c r="X174" s="95">
        <f t="shared" si="23"/>
        <v>7.2</v>
      </c>
      <c r="Y174" s="171"/>
    </row>
    <row r="175" spans="1:25" s="4" customFormat="1" x14ac:dyDescent="0.35">
      <c r="A175" s="126" t="str">
        <f>'Indicator Data'!A178</f>
        <v>Tonga</v>
      </c>
      <c r="B175" s="47" t="str">
        <f>'Indicator Data'!B178</f>
        <v>TON</v>
      </c>
      <c r="C175" s="93">
        <f>IF('Indicator Data'!AR178="No data","x",ROUND(IF('Indicator Data'!AR178&gt;C$195,0,IF('Indicator Data'!AR178&lt;C$194,10,(C$195-'Indicator Data'!AR178)/(C$195-C$194)*10)),1))</f>
        <v>5.8</v>
      </c>
      <c r="D175" s="94">
        <f t="shared" si="16"/>
        <v>5.8</v>
      </c>
      <c r="E175" s="93" t="str">
        <f>IF('Indicator Data'!AT178="No data","x",ROUND(IF('Indicator Data'!AT178&gt;E$195,0,IF('Indicator Data'!AT178&lt;E$194,10,(E$195-'Indicator Data'!AT178)/(E$195-E$194)*10)),1))</f>
        <v>x</v>
      </c>
      <c r="F175" s="93">
        <f>IF('Indicator Data'!AS178="No data","x",ROUND(IF('Indicator Data'!AS178&gt;F$195,0,IF('Indicator Data'!AS178&lt;F$194,10,(F$195-'Indicator Data'!AS178)/(F$195-F$194)*10)),1))</f>
        <v>5.4</v>
      </c>
      <c r="G175" s="94">
        <f t="shared" si="17"/>
        <v>5.4</v>
      </c>
      <c r="H175" s="95">
        <f t="shared" si="18"/>
        <v>5.6</v>
      </c>
      <c r="I175" s="93">
        <f>IF('Indicator Data'!AV178="No data","x",ROUND(IF('Indicator Data'!AV178^2&gt;I$195,0,IF('Indicator Data'!AV178^2&lt;I$194,10,(I$195-'Indicator Data'!AV178^2)/(I$195-I$194)*10)),1))</f>
        <v>0.1</v>
      </c>
      <c r="J175" s="93">
        <f>IF(OR('Indicator Data'!AU178=0,'Indicator Data'!AU178="No data"),"x",ROUND(IF('Indicator Data'!AU178&gt;J$195,0,IF('Indicator Data'!AU178&lt;J$194,10,(J$195-'Indicator Data'!AU178)/(J$195-J$194)*10)),1))</f>
        <v>0.3</v>
      </c>
      <c r="K175" s="93">
        <f>IF('Indicator Data'!AW178="No data","x",ROUND(IF('Indicator Data'!AW178&gt;K$195,0,IF('Indicator Data'!AW178&lt;K$194,10,(K$195-'Indicator Data'!AW178)/(K$195-K$194)*10)),1))</f>
        <v>6</v>
      </c>
      <c r="L175" s="93">
        <f>IF('Indicator Data'!AX178="No data","x",ROUND(IF('Indicator Data'!AX178&gt;L$195,0,IF('Indicator Data'!AX178&lt;L$194,10,(L$195-'Indicator Data'!AX178)/(L$195-L$194)*10)),1))</f>
        <v>6.4</v>
      </c>
      <c r="M175" s="94">
        <f t="shared" si="19"/>
        <v>3.2</v>
      </c>
      <c r="N175" s="143">
        <f>IF('Indicator Data'!AY178="No data","x",'Indicator Data'!AY178/'Indicator Data'!BE178*100)</f>
        <v>100</v>
      </c>
      <c r="O175" s="93">
        <f t="shared" si="20"/>
        <v>0</v>
      </c>
      <c r="P175" s="93">
        <f>IF('Indicator Data'!AZ178="No data","x",ROUND(IF('Indicator Data'!AZ178&gt;P$195,0,IF('Indicator Data'!AZ178&lt;P$194,10,(P$195-'Indicator Data'!AZ178)/(P$195-P$194)*10)),1))</f>
        <v>1</v>
      </c>
      <c r="Q175" s="93">
        <f>IF('Indicator Data'!BA178="No data","x",ROUND(IF('Indicator Data'!BA178&gt;Q$195,0,IF('Indicator Data'!BA178&lt;Q$194,10,(Q$195-'Indicator Data'!BA178)/(Q$195-Q$194)*10)),1))</f>
        <v>0.1</v>
      </c>
      <c r="R175" s="94">
        <f t="shared" si="21"/>
        <v>0.4</v>
      </c>
      <c r="S175" s="93">
        <f>IF('Indicator Data'!Y178="No data","x",ROUND(IF('Indicator Data'!Y178&gt;S$195,0,IF('Indicator Data'!Y178&lt;S$194,10,(S$195-'Indicator Data'!Y178)/(S$195-S$194)*10)),1))</f>
        <v>8.6</v>
      </c>
      <c r="T175" s="93">
        <f>IF('Indicator Data'!Z178="No data","x",ROUND(IF('Indicator Data'!Z178&gt;T$195,0,IF('Indicator Data'!Z178&lt;T$194,10,(T$195-'Indicator Data'!Z178)/(T$195-T$194)*10)),1))</f>
        <v>3.6</v>
      </c>
      <c r="U175" s="93">
        <f>IF('Indicator Data'!AC178="No data","x",ROUND(IF('Indicator Data'!AC178&gt;U$195,0,IF('Indicator Data'!AC178&lt;U$194,10,(U$195-'Indicator Data'!AC178)/(U$195-U$194)*10)),1))</f>
        <v>9.1</v>
      </c>
      <c r="V175" s="93">
        <f>IF('Indicator Data'!AD178="No data","x",ROUND(IF('Indicator Data'!AD178&gt;V$195,10,IF('Indicator Data'!AD178&lt;V$194,0,10-(V$195-'Indicator Data'!AD178)/(V$195-V$194)*10)),1))</f>
        <v>1.4</v>
      </c>
      <c r="W175" s="94">
        <f t="shared" si="22"/>
        <v>5.7</v>
      </c>
      <c r="X175" s="95">
        <f t="shared" si="23"/>
        <v>3.1</v>
      </c>
      <c r="Y175" s="171"/>
    </row>
    <row r="176" spans="1:25" s="4" customFormat="1" x14ac:dyDescent="0.35">
      <c r="A176" s="126" t="str">
        <f>'Indicator Data'!A179</f>
        <v>Trinidad and Tobago</v>
      </c>
      <c r="B176" s="47" t="str">
        <f>'Indicator Data'!B179</f>
        <v>TTO</v>
      </c>
      <c r="C176" s="93">
        <f>IF('Indicator Data'!AR179="No data","x",ROUND(IF('Indicator Data'!AR179&gt;C$195,0,IF('Indicator Data'!AR179&lt;C$194,10,(C$195-'Indicator Data'!AR179)/(C$195-C$194)*10)),1))</f>
        <v>4.4000000000000004</v>
      </c>
      <c r="D176" s="94">
        <f t="shared" si="16"/>
        <v>4.4000000000000004</v>
      </c>
      <c r="E176" s="93">
        <f>IF('Indicator Data'!AT179="No data","x",ROUND(IF('Indicator Data'!AT179&gt;E$195,0,IF('Indicator Data'!AT179&lt;E$194,10,(E$195-'Indicator Data'!AT179)/(E$195-E$194)*10)),1))</f>
        <v>5.9</v>
      </c>
      <c r="F176" s="93">
        <f>IF('Indicator Data'!AS179="No data","x",ROUND(IF('Indicator Data'!AS179&gt;F$195,0,IF('Indicator Data'!AS179&lt;F$194,10,(F$195-'Indicator Data'!AS179)/(F$195-F$194)*10)),1))</f>
        <v>4.5</v>
      </c>
      <c r="G176" s="94">
        <f t="shared" si="17"/>
        <v>5.2</v>
      </c>
      <c r="H176" s="95">
        <f t="shared" si="18"/>
        <v>4.8</v>
      </c>
      <c r="I176" s="93">
        <f>IF('Indicator Data'!AV179="No data","x",ROUND(IF('Indicator Data'!AV179^2&gt;I$195,0,IF('Indicator Data'!AV179^2&lt;I$194,10,(I$195-'Indicator Data'!AV179^2)/(I$195-I$194)*10)),1))</f>
        <v>0.2</v>
      </c>
      <c r="J176" s="93">
        <f>IF(OR('Indicator Data'!AU179=0,'Indicator Data'!AU179="No data"),"x",ROUND(IF('Indicator Data'!AU179&gt;J$195,0,IF('Indicator Data'!AU179&lt;J$194,10,(J$195-'Indicator Data'!AU179)/(J$195-J$194)*10)),1))</f>
        <v>0</v>
      </c>
      <c r="K176" s="93">
        <f>IF('Indicator Data'!AW179="No data","x",ROUND(IF('Indicator Data'!AW179&gt;K$195,0,IF('Indicator Data'!AW179&lt;K$194,10,(K$195-'Indicator Data'!AW179)/(K$195-K$194)*10)),1))</f>
        <v>2.7</v>
      </c>
      <c r="L176" s="93">
        <f>IF('Indicator Data'!AX179="No data","x",ROUND(IF('Indicator Data'!AX179&gt;L$195,0,IF('Indicator Data'!AX179&lt;L$194,10,(L$195-'Indicator Data'!AX179)/(L$195-L$194)*10)),1))</f>
        <v>2</v>
      </c>
      <c r="M176" s="94">
        <f t="shared" si="19"/>
        <v>1.2</v>
      </c>
      <c r="N176" s="143">
        <f>IF('Indicator Data'!AY179="No data","x",'Indicator Data'!AY179/'Indicator Data'!BE179*100)</f>
        <v>173.48927875243666</v>
      </c>
      <c r="O176" s="93">
        <f t="shared" si="20"/>
        <v>0</v>
      </c>
      <c r="P176" s="93">
        <f>IF('Indicator Data'!AZ179="No data","x",ROUND(IF('Indicator Data'!AZ179&gt;P$195,0,IF('Indicator Data'!AZ179&lt;P$194,10,(P$195-'Indicator Data'!AZ179)/(P$195-P$194)*10)),1))</f>
        <v>0.9</v>
      </c>
      <c r="Q176" s="93">
        <f>IF('Indicator Data'!BA179="No data","x",ROUND(IF('Indicator Data'!BA179&gt;Q$195,0,IF('Indicator Data'!BA179&lt;Q$194,10,(Q$195-'Indicator Data'!BA179)/(Q$195-Q$194)*10)),1))</f>
        <v>1</v>
      </c>
      <c r="R176" s="94">
        <f t="shared" si="21"/>
        <v>0.6</v>
      </c>
      <c r="S176" s="93">
        <f>IF('Indicator Data'!Y179="No data","x",ROUND(IF('Indicator Data'!Y179&gt;S$195,0,IF('Indicator Data'!Y179&lt;S$194,10,(S$195-'Indicator Data'!Y179)/(S$195-S$194)*10)),1))</f>
        <v>7.1</v>
      </c>
      <c r="T176" s="93">
        <f>IF('Indicator Data'!Z179="No data","x",ROUND(IF('Indicator Data'!Z179&gt;T$195,0,IF('Indicator Data'!Z179&lt;T$194,10,(T$195-'Indicator Data'!Z179)/(T$195-T$194)*10)),1))</f>
        <v>1.5</v>
      </c>
      <c r="U176" s="93">
        <f>IF('Indicator Data'!AC179="No data","x",ROUND(IF('Indicator Data'!AC179&gt;U$195,0,IF('Indicator Data'!AC179&lt;U$194,10,(U$195-'Indicator Data'!AC179)/(U$195-U$194)*10)),1))</f>
        <v>2.7</v>
      </c>
      <c r="V176" s="93">
        <f>IF('Indicator Data'!AD179="No data","x",ROUND(IF('Indicator Data'!AD179&gt;V$195,10,IF('Indicator Data'!AD179&lt;V$194,0,10-(V$195-'Indicator Data'!AD179)/(V$195-V$194)*10)),1))</f>
        <v>0.7</v>
      </c>
      <c r="W176" s="94">
        <f t="shared" si="22"/>
        <v>3</v>
      </c>
      <c r="X176" s="95">
        <f t="shared" si="23"/>
        <v>1.6</v>
      </c>
      <c r="Y176" s="171"/>
    </row>
    <row r="177" spans="1:25" s="4" customFormat="1" x14ac:dyDescent="0.35">
      <c r="A177" s="126" t="str">
        <f>'Indicator Data'!A180</f>
        <v>Tunisia</v>
      </c>
      <c r="B177" s="47" t="str">
        <f>'Indicator Data'!B180</f>
        <v>TUN</v>
      </c>
      <c r="C177" s="93">
        <f>IF('Indicator Data'!AR180="No data","x",ROUND(IF('Indicator Data'!AR180&gt;C$195,0,IF('Indicator Data'!AR180&lt;C$194,10,(C$195-'Indicator Data'!AR180)/(C$195-C$194)*10)),1))</f>
        <v>6.4</v>
      </c>
      <c r="D177" s="94">
        <f t="shared" si="16"/>
        <v>6.4</v>
      </c>
      <c r="E177" s="93">
        <f>IF('Indicator Data'!AT180="No data","x",ROUND(IF('Indicator Data'!AT180&gt;E$195,0,IF('Indicator Data'!AT180&lt;E$194,10,(E$195-'Indicator Data'!AT180)/(E$195-E$194)*10)),1))</f>
        <v>5.7</v>
      </c>
      <c r="F177" s="93">
        <f>IF('Indicator Data'!AS180="No data","x",ROUND(IF('Indicator Data'!AS180&gt;F$195,0,IF('Indicator Data'!AS180&lt;F$194,10,(F$195-'Indicator Data'!AS180)/(F$195-F$194)*10)),1))</f>
        <v>5.0999999999999996</v>
      </c>
      <c r="G177" s="94">
        <f t="shared" si="17"/>
        <v>5.4</v>
      </c>
      <c r="H177" s="95">
        <f t="shared" si="18"/>
        <v>5.9</v>
      </c>
      <c r="I177" s="93">
        <f>IF('Indicator Data'!AV180="No data","x",ROUND(IF('Indicator Data'!AV180^2&gt;I$195,0,IF('Indicator Data'!AV180^2&lt;I$194,10,(I$195-'Indicator Data'!AV180^2)/(I$195-I$194)*10)),1))</f>
        <v>3.8</v>
      </c>
      <c r="J177" s="93">
        <f>IF(OR('Indicator Data'!AU180=0,'Indicator Data'!AU180="No data"),"x",ROUND(IF('Indicator Data'!AU180&gt;J$195,0,IF('Indicator Data'!AU180&lt;J$194,10,(J$195-'Indicator Data'!AU180)/(J$195-J$194)*10)),1))</f>
        <v>0</v>
      </c>
      <c r="K177" s="93">
        <f>IF('Indicator Data'!AW180="No data","x",ROUND(IF('Indicator Data'!AW180&gt;K$195,0,IF('Indicator Data'!AW180&lt;K$194,10,(K$195-'Indicator Data'!AW180)/(K$195-K$194)*10)),1))</f>
        <v>5</v>
      </c>
      <c r="L177" s="93">
        <f>IF('Indicator Data'!AX180="No data","x",ROUND(IF('Indicator Data'!AX180&gt;L$195,0,IF('Indicator Data'!AX180&lt;L$194,10,(L$195-'Indicator Data'!AX180)/(L$195-L$194)*10)),1))</f>
        <v>3.8</v>
      </c>
      <c r="M177" s="94">
        <f t="shared" si="19"/>
        <v>3.2</v>
      </c>
      <c r="N177" s="143">
        <f>IF('Indicator Data'!AY180="No data","x",'Indicator Data'!AY180/'Indicator Data'!BE180*100)</f>
        <v>35.401647785787851</v>
      </c>
      <c r="O177" s="93">
        <f t="shared" si="20"/>
        <v>6.5</v>
      </c>
      <c r="P177" s="93">
        <f>IF('Indicator Data'!AZ180="No data","x",ROUND(IF('Indicator Data'!AZ180&gt;P$195,0,IF('Indicator Data'!AZ180&lt;P$194,10,(P$195-'Indicator Data'!AZ180)/(P$195-P$194)*10)),1))</f>
        <v>0.9</v>
      </c>
      <c r="Q177" s="93">
        <f>IF('Indicator Data'!BA180="No data","x",ROUND(IF('Indicator Data'!BA180&gt;Q$195,0,IF('Indicator Data'!BA180&lt;Q$194,10,(Q$195-'Indicator Data'!BA180)/(Q$195-Q$194)*10)),1))</f>
        <v>0.5</v>
      </c>
      <c r="R177" s="94">
        <f t="shared" si="21"/>
        <v>2.6</v>
      </c>
      <c r="S177" s="93">
        <f>IF('Indicator Data'!Y180="No data","x",ROUND(IF('Indicator Data'!Y180&gt;S$195,0,IF('Indicator Data'!Y180&lt;S$194,10,(S$195-'Indicator Data'!Y180)/(S$195-S$194)*10)),1))</f>
        <v>6.9</v>
      </c>
      <c r="T177" s="93">
        <f>IF('Indicator Data'!Z180="No data","x",ROUND(IF('Indicator Data'!Z180&gt;T$195,0,IF('Indicator Data'!Z180&lt;T$194,10,(T$195-'Indicator Data'!Z180)/(T$195-T$194)*10)),1))</f>
        <v>0.3</v>
      </c>
      <c r="U177" s="93">
        <f>IF('Indicator Data'!AC180="No data","x",ROUND(IF('Indicator Data'!AC180&gt;U$195,0,IF('Indicator Data'!AC180&lt;U$194,10,(U$195-'Indicator Data'!AC180)/(U$195-U$194)*10)),1))</f>
        <v>7.5</v>
      </c>
      <c r="V177" s="93">
        <f>IF('Indicator Data'!AD180="No data","x",ROUND(IF('Indicator Data'!AD180&gt;V$195,10,IF('Indicator Data'!AD180&lt;V$194,0,10-(V$195-'Indicator Data'!AD180)/(V$195-V$194)*10)),1))</f>
        <v>0.7</v>
      </c>
      <c r="W177" s="94">
        <f t="shared" si="22"/>
        <v>3.9</v>
      </c>
      <c r="X177" s="95">
        <f t="shared" si="23"/>
        <v>3.2</v>
      </c>
      <c r="Y177" s="171"/>
    </row>
    <row r="178" spans="1:25" s="4" customFormat="1" x14ac:dyDescent="0.35">
      <c r="A178" s="126" t="str">
        <f>'Indicator Data'!A181</f>
        <v>Turkey</v>
      </c>
      <c r="B178" s="47" t="str">
        <f>'Indicator Data'!B181</f>
        <v>TUR</v>
      </c>
      <c r="C178" s="93">
        <f>IF('Indicator Data'!AR181="No data","x",ROUND(IF('Indicator Data'!AR181&gt;C$195,0,IF('Indicator Data'!AR181&lt;C$194,10,(C$195-'Indicator Data'!AR181)/(C$195-C$194)*10)),1))</f>
        <v>2.1</v>
      </c>
      <c r="D178" s="94">
        <f t="shared" si="16"/>
        <v>2.1</v>
      </c>
      <c r="E178" s="93">
        <f>IF('Indicator Data'!AT181="No data","x",ROUND(IF('Indicator Data'!AT181&gt;E$195,0,IF('Indicator Data'!AT181&lt;E$194,10,(E$195-'Indicator Data'!AT181)/(E$195-E$194)*10)),1))</f>
        <v>5.9</v>
      </c>
      <c r="F178" s="93">
        <f>IF('Indicator Data'!AS181="No data","x",ROUND(IF('Indicator Data'!AS181&gt;F$195,0,IF('Indicator Data'!AS181&lt;F$194,10,(F$195-'Indicator Data'!AS181)/(F$195-F$194)*10)),1))</f>
        <v>4.9000000000000004</v>
      </c>
      <c r="G178" s="94">
        <f t="shared" si="17"/>
        <v>5.4</v>
      </c>
      <c r="H178" s="95">
        <f t="shared" si="18"/>
        <v>3.8</v>
      </c>
      <c r="I178" s="93">
        <f>IF('Indicator Data'!AV181="No data","x",ROUND(IF('Indicator Data'!AV181^2&gt;I$195,0,IF('Indicator Data'!AV181^2&lt;I$194,10,(I$195-'Indicator Data'!AV181^2)/(I$195-I$194)*10)),1))</f>
        <v>0.9</v>
      </c>
      <c r="J178" s="93">
        <f>IF(OR('Indicator Data'!AU181=0,'Indicator Data'!AU181="No data"),"x",ROUND(IF('Indicator Data'!AU181&gt;J$195,0,IF('Indicator Data'!AU181&lt;J$194,10,(J$195-'Indicator Data'!AU181)/(J$195-J$194)*10)),1))</f>
        <v>0</v>
      </c>
      <c r="K178" s="93">
        <f>IF('Indicator Data'!AW181="No data","x",ROUND(IF('Indicator Data'!AW181&gt;K$195,0,IF('Indicator Data'!AW181&lt;K$194,10,(K$195-'Indicator Data'!AW181)/(K$195-K$194)*10)),1))</f>
        <v>4.2</v>
      </c>
      <c r="L178" s="93">
        <f>IF('Indicator Data'!AX181="No data","x",ROUND(IF('Indicator Data'!AX181&gt;L$195,0,IF('Indicator Data'!AX181&lt;L$194,10,(L$195-'Indicator Data'!AX181)/(L$195-L$194)*10)),1))</f>
        <v>5.3</v>
      </c>
      <c r="M178" s="94">
        <f t="shared" si="19"/>
        <v>2.6</v>
      </c>
      <c r="N178" s="143">
        <f>IF('Indicator Data'!AY181="No data","x",'Indicator Data'!AY181/'Indicator Data'!BE181*100)</f>
        <v>51.973025999506262</v>
      </c>
      <c r="O178" s="93">
        <f t="shared" si="20"/>
        <v>4.9000000000000004</v>
      </c>
      <c r="P178" s="93">
        <f>IF('Indicator Data'!AZ181="No data","x",ROUND(IF('Indicator Data'!AZ181&gt;P$195,0,IF('Indicator Data'!AZ181&lt;P$194,10,(P$195-'Indicator Data'!AZ181)/(P$195-P$194)*10)),1))</f>
        <v>0.6</v>
      </c>
      <c r="Q178" s="93">
        <f>IF('Indicator Data'!BA181="No data","x",ROUND(IF('Indicator Data'!BA181&gt;Q$195,0,IF('Indicator Data'!BA181&lt;Q$194,10,(Q$195-'Indicator Data'!BA181)/(Q$195-Q$194)*10)),1))</f>
        <v>0</v>
      </c>
      <c r="R178" s="94">
        <f t="shared" si="21"/>
        <v>1.8</v>
      </c>
      <c r="S178" s="93">
        <f>IF('Indicator Data'!Y181="No data","x",ROUND(IF('Indicator Data'!Y181&gt;S$195,0,IF('Indicator Data'!Y181&lt;S$194,10,(S$195-'Indicator Data'!Y181)/(S$195-S$194)*10)),1))</f>
        <v>5.7</v>
      </c>
      <c r="T178" s="93">
        <f>IF('Indicator Data'!Z181="No data","x",ROUND(IF('Indicator Data'!Z181&gt;T$195,0,IF('Indicator Data'!Z181&lt;T$194,10,(T$195-'Indicator Data'!Z181)/(T$195-T$194)*10)),1))</f>
        <v>0.8</v>
      </c>
      <c r="U178" s="93">
        <f>IF('Indicator Data'!AC181="No data","x",ROUND(IF('Indicator Data'!AC181&gt;U$195,0,IF('Indicator Data'!AC181&lt;U$194,10,(U$195-'Indicator Data'!AC181)/(U$195-U$194)*10)),1))</f>
        <v>6.8</v>
      </c>
      <c r="V178" s="93">
        <f>IF('Indicator Data'!AD181="No data","x",ROUND(IF('Indicator Data'!AD181&gt;V$195,10,IF('Indicator Data'!AD181&lt;V$194,0,10-(V$195-'Indicator Data'!AD181)/(V$195-V$194)*10)),1))</f>
        <v>0.2</v>
      </c>
      <c r="W178" s="94">
        <f t="shared" si="22"/>
        <v>3.4</v>
      </c>
      <c r="X178" s="95">
        <f t="shared" si="23"/>
        <v>2.6</v>
      </c>
      <c r="Y178" s="171"/>
    </row>
    <row r="179" spans="1:25" s="4" customFormat="1" x14ac:dyDescent="0.35">
      <c r="A179" s="126" t="str">
        <f>'Indicator Data'!A182</f>
        <v>Turkmenistan</v>
      </c>
      <c r="B179" s="47" t="str">
        <f>'Indicator Data'!B182</f>
        <v>TKM</v>
      </c>
      <c r="C179" s="93" t="str">
        <f>IF('Indicator Data'!AR182="No data","x",ROUND(IF('Indicator Data'!AR182&gt;C$195,0,IF('Indicator Data'!AR182&lt;C$194,10,(C$195-'Indicator Data'!AR182)/(C$195-C$194)*10)),1))</f>
        <v>x</v>
      </c>
      <c r="D179" s="94" t="str">
        <f t="shared" si="16"/>
        <v>x</v>
      </c>
      <c r="E179" s="93">
        <f>IF('Indicator Data'!AT182="No data","x",ROUND(IF('Indicator Data'!AT182&gt;E$195,0,IF('Indicator Data'!AT182&lt;E$194,10,(E$195-'Indicator Data'!AT182)/(E$195-E$194)*10)),1))</f>
        <v>8</v>
      </c>
      <c r="F179" s="93">
        <f>IF('Indicator Data'!AS182="No data","x",ROUND(IF('Indicator Data'!AS182&gt;F$195,0,IF('Indicator Data'!AS182&lt;F$194,10,(F$195-'Indicator Data'!AS182)/(F$195-F$194)*10)),1))</f>
        <v>7.4</v>
      </c>
      <c r="G179" s="94">
        <f t="shared" si="17"/>
        <v>7.7</v>
      </c>
      <c r="H179" s="95">
        <f t="shared" si="18"/>
        <v>7.7</v>
      </c>
      <c r="I179" s="93">
        <f>IF('Indicator Data'!AV182="No data","x",ROUND(IF('Indicator Data'!AV182^2&gt;I$195,0,IF('Indicator Data'!AV182^2&lt;I$194,10,(I$195-'Indicator Data'!AV182^2)/(I$195-I$194)*10)),1))</f>
        <v>0.1</v>
      </c>
      <c r="J179" s="93">
        <f>IF(OR('Indicator Data'!AU182=0,'Indicator Data'!AU182="No data"),"x",ROUND(IF('Indicator Data'!AU182&gt;J$195,0,IF('Indicator Data'!AU182&lt;J$194,10,(J$195-'Indicator Data'!AU182)/(J$195-J$194)*10)),1))</f>
        <v>0</v>
      </c>
      <c r="K179" s="93">
        <f>IF('Indicator Data'!AW182="No data","x",ROUND(IF('Indicator Data'!AW182&gt;K$195,0,IF('Indicator Data'!AW182&lt;K$194,10,(K$195-'Indicator Data'!AW182)/(K$195-K$194)*10)),1))</f>
        <v>8.1999999999999993</v>
      </c>
      <c r="L179" s="93">
        <f>IF('Indicator Data'!AX182="No data","x",ROUND(IF('Indicator Data'!AX182&gt;L$195,0,IF('Indicator Data'!AX182&lt;L$194,10,(L$195-'Indicator Data'!AX182)/(L$195-L$194)*10)),1))</f>
        <v>2.2000000000000002</v>
      </c>
      <c r="M179" s="94">
        <f t="shared" si="19"/>
        <v>2.6</v>
      </c>
      <c r="N179" s="143">
        <f>IF('Indicator Data'!AY182="No data","x",'Indicator Data'!AY182/'Indicator Data'!BE182*100)</f>
        <v>4.2559530142787221</v>
      </c>
      <c r="O179" s="93">
        <f t="shared" si="20"/>
        <v>9.6999999999999993</v>
      </c>
      <c r="P179" s="93">
        <f>IF('Indicator Data'!AZ182="No data","x",ROUND(IF('Indicator Data'!AZ182&gt;P$195,0,IF('Indicator Data'!AZ182&lt;P$194,10,(P$195-'Indicator Data'!AZ182)/(P$195-P$194)*10)),1))</f>
        <v>4.0999999999999996</v>
      </c>
      <c r="Q179" s="93">
        <f>IF('Indicator Data'!BA182="No data","x",ROUND(IF('Indicator Data'!BA182&gt;Q$195,0,IF('Indicator Data'!BA182&lt;Q$194,10,(Q$195-'Indicator Data'!BA182)/(Q$195-Q$194)*10)),1))</f>
        <v>7.9</v>
      </c>
      <c r="R179" s="94">
        <f t="shared" si="21"/>
        <v>7.2</v>
      </c>
      <c r="S179" s="93">
        <f>IF('Indicator Data'!Y182="No data","x",ROUND(IF('Indicator Data'!Y182&gt;S$195,0,IF('Indicator Data'!Y182&lt;S$194,10,(S$195-'Indicator Data'!Y182)/(S$195-S$194)*10)),1))</f>
        <v>4</v>
      </c>
      <c r="T179" s="93">
        <f>IF('Indicator Data'!Z182="No data","x",ROUND(IF('Indicator Data'!Z182&gt;T$195,0,IF('Indicator Data'!Z182&lt;T$194,10,(T$195-'Indicator Data'!Z182)/(T$195-T$194)*10)),1))</f>
        <v>0</v>
      </c>
      <c r="U179" s="93">
        <f>IF('Indicator Data'!AC182="No data","x",ROUND(IF('Indicator Data'!AC182&gt;U$195,0,IF('Indicator Data'!AC182&lt;U$194,10,(U$195-'Indicator Data'!AC182)/(U$195-U$194)*10)),1))</f>
        <v>6.8</v>
      </c>
      <c r="V179" s="93">
        <f>IF('Indicator Data'!AD182="No data","x",ROUND(IF('Indicator Data'!AD182&gt;V$195,10,IF('Indicator Data'!AD182&lt;V$194,0,10-(V$195-'Indicator Data'!AD182)/(V$195-V$194)*10)),1))</f>
        <v>0.5</v>
      </c>
      <c r="W179" s="94">
        <f t="shared" si="22"/>
        <v>2.8</v>
      </c>
      <c r="X179" s="95">
        <f t="shared" si="23"/>
        <v>4.2</v>
      </c>
      <c r="Y179" s="171"/>
    </row>
    <row r="180" spans="1:25" s="4" customFormat="1" x14ac:dyDescent="0.35">
      <c r="A180" s="126" t="str">
        <f>'Indicator Data'!A183</f>
        <v>Tuvalu</v>
      </c>
      <c r="B180" s="47" t="str">
        <f>'Indicator Data'!B183</f>
        <v>TUV</v>
      </c>
      <c r="C180" s="93" t="str">
        <f>IF('Indicator Data'!AR183="No data","x",ROUND(IF('Indicator Data'!AR183&gt;C$195,0,IF('Indicator Data'!AR183&lt;C$194,10,(C$195-'Indicator Data'!AR183)/(C$195-C$194)*10)),1))</f>
        <v>x</v>
      </c>
      <c r="D180" s="94" t="str">
        <f t="shared" si="16"/>
        <v>x</v>
      </c>
      <c r="E180" s="93" t="str">
        <f>IF('Indicator Data'!AT183="No data","x",ROUND(IF('Indicator Data'!AT183&gt;E$195,0,IF('Indicator Data'!AT183&lt;E$194,10,(E$195-'Indicator Data'!AT183)/(E$195-E$194)*10)),1))</f>
        <v>x</v>
      </c>
      <c r="F180" s="93">
        <f>IF('Indicator Data'!AS183="No data","x",ROUND(IF('Indicator Data'!AS183&gt;F$195,0,IF('Indicator Data'!AS183&lt;F$194,10,(F$195-'Indicator Data'!AS183)/(F$195-F$194)*10)),1))</f>
        <v>6.5</v>
      </c>
      <c r="G180" s="94">
        <f t="shared" si="17"/>
        <v>6.5</v>
      </c>
      <c r="H180" s="95">
        <f t="shared" si="18"/>
        <v>6.5</v>
      </c>
      <c r="I180" s="93" t="str">
        <f>IF('Indicator Data'!AV183="No data","x",ROUND(IF('Indicator Data'!AV183^2&gt;I$195,0,IF('Indicator Data'!AV183^2&lt;I$194,10,(I$195-'Indicator Data'!AV183^2)/(I$195-I$194)*10)),1))</f>
        <v>x</v>
      </c>
      <c r="J180" s="93">
        <f>IF(OR('Indicator Data'!AU183=0,'Indicator Data'!AU183="No data"),"x",ROUND(IF('Indicator Data'!AU183&gt;J$195,0,IF('Indicator Data'!AU183&lt;J$194,10,(J$195-'Indicator Data'!AU183)/(J$195-J$194)*10)),1))</f>
        <v>0.1</v>
      </c>
      <c r="K180" s="93">
        <f>IF('Indicator Data'!AW183="No data","x",ROUND(IF('Indicator Data'!AW183&gt;K$195,0,IF('Indicator Data'!AW183&lt;K$194,10,(K$195-'Indicator Data'!AW183)/(K$195-K$194)*10)),1))</f>
        <v>5.4</v>
      </c>
      <c r="L180" s="93">
        <f>IF('Indicator Data'!AX183="No data","x",ROUND(IF('Indicator Data'!AX183&gt;L$195,0,IF('Indicator Data'!AX183&lt;L$194,10,(L$195-'Indicator Data'!AX183)/(L$195-L$194)*10)),1))</f>
        <v>6.3</v>
      </c>
      <c r="M180" s="94">
        <f t="shared" si="19"/>
        <v>3.9</v>
      </c>
      <c r="N180" s="143">
        <f>IF('Indicator Data'!AY183="No data","x",'Indicator Data'!AY183/'Indicator Data'!BE183*100)</f>
        <v>156.66666666666666</v>
      </c>
      <c r="O180" s="93">
        <f t="shared" si="20"/>
        <v>0</v>
      </c>
      <c r="P180" s="93">
        <f>IF('Indicator Data'!AZ183="No data","x",ROUND(IF('Indicator Data'!AZ183&gt;P$195,0,IF('Indicator Data'!AZ183&lt;P$194,10,(P$195-'Indicator Data'!AZ183)/(P$195-P$194)*10)),1))</f>
        <v>1.9</v>
      </c>
      <c r="Q180" s="93">
        <f>IF('Indicator Data'!BA183="No data","x",ROUND(IF('Indicator Data'!BA183&gt;Q$195,0,IF('Indicator Data'!BA183&lt;Q$194,10,(Q$195-'Indicator Data'!BA183)/(Q$195-Q$194)*10)),1))</f>
        <v>0.5</v>
      </c>
      <c r="R180" s="94">
        <f t="shared" si="21"/>
        <v>0.8</v>
      </c>
      <c r="S180" s="93">
        <f>IF('Indicator Data'!Y183="No data","x",ROUND(IF('Indicator Data'!Y183&gt;S$195,0,IF('Indicator Data'!Y183&lt;S$194,10,(S$195-'Indicator Data'!Y183)/(S$195-S$194)*10)),1))</f>
        <v>7.3</v>
      </c>
      <c r="T180" s="93">
        <f>IF('Indicator Data'!Z183="No data","x",ROUND(IF('Indicator Data'!Z183&gt;T$195,0,IF('Indicator Data'!Z183&lt;T$194,10,(T$195-'Indicator Data'!Z183)/(T$195-T$194)*10)),1))</f>
        <v>1</v>
      </c>
      <c r="U180" s="93">
        <f>IF('Indicator Data'!AC183="No data","x",ROUND(IF('Indicator Data'!AC183&gt;U$195,0,IF('Indicator Data'!AC183&lt;U$194,10,(U$195-'Indicator Data'!AC183)/(U$195-U$194)*10)),1))</f>
        <v>8.4</v>
      </c>
      <c r="V180" s="93" t="str">
        <f>IF('Indicator Data'!AD183="No data","x",ROUND(IF('Indicator Data'!AD183&gt;V$195,10,IF('Indicator Data'!AD183&lt;V$194,0,10-(V$195-'Indicator Data'!AD183)/(V$195-V$194)*10)),1))</f>
        <v>x</v>
      </c>
      <c r="W180" s="94">
        <f t="shared" si="22"/>
        <v>5.6</v>
      </c>
      <c r="X180" s="95">
        <f t="shared" si="23"/>
        <v>3.4</v>
      </c>
      <c r="Y180" s="171"/>
    </row>
    <row r="181" spans="1:25" s="4" customFormat="1" x14ac:dyDescent="0.35">
      <c r="A181" s="126" t="str">
        <f>'Indicator Data'!A184</f>
        <v>Uganda</v>
      </c>
      <c r="B181" s="47" t="str">
        <f>'Indicator Data'!B184</f>
        <v>UGA</v>
      </c>
      <c r="C181" s="93" t="str">
        <f>IF('Indicator Data'!AR184="No data","x",ROUND(IF('Indicator Data'!AR184&gt;C$195,0,IF('Indicator Data'!AR184&lt;C$194,10,(C$195-'Indicator Data'!AR184)/(C$195-C$194)*10)),1))</f>
        <v>x</v>
      </c>
      <c r="D181" s="94" t="str">
        <f t="shared" si="16"/>
        <v>x</v>
      </c>
      <c r="E181" s="93">
        <f>IF('Indicator Data'!AT184="No data","x",ROUND(IF('Indicator Data'!AT184&gt;E$195,0,IF('Indicator Data'!AT184&lt;E$194,10,(E$195-'Indicator Data'!AT184)/(E$195-E$194)*10)),1))</f>
        <v>7.4</v>
      </c>
      <c r="F181" s="93">
        <f>IF('Indicator Data'!AS184="No data","x",ROUND(IF('Indicator Data'!AS184&gt;F$195,0,IF('Indicator Data'!AS184&lt;F$194,10,(F$195-'Indicator Data'!AS184)/(F$195-F$194)*10)),1))</f>
        <v>6.2</v>
      </c>
      <c r="G181" s="94">
        <f t="shared" si="17"/>
        <v>6.8</v>
      </c>
      <c r="H181" s="95">
        <f t="shared" si="18"/>
        <v>6.8</v>
      </c>
      <c r="I181" s="93">
        <f>IF('Indicator Data'!AV184="No data","x",ROUND(IF('Indicator Data'!AV184^2&gt;I$195,0,IF('Indicator Data'!AV184^2&lt;I$194,10,(I$195-'Indicator Data'!AV184^2)/(I$195-I$194)*10)),1))</f>
        <v>5</v>
      </c>
      <c r="J181" s="93">
        <f>IF(OR('Indicator Data'!AU184=0,'Indicator Data'!AU184="No data"),"x",ROUND(IF('Indicator Data'!AU184&gt;J$195,0,IF('Indicator Data'!AU184&lt;J$194,10,(J$195-'Indicator Data'!AU184)/(J$195-J$194)*10)),1))</f>
        <v>7.3</v>
      </c>
      <c r="K181" s="93">
        <f>IF('Indicator Data'!AW184="No data","x",ROUND(IF('Indicator Data'!AW184&gt;K$195,0,IF('Indicator Data'!AW184&lt;K$194,10,(K$195-'Indicator Data'!AW184)/(K$195-K$194)*10)),1))</f>
        <v>7.8</v>
      </c>
      <c r="L181" s="93">
        <f>IF('Indicator Data'!AX184="No data","x",ROUND(IF('Indicator Data'!AX184&gt;L$195,0,IF('Indicator Data'!AX184&lt;L$194,10,(L$195-'Indicator Data'!AX184)/(L$195-L$194)*10)),1))</f>
        <v>7.4</v>
      </c>
      <c r="M181" s="94">
        <f t="shared" si="19"/>
        <v>6.9</v>
      </c>
      <c r="N181" s="143">
        <f>IF('Indicator Data'!AY184="No data","x",'Indicator Data'!AY184/'Indicator Data'!BE184*100)</f>
        <v>23.021870777238377</v>
      </c>
      <c r="O181" s="93">
        <f t="shared" si="20"/>
        <v>7.8</v>
      </c>
      <c r="P181" s="93">
        <f>IF('Indicator Data'!AZ184="No data","x",ROUND(IF('Indicator Data'!AZ184&gt;P$195,0,IF('Indicator Data'!AZ184&lt;P$194,10,(P$195-'Indicator Data'!AZ184)/(P$195-P$194)*10)),1))</f>
        <v>9</v>
      </c>
      <c r="Q181" s="93">
        <f>IF('Indicator Data'!BA184="No data","x",ROUND(IF('Indicator Data'!BA184&gt;Q$195,0,IF('Indicator Data'!BA184&lt;Q$194,10,(Q$195-'Indicator Data'!BA184)/(Q$195-Q$194)*10)),1))</f>
        <v>4.2</v>
      </c>
      <c r="R181" s="94">
        <f t="shared" si="21"/>
        <v>7</v>
      </c>
      <c r="S181" s="93">
        <f>IF('Indicator Data'!Y184="No data","x",ROUND(IF('Indicator Data'!Y184&gt;S$195,0,IF('Indicator Data'!Y184&lt;S$194,10,(S$195-'Indicator Data'!Y184)/(S$195-S$194)*10)),1))</f>
        <v>9.6999999999999993</v>
      </c>
      <c r="T181" s="93">
        <f>IF('Indicator Data'!Z184="No data","x",ROUND(IF('Indicator Data'!Z184&gt;T$195,0,IF('Indicator Data'!Z184&lt;T$194,10,(T$195-'Indicator Data'!Z184)/(T$195-T$194)*10)),1))</f>
        <v>4.9000000000000004</v>
      </c>
      <c r="U181" s="93">
        <f>IF('Indicator Data'!AC184="No data","x",ROUND(IF('Indicator Data'!AC184&gt;U$195,0,IF('Indicator Data'!AC184&lt;U$194,10,(U$195-'Indicator Data'!AC184)/(U$195-U$194)*10)),1))</f>
        <v>9.6999999999999993</v>
      </c>
      <c r="V181" s="93">
        <f>IF('Indicator Data'!AD184="No data","x",ROUND(IF('Indicator Data'!AD184&gt;V$195,10,IF('Indicator Data'!AD184&lt;V$194,0,10-(V$195-'Indicator Data'!AD184)/(V$195-V$194)*10)),1))</f>
        <v>3.8</v>
      </c>
      <c r="W181" s="94">
        <f t="shared" si="22"/>
        <v>7</v>
      </c>
      <c r="X181" s="95">
        <f t="shared" si="23"/>
        <v>7</v>
      </c>
      <c r="Y181" s="171"/>
    </row>
    <row r="182" spans="1:25" s="4" customFormat="1" x14ac:dyDescent="0.35">
      <c r="A182" s="126" t="str">
        <f>'Indicator Data'!A185</f>
        <v>Ukraine</v>
      </c>
      <c r="B182" s="47" t="str">
        <f>'Indicator Data'!B185</f>
        <v>UKR</v>
      </c>
      <c r="C182" s="93" t="str">
        <f>IF('Indicator Data'!AR185="No data","x",ROUND(IF('Indicator Data'!AR185&gt;C$195,0,IF('Indicator Data'!AR185&lt;C$194,10,(C$195-'Indicator Data'!AR185)/(C$195-C$194)*10)),1))</f>
        <v>x</v>
      </c>
      <c r="D182" s="94" t="str">
        <f t="shared" si="16"/>
        <v>x</v>
      </c>
      <c r="E182" s="93">
        <f>IF('Indicator Data'!AT185="No data","x",ROUND(IF('Indicator Data'!AT185&gt;E$195,0,IF('Indicator Data'!AT185&lt;E$194,10,(E$195-'Indicator Data'!AT185)/(E$195-E$194)*10)),1))</f>
        <v>6.8</v>
      </c>
      <c r="F182" s="93">
        <f>IF('Indicator Data'!AS185="No data","x",ROUND(IF('Indicator Data'!AS185&gt;F$195,0,IF('Indicator Data'!AS185&lt;F$194,10,(F$195-'Indicator Data'!AS185)/(F$195-F$194)*10)),1))</f>
        <v>5.9</v>
      </c>
      <c r="G182" s="94">
        <f t="shared" si="17"/>
        <v>6.4</v>
      </c>
      <c r="H182" s="95">
        <f t="shared" si="18"/>
        <v>6.4</v>
      </c>
      <c r="I182" s="93">
        <f>IF('Indicator Data'!AV185="No data","x",ROUND(IF('Indicator Data'!AV185^2&gt;I$195,0,IF('Indicator Data'!AV185^2&lt;I$194,10,(I$195-'Indicator Data'!AV185^2)/(I$195-I$194)*10)),1))</f>
        <v>0.1</v>
      </c>
      <c r="J182" s="93">
        <f>IF(OR('Indicator Data'!AU185=0,'Indicator Data'!AU185="No data"),"x",ROUND(IF('Indicator Data'!AU185&gt;J$195,0,IF('Indicator Data'!AU185&lt;J$194,10,(J$195-'Indicator Data'!AU185)/(J$195-J$194)*10)),1))</f>
        <v>0</v>
      </c>
      <c r="K182" s="93">
        <f>IF('Indicator Data'!AW185="No data","x",ROUND(IF('Indicator Data'!AW185&gt;K$195,0,IF('Indicator Data'!AW185&lt;K$194,10,(K$195-'Indicator Data'!AW185)/(K$195-K$194)*10)),1))</f>
        <v>4.8</v>
      </c>
      <c r="L182" s="93">
        <f>IF('Indicator Data'!AX185="No data","x",ROUND(IF('Indicator Data'!AX185&gt;L$195,0,IF('Indicator Data'!AX185&lt;L$194,10,(L$195-'Indicator Data'!AX185)/(L$195-L$194)*10)),1))</f>
        <v>3.5</v>
      </c>
      <c r="M182" s="94">
        <f t="shared" si="19"/>
        <v>2.1</v>
      </c>
      <c r="N182" s="143">
        <f>IF('Indicator Data'!AY185="No data","x",'Indicator Data'!AY185/'Indicator Data'!BE185*100)</f>
        <v>74.224953393633925</v>
      </c>
      <c r="O182" s="93">
        <f t="shared" si="20"/>
        <v>2.6</v>
      </c>
      <c r="P182" s="93">
        <f>IF('Indicator Data'!AZ185="No data","x",ROUND(IF('Indicator Data'!AZ185&gt;P$195,0,IF('Indicator Data'!AZ185&lt;P$194,10,(P$195-'Indicator Data'!AZ185)/(P$195-P$194)*10)),1))</f>
        <v>0.5</v>
      </c>
      <c r="Q182" s="93">
        <f>IF('Indicator Data'!BA185="No data","x",ROUND(IF('Indicator Data'!BA185&gt;Q$195,0,IF('Indicator Data'!BA185&lt;Q$194,10,(Q$195-'Indicator Data'!BA185)/(Q$195-Q$194)*10)),1))</f>
        <v>0.8</v>
      </c>
      <c r="R182" s="94">
        <f t="shared" si="21"/>
        <v>1.3</v>
      </c>
      <c r="S182" s="93">
        <f>IF('Indicator Data'!Y185="No data","x",ROUND(IF('Indicator Data'!Y185&gt;S$195,0,IF('Indicator Data'!Y185&lt;S$194,10,(S$195-'Indicator Data'!Y185)/(S$195-S$194)*10)),1))</f>
        <v>1.1000000000000001</v>
      </c>
      <c r="T182" s="93">
        <f>IF('Indicator Data'!Z185="No data","x",ROUND(IF('Indicator Data'!Z185&gt;T$195,0,IF('Indicator Data'!Z185&lt;T$194,10,(T$195-'Indicator Data'!Z185)/(T$195-T$194)*10)),1))</f>
        <v>3.3</v>
      </c>
      <c r="U182" s="93">
        <f>IF('Indicator Data'!AC185="No data","x",ROUND(IF('Indicator Data'!AC185&gt;U$195,0,IF('Indicator Data'!AC185&lt;U$194,10,(U$195-'Indicator Data'!AC185)/(U$195-U$194)*10)),1))</f>
        <v>8.6</v>
      </c>
      <c r="V182" s="93">
        <f>IF('Indicator Data'!AD185="No data","x",ROUND(IF('Indicator Data'!AD185&gt;V$195,10,IF('Indicator Data'!AD185&lt;V$194,0,10-(V$195-'Indicator Data'!AD185)/(V$195-V$194)*10)),1))</f>
        <v>0.3</v>
      </c>
      <c r="W182" s="94">
        <f t="shared" si="22"/>
        <v>3.3</v>
      </c>
      <c r="X182" s="95">
        <f t="shared" si="23"/>
        <v>2.2000000000000002</v>
      </c>
      <c r="Y182" s="171"/>
    </row>
    <row r="183" spans="1:25" s="4" customFormat="1" x14ac:dyDescent="0.35">
      <c r="A183" s="126" t="str">
        <f>'Indicator Data'!A186</f>
        <v>United Arab Emirates</v>
      </c>
      <c r="B183" s="47" t="str">
        <f>'Indicator Data'!B186</f>
        <v>ARE</v>
      </c>
      <c r="C183" s="93">
        <f>IF('Indicator Data'!AR186="No data","x",ROUND(IF('Indicator Data'!AR186&gt;C$195,0,IF('Indicator Data'!AR186&lt;C$194,10,(C$195-'Indicator Data'!AR186)/(C$195-C$194)*10)),1))</f>
        <v>2.1</v>
      </c>
      <c r="D183" s="94">
        <f t="shared" si="16"/>
        <v>2.1</v>
      </c>
      <c r="E183" s="93">
        <f>IF('Indicator Data'!AT186="No data","x",ROUND(IF('Indicator Data'!AT186&gt;E$195,0,IF('Indicator Data'!AT186&lt;E$194,10,(E$195-'Indicator Data'!AT186)/(E$195-E$194)*10)),1))</f>
        <v>3</v>
      </c>
      <c r="F183" s="93">
        <f>IF('Indicator Data'!AS186="No data","x",ROUND(IF('Indicator Data'!AS186&gt;F$195,0,IF('Indicator Data'!AS186&lt;F$194,10,(F$195-'Indicator Data'!AS186)/(F$195-F$194)*10)),1))</f>
        <v>2.2000000000000002</v>
      </c>
      <c r="G183" s="94">
        <f t="shared" si="17"/>
        <v>2.6</v>
      </c>
      <c r="H183" s="95">
        <f t="shared" si="18"/>
        <v>2.4</v>
      </c>
      <c r="I183" s="93">
        <f>IF('Indicator Data'!AV186="No data","x",ROUND(IF('Indicator Data'!AV186^2&gt;I$195,0,IF('Indicator Data'!AV186^2&lt;I$194,10,(I$195-'Indicator Data'!AV186^2)/(I$195-I$194)*10)),1))</f>
        <v>1.5</v>
      </c>
      <c r="J183" s="93">
        <f>IF(OR('Indicator Data'!AU186=0,'Indicator Data'!AU186="No data"),"x",ROUND(IF('Indicator Data'!AU186&gt;J$195,0,IF('Indicator Data'!AU186&lt;J$194,10,(J$195-'Indicator Data'!AU186)/(J$195-J$194)*10)),1))</f>
        <v>0</v>
      </c>
      <c r="K183" s="93">
        <f>IF('Indicator Data'!AW186="No data","x",ROUND(IF('Indicator Data'!AW186&gt;K$195,0,IF('Indicator Data'!AW186&lt;K$194,10,(K$195-'Indicator Data'!AW186)/(K$195-K$194)*10)),1))</f>
        <v>0.9</v>
      </c>
      <c r="L183" s="93">
        <f>IF('Indicator Data'!AX186="No data","x",ROUND(IF('Indicator Data'!AX186&gt;L$195,0,IF('Indicator Data'!AX186&lt;L$194,10,(L$195-'Indicator Data'!AX186)/(L$195-L$194)*10)),1))</f>
        <v>0</v>
      </c>
      <c r="M183" s="94">
        <f t="shared" si="19"/>
        <v>0.6</v>
      </c>
      <c r="N183" s="143">
        <f>IF('Indicator Data'!AY186="No data","x",'Indicator Data'!AY186/'Indicator Data'!BE186*100)</f>
        <v>47.846889952153113</v>
      </c>
      <c r="O183" s="93">
        <f t="shared" si="20"/>
        <v>5.3</v>
      </c>
      <c r="P183" s="93">
        <f>IF('Indicator Data'!AZ186="No data","x",ROUND(IF('Indicator Data'!AZ186&gt;P$195,0,IF('Indicator Data'!AZ186&lt;P$194,10,(P$195-'Indicator Data'!AZ186)/(P$195-P$194)*10)),1))</f>
        <v>0.3</v>
      </c>
      <c r="Q183" s="93">
        <f>IF('Indicator Data'!BA186="No data","x",ROUND(IF('Indicator Data'!BA186&gt;Q$195,0,IF('Indicator Data'!BA186&lt;Q$194,10,(Q$195-'Indicator Data'!BA186)/(Q$195-Q$194)*10)),1))</f>
        <v>0.1</v>
      </c>
      <c r="R183" s="94">
        <f t="shared" si="21"/>
        <v>1.9</v>
      </c>
      <c r="S183" s="93">
        <f>IF('Indicator Data'!Y186="No data","x",ROUND(IF('Indicator Data'!Y186&gt;S$195,0,IF('Indicator Data'!Y186&lt;S$194,10,(S$195-'Indicator Data'!Y186)/(S$195-S$194)*10)),1))</f>
        <v>3.7</v>
      </c>
      <c r="T183" s="93">
        <f>IF('Indicator Data'!Z186="No data","x",ROUND(IF('Indicator Data'!Z186&gt;T$195,0,IF('Indicator Data'!Z186&lt;T$194,10,(T$195-'Indicator Data'!Z186)/(T$195-T$194)*10)),1))</f>
        <v>0</v>
      </c>
      <c r="U183" s="93">
        <f>IF('Indicator Data'!AC186="No data","x",ROUND(IF('Indicator Data'!AC186&gt;U$195,0,IF('Indicator Data'!AC186&lt;U$194,10,(U$195-'Indicator Data'!AC186)/(U$195-U$194)*10)),1))</f>
        <v>1.9</v>
      </c>
      <c r="V183" s="93">
        <f>IF('Indicator Data'!AD186="No data","x",ROUND(IF('Indicator Data'!AD186&gt;V$195,10,IF('Indicator Data'!AD186&lt;V$194,0,10-(V$195-'Indicator Data'!AD186)/(V$195-V$194)*10)),1))</f>
        <v>0.1</v>
      </c>
      <c r="W183" s="94">
        <f t="shared" si="22"/>
        <v>1.4</v>
      </c>
      <c r="X183" s="95">
        <f t="shared" si="23"/>
        <v>1.3</v>
      </c>
      <c r="Y183" s="171"/>
    </row>
    <row r="184" spans="1:25" s="4" customFormat="1" x14ac:dyDescent="0.35">
      <c r="A184" s="126" t="str">
        <f>'Indicator Data'!A187</f>
        <v>United Kingdom</v>
      </c>
      <c r="B184" s="47" t="str">
        <f>'Indicator Data'!B187</f>
        <v>GBR</v>
      </c>
      <c r="C184" s="93">
        <f>IF('Indicator Data'!AR187="No data","x",ROUND(IF('Indicator Data'!AR187&gt;C$195,0,IF('Indicator Data'!AR187&lt;C$194,10,(C$195-'Indicator Data'!AR187)/(C$195-C$194)*10)),1))</f>
        <v>2.1</v>
      </c>
      <c r="D184" s="94">
        <f t="shared" si="16"/>
        <v>2.1</v>
      </c>
      <c r="E184" s="93">
        <f>IF('Indicator Data'!AT187="No data","x",ROUND(IF('Indicator Data'!AT187&gt;E$195,0,IF('Indicator Data'!AT187&lt;E$194,10,(E$195-'Indicator Data'!AT187)/(E$195-E$194)*10)),1))</f>
        <v>2</v>
      </c>
      <c r="F184" s="93">
        <f>IF('Indicator Data'!AS187="No data","x",ROUND(IF('Indicator Data'!AS187&gt;F$195,0,IF('Indicator Data'!AS187&lt;F$194,10,(F$195-'Indicator Data'!AS187)/(F$195-F$194)*10)),1))</f>
        <v>2.2000000000000002</v>
      </c>
      <c r="G184" s="94">
        <f t="shared" si="17"/>
        <v>2.1</v>
      </c>
      <c r="H184" s="95">
        <f t="shared" si="18"/>
        <v>2.1</v>
      </c>
      <c r="I184" s="93" t="str">
        <f>IF('Indicator Data'!AV187="No data","x",ROUND(IF('Indicator Data'!AV187^2&gt;I$195,0,IF('Indicator Data'!AV187^2&lt;I$194,10,(I$195-'Indicator Data'!AV187^2)/(I$195-I$194)*10)),1))</f>
        <v>x</v>
      </c>
      <c r="J184" s="93">
        <f>IF(OR('Indicator Data'!AU187=0,'Indicator Data'!AU187="No data"),"x",ROUND(IF('Indicator Data'!AU187&gt;J$195,0,IF('Indicator Data'!AU187&lt;J$194,10,(J$195-'Indicator Data'!AU187)/(J$195-J$194)*10)),1))</f>
        <v>0</v>
      </c>
      <c r="K184" s="93">
        <f>IF('Indicator Data'!AW187="No data","x",ROUND(IF('Indicator Data'!AW187&gt;K$195,0,IF('Indicator Data'!AW187&lt;K$194,10,(K$195-'Indicator Data'!AW187)/(K$195-K$194)*10)),1))</f>
        <v>0.5</v>
      </c>
      <c r="L184" s="93">
        <f>IF('Indicator Data'!AX187="No data","x",ROUND(IF('Indicator Data'!AX187&gt;L$195,0,IF('Indicator Data'!AX187&lt;L$194,10,(L$195-'Indicator Data'!AX187)/(L$195-L$194)*10)),1))</f>
        <v>4</v>
      </c>
      <c r="M184" s="94">
        <f t="shared" si="19"/>
        <v>1.5</v>
      </c>
      <c r="N184" s="143">
        <f>IF('Indicator Data'!AY187="No data","x",'Indicator Data'!AY187/'Indicator Data'!BE187*100)</f>
        <v>268.67275658248258</v>
      </c>
      <c r="O184" s="93">
        <f t="shared" si="20"/>
        <v>0</v>
      </c>
      <c r="P184" s="93">
        <f>IF('Indicator Data'!AZ187="No data","x",ROUND(IF('Indicator Data'!AZ187&gt;P$195,0,IF('Indicator Data'!AZ187&lt;P$194,10,(P$195-'Indicator Data'!AZ187)/(P$195-P$194)*10)),1))</f>
        <v>0.1</v>
      </c>
      <c r="Q184" s="93">
        <f>IF('Indicator Data'!BA187="No data","x",ROUND(IF('Indicator Data'!BA187&gt;Q$195,0,IF('Indicator Data'!BA187&lt;Q$194,10,(Q$195-'Indicator Data'!BA187)/(Q$195-Q$194)*10)),1))</f>
        <v>0</v>
      </c>
      <c r="R184" s="94">
        <f t="shared" si="21"/>
        <v>0</v>
      </c>
      <c r="S184" s="93">
        <f>IF('Indicator Data'!Y187="No data","x",ROUND(IF('Indicator Data'!Y187&gt;S$195,0,IF('Indicator Data'!Y187&lt;S$194,10,(S$195-'Indicator Data'!Y187)/(S$195-S$194)*10)),1))</f>
        <v>2.9</v>
      </c>
      <c r="T184" s="93">
        <f>IF('Indicator Data'!Z187="No data","x",ROUND(IF('Indicator Data'!Z187&gt;T$195,0,IF('Indicator Data'!Z187&lt;T$194,10,(T$195-'Indicator Data'!Z187)/(T$195-T$194)*10)),1))</f>
        <v>1.8</v>
      </c>
      <c r="U184" s="93">
        <f>IF('Indicator Data'!AC187="No data","x",ROUND(IF('Indicator Data'!AC187&gt;U$195,0,IF('Indicator Data'!AC187&lt;U$194,10,(U$195-'Indicator Data'!AC187)/(U$195-U$194)*10)),1))</f>
        <v>0</v>
      </c>
      <c r="V184" s="93">
        <f>IF('Indicator Data'!AD187="No data","x",ROUND(IF('Indicator Data'!AD187&gt;V$195,10,IF('Indicator Data'!AD187&lt;V$194,0,10-(V$195-'Indicator Data'!AD187)/(V$195-V$194)*10)),1))</f>
        <v>0.1</v>
      </c>
      <c r="W184" s="94">
        <f t="shared" si="22"/>
        <v>1.2</v>
      </c>
      <c r="X184" s="95">
        <f t="shared" si="23"/>
        <v>0.9</v>
      </c>
      <c r="Y184" s="171"/>
    </row>
    <row r="185" spans="1:25" s="4" customFormat="1" x14ac:dyDescent="0.35">
      <c r="A185" s="126" t="str">
        <f>'Indicator Data'!A188</f>
        <v>United States of America</v>
      </c>
      <c r="B185" s="47" t="str">
        <f>'Indicator Data'!B188</f>
        <v>USA</v>
      </c>
      <c r="C185" s="93">
        <f>IF('Indicator Data'!AR188="No data","x",ROUND(IF('Indicator Data'!AR188&gt;C$195,0,IF('Indicator Data'!AR188&lt;C$194,10,(C$195-'Indicator Data'!AR188)/(C$195-C$194)*10)),1))</f>
        <v>3</v>
      </c>
      <c r="D185" s="94">
        <f t="shared" si="16"/>
        <v>3</v>
      </c>
      <c r="E185" s="93">
        <f>IF('Indicator Data'!AT188="No data","x",ROUND(IF('Indicator Data'!AT188&gt;E$195,0,IF('Indicator Data'!AT188&lt;E$194,10,(E$195-'Indicator Data'!AT188)/(E$195-E$194)*10)),1))</f>
        <v>2.9</v>
      </c>
      <c r="F185" s="93">
        <f>IF('Indicator Data'!AS188="No data","x",ROUND(IF('Indicator Data'!AS188&gt;F$195,0,IF('Indicator Data'!AS188&lt;F$194,10,(F$195-'Indicator Data'!AS188)/(F$195-F$194)*10)),1))</f>
        <v>1.9</v>
      </c>
      <c r="G185" s="94">
        <f t="shared" si="17"/>
        <v>2.4</v>
      </c>
      <c r="H185" s="95">
        <f t="shared" si="18"/>
        <v>2.7</v>
      </c>
      <c r="I185" s="93" t="str">
        <f>IF('Indicator Data'!AV188="No data","x",ROUND(IF('Indicator Data'!AV188^2&gt;I$195,0,IF('Indicator Data'!AV188^2&lt;I$194,10,(I$195-'Indicator Data'!AV188^2)/(I$195-I$194)*10)),1))</f>
        <v>x</v>
      </c>
      <c r="J185" s="93">
        <f>IF(OR('Indicator Data'!AU188=0,'Indicator Data'!AU188="No data"),"x",ROUND(IF('Indicator Data'!AU188&gt;J$195,0,IF('Indicator Data'!AU188&lt;J$194,10,(J$195-'Indicator Data'!AU188)/(J$195-J$194)*10)),1))</f>
        <v>0</v>
      </c>
      <c r="K185" s="93">
        <f>IF('Indicator Data'!AW188="No data","x",ROUND(IF('Indicator Data'!AW188&gt;K$195,0,IF('Indicator Data'!AW188&lt;K$194,10,(K$195-'Indicator Data'!AW188)/(K$195-K$194)*10)),1))</f>
        <v>2.4</v>
      </c>
      <c r="L185" s="93">
        <f>IF('Indicator Data'!AX188="No data","x",ROUND(IF('Indicator Data'!AX188&gt;L$195,0,IF('Indicator Data'!AX188&lt;L$194,10,(L$195-'Indicator Data'!AX188)/(L$195-L$194)*10)),1))</f>
        <v>3.7</v>
      </c>
      <c r="M185" s="94">
        <f t="shared" si="19"/>
        <v>2</v>
      </c>
      <c r="N185" s="143">
        <f>IF('Indicator Data'!AY188="No data","x",'Indicator Data'!AY188/'Indicator Data'!BE188*100)</f>
        <v>72.151491896075612</v>
      </c>
      <c r="O185" s="93">
        <f t="shared" si="20"/>
        <v>2.8</v>
      </c>
      <c r="P185" s="93">
        <f>IF('Indicator Data'!AZ188="No data","x",ROUND(IF('Indicator Data'!AZ188&gt;P$195,0,IF('Indicator Data'!AZ188&lt;P$194,10,(P$195-'Indicator Data'!AZ188)/(P$195-P$194)*10)),1))</f>
        <v>0</v>
      </c>
      <c r="Q185" s="93">
        <f>IF('Indicator Data'!BA188="No data","x",ROUND(IF('Indicator Data'!BA188&gt;Q$195,0,IF('Indicator Data'!BA188&lt;Q$194,10,(Q$195-'Indicator Data'!BA188)/(Q$195-Q$194)*10)),1))</f>
        <v>0.2</v>
      </c>
      <c r="R185" s="94">
        <f t="shared" si="21"/>
        <v>1</v>
      </c>
      <c r="S185" s="93">
        <f>IF('Indicator Data'!Y188="No data","x",ROUND(IF('Indicator Data'!Y188&gt;S$195,0,IF('Indicator Data'!Y188&lt;S$194,10,(S$195-'Indicator Data'!Y188)/(S$195-S$194)*10)),1))</f>
        <v>3.9</v>
      </c>
      <c r="T185" s="93">
        <f>IF('Indicator Data'!Z188="No data","x",ROUND(IF('Indicator Data'!Z188&gt;T$195,0,IF('Indicator Data'!Z188&lt;T$194,10,(T$195-'Indicator Data'!Z188)/(T$195-T$194)*10)),1))</f>
        <v>1.8</v>
      </c>
      <c r="U185" s="93">
        <f>IF('Indicator Data'!AC188="No data","x",ROUND(IF('Indicator Data'!AC188&gt;U$195,0,IF('Indicator Data'!AC188&lt;U$194,10,(U$195-'Indicator Data'!AC188)/(U$195-U$194)*10)),1))</f>
        <v>0</v>
      </c>
      <c r="V185" s="93">
        <f>IF('Indicator Data'!AD188="No data","x",ROUND(IF('Indicator Data'!AD188&gt;V$195,10,IF('Indicator Data'!AD188&lt;V$194,0,10-(V$195-'Indicator Data'!AD188)/(V$195-V$194)*10)),1))</f>
        <v>0.2</v>
      </c>
      <c r="W185" s="94">
        <f t="shared" si="22"/>
        <v>1.5</v>
      </c>
      <c r="X185" s="95">
        <f t="shared" si="23"/>
        <v>1.5</v>
      </c>
      <c r="Y185" s="171"/>
    </row>
    <row r="186" spans="1:25" s="4" customFormat="1" x14ac:dyDescent="0.35">
      <c r="A186" s="126" t="str">
        <f>'Indicator Data'!A189</f>
        <v>Uruguay</v>
      </c>
      <c r="B186" s="47" t="str">
        <f>'Indicator Data'!B189</f>
        <v>URY</v>
      </c>
      <c r="C186" s="93">
        <f>IF('Indicator Data'!AR189="No data","x",ROUND(IF('Indicator Data'!AR189&gt;C$195,0,IF('Indicator Data'!AR189&lt;C$194,10,(C$195-'Indicator Data'!AR189)/(C$195-C$194)*10)),1))</f>
        <v>4</v>
      </c>
      <c r="D186" s="94">
        <f t="shared" si="16"/>
        <v>4</v>
      </c>
      <c r="E186" s="93">
        <f>IF('Indicator Data'!AT189="No data","x",ROUND(IF('Indicator Data'!AT189&gt;E$195,0,IF('Indicator Data'!AT189&lt;E$194,10,(E$195-'Indicator Data'!AT189)/(E$195-E$194)*10)),1))</f>
        <v>3</v>
      </c>
      <c r="F186" s="93">
        <f>IF('Indicator Data'!AS189="No data","x",ROUND(IF('Indicator Data'!AS189&gt;F$195,0,IF('Indicator Data'!AS189&lt;F$194,10,(F$195-'Indicator Data'!AS189)/(F$195-F$194)*10)),1))</f>
        <v>4.2</v>
      </c>
      <c r="G186" s="94">
        <f t="shared" si="17"/>
        <v>3.6</v>
      </c>
      <c r="H186" s="95">
        <f t="shared" si="18"/>
        <v>3.8</v>
      </c>
      <c r="I186" s="93">
        <f>IF('Indicator Data'!AV189="No data","x",ROUND(IF('Indicator Data'!AV189^2&gt;I$195,0,IF('Indicator Data'!AV189^2&lt;I$194,10,(I$195-'Indicator Data'!AV189^2)/(I$195-I$194)*10)),1))</f>
        <v>0.3</v>
      </c>
      <c r="J186" s="93">
        <f>IF(OR('Indicator Data'!AU189=0,'Indicator Data'!AU189="No data"),"x",ROUND(IF('Indicator Data'!AU189&gt;J$195,0,IF('Indicator Data'!AU189&lt;J$194,10,(J$195-'Indicator Data'!AU189)/(J$195-J$194)*10)),1))</f>
        <v>0</v>
      </c>
      <c r="K186" s="93">
        <f>IF('Indicator Data'!AW189="No data","x",ROUND(IF('Indicator Data'!AW189&gt;K$195,0,IF('Indicator Data'!AW189&lt;K$194,10,(K$195-'Indicator Data'!AW189)/(K$195-K$194)*10)),1))</f>
        <v>3.4</v>
      </c>
      <c r="L186" s="93">
        <f>IF('Indicator Data'!AX189="No data","x",ROUND(IF('Indicator Data'!AX189&gt;L$195,0,IF('Indicator Data'!AX189&lt;L$194,10,(L$195-'Indicator Data'!AX189)/(L$195-L$194)*10)),1))</f>
        <v>2.6</v>
      </c>
      <c r="M186" s="94">
        <f t="shared" si="19"/>
        <v>1.6</v>
      </c>
      <c r="N186" s="143">
        <f>IF('Indicator Data'!AY189="No data","x",'Indicator Data'!AY189/'Indicator Data'!BE189*100)</f>
        <v>33.139069820591935</v>
      </c>
      <c r="O186" s="93">
        <f t="shared" si="20"/>
        <v>6.8</v>
      </c>
      <c r="P186" s="93">
        <f>IF('Indicator Data'!AZ189="No data","x",ROUND(IF('Indicator Data'!AZ189&gt;P$195,0,IF('Indicator Data'!AZ189&lt;P$194,10,(P$195-'Indicator Data'!AZ189)/(P$195-P$194)*10)),1))</f>
        <v>0.4</v>
      </c>
      <c r="Q186" s="93">
        <f>IF('Indicator Data'!BA189="No data","x",ROUND(IF('Indicator Data'!BA189&gt;Q$195,0,IF('Indicator Data'!BA189&lt;Q$194,10,(Q$195-'Indicator Data'!BA189)/(Q$195-Q$194)*10)),1))</f>
        <v>0.1</v>
      </c>
      <c r="R186" s="94">
        <f t="shared" si="21"/>
        <v>2.4</v>
      </c>
      <c r="S186" s="93">
        <f>IF('Indicator Data'!Y189="No data","x",ROUND(IF('Indicator Data'!Y189&gt;S$195,0,IF('Indicator Data'!Y189&lt;S$194,10,(S$195-'Indicator Data'!Y189)/(S$195-S$194)*10)),1))</f>
        <v>0.7</v>
      </c>
      <c r="T186" s="93">
        <f>IF('Indicator Data'!Z189="No data","x",ROUND(IF('Indicator Data'!Z189&gt;T$195,0,IF('Indicator Data'!Z189&lt;T$194,10,(T$195-'Indicator Data'!Z189)/(T$195-T$194)*10)),1))</f>
        <v>1</v>
      </c>
      <c r="U186" s="93">
        <f>IF('Indicator Data'!AC189="No data","x",ROUND(IF('Indicator Data'!AC189&gt;U$195,0,IF('Indicator Data'!AC189&lt;U$194,10,(U$195-'Indicator Data'!AC189)/(U$195-U$194)*10)),1))</f>
        <v>4.2</v>
      </c>
      <c r="V186" s="93">
        <f>IF('Indicator Data'!AD189="No data","x",ROUND(IF('Indicator Data'!AD189&gt;V$195,10,IF('Indicator Data'!AD189&lt;V$194,0,10-(V$195-'Indicator Data'!AD189)/(V$195-V$194)*10)),1))</f>
        <v>0.2</v>
      </c>
      <c r="W186" s="94">
        <f t="shared" si="22"/>
        <v>1.5</v>
      </c>
      <c r="X186" s="95">
        <f t="shared" si="23"/>
        <v>1.8</v>
      </c>
      <c r="Y186" s="171"/>
    </row>
    <row r="187" spans="1:25" s="4" customFormat="1" x14ac:dyDescent="0.35">
      <c r="A187" s="126" t="str">
        <f>'Indicator Data'!A190</f>
        <v>Uzbekistan</v>
      </c>
      <c r="B187" s="47" t="str">
        <f>'Indicator Data'!B190</f>
        <v>UZB</v>
      </c>
      <c r="C187" s="93">
        <f>IF('Indicator Data'!AR190="No data","x",ROUND(IF('Indicator Data'!AR190&gt;C$195,0,IF('Indicator Data'!AR190&lt;C$194,10,(C$195-'Indicator Data'!AR190)/(C$195-C$194)*10)),1))</f>
        <v>2.6</v>
      </c>
      <c r="D187" s="94">
        <f t="shared" si="16"/>
        <v>2.6</v>
      </c>
      <c r="E187" s="93">
        <f>IF('Indicator Data'!AT190="No data","x",ROUND(IF('Indicator Data'!AT190&gt;E$195,0,IF('Indicator Data'!AT190&lt;E$194,10,(E$195-'Indicator Data'!AT190)/(E$195-E$194)*10)),1))</f>
        <v>7.7</v>
      </c>
      <c r="F187" s="93">
        <f>IF('Indicator Data'!AS190="No data","x",ROUND(IF('Indicator Data'!AS190&gt;F$195,0,IF('Indicator Data'!AS190&lt;F$194,10,(F$195-'Indicator Data'!AS190)/(F$195-F$194)*10)),1))</f>
        <v>6.1</v>
      </c>
      <c r="G187" s="94">
        <f t="shared" si="17"/>
        <v>6.9</v>
      </c>
      <c r="H187" s="95">
        <f t="shared" si="18"/>
        <v>4.8</v>
      </c>
      <c r="I187" s="93">
        <f>IF('Indicator Data'!AV190="No data","x",ROUND(IF('Indicator Data'!AV190^2&gt;I$195,0,IF('Indicator Data'!AV190^2&lt;I$194,10,(I$195-'Indicator Data'!AV190^2)/(I$195-I$194)*10)),1))</f>
        <v>0</v>
      </c>
      <c r="J187" s="93">
        <f>IF(OR('Indicator Data'!AU190=0,'Indicator Data'!AU190="No data"),"x",ROUND(IF('Indicator Data'!AU190&gt;J$195,0,IF('Indicator Data'!AU190&lt;J$194,10,(J$195-'Indicator Data'!AU190)/(J$195-J$194)*10)),1))</f>
        <v>0</v>
      </c>
      <c r="K187" s="93">
        <f>IF('Indicator Data'!AW190="No data","x",ROUND(IF('Indicator Data'!AW190&gt;K$195,0,IF('Indicator Data'!AW190&lt;K$194,10,(K$195-'Indicator Data'!AW190)/(K$195-K$194)*10)),1))</f>
        <v>5.3</v>
      </c>
      <c r="L187" s="93">
        <f>IF('Indicator Data'!AX190="No data","x",ROUND(IF('Indicator Data'!AX190&gt;L$195,0,IF('Indicator Data'!AX190&lt;L$194,10,(L$195-'Indicator Data'!AX190)/(L$195-L$194)*10)),1))</f>
        <v>6.3</v>
      </c>
      <c r="M187" s="94">
        <f t="shared" si="19"/>
        <v>2.9</v>
      </c>
      <c r="N187" s="143">
        <f>IF('Indicator Data'!AY190="No data","x",'Indicator Data'!AY190/'Indicator Data'!BE190*100)</f>
        <v>19.040902679830747</v>
      </c>
      <c r="O187" s="93">
        <f t="shared" si="20"/>
        <v>8.1999999999999993</v>
      </c>
      <c r="P187" s="93">
        <f>IF('Indicator Data'!AZ190="No data","x",ROUND(IF('Indicator Data'!AZ190&gt;P$195,0,IF('Indicator Data'!AZ190&lt;P$194,10,(P$195-'Indicator Data'!AZ190)/(P$195-P$194)*10)),1))</f>
        <v>0</v>
      </c>
      <c r="Q187" s="93">
        <f>IF('Indicator Data'!BA190="No data","x",ROUND(IF('Indicator Data'!BA190&gt;Q$195,0,IF('Indicator Data'!BA190&lt;Q$194,10,(Q$195-'Indicator Data'!BA190)/(Q$195-Q$194)*10)),1))</f>
        <v>2.5</v>
      </c>
      <c r="R187" s="94">
        <f t="shared" si="21"/>
        <v>3.6</v>
      </c>
      <c r="S187" s="93">
        <f>IF('Indicator Data'!Y190="No data","x",ROUND(IF('Indicator Data'!Y190&gt;S$195,0,IF('Indicator Data'!Y190&lt;S$194,10,(S$195-'Indicator Data'!Y190)/(S$195-S$194)*10)),1))</f>
        <v>3.7</v>
      </c>
      <c r="T187" s="93">
        <f>IF('Indicator Data'!Z190="No data","x",ROUND(IF('Indicator Data'!Z190&gt;T$195,0,IF('Indicator Data'!Z190&lt;T$194,10,(T$195-'Indicator Data'!Z190)/(T$195-T$194)*10)),1))</f>
        <v>0</v>
      </c>
      <c r="U187" s="93">
        <f>IF('Indicator Data'!AC190="No data","x",ROUND(IF('Indicator Data'!AC190&gt;U$195,0,IF('Indicator Data'!AC190&lt;U$194,10,(U$195-'Indicator Data'!AC190)/(U$195-U$194)*10)),1))</f>
        <v>8.9</v>
      </c>
      <c r="V187" s="93">
        <f>IF('Indicator Data'!AD190="No data","x",ROUND(IF('Indicator Data'!AD190&gt;V$195,10,IF('Indicator Data'!AD190&lt;V$194,0,10-(V$195-'Indicator Data'!AD190)/(V$195-V$194)*10)),1))</f>
        <v>0.4</v>
      </c>
      <c r="W187" s="94">
        <f t="shared" si="22"/>
        <v>3.3</v>
      </c>
      <c r="X187" s="95">
        <f t="shared" si="23"/>
        <v>3.3</v>
      </c>
      <c r="Y187" s="171"/>
    </row>
    <row r="188" spans="1:25" s="4" customFormat="1" x14ac:dyDescent="0.35">
      <c r="A188" s="126" t="str">
        <f>'Indicator Data'!A191</f>
        <v>Vanuatu</v>
      </c>
      <c r="B188" s="47" t="str">
        <f>'Indicator Data'!B191</f>
        <v>VUT</v>
      </c>
      <c r="C188" s="93">
        <f>IF('Indicator Data'!AR191="No data","x",ROUND(IF('Indicator Data'!AR191&gt;C$195,0,IF('Indicator Data'!AR191&lt;C$194,10,(C$195-'Indicator Data'!AR191)/(C$195-C$194)*10)),1))</f>
        <v>5.4</v>
      </c>
      <c r="D188" s="94">
        <f t="shared" si="16"/>
        <v>5.4</v>
      </c>
      <c r="E188" s="93">
        <f>IF('Indicator Data'!AT191="No data","x",ROUND(IF('Indicator Data'!AT191&gt;E$195,0,IF('Indicator Data'!AT191&lt;E$194,10,(E$195-'Indicator Data'!AT191)/(E$195-E$194)*10)),1))</f>
        <v>5.4</v>
      </c>
      <c r="F188" s="93">
        <f>IF('Indicator Data'!AS191="No data","x",ROUND(IF('Indicator Data'!AS191&gt;F$195,0,IF('Indicator Data'!AS191&lt;F$194,10,(F$195-'Indicator Data'!AS191)/(F$195-F$194)*10)),1))</f>
        <v>6.8</v>
      </c>
      <c r="G188" s="94">
        <f t="shared" si="17"/>
        <v>6.1</v>
      </c>
      <c r="H188" s="95">
        <f t="shared" si="18"/>
        <v>5.8</v>
      </c>
      <c r="I188" s="93">
        <f>IF('Indicator Data'!AV191="No data","x",ROUND(IF('Indicator Data'!AV191^2&gt;I$195,0,IF('Indicator Data'!AV191^2&lt;I$194,10,(I$195-'Indicator Data'!AV191^2)/(I$195-I$194)*10)),1))</f>
        <v>3</v>
      </c>
      <c r="J188" s="93">
        <f>IF(OR('Indicator Data'!AU191=0,'Indicator Data'!AU191="No data"),"x",ROUND(IF('Indicator Data'!AU191&gt;J$195,0,IF('Indicator Data'!AU191&lt;J$194,10,(J$195-'Indicator Data'!AU191)/(J$195-J$194)*10)),1))</f>
        <v>4.2</v>
      </c>
      <c r="K188" s="93">
        <f>IF('Indicator Data'!AW191="No data","x",ROUND(IF('Indicator Data'!AW191&gt;K$195,0,IF('Indicator Data'!AW191&lt;K$194,10,(K$195-'Indicator Data'!AW191)/(K$195-K$194)*10)),1))</f>
        <v>7.6</v>
      </c>
      <c r="L188" s="93">
        <f>IF('Indicator Data'!AX191="No data","x",ROUND(IF('Indicator Data'!AX191&gt;L$195,0,IF('Indicator Data'!AX191&lt;L$194,10,(L$195-'Indicator Data'!AX191)/(L$195-L$194)*10)),1))</f>
        <v>6.6</v>
      </c>
      <c r="M188" s="94">
        <f t="shared" si="19"/>
        <v>5.4</v>
      </c>
      <c r="N188" s="143">
        <f>IF('Indicator Data'!AY191="No data","x",'Indicator Data'!AY191/'Indicator Data'!BE191*100)</f>
        <v>8.2034454470877769</v>
      </c>
      <c r="O188" s="93">
        <f t="shared" si="20"/>
        <v>9.3000000000000007</v>
      </c>
      <c r="P188" s="93">
        <f>IF('Indicator Data'!AZ191="No data","x",ROUND(IF('Indicator Data'!AZ191&gt;P$195,0,IF('Indicator Data'!AZ191&lt;P$194,10,(P$195-'Indicator Data'!AZ191)/(P$195-P$194)*10)),1))</f>
        <v>4.7</v>
      </c>
      <c r="Q188" s="93">
        <f>IF('Indicator Data'!BA191="No data","x",ROUND(IF('Indicator Data'!BA191&gt;Q$195,0,IF('Indicator Data'!BA191&lt;Q$194,10,(Q$195-'Indicator Data'!BA191)/(Q$195-Q$194)*10)),1))</f>
        <v>1.1000000000000001</v>
      </c>
      <c r="R188" s="94">
        <f t="shared" si="21"/>
        <v>5</v>
      </c>
      <c r="S188" s="93">
        <f>IF('Indicator Data'!Y191="No data","x",ROUND(IF('Indicator Data'!Y191&gt;S$195,0,IF('Indicator Data'!Y191&lt;S$194,10,(S$195-'Indicator Data'!Y191)/(S$195-S$194)*10)),1))</f>
        <v>9.6999999999999993</v>
      </c>
      <c r="T188" s="93">
        <f>IF('Indicator Data'!Z191="No data","x",ROUND(IF('Indicator Data'!Z191&gt;T$195,0,IF('Indicator Data'!Z191&lt;T$194,10,(T$195-'Indicator Data'!Z191)/(T$195-T$194)*10)),1))</f>
        <v>4.9000000000000004</v>
      </c>
      <c r="U188" s="93">
        <f>IF('Indicator Data'!AC191="No data","x",ROUND(IF('Indicator Data'!AC191&gt;U$195,0,IF('Indicator Data'!AC191&lt;U$194,10,(U$195-'Indicator Data'!AC191)/(U$195-U$194)*10)),1))</f>
        <v>9.8000000000000007</v>
      </c>
      <c r="V188" s="93">
        <f>IF('Indicator Data'!AD191="No data","x",ROUND(IF('Indicator Data'!AD191&gt;V$195,10,IF('Indicator Data'!AD191&lt;V$194,0,10-(V$195-'Indicator Data'!AD191)/(V$195-V$194)*10)),1))</f>
        <v>0.9</v>
      </c>
      <c r="W188" s="94">
        <f t="shared" si="22"/>
        <v>6.3</v>
      </c>
      <c r="X188" s="95">
        <f t="shared" si="23"/>
        <v>5.6</v>
      </c>
      <c r="Y188" s="171"/>
    </row>
    <row r="189" spans="1:25" s="4" customFormat="1" x14ac:dyDescent="0.35">
      <c r="A189" s="126" t="str">
        <f>'Indicator Data'!A192</f>
        <v>Venezuela</v>
      </c>
      <c r="B189" s="47" t="str">
        <f>'Indicator Data'!B192</f>
        <v>VEN</v>
      </c>
      <c r="C189" s="93">
        <f>IF('Indicator Data'!AR192="No data","x",ROUND(IF('Indicator Data'!AR192&gt;C$195,0,IF('Indicator Data'!AR192&lt;C$194,10,(C$195-'Indicator Data'!AR192)/(C$195-C$194)*10)),1))</f>
        <v>2.5</v>
      </c>
      <c r="D189" s="94">
        <f t="shared" si="16"/>
        <v>2.5</v>
      </c>
      <c r="E189" s="93">
        <f>IF('Indicator Data'!AT192="No data","x",ROUND(IF('Indicator Data'!AT192&gt;E$195,0,IF('Indicator Data'!AT192&lt;E$194,10,(E$195-'Indicator Data'!AT192)/(E$195-E$194)*10)),1))</f>
        <v>8.1999999999999993</v>
      </c>
      <c r="F189" s="93">
        <f>IF('Indicator Data'!AS192="No data","x",ROUND(IF('Indicator Data'!AS192&gt;F$195,0,IF('Indicator Data'!AS192&lt;F$194,10,(F$195-'Indicator Data'!AS192)/(F$195-F$194)*10)),1))</f>
        <v>7.8</v>
      </c>
      <c r="G189" s="94">
        <f t="shared" si="17"/>
        <v>8</v>
      </c>
      <c r="H189" s="95">
        <f t="shared" si="18"/>
        <v>5.3</v>
      </c>
      <c r="I189" s="93">
        <f>IF('Indicator Data'!AV192="No data","x",ROUND(IF('Indicator Data'!AV192^2&gt;I$195,0,IF('Indicator Data'!AV192^2&lt;I$194,10,(I$195-'Indicator Data'!AV192^2)/(I$195-I$194)*10)),1))</f>
        <v>0.6</v>
      </c>
      <c r="J189" s="93">
        <f>IF(OR('Indicator Data'!AU192=0,'Indicator Data'!AU192="No data"),"x",ROUND(IF('Indicator Data'!AU192&gt;J$195,0,IF('Indicator Data'!AU192&lt;J$194,10,(J$195-'Indicator Data'!AU192)/(J$195-J$194)*10)),1))</f>
        <v>0</v>
      </c>
      <c r="K189" s="93">
        <f>IF('Indicator Data'!AW192="No data","x",ROUND(IF('Indicator Data'!AW192&gt;K$195,0,IF('Indicator Data'!AW192&lt;K$194,10,(K$195-'Indicator Data'!AW192)/(K$195-K$194)*10)),1))</f>
        <v>4</v>
      </c>
      <c r="L189" s="93">
        <f>IF('Indicator Data'!AX192="No data","x",ROUND(IF('Indicator Data'!AX192&gt;L$195,0,IF('Indicator Data'!AX192&lt;L$194,10,(L$195-'Indicator Data'!AX192)/(L$195-L$194)*10)),1))</f>
        <v>5.8</v>
      </c>
      <c r="M189" s="94">
        <f t="shared" si="19"/>
        <v>2.6</v>
      </c>
      <c r="N189" s="143">
        <f>IF('Indicator Data'!AY192="No data","x",'Indicator Data'!AY192/'Indicator Data'!BE192*100)</f>
        <v>7.9360580465959982</v>
      </c>
      <c r="O189" s="93">
        <f t="shared" si="20"/>
        <v>9.3000000000000007</v>
      </c>
      <c r="P189" s="93">
        <f>IF('Indicator Data'!AZ192="No data","x",ROUND(IF('Indicator Data'!AZ192&gt;P$195,0,IF('Indicator Data'!AZ192&lt;P$194,10,(P$195-'Indicator Data'!AZ192)/(P$195-P$194)*10)),1))</f>
        <v>0.6</v>
      </c>
      <c r="Q189" s="93">
        <f>IF('Indicator Data'!BA192="No data","x",ROUND(IF('Indicator Data'!BA192&gt;Q$195,0,IF('Indicator Data'!BA192&lt;Q$194,10,(Q$195-'Indicator Data'!BA192)/(Q$195-Q$194)*10)),1))</f>
        <v>1.4</v>
      </c>
      <c r="R189" s="94">
        <f t="shared" si="21"/>
        <v>3.8</v>
      </c>
      <c r="S189" s="93" t="str">
        <f>IF('Indicator Data'!Y192="No data","x",ROUND(IF('Indicator Data'!Y192&gt;S$195,0,IF('Indicator Data'!Y192&lt;S$194,10,(S$195-'Indicator Data'!Y192)/(S$195-S$194)*10)),1))</f>
        <v>x</v>
      </c>
      <c r="T189" s="93">
        <f>IF('Indicator Data'!Z192="No data","x",ROUND(IF('Indicator Data'!Z192&gt;T$195,0,IF('Indicator Data'!Z192&lt;T$194,10,(T$195-'Indicator Data'!Z192)/(T$195-T$194)*10)),1))</f>
        <v>0.8</v>
      </c>
      <c r="U189" s="93">
        <f>IF('Indicator Data'!AC192="No data","x",ROUND(IF('Indicator Data'!AC192&gt;U$195,0,IF('Indicator Data'!AC192&lt;U$194,10,(U$195-'Indicator Data'!AC192)/(U$195-U$194)*10)),1))</f>
        <v>8.1999999999999993</v>
      </c>
      <c r="V189" s="93">
        <f>IF('Indicator Data'!AD192="No data","x",ROUND(IF('Indicator Data'!AD192&gt;V$195,10,IF('Indicator Data'!AD192&lt;V$194,0,10-(V$195-'Indicator Data'!AD192)/(V$195-V$194)*10)),1))</f>
        <v>1.1000000000000001</v>
      </c>
      <c r="W189" s="94">
        <f t="shared" si="22"/>
        <v>3.4</v>
      </c>
      <c r="X189" s="95">
        <f t="shared" si="23"/>
        <v>3.3</v>
      </c>
      <c r="Y189" s="171"/>
    </row>
    <row r="190" spans="1:25" s="4" customFormat="1" x14ac:dyDescent="0.35">
      <c r="A190" s="126" t="str">
        <f>'Indicator Data'!A193</f>
        <v>Viet Nam</v>
      </c>
      <c r="B190" s="47" t="str">
        <f>'Indicator Data'!B193</f>
        <v>VNM</v>
      </c>
      <c r="C190" s="93">
        <f>IF('Indicator Data'!AR193="No data","x",ROUND(IF('Indicator Data'!AR193&gt;C$195,0,IF('Indicator Data'!AR193&lt;C$194,10,(C$195-'Indicator Data'!AR193)/(C$195-C$194)*10)),1))</f>
        <v>4.2</v>
      </c>
      <c r="D190" s="94">
        <f t="shared" si="16"/>
        <v>4.2</v>
      </c>
      <c r="E190" s="93">
        <f>IF('Indicator Data'!AT193="No data","x",ROUND(IF('Indicator Data'!AT193&gt;E$195,0,IF('Indicator Data'!AT193&lt;E$194,10,(E$195-'Indicator Data'!AT193)/(E$195-E$194)*10)),1))</f>
        <v>6.7</v>
      </c>
      <c r="F190" s="93">
        <f>IF('Indicator Data'!AS193="No data","x",ROUND(IF('Indicator Data'!AS193&gt;F$195,0,IF('Indicator Data'!AS193&lt;F$194,10,(F$195-'Indicator Data'!AS193)/(F$195-F$194)*10)),1))</f>
        <v>5</v>
      </c>
      <c r="G190" s="94">
        <f t="shared" si="17"/>
        <v>5.9</v>
      </c>
      <c r="H190" s="95">
        <f t="shared" si="18"/>
        <v>5.0999999999999996</v>
      </c>
      <c r="I190" s="93">
        <f>IF('Indicator Data'!AV193="No data","x",ROUND(IF('Indicator Data'!AV193^2&gt;I$195,0,IF('Indicator Data'!AV193^2&lt;I$194,10,(I$195-'Indicator Data'!AV193^2)/(I$195-I$194)*10)),1))</f>
        <v>1.2</v>
      </c>
      <c r="J190" s="93">
        <f>IF(OR('Indicator Data'!AU193=0,'Indicator Data'!AU193="No data"),"x",ROUND(IF('Indicator Data'!AU193&gt;J$195,0,IF('Indicator Data'!AU193&lt;J$194,10,(J$195-'Indicator Data'!AU193)/(J$195-J$194)*10)),1))</f>
        <v>0</v>
      </c>
      <c r="K190" s="93">
        <f>IF('Indicator Data'!AW193="No data","x",ROUND(IF('Indicator Data'!AW193&gt;K$195,0,IF('Indicator Data'!AW193&lt;K$194,10,(K$195-'Indicator Data'!AW193)/(K$195-K$194)*10)),1))</f>
        <v>5.4</v>
      </c>
      <c r="L190" s="93">
        <f>IF('Indicator Data'!AX193="No data","x",ROUND(IF('Indicator Data'!AX193&gt;L$195,0,IF('Indicator Data'!AX193&lt;L$194,10,(L$195-'Indicator Data'!AX193)/(L$195-L$194)*10)),1))</f>
        <v>3.7</v>
      </c>
      <c r="M190" s="94">
        <f t="shared" si="19"/>
        <v>2.6</v>
      </c>
      <c r="N190" s="143">
        <f>IF('Indicator Data'!AY193="No data","x",'Indicator Data'!AY193/'Indicator Data'!BE193*100)</f>
        <v>24.833102202728416</v>
      </c>
      <c r="O190" s="93">
        <f t="shared" si="20"/>
        <v>7.6</v>
      </c>
      <c r="P190" s="93">
        <f>IF('Indicator Data'!AZ193="No data","x",ROUND(IF('Indicator Data'!AZ193&gt;P$195,0,IF('Indicator Data'!AZ193&lt;P$194,10,(P$195-'Indicator Data'!AZ193)/(P$195-P$194)*10)),1))</f>
        <v>2.4</v>
      </c>
      <c r="Q190" s="93">
        <f>IF('Indicator Data'!BA193="No data","x",ROUND(IF('Indicator Data'!BA193&gt;Q$195,0,IF('Indicator Data'!BA193&lt;Q$194,10,(Q$195-'Indicator Data'!BA193)/(Q$195-Q$194)*10)),1))</f>
        <v>0.5</v>
      </c>
      <c r="R190" s="94">
        <f t="shared" si="21"/>
        <v>3.5</v>
      </c>
      <c r="S190" s="93">
        <f>IF('Indicator Data'!Y193="No data","x",ROUND(IF('Indicator Data'!Y193&gt;S$195,0,IF('Indicator Data'!Y193&lt;S$194,10,(S$195-'Indicator Data'!Y193)/(S$195-S$194)*10)),1))</f>
        <v>7.9</v>
      </c>
      <c r="T190" s="93">
        <f>IF('Indicator Data'!Z193="No data","x",ROUND(IF('Indicator Data'!Z193&gt;T$195,0,IF('Indicator Data'!Z193&lt;T$194,10,(T$195-'Indicator Data'!Z193)/(T$195-T$194)*10)),1))</f>
        <v>0.5</v>
      </c>
      <c r="U190" s="93">
        <f>IF('Indicator Data'!AC193="No data","x",ROUND(IF('Indicator Data'!AC193&gt;U$195,0,IF('Indicator Data'!AC193&lt;U$194,10,(U$195-'Indicator Data'!AC193)/(U$195-U$194)*10)),1))</f>
        <v>9</v>
      </c>
      <c r="V190" s="93">
        <f>IF('Indicator Data'!AD193="No data","x",ROUND(IF('Indicator Data'!AD193&gt;V$195,10,IF('Indicator Data'!AD193&lt;V$194,0,10-(V$195-'Indicator Data'!AD193)/(V$195-V$194)*10)),1))</f>
        <v>0.6</v>
      </c>
      <c r="W190" s="94">
        <f t="shared" si="22"/>
        <v>4.5</v>
      </c>
      <c r="X190" s="95">
        <f t="shared" si="23"/>
        <v>3.5</v>
      </c>
      <c r="Y190" s="171"/>
    </row>
    <row r="191" spans="1:25" s="4" customFormat="1" x14ac:dyDescent="0.35">
      <c r="A191" s="126" t="str">
        <f>'Indicator Data'!A194</f>
        <v>Yemen</v>
      </c>
      <c r="B191" s="47" t="str">
        <f>'Indicator Data'!B194</f>
        <v>YEM</v>
      </c>
      <c r="C191" s="93">
        <f>IF('Indicator Data'!AR194="No data","x",ROUND(IF('Indicator Data'!AR194&gt;C$195,0,IF('Indicator Data'!AR194&lt;C$194,10,(C$195-'Indicator Data'!AR194)/(C$195-C$194)*10)),1))</f>
        <v>8.5</v>
      </c>
      <c r="D191" s="94">
        <f t="shared" si="16"/>
        <v>8.5</v>
      </c>
      <c r="E191" s="93">
        <f>IF('Indicator Data'!AT194="No data","x",ROUND(IF('Indicator Data'!AT194&gt;E$195,0,IF('Indicator Data'!AT194&lt;E$194,10,(E$195-'Indicator Data'!AT194)/(E$195-E$194)*10)),1))</f>
        <v>8.6</v>
      </c>
      <c r="F191" s="93">
        <f>IF('Indicator Data'!AS194="No data","x",ROUND(IF('Indicator Data'!AS194&gt;F$195,0,IF('Indicator Data'!AS194&lt;F$194,10,(F$195-'Indicator Data'!AS194)/(F$195-F$194)*10)),1))</f>
        <v>8.8000000000000007</v>
      </c>
      <c r="G191" s="94">
        <f t="shared" si="17"/>
        <v>8.6999999999999993</v>
      </c>
      <c r="H191" s="95">
        <f t="shared" si="18"/>
        <v>8.6</v>
      </c>
      <c r="I191" s="93">
        <f>IF('Indicator Data'!AV194="No data","x",ROUND(IF('Indicator Data'!AV194^2&gt;I$195,0,IF('Indicator Data'!AV194^2&lt;I$194,10,(I$195-'Indicator Data'!AV194^2)/(I$195-I$194)*10)),1))</f>
        <v>5.6</v>
      </c>
      <c r="J191" s="93">
        <f>IF(OR('Indicator Data'!AU194=0,'Indicator Data'!AU194="No data"),"x",ROUND(IF('Indicator Data'!AU194&gt;J$195,0,IF('Indicator Data'!AU194&lt;J$194,10,(J$195-'Indicator Data'!AU194)/(J$195-J$194)*10)),1))</f>
        <v>2.8</v>
      </c>
      <c r="K191" s="93">
        <f>IF('Indicator Data'!AW194="No data","x",ROUND(IF('Indicator Data'!AW194&gt;K$195,0,IF('Indicator Data'!AW194&lt;K$194,10,(K$195-'Indicator Data'!AW194)/(K$195-K$194)*10)),1))</f>
        <v>7.5</v>
      </c>
      <c r="L191" s="93">
        <f>IF('Indicator Data'!AX194="No data","x",ROUND(IF('Indicator Data'!AX194&gt;L$195,0,IF('Indicator Data'!AX194&lt;L$194,10,(L$195-'Indicator Data'!AX194)/(L$195-L$194)*10)),1))</f>
        <v>6.8</v>
      </c>
      <c r="M191" s="94">
        <f t="shared" si="19"/>
        <v>5.7</v>
      </c>
      <c r="N191" s="143">
        <f>IF('Indicator Data'!AY194="No data","x",'Indicator Data'!AY194/'Indicator Data'!BE194*100)</f>
        <v>4.1669034225429478</v>
      </c>
      <c r="O191" s="93">
        <f t="shared" si="20"/>
        <v>9.6999999999999993</v>
      </c>
      <c r="P191" s="93">
        <f>IF('Indicator Data'!AZ194="No data","x",ROUND(IF('Indicator Data'!AZ194&gt;P$195,0,IF('Indicator Data'!AZ194&lt;P$194,10,(P$195-'Indicator Data'!AZ194)/(P$195-P$194)*10)),1))</f>
        <v>5.2</v>
      </c>
      <c r="Q191" s="93">
        <f>IF('Indicator Data'!BA194="No data","x",ROUND(IF('Indicator Data'!BA194&gt;Q$195,0,IF('Indicator Data'!BA194&lt;Q$194,10,(Q$195-'Indicator Data'!BA194)/(Q$195-Q$194)*10)),1))</f>
        <v>9</v>
      </c>
      <c r="R191" s="94">
        <f t="shared" si="21"/>
        <v>8</v>
      </c>
      <c r="S191" s="93">
        <f>IF('Indicator Data'!Y194="No data","x",ROUND(IF('Indicator Data'!Y194&gt;S$195,0,IF('Indicator Data'!Y194&lt;S$194,10,(S$195-'Indicator Data'!Y194)/(S$195-S$194)*10)),1))</f>
        <v>9.5</v>
      </c>
      <c r="T191" s="93">
        <f>IF('Indicator Data'!Z194="No data","x",ROUND(IF('Indicator Data'!Z194&gt;T$195,0,IF('Indicator Data'!Z194&lt;T$194,10,(T$195-'Indicator Data'!Z194)/(T$195-T$194)*10)),1))</f>
        <v>8.6999999999999993</v>
      </c>
      <c r="U191" s="93">
        <f>IF('Indicator Data'!AC194="No data","x",ROUND(IF('Indicator Data'!AC194&gt;U$195,0,IF('Indicator Data'!AC194&lt;U$194,10,(U$195-'Indicator Data'!AC194)/(U$195-U$194)*10)),1))</f>
        <v>9.6999999999999993</v>
      </c>
      <c r="V191" s="93">
        <f>IF('Indicator Data'!AD194="No data","x",ROUND(IF('Indicator Data'!AD194&gt;V$195,10,IF('Indicator Data'!AD194&lt;V$194,0,10-(V$195-'Indicator Data'!AD194)/(V$195-V$194)*10)),1))</f>
        <v>4.3</v>
      </c>
      <c r="W191" s="94">
        <f t="shared" si="22"/>
        <v>8.1</v>
      </c>
      <c r="X191" s="95">
        <f t="shared" si="23"/>
        <v>7.3</v>
      </c>
      <c r="Y191" s="171"/>
    </row>
    <row r="192" spans="1:25" s="4" customFormat="1" x14ac:dyDescent="0.35">
      <c r="A192" s="126" t="str">
        <f>'Indicator Data'!A195</f>
        <v>Zambia</v>
      </c>
      <c r="B192" s="47" t="str">
        <f>'Indicator Data'!B195</f>
        <v>ZMB</v>
      </c>
      <c r="C192" s="93">
        <f>IF('Indicator Data'!AR195="No data","x",ROUND(IF('Indicator Data'!AR195&gt;C$195,0,IF('Indicator Data'!AR195&lt;C$194,10,(C$195-'Indicator Data'!AR195)/(C$195-C$194)*10)),1))</f>
        <v>3.5</v>
      </c>
      <c r="D192" s="94">
        <f t="shared" si="16"/>
        <v>3.5</v>
      </c>
      <c r="E192" s="93">
        <f>IF('Indicator Data'!AT195="No data","x",ROUND(IF('Indicator Data'!AT195&gt;E$195,0,IF('Indicator Data'!AT195&lt;E$194,10,(E$195-'Indicator Data'!AT195)/(E$195-E$194)*10)),1))</f>
        <v>6.5</v>
      </c>
      <c r="F192" s="93">
        <f>IF('Indicator Data'!AS195="No data","x",ROUND(IF('Indicator Data'!AS195&gt;F$195,0,IF('Indicator Data'!AS195&lt;F$194,10,(F$195-'Indicator Data'!AS195)/(F$195-F$194)*10)),1))</f>
        <v>6.2</v>
      </c>
      <c r="G192" s="94">
        <f t="shared" si="17"/>
        <v>6.4</v>
      </c>
      <c r="H192" s="95">
        <f t="shared" si="18"/>
        <v>5</v>
      </c>
      <c r="I192" s="93">
        <f>IF('Indicator Data'!AV195="No data","x",ROUND(IF('Indicator Data'!AV195^2&gt;I$195,0,IF('Indicator Data'!AV195^2&lt;I$194,10,(I$195-'Indicator Data'!AV195^2)/(I$195-I$194)*10)),1))</f>
        <v>3</v>
      </c>
      <c r="J192" s="93">
        <f>IF(OR('Indicator Data'!AU195=0,'Indicator Data'!AU195="No data"),"x",ROUND(IF('Indicator Data'!AU195&gt;J$195,0,IF('Indicator Data'!AU195&lt;J$194,10,(J$195-'Indicator Data'!AU195)/(J$195-J$194)*10)),1))</f>
        <v>7.3</v>
      </c>
      <c r="K192" s="93">
        <f>IF('Indicator Data'!AW195="No data","x",ROUND(IF('Indicator Data'!AW195&gt;K$195,0,IF('Indicator Data'!AW195&lt;K$194,10,(K$195-'Indicator Data'!AW195)/(K$195-K$194)*10)),1))</f>
        <v>7.5</v>
      </c>
      <c r="L192" s="93">
        <f>IF('Indicator Data'!AX195="No data","x",ROUND(IF('Indicator Data'!AX195&gt;L$195,0,IF('Indicator Data'!AX195&lt;L$194,10,(L$195-'Indicator Data'!AX195)/(L$195-L$194)*10)),1))</f>
        <v>6.4</v>
      </c>
      <c r="M192" s="94">
        <f t="shared" si="19"/>
        <v>6.1</v>
      </c>
      <c r="N192" s="143">
        <f>IF('Indicator Data'!AY195="No data","x",'Indicator Data'!AY195/'Indicator Data'!BE195*100)</f>
        <v>4.1700856885349546</v>
      </c>
      <c r="O192" s="93">
        <f t="shared" si="20"/>
        <v>9.6999999999999993</v>
      </c>
      <c r="P192" s="93">
        <f>IF('Indicator Data'!AZ195="No data","x",ROUND(IF('Indicator Data'!AZ195&gt;P$195,0,IF('Indicator Data'!AZ195&lt;P$194,10,(P$195-'Indicator Data'!AZ195)/(P$195-P$194)*10)),1))</f>
        <v>6.2</v>
      </c>
      <c r="Q192" s="93">
        <f>IF('Indicator Data'!BA195="No data","x",ROUND(IF('Indicator Data'!BA195&gt;Q$195,0,IF('Indicator Data'!BA195&lt;Q$194,10,(Q$195-'Indicator Data'!BA195)/(Q$195-Q$194)*10)),1))</f>
        <v>6.9</v>
      </c>
      <c r="R192" s="94">
        <f t="shared" si="21"/>
        <v>7.6</v>
      </c>
      <c r="S192" s="93">
        <f>IF('Indicator Data'!Y195="No data","x",ROUND(IF('Indicator Data'!Y195&gt;S$195,0,IF('Indicator Data'!Y195&lt;S$194,10,(S$195-'Indicator Data'!Y195)/(S$195-S$194)*10)),1))</f>
        <v>9.8000000000000007</v>
      </c>
      <c r="T192" s="93">
        <f>IF('Indicator Data'!Z195="No data","x",ROUND(IF('Indicator Data'!Z195&gt;T$195,0,IF('Indicator Data'!Z195&lt;T$194,10,(T$195-'Indicator Data'!Z195)/(T$195-T$194)*10)),1))</f>
        <v>0.8</v>
      </c>
      <c r="U192" s="93">
        <f>IF('Indicator Data'!AC195="No data","x",ROUND(IF('Indicator Data'!AC195&gt;U$195,0,IF('Indicator Data'!AC195&lt;U$194,10,(U$195-'Indicator Data'!AC195)/(U$195-U$194)*10)),1))</f>
        <v>9.5</v>
      </c>
      <c r="V192" s="93">
        <f>IF('Indicator Data'!AD195="No data","x",ROUND(IF('Indicator Data'!AD195&gt;V$195,10,IF('Indicator Data'!AD195&lt;V$194,0,10-(V$195-'Indicator Data'!AD195)/(V$195-V$194)*10)),1))</f>
        <v>2.5</v>
      </c>
      <c r="W192" s="94">
        <f t="shared" si="22"/>
        <v>5.7</v>
      </c>
      <c r="X192" s="95">
        <f t="shared" si="23"/>
        <v>6.5</v>
      </c>
      <c r="Y192" s="171"/>
    </row>
    <row r="193" spans="1:25" s="4" customFormat="1" x14ac:dyDescent="0.35">
      <c r="A193" s="126" t="str">
        <f>'Indicator Data'!A196</f>
        <v>Zimbabwe</v>
      </c>
      <c r="B193" s="47" t="str">
        <f>'Indicator Data'!B196</f>
        <v>ZWE</v>
      </c>
      <c r="C193" s="93">
        <f>IF('Indicator Data'!AR196="No data","x",ROUND(IF('Indicator Data'!AR196&gt;C$195,0,IF('Indicator Data'!AR196&lt;C$194,10,(C$195-'Indicator Data'!AR196)/(C$195-C$194)*10)),1))</f>
        <v>2.6</v>
      </c>
      <c r="D193" s="94">
        <f t="shared" si="16"/>
        <v>2.6</v>
      </c>
      <c r="E193" s="93">
        <f>IF('Indicator Data'!AT196="No data","x",ROUND(IF('Indicator Data'!AT196&gt;E$195,0,IF('Indicator Data'!AT196&lt;E$194,10,(E$195-'Indicator Data'!AT196)/(E$195-E$194)*10)),1))</f>
        <v>7.8</v>
      </c>
      <c r="F193" s="93">
        <f>IF('Indicator Data'!AS196="No data","x",ROUND(IF('Indicator Data'!AS196&gt;F$195,0,IF('Indicator Data'!AS196&lt;F$194,10,(F$195-'Indicator Data'!AS196)/(F$195-F$194)*10)),1))</f>
        <v>7.4</v>
      </c>
      <c r="G193" s="94">
        <f t="shared" si="17"/>
        <v>7.6</v>
      </c>
      <c r="H193" s="95">
        <f t="shared" si="18"/>
        <v>5.0999999999999996</v>
      </c>
      <c r="I193" s="93">
        <f>IF('Indicator Data'!AV196="No data","x",ROUND(IF('Indicator Data'!AV196^2&gt;I$195,0,IF('Indicator Data'!AV196^2&lt;I$194,10,(I$195-'Indicator Data'!AV196^2)/(I$195-I$194)*10)),1))</f>
        <v>2.7</v>
      </c>
      <c r="J193" s="93">
        <f>IF(OR('Indicator Data'!AU196=0,'Indicator Data'!AU196="No data"),"x",ROUND(IF('Indicator Data'!AU196&gt;J$195,0,IF('Indicator Data'!AU196&lt;J$194,10,(J$195-'Indicator Data'!AU196)/(J$195-J$194)*10)),1))</f>
        <v>6.2</v>
      </c>
      <c r="K193" s="93">
        <f>IF('Indicator Data'!AW196="No data","x",ROUND(IF('Indicator Data'!AW196&gt;K$195,0,IF('Indicator Data'!AW196&lt;K$194,10,(K$195-'Indicator Data'!AW196)/(K$195-K$194)*10)),1))</f>
        <v>7.7</v>
      </c>
      <c r="L193" s="93">
        <f>IF('Indicator Data'!AX196="No data","x",ROUND(IF('Indicator Data'!AX196&gt;L$195,0,IF('Indicator Data'!AX196&lt;L$194,10,(L$195-'Indicator Data'!AX196)/(L$195-L$194)*10)),1))</f>
        <v>6</v>
      </c>
      <c r="M193" s="94">
        <f t="shared" si="19"/>
        <v>5.7</v>
      </c>
      <c r="N193" s="143">
        <f>IF('Indicator Data'!AY196="No data","x",'Indicator Data'!AY196/'Indicator Data'!BE196*100)</f>
        <v>12.666408168540777</v>
      </c>
      <c r="O193" s="93">
        <f t="shared" si="20"/>
        <v>8.8000000000000007</v>
      </c>
      <c r="P193" s="93">
        <f>IF('Indicator Data'!AZ196="No data","x",ROUND(IF('Indicator Data'!AZ196&gt;P$195,0,IF('Indicator Data'!AZ196&lt;P$194,10,(P$195-'Indicator Data'!AZ196)/(P$195-P$194)*10)),1))</f>
        <v>7</v>
      </c>
      <c r="Q193" s="93">
        <f>IF('Indicator Data'!BA196="No data","x",ROUND(IF('Indicator Data'!BA196&gt;Q$195,0,IF('Indicator Data'!BA196&lt;Q$194,10,(Q$195-'Indicator Data'!BA196)/(Q$195-Q$194)*10)),1))</f>
        <v>4.5999999999999996</v>
      </c>
      <c r="R193" s="94">
        <f t="shared" si="21"/>
        <v>6.8</v>
      </c>
      <c r="S193" s="93">
        <f>IF('Indicator Data'!Y196="No data","x",ROUND(IF('Indicator Data'!Y196&gt;S$195,0,IF('Indicator Data'!Y196&lt;S$194,10,(S$195-'Indicator Data'!Y196)/(S$195-S$194)*10)),1))</f>
        <v>9.8000000000000007</v>
      </c>
      <c r="T193" s="93">
        <f>IF('Indicator Data'!Z196="No data","x",ROUND(IF('Indicator Data'!Z196&gt;T$195,0,IF('Indicator Data'!Z196&lt;T$194,10,(T$195-'Indicator Data'!Z196)/(T$195-T$194)*10)),1))</f>
        <v>2.2999999999999998</v>
      </c>
      <c r="U193" s="93">
        <f>IF('Indicator Data'!AC196="No data","x",ROUND(IF('Indicator Data'!AC196&gt;U$195,0,IF('Indicator Data'!AC196&lt;U$194,10,(U$195-'Indicator Data'!AC196)/(U$195-U$194)*10)),1))</f>
        <v>9.6</v>
      </c>
      <c r="V193" s="93">
        <f>IF('Indicator Data'!AD196="No data","x",ROUND(IF('Indicator Data'!AD196&gt;V$195,10,IF('Indicator Data'!AD196&lt;V$194,0,10-(V$195-'Indicator Data'!AD196)/(V$195-V$194)*10)),1))</f>
        <v>4.9000000000000004</v>
      </c>
      <c r="W193" s="94">
        <f t="shared" si="22"/>
        <v>6.7</v>
      </c>
      <c r="X193" s="95">
        <f t="shared" si="23"/>
        <v>6.4</v>
      </c>
      <c r="Y193" s="171"/>
    </row>
    <row r="194" spans="1:25" s="4" customFormat="1" x14ac:dyDescent="0.35">
      <c r="A194" s="96"/>
      <c r="B194" s="97" t="s">
        <v>389</v>
      </c>
      <c r="C194" s="98">
        <v>1</v>
      </c>
      <c r="D194" s="99"/>
      <c r="E194" s="98">
        <v>0</v>
      </c>
      <c r="F194" s="100">
        <v>-2.5</v>
      </c>
      <c r="G194" s="101"/>
      <c r="H194" s="101"/>
      <c r="I194" s="98">
        <v>900</v>
      </c>
      <c r="J194" s="98">
        <v>0</v>
      </c>
      <c r="K194" s="98">
        <v>0</v>
      </c>
      <c r="L194" s="98">
        <v>5</v>
      </c>
      <c r="M194" s="101"/>
      <c r="N194" s="101"/>
      <c r="O194" s="98">
        <v>1</v>
      </c>
      <c r="P194" s="98">
        <v>10</v>
      </c>
      <c r="Q194" s="98">
        <v>50</v>
      </c>
      <c r="R194" s="101"/>
      <c r="S194" s="98">
        <v>0</v>
      </c>
      <c r="T194" s="98">
        <v>60</v>
      </c>
      <c r="U194" s="98">
        <v>50</v>
      </c>
      <c r="V194" s="98">
        <v>0</v>
      </c>
      <c r="W194" s="102"/>
      <c r="X194" s="101"/>
      <c r="Y194" s="171"/>
    </row>
    <row r="195" spans="1:25" s="4" customFormat="1" x14ac:dyDescent="0.35">
      <c r="A195" s="96"/>
      <c r="B195" s="97" t="s">
        <v>390</v>
      </c>
      <c r="C195" s="98">
        <v>5</v>
      </c>
      <c r="D195" s="99"/>
      <c r="E195" s="98">
        <v>100</v>
      </c>
      <c r="F195" s="100">
        <v>2.5</v>
      </c>
      <c r="G195" s="101"/>
      <c r="H195" s="101"/>
      <c r="I195" s="98">
        <v>10000</v>
      </c>
      <c r="J195" s="98">
        <v>100</v>
      </c>
      <c r="K195" s="98">
        <v>100</v>
      </c>
      <c r="L195" s="98">
        <v>200</v>
      </c>
      <c r="M195" s="101"/>
      <c r="N195" s="101"/>
      <c r="O195" s="98">
        <v>100</v>
      </c>
      <c r="P195" s="98">
        <v>100</v>
      </c>
      <c r="Q195" s="98">
        <v>100</v>
      </c>
      <c r="R195" s="101"/>
      <c r="S195" s="103">
        <v>4</v>
      </c>
      <c r="T195" s="103">
        <v>99</v>
      </c>
      <c r="U195" s="103">
        <v>3000</v>
      </c>
      <c r="V195" s="103">
        <v>900</v>
      </c>
      <c r="W195" s="103"/>
      <c r="X195" s="101"/>
      <c r="Y195" s="171"/>
    </row>
  </sheetData>
  <sortState ref="A3:W193">
    <sortCondition ref="A3:A193"/>
  </sortState>
  <mergeCells count="1">
    <mergeCell ref="A1:X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0" tint="-0.499984740745262"/>
  </sheetPr>
  <dimension ref="A1:BF196"/>
  <sheetViews>
    <sheetView showGridLines="0" workbookViewId="0">
      <pane xSplit="2" ySplit="5" topLeftCell="AX6" activePane="bottomRight" state="frozen"/>
      <selection pane="topRight" activeCell="C1" sqref="C1"/>
      <selection pane="bottomLeft" activeCell="A5" sqref="A5"/>
      <selection pane="bottomRight" sqref="A1:BE1"/>
    </sheetView>
  </sheetViews>
  <sheetFormatPr defaultColWidth="9.1796875" defaultRowHeight="14.5" x14ac:dyDescent="0.35"/>
  <cols>
    <col min="1" max="1" width="49.453125" style="4" bestFit="1" customWidth="1"/>
    <col min="2" max="2" width="5.54296875" style="4" bestFit="1" customWidth="1"/>
    <col min="3" max="56" width="11.453125" style="4" customWidth="1"/>
    <col min="57" max="16384" width="9.1796875" style="4"/>
  </cols>
  <sheetData>
    <row r="1" spans="1:58" x14ac:dyDescent="0.35">
      <c r="A1" s="236"/>
      <c r="B1" s="236"/>
      <c r="C1" s="236"/>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6"/>
      <c r="AG1" s="236"/>
      <c r="AH1" s="236"/>
      <c r="AI1" s="236"/>
      <c r="AJ1" s="236"/>
      <c r="AK1" s="236"/>
      <c r="AL1" s="236"/>
      <c r="AM1" s="236"/>
      <c r="AN1" s="236"/>
      <c r="AO1" s="236"/>
      <c r="AP1" s="236"/>
      <c r="AQ1" s="236"/>
      <c r="AR1" s="236"/>
      <c r="AS1" s="236"/>
      <c r="AT1" s="236"/>
      <c r="AU1" s="236"/>
      <c r="AV1" s="236"/>
      <c r="AW1" s="236"/>
      <c r="AX1" s="236"/>
      <c r="AY1" s="236"/>
      <c r="AZ1" s="236"/>
      <c r="BA1" s="236"/>
      <c r="BB1" s="236"/>
      <c r="BC1" s="236"/>
      <c r="BD1" s="236"/>
      <c r="BE1" s="236"/>
    </row>
    <row r="2" spans="1:58" s="16" customFormat="1" ht="121.5" customHeight="1" x14ac:dyDescent="0.25">
      <c r="A2" s="141" t="s">
        <v>379</v>
      </c>
      <c r="B2" s="142" t="s">
        <v>357</v>
      </c>
      <c r="C2" s="138" t="s">
        <v>435</v>
      </c>
      <c r="D2" s="138" t="s">
        <v>436</v>
      </c>
      <c r="E2" s="138" t="s">
        <v>866</v>
      </c>
      <c r="F2" s="138" t="s">
        <v>867</v>
      </c>
      <c r="G2" s="138" t="s">
        <v>868</v>
      </c>
      <c r="H2" s="138" t="s">
        <v>869</v>
      </c>
      <c r="I2" s="138" t="s">
        <v>875</v>
      </c>
      <c r="J2" s="138" t="s">
        <v>807</v>
      </c>
      <c r="K2" s="138" t="s">
        <v>808</v>
      </c>
      <c r="L2" s="138" t="s">
        <v>806</v>
      </c>
      <c r="M2" s="138" t="s">
        <v>788</v>
      </c>
      <c r="N2" s="138" t="s">
        <v>832</v>
      </c>
      <c r="O2" s="138" t="s">
        <v>935</v>
      </c>
      <c r="P2" s="138" t="s">
        <v>936</v>
      </c>
      <c r="Q2" s="138" t="s">
        <v>385</v>
      </c>
      <c r="R2" s="138" t="s">
        <v>386</v>
      </c>
      <c r="S2" s="138" t="s">
        <v>486</v>
      </c>
      <c r="T2" s="138" t="s">
        <v>487</v>
      </c>
      <c r="U2" s="138" t="s">
        <v>487</v>
      </c>
      <c r="V2" s="138" t="s">
        <v>394</v>
      </c>
      <c r="W2" s="138" t="s">
        <v>479</v>
      </c>
      <c r="X2" s="138" t="s">
        <v>393</v>
      </c>
      <c r="Y2" s="138" t="s">
        <v>899</v>
      </c>
      <c r="Z2" s="138" t="s">
        <v>478</v>
      </c>
      <c r="AA2" s="138" t="s">
        <v>905</v>
      </c>
      <c r="AB2" s="138" t="s">
        <v>404</v>
      </c>
      <c r="AC2" s="138" t="s">
        <v>1058</v>
      </c>
      <c r="AD2" s="138" t="s">
        <v>955</v>
      </c>
      <c r="AE2" s="138" t="s">
        <v>473</v>
      </c>
      <c r="AF2" s="138" t="s">
        <v>384</v>
      </c>
      <c r="AG2" s="138" t="s">
        <v>480</v>
      </c>
      <c r="AH2" s="138" t="s">
        <v>481</v>
      </c>
      <c r="AI2" s="138" t="s">
        <v>481</v>
      </c>
      <c r="AJ2" s="138" t="s">
        <v>481</v>
      </c>
      <c r="AK2" s="138" t="s">
        <v>482</v>
      </c>
      <c r="AL2" s="138" t="s">
        <v>483</v>
      </c>
      <c r="AM2" s="138" t="s">
        <v>396</v>
      </c>
      <c r="AN2" s="138" t="s">
        <v>416</v>
      </c>
      <c r="AO2" s="138" t="s">
        <v>417</v>
      </c>
      <c r="AP2" s="138" t="s">
        <v>418</v>
      </c>
      <c r="AQ2" s="138" t="s">
        <v>419</v>
      </c>
      <c r="AR2" s="138" t="s">
        <v>440</v>
      </c>
      <c r="AS2" s="138" t="s">
        <v>359</v>
      </c>
      <c r="AT2" s="138" t="s">
        <v>407</v>
      </c>
      <c r="AU2" s="138" t="s">
        <v>361</v>
      </c>
      <c r="AV2" s="138" t="s">
        <v>360</v>
      </c>
      <c r="AW2" s="138" t="s">
        <v>362</v>
      </c>
      <c r="AX2" s="138" t="s">
        <v>363</v>
      </c>
      <c r="AY2" s="138" t="s">
        <v>872</v>
      </c>
      <c r="AZ2" s="138" t="s">
        <v>388</v>
      </c>
      <c r="BA2" s="138" t="s">
        <v>387</v>
      </c>
      <c r="BB2" s="138" t="s">
        <v>900</v>
      </c>
      <c r="BC2" s="138" t="s">
        <v>919</v>
      </c>
      <c r="BD2" s="138" t="s">
        <v>1071</v>
      </c>
      <c r="BE2" s="138" t="s">
        <v>784</v>
      </c>
    </row>
    <row r="3" spans="1:58" x14ac:dyDescent="0.35">
      <c r="A3" s="178" t="s">
        <v>485</v>
      </c>
      <c r="B3" s="142"/>
      <c r="C3" s="156">
        <v>2015</v>
      </c>
      <c r="D3" s="156">
        <v>2015</v>
      </c>
      <c r="E3" s="156">
        <v>2015</v>
      </c>
      <c r="F3" s="156">
        <v>2015</v>
      </c>
      <c r="G3" s="156">
        <v>2015</v>
      </c>
      <c r="H3" s="156">
        <v>2015</v>
      </c>
      <c r="I3" s="156">
        <v>2015</v>
      </c>
      <c r="J3" s="156" t="s">
        <v>1048</v>
      </c>
      <c r="K3" s="156" t="s">
        <v>1048</v>
      </c>
      <c r="L3" s="156" t="s">
        <v>1048</v>
      </c>
      <c r="M3" s="156">
        <v>2019</v>
      </c>
      <c r="N3" s="156">
        <v>2019</v>
      </c>
      <c r="O3" s="156">
        <v>2018</v>
      </c>
      <c r="P3" s="156">
        <v>2018</v>
      </c>
      <c r="Q3" s="156">
        <v>2017</v>
      </c>
      <c r="R3" s="156" t="s">
        <v>1083</v>
      </c>
      <c r="S3" s="156" t="s">
        <v>1140</v>
      </c>
      <c r="T3" s="156">
        <v>2016</v>
      </c>
      <c r="U3" s="156">
        <v>2017</v>
      </c>
      <c r="V3" s="156">
        <v>2017</v>
      </c>
      <c r="W3" s="156">
        <v>2017</v>
      </c>
      <c r="X3" s="156" t="s">
        <v>1057</v>
      </c>
      <c r="Y3" s="156" t="s">
        <v>1141</v>
      </c>
      <c r="Z3" s="156">
        <v>2017</v>
      </c>
      <c r="AA3" s="156">
        <v>2017</v>
      </c>
      <c r="AB3" s="156">
        <v>2017</v>
      </c>
      <c r="AC3" s="156">
        <v>2015</v>
      </c>
      <c r="AD3" s="156">
        <v>2015</v>
      </c>
      <c r="AE3" s="156">
        <v>2012</v>
      </c>
      <c r="AF3" s="156">
        <v>2017</v>
      </c>
      <c r="AG3" s="156" t="s">
        <v>1142</v>
      </c>
      <c r="AH3" s="156">
        <v>2016</v>
      </c>
      <c r="AI3" s="156">
        <v>2017</v>
      </c>
      <c r="AJ3" s="156">
        <v>2018</v>
      </c>
      <c r="AK3" s="156">
        <v>2019</v>
      </c>
      <c r="AL3" s="156">
        <v>2019</v>
      </c>
      <c r="AM3" s="156">
        <v>2018</v>
      </c>
      <c r="AN3" s="156" t="s">
        <v>1143</v>
      </c>
      <c r="AO3" s="156" t="s">
        <v>1143</v>
      </c>
      <c r="AP3" s="156" t="s">
        <v>1144</v>
      </c>
      <c r="AQ3" s="156" t="s">
        <v>1145</v>
      </c>
      <c r="AR3" s="156" t="s">
        <v>1146</v>
      </c>
      <c r="AS3" s="156">
        <v>2017</v>
      </c>
      <c r="AT3" s="156">
        <v>2018</v>
      </c>
      <c r="AU3" s="156">
        <v>2016</v>
      </c>
      <c r="AV3" s="156" t="s">
        <v>1147</v>
      </c>
      <c r="AW3" s="156">
        <v>2016</v>
      </c>
      <c r="AX3" s="156">
        <v>2017</v>
      </c>
      <c r="AY3" s="156">
        <v>2014</v>
      </c>
      <c r="AZ3" s="156">
        <v>2015</v>
      </c>
      <c r="BA3" s="156">
        <v>2015</v>
      </c>
      <c r="BB3" s="156">
        <v>2017</v>
      </c>
      <c r="BC3" s="156">
        <v>2017</v>
      </c>
      <c r="BD3" s="156">
        <v>2015</v>
      </c>
      <c r="BE3" s="156"/>
    </row>
    <row r="4" spans="1:58" ht="16" x14ac:dyDescent="0.35">
      <c r="A4" s="178" t="s">
        <v>1053</v>
      </c>
      <c r="B4" s="142"/>
      <c r="C4" s="182" t="s">
        <v>1095</v>
      </c>
      <c r="D4" s="182" t="s">
        <v>1096</v>
      </c>
      <c r="E4" s="182" t="s">
        <v>1097</v>
      </c>
      <c r="F4" s="182" t="s">
        <v>1100</v>
      </c>
      <c r="G4" s="182" t="s">
        <v>1098</v>
      </c>
      <c r="H4" s="182" t="s">
        <v>1099</v>
      </c>
      <c r="I4" s="182" t="s">
        <v>1094</v>
      </c>
      <c r="J4" s="182" t="s">
        <v>1084</v>
      </c>
      <c r="K4" s="182" t="s">
        <v>1085</v>
      </c>
      <c r="L4" s="182" t="s">
        <v>1087</v>
      </c>
      <c r="M4" s="182" t="s">
        <v>1131</v>
      </c>
      <c r="N4" s="182" t="s">
        <v>1115</v>
      </c>
      <c r="O4" s="182" t="s">
        <v>1101</v>
      </c>
      <c r="P4" s="182" t="s">
        <v>1089</v>
      </c>
      <c r="Q4" s="182" t="s">
        <v>1110</v>
      </c>
      <c r="R4" s="182" t="s">
        <v>1111</v>
      </c>
      <c r="S4" s="182" t="s">
        <v>1105</v>
      </c>
      <c r="T4" s="182" t="s">
        <v>1135</v>
      </c>
      <c r="U4" s="182" t="s">
        <v>1136</v>
      </c>
      <c r="V4" s="182" t="s">
        <v>1092</v>
      </c>
      <c r="W4" s="182" t="s">
        <v>1088</v>
      </c>
      <c r="X4" s="182" t="s">
        <v>1091</v>
      </c>
      <c r="Y4" s="182" t="s">
        <v>1121</v>
      </c>
      <c r="Z4" s="182" t="s">
        <v>1120</v>
      </c>
      <c r="AA4" s="182" t="s">
        <v>1130</v>
      </c>
      <c r="AB4" s="182" t="s">
        <v>1114</v>
      </c>
      <c r="AC4" s="182" t="s">
        <v>1112</v>
      </c>
      <c r="AD4" s="182" t="s">
        <v>218</v>
      </c>
      <c r="AE4" s="182" t="s">
        <v>1119</v>
      </c>
      <c r="AF4" s="182" t="s">
        <v>1107</v>
      </c>
      <c r="AG4" s="182" t="s">
        <v>1108</v>
      </c>
      <c r="AH4" s="182" t="s">
        <v>1133</v>
      </c>
      <c r="AI4" s="182" t="s">
        <v>1132</v>
      </c>
      <c r="AJ4" s="182" t="s">
        <v>1134</v>
      </c>
      <c r="AK4" s="182" t="s">
        <v>1123</v>
      </c>
      <c r="AL4" s="182" t="s">
        <v>1125</v>
      </c>
      <c r="AM4" s="182" t="s">
        <v>1124</v>
      </c>
      <c r="AN4" s="182" t="s">
        <v>1102</v>
      </c>
      <c r="AO4" s="182" t="s">
        <v>1129</v>
      </c>
      <c r="AP4" s="182" t="s">
        <v>1103</v>
      </c>
      <c r="AQ4" s="182" t="s">
        <v>1104</v>
      </c>
      <c r="AR4" s="182" t="s">
        <v>1113</v>
      </c>
      <c r="AS4" s="182" t="s">
        <v>1109</v>
      </c>
      <c r="AT4" s="182" t="s">
        <v>1090</v>
      </c>
      <c r="AU4" s="182" t="s">
        <v>1093</v>
      </c>
      <c r="AV4" s="182" t="s">
        <v>1126</v>
      </c>
      <c r="AW4" s="182" t="s">
        <v>1118</v>
      </c>
      <c r="AX4" s="182" t="s">
        <v>1117</v>
      </c>
      <c r="AY4" s="182" t="s">
        <v>1116</v>
      </c>
      <c r="AZ4" s="182" t="s">
        <v>1128</v>
      </c>
      <c r="BA4" s="182" t="s">
        <v>1127</v>
      </c>
      <c r="BB4" s="182" t="s">
        <v>1106</v>
      </c>
      <c r="BC4" s="182" t="s">
        <v>1122</v>
      </c>
      <c r="BD4" s="182" t="s">
        <v>1067</v>
      </c>
      <c r="BE4" s="182" t="s">
        <v>1086</v>
      </c>
    </row>
    <row r="5" spans="1:58" ht="26" x14ac:dyDescent="0.35">
      <c r="A5" s="130" t="s">
        <v>437</v>
      </c>
      <c r="B5" s="107"/>
      <c r="C5" s="108" t="s">
        <v>861</v>
      </c>
      <c r="D5" s="108" t="s">
        <v>861</v>
      </c>
      <c r="E5" s="108" t="s">
        <v>861</v>
      </c>
      <c r="F5" s="108" t="s">
        <v>861</v>
      </c>
      <c r="G5" s="108" t="s">
        <v>861</v>
      </c>
      <c r="H5" s="108" t="s">
        <v>861</v>
      </c>
      <c r="I5" s="108" t="s">
        <v>861</v>
      </c>
      <c r="J5" s="108" t="s">
        <v>861</v>
      </c>
      <c r="K5" s="108" t="s">
        <v>470</v>
      </c>
      <c r="L5" s="108" t="s">
        <v>470</v>
      </c>
      <c r="M5" s="108" t="s">
        <v>470</v>
      </c>
      <c r="N5" s="108" t="s">
        <v>470</v>
      </c>
      <c r="O5" s="108" t="s">
        <v>439</v>
      </c>
      <c r="P5" s="108" t="s">
        <v>439</v>
      </c>
      <c r="Q5" s="108" t="s">
        <v>439</v>
      </c>
      <c r="R5" s="108" t="s">
        <v>439</v>
      </c>
      <c r="S5" s="108" t="s">
        <v>468</v>
      </c>
      <c r="T5" s="108" t="s">
        <v>754</v>
      </c>
      <c r="U5" s="108" t="s">
        <v>754</v>
      </c>
      <c r="V5" s="108" t="s">
        <v>469</v>
      </c>
      <c r="W5" s="108" t="s">
        <v>472</v>
      </c>
      <c r="X5" s="108" t="s">
        <v>470</v>
      </c>
      <c r="Y5" s="108" t="s">
        <v>904</v>
      </c>
      <c r="Z5" s="108" t="s">
        <v>470</v>
      </c>
      <c r="AA5" s="108" t="s">
        <v>471</v>
      </c>
      <c r="AB5" s="108" t="s">
        <v>470</v>
      </c>
      <c r="AC5" s="108" t="s">
        <v>484</v>
      </c>
      <c r="AD5" s="108" t="s">
        <v>954</v>
      </c>
      <c r="AE5" s="108" t="s">
        <v>471</v>
      </c>
      <c r="AF5" s="108" t="s">
        <v>439</v>
      </c>
      <c r="AG5" s="108" t="s">
        <v>439</v>
      </c>
      <c r="AH5" s="108" t="s">
        <v>438</v>
      </c>
      <c r="AI5" s="108" t="s">
        <v>438</v>
      </c>
      <c r="AJ5" s="108" t="s">
        <v>438</v>
      </c>
      <c r="AK5" s="108" t="s">
        <v>438</v>
      </c>
      <c r="AL5" s="108" t="s">
        <v>438</v>
      </c>
      <c r="AM5" s="108" t="s">
        <v>438</v>
      </c>
      <c r="AN5" s="108" t="s">
        <v>470</v>
      </c>
      <c r="AO5" s="108" t="s">
        <v>470</v>
      </c>
      <c r="AP5" s="108" t="s">
        <v>439</v>
      </c>
      <c r="AQ5" s="108" t="s">
        <v>439</v>
      </c>
      <c r="AR5" s="108" t="s">
        <v>439</v>
      </c>
      <c r="AS5" s="108" t="s">
        <v>439</v>
      </c>
      <c r="AT5" s="108" t="s">
        <v>439</v>
      </c>
      <c r="AU5" s="108" t="s">
        <v>470</v>
      </c>
      <c r="AV5" s="108" t="s">
        <v>470</v>
      </c>
      <c r="AW5" s="108" t="s">
        <v>470</v>
      </c>
      <c r="AX5" s="108" t="s">
        <v>862</v>
      </c>
      <c r="AY5" s="108" t="s">
        <v>873</v>
      </c>
      <c r="AZ5" s="108" t="s">
        <v>470</v>
      </c>
      <c r="BA5" s="108" t="s">
        <v>470</v>
      </c>
      <c r="BB5" s="108" t="s">
        <v>484</v>
      </c>
      <c r="BC5" s="108" t="s">
        <v>438</v>
      </c>
      <c r="BD5" s="108" t="s">
        <v>438</v>
      </c>
      <c r="BE5" s="108" t="s">
        <v>785</v>
      </c>
    </row>
    <row r="6" spans="1:58" x14ac:dyDescent="0.35">
      <c r="A6" s="128" t="s">
        <v>1</v>
      </c>
      <c r="B6" s="107" t="s">
        <v>0</v>
      </c>
      <c r="C6" s="104">
        <v>63070.570526315787</v>
      </c>
      <c r="D6" s="104">
        <v>15608.374736842105</v>
      </c>
      <c r="E6" s="104">
        <v>252084.609</v>
      </c>
      <c r="F6" s="104">
        <v>0</v>
      </c>
      <c r="G6" s="104">
        <v>0</v>
      </c>
      <c r="H6" s="104">
        <v>0</v>
      </c>
      <c r="I6" s="104">
        <v>0</v>
      </c>
      <c r="J6" s="104">
        <v>197272</v>
      </c>
      <c r="K6" s="105">
        <v>0.121</v>
      </c>
      <c r="L6" s="105">
        <v>0.27272727272727298</v>
      </c>
      <c r="M6" s="105">
        <v>0.98210095270041498</v>
      </c>
      <c r="N6" s="105">
        <v>0.9386951287822054</v>
      </c>
      <c r="O6" s="104">
        <v>5</v>
      </c>
      <c r="P6" s="104">
        <v>0</v>
      </c>
      <c r="Q6" s="105">
        <v>0.498</v>
      </c>
      <c r="R6" s="105">
        <v>0.27330192923545799</v>
      </c>
      <c r="S6" s="104">
        <v>1032760709</v>
      </c>
      <c r="T6" s="104">
        <v>3150.78</v>
      </c>
      <c r="U6" s="104">
        <v>2830.55</v>
      </c>
      <c r="V6" s="105">
        <v>19.368587493896499</v>
      </c>
      <c r="W6" s="106">
        <v>67.900001525878906</v>
      </c>
      <c r="X6" s="106" t="s">
        <v>441</v>
      </c>
      <c r="Y6" s="105">
        <v>0.29499998688697798</v>
      </c>
      <c r="Z6" s="104">
        <v>62</v>
      </c>
      <c r="AA6" s="104">
        <v>189</v>
      </c>
      <c r="AB6" s="106">
        <v>0.1</v>
      </c>
      <c r="AC6" s="105">
        <v>183.92785644531301</v>
      </c>
      <c r="AD6" s="105">
        <v>396</v>
      </c>
      <c r="AE6" s="106">
        <v>0</v>
      </c>
      <c r="AF6" s="105">
        <v>0.65272519339033996</v>
      </c>
      <c r="AG6" s="105">
        <v>27.819999694824201</v>
      </c>
      <c r="AH6" s="104">
        <v>3010</v>
      </c>
      <c r="AI6" s="104">
        <v>11240</v>
      </c>
      <c r="AJ6" s="104">
        <v>2206750</v>
      </c>
      <c r="AK6" s="104">
        <v>2559532</v>
      </c>
      <c r="AL6" s="104">
        <v>78384</v>
      </c>
      <c r="AM6" s="104">
        <v>8456</v>
      </c>
      <c r="AN6" s="104">
        <v>99</v>
      </c>
      <c r="AO6" s="106">
        <v>23</v>
      </c>
      <c r="AP6" s="106" t="s">
        <v>441</v>
      </c>
      <c r="AQ6" s="106" t="s">
        <v>441</v>
      </c>
      <c r="AR6" s="105">
        <v>2.4666666666666668</v>
      </c>
      <c r="AS6" s="105">
        <v>-1.32562303543091</v>
      </c>
      <c r="AT6" s="104">
        <v>16</v>
      </c>
      <c r="AU6" s="106">
        <v>84.137138366699205</v>
      </c>
      <c r="AV6" s="105">
        <v>38.168041229247997</v>
      </c>
      <c r="AW6" s="105">
        <v>10.6</v>
      </c>
      <c r="AX6" s="105">
        <v>66</v>
      </c>
      <c r="AY6" s="104">
        <v>72000</v>
      </c>
      <c r="AZ6" s="106">
        <v>31.852952599999998</v>
      </c>
      <c r="BA6" s="106">
        <v>55.3006162</v>
      </c>
      <c r="BB6" s="104">
        <v>1980.51623535156</v>
      </c>
      <c r="BC6" s="104">
        <v>35530080</v>
      </c>
      <c r="BD6" s="104">
        <v>32038319</v>
      </c>
      <c r="BE6" s="104">
        <v>652230</v>
      </c>
      <c r="BF6" s="104"/>
    </row>
    <row r="7" spans="1:58" x14ac:dyDescent="0.35">
      <c r="A7" s="128" t="s">
        <v>3</v>
      </c>
      <c r="B7" s="107" t="s">
        <v>2</v>
      </c>
      <c r="C7" s="104">
        <v>5951.3157894736842</v>
      </c>
      <c r="D7" s="104">
        <v>0</v>
      </c>
      <c r="E7" s="104">
        <v>15903.288</v>
      </c>
      <c r="F7" s="104">
        <v>75.286000000000001</v>
      </c>
      <c r="G7" s="104">
        <v>0</v>
      </c>
      <c r="H7" s="104">
        <v>0</v>
      </c>
      <c r="I7" s="104">
        <v>0</v>
      </c>
      <c r="J7" s="104">
        <v>96969</v>
      </c>
      <c r="K7" s="105">
        <v>0.03</v>
      </c>
      <c r="L7" s="105">
        <v>0.24242424242424199</v>
      </c>
      <c r="M7" s="105">
        <v>1.6903768618389679E-2</v>
      </c>
      <c r="N7" s="105">
        <v>2.6572977396781706E-3</v>
      </c>
      <c r="O7" s="104">
        <v>0</v>
      </c>
      <c r="P7" s="104">
        <v>0</v>
      </c>
      <c r="Q7" s="105">
        <v>0.78500000000000003</v>
      </c>
      <c r="R7" s="105">
        <v>4.6061000000000001E-3</v>
      </c>
      <c r="S7" s="104">
        <v>488416</v>
      </c>
      <c r="T7" s="104">
        <v>98.6</v>
      </c>
      <c r="U7" s="104">
        <v>121.79</v>
      </c>
      <c r="V7" s="105">
        <v>1.1970672607421899</v>
      </c>
      <c r="W7" s="106">
        <v>8.8000001907348597</v>
      </c>
      <c r="X7" s="106">
        <v>6.3000001907348597</v>
      </c>
      <c r="Y7" s="105">
        <v>1.1449999809265099</v>
      </c>
      <c r="Z7" s="104">
        <v>96</v>
      </c>
      <c r="AA7" s="104">
        <v>20</v>
      </c>
      <c r="AB7" s="106">
        <v>0.1</v>
      </c>
      <c r="AC7" s="105">
        <v>773.67828369140602</v>
      </c>
      <c r="AD7" s="105">
        <v>29</v>
      </c>
      <c r="AE7" s="106" t="s">
        <v>441</v>
      </c>
      <c r="AF7" s="105">
        <v>0.23817487835992299</v>
      </c>
      <c r="AG7" s="105">
        <v>28.959999084472699</v>
      </c>
      <c r="AH7" s="104">
        <v>4500</v>
      </c>
      <c r="AI7" s="104">
        <v>21002</v>
      </c>
      <c r="AJ7" s="104">
        <v>800</v>
      </c>
      <c r="AK7" s="104">
        <v>0</v>
      </c>
      <c r="AL7" s="104">
        <v>121</v>
      </c>
      <c r="AM7" s="104">
        <v>0</v>
      </c>
      <c r="AN7" s="104">
        <v>130</v>
      </c>
      <c r="AO7" s="106">
        <v>4.9000000000000004</v>
      </c>
      <c r="AP7" s="106">
        <v>6.43</v>
      </c>
      <c r="AQ7" s="106">
        <v>10.3</v>
      </c>
      <c r="AR7" s="105" t="s">
        <v>441</v>
      </c>
      <c r="AS7" s="105">
        <v>7.5342796742916093E-2</v>
      </c>
      <c r="AT7" s="104">
        <v>36</v>
      </c>
      <c r="AU7" s="106">
        <v>100</v>
      </c>
      <c r="AV7" s="105">
        <v>97.553901672363295</v>
      </c>
      <c r="AW7" s="105">
        <v>66.400000000000006</v>
      </c>
      <c r="AX7" s="105">
        <v>105.06</v>
      </c>
      <c r="AY7" s="104">
        <v>19000</v>
      </c>
      <c r="AZ7" s="106">
        <v>93.233710200000004</v>
      </c>
      <c r="BA7" s="106">
        <v>95.069379499999997</v>
      </c>
      <c r="BB7" s="104">
        <v>12020.6904296875</v>
      </c>
      <c r="BC7" s="104">
        <v>2873457</v>
      </c>
      <c r="BD7" s="104">
        <v>2871059</v>
      </c>
      <c r="BE7" s="104">
        <v>27400</v>
      </c>
      <c r="BF7" s="104"/>
    </row>
    <row r="8" spans="1:58" x14ac:dyDescent="0.35">
      <c r="A8" s="128" t="s">
        <v>5</v>
      </c>
      <c r="B8" s="107" t="s">
        <v>4</v>
      </c>
      <c r="C8" s="104">
        <v>53634.286315789475</v>
      </c>
      <c r="D8" s="104">
        <v>0</v>
      </c>
      <c r="E8" s="104">
        <v>94971.389500000005</v>
      </c>
      <c r="F8" s="104">
        <v>9.6639999999999997</v>
      </c>
      <c r="G8" s="104">
        <v>0</v>
      </c>
      <c r="H8" s="104">
        <v>0</v>
      </c>
      <c r="I8" s="104">
        <v>0</v>
      </c>
      <c r="J8" s="104">
        <v>0</v>
      </c>
      <c r="K8" s="105">
        <v>0</v>
      </c>
      <c r="L8" s="105">
        <v>0.24242424242424199</v>
      </c>
      <c r="M8" s="105">
        <v>0.77135900960894144</v>
      </c>
      <c r="N8" s="105">
        <v>0.1988930109050645</v>
      </c>
      <c r="O8" s="104">
        <v>0</v>
      </c>
      <c r="P8" s="104">
        <v>0</v>
      </c>
      <c r="Q8" s="105">
        <v>0.754</v>
      </c>
      <c r="R8" s="105" t="s">
        <v>441</v>
      </c>
      <c r="S8" s="104">
        <v>48114978</v>
      </c>
      <c r="T8" s="104">
        <v>91.97</v>
      </c>
      <c r="U8" s="104">
        <v>108.76</v>
      </c>
      <c r="V8" s="105">
        <v>0.114691689610481</v>
      </c>
      <c r="W8" s="106">
        <v>24</v>
      </c>
      <c r="X8" s="106">
        <v>3</v>
      </c>
      <c r="Y8" s="105">
        <v>1.2070000171661399</v>
      </c>
      <c r="Z8" s="104">
        <v>88</v>
      </c>
      <c r="AA8" s="104">
        <v>70</v>
      </c>
      <c r="AB8" s="106">
        <v>0.1</v>
      </c>
      <c r="AC8" s="105">
        <v>1031.16967773438</v>
      </c>
      <c r="AD8" s="105">
        <v>140</v>
      </c>
      <c r="AE8" s="106">
        <v>0</v>
      </c>
      <c r="AF8" s="105">
        <v>0.44160899444972801</v>
      </c>
      <c r="AG8" s="105" t="s">
        <v>441</v>
      </c>
      <c r="AH8" s="104">
        <v>0</v>
      </c>
      <c r="AI8" s="104">
        <v>125000</v>
      </c>
      <c r="AJ8" s="104">
        <v>0</v>
      </c>
      <c r="AK8" s="104">
        <v>0</v>
      </c>
      <c r="AL8" s="104">
        <v>177881</v>
      </c>
      <c r="AM8" s="104">
        <v>0</v>
      </c>
      <c r="AN8" s="104">
        <v>143</v>
      </c>
      <c r="AO8" s="106">
        <v>4.5999999999999996</v>
      </c>
      <c r="AP8" s="106">
        <v>5.1100000000000003</v>
      </c>
      <c r="AQ8" s="106">
        <v>5.5</v>
      </c>
      <c r="AR8" s="105">
        <v>3.5833333333333335</v>
      </c>
      <c r="AS8" s="105">
        <v>-0.59646159410476696</v>
      </c>
      <c r="AT8" s="104">
        <v>35</v>
      </c>
      <c r="AU8" s="106">
        <v>99.439567565917997</v>
      </c>
      <c r="AV8" s="105">
        <v>79.6083984375</v>
      </c>
      <c r="AW8" s="105">
        <v>42.9</v>
      </c>
      <c r="AX8" s="105">
        <v>117.02</v>
      </c>
      <c r="AY8" s="104">
        <v>110000</v>
      </c>
      <c r="AZ8" s="106">
        <v>87.595800299999993</v>
      </c>
      <c r="BA8" s="106">
        <v>83.571376000000001</v>
      </c>
      <c r="BB8" s="104">
        <v>15275.3740234375</v>
      </c>
      <c r="BC8" s="104">
        <v>41318144</v>
      </c>
      <c r="BD8" s="104">
        <v>39560993</v>
      </c>
      <c r="BE8" s="104">
        <v>2381740</v>
      </c>
      <c r="BF8" s="104"/>
    </row>
    <row r="9" spans="1:58" x14ac:dyDescent="0.35">
      <c r="A9" s="128" t="s">
        <v>7</v>
      </c>
      <c r="B9" s="107" t="s">
        <v>6</v>
      </c>
      <c r="C9" s="104">
        <v>0</v>
      </c>
      <c r="D9" s="104">
        <v>0</v>
      </c>
      <c r="E9" s="104">
        <v>76289.522500000006</v>
      </c>
      <c r="F9" s="104">
        <v>0</v>
      </c>
      <c r="G9" s="104">
        <v>0</v>
      </c>
      <c r="H9" s="104">
        <v>0</v>
      </c>
      <c r="I9" s="104">
        <v>0</v>
      </c>
      <c r="J9" s="104">
        <v>132239</v>
      </c>
      <c r="K9" s="105">
        <v>0.182</v>
      </c>
      <c r="L9" s="105">
        <v>3.03030303030303E-2</v>
      </c>
      <c r="M9" s="105">
        <v>0.70470544432588345</v>
      </c>
      <c r="N9" s="105">
        <v>0.13579021876118336</v>
      </c>
      <c r="O9" s="104">
        <v>0</v>
      </c>
      <c r="P9" s="104">
        <v>0</v>
      </c>
      <c r="Q9" s="105">
        <v>0.58099999999999996</v>
      </c>
      <c r="R9" s="105">
        <v>0.28273418545723</v>
      </c>
      <c r="S9" s="104">
        <v>27119543</v>
      </c>
      <c r="T9" s="104">
        <v>65.45</v>
      </c>
      <c r="U9" s="104">
        <v>66.8</v>
      </c>
      <c r="V9" s="105">
        <v>0.18855263292789501</v>
      </c>
      <c r="W9" s="106">
        <v>81.099998474121094</v>
      </c>
      <c r="X9" s="106">
        <v>19</v>
      </c>
      <c r="Y9" s="105">
        <v>0.16599999368190799</v>
      </c>
      <c r="Z9" s="104">
        <v>42</v>
      </c>
      <c r="AA9" s="104">
        <v>359</v>
      </c>
      <c r="AB9" s="106">
        <v>1.9</v>
      </c>
      <c r="AC9" s="105">
        <v>195.51441955566401</v>
      </c>
      <c r="AD9" s="105">
        <v>477</v>
      </c>
      <c r="AE9" s="106">
        <v>101</v>
      </c>
      <c r="AF9" s="105" t="s">
        <v>441</v>
      </c>
      <c r="AG9" s="105">
        <v>42.720001220703097</v>
      </c>
      <c r="AH9" s="104">
        <v>9899</v>
      </c>
      <c r="AI9" s="104">
        <v>1450250</v>
      </c>
      <c r="AJ9" s="104">
        <v>3139</v>
      </c>
      <c r="AK9" s="104">
        <v>0</v>
      </c>
      <c r="AL9" s="104">
        <v>39855</v>
      </c>
      <c r="AM9" s="104">
        <v>0</v>
      </c>
      <c r="AN9" s="104">
        <v>120</v>
      </c>
      <c r="AO9" s="106">
        <v>14</v>
      </c>
      <c r="AP9" s="106">
        <v>7.22</v>
      </c>
      <c r="AQ9" s="106">
        <v>13.7</v>
      </c>
      <c r="AR9" s="105">
        <v>2.9</v>
      </c>
      <c r="AS9" s="105">
        <v>-1.02880394458771</v>
      </c>
      <c r="AT9" s="104">
        <v>19</v>
      </c>
      <c r="AU9" s="106">
        <v>40.520606994628899</v>
      </c>
      <c r="AV9" s="105">
        <v>71.164161682128906</v>
      </c>
      <c r="AW9" s="105">
        <v>13</v>
      </c>
      <c r="AX9" s="105">
        <v>55.28</v>
      </c>
      <c r="AY9" s="104">
        <v>51000</v>
      </c>
      <c r="AZ9" s="106">
        <v>51.593703699999999</v>
      </c>
      <c r="BA9" s="106">
        <v>48.963239399999999</v>
      </c>
      <c r="BB9" s="104">
        <v>6388.9599609375</v>
      </c>
      <c r="BC9" s="104">
        <v>29784192</v>
      </c>
      <c r="BD9" s="104">
        <v>24968416</v>
      </c>
      <c r="BE9" s="104">
        <v>1246700</v>
      </c>
      <c r="BF9" s="104"/>
    </row>
    <row r="10" spans="1:58" x14ac:dyDescent="0.35">
      <c r="A10" s="128" t="s">
        <v>9</v>
      </c>
      <c r="B10" s="107" t="s">
        <v>8</v>
      </c>
      <c r="C10" s="104">
        <v>16.686315789473685</v>
      </c>
      <c r="D10" s="104">
        <v>16.686315789473685</v>
      </c>
      <c r="E10" s="104" t="s">
        <v>441</v>
      </c>
      <c r="F10" s="104">
        <v>0</v>
      </c>
      <c r="G10" s="104">
        <v>1742.2429999999999</v>
      </c>
      <c r="H10" s="104">
        <v>550.18200000000002</v>
      </c>
      <c r="I10" s="104">
        <v>911.83799999999997</v>
      </c>
      <c r="J10" s="104">
        <v>0</v>
      </c>
      <c r="K10" s="105">
        <v>0</v>
      </c>
      <c r="L10" s="105">
        <v>6.0606060606060601E-2</v>
      </c>
      <c r="M10" s="105">
        <v>1.8832369484355232E-3</v>
      </c>
      <c r="N10" s="105">
        <v>1.6230236648858716E-4</v>
      </c>
      <c r="O10" s="104">
        <v>0</v>
      </c>
      <c r="P10" s="104">
        <v>0</v>
      </c>
      <c r="Q10" s="105">
        <v>0.78</v>
      </c>
      <c r="R10" s="105" t="s">
        <v>441</v>
      </c>
      <c r="S10" s="104">
        <v>11750717</v>
      </c>
      <c r="T10" s="104">
        <v>5.09</v>
      </c>
      <c r="U10" s="104">
        <v>2.95</v>
      </c>
      <c r="V10" s="105">
        <v>0.68645030260086104</v>
      </c>
      <c r="W10" s="106">
        <v>7.4000000953674299</v>
      </c>
      <c r="X10" s="106" t="s">
        <v>441</v>
      </c>
      <c r="Y10" s="105" t="s">
        <v>441</v>
      </c>
      <c r="Z10" s="104">
        <v>88</v>
      </c>
      <c r="AA10" s="104">
        <v>1.1000000238418599</v>
      </c>
      <c r="AB10" s="106" t="s">
        <v>441</v>
      </c>
      <c r="AC10" s="105">
        <v>1105.11108398438</v>
      </c>
      <c r="AD10" s="105" t="s">
        <v>441</v>
      </c>
      <c r="AE10" s="106" t="s">
        <v>441</v>
      </c>
      <c r="AF10" s="105" t="s">
        <v>441</v>
      </c>
      <c r="AG10" s="105">
        <v>48</v>
      </c>
      <c r="AH10" s="104">
        <v>0</v>
      </c>
      <c r="AI10" s="104">
        <v>1400</v>
      </c>
      <c r="AJ10" s="104">
        <v>0</v>
      </c>
      <c r="AK10" s="104">
        <v>0</v>
      </c>
      <c r="AL10" s="104">
        <v>1</v>
      </c>
      <c r="AM10" s="104">
        <v>0</v>
      </c>
      <c r="AN10" s="104">
        <v>97</v>
      </c>
      <c r="AO10" s="106">
        <v>26.7</v>
      </c>
      <c r="AP10" s="106">
        <v>2.63</v>
      </c>
      <c r="AQ10" s="106" t="s">
        <v>441</v>
      </c>
      <c r="AR10" s="105">
        <v>2.833333333333333</v>
      </c>
      <c r="AS10" s="105">
        <v>1.0243400000035799E-2</v>
      </c>
      <c r="AT10" s="104" t="s">
        <v>441</v>
      </c>
      <c r="AU10" s="106">
        <v>97.354667663574205</v>
      </c>
      <c r="AV10" s="105">
        <v>98.949996948242202</v>
      </c>
      <c r="AW10" s="105">
        <v>73</v>
      </c>
      <c r="AX10" s="105">
        <v>194.08</v>
      </c>
      <c r="AY10" s="104">
        <v>980</v>
      </c>
      <c r="AZ10" s="106">
        <v>91.4</v>
      </c>
      <c r="BA10" s="106">
        <v>97.866524400000003</v>
      </c>
      <c r="BB10" s="104">
        <v>23593.93359375</v>
      </c>
      <c r="BC10" s="104">
        <v>102012</v>
      </c>
      <c r="BD10" s="104">
        <v>91162</v>
      </c>
      <c r="BE10" s="104">
        <v>440</v>
      </c>
      <c r="BF10" s="104"/>
    </row>
    <row r="11" spans="1:58" x14ac:dyDescent="0.35">
      <c r="A11" s="128" t="s">
        <v>11</v>
      </c>
      <c r="B11" s="107" t="s">
        <v>10</v>
      </c>
      <c r="C11" s="104">
        <v>19017.903157894736</v>
      </c>
      <c r="D11" s="104">
        <v>959.68421052631584</v>
      </c>
      <c r="E11" s="104">
        <v>220859.038</v>
      </c>
      <c r="F11" s="104">
        <v>0</v>
      </c>
      <c r="G11" s="104">
        <v>0</v>
      </c>
      <c r="H11" s="104">
        <v>0</v>
      </c>
      <c r="I11" s="104">
        <v>0</v>
      </c>
      <c r="J11" s="104">
        <v>0</v>
      </c>
      <c r="K11" s="105">
        <v>6.0999999999999999E-2</v>
      </c>
      <c r="L11" s="105">
        <v>0.15151515151515199</v>
      </c>
      <c r="M11" s="105">
        <v>0.11068137348372063</v>
      </c>
      <c r="N11" s="105">
        <v>3.514780674790173E-2</v>
      </c>
      <c r="O11" s="104">
        <v>0</v>
      </c>
      <c r="P11" s="104">
        <v>0</v>
      </c>
      <c r="Q11" s="105">
        <v>0.82499999999999996</v>
      </c>
      <c r="R11" s="105" t="s">
        <v>441</v>
      </c>
      <c r="S11" s="104">
        <v>909607</v>
      </c>
      <c r="T11" s="104">
        <v>-10.77</v>
      </c>
      <c r="U11" s="104">
        <v>-21.69</v>
      </c>
      <c r="V11" s="105">
        <v>-7.9383497359231104E-4</v>
      </c>
      <c r="W11" s="106">
        <v>10.3999996185303</v>
      </c>
      <c r="X11" s="106" t="s">
        <v>441</v>
      </c>
      <c r="Y11" s="105">
        <v>3.8589999675750701</v>
      </c>
      <c r="Z11" s="104">
        <v>89</v>
      </c>
      <c r="AA11" s="104">
        <v>26</v>
      </c>
      <c r="AB11" s="106">
        <v>0.4</v>
      </c>
      <c r="AC11" s="105">
        <v>1389.84033203125</v>
      </c>
      <c r="AD11" s="105">
        <v>52</v>
      </c>
      <c r="AE11" s="106" t="s">
        <v>441</v>
      </c>
      <c r="AF11" s="105">
        <v>0.35787238826207002</v>
      </c>
      <c r="AG11" s="105">
        <v>42.400001525878899</v>
      </c>
      <c r="AH11" s="104">
        <v>85769</v>
      </c>
      <c r="AI11" s="104">
        <v>54443</v>
      </c>
      <c r="AJ11" s="104">
        <v>64620</v>
      </c>
      <c r="AK11" s="104">
        <v>0</v>
      </c>
      <c r="AL11" s="104">
        <v>3378</v>
      </c>
      <c r="AM11" s="104">
        <v>0</v>
      </c>
      <c r="AN11" s="104">
        <v>134</v>
      </c>
      <c r="AO11" s="106">
        <v>3.6</v>
      </c>
      <c r="AP11" s="106" t="s">
        <v>441</v>
      </c>
      <c r="AQ11" s="106" t="s">
        <v>441</v>
      </c>
      <c r="AR11" s="105">
        <v>3.5</v>
      </c>
      <c r="AS11" s="105">
        <v>0.160125702619553</v>
      </c>
      <c r="AT11" s="104">
        <v>40</v>
      </c>
      <c r="AU11" s="106">
        <v>100</v>
      </c>
      <c r="AV11" s="105">
        <v>98.089973449707003</v>
      </c>
      <c r="AW11" s="105">
        <v>71</v>
      </c>
      <c r="AX11" s="105">
        <v>150.66999999999999</v>
      </c>
      <c r="AY11" s="104">
        <v>520000</v>
      </c>
      <c r="AZ11" s="106">
        <v>96.355067899999995</v>
      </c>
      <c r="BA11" s="106">
        <v>99.074060500000002</v>
      </c>
      <c r="BB11" s="104">
        <v>20786.6796875</v>
      </c>
      <c r="BC11" s="104">
        <v>44271040</v>
      </c>
      <c r="BD11" s="104">
        <v>43307081</v>
      </c>
      <c r="BE11" s="104">
        <v>2736690</v>
      </c>
      <c r="BF11" s="104"/>
    </row>
    <row r="12" spans="1:58" x14ac:dyDescent="0.35">
      <c r="A12" s="128" t="s">
        <v>13</v>
      </c>
      <c r="B12" s="107" t="s">
        <v>12</v>
      </c>
      <c r="C12" s="104">
        <v>6325.4589473684209</v>
      </c>
      <c r="D12" s="104">
        <v>1925.7473684210527</v>
      </c>
      <c r="E12" s="104">
        <v>14232.505999999999</v>
      </c>
      <c r="F12" s="104">
        <v>0</v>
      </c>
      <c r="G12" s="104">
        <v>0</v>
      </c>
      <c r="H12" s="104">
        <v>0</v>
      </c>
      <c r="I12" s="104">
        <v>0</v>
      </c>
      <c r="J12" s="104">
        <v>9000</v>
      </c>
      <c r="K12" s="105">
        <v>0.03</v>
      </c>
      <c r="L12" s="105">
        <v>0.18181818181818199</v>
      </c>
      <c r="M12" s="105">
        <v>0.14027026812225357</v>
      </c>
      <c r="N12" s="105">
        <v>0.20050202175106804</v>
      </c>
      <c r="O12" s="104">
        <v>0</v>
      </c>
      <c r="P12" s="104">
        <v>0</v>
      </c>
      <c r="Q12" s="105">
        <v>0.755</v>
      </c>
      <c r="R12" s="105">
        <v>6.7544804187491504E-4</v>
      </c>
      <c r="S12" s="104">
        <v>909846</v>
      </c>
      <c r="T12" s="104">
        <v>143.82</v>
      </c>
      <c r="U12" s="104">
        <v>145.59</v>
      </c>
      <c r="V12" s="105">
        <v>2.1283483505249001</v>
      </c>
      <c r="W12" s="106">
        <v>12.6000003814697</v>
      </c>
      <c r="X12" s="106">
        <v>2.5999999046325701</v>
      </c>
      <c r="Y12" s="105">
        <v>2.6979999542236301</v>
      </c>
      <c r="Z12" s="104">
        <v>96</v>
      </c>
      <c r="AA12" s="104">
        <v>36</v>
      </c>
      <c r="AB12" s="106">
        <v>0.2</v>
      </c>
      <c r="AC12" s="105">
        <v>883.22064208984398</v>
      </c>
      <c r="AD12" s="105">
        <v>25</v>
      </c>
      <c r="AE12" s="106" t="s">
        <v>441</v>
      </c>
      <c r="AF12" s="105">
        <v>0.26240256540393903</v>
      </c>
      <c r="AG12" s="105">
        <v>32.5</v>
      </c>
      <c r="AH12" s="104">
        <v>750</v>
      </c>
      <c r="AI12" s="104">
        <v>0</v>
      </c>
      <c r="AJ12" s="104">
        <v>0</v>
      </c>
      <c r="AK12" s="104">
        <v>0</v>
      </c>
      <c r="AL12" s="104">
        <v>17996</v>
      </c>
      <c r="AM12" s="104">
        <v>0</v>
      </c>
      <c r="AN12" s="104">
        <v>121</v>
      </c>
      <c r="AO12" s="106">
        <v>4.4000000000000004</v>
      </c>
      <c r="AP12" s="106">
        <v>8.8699999999999992</v>
      </c>
      <c r="AQ12" s="106">
        <v>11.9</v>
      </c>
      <c r="AR12" s="105">
        <v>2</v>
      </c>
      <c r="AS12" s="105">
        <v>-9.6643403172492995E-2</v>
      </c>
      <c r="AT12" s="104">
        <v>35</v>
      </c>
      <c r="AU12" s="106">
        <v>100</v>
      </c>
      <c r="AV12" s="105">
        <v>99.768417358398395</v>
      </c>
      <c r="AW12" s="105">
        <v>64.3</v>
      </c>
      <c r="AX12" s="105">
        <v>114.78</v>
      </c>
      <c r="AY12" s="104">
        <v>20000</v>
      </c>
      <c r="AZ12" s="106">
        <v>89.495083899999997</v>
      </c>
      <c r="BA12" s="106">
        <v>100</v>
      </c>
      <c r="BB12" s="104">
        <v>9647.486328125</v>
      </c>
      <c r="BC12" s="104">
        <v>2930450</v>
      </c>
      <c r="BD12" s="104">
        <v>3001671</v>
      </c>
      <c r="BE12" s="104">
        <v>28480</v>
      </c>
      <c r="BF12" s="104"/>
    </row>
    <row r="13" spans="1:58" x14ac:dyDescent="0.35">
      <c r="A13" s="128" t="s">
        <v>15</v>
      </c>
      <c r="B13" s="107" t="s">
        <v>14</v>
      </c>
      <c r="C13" s="104">
        <v>18824.084210526315</v>
      </c>
      <c r="D13" s="104">
        <v>0</v>
      </c>
      <c r="E13" s="104">
        <v>83712.782000000007</v>
      </c>
      <c r="F13" s="104">
        <v>166.86</v>
      </c>
      <c r="G13" s="104">
        <v>35813.1855</v>
      </c>
      <c r="H13" s="104">
        <v>2223.2449999999999</v>
      </c>
      <c r="I13" s="104">
        <v>37353.385000000002</v>
      </c>
      <c r="J13" s="104">
        <v>212121</v>
      </c>
      <c r="K13" s="105">
        <v>0.121</v>
      </c>
      <c r="L13" s="105">
        <v>0.21212121212121199</v>
      </c>
      <c r="M13" s="105">
        <v>7.7730485669168757E-3</v>
      </c>
      <c r="N13" s="105">
        <v>1.1650995729429179E-3</v>
      </c>
      <c r="O13" s="104">
        <v>0</v>
      </c>
      <c r="P13" s="104">
        <v>0</v>
      </c>
      <c r="Q13" s="105">
        <v>0.93899999999999995</v>
      </c>
      <c r="R13" s="105" t="s">
        <v>441</v>
      </c>
      <c r="S13" s="104">
        <v>0</v>
      </c>
      <c r="T13" s="104">
        <v>0</v>
      </c>
      <c r="U13" s="104">
        <v>0</v>
      </c>
      <c r="V13" s="105" t="s">
        <v>441</v>
      </c>
      <c r="W13" s="106">
        <v>3.5</v>
      </c>
      <c r="X13" s="106">
        <v>0.20000000298023199</v>
      </c>
      <c r="Y13" s="105">
        <v>3.27300000190735</v>
      </c>
      <c r="Z13" s="104">
        <v>95</v>
      </c>
      <c r="AA13" s="104">
        <v>6.8000001907348597</v>
      </c>
      <c r="AB13" s="106">
        <v>0.1</v>
      </c>
      <c r="AC13" s="105">
        <v>4491.6298828125</v>
      </c>
      <c r="AD13" s="105">
        <v>6</v>
      </c>
      <c r="AE13" s="106" t="s">
        <v>441</v>
      </c>
      <c r="AF13" s="105">
        <v>0.10909091878171299</v>
      </c>
      <c r="AG13" s="105">
        <v>34.939998626708999</v>
      </c>
      <c r="AH13" s="104">
        <v>2836</v>
      </c>
      <c r="AI13" s="104">
        <v>51143</v>
      </c>
      <c r="AJ13" s="104">
        <v>600</v>
      </c>
      <c r="AK13" s="104">
        <v>0</v>
      </c>
      <c r="AL13" s="104">
        <v>52729</v>
      </c>
      <c r="AM13" s="104">
        <v>0</v>
      </c>
      <c r="AN13" s="104">
        <v>127</v>
      </c>
      <c r="AO13" s="106">
        <v>2.4</v>
      </c>
      <c r="AP13" s="106">
        <v>1.36</v>
      </c>
      <c r="AQ13" s="106" t="s">
        <v>441</v>
      </c>
      <c r="AR13" s="105">
        <v>4.05</v>
      </c>
      <c r="AS13" s="105">
        <v>1.53562200069427</v>
      </c>
      <c r="AT13" s="104">
        <v>77</v>
      </c>
      <c r="AU13" s="106">
        <v>100</v>
      </c>
      <c r="AV13" s="105" t="s">
        <v>441</v>
      </c>
      <c r="AW13" s="105">
        <v>88.2</v>
      </c>
      <c r="AX13" s="105">
        <v>109.61</v>
      </c>
      <c r="AY13" s="104">
        <v>770000</v>
      </c>
      <c r="AZ13" s="106">
        <v>100</v>
      </c>
      <c r="BA13" s="106">
        <v>100</v>
      </c>
      <c r="BB13" s="104">
        <v>47046.671875</v>
      </c>
      <c r="BC13" s="104">
        <v>24598932</v>
      </c>
      <c r="BD13" s="104">
        <v>23685720</v>
      </c>
      <c r="BE13" s="104">
        <v>7682300</v>
      </c>
      <c r="BF13" s="104"/>
    </row>
    <row r="14" spans="1:58" x14ac:dyDescent="0.35">
      <c r="A14" s="128" t="s">
        <v>17</v>
      </c>
      <c r="B14" s="107" t="s">
        <v>16</v>
      </c>
      <c r="C14" s="104">
        <v>9279.0189473684204</v>
      </c>
      <c r="D14" s="104">
        <v>0</v>
      </c>
      <c r="E14" s="104">
        <v>50109.85100000001</v>
      </c>
      <c r="F14" s="104">
        <v>0</v>
      </c>
      <c r="G14" s="104">
        <v>0</v>
      </c>
      <c r="H14" s="104">
        <v>0</v>
      </c>
      <c r="I14" s="104">
        <v>0</v>
      </c>
      <c r="J14" s="104">
        <v>0</v>
      </c>
      <c r="K14" s="105">
        <v>0</v>
      </c>
      <c r="L14" s="105">
        <v>3.03030303030303E-2</v>
      </c>
      <c r="M14" s="105">
        <v>1.5503482454887511E-3</v>
      </c>
      <c r="N14" s="105">
        <v>1.0396520925275592E-3</v>
      </c>
      <c r="O14" s="104">
        <v>0</v>
      </c>
      <c r="P14" s="104">
        <v>0</v>
      </c>
      <c r="Q14" s="105">
        <v>0.90800000000000003</v>
      </c>
      <c r="R14" s="105" t="s">
        <v>441</v>
      </c>
      <c r="S14" s="104">
        <v>0</v>
      </c>
      <c r="T14" s="104">
        <v>0</v>
      </c>
      <c r="U14" s="104">
        <v>0</v>
      </c>
      <c r="V14" s="105" t="s">
        <v>441</v>
      </c>
      <c r="W14" s="106">
        <v>3.5999999046325701</v>
      </c>
      <c r="X14" s="106" t="s">
        <v>441</v>
      </c>
      <c r="Y14" s="105">
        <v>5.2300000190734899</v>
      </c>
      <c r="Z14" s="104">
        <v>96</v>
      </c>
      <c r="AA14" s="104">
        <v>7.3000001907348597</v>
      </c>
      <c r="AB14" s="106" t="s">
        <v>441</v>
      </c>
      <c r="AC14" s="105">
        <v>5138.1845703125</v>
      </c>
      <c r="AD14" s="105">
        <v>4</v>
      </c>
      <c r="AE14" s="106" t="s">
        <v>441</v>
      </c>
      <c r="AF14" s="105">
        <v>7.1365884301709301E-2</v>
      </c>
      <c r="AG14" s="105">
        <v>30.4799995422363</v>
      </c>
      <c r="AH14" s="104">
        <v>0</v>
      </c>
      <c r="AI14" s="104">
        <v>330</v>
      </c>
      <c r="AJ14" s="104">
        <v>0</v>
      </c>
      <c r="AK14" s="104">
        <v>0</v>
      </c>
      <c r="AL14" s="104">
        <v>122462</v>
      </c>
      <c r="AM14" s="104">
        <v>0</v>
      </c>
      <c r="AN14" s="104">
        <v>150</v>
      </c>
      <c r="AO14" s="106">
        <v>2.4</v>
      </c>
      <c r="AP14" s="106">
        <v>1.43</v>
      </c>
      <c r="AQ14" s="106">
        <v>5.9</v>
      </c>
      <c r="AR14" s="105">
        <v>4.1833333333333336</v>
      </c>
      <c r="AS14" s="105">
        <v>1.46138203144073</v>
      </c>
      <c r="AT14" s="104">
        <v>76</v>
      </c>
      <c r="AU14" s="106">
        <v>100</v>
      </c>
      <c r="AV14" s="105" t="s">
        <v>441</v>
      </c>
      <c r="AW14" s="105">
        <v>84.3</v>
      </c>
      <c r="AX14" s="105">
        <v>166.14</v>
      </c>
      <c r="AY14" s="104">
        <v>290000</v>
      </c>
      <c r="AZ14" s="106">
        <v>100</v>
      </c>
      <c r="BA14" s="106">
        <v>100</v>
      </c>
      <c r="BB14" s="104">
        <v>52557.48046875</v>
      </c>
      <c r="BC14" s="104">
        <v>8809212</v>
      </c>
      <c r="BD14" s="104">
        <v>8434795</v>
      </c>
      <c r="BE14" s="104">
        <v>82409</v>
      </c>
      <c r="BF14" s="104"/>
    </row>
    <row r="15" spans="1:58" x14ac:dyDescent="0.35">
      <c r="A15" s="128" t="s">
        <v>19</v>
      </c>
      <c r="B15" s="107" t="s">
        <v>18</v>
      </c>
      <c r="C15" s="104">
        <v>17872.886315789474</v>
      </c>
      <c r="D15" s="104">
        <v>4815.6273684210528</v>
      </c>
      <c r="E15" s="104">
        <v>39439.323000000004</v>
      </c>
      <c r="F15" s="104">
        <v>0</v>
      </c>
      <c r="G15" s="104">
        <v>0</v>
      </c>
      <c r="H15" s="104">
        <v>0</v>
      </c>
      <c r="I15" s="104">
        <v>0</v>
      </c>
      <c r="J15" s="104">
        <v>0</v>
      </c>
      <c r="K15" s="105">
        <v>0.03</v>
      </c>
      <c r="L15" s="105">
        <v>0.30303030303030298</v>
      </c>
      <c r="M15" s="105">
        <v>0.746818309897611</v>
      </c>
      <c r="N15" s="105">
        <v>0.15474524060476028</v>
      </c>
      <c r="O15" s="104">
        <v>0</v>
      </c>
      <c r="P15" s="104">
        <v>0</v>
      </c>
      <c r="Q15" s="105">
        <v>0.75700000000000001</v>
      </c>
      <c r="R15" s="105" t="s">
        <v>441</v>
      </c>
      <c r="S15" s="104">
        <v>1763951</v>
      </c>
      <c r="T15" s="104">
        <v>73.78</v>
      </c>
      <c r="U15" s="104">
        <v>67.84</v>
      </c>
      <c r="V15" s="105">
        <v>0.29626801609992998</v>
      </c>
      <c r="W15" s="106">
        <v>23</v>
      </c>
      <c r="X15" s="106">
        <v>4.9000000953674299</v>
      </c>
      <c r="Y15" s="105">
        <v>3.40199995040894</v>
      </c>
      <c r="Z15" s="104">
        <v>98</v>
      </c>
      <c r="AA15" s="104">
        <v>67</v>
      </c>
      <c r="AB15" s="106">
        <v>0.1</v>
      </c>
      <c r="AC15" s="105">
        <v>1191.28942871094</v>
      </c>
      <c r="AD15" s="105">
        <v>25</v>
      </c>
      <c r="AE15" s="106">
        <v>0</v>
      </c>
      <c r="AF15" s="105">
        <v>0.317567566435004</v>
      </c>
      <c r="AG15" s="105">
        <v>31.790000915527301</v>
      </c>
      <c r="AH15" s="104">
        <v>0</v>
      </c>
      <c r="AI15" s="104">
        <v>0</v>
      </c>
      <c r="AJ15" s="104">
        <v>0</v>
      </c>
      <c r="AK15" s="104">
        <v>392982</v>
      </c>
      <c r="AL15" s="104">
        <v>1114</v>
      </c>
      <c r="AM15" s="104">
        <v>0</v>
      </c>
      <c r="AN15" s="104">
        <v>131</v>
      </c>
      <c r="AO15" s="106">
        <v>2.4</v>
      </c>
      <c r="AP15" s="106" t="s">
        <v>441</v>
      </c>
      <c r="AQ15" s="106" t="s">
        <v>441</v>
      </c>
      <c r="AR15" s="105" t="s">
        <v>441</v>
      </c>
      <c r="AS15" s="105">
        <v>-0.16153749823570299</v>
      </c>
      <c r="AT15" s="104">
        <v>25</v>
      </c>
      <c r="AU15" s="106">
        <v>100</v>
      </c>
      <c r="AV15" s="105">
        <v>99.790061950683594</v>
      </c>
      <c r="AW15" s="105">
        <v>78.2</v>
      </c>
      <c r="AX15" s="105">
        <v>106.28</v>
      </c>
      <c r="AY15" s="104">
        <v>26000</v>
      </c>
      <c r="AZ15" s="106">
        <v>89.349071699999996</v>
      </c>
      <c r="BA15" s="106">
        <v>86.997767499999995</v>
      </c>
      <c r="BB15" s="104">
        <v>17398.1640625</v>
      </c>
      <c r="BC15" s="104">
        <v>9862429</v>
      </c>
      <c r="BD15" s="104">
        <v>9651533</v>
      </c>
      <c r="BE15" s="104">
        <v>82658</v>
      </c>
      <c r="BF15" s="104"/>
    </row>
    <row r="16" spans="1:58" x14ac:dyDescent="0.35">
      <c r="A16" s="128" t="s">
        <v>21</v>
      </c>
      <c r="B16" s="107" t="s">
        <v>20</v>
      </c>
      <c r="C16" s="104">
        <v>0</v>
      </c>
      <c r="D16" s="104">
        <v>0</v>
      </c>
      <c r="E16" s="104" t="s">
        <v>441</v>
      </c>
      <c r="F16" s="104">
        <v>0</v>
      </c>
      <c r="G16" s="104">
        <v>7361.5880000000006</v>
      </c>
      <c r="H16" s="104">
        <v>2324.712</v>
      </c>
      <c r="I16" s="104">
        <v>18574.803</v>
      </c>
      <c r="J16" s="104">
        <v>0</v>
      </c>
      <c r="K16" s="105">
        <v>0</v>
      </c>
      <c r="L16" s="105">
        <v>0.15151515151515199</v>
      </c>
      <c r="M16" s="105">
        <v>1.485030434453733E-3</v>
      </c>
      <c r="N16" s="105">
        <v>6.5349221962552684E-3</v>
      </c>
      <c r="O16" s="104">
        <v>0</v>
      </c>
      <c r="P16" s="104">
        <v>0</v>
      </c>
      <c r="Q16" s="105">
        <v>0.80700000000000005</v>
      </c>
      <c r="R16" s="105" t="s">
        <v>441</v>
      </c>
      <c r="S16" s="104">
        <v>117214</v>
      </c>
      <c r="T16" s="104">
        <v>0</v>
      </c>
      <c r="U16" s="104">
        <v>0</v>
      </c>
      <c r="V16" s="105" t="s">
        <v>441</v>
      </c>
      <c r="W16" s="106">
        <v>7.1999998092651403</v>
      </c>
      <c r="X16" s="106" t="s">
        <v>441</v>
      </c>
      <c r="Y16" s="105" t="s">
        <v>441</v>
      </c>
      <c r="Z16" s="104">
        <v>90</v>
      </c>
      <c r="AA16" s="104">
        <v>15</v>
      </c>
      <c r="AB16" s="106">
        <v>3.3</v>
      </c>
      <c r="AC16" s="105">
        <v>1699.05249023438</v>
      </c>
      <c r="AD16" s="105">
        <v>80</v>
      </c>
      <c r="AE16" s="106" t="s">
        <v>441</v>
      </c>
      <c r="AF16" s="105">
        <v>0.34004296700606201</v>
      </c>
      <c r="AG16" s="105" t="s">
        <v>441</v>
      </c>
      <c r="AH16" s="104">
        <v>0</v>
      </c>
      <c r="AI16" s="104">
        <v>0</v>
      </c>
      <c r="AJ16" s="104">
        <v>0</v>
      </c>
      <c r="AK16" s="104">
        <v>0</v>
      </c>
      <c r="AL16" s="104">
        <v>14</v>
      </c>
      <c r="AM16" s="104">
        <v>0</v>
      </c>
      <c r="AN16" s="104">
        <v>108</v>
      </c>
      <c r="AO16" s="106">
        <v>10</v>
      </c>
      <c r="AP16" s="106">
        <v>1.62</v>
      </c>
      <c r="AQ16" s="106">
        <v>5.4</v>
      </c>
      <c r="AR16" s="105" t="s">
        <v>441</v>
      </c>
      <c r="AS16" s="105">
        <v>0.57734131813049305</v>
      </c>
      <c r="AT16" s="104">
        <v>65</v>
      </c>
      <c r="AU16" s="106">
        <v>100</v>
      </c>
      <c r="AV16" s="105" t="s">
        <v>441</v>
      </c>
      <c r="AW16" s="105">
        <v>80</v>
      </c>
      <c r="AX16" s="105">
        <v>91.82</v>
      </c>
      <c r="AY16" s="104">
        <v>4800</v>
      </c>
      <c r="AZ16" s="106">
        <v>92.011074699999995</v>
      </c>
      <c r="BA16" s="106">
        <v>98.353756599999997</v>
      </c>
      <c r="BB16" s="104">
        <v>30430.169921875</v>
      </c>
      <c r="BC16" s="104">
        <v>395361</v>
      </c>
      <c r="BD16" s="104">
        <v>384746</v>
      </c>
      <c r="BE16" s="104">
        <v>10010</v>
      </c>
      <c r="BF16" s="104"/>
    </row>
    <row r="17" spans="1:58" x14ac:dyDescent="0.35">
      <c r="A17" s="128" t="s">
        <v>23</v>
      </c>
      <c r="B17" s="107" t="s">
        <v>22</v>
      </c>
      <c r="C17" s="104">
        <v>0</v>
      </c>
      <c r="D17" s="104">
        <v>0</v>
      </c>
      <c r="E17" s="104" t="s">
        <v>441</v>
      </c>
      <c r="F17" s="104">
        <v>0</v>
      </c>
      <c r="G17" s="104">
        <v>0</v>
      </c>
      <c r="H17" s="104">
        <v>0</v>
      </c>
      <c r="I17" s="104">
        <v>0</v>
      </c>
      <c r="J17" s="104">
        <v>0</v>
      </c>
      <c r="K17" s="105">
        <v>0</v>
      </c>
      <c r="L17" s="105">
        <v>0.45454545454545497</v>
      </c>
      <c r="M17" s="105">
        <v>5.5553086896601121E-2</v>
      </c>
      <c r="N17" s="105">
        <v>3.9677977915439956E-3</v>
      </c>
      <c r="O17" s="104">
        <v>0</v>
      </c>
      <c r="P17" s="104">
        <v>0</v>
      </c>
      <c r="Q17" s="105">
        <v>0.84599999999999997</v>
      </c>
      <c r="R17" s="105" t="s">
        <v>441</v>
      </c>
      <c r="S17" s="104">
        <v>0</v>
      </c>
      <c r="T17" s="104">
        <v>0</v>
      </c>
      <c r="U17" s="104">
        <v>0</v>
      </c>
      <c r="V17" s="105" t="s">
        <v>441</v>
      </c>
      <c r="W17" s="106">
        <v>7.3000001907348597</v>
      </c>
      <c r="X17" s="106" t="s">
        <v>441</v>
      </c>
      <c r="Y17" s="105">
        <v>0.91500002145767201</v>
      </c>
      <c r="Z17" s="104">
        <v>99</v>
      </c>
      <c r="AA17" s="104">
        <v>12</v>
      </c>
      <c r="AB17" s="106">
        <v>0.1</v>
      </c>
      <c r="AC17" s="105">
        <v>2453.15600585938</v>
      </c>
      <c r="AD17" s="105">
        <v>15</v>
      </c>
      <c r="AE17" s="106" t="s">
        <v>441</v>
      </c>
      <c r="AF17" s="105">
        <v>0.222235606849044</v>
      </c>
      <c r="AG17" s="105" t="s">
        <v>441</v>
      </c>
      <c r="AH17" s="104">
        <v>0</v>
      </c>
      <c r="AI17" s="104">
        <v>0</v>
      </c>
      <c r="AJ17" s="104">
        <v>0</v>
      </c>
      <c r="AK17" s="104">
        <v>0</v>
      </c>
      <c r="AL17" s="104">
        <v>256</v>
      </c>
      <c r="AM17" s="104">
        <v>0</v>
      </c>
      <c r="AN17" s="104">
        <v>139</v>
      </c>
      <c r="AO17" s="106">
        <v>4.4000000000000004</v>
      </c>
      <c r="AP17" s="106">
        <v>2.2400000000000002</v>
      </c>
      <c r="AQ17" s="106">
        <v>18.5</v>
      </c>
      <c r="AR17" s="105">
        <v>3.4833333333333329</v>
      </c>
      <c r="AS17" s="105">
        <v>0.185981094837189</v>
      </c>
      <c r="AT17" s="104">
        <v>36</v>
      </c>
      <c r="AU17" s="106">
        <v>100</v>
      </c>
      <c r="AV17" s="105">
        <v>95.717262268066406</v>
      </c>
      <c r="AW17" s="105">
        <v>98</v>
      </c>
      <c r="AX17" s="105">
        <v>216.93</v>
      </c>
      <c r="AY17" s="104">
        <v>3400</v>
      </c>
      <c r="AZ17" s="106">
        <v>99.197632499999997</v>
      </c>
      <c r="BA17" s="106">
        <v>100</v>
      </c>
      <c r="BB17" s="104">
        <v>47526.90234375</v>
      </c>
      <c r="BC17" s="104">
        <v>1492584</v>
      </c>
      <c r="BD17" s="104">
        <v>1374443</v>
      </c>
      <c r="BE17" s="104">
        <v>760</v>
      </c>
      <c r="BF17" s="104"/>
    </row>
    <row r="18" spans="1:58" x14ac:dyDescent="0.35">
      <c r="A18" s="128" t="s">
        <v>25</v>
      </c>
      <c r="B18" s="107" t="s">
        <v>24</v>
      </c>
      <c r="C18" s="104">
        <v>267984.96421052632</v>
      </c>
      <c r="D18" s="104">
        <v>26715.155789473683</v>
      </c>
      <c r="E18" s="104">
        <v>3544576.827</v>
      </c>
      <c r="F18" s="104">
        <v>1464.71</v>
      </c>
      <c r="G18" s="104">
        <v>676160.86400000006</v>
      </c>
      <c r="H18" s="104">
        <v>22086.356500000002</v>
      </c>
      <c r="I18" s="104">
        <v>311540.201</v>
      </c>
      <c r="J18" s="104">
        <v>151515</v>
      </c>
      <c r="K18" s="105">
        <v>6.0999999999999999E-2</v>
      </c>
      <c r="L18" s="105">
        <v>0.15151515151515199</v>
      </c>
      <c r="M18" s="105">
        <v>0.95542757856911809</v>
      </c>
      <c r="N18" s="105">
        <v>0.73963446513036624</v>
      </c>
      <c r="O18" s="104">
        <v>0</v>
      </c>
      <c r="P18" s="104">
        <v>0</v>
      </c>
      <c r="Q18" s="105">
        <v>0.60799999999999998</v>
      </c>
      <c r="R18" s="105">
        <v>0.1884286</v>
      </c>
      <c r="S18" s="104">
        <v>1421580239</v>
      </c>
      <c r="T18" s="104">
        <v>1221.77</v>
      </c>
      <c r="U18" s="104">
        <v>2224.79</v>
      </c>
      <c r="V18" s="105">
        <v>1.4359549283981301</v>
      </c>
      <c r="W18" s="106">
        <v>32.400001525878899</v>
      </c>
      <c r="X18" s="106">
        <v>32.599998474121101</v>
      </c>
      <c r="Y18" s="105">
        <v>0.356000006198883</v>
      </c>
      <c r="Z18" s="104">
        <v>94</v>
      </c>
      <c r="AA18" s="104">
        <v>221</v>
      </c>
      <c r="AB18" s="106">
        <v>0.1</v>
      </c>
      <c r="AC18" s="105">
        <v>88.035354614257798</v>
      </c>
      <c r="AD18" s="105">
        <v>176</v>
      </c>
      <c r="AE18" s="106">
        <v>14</v>
      </c>
      <c r="AF18" s="105">
        <v>0.54231268673524102</v>
      </c>
      <c r="AG18" s="105">
        <v>32.400001525878899</v>
      </c>
      <c r="AH18" s="104">
        <v>3103625</v>
      </c>
      <c r="AI18" s="104">
        <v>11467013</v>
      </c>
      <c r="AJ18" s="104">
        <v>14000</v>
      </c>
      <c r="AK18" s="104">
        <v>432000</v>
      </c>
      <c r="AL18" s="104">
        <v>909852</v>
      </c>
      <c r="AM18" s="104">
        <v>0</v>
      </c>
      <c r="AN18" s="104">
        <v>109</v>
      </c>
      <c r="AO18" s="106">
        <v>15.1</v>
      </c>
      <c r="AP18" s="106">
        <v>7.99</v>
      </c>
      <c r="AQ18" s="106">
        <v>4.5</v>
      </c>
      <c r="AR18" s="105">
        <v>3.7833333333333328</v>
      </c>
      <c r="AS18" s="105">
        <v>-0.73791909217834495</v>
      </c>
      <c r="AT18" s="104">
        <v>26</v>
      </c>
      <c r="AU18" s="106">
        <v>75.919998168945298</v>
      </c>
      <c r="AV18" s="105">
        <v>72.892967224121094</v>
      </c>
      <c r="AW18" s="105">
        <v>18.2</v>
      </c>
      <c r="AX18" s="105">
        <v>77.88</v>
      </c>
      <c r="AY18" s="104">
        <v>24000</v>
      </c>
      <c r="AZ18" s="106">
        <v>60.558993000000001</v>
      </c>
      <c r="BA18" s="106">
        <v>86.853716199999994</v>
      </c>
      <c r="BB18" s="104">
        <v>3868.822265625</v>
      </c>
      <c r="BC18" s="104">
        <v>164669744</v>
      </c>
      <c r="BD18" s="104">
        <v>160724193</v>
      </c>
      <c r="BE18" s="104">
        <v>130170</v>
      </c>
      <c r="BF18" s="104"/>
    </row>
    <row r="19" spans="1:58" x14ac:dyDescent="0.35">
      <c r="A19" s="128" t="s">
        <v>27</v>
      </c>
      <c r="B19" s="107" t="s">
        <v>26</v>
      </c>
      <c r="C19" s="104">
        <v>0</v>
      </c>
      <c r="D19" s="104">
        <v>0</v>
      </c>
      <c r="E19" s="104" t="s">
        <v>441</v>
      </c>
      <c r="F19" s="104">
        <v>1.538</v>
      </c>
      <c r="G19" s="104">
        <v>3975.8600000000006</v>
      </c>
      <c r="H19" s="104">
        <v>567.98</v>
      </c>
      <c r="I19" s="104">
        <v>544.03200000000004</v>
      </c>
      <c r="J19" s="104">
        <v>0</v>
      </c>
      <c r="K19" s="105">
        <v>0.03</v>
      </c>
      <c r="L19" s="105" t="s">
        <v>441</v>
      </c>
      <c r="M19" s="105">
        <v>1.2641758544677006E-3</v>
      </c>
      <c r="N19" s="105">
        <v>6.9096416349755975E-4</v>
      </c>
      <c r="O19" s="104">
        <v>0</v>
      </c>
      <c r="P19" s="104">
        <v>0</v>
      </c>
      <c r="Q19" s="105">
        <v>0.8</v>
      </c>
      <c r="R19" s="105">
        <v>4.1340999999999999E-3</v>
      </c>
      <c r="S19" s="104">
        <v>2175543</v>
      </c>
      <c r="T19" s="104">
        <v>0</v>
      </c>
      <c r="U19" s="104">
        <v>0</v>
      </c>
      <c r="V19" s="105" t="s">
        <v>441</v>
      </c>
      <c r="W19" s="106">
        <v>12.3999996185303</v>
      </c>
      <c r="X19" s="106">
        <v>3.5</v>
      </c>
      <c r="Y19" s="105">
        <v>1.8109999895095801</v>
      </c>
      <c r="Z19" s="104">
        <v>92</v>
      </c>
      <c r="AA19" s="104">
        <v>0</v>
      </c>
      <c r="AB19" s="106">
        <v>1.3</v>
      </c>
      <c r="AC19" s="105">
        <v>1233.55041503906</v>
      </c>
      <c r="AD19" s="105">
        <v>27</v>
      </c>
      <c r="AE19" s="106" t="s">
        <v>441</v>
      </c>
      <c r="AF19" s="105">
        <v>0.28392697078460999</v>
      </c>
      <c r="AG19" s="105">
        <v>47</v>
      </c>
      <c r="AH19" s="104">
        <v>0</v>
      </c>
      <c r="AI19" s="104">
        <v>0</v>
      </c>
      <c r="AJ19" s="104">
        <v>0</v>
      </c>
      <c r="AK19" s="104">
        <v>0</v>
      </c>
      <c r="AL19" s="104">
        <v>1</v>
      </c>
      <c r="AM19" s="104">
        <v>0</v>
      </c>
      <c r="AN19" s="104">
        <v>119</v>
      </c>
      <c r="AO19" s="106">
        <v>4.4000000000000004</v>
      </c>
      <c r="AP19" s="106">
        <v>2.39</v>
      </c>
      <c r="AQ19" s="106">
        <v>5.4</v>
      </c>
      <c r="AR19" s="105">
        <v>3.9</v>
      </c>
      <c r="AS19" s="105">
        <v>0.84262567758560203</v>
      </c>
      <c r="AT19" s="104">
        <v>68</v>
      </c>
      <c r="AU19" s="106">
        <v>100</v>
      </c>
      <c r="AV19" s="105" t="s">
        <v>441</v>
      </c>
      <c r="AW19" s="105">
        <v>79.5</v>
      </c>
      <c r="AX19" s="105">
        <v>115</v>
      </c>
      <c r="AY19" s="104">
        <v>1800</v>
      </c>
      <c r="AZ19" s="106">
        <v>96.209153999999998</v>
      </c>
      <c r="BA19" s="106">
        <v>99.742940399999995</v>
      </c>
      <c r="BB19" s="104">
        <v>18639.451171875</v>
      </c>
      <c r="BC19" s="104">
        <v>285719</v>
      </c>
      <c r="BD19" s="104">
        <v>281853</v>
      </c>
      <c r="BE19" s="104">
        <v>430</v>
      </c>
      <c r="BF19" s="104"/>
    </row>
    <row r="20" spans="1:58" x14ac:dyDescent="0.35">
      <c r="A20" s="128" t="s">
        <v>29</v>
      </c>
      <c r="B20" s="107" t="s">
        <v>28</v>
      </c>
      <c r="C20" s="104">
        <v>0</v>
      </c>
      <c r="D20" s="104">
        <v>0</v>
      </c>
      <c r="E20" s="104">
        <v>71879.269</v>
      </c>
      <c r="F20" s="104">
        <v>0</v>
      </c>
      <c r="G20" s="104">
        <v>0</v>
      </c>
      <c r="H20" s="104">
        <v>0</v>
      </c>
      <c r="I20" s="104">
        <v>0</v>
      </c>
      <c r="J20" s="104">
        <v>0</v>
      </c>
      <c r="K20" s="105">
        <v>0</v>
      </c>
      <c r="L20" s="105">
        <v>0.18181818181818199</v>
      </c>
      <c r="M20" s="105">
        <v>0.12967683233607363</v>
      </c>
      <c r="N20" s="105">
        <v>1.9186963728498072E-2</v>
      </c>
      <c r="O20" s="104">
        <v>0</v>
      </c>
      <c r="P20" s="104">
        <v>0</v>
      </c>
      <c r="Q20" s="105">
        <v>0.80800000000000005</v>
      </c>
      <c r="R20" s="105" t="s">
        <v>441</v>
      </c>
      <c r="S20" s="104">
        <v>711879</v>
      </c>
      <c r="T20" s="104">
        <v>51.55</v>
      </c>
      <c r="U20" s="104">
        <v>67.67</v>
      </c>
      <c r="V20" s="105">
        <v>-0.48312389850616499</v>
      </c>
      <c r="W20" s="106">
        <v>3.7000000476837198</v>
      </c>
      <c r="X20" s="106" t="s">
        <v>441</v>
      </c>
      <c r="Y20" s="105">
        <v>3.9249999523162802</v>
      </c>
      <c r="Z20" s="104">
        <v>97</v>
      </c>
      <c r="AA20" s="104">
        <v>37</v>
      </c>
      <c r="AB20" s="106">
        <v>0.4</v>
      </c>
      <c r="AC20" s="105">
        <v>1084.61975097656</v>
      </c>
      <c r="AD20" s="105">
        <v>4</v>
      </c>
      <c r="AE20" s="106" t="s">
        <v>441</v>
      </c>
      <c r="AF20" s="105">
        <v>0.13027744352505199</v>
      </c>
      <c r="AG20" s="105">
        <v>27</v>
      </c>
      <c r="AH20" s="104">
        <v>0</v>
      </c>
      <c r="AI20" s="104">
        <v>50539</v>
      </c>
      <c r="AJ20" s="104">
        <v>50000</v>
      </c>
      <c r="AK20" s="104">
        <v>0</v>
      </c>
      <c r="AL20" s="104">
        <v>2677</v>
      </c>
      <c r="AM20" s="104">
        <v>0</v>
      </c>
      <c r="AN20" s="104">
        <v>131</v>
      </c>
      <c r="AO20" s="106">
        <v>2.4</v>
      </c>
      <c r="AP20" s="106">
        <v>5.29</v>
      </c>
      <c r="AQ20" s="106" t="s">
        <v>441</v>
      </c>
      <c r="AR20" s="105">
        <v>3.8833333333333329</v>
      </c>
      <c r="AS20" s="105">
        <v>-0.346364706754684</v>
      </c>
      <c r="AT20" s="104">
        <v>44</v>
      </c>
      <c r="AU20" s="106">
        <v>100</v>
      </c>
      <c r="AV20" s="105">
        <v>99.722038269042997</v>
      </c>
      <c r="AW20" s="105">
        <v>71.099999999999994</v>
      </c>
      <c r="AX20" s="105">
        <v>124.17</v>
      </c>
      <c r="AY20" s="104">
        <v>200000</v>
      </c>
      <c r="AZ20" s="106">
        <v>94.323844899999997</v>
      </c>
      <c r="BA20" s="106">
        <v>99.718261999999996</v>
      </c>
      <c r="BB20" s="104">
        <v>18847.93359375</v>
      </c>
      <c r="BC20" s="104">
        <v>9507875</v>
      </c>
      <c r="BD20" s="104">
        <v>9363038</v>
      </c>
      <c r="BE20" s="104">
        <v>202910</v>
      </c>
      <c r="BF20" s="104"/>
    </row>
    <row r="21" spans="1:58" x14ac:dyDescent="0.35">
      <c r="A21" s="128" t="s">
        <v>31</v>
      </c>
      <c r="B21" s="107" t="s">
        <v>30</v>
      </c>
      <c r="C21" s="104">
        <v>4660.3599999999997</v>
      </c>
      <c r="D21" s="104">
        <v>0</v>
      </c>
      <c r="E21" s="104">
        <v>21925.404500000004</v>
      </c>
      <c r="F21" s="104">
        <v>0</v>
      </c>
      <c r="G21" s="104">
        <v>0</v>
      </c>
      <c r="H21" s="104">
        <v>0</v>
      </c>
      <c r="I21" s="104">
        <v>0</v>
      </c>
      <c r="J21" s="104">
        <v>0</v>
      </c>
      <c r="K21" s="105">
        <v>0</v>
      </c>
      <c r="L21" s="105">
        <v>3.03030303030303E-2</v>
      </c>
      <c r="M21" s="105">
        <v>0.16711796803855478</v>
      </c>
      <c r="N21" s="105">
        <v>8.9722743303989785E-2</v>
      </c>
      <c r="O21" s="104">
        <v>0</v>
      </c>
      <c r="P21" s="104">
        <v>0</v>
      </c>
      <c r="Q21" s="105">
        <v>0.91600000000000004</v>
      </c>
      <c r="R21" s="105" t="s">
        <v>441</v>
      </c>
      <c r="S21" s="104">
        <v>-413799</v>
      </c>
      <c r="T21" s="104">
        <v>0</v>
      </c>
      <c r="U21" s="104">
        <v>0</v>
      </c>
      <c r="V21" s="105" t="s">
        <v>441</v>
      </c>
      <c r="W21" s="106">
        <v>3.7999999523162802</v>
      </c>
      <c r="X21" s="106" t="s">
        <v>441</v>
      </c>
      <c r="Y21" s="105">
        <v>4.8870000839233398</v>
      </c>
      <c r="Z21" s="104">
        <v>96</v>
      </c>
      <c r="AA21" s="104">
        <v>9.8000001907348597</v>
      </c>
      <c r="AB21" s="106" t="s">
        <v>441</v>
      </c>
      <c r="AC21" s="105">
        <v>4782.36083984375</v>
      </c>
      <c r="AD21" s="105">
        <v>7</v>
      </c>
      <c r="AE21" s="106" t="s">
        <v>441</v>
      </c>
      <c r="AF21" s="105">
        <v>4.7536186377894703E-2</v>
      </c>
      <c r="AG21" s="105">
        <v>27.590000152587901</v>
      </c>
      <c r="AH21" s="104">
        <v>0</v>
      </c>
      <c r="AI21" s="104">
        <v>0</v>
      </c>
      <c r="AJ21" s="104">
        <v>0</v>
      </c>
      <c r="AK21" s="104">
        <v>0</v>
      </c>
      <c r="AL21" s="104">
        <v>59208</v>
      </c>
      <c r="AM21" s="104">
        <v>0</v>
      </c>
      <c r="AN21" s="104">
        <v>149</v>
      </c>
      <c r="AO21" s="106">
        <v>2.4</v>
      </c>
      <c r="AP21" s="106">
        <v>1.68</v>
      </c>
      <c r="AQ21" s="106">
        <v>6</v>
      </c>
      <c r="AR21" s="105" t="s">
        <v>441</v>
      </c>
      <c r="AS21" s="105">
        <v>1.1818640232086199</v>
      </c>
      <c r="AT21" s="104">
        <v>75</v>
      </c>
      <c r="AU21" s="106">
        <v>100</v>
      </c>
      <c r="AV21" s="105" t="s">
        <v>441</v>
      </c>
      <c r="AW21" s="105">
        <v>86.5</v>
      </c>
      <c r="AX21" s="105">
        <v>111.01</v>
      </c>
      <c r="AY21" s="104">
        <v>150000</v>
      </c>
      <c r="AZ21" s="106">
        <v>99.4847994</v>
      </c>
      <c r="BA21" s="106">
        <v>100</v>
      </c>
      <c r="BB21" s="104">
        <v>47561.03125</v>
      </c>
      <c r="BC21" s="104">
        <v>11372068</v>
      </c>
      <c r="BD21" s="104">
        <v>11176877</v>
      </c>
      <c r="BE21" s="104">
        <v>30280</v>
      </c>
      <c r="BF21" s="104"/>
    </row>
    <row r="22" spans="1:58" x14ac:dyDescent="0.35">
      <c r="A22" s="128" t="s">
        <v>33</v>
      </c>
      <c r="B22" s="107" t="s">
        <v>32</v>
      </c>
      <c r="C22" s="104">
        <v>265.56842105263161</v>
      </c>
      <c r="D22" s="104">
        <v>0</v>
      </c>
      <c r="E22" s="104">
        <v>6340.1775000000007</v>
      </c>
      <c r="F22" s="104">
        <v>1.198</v>
      </c>
      <c r="G22" s="104">
        <v>4211.0860000000002</v>
      </c>
      <c r="H22" s="104">
        <v>514.59799999999996</v>
      </c>
      <c r="I22" s="104">
        <v>4109.0789999999997</v>
      </c>
      <c r="J22" s="104">
        <v>0</v>
      </c>
      <c r="K22" s="105">
        <v>0</v>
      </c>
      <c r="L22" s="105">
        <v>6.0606060606060601E-2</v>
      </c>
      <c r="M22" s="105">
        <v>3.6281668198628915E-2</v>
      </c>
      <c r="N22" s="105">
        <v>6.6947254987305424E-3</v>
      </c>
      <c r="O22" s="104">
        <v>0</v>
      </c>
      <c r="P22" s="104">
        <v>0</v>
      </c>
      <c r="Q22" s="105">
        <v>0.70799999999999996</v>
      </c>
      <c r="R22" s="105">
        <v>1.7323885113000901E-2</v>
      </c>
      <c r="S22" s="104">
        <v>0</v>
      </c>
      <c r="T22" s="104">
        <v>4.3600000000000003</v>
      </c>
      <c r="U22" s="104">
        <v>6.61</v>
      </c>
      <c r="V22" s="105">
        <v>1.9962573051452599</v>
      </c>
      <c r="W22" s="106">
        <v>14.199999809265099</v>
      </c>
      <c r="X22" s="106">
        <v>6.1999998092651403</v>
      </c>
      <c r="Y22" s="105">
        <v>0.82800000905990601</v>
      </c>
      <c r="Z22" s="104">
        <v>90</v>
      </c>
      <c r="AA22" s="104">
        <v>36</v>
      </c>
      <c r="AB22" s="106">
        <v>1.8</v>
      </c>
      <c r="AC22" s="105">
        <v>523.72888183593795</v>
      </c>
      <c r="AD22" s="105">
        <v>28</v>
      </c>
      <c r="AE22" s="106">
        <v>0</v>
      </c>
      <c r="AF22" s="105">
        <v>0.385825262061048</v>
      </c>
      <c r="AG22" s="105">
        <v>36.200000000000003</v>
      </c>
      <c r="AH22" s="104">
        <v>10355</v>
      </c>
      <c r="AI22" s="104">
        <v>0</v>
      </c>
      <c r="AJ22" s="104">
        <v>0</v>
      </c>
      <c r="AK22" s="104">
        <v>0</v>
      </c>
      <c r="AL22" s="104">
        <v>28</v>
      </c>
      <c r="AM22" s="104">
        <v>0</v>
      </c>
      <c r="AN22" s="104">
        <v>123</v>
      </c>
      <c r="AO22" s="106">
        <v>6.2</v>
      </c>
      <c r="AP22" s="106">
        <v>3.03</v>
      </c>
      <c r="AQ22" s="106">
        <v>27.9</v>
      </c>
      <c r="AR22" s="105" t="s">
        <v>441</v>
      </c>
      <c r="AS22" s="105">
        <v>-0.63600122928619396</v>
      </c>
      <c r="AT22" s="104" t="s">
        <v>441</v>
      </c>
      <c r="AU22" s="106">
        <v>92.214317321777301</v>
      </c>
      <c r="AV22" s="105">
        <v>82.776817321777301</v>
      </c>
      <c r="AW22" s="105">
        <v>44.6</v>
      </c>
      <c r="AX22" s="105">
        <v>63.87</v>
      </c>
      <c r="AY22" s="104">
        <v>6000</v>
      </c>
      <c r="AZ22" s="106">
        <v>90.539646399999995</v>
      </c>
      <c r="BA22" s="106">
        <v>99.504312499999997</v>
      </c>
      <c r="BB22" s="104">
        <v>8590.013671875</v>
      </c>
      <c r="BC22" s="104">
        <v>374681</v>
      </c>
      <c r="BD22" s="104">
        <v>359600</v>
      </c>
      <c r="BE22" s="104">
        <v>22810</v>
      </c>
      <c r="BF22" s="104"/>
    </row>
    <row r="23" spans="1:58" x14ac:dyDescent="0.35">
      <c r="A23" s="128" t="s">
        <v>35</v>
      </c>
      <c r="B23" s="107" t="s">
        <v>34</v>
      </c>
      <c r="C23" s="104">
        <v>0</v>
      </c>
      <c r="D23" s="104">
        <v>0</v>
      </c>
      <c r="E23" s="104">
        <v>48174.735999999997</v>
      </c>
      <c r="F23" s="104">
        <v>0</v>
      </c>
      <c r="G23" s="104">
        <v>0</v>
      </c>
      <c r="H23" s="104">
        <v>0</v>
      </c>
      <c r="I23" s="104">
        <v>0</v>
      </c>
      <c r="J23" s="104">
        <v>0</v>
      </c>
      <c r="K23" s="105">
        <v>0</v>
      </c>
      <c r="L23" s="105">
        <v>3.03030303030303E-2</v>
      </c>
      <c r="M23" s="105">
        <v>0.2150905441429419</v>
      </c>
      <c r="N23" s="105">
        <v>4.6371855867658247E-2</v>
      </c>
      <c r="O23" s="104">
        <v>0</v>
      </c>
      <c r="P23" s="104">
        <v>0</v>
      </c>
      <c r="Q23" s="105">
        <v>0.51500000000000001</v>
      </c>
      <c r="R23" s="105">
        <v>0.3425127</v>
      </c>
      <c r="S23" s="104">
        <v>4601349</v>
      </c>
      <c r="T23" s="104">
        <v>221.93</v>
      </c>
      <c r="U23" s="104">
        <v>322.7</v>
      </c>
      <c r="V23" s="105">
        <v>7.3617830276489302</v>
      </c>
      <c r="W23" s="106">
        <v>98.300003051757798</v>
      </c>
      <c r="X23" s="106">
        <v>18</v>
      </c>
      <c r="Y23" s="105">
        <v>0.152999997138977</v>
      </c>
      <c r="Z23" s="104">
        <v>74</v>
      </c>
      <c r="AA23" s="104">
        <v>58</v>
      </c>
      <c r="AB23" s="106">
        <v>1</v>
      </c>
      <c r="AC23" s="105">
        <v>84.460456848144503</v>
      </c>
      <c r="AD23" s="105">
        <v>405</v>
      </c>
      <c r="AE23" s="106">
        <v>80</v>
      </c>
      <c r="AF23" s="105">
        <v>0.61148632315378504</v>
      </c>
      <c r="AG23" s="105">
        <v>43.439998626708999</v>
      </c>
      <c r="AH23" s="104">
        <v>281</v>
      </c>
      <c r="AI23" s="104">
        <v>0</v>
      </c>
      <c r="AJ23" s="104">
        <v>0</v>
      </c>
      <c r="AK23" s="104">
        <v>0</v>
      </c>
      <c r="AL23" s="104">
        <v>1149</v>
      </c>
      <c r="AM23" s="104">
        <v>0</v>
      </c>
      <c r="AN23" s="104">
        <v>123</v>
      </c>
      <c r="AO23" s="106">
        <v>10.3</v>
      </c>
      <c r="AP23" s="106">
        <v>8.07</v>
      </c>
      <c r="AQ23" s="106">
        <v>21.8</v>
      </c>
      <c r="AR23" s="105">
        <v>2.7833333333333332</v>
      </c>
      <c r="AS23" s="105">
        <v>-0.64345437288284302</v>
      </c>
      <c r="AT23" s="104">
        <v>40</v>
      </c>
      <c r="AU23" s="106">
        <v>41.402614593505902</v>
      </c>
      <c r="AV23" s="105">
        <v>38.447139739990199</v>
      </c>
      <c r="AW23" s="105">
        <v>12</v>
      </c>
      <c r="AX23" s="105">
        <v>79.650000000000006</v>
      </c>
      <c r="AY23" s="104">
        <v>13000</v>
      </c>
      <c r="AZ23" s="106">
        <v>19.718905500000002</v>
      </c>
      <c r="BA23" s="106">
        <v>77.904522</v>
      </c>
      <c r="BB23" s="104">
        <v>2266.23168945313</v>
      </c>
      <c r="BC23" s="104">
        <v>11175692</v>
      </c>
      <c r="BD23" s="104">
        <v>10851061</v>
      </c>
      <c r="BE23" s="104">
        <v>112760</v>
      </c>
      <c r="BF23" s="104"/>
    </row>
    <row r="24" spans="1:58" x14ac:dyDescent="0.35">
      <c r="A24" s="128" t="s">
        <v>37</v>
      </c>
      <c r="B24" s="107" t="s">
        <v>36</v>
      </c>
      <c r="C24" s="104">
        <v>1685.0757894736842</v>
      </c>
      <c r="D24" s="104">
        <v>374.55368421052634</v>
      </c>
      <c r="E24" s="104">
        <v>6770.1765000000005</v>
      </c>
      <c r="F24" s="104">
        <v>0</v>
      </c>
      <c r="G24" s="104">
        <v>0</v>
      </c>
      <c r="H24" s="104">
        <v>0</v>
      </c>
      <c r="I24" s="104">
        <v>0</v>
      </c>
      <c r="J24" s="104">
        <v>0</v>
      </c>
      <c r="K24" s="105">
        <v>0</v>
      </c>
      <c r="L24" s="105">
        <v>0</v>
      </c>
      <c r="M24" s="105">
        <v>1.8929320826033727E-2</v>
      </c>
      <c r="N24" s="105">
        <v>4.5219636278653907E-4</v>
      </c>
      <c r="O24" s="104">
        <v>0</v>
      </c>
      <c r="P24" s="104">
        <v>0</v>
      </c>
      <c r="Q24" s="105">
        <v>0.61199999999999999</v>
      </c>
      <c r="R24" s="105">
        <v>0.12796350000000001</v>
      </c>
      <c r="S24" s="104">
        <v>877370</v>
      </c>
      <c r="T24" s="104">
        <v>30.62</v>
      </c>
      <c r="U24" s="104">
        <v>42.37</v>
      </c>
      <c r="V24" s="105">
        <v>5.1201100349426296</v>
      </c>
      <c r="W24" s="106">
        <v>30.799999237060501</v>
      </c>
      <c r="X24" s="106">
        <v>12.800000190734901</v>
      </c>
      <c r="Y24" s="105">
        <v>0.38100001215934798</v>
      </c>
      <c r="Z24" s="104">
        <v>97</v>
      </c>
      <c r="AA24" s="104">
        <v>134</v>
      </c>
      <c r="AB24" s="106">
        <v>0.1</v>
      </c>
      <c r="AC24" s="105">
        <v>287.12863159179699</v>
      </c>
      <c r="AD24" s="105">
        <v>148</v>
      </c>
      <c r="AE24" s="106">
        <v>0</v>
      </c>
      <c r="AF24" s="105">
        <v>0.47595836085550203</v>
      </c>
      <c r="AG24" s="105">
        <v>37.400001525878899</v>
      </c>
      <c r="AH24" s="104">
        <v>0</v>
      </c>
      <c r="AI24" s="104">
        <v>0</v>
      </c>
      <c r="AJ24" s="104">
        <v>0</v>
      </c>
      <c r="AK24" s="104">
        <v>0</v>
      </c>
      <c r="AL24" s="104">
        <v>0</v>
      </c>
      <c r="AM24" s="104">
        <v>0</v>
      </c>
      <c r="AN24" s="104">
        <v>110</v>
      </c>
      <c r="AO24" s="106">
        <v>14.9</v>
      </c>
      <c r="AP24" s="106">
        <v>5.07</v>
      </c>
      <c r="AQ24" s="106">
        <v>6.4</v>
      </c>
      <c r="AR24" s="105">
        <v>3.2166666666666672</v>
      </c>
      <c r="AS24" s="105">
        <v>0.55754452943801902</v>
      </c>
      <c r="AT24" s="104">
        <v>68</v>
      </c>
      <c r="AU24" s="106">
        <v>100</v>
      </c>
      <c r="AV24" s="105">
        <v>63.906818389892599</v>
      </c>
      <c r="AW24" s="105">
        <v>41.8</v>
      </c>
      <c r="AX24" s="105">
        <v>88.78</v>
      </c>
      <c r="AY24" s="104">
        <v>1600</v>
      </c>
      <c r="AZ24" s="106">
        <v>50.400342100000003</v>
      </c>
      <c r="BA24" s="106">
        <v>99.998840900000005</v>
      </c>
      <c r="BB24" s="104">
        <v>9560.7744140625</v>
      </c>
      <c r="BC24" s="104">
        <v>807610</v>
      </c>
      <c r="BD24" s="104">
        <v>735758</v>
      </c>
      <c r="BE24" s="104">
        <v>38394</v>
      </c>
      <c r="BF24" s="104"/>
    </row>
    <row r="25" spans="1:58" x14ac:dyDescent="0.35">
      <c r="A25" s="128" t="s">
        <v>837</v>
      </c>
      <c r="B25" s="107" t="s">
        <v>38</v>
      </c>
      <c r="C25" s="104">
        <v>20312.206315789474</v>
      </c>
      <c r="D25" s="104">
        <v>0</v>
      </c>
      <c r="E25" s="104">
        <v>59201.149999999994</v>
      </c>
      <c r="F25" s="104">
        <v>0</v>
      </c>
      <c r="G25" s="104">
        <v>0</v>
      </c>
      <c r="H25" s="104">
        <v>0</v>
      </c>
      <c r="I25" s="104">
        <v>0</v>
      </c>
      <c r="J25" s="104">
        <v>47111</v>
      </c>
      <c r="K25" s="105">
        <v>0.30299999999999999</v>
      </c>
      <c r="L25" s="105">
        <v>0</v>
      </c>
      <c r="M25" s="105">
        <v>0.7416480129432288</v>
      </c>
      <c r="N25" s="105">
        <v>3.1909433920712486E-2</v>
      </c>
      <c r="O25" s="104">
        <v>0</v>
      </c>
      <c r="P25" s="104">
        <v>0</v>
      </c>
      <c r="Q25" s="105">
        <v>0.69299999999999995</v>
      </c>
      <c r="R25" s="105">
        <v>9.6584000000000003E-2</v>
      </c>
      <c r="S25" s="104">
        <v>4626294</v>
      </c>
      <c r="T25" s="104">
        <v>203.17</v>
      </c>
      <c r="U25" s="104">
        <v>341.62</v>
      </c>
      <c r="V25" s="105">
        <v>2.6013772487640399</v>
      </c>
      <c r="W25" s="106">
        <v>34.900001525878899</v>
      </c>
      <c r="X25" s="106">
        <v>3.4000000953674299</v>
      </c>
      <c r="Y25" s="105">
        <v>0.42</v>
      </c>
      <c r="Z25" s="104">
        <v>83</v>
      </c>
      <c r="AA25" s="104">
        <v>111</v>
      </c>
      <c r="AB25" s="106">
        <v>0.3</v>
      </c>
      <c r="AC25" s="105">
        <v>445.82263183593801</v>
      </c>
      <c r="AD25" s="105">
        <v>206</v>
      </c>
      <c r="AE25" s="106">
        <v>0</v>
      </c>
      <c r="AF25" s="105">
        <v>0.45045111826296502</v>
      </c>
      <c r="AG25" s="105">
        <v>44.599998474121101</v>
      </c>
      <c r="AH25" s="104">
        <v>670420</v>
      </c>
      <c r="AI25" s="104">
        <v>0</v>
      </c>
      <c r="AJ25" s="104">
        <v>12186</v>
      </c>
      <c r="AK25" s="104">
        <v>0</v>
      </c>
      <c r="AL25" s="104">
        <v>828</v>
      </c>
      <c r="AM25" s="104">
        <v>0</v>
      </c>
      <c r="AN25" s="104">
        <v>103</v>
      </c>
      <c r="AO25" s="106">
        <v>20.2</v>
      </c>
      <c r="AP25" s="106">
        <v>5.85</v>
      </c>
      <c r="AQ25" s="106">
        <v>12.2</v>
      </c>
      <c r="AR25" s="105">
        <v>2.7666666666666666</v>
      </c>
      <c r="AS25" s="105">
        <v>-0.39057940244674699</v>
      </c>
      <c r="AT25" s="104">
        <v>29</v>
      </c>
      <c r="AU25" s="106">
        <v>93.039131164550795</v>
      </c>
      <c r="AV25" s="105">
        <v>95.141921997070298</v>
      </c>
      <c r="AW25" s="105">
        <v>39.700000000000003</v>
      </c>
      <c r="AX25" s="105">
        <v>90.75</v>
      </c>
      <c r="AY25" s="104">
        <v>95000</v>
      </c>
      <c r="AZ25" s="106">
        <v>50.329057400000003</v>
      </c>
      <c r="BA25" s="106">
        <v>90.036293599999993</v>
      </c>
      <c r="BB25" s="104">
        <v>7559.63916015625</v>
      </c>
      <c r="BC25" s="104">
        <v>11051600</v>
      </c>
      <c r="BD25" s="104">
        <v>10561753</v>
      </c>
      <c r="BE25" s="104">
        <v>1083300</v>
      </c>
      <c r="BF25" s="104"/>
    </row>
    <row r="26" spans="1:58" x14ac:dyDescent="0.35">
      <c r="A26" s="128" t="s">
        <v>40</v>
      </c>
      <c r="B26" s="107" t="s">
        <v>39</v>
      </c>
      <c r="C26" s="104">
        <v>7983.5621052631577</v>
      </c>
      <c r="D26" s="104">
        <v>0</v>
      </c>
      <c r="E26" s="104">
        <v>42730.434500000003</v>
      </c>
      <c r="F26" s="104">
        <v>0.442</v>
      </c>
      <c r="G26" s="104">
        <v>0</v>
      </c>
      <c r="H26" s="104">
        <v>0</v>
      </c>
      <c r="I26" s="104">
        <v>0</v>
      </c>
      <c r="J26" s="104">
        <v>1896</v>
      </c>
      <c r="K26" s="105">
        <v>6.0999999999999999E-2</v>
      </c>
      <c r="L26" s="105">
        <v>0.12121212121212099</v>
      </c>
      <c r="M26" s="105">
        <v>7.6398088668470018E-2</v>
      </c>
      <c r="N26" s="105">
        <v>5.6788432775756993E-2</v>
      </c>
      <c r="O26" s="104">
        <v>0</v>
      </c>
      <c r="P26" s="104">
        <v>0</v>
      </c>
      <c r="Q26" s="105">
        <v>0.76800000000000002</v>
      </c>
      <c r="R26" s="105">
        <v>6.3216000000000001E-3</v>
      </c>
      <c r="S26" s="104">
        <v>6151246</v>
      </c>
      <c r="T26" s="104">
        <v>164.62</v>
      </c>
      <c r="U26" s="104">
        <v>210.71</v>
      </c>
      <c r="V26" s="105">
        <v>2.4509570598602299</v>
      </c>
      <c r="W26" s="106">
        <v>5.6999998092651403</v>
      </c>
      <c r="X26" s="106">
        <v>1.5</v>
      </c>
      <c r="Y26" s="105">
        <v>1.9299999475479099</v>
      </c>
      <c r="Z26" s="104">
        <v>69</v>
      </c>
      <c r="AA26" s="104">
        <v>27</v>
      </c>
      <c r="AB26" s="106" t="s">
        <v>441</v>
      </c>
      <c r="AC26" s="105">
        <v>1101.79296875</v>
      </c>
      <c r="AD26" s="105">
        <v>11</v>
      </c>
      <c r="AE26" s="106" t="s">
        <v>441</v>
      </c>
      <c r="AF26" s="105">
        <v>0.16594619610148501</v>
      </c>
      <c r="AG26" s="105">
        <v>33.830001831054702</v>
      </c>
      <c r="AH26" s="104">
        <v>0</v>
      </c>
      <c r="AI26" s="104">
        <v>0</v>
      </c>
      <c r="AJ26" s="104">
        <v>0</v>
      </c>
      <c r="AK26" s="104">
        <v>98574</v>
      </c>
      <c r="AL26" s="104">
        <v>5229</v>
      </c>
      <c r="AM26" s="104">
        <v>0</v>
      </c>
      <c r="AN26" s="104">
        <v>125</v>
      </c>
      <c r="AO26" s="106">
        <v>2.4</v>
      </c>
      <c r="AP26" s="106">
        <v>4.82</v>
      </c>
      <c r="AQ26" s="106">
        <v>6.3</v>
      </c>
      <c r="AR26" s="105" t="s">
        <v>441</v>
      </c>
      <c r="AS26" s="105">
        <v>-0.48210069537162797</v>
      </c>
      <c r="AT26" s="104">
        <v>38</v>
      </c>
      <c r="AU26" s="106">
        <v>100</v>
      </c>
      <c r="AV26" s="105">
        <v>98.485763549804702</v>
      </c>
      <c r="AW26" s="105">
        <v>54.7</v>
      </c>
      <c r="AX26" s="105">
        <v>89.25</v>
      </c>
      <c r="AY26" s="104">
        <v>38000</v>
      </c>
      <c r="AZ26" s="106">
        <v>94.782081399999996</v>
      </c>
      <c r="BA26" s="106">
        <v>99.874047200000007</v>
      </c>
      <c r="BB26" s="104">
        <v>12875.96875</v>
      </c>
      <c r="BC26" s="104">
        <v>3507017</v>
      </c>
      <c r="BD26" s="104">
        <v>3777844</v>
      </c>
      <c r="BE26" s="104">
        <v>51000</v>
      </c>
      <c r="BF26" s="104"/>
    </row>
    <row r="27" spans="1:58" x14ac:dyDescent="0.35">
      <c r="A27" s="128" t="s">
        <v>42</v>
      </c>
      <c r="B27" s="107" t="s">
        <v>41</v>
      </c>
      <c r="C27" s="104">
        <v>0</v>
      </c>
      <c r="D27" s="104">
        <v>0</v>
      </c>
      <c r="E27" s="104">
        <v>13832.653499999999</v>
      </c>
      <c r="F27" s="104">
        <v>0</v>
      </c>
      <c r="G27" s="104">
        <v>0</v>
      </c>
      <c r="H27" s="104">
        <v>0</v>
      </c>
      <c r="I27" s="104">
        <v>0</v>
      </c>
      <c r="J27" s="104">
        <v>3030</v>
      </c>
      <c r="K27" s="105">
        <v>6.0999999999999999E-2</v>
      </c>
      <c r="L27" s="105">
        <v>0.60606060606060597</v>
      </c>
      <c r="M27" s="105">
        <v>5.3811287007194661E-2</v>
      </c>
      <c r="N27" s="105">
        <v>3.1670362110906659E-2</v>
      </c>
      <c r="O27" s="104">
        <v>0</v>
      </c>
      <c r="P27" s="104">
        <v>0</v>
      </c>
      <c r="Q27" s="105">
        <v>0.71699999999999997</v>
      </c>
      <c r="R27" s="105" t="s">
        <v>441</v>
      </c>
      <c r="S27" s="104">
        <v>0</v>
      </c>
      <c r="T27" s="104">
        <v>78.61</v>
      </c>
      <c r="U27" s="104">
        <v>68.23</v>
      </c>
      <c r="V27" s="105">
        <v>0.60648530721664395</v>
      </c>
      <c r="W27" s="106">
        <v>37.599998474121101</v>
      </c>
      <c r="X27" s="106">
        <v>11.199999809265099</v>
      </c>
      <c r="Y27" s="105">
        <v>0.335999995470047</v>
      </c>
      <c r="Z27" s="104">
        <v>97</v>
      </c>
      <c r="AA27" s="104">
        <v>300</v>
      </c>
      <c r="AB27" s="106">
        <v>21.9</v>
      </c>
      <c r="AC27" s="105">
        <v>969.95635986328102</v>
      </c>
      <c r="AD27" s="105">
        <v>129</v>
      </c>
      <c r="AE27" s="106">
        <v>0</v>
      </c>
      <c r="AF27" s="105">
        <v>0.43448856640179401</v>
      </c>
      <c r="AG27" s="105">
        <v>60.459999084472699</v>
      </c>
      <c r="AH27" s="104">
        <v>0</v>
      </c>
      <c r="AI27" s="104">
        <v>3250</v>
      </c>
      <c r="AJ27" s="104">
        <v>4225</v>
      </c>
      <c r="AK27" s="104">
        <v>0</v>
      </c>
      <c r="AL27" s="104">
        <v>2081</v>
      </c>
      <c r="AM27" s="104">
        <v>0</v>
      </c>
      <c r="AN27" s="104">
        <v>99</v>
      </c>
      <c r="AO27" s="106">
        <v>26</v>
      </c>
      <c r="AP27" s="106">
        <v>2.93</v>
      </c>
      <c r="AQ27" s="106">
        <v>3.6</v>
      </c>
      <c r="AR27" s="105">
        <v>2.75</v>
      </c>
      <c r="AS27" s="105">
        <v>0.42517951130866999</v>
      </c>
      <c r="AT27" s="104">
        <v>61</v>
      </c>
      <c r="AU27" s="106">
        <v>60.688396453857401</v>
      </c>
      <c r="AV27" s="105">
        <v>88.224411010742202</v>
      </c>
      <c r="AW27" s="105">
        <v>39.4</v>
      </c>
      <c r="AX27" s="105">
        <v>158.53</v>
      </c>
      <c r="AY27" s="104">
        <v>40000</v>
      </c>
      <c r="AZ27" s="106">
        <v>63.432747999999997</v>
      </c>
      <c r="BA27" s="106">
        <v>96.229326400000005</v>
      </c>
      <c r="BB27" s="104">
        <v>17354.19921875</v>
      </c>
      <c r="BC27" s="104">
        <v>2291661</v>
      </c>
      <c r="BD27" s="104">
        <v>2247379</v>
      </c>
      <c r="BE27" s="104">
        <v>566730</v>
      </c>
      <c r="BF27" s="104"/>
    </row>
    <row r="28" spans="1:58" x14ac:dyDescent="0.35">
      <c r="A28" s="128" t="s">
        <v>44</v>
      </c>
      <c r="B28" s="107" t="s">
        <v>43</v>
      </c>
      <c r="C28" s="104">
        <v>5135.68</v>
      </c>
      <c r="D28" s="104">
        <v>0</v>
      </c>
      <c r="E28" s="104">
        <v>977995.05449999985</v>
      </c>
      <c r="F28" s="104">
        <v>0</v>
      </c>
      <c r="G28" s="104">
        <v>0</v>
      </c>
      <c r="H28" s="104">
        <v>0</v>
      </c>
      <c r="I28" s="104">
        <v>0</v>
      </c>
      <c r="J28" s="104">
        <v>1327636</v>
      </c>
      <c r="K28" s="105">
        <v>0.39400000000000002</v>
      </c>
      <c r="L28" s="105">
        <v>0</v>
      </c>
      <c r="M28" s="105">
        <v>0.87405417750144054</v>
      </c>
      <c r="N28" s="105">
        <v>0.68045583302379731</v>
      </c>
      <c r="O28" s="104">
        <v>0</v>
      </c>
      <c r="P28" s="104">
        <v>4</v>
      </c>
      <c r="Q28" s="105">
        <v>0.75900000000000001</v>
      </c>
      <c r="R28" s="105">
        <v>9.6871000000000006E-3</v>
      </c>
      <c r="S28" s="104">
        <v>15543732</v>
      </c>
      <c r="T28" s="104">
        <v>587.64</v>
      </c>
      <c r="U28" s="104">
        <v>313.45</v>
      </c>
      <c r="V28" s="105">
        <v>1.3138003647327401E-2</v>
      </c>
      <c r="W28" s="106">
        <v>14.800000190734901</v>
      </c>
      <c r="X28" s="106">
        <v>2.2000000476837198</v>
      </c>
      <c r="Y28" s="105">
        <v>1.8910000324249301</v>
      </c>
      <c r="Z28" s="104">
        <v>97</v>
      </c>
      <c r="AA28" s="104">
        <v>44</v>
      </c>
      <c r="AB28" s="106">
        <v>0.6</v>
      </c>
      <c r="AC28" s="105">
        <v>1391.52258300781</v>
      </c>
      <c r="AD28" s="105">
        <v>44</v>
      </c>
      <c r="AE28" s="106">
        <v>1</v>
      </c>
      <c r="AF28" s="105">
        <v>0.40674940876320897</v>
      </c>
      <c r="AG28" s="105">
        <v>51.4799995422363</v>
      </c>
      <c r="AH28" s="104">
        <v>51292</v>
      </c>
      <c r="AI28" s="104">
        <v>104450</v>
      </c>
      <c r="AJ28" s="104">
        <v>1550</v>
      </c>
      <c r="AK28" s="104">
        <v>0</v>
      </c>
      <c r="AL28" s="104">
        <v>10850</v>
      </c>
      <c r="AM28" s="104">
        <v>0</v>
      </c>
      <c r="AN28" s="104">
        <v>131</v>
      </c>
      <c r="AO28" s="106">
        <v>2.4</v>
      </c>
      <c r="AP28" s="106">
        <v>2.61</v>
      </c>
      <c r="AQ28" s="106">
        <v>4.4000000000000004</v>
      </c>
      <c r="AR28" s="105">
        <v>3.2833333333333328</v>
      </c>
      <c r="AS28" s="105">
        <v>-0.28786200284957902</v>
      </c>
      <c r="AT28" s="104">
        <v>35</v>
      </c>
      <c r="AU28" s="106">
        <v>100</v>
      </c>
      <c r="AV28" s="105">
        <v>92.586807250976605</v>
      </c>
      <c r="AW28" s="105">
        <v>60.9</v>
      </c>
      <c r="AX28" s="105">
        <v>118.92</v>
      </c>
      <c r="AY28" s="104">
        <v>900000</v>
      </c>
      <c r="AZ28" s="106">
        <v>82.775672900000004</v>
      </c>
      <c r="BA28" s="106">
        <v>98.124383100000003</v>
      </c>
      <c r="BB28" s="104">
        <v>15483.541015625</v>
      </c>
      <c r="BC28" s="104">
        <v>209288272</v>
      </c>
      <c r="BD28" s="104">
        <v>202645045</v>
      </c>
      <c r="BE28" s="104">
        <v>8459420</v>
      </c>
      <c r="BF28" s="104"/>
    </row>
    <row r="29" spans="1:58" x14ac:dyDescent="0.35">
      <c r="A29" s="128" t="s">
        <v>378</v>
      </c>
      <c r="B29" s="107" t="s">
        <v>45</v>
      </c>
      <c r="C29" s="104">
        <v>0</v>
      </c>
      <c r="D29" s="104">
        <v>0</v>
      </c>
      <c r="E29" s="104">
        <v>583.51499999999999</v>
      </c>
      <c r="F29" s="104">
        <v>0.98399999999999999</v>
      </c>
      <c r="G29" s="104">
        <v>194.03100000000001</v>
      </c>
      <c r="H29" s="104">
        <v>0</v>
      </c>
      <c r="I29" s="104">
        <v>1061.7850000000001</v>
      </c>
      <c r="J29" s="104">
        <v>0</v>
      </c>
      <c r="K29" s="105">
        <v>0</v>
      </c>
      <c r="L29" s="105">
        <v>0.12121212121212099</v>
      </c>
      <c r="M29" s="105">
        <v>2.4134407616786158E-3</v>
      </c>
      <c r="N29" s="105">
        <v>1.4803559964529905E-4</v>
      </c>
      <c r="O29" s="104">
        <v>0</v>
      </c>
      <c r="P29" s="104">
        <v>0</v>
      </c>
      <c r="Q29" s="105">
        <v>0.85299999999999998</v>
      </c>
      <c r="R29" s="105" t="s">
        <v>441</v>
      </c>
      <c r="S29" s="104">
        <v>0</v>
      </c>
      <c r="T29" s="104">
        <v>0</v>
      </c>
      <c r="U29" s="104">
        <v>0</v>
      </c>
      <c r="V29" s="105" t="s">
        <v>441</v>
      </c>
      <c r="W29" s="106">
        <v>10.5</v>
      </c>
      <c r="X29" s="106">
        <v>9.6000003814697301</v>
      </c>
      <c r="Y29" s="105">
        <v>1.442999958992</v>
      </c>
      <c r="Z29" s="104">
        <v>97</v>
      </c>
      <c r="AA29" s="104">
        <v>64</v>
      </c>
      <c r="AB29" s="106">
        <v>1.0999999999999999E-2</v>
      </c>
      <c r="AC29" s="105">
        <v>2083.43041992188</v>
      </c>
      <c r="AD29" s="105">
        <v>23</v>
      </c>
      <c r="AE29" s="106" t="s">
        <v>441</v>
      </c>
      <c r="AF29" s="105">
        <v>0.23564532844106101</v>
      </c>
      <c r="AG29" s="105" t="s">
        <v>441</v>
      </c>
      <c r="AH29" s="104">
        <v>0</v>
      </c>
      <c r="AI29" s="104">
        <v>0</v>
      </c>
      <c r="AJ29" s="104">
        <v>0</v>
      </c>
      <c r="AK29" s="104">
        <v>0</v>
      </c>
      <c r="AL29" s="104">
        <v>0</v>
      </c>
      <c r="AM29" s="104">
        <v>0</v>
      </c>
      <c r="AN29" s="104">
        <v>125</v>
      </c>
      <c r="AO29" s="106">
        <v>2.4</v>
      </c>
      <c r="AP29" s="106">
        <v>2.95</v>
      </c>
      <c r="AQ29" s="106">
        <v>4.7</v>
      </c>
      <c r="AR29" s="105">
        <v>2.6166666666666667</v>
      </c>
      <c r="AS29" s="105">
        <v>1.1445130109787001</v>
      </c>
      <c r="AT29" s="104">
        <v>63</v>
      </c>
      <c r="AU29" s="106">
        <v>100</v>
      </c>
      <c r="AV29" s="105">
        <v>96.656532287597699</v>
      </c>
      <c r="AW29" s="105">
        <v>90</v>
      </c>
      <c r="AX29" s="105">
        <v>120.67</v>
      </c>
      <c r="AY29" s="104">
        <v>1500</v>
      </c>
      <c r="AZ29" s="106" t="s">
        <v>441</v>
      </c>
      <c r="BA29" s="106" t="s">
        <v>441</v>
      </c>
      <c r="BB29" s="104">
        <v>78836.125</v>
      </c>
      <c r="BC29" s="104">
        <v>428697</v>
      </c>
      <c r="BD29" s="104">
        <v>421313</v>
      </c>
      <c r="BE29" s="104">
        <v>5270</v>
      </c>
      <c r="BF29" s="104"/>
    </row>
    <row r="30" spans="1:58" x14ac:dyDescent="0.35">
      <c r="A30" s="128" t="s">
        <v>47</v>
      </c>
      <c r="B30" s="107" t="s">
        <v>46</v>
      </c>
      <c r="C30" s="104">
        <v>13990.204210526315</v>
      </c>
      <c r="D30" s="104">
        <v>27.650526315789474</v>
      </c>
      <c r="E30" s="104">
        <v>33439.556000000004</v>
      </c>
      <c r="F30" s="104">
        <v>0</v>
      </c>
      <c r="G30" s="104">
        <v>0</v>
      </c>
      <c r="H30" s="104">
        <v>0</v>
      </c>
      <c r="I30" s="104">
        <v>0</v>
      </c>
      <c r="J30" s="104">
        <v>0</v>
      </c>
      <c r="K30" s="105">
        <v>0.03</v>
      </c>
      <c r="L30" s="105">
        <v>0.15151515151515199</v>
      </c>
      <c r="M30" s="105">
        <v>4.5597652639208765E-2</v>
      </c>
      <c r="N30" s="105">
        <v>1.0395093165878362E-2</v>
      </c>
      <c r="O30" s="104">
        <v>0</v>
      </c>
      <c r="P30" s="104">
        <v>0</v>
      </c>
      <c r="Q30" s="105">
        <v>0.81299999999999994</v>
      </c>
      <c r="R30" s="105" t="s">
        <v>441</v>
      </c>
      <c r="S30" s="104">
        <v>0</v>
      </c>
      <c r="T30" s="104">
        <v>0</v>
      </c>
      <c r="U30" s="104">
        <v>0</v>
      </c>
      <c r="V30" s="105" t="s">
        <v>441</v>
      </c>
      <c r="W30" s="106">
        <v>7.5</v>
      </c>
      <c r="X30" s="106" t="s">
        <v>441</v>
      </c>
      <c r="Y30" s="105">
        <v>3.8659999370575</v>
      </c>
      <c r="Z30" s="104">
        <v>94</v>
      </c>
      <c r="AA30" s="104">
        <v>24</v>
      </c>
      <c r="AB30" s="106">
        <v>0.1</v>
      </c>
      <c r="AC30" s="105">
        <v>1491.86804199219</v>
      </c>
      <c r="AD30" s="105">
        <v>11</v>
      </c>
      <c r="AE30" s="106" t="s">
        <v>441</v>
      </c>
      <c r="AF30" s="105">
        <v>0.21737336688025799</v>
      </c>
      <c r="AG30" s="105">
        <v>36.009998321533203</v>
      </c>
      <c r="AH30" s="104">
        <v>0</v>
      </c>
      <c r="AI30" s="104">
        <v>0</v>
      </c>
      <c r="AJ30" s="104">
        <v>600</v>
      </c>
      <c r="AK30" s="104">
        <v>0</v>
      </c>
      <c r="AL30" s="104">
        <v>19562</v>
      </c>
      <c r="AM30" s="104">
        <v>0</v>
      </c>
      <c r="AN30" s="104">
        <v>117</v>
      </c>
      <c r="AO30" s="106">
        <v>3.4</v>
      </c>
      <c r="AP30" s="106">
        <v>3.19</v>
      </c>
      <c r="AQ30" s="106">
        <v>5.9</v>
      </c>
      <c r="AR30" s="105">
        <v>3.7166666666666672</v>
      </c>
      <c r="AS30" s="105">
        <v>0.26119691133499101</v>
      </c>
      <c r="AT30" s="104">
        <v>42</v>
      </c>
      <c r="AU30" s="106">
        <v>100</v>
      </c>
      <c r="AV30" s="105">
        <v>98.388580322265597</v>
      </c>
      <c r="AW30" s="105">
        <v>59.8</v>
      </c>
      <c r="AX30" s="105">
        <v>127.23</v>
      </c>
      <c r="AY30" s="104">
        <v>84000</v>
      </c>
      <c r="AZ30" s="106">
        <v>85.982070500000006</v>
      </c>
      <c r="BA30" s="106">
        <v>99.446211300000002</v>
      </c>
      <c r="BB30" s="104">
        <v>20329.34375</v>
      </c>
      <c r="BC30" s="104">
        <v>7075991</v>
      </c>
      <c r="BD30" s="104">
        <v>7057373</v>
      </c>
      <c r="BE30" s="104">
        <v>108560</v>
      </c>
      <c r="BF30" s="104"/>
    </row>
    <row r="31" spans="1:58" x14ac:dyDescent="0.35">
      <c r="A31" s="128" t="s">
        <v>49</v>
      </c>
      <c r="B31" s="107" t="s">
        <v>48</v>
      </c>
      <c r="C31" s="104">
        <v>0</v>
      </c>
      <c r="D31" s="104">
        <v>0</v>
      </c>
      <c r="E31" s="104">
        <v>45374.432499999995</v>
      </c>
      <c r="F31" s="104">
        <v>0</v>
      </c>
      <c r="G31" s="104">
        <v>0</v>
      </c>
      <c r="H31" s="104">
        <v>0</v>
      </c>
      <c r="I31" s="104">
        <v>0</v>
      </c>
      <c r="J31" s="104">
        <v>295342</v>
      </c>
      <c r="K31" s="105">
        <v>0.21199999999999999</v>
      </c>
      <c r="L31" s="105">
        <v>0.12121212121212099</v>
      </c>
      <c r="M31" s="105">
        <v>0.56201095188292727</v>
      </c>
      <c r="N31" s="105">
        <v>9.969966285131468E-2</v>
      </c>
      <c r="O31" s="104">
        <v>0</v>
      </c>
      <c r="P31" s="104">
        <v>0</v>
      </c>
      <c r="Q31" s="105">
        <v>0.42299999999999999</v>
      </c>
      <c r="R31" s="105">
        <v>0.50783230000000001</v>
      </c>
      <c r="S31" s="104">
        <v>140816013</v>
      </c>
      <c r="T31" s="104">
        <v>364.6</v>
      </c>
      <c r="U31" s="104">
        <v>399.83</v>
      </c>
      <c r="V31" s="105">
        <v>7.4273176193237296</v>
      </c>
      <c r="W31" s="106">
        <v>81.199996948242202</v>
      </c>
      <c r="X31" s="106">
        <v>19.200000762939499</v>
      </c>
      <c r="Y31" s="105">
        <v>4.6999998390674598E-2</v>
      </c>
      <c r="Z31" s="104">
        <v>88</v>
      </c>
      <c r="AA31" s="104">
        <v>49</v>
      </c>
      <c r="AB31" s="106">
        <v>0.8</v>
      </c>
      <c r="AC31" s="105">
        <v>96.100669860839801</v>
      </c>
      <c r="AD31" s="105">
        <v>371</v>
      </c>
      <c r="AE31" s="106">
        <v>103</v>
      </c>
      <c r="AF31" s="105">
        <v>0.61029999402883495</v>
      </c>
      <c r="AG31" s="105">
        <v>35.299999237060497</v>
      </c>
      <c r="AH31" s="104">
        <v>34893</v>
      </c>
      <c r="AI31" s="104">
        <v>9911</v>
      </c>
      <c r="AJ31" s="104">
        <v>0</v>
      </c>
      <c r="AK31" s="104">
        <v>27347</v>
      </c>
      <c r="AL31" s="104">
        <v>25180</v>
      </c>
      <c r="AM31" s="104">
        <v>0</v>
      </c>
      <c r="AN31" s="104">
        <v>128</v>
      </c>
      <c r="AO31" s="106">
        <v>20.2</v>
      </c>
      <c r="AP31" s="106">
        <v>8.3699999999999992</v>
      </c>
      <c r="AQ31" s="106">
        <v>11.8</v>
      </c>
      <c r="AR31" s="105">
        <v>3.7166666666666672</v>
      </c>
      <c r="AS31" s="105">
        <v>-0.58881372213363603</v>
      </c>
      <c r="AT31" s="104">
        <v>41</v>
      </c>
      <c r="AU31" s="106">
        <v>19.1647129058838</v>
      </c>
      <c r="AV31" s="105">
        <v>37.746700286865199</v>
      </c>
      <c r="AW31" s="105">
        <v>14</v>
      </c>
      <c r="AX31" s="105">
        <v>83.63</v>
      </c>
      <c r="AY31" s="104">
        <v>41000</v>
      </c>
      <c r="AZ31" s="106">
        <v>19.7318113</v>
      </c>
      <c r="BA31" s="106">
        <v>82.289224599999997</v>
      </c>
      <c r="BB31" s="104">
        <v>1869.75817871094</v>
      </c>
      <c r="BC31" s="104">
        <v>19193382</v>
      </c>
      <c r="BD31" s="104">
        <v>17926858</v>
      </c>
      <c r="BE31" s="104">
        <v>273600</v>
      </c>
      <c r="BF31" s="104"/>
    </row>
    <row r="32" spans="1:58" x14ac:dyDescent="0.35">
      <c r="A32" s="128" t="s">
        <v>51</v>
      </c>
      <c r="B32" s="107" t="s">
        <v>50</v>
      </c>
      <c r="C32" s="104">
        <v>11277.042105263157</v>
      </c>
      <c r="D32" s="104">
        <v>0</v>
      </c>
      <c r="E32" s="104">
        <v>18033.010999999999</v>
      </c>
      <c r="F32" s="104">
        <v>0</v>
      </c>
      <c r="G32" s="104">
        <v>0</v>
      </c>
      <c r="H32" s="104">
        <v>0</v>
      </c>
      <c r="I32" s="104">
        <v>0</v>
      </c>
      <c r="J32" s="104">
        <v>92803</v>
      </c>
      <c r="K32" s="105">
        <v>0.182</v>
      </c>
      <c r="L32" s="105">
        <v>9.0909090909090898E-2</v>
      </c>
      <c r="M32" s="105">
        <v>0.84464122002254705</v>
      </c>
      <c r="N32" s="105">
        <v>0.65708209374341275</v>
      </c>
      <c r="O32" s="104">
        <v>0</v>
      </c>
      <c r="P32" s="104">
        <v>0</v>
      </c>
      <c r="Q32" s="105">
        <v>0.41699999999999998</v>
      </c>
      <c r="R32" s="105">
        <v>0.40392616391181901</v>
      </c>
      <c r="S32" s="104">
        <v>174535530</v>
      </c>
      <c r="T32" s="104">
        <v>558.58000000000004</v>
      </c>
      <c r="U32" s="104">
        <v>210.9</v>
      </c>
      <c r="V32" s="105">
        <v>13.5246829986572</v>
      </c>
      <c r="W32" s="106">
        <v>61.200000762939503</v>
      </c>
      <c r="X32" s="106">
        <v>29.299999237060501</v>
      </c>
      <c r="Y32" s="105" t="s">
        <v>441</v>
      </c>
      <c r="Z32" s="104">
        <v>90</v>
      </c>
      <c r="AA32" s="104">
        <v>114</v>
      </c>
      <c r="AB32" s="106">
        <v>1.1000000000000001</v>
      </c>
      <c r="AC32" s="105">
        <v>63.735538482666001</v>
      </c>
      <c r="AD32" s="105">
        <v>712</v>
      </c>
      <c r="AE32" s="106">
        <v>64</v>
      </c>
      <c r="AF32" s="105">
        <v>0.47066428181012998</v>
      </c>
      <c r="AG32" s="105">
        <v>33.360000610351598</v>
      </c>
      <c r="AH32" s="104">
        <v>193</v>
      </c>
      <c r="AI32" s="104">
        <v>810</v>
      </c>
      <c r="AJ32" s="104">
        <v>12000</v>
      </c>
      <c r="AK32" s="104">
        <v>47553</v>
      </c>
      <c r="AL32" s="104">
        <v>77209</v>
      </c>
      <c r="AM32" s="104">
        <v>21385</v>
      </c>
      <c r="AN32" s="104">
        <v>92</v>
      </c>
      <c r="AO32" s="106">
        <v>41.1</v>
      </c>
      <c r="AP32" s="106">
        <v>7.04</v>
      </c>
      <c r="AQ32" s="106">
        <v>8.3000000000000007</v>
      </c>
      <c r="AR32" s="105">
        <v>3.15</v>
      </c>
      <c r="AS32" s="105">
        <v>-1.33943200111389</v>
      </c>
      <c r="AT32" s="104">
        <v>17</v>
      </c>
      <c r="AU32" s="106">
        <v>7.5884771347045898</v>
      </c>
      <c r="AV32" s="105">
        <v>85.49609375</v>
      </c>
      <c r="AW32" s="105">
        <v>5.2</v>
      </c>
      <c r="AX32" s="105">
        <v>48.04</v>
      </c>
      <c r="AY32" s="104">
        <v>6000</v>
      </c>
      <c r="AZ32" s="106">
        <v>48.012909700000002</v>
      </c>
      <c r="BA32" s="106">
        <v>75.861657600000001</v>
      </c>
      <c r="BB32" s="104">
        <v>770.94134521484398</v>
      </c>
      <c r="BC32" s="104">
        <v>10864245</v>
      </c>
      <c r="BD32" s="104">
        <v>11159075</v>
      </c>
      <c r="BE32" s="104">
        <v>25680</v>
      </c>
      <c r="BF32" s="104"/>
    </row>
    <row r="33" spans="1:58" x14ac:dyDescent="0.35">
      <c r="A33" s="128" t="s">
        <v>838</v>
      </c>
      <c r="B33" s="107" t="s">
        <v>58</v>
      </c>
      <c r="C33" s="104">
        <v>0</v>
      </c>
      <c r="D33" s="104">
        <v>0</v>
      </c>
      <c r="E33" s="104" t="s">
        <v>441</v>
      </c>
      <c r="F33" s="104">
        <v>0</v>
      </c>
      <c r="G33" s="104">
        <v>0</v>
      </c>
      <c r="H33" s="104">
        <v>0</v>
      </c>
      <c r="I33" s="104">
        <v>0</v>
      </c>
      <c r="J33" s="104">
        <v>1212</v>
      </c>
      <c r="K33" s="105">
        <v>9.0999999999999998E-2</v>
      </c>
      <c r="L33" s="105">
        <v>0.42424242424242398</v>
      </c>
      <c r="M33" s="105">
        <v>3.0293387661910372E-3</v>
      </c>
      <c r="N33" s="105">
        <v>7.293475453390528E-3</v>
      </c>
      <c r="O33" s="104">
        <v>0</v>
      </c>
      <c r="P33" s="104">
        <v>0</v>
      </c>
      <c r="Q33" s="105">
        <v>0.65400000000000003</v>
      </c>
      <c r="R33" s="105" t="s">
        <v>441</v>
      </c>
      <c r="S33" s="104">
        <v>1917350</v>
      </c>
      <c r="T33" s="104">
        <v>75.86</v>
      </c>
      <c r="U33" s="104">
        <v>93.93</v>
      </c>
      <c r="V33" s="105">
        <v>7.2085700035095197</v>
      </c>
      <c r="W33" s="106">
        <v>17.399999618530298</v>
      </c>
      <c r="X33" s="106" t="s">
        <v>441</v>
      </c>
      <c r="Y33" s="105">
        <v>0.30599999427795399</v>
      </c>
      <c r="Z33" s="104">
        <v>96</v>
      </c>
      <c r="AA33" s="104">
        <v>134</v>
      </c>
      <c r="AB33" s="106">
        <v>0.8</v>
      </c>
      <c r="AC33" s="105">
        <v>310.40603637695301</v>
      </c>
      <c r="AD33" s="105">
        <v>42</v>
      </c>
      <c r="AE33" s="106">
        <v>0</v>
      </c>
      <c r="AF33" s="105" t="s">
        <v>441</v>
      </c>
      <c r="AG33" s="105">
        <v>47.189998626708999</v>
      </c>
      <c r="AH33" s="104">
        <v>0</v>
      </c>
      <c r="AI33" s="104">
        <v>0</v>
      </c>
      <c r="AJ33" s="104">
        <v>0</v>
      </c>
      <c r="AK33" s="104">
        <v>0</v>
      </c>
      <c r="AL33" s="104">
        <v>0</v>
      </c>
      <c r="AM33" s="104">
        <v>0</v>
      </c>
      <c r="AN33" s="104">
        <v>111</v>
      </c>
      <c r="AO33" s="106">
        <v>13.7</v>
      </c>
      <c r="AP33" s="106">
        <v>5.7</v>
      </c>
      <c r="AQ33" s="106">
        <v>5.4</v>
      </c>
      <c r="AR33" s="105">
        <v>3.65</v>
      </c>
      <c r="AS33" s="105">
        <v>0.156338796019554</v>
      </c>
      <c r="AT33" s="104">
        <v>57</v>
      </c>
      <c r="AU33" s="106">
        <v>92.611587524414105</v>
      </c>
      <c r="AV33" s="105">
        <v>88.465423583984403</v>
      </c>
      <c r="AW33" s="105">
        <v>50.3</v>
      </c>
      <c r="AX33" s="105">
        <v>122.02</v>
      </c>
      <c r="AY33" s="104">
        <v>2400</v>
      </c>
      <c r="AZ33" s="106">
        <v>72.221948999999995</v>
      </c>
      <c r="BA33" s="106">
        <v>91.712029000000001</v>
      </c>
      <c r="BB33" s="104">
        <v>6831.46044921875</v>
      </c>
      <c r="BC33" s="104">
        <v>546388</v>
      </c>
      <c r="BD33" s="104">
        <v>519585</v>
      </c>
      <c r="BE33" s="104">
        <v>4030</v>
      </c>
      <c r="BF33" s="104"/>
    </row>
    <row r="34" spans="1:58" x14ac:dyDescent="0.35">
      <c r="A34" s="128" t="s">
        <v>53</v>
      </c>
      <c r="B34" s="107" t="s">
        <v>52</v>
      </c>
      <c r="C34" s="104">
        <v>0</v>
      </c>
      <c r="D34" s="104">
        <v>0</v>
      </c>
      <c r="E34" s="104">
        <v>301299.88750000001</v>
      </c>
      <c r="F34" s="104">
        <v>11.125999999999999</v>
      </c>
      <c r="G34" s="104">
        <v>32353.851499999997</v>
      </c>
      <c r="H34" s="104">
        <v>549.67600000000004</v>
      </c>
      <c r="I34" s="104">
        <v>8677.773000000001</v>
      </c>
      <c r="J34" s="104">
        <v>274242</v>
      </c>
      <c r="K34" s="105">
        <v>0.182</v>
      </c>
      <c r="L34" s="105">
        <v>6.0606060606060601E-2</v>
      </c>
      <c r="M34" s="105">
        <v>0.37047736745035947</v>
      </c>
      <c r="N34" s="105">
        <v>0.11310341292461104</v>
      </c>
      <c r="O34" s="104">
        <v>0</v>
      </c>
      <c r="P34" s="104">
        <v>0</v>
      </c>
      <c r="Q34" s="105">
        <v>0.58199999999999996</v>
      </c>
      <c r="R34" s="105">
        <v>0.14972650000000001</v>
      </c>
      <c r="S34" s="104">
        <v>5567833</v>
      </c>
      <c r="T34" s="104">
        <v>477.98</v>
      </c>
      <c r="U34" s="104">
        <v>595.85</v>
      </c>
      <c r="V34" s="105">
        <v>4.0525074005126998</v>
      </c>
      <c r="W34" s="106">
        <v>29.200000762939499</v>
      </c>
      <c r="X34" s="106">
        <v>23.899999618530298</v>
      </c>
      <c r="Y34" s="105">
        <v>0.168999999761581</v>
      </c>
      <c r="Z34" s="104">
        <v>84</v>
      </c>
      <c r="AA34" s="104">
        <v>326</v>
      </c>
      <c r="AB34" s="106">
        <v>0.6</v>
      </c>
      <c r="AC34" s="105">
        <v>209.61686706543</v>
      </c>
      <c r="AD34" s="105">
        <v>161</v>
      </c>
      <c r="AE34" s="106">
        <v>4</v>
      </c>
      <c r="AF34" s="105">
        <v>0.472925551633674</v>
      </c>
      <c r="AG34" s="105">
        <v>30.7600002288818</v>
      </c>
      <c r="AH34" s="104">
        <v>2500000</v>
      </c>
      <c r="AI34" s="104">
        <v>0</v>
      </c>
      <c r="AJ34" s="104">
        <v>5817</v>
      </c>
      <c r="AK34" s="104">
        <v>0</v>
      </c>
      <c r="AL34" s="104">
        <v>67</v>
      </c>
      <c r="AM34" s="104">
        <v>0</v>
      </c>
      <c r="AN34" s="104">
        <v>112</v>
      </c>
      <c r="AO34" s="106">
        <v>15.3</v>
      </c>
      <c r="AP34" s="106">
        <v>7.78</v>
      </c>
      <c r="AQ34" s="106">
        <v>4.7</v>
      </c>
      <c r="AR34" s="105">
        <v>2.2999999999999998</v>
      </c>
      <c r="AS34" s="105">
        <v>-0.65530812740325906</v>
      </c>
      <c r="AT34" s="104">
        <v>20</v>
      </c>
      <c r="AU34" s="106">
        <v>49.770656585693402</v>
      </c>
      <c r="AV34" s="105">
        <v>78.345939636230497</v>
      </c>
      <c r="AW34" s="105">
        <v>32.4</v>
      </c>
      <c r="AX34" s="105">
        <v>124.94</v>
      </c>
      <c r="AY34" s="104">
        <v>33000</v>
      </c>
      <c r="AZ34" s="106">
        <v>42.428946699999997</v>
      </c>
      <c r="BA34" s="106">
        <v>75.543033899999998</v>
      </c>
      <c r="BB34" s="104">
        <v>4001.7568359375</v>
      </c>
      <c r="BC34" s="104">
        <v>16005373</v>
      </c>
      <c r="BD34" s="104">
        <v>15262351</v>
      </c>
      <c r="BE34" s="104">
        <v>176520</v>
      </c>
      <c r="BF34" s="104"/>
    </row>
    <row r="35" spans="1:58" x14ac:dyDescent="0.35">
      <c r="A35" s="128" t="s">
        <v>55</v>
      </c>
      <c r="B35" s="107" t="s">
        <v>54</v>
      </c>
      <c r="C35" s="104">
        <v>91.054736842105257</v>
      </c>
      <c r="D35" s="104">
        <v>0</v>
      </c>
      <c r="E35" s="104">
        <v>121963.73100000001</v>
      </c>
      <c r="F35" s="104">
        <v>0</v>
      </c>
      <c r="G35" s="104">
        <v>0</v>
      </c>
      <c r="H35" s="104">
        <v>0</v>
      </c>
      <c r="I35" s="104">
        <v>0</v>
      </c>
      <c r="J35" s="104">
        <v>6027</v>
      </c>
      <c r="K35" s="105">
        <v>0.121</v>
      </c>
      <c r="L35" s="105">
        <v>6.0606060606060601E-2</v>
      </c>
      <c r="M35" s="105">
        <v>0.94812304743470388</v>
      </c>
      <c r="N35" s="105">
        <v>0.71573167642660318</v>
      </c>
      <c r="O35" s="104">
        <v>0</v>
      </c>
      <c r="P35" s="104">
        <v>0</v>
      </c>
      <c r="Q35" s="105">
        <v>0.55600000000000005</v>
      </c>
      <c r="R35" s="105">
        <v>0.26031300000000002</v>
      </c>
      <c r="S35" s="104">
        <v>364645070</v>
      </c>
      <c r="T35" s="104">
        <v>472.36</v>
      </c>
      <c r="U35" s="104">
        <v>549.27</v>
      </c>
      <c r="V35" s="105">
        <v>3.5392622947692902</v>
      </c>
      <c r="W35" s="106">
        <v>84</v>
      </c>
      <c r="X35" s="106">
        <v>15.1000003814697</v>
      </c>
      <c r="Y35" s="105">
        <v>7.69999995827675E-2</v>
      </c>
      <c r="Z35" s="104">
        <v>77</v>
      </c>
      <c r="AA35" s="104">
        <v>194</v>
      </c>
      <c r="AB35" s="106">
        <v>3.8</v>
      </c>
      <c r="AC35" s="105">
        <v>162.84019470214801</v>
      </c>
      <c r="AD35" s="105">
        <v>596</v>
      </c>
      <c r="AE35" s="106">
        <v>65</v>
      </c>
      <c r="AF35" s="105">
        <v>0.56880414271408397</v>
      </c>
      <c r="AG35" s="105">
        <v>46.540000915527301</v>
      </c>
      <c r="AH35" s="104">
        <v>0</v>
      </c>
      <c r="AI35" s="104">
        <v>12890</v>
      </c>
      <c r="AJ35" s="104">
        <v>942</v>
      </c>
      <c r="AK35" s="104">
        <v>245725</v>
      </c>
      <c r="AL35" s="104">
        <v>417327</v>
      </c>
      <c r="AM35" s="104">
        <v>0</v>
      </c>
      <c r="AN35" s="104">
        <v>121</v>
      </c>
      <c r="AO35" s="106">
        <v>7.9</v>
      </c>
      <c r="AP35" s="106">
        <v>7.81</v>
      </c>
      <c r="AQ35" s="106">
        <v>10</v>
      </c>
      <c r="AR35" s="105">
        <v>3.9666666666666663</v>
      </c>
      <c r="AS35" s="105">
        <v>-0.81979131698608398</v>
      </c>
      <c r="AT35" s="104">
        <v>25</v>
      </c>
      <c r="AU35" s="106">
        <v>60.0747680664063</v>
      </c>
      <c r="AV35" s="105">
        <v>74.985580444335895</v>
      </c>
      <c r="AW35" s="105">
        <v>25</v>
      </c>
      <c r="AX35" s="105">
        <v>68.11</v>
      </c>
      <c r="AY35" s="104">
        <v>37000</v>
      </c>
      <c r="AZ35" s="106">
        <v>45.801611200000004</v>
      </c>
      <c r="BA35" s="106">
        <v>75.596047900000002</v>
      </c>
      <c r="BB35" s="104">
        <v>3694.19995117188</v>
      </c>
      <c r="BC35" s="104">
        <v>24053728</v>
      </c>
      <c r="BD35" s="104">
        <v>23334420</v>
      </c>
      <c r="BE35" s="104">
        <v>472710</v>
      </c>
      <c r="BF35" s="104"/>
    </row>
    <row r="36" spans="1:58" x14ac:dyDescent="0.35">
      <c r="A36" s="128" t="s">
        <v>57</v>
      </c>
      <c r="B36" s="107" t="s">
        <v>56</v>
      </c>
      <c r="C36" s="104">
        <v>26464.162105263156</v>
      </c>
      <c r="D36" s="104">
        <v>98.328421052631583</v>
      </c>
      <c r="E36" s="104">
        <v>95354.708499999993</v>
      </c>
      <c r="F36" s="104">
        <v>144.80199999999999</v>
      </c>
      <c r="G36" s="104">
        <v>24069.913</v>
      </c>
      <c r="H36" s="104">
        <v>733.82550000000003</v>
      </c>
      <c r="I36" s="104">
        <v>55.944000000000003</v>
      </c>
      <c r="J36" s="104">
        <v>909</v>
      </c>
      <c r="K36" s="105">
        <v>6.0999999999999999E-2</v>
      </c>
      <c r="L36" s="105">
        <v>0.21212121212121199</v>
      </c>
      <c r="M36" s="105">
        <v>2.0163797455156007E-2</v>
      </c>
      <c r="N36" s="105">
        <v>6.5196607157304437E-3</v>
      </c>
      <c r="O36" s="104">
        <v>0</v>
      </c>
      <c r="P36" s="104">
        <v>0</v>
      </c>
      <c r="Q36" s="105">
        <v>0.92600000000000005</v>
      </c>
      <c r="R36" s="105" t="s">
        <v>441</v>
      </c>
      <c r="S36" s="104">
        <v>50000</v>
      </c>
      <c r="T36" s="104">
        <v>0</v>
      </c>
      <c r="U36" s="104">
        <v>0</v>
      </c>
      <c r="V36" s="105" t="s">
        <v>441</v>
      </c>
      <c r="W36" s="106">
        <v>5.0999999046325701</v>
      </c>
      <c r="X36" s="106" t="s">
        <v>441</v>
      </c>
      <c r="Y36" s="105">
        <v>2.0680000782012899</v>
      </c>
      <c r="Z36" s="104">
        <v>89</v>
      </c>
      <c r="AA36" s="104">
        <v>5.5</v>
      </c>
      <c r="AB36" s="106" t="s">
        <v>441</v>
      </c>
      <c r="AC36" s="105">
        <v>4600.08837890625</v>
      </c>
      <c r="AD36" s="105">
        <v>7</v>
      </c>
      <c r="AE36" s="106" t="s">
        <v>441</v>
      </c>
      <c r="AF36" s="105">
        <v>9.2144454560170799E-2</v>
      </c>
      <c r="AG36" s="105">
        <v>33.680000305175803</v>
      </c>
      <c r="AH36" s="104">
        <v>88300</v>
      </c>
      <c r="AI36" s="104">
        <v>62554</v>
      </c>
      <c r="AJ36" s="104">
        <v>7000</v>
      </c>
      <c r="AK36" s="104">
        <v>0</v>
      </c>
      <c r="AL36" s="104">
        <v>110123</v>
      </c>
      <c r="AM36" s="104">
        <v>0</v>
      </c>
      <c r="AN36" s="104">
        <v>139</v>
      </c>
      <c r="AO36" s="106">
        <v>2.4</v>
      </c>
      <c r="AP36" s="106">
        <v>1.25</v>
      </c>
      <c r="AQ36" s="106">
        <v>7.1</v>
      </c>
      <c r="AR36" s="105">
        <v>3.8666666666666671</v>
      </c>
      <c r="AS36" s="105">
        <v>1.8542109727859499</v>
      </c>
      <c r="AT36" s="104">
        <v>81</v>
      </c>
      <c r="AU36" s="106">
        <v>100</v>
      </c>
      <c r="AV36" s="105" t="s">
        <v>441</v>
      </c>
      <c r="AW36" s="105">
        <v>89.8</v>
      </c>
      <c r="AX36" s="105">
        <v>84.06</v>
      </c>
      <c r="AY36" s="104">
        <v>1200000</v>
      </c>
      <c r="AZ36" s="106">
        <v>99.818275200000002</v>
      </c>
      <c r="BA36" s="106">
        <v>99.818275200000002</v>
      </c>
      <c r="BB36" s="104">
        <v>46377.6484375</v>
      </c>
      <c r="BC36" s="104">
        <v>36708084</v>
      </c>
      <c r="BD36" s="104">
        <v>35032831</v>
      </c>
      <c r="BE36" s="104">
        <v>9093510</v>
      </c>
      <c r="BF36" s="104"/>
    </row>
    <row r="37" spans="1:58" x14ac:dyDescent="0.35">
      <c r="A37" s="128" t="s">
        <v>60</v>
      </c>
      <c r="B37" s="107" t="s">
        <v>59</v>
      </c>
      <c r="C37" s="104">
        <v>54.004210526315788</v>
      </c>
      <c r="D37" s="104">
        <v>0</v>
      </c>
      <c r="E37" s="104">
        <v>37207.945000000007</v>
      </c>
      <c r="F37" s="104">
        <v>0</v>
      </c>
      <c r="G37" s="104">
        <v>0</v>
      </c>
      <c r="H37" s="104">
        <v>0</v>
      </c>
      <c r="I37" s="104">
        <v>0</v>
      </c>
      <c r="J37" s="104">
        <v>0</v>
      </c>
      <c r="K37" s="105">
        <v>0</v>
      </c>
      <c r="L37" s="105">
        <v>3.03030303030303E-2</v>
      </c>
      <c r="M37" s="105">
        <v>0.91666394824925468</v>
      </c>
      <c r="N37" s="105">
        <v>0.52729780751385347</v>
      </c>
      <c r="O37" s="104">
        <v>5</v>
      </c>
      <c r="P37" s="104">
        <v>0</v>
      </c>
      <c r="Q37" s="105">
        <v>0.36699999999999999</v>
      </c>
      <c r="R37" s="105">
        <v>0.42433470000000001</v>
      </c>
      <c r="S37" s="104">
        <v>654893721</v>
      </c>
      <c r="T37" s="104">
        <v>255.54</v>
      </c>
      <c r="U37" s="104">
        <v>248.56</v>
      </c>
      <c r="V37" s="105">
        <v>25.9820346832275</v>
      </c>
      <c r="W37" s="106">
        <v>121.5</v>
      </c>
      <c r="X37" s="106">
        <v>23.5</v>
      </c>
      <c r="Y37" s="105">
        <v>4.80000004172325E-2</v>
      </c>
      <c r="Z37" s="104">
        <v>49</v>
      </c>
      <c r="AA37" s="104">
        <v>423</v>
      </c>
      <c r="AB37" s="106">
        <v>4</v>
      </c>
      <c r="AC37" s="105">
        <v>31.855775833129901</v>
      </c>
      <c r="AD37" s="105">
        <v>882</v>
      </c>
      <c r="AE37" s="106">
        <v>115</v>
      </c>
      <c r="AF37" s="105">
        <v>0.67335567174965105</v>
      </c>
      <c r="AG37" s="105">
        <v>56.240001678466797</v>
      </c>
      <c r="AH37" s="104">
        <v>266</v>
      </c>
      <c r="AI37" s="104">
        <v>5440</v>
      </c>
      <c r="AJ37" s="104">
        <v>119</v>
      </c>
      <c r="AK37" s="104">
        <v>608028</v>
      </c>
      <c r="AL37" s="104">
        <v>6412</v>
      </c>
      <c r="AM37" s="104">
        <v>13201</v>
      </c>
      <c r="AN37" s="104">
        <v>80</v>
      </c>
      <c r="AO37" s="106">
        <v>58.6</v>
      </c>
      <c r="AP37" s="106" t="s">
        <v>441</v>
      </c>
      <c r="AQ37" s="106" t="s">
        <v>441</v>
      </c>
      <c r="AR37" s="105" t="s">
        <v>441</v>
      </c>
      <c r="AS37" s="105">
        <v>-1.77005803585052</v>
      </c>
      <c r="AT37" s="104">
        <v>26</v>
      </c>
      <c r="AU37" s="106">
        <v>13.9851121902466</v>
      </c>
      <c r="AV37" s="105">
        <v>36.752609252929702</v>
      </c>
      <c r="AW37" s="105">
        <v>4</v>
      </c>
      <c r="AX37" s="105">
        <v>25.49</v>
      </c>
      <c r="AY37" s="104">
        <v>30000</v>
      </c>
      <c r="AZ37" s="106">
        <v>21.792090999999999</v>
      </c>
      <c r="BA37" s="106">
        <v>68.455441699999994</v>
      </c>
      <c r="BB37" s="104">
        <v>725.94543457031295</v>
      </c>
      <c r="BC37" s="104">
        <v>4659080</v>
      </c>
      <c r="BD37" s="104">
        <v>4875342</v>
      </c>
      <c r="BE37" s="104">
        <v>622980</v>
      </c>
      <c r="BF37" s="104"/>
    </row>
    <row r="38" spans="1:58" x14ac:dyDescent="0.35">
      <c r="A38" s="128" t="s">
        <v>62</v>
      </c>
      <c r="B38" s="107" t="s">
        <v>61</v>
      </c>
      <c r="C38" s="104">
        <v>0</v>
      </c>
      <c r="D38" s="104">
        <v>0</v>
      </c>
      <c r="E38" s="104">
        <v>147350.614</v>
      </c>
      <c r="F38" s="104">
        <v>0</v>
      </c>
      <c r="G38" s="104">
        <v>0</v>
      </c>
      <c r="H38" s="104">
        <v>0</v>
      </c>
      <c r="I38" s="104">
        <v>0</v>
      </c>
      <c r="J38" s="104">
        <v>165333</v>
      </c>
      <c r="K38" s="105">
        <v>0.152</v>
      </c>
      <c r="L38" s="105">
        <v>0.12121212121212099</v>
      </c>
      <c r="M38" s="105">
        <v>0.95052439350993334</v>
      </c>
      <c r="N38" s="105">
        <v>0.92513172674513056</v>
      </c>
      <c r="O38" s="104">
        <v>0</v>
      </c>
      <c r="P38" s="104">
        <v>0</v>
      </c>
      <c r="Q38" s="105">
        <v>0.40400000000000003</v>
      </c>
      <c r="R38" s="105">
        <v>0.534781813621521</v>
      </c>
      <c r="S38" s="104">
        <v>663716991</v>
      </c>
      <c r="T38" s="104">
        <v>176.17</v>
      </c>
      <c r="U38" s="104">
        <v>228.79</v>
      </c>
      <c r="V38" s="105">
        <v>6.6507644653320304</v>
      </c>
      <c r="W38" s="106">
        <v>123.199996948242</v>
      </c>
      <c r="X38" s="106">
        <v>28.799999237060501</v>
      </c>
      <c r="Y38" s="105" t="s">
        <v>441</v>
      </c>
      <c r="Z38" s="104">
        <v>37</v>
      </c>
      <c r="AA38" s="104">
        <v>154</v>
      </c>
      <c r="AB38" s="106">
        <v>1.3</v>
      </c>
      <c r="AC38" s="105">
        <v>99.771194458007798</v>
      </c>
      <c r="AD38" s="105">
        <v>856</v>
      </c>
      <c r="AE38" s="106">
        <v>153</v>
      </c>
      <c r="AF38" s="105">
        <v>0.708284808232301</v>
      </c>
      <c r="AG38" s="105">
        <v>43.319999694824197</v>
      </c>
      <c r="AH38" s="104">
        <v>0</v>
      </c>
      <c r="AI38" s="104">
        <v>1887452</v>
      </c>
      <c r="AJ38" s="104">
        <v>4227</v>
      </c>
      <c r="AK38" s="104">
        <v>113429</v>
      </c>
      <c r="AL38" s="104">
        <v>449940</v>
      </c>
      <c r="AM38" s="104">
        <v>3866</v>
      </c>
      <c r="AN38" s="104">
        <v>102</v>
      </c>
      <c r="AO38" s="106">
        <v>32.5</v>
      </c>
      <c r="AP38" s="106">
        <v>8.0299999999999994</v>
      </c>
      <c r="AQ38" s="106" t="s">
        <v>441</v>
      </c>
      <c r="AR38" s="105" t="s">
        <v>441</v>
      </c>
      <c r="AS38" s="105">
        <v>-1.46104204654694</v>
      </c>
      <c r="AT38" s="104">
        <v>19</v>
      </c>
      <c r="AU38" s="106">
        <v>8.8308982849121094</v>
      </c>
      <c r="AV38" s="105">
        <v>22.311550140380898</v>
      </c>
      <c r="AW38" s="105">
        <v>5</v>
      </c>
      <c r="AX38" s="105">
        <v>44.48</v>
      </c>
      <c r="AY38" s="104">
        <v>31000</v>
      </c>
      <c r="AZ38" s="106">
        <v>12.0801433</v>
      </c>
      <c r="BA38" s="106">
        <v>50.828925499999997</v>
      </c>
      <c r="BB38" s="104">
        <v>1941.17553710938</v>
      </c>
      <c r="BC38" s="104">
        <v>14899994</v>
      </c>
      <c r="BD38" s="104">
        <v>13983501</v>
      </c>
      <c r="BE38" s="104">
        <v>1259200</v>
      </c>
      <c r="BF38" s="104"/>
    </row>
    <row r="39" spans="1:58" x14ac:dyDescent="0.35">
      <c r="A39" s="128" t="s">
        <v>64</v>
      </c>
      <c r="B39" s="107" t="s">
        <v>63</v>
      </c>
      <c r="C39" s="104">
        <v>36078.616842105264</v>
      </c>
      <c r="D39" s="104">
        <v>28558.983157894738</v>
      </c>
      <c r="E39" s="104">
        <v>82456.862999999983</v>
      </c>
      <c r="F39" s="104">
        <v>1189.386</v>
      </c>
      <c r="G39" s="104">
        <v>0</v>
      </c>
      <c r="H39" s="104">
        <v>0</v>
      </c>
      <c r="I39" s="104">
        <v>0</v>
      </c>
      <c r="J39" s="104">
        <v>0</v>
      </c>
      <c r="K39" s="105">
        <v>0.03</v>
      </c>
      <c r="L39" s="105">
        <v>0</v>
      </c>
      <c r="M39" s="105">
        <v>0.17264494090933927</v>
      </c>
      <c r="N39" s="105">
        <v>0.10822757506841481</v>
      </c>
      <c r="O39" s="104">
        <v>0</v>
      </c>
      <c r="P39" s="104">
        <v>0</v>
      </c>
      <c r="Q39" s="105">
        <v>0.84299999999999997</v>
      </c>
      <c r="R39" s="105" t="s">
        <v>441</v>
      </c>
      <c r="S39" s="104">
        <v>11336840</v>
      </c>
      <c r="T39" s="104">
        <v>159.55000000000001</v>
      </c>
      <c r="U39" s="104">
        <v>47.79</v>
      </c>
      <c r="V39" s="105">
        <v>2.6085577905178101E-2</v>
      </c>
      <c r="W39" s="106">
        <v>7.4000000953674299</v>
      </c>
      <c r="X39" s="106">
        <v>0.5</v>
      </c>
      <c r="Y39" s="105">
        <v>1.02600002288818</v>
      </c>
      <c r="Z39" s="104">
        <v>93</v>
      </c>
      <c r="AA39" s="104">
        <v>17</v>
      </c>
      <c r="AB39" s="106">
        <v>0.5</v>
      </c>
      <c r="AC39" s="105">
        <v>1903.11865234375</v>
      </c>
      <c r="AD39" s="105">
        <v>22</v>
      </c>
      <c r="AE39" s="106" t="s">
        <v>441</v>
      </c>
      <c r="AF39" s="105">
        <v>0.319304875870974</v>
      </c>
      <c r="AG39" s="105">
        <v>50.450000762939503</v>
      </c>
      <c r="AH39" s="104">
        <v>100</v>
      </c>
      <c r="AI39" s="104">
        <v>14989</v>
      </c>
      <c r="AJ39" s="104">
        <v>0</v>
      </c>
      <c r="AK39" s="104">
        <v>0</v>
      </c>
      <c r="AL39" s="104">
        <v>2032</v>
      </c>
      <c r="AM39" s="104">
        <v>0</v>
      </c>
      <c r="AN39" s="104">
        <v>122</v>
      </c>
      <c r="AO39" s="106">
        <v>3.7</v>
      </c>
      <c r="AP39" s="106">
        <v>2.62</v>
      </c>
      <c r="AQ39" s="106">
        <v>7.4</v>
      </c>
      <c r="AR39" s="105">
        <v>3.7166666666666672</v>
      </c>
      <c r="AS39" s="105">
        <v>0.85137552022934004</v>
      </c>
      <c r="AT39" s="104">
        <v>67</v>
      </c>
      <c r="AU39" s="106">
        <v>100</v>
      </c>
      <c r="AV39" s="105">
        <v>96.627548217773395</v>
      </c>
      <c r="AW39" s="105">
        <v>66</v>
      </c>
      <c r="AX39" s="105">
        <v>127.12</v>
      </c>
      <c r="AY39" s="104">
        <v>150000</v>
      </c>
      <c r="AZ39" s="106">
        <v>99.050801100000001</v>
      </c>
      <c r="BA39" s="106">
        <v>98.996890300000004</v>
      </c>
      <c r="BB39" s="104">
        <v>24084.970703125</v>
      </c>
      <c r="BC39" s="104">
        <v>18054726</v>
      </c>
      <c r="BD39" s="104">
        <v>17894412</v>
      </c>
      <c r="BE39" s="104">
        <v>743532</v>
      </c>
      <c r="BF39" s="104"/>
    </row>
    <row r="40" spans="1:58" x14ac:dyDescent="0.35">
      <c r="A40" s="128" t="s">
        <v>375</v>
      </c>
      <c r="B40" s="107" t="s">
        <v>65</v>
      </c>
      <c r="C40" s="104">
        <v>860772.06105263159</v>
      </c>
      <c r="D40" s="104">
        <v>73783.774736842111</v>
      </c>
      <c r="E40" s="104">
        <v>9235558.7504999992</v>
      </c>
      <c r="F40" s="104">
        <v>16377.686000000002</v>
      </c>
      <c r="G40" s="104">
        <v>10141603.364</v>
      </c>
      <c r="H40" s="104">
        <v>2977721.6014999999</v>
      </c>
      <c r="I40" s="104">
        <v>2163500.8710000003</v>
      </c>
      <c r="J40" s="104">
        <v>15212121</v>
      </c>
      <c r="K40" s="105">
        <v>0.97</v>
      </c>
      <c r="L40" s="105">
        <v>0</v>
      </c>
      <c r="M40" s="105">
        <v>0.81986830732672245</v>
      </c>
      <c r="N40" s="105">
        <v>0.70188940097077057</v>
      </c>
      <c r="O40" s="104">
        <v>0</v>
      </c>
      <c r="P40" s="104">
        <v>0</v>
      </c>
      <c r="Q40" s="105">
        <v>0.752</v>
      </c>
      <c r="R40" s="105">
        <v>2.2642599999999999E-2</v>
      </c>
      <c r="S40" s="104">
        <v>331612</v>
      </c>
      <c r="T40" s="104">
        <v>-215.53</v>
      </c>
      <c r="U40" s="104">
        <v>-440.36</v>
      </c>
      <c r="V40" s="105">
        <v>-8.5613084957003593E-3</v>
      </c>
      <c r="W40" s="106">
        <v>9.3000001907348597</v>
      </c>
      <c r="X40" s="106">
        <v>3.4000000953674299</v>
      </c>
      <c r="Y40" s="105">
        <v>1.9400000572204601</v>
      </c>
      <c r="Z40" s="104">
        <v>99</v>
      </c>
      <c r="AA40" s="104">
        <v>63</v>
      </c>
      <c r="AB40" s="106">
        <v>0.1</v>
      </c>
      <c r="AC40" s="105">
        <v>762.24377441406295</v>
      </c>
      <c r="AD40" s="105">
        <v>27</v>
      </c>
      <c r="AE40" s="106">
        <v>0</v>
      </c>
      <c r="AF40" s="105">
        <v>0.152358266196916</v>
      </c>
      <c r="AG40" s="105">
        <v>42.159999847412102</v>
      </c>
      <c r="AH40" s="104">
        <v>72387822</v>
      </c>
      <c r="AI40" s="104">
        <v>14890393</v>
      </c>
      <c r="AJ40" s="104">
        <v>6454624</v>
      </c>
      <c r="AK40" s="104">
        <v>0</v>
      </c>
      <c r="AL40" s="104">
        <v>321746</v>
      </c>
      <c r="AM40" s="104">
        <v>0</v>
      </c>
      <c r="AN40" s="104">
        <v>129</v>
      </c>
      <c r="AO40" s="106">
        <v>9.6</v>
      </c>
      <c r="AP40" s="106">
        <v>3.25</v>
      </c>
      <c r="AQ40" s="106">
        <v>8.1</v>
      </c>
      <c r="AR40" s="105">
        <v>4</v>
      </c>
      <c r="AS40" s="105">
        <v>0.42190819978714</v>
      </c>
      <c r="AT40" s="104">
        <v>39</v>
      </c>
      <c r="AU40" s="106">
        <v>100</v>
      </c>
      <c r="AV40" s="105">
        <v>96.357452392578097</v>
      </c>
      <c r="AW40" s="105">
        <v>53.2</v>
      </c>
      <c r="AX40" s="105">
        <v>96.88</v>
      </c>
      <c r="AY40" s="104">
        <v>1000000</v>
      </c>
      <c r="AZ40" s="106">
        <v>76.465871500000006</v>
      </c>
      <c r="BA40" s="106">
        <v>95.493212299999996</v>
      </c>
      <c r="BB40" s="104">
        <v>16806.7421875</v>
      </c>
      <c r="BC40" s="104">
        <v>1386395008</v>
      </c>
      <c r="BD40" s="104">
        <v>1368496710</v>
      </c>
      <c r="BE40" s="104">
        <v>9327489.9000000004</v>
      </c>
      <c r="BF40" s="104"/>
    </row>
    <row r="41" spans="1:58" x14ac:dyDescent="0.35">
      <c r="A41" s="128" t="s">
        <v>67</v>
      </c>
      <c r="B41" s="107" t="s">
        <v>66</v>
      </c>
      <c r="C41" s="104">
        <v>99901.317894736843</v>
      </c>
      <c r="D41" s="104">
        <v>3204.7284210526318</v>
      </c>
      <c r="E41" s="104">
        <v>269719.66899999999</v>
      </c>
      <c r="F41" s="104">
        <v>513.178</v>
      </c>
      <c r="G41" s="104">
        <v>16475.826500000003</v>
      </c>
      <c r="H41" s="104">
        <v>84.069000000000003</v>
      </c>
      <c r="I41" s="104">
        <v>42889.378000000004</v>
      </c>
      <c r="J41" s="104">
        <v>3030</v>
      </c>
      <c r="K41" s="105">
        <v>6.0999999999999999E-2</v>
      </c>
      <c r="L41" s="105">
        <v>3.03030303030303E-2</v>
      </c>
      <c r="M41" s="105">
        <v>0.81818635749074997</v>
      </c>
      <c r="N41" s="105">
        <v>0.36507863623851283</v>
      </c>
      <c r="O41" s="104">
        <v>0</v>
      </c>
      <c r="P41" s="104">
        <v>4</v>
      </c>
      <c r="Q41" s="105">
        <v>0.747</v>
      </c>
      <c r="R41" s="105">
        <v>2.0515374839305899E-2</v>
      </c>
      <c r="S41" s="104">
        <v>187898843</v>
      </c>
      <c r="T41" s="104">
        <v>988.5</v>
      </c>
      <c r="U41" s="104">
        <v>738.56</v>
      </c>
      <c r="V41" s="105">
        <v>0.27603763341903698</v>
      </c>
      <c r="W41" s="106">
        <v>14.699999809265099</v>
      </c>
      <c r="X41" s="106">
        <v>3.4000000953674299</v>
      </c>
      <c r="Y41" s="105">
        <v>1.4709999561309799</v>
      </c>
      <c r="Z41" s="104">
        <v>93</v>
      </c>
      <c r="AA41" s="104">
        <v>33</v>
      </c>
      <c r="AB41" s="106">
        <v>0.4</v>
      </c>
      <c r="AC41" s="105">
        <v>852.81219482421898</v>
      </c>
      <c r="AD41" s="105">
        <v>64</v>
      </c>
      <c r="AE41" s="106">
        <v>1</v>
      </c>
      <c r="AF41" s="105">
        <v>0.38340474397222202</v>
      </c>
      <c r="AG41" s="105">
        <v>50.799999237060497</v>
      </c>
      <c r="AH41" s="104">
        <v>2284</v>
      </c>
      <c r="AI41" s="104">
        <v>76725</v>
      </c>
      <c r="AJ41" s="104">
        <v>60000</v>
      </c>
      <c r="AK41" s="104">
        <v>6509223</v>
      </c>
      <c r="AL41" s="104">
        <v>282</v>
      </c>
      <c r="AM41" s="104">
        <v>7171</v>
      </c>
      <c r="AN41" s="104">
        <v>125</v>
      </c>
      <c r="AO41" s="106">
        <v>7.1</v>
      </c>
      <c r="AP41" s="106">
        <v>2.74</v>
      </c>
      <c r="AQ41" s="106">
        <v>4.5</v>
      </c>
      <c r="AR41" s="105">
        <v>3.7833333333333328</v>
      </c>
      <c r="AS41" s="105">
        <v>-6.7272700369358104E-2</v>
      </c>
      <c r="AT41" s="104">
        <v>36</v>
      </c>
      <c r="AU41" s="106">
        <v>99.004455566406307</v>
      </c>
      <c r="AV41" s="105">
        <v>94.577056884765597</v>
      </c>
      <c r="AW41" s="105">
        <v>58.1</v>
      </c>
      <c r="AX41" s="105">
        <v>117.09</v>
      </c>
      <c r="AY41" s="104">
        <v>120000</v>
      </c>
      <c r="AZ41" s="106">
        <v>81.0978463</v>
      </c>
      <c r="BA41" s="106">
        <v>91.404130699999996</v>
      </c>
      <c r="BB41" s="104">
        <v>14552.0087890625</v>
      </c>
      <c r="BC41" s="104">
        <v>49065616</v>
      </c>
      <c r="BD41" s="104">
        <v>48089508</v>
      </c>
      <c r="BE41" s="104">
        <v>1109500</v>
      </c>
      <c r="BF41" s="104"/>
    </row>
    <row r="42" spans="1:58" x14ac:dyDescent="0.35">
      <c r="A42" s="128" t="s">
        <v>69</v>
      </c>
      <c r="B42" s="107" t="s">
        <v>68</v>
      </c>
      <c r="C42" s="104">
        <v>0</v>
      </c>
      <c r="D42" s="104">
        <v>0</v>
      </c>
      <c r="E42" s="104" t="s">
        <v>441</v>
      </c>
      <c r="F42" s="104">
        <v>2.6760000000000002</v>
      </c>
      <c r="G42" s="104">
        <v>7394.2060000000001</v>
      </c>
      <c r="H42" s="104">
        <v>894.40150000000006</v>
      </c>
      <c r="I42" s="104">
        <v>0</v>
      </c>
      <c r="J42" s="104">
        <v>0</v>
      </c>
      <c r="K42" s="105">
        <v>0</v>
      </c>
      <c r="L42" s="105">
        <v>6.0606060606060601E-2</v>
      </c>
      <c r="M42" s="105">
        <v>5.394973634074033E-2</v>
      </c>
      <c r="N42" s="105">
        <v>1.1412593394411738E-2</v>
      </c>
      <c r="O42" s="104">
        <v>0</v>
      </c>
      <c r="P42" s="104">
        <v>0</v>
      </c>
      <c r="Q42" s="105">
        <v>0.503</v>
      </c>
      <c r="R42" s="105">
        <v>0.16520580000000001</v>
      </c>
      <c r="S42" s="104">
        <v>299253</v>
      </c>
      <c r="T42" s="104">
        <v>21.56</v>
      </c>
      <c r="U42" s="104">
        <v>24.72</v>
      </c>
      <c r="V42" s="105">
        <v>6.22218942642212</v>
      </c>
      <c r="W42" s="106">
        <v>69</v>
      </c>
      <c r="X42" s="106">
        <v>16.899999618530298</v>
      </c>
      <c r="Y42" s="105" t="s">
        <v>441</v>
      </c>
      <c r="Z42" s="104">
        <v>90</v>
      </c>
      <c r="AA42" s="104">
        <v>35</v>
      </c>
      <c r="AB42" s="106">
        <v>0.1</v>
      </c>
      <c r="AC42" s="105">
        <v>121.042198181152</v>
      </c>
      <c r="AD42" s="105">
        <v>335</v>
      </c>
      <c r="AE42" s="106">
        <v>70</v>
      </c>
      <c r="AF42" s="105" t="s">
        <v>441</v>
      </c>
      <c r="AG42" s="105" t="s">
        <v>441</v>
      </c>
      <c r="AH42" s="104">
        <v>0</v>
      </c>
      <c r="AI42" s="104">
        <v>0</v>
      </c>
      <c r="AJ42" s="104">
        <v>0</v>
      </c>
      <c r="AK42" s="104">
        <v>0</v>
      </c>
      <c r="AL42" s="104">
        <v>0</v>
      </c>
      <c r="AM42" s="104">
        <v>0</v>
      </c>
      <c r="AN42" s="104">
        <v>106</v>
      </c>
      <c r="AO42" s="106">
        <v>32</v>
      </c>
      <c r="AP42" s="106" t="s">
        <v>441</v>
      </c>
      <c r="AQ42" s="106" t="s">
        <v>441</v>
      </c>
      <c r="AR42" s="105">
        <v>1.9</v>
      </c>
      <c r="AS42" s="105">
        <v>-1.5660810470581099</v>
      </c>
      <c r="AT42" s="104">
        <v>27</v>
      </c>
      <c r="AU42" s="106">
        <v>77.844215393066406</v>
      </c>
      <c r="AV42" s="105">
        <v>78.137390136718807</v>
      </c>
      <c r="AW42" s="105">
        <v>7.9</v>
      </c>
      <c r="AX42" s="105">
        <v>57.66</v>
      </c>
      <c r="AY42" s="104">
        <v>690</v>
      </c>
      <c r="AZ42" s="106">
        <v>35.818730500000001</v>
      </c>
      <c r="BA42" s="106">
        <v>90.116848300000001</v>
      </c>
      <c r="BB42" s="104">
        <v>1552.24584960938</v>
      </c>
      <c r="BC42" s="104">
        <v>813912</v>
      </c>
      <c r="BD42" s="104">
        <v>787248</v>
      </c>
      <c r="BE42" s="104">
        <v>1861</v>
      </c>
      <c r="BF42" s="104"/>
    </row>
    <row r="43" spans="1:58" x14ac:dyDescent="0.35">
      <c r="A43" s="128" t="s">
        <v>373</v>
      </c>
      <c r="B43" s="107" t="s">
        <v>71</v>
      </c>
      <c r="C43" s="104">
        <v>612.03157894736842</v>
      </c>
      <c r="D43" s="104">
        <v>0</v>
      </c>
      <c r="E43" s="104">
        <v>66628.386499999993</v>
      </c>
      <c r="F43" s="104">
        <v>0</v>
      </c>
      <c r="G43" s="104">
        <v>0</v>
      </c>
      <c r="H43" s="104">
        <v>0</v>
      </c>
      <c r="I43" s="104">
        <v>0</v>
      </c>
      <c r="J43" s="104">
        <v>0</v>
      </c>
      <c r="K43" s="105">
        <v>0</v>
      </c>
      <c r="L43" s="105">
        <v>3.03030303030303E-2</v>
      </c>
      <c r="M43" s="105">
        <v>0.44019288658289302</v>
      </c>
      <c r="N43" s="105">
        <v>0.11472705858361487</v>
      </c>
      <c r="O43" s="104">
        <v>0</v>
      </c>
      <c r="P43" s="104">
        <v>0</v>
      </c>
      <c r="Q43" s="105">
        <v>0.60599999999999998</v>
      </c>
      <c r="R43" s="105">
        <v>0.19247069999999999</v>
      </c>
      <c r="S43" s="104">
        <v>33195800</v>
      </c>
      <c r="T43" s="104">
        <v>32.880000000000003</v>
      </c>
      <c r="U43" s="104">
        <v>39.159999999999997</v>
      </c>
      <c r="V43" s="105">
        <v>1.3738095760345499</v>
      </c>
      <c r="W43" s="106">
        <v>47.5</v>
      </c>
      <c r="X43" s="106">
        <v>12.300000190734901</v>
      </c>
      <c r="Y43" s="105">
        <v>9.4999998807907104E-2</v>
      </c>
      <c r="Z43" s="104">
        <v>70</v>
      </c>
      <c r="AA43" s="104">
        <v>376</v>
      </c>
      <c r="AB43" s="106">
        <v>3.1</v>
      </c>
      <c r="AC43" s="105">
        <v>202.65858459472699</v>
      </c>
      <c r="AD43" s="105">
        <v>442</v>
      </c>
      <c r="AE43" s="106">
        <v>104</v>
      </c>
      <c r="AF43" s="105">
        <v>0.57844484695446796</v>
      </c>
      <c r="AG43" s="105">
        <v>48.939998626708999</v>
      </c>
      <c r="AH43" s="104">
        <v>0</v>
      </c>
      <c r="AI43" s="104">
        <v>0</v>
      </c>
      <c r="AJ43" s="104">
        <v>0</v>
      </c>
      <c r="AK43" s="104">
        <v>107828</v>
      </c>
      <c r="AL43" s="104">
        <v>46888</v>
      </c>
      <c r="AM43" s="104">
        <v>1</v>
      </c>
      <c r="AN43" s="104">
        <v>100</v>
      </c>
      <c r="AO43" s="106">
        <v>28.2</v>
      </c>
      <c r="AP43" s="106">
        <v>6.29</v>
      </c>
      <c r="AQ43" s="106">
        <v>18.8</v>
      </c>
      <c r="AR43" s="105" t="s">
        <v>441</v>
      </c>
      <c r="AS43" s="105">
        <v>-1.1943219900131199</v>
      </c>
      <c r="AT43" s="104">
        <v>19</v>
      </c>
      <c r="AU43" s="106">
        <v>56.566169738769503</v>
      </c>
      <c r="AV43" s="105">
        <v>79.311172485351605</v>
      </c>
      <c r="AW43" s="105">
        <v>8.1</v>
      </c>
      <c r="AX43" s="105">
        <v>113.35</v>
      </c>
      <c r="AY43" s="104">
        <v>5900</v>
      </c>
      <c r="AZ43" s="106">
        <v>15.0092847</v>
      </c>
      <c r="BA43" s="106">
        <v>76.495919000000001</v>
      </c>
      <c r="BB43" s="104">
        <v>5359.07421875</v>
      </c>
      <c r="BC43" s="104">
        <v>5260750</v>
      </c>
      <c r="BD43" s="104">
        <v>4631406</v>
      </c>
      <c r="BE43" s="104">
        <v>341500</v>
      </c>
      <c r="BF43" s="104"/>
    </row>
    <row r="44" spans="1:58" x14ac:dyDescent="0.35">
      <c r="A44" s="128" t="s">
        <v>840</v>
      </c>
      <c r="B44" s="107" t="s">
        <v>70</v>
      </c>
      <c r="C44" s="104">
        <v>34436.250526315787</v>
      </c>
      <c r="D44" s="104">
        <v>0</v>
      </c>
      <c r="E44" s="104">
        <v>490721.90500000003</v>
      </c>
      <c r="F44" s="104">
        <v>0</v>
      </c>
      <c r="G44" s="104">
        <v>0</v>
      </c>
      <c r="H44" s="104">
        <v>0</v>
      </c>
      <c r="I44" s="104">
        <v>0</v>
      </c>
      <c r="J44" s="104">
        <v>9090</v>
      </c>
      <c r="K44" s="105">
        <v>0.03</v>
      </c>
      <c r="L44" s="105">
        <v>3.03030303030303E-2</v>
      </c>
      <c r="M44" s="105">
        <v>0.96500037253662363</v>
      </c>
      <c r="N44" s="105">
        <v>0.87654652252063758</v>
      </c>
      <c r="O44" s="104">
        <v>0</v>
      </c>
      <c r="P44" s="104">
        <v>4</v>
      </c>
      <c r="Q44" s="105">
        <v>0.45700000000000002</v>
      </c>
      <c r="R44" s="105">
        <v>0.36861189999999999</v>
      </c>
      <c r="S44" s="104">
        <v>1623110141</v>
      </c>
      <c r="T44" s="104">
        <v>979.69</v>
      </c>
      <c r="U44" s="104">
        <v>1190.1500000000001</v>
      </c>
      <c r="V44" s="105">
        <v>6.1806197166442898</v>
      </c>
      <c r="W44" s="106">
        <v>91.099998474121094</v>
      </c>
      <c r="X44" s="106">
        <v>23.399999618530298</v>
      </c>
      <c r="Y44" s="105" t="s">
        <v>441</v>
      </c>
      <c r="Z44" s="104">
        <v>80</v>
      </c>
      <c r="AA44" s="104">
        <v>322</v>
      </c>
      <c r="AB44" s="106">
        <v>0.7</v>
      </c>
      <c r="AC44" s="105">
        <v>33.973617553710902</v>
      </c>
      <c r="AD44" s="105">
        <v>693</v>
      </c>
      <c r="AE44" s="106">
        <v>107</v>
      </c>
      <c r="AF44" s="105">
        <v>0.65193805273853001</v>
      </c>
      <c r="AG44" s="105">
        <v>42.099998474121101</v>
      </c>
      <c r="AH44" s="104">
        <v>15273</v>
      </c>
      <c r="AI44" s="104">
        <v>1532</v>
      </c>
      <c r="AJ44" s="104">
        <v>16182</v>
      </c>
      <c r="AK44" s="104">
        <v>2964264</v>
      </c>
      <c r="AL44" s="104">
        <v>530544</v>
      </c>
      <c r="AM44" s="104">
        <v>21</v>
      </c>
      <c r="AN44" s="104">
        <v>80</v>
      </c>
      <c r="AO44" s="106">
        <v>58.6</v>
      </c>
      <c r="AP44" s="106" t="s">
        <v>441</v>
      </c>
      <c r="AQ44" s="106" t="s">
        <v>441</v>
      </c>
      <c r="AR44" s="105">
        <v>2</v>
      </c>
      <c r="AS44" s="105">
        <v>-1.63415598869324</v>
      </c>
      <c r="AT44" s="104">
        <v>20</v>
      </c>
      <c r="AU44" s="106">
        <v>17.1473789215088</v>
      </c>
      <c r="AV44" s="105">
        <v>77.042678833007798</v>
      </c>
      <c r="AW44" s="105">
        <v>3.8</v>
      </c>
      <c r="AX44" s="105">
        <v>39.479999999999997</v>
      </c>
      <c r="AY44" s="104">
        <v>180000</v>
      </c>
      <c r="AZ44" s="106">
        <v>28.651403999999999</v>
      </c>
      <c r="BA44" s="106">
        <v>52.409114799999998</v>
      </c>
      <c r="BB44" s="104">
        <v>887.212890625</v>
      </c>
      <c r="BC44" s="104">
        <v>81339984</v>
      </c>
      <c r="BD44" s="104">
        <v>77127738</v>
      </c>
      <c r="BE44" s="104">
        <v>2267050</v>
      </c>
      <c r="BF44" s="104"/>
    </row>
    <row r="45" spans="1:58" x14ac:dyDescent="0.35">
      <c r="A45" s="128" t="s">
        <v>73</v>
      </c>
      <c r="B45" s="107" t="s">
        <v>72</v>
      </c>
      <c r="C45" s="104">
        <v>9780.6905263157896</v>
      </c>
      <c r="D45" s="104">
        <v>9738.9894736842107</v>
      </c>
      <c r="E45" s="104">
        <v>8892.3460000000014</v>
      </c>
      <c r="F45" s="104">
        <v>298.62599999999998</v>
      </c>
      <c r="G45" s="104">
        <v>2287.7869999999998</v>
      </c>
      <c r="H45" s="104">
        <v>0</v>
      </c>
      <c r="I45" s="104">
        <v>1777.7860000000001</v>
      </c>
      <c r="J45" s="104">
        <v>0</v>
      </c>
      <c r="K45" s="105">
        <v>9.0999999999999998E-2</v>
      </c>
      <c r="L45" s="105">
        <v>0</v>
      </c>
      <c r="M45" s="105">
        <v>1.3909529575594071E-2</v>
      </c>
      <c r="N45" s="105">
        <v>8.2706622231338203E-3</v>
      </c>
      <c r="O45" s="104">
        <v>0</v>
      </c>
      <c r="P45" s="104">
        <v>0</v>
      </c>
      <c r="Q45" s="105">
        <v>0.79400000000000004</v>
      </c>
      <c r="R45" s="105" t="s">
        <v>441</v>
      </c>
      <c r="S45" s="104">
        <v>16730277</v>
      </c>
      <c r="T45" s="104">
        <v>68.78</v>
      </c>
      <c r="U45" s="104">
        <v>60.07</v>
      </c>
      <c r="V45" s="105">
        <v>0.18222615122795099</v>
      </c>
      <c r="W45" s="106">
        <v>9</v>
      </c>
      <c r="X45" s="106">
        <v>1.1000000238418599</v>
      </c>
      <c r="Y45" s="105">
        <v>1.1130000352859499</v>
      </c>
      <c r="Z45" s="104">
        <v>96</v>
      </c>
      <c r="AA45" s="104">
        <v>9.6999998092651403</v>
      </c>
      <c r="AB45" s="106">
        <v>0.4</v>
      </c>
      <c r="AC45" s="105">
        <v>1286.46276855469</v>
      </c>
      <c r="AD45" s="105">
        <v>25</v>
      </c>
      <c r="AE45" s="106">
        <v>0</v>
      </c>
      <c r="AF45" s="105">
        <v>0.29956088337077802</v>
      </c>
      <c r="AG45" s="105">
        <v>48.700000762939503</v>
      </c>
      <c r="AH45" s="104">
        <v>50000</v>
      </c>
      <c r="AI45" s="104">
        <v>11500</v>
      </c>
      <c r="AJ45" s="104">
        <v>125190</v>
      </c>
      <c r="AK45" s="104">
        <v>0</v>
      </c>
      <c r="AL45" s="104">
        <v>4600</v>
      </c>
      <c r="AM45" s="104">
        <v>0</v>
      </c>
      <c r="AN45" s="104">
        <v>117</v>
      </c>
      <c r="AO45" s="106">
        <v>5.6</v>
      </c>
      <c r="AP45" s="106">
        <v>3.24</v>
      </c>
      <c r="AQ45" s="106">
        <v>7.6</v>
      </c>
      <c r="AR45" s="105">
        <v>4.4166666666666661</v>
      </c>
      <c r="AS45" s="105">
        <v>0.247353404760361</v>
      </c>
      <c r="AT45" s="104">
        <v>56</v>
      </c>
      <c r="AU45" s="106">
        <v>100</v>
      </c>
      <c r="AV45" s="105">
        <v>97.647247314453097</v>
      </c>
      <c r="AW45" s="105">
        <v>66</v>
      </c>
      <c r="AX45" s="105">
        <v>159.22999999999999</v>
      </c>
      <c r="AY45" s="104">
        <v>23000</v>
      </c>
      <c r="AZ45" s="106">
        <v>94.522395299999999</v>
      </c>
      <c r="BA45" s="106">
        <v>97.780635500000002</v>
      </c>
      <c r="BB45" s="104">
        <v>17044.189453125</v>
      </c>
      <c r="BC45" s="104">
        <v>4905769</v>
      </c>
      <c r="BD45" s="104">
        <v>4781618</v>
      </c>
      <c r="BE45" s="104">
        <v>51060</v>
      </c>
      <c r="BF45" s="104"/>
    </row>
    <row r="46" spans="1:58" x14ac:dyDescent="0.35">
      <c r="A46" s="128" t="s">
        <v>370</v>
      </c>
      <c r="B46" s="107" t="s">
        <v>74</v>
      </c>
      <c r="C46" s="104">
        <v>0</v>
      </c>
      <c r="D46" s="104">
        <v>0</v>
      </c>
      <c r="E46" s="104">
        <v>96135.651499999993</v>
      </c>
      <c r="F46" s="104">
        <v>6.5460000000000003</v>
      </c>
      <c r="G46" s="104">
        <v>0</v>
      </c>
      <c r="H46" s="104">
        <v>0</v>
      </c>
      <c r="I46" s="104">
        <v>0</v>
      </c>
      <c r="J46" s="104">
        <v>0</v>
      </c>
      <c r="K46" s="105">
        <v>0</v>
      </c>
      <c r="L46" s="105">
        <v>6.0606060606060601E-2</v>
      </c>
      <c r="M46" s="105">
        <v>0.8928131287598351</v>
      </c>
      <c r="N46" s="105">
        <v>0.55747525144104171</v>
      </c>
      <c r="O46" s="104">
        <v>0</v>
      </c>
      <c r="P46" s="104">
        <v>0</v>
      </c>
      <c r="Q46" s="105">
        <v>0.49199999999999999</v>
      </c>
      <c r="R46" s="105">
        <v>0.23618066310882599</v>
      </c>
      <c r="S46" s="104">
        <v>387160</v>
      </c>
      <c r="T46" s="104">
        <v>253.05</v>
      </c>
      <c r="U46" s="104">
        <v>289.52</v>
      </c>
      <c r="V46" s="105">
        <v>2.2847197055816699</v>
      </c>
      <c r="W46" s="106">
        <v>88.800003051757798</v>
      </c>
      <c r="X46" s="106">
        <v>12.800000190734901</v>
      </c>
      <c r="Y46" s="105">
        <v>0.143999993801117</v>
      </c>
      <c r="Z46" s="104">
        <v>78</v>
      </c>
      <c r="AA46" s="104">
        <v>148</v>
      </c>
      <c r="AB46" s="106">
        <v>2.7</v>
      </c>
      <c r="AC46" s="105">
        <v>189.60119628906301</v>
      </c>
      <c r="AD46" s="105">
        <v>645</v>
      </c>
      <c r="AE46" s="106">
        <v>71</v>
      </c>
      <c r="AF46" s="105">
        <v>0.66343674782648598</v>
      </c>
      <c r="AG46" s="105">
        <v>43.180000305175803</v>
      </c>
      <c r="AH46" s="104">
        <v>0</v>
      </c>
      <c r="AI46" s="104">
        <v>846</v>
      </c>
      <c r="AJ46" s="104">
        <v>25000</v>
      </c>
      <c r="AK46" s="104">
        <v>15806</v>
      </c>
      <c r="AL46" s="104">
        <v>1714</v>
      </c>
      <c r="AM46" s="104">
        <v>1079</v>
      </c>
      <c r="AN46" s="104">
        <v>127</v>
      </c>
      <c r="AO46" s="106">
        <v>15.4</v>
      </c>
      <c r="AP46" s="106">
        <v>6.72</v>
      </c>
      <c r="AQ46" s="106">
        <v>8.8000000000000007</v>
      </c>
      <c r="AR46" s="105">
        <v>1.8666666666666665</v>
      </c>
      <c r="AS46" s="105">
        <v>-0.74147349596023604</v>
      </c>
      <c r="AT46" s="104">
        <v>35</v>
      </c>
      <c r="AU46" s="106">
        <v>64.300003051757798</v>
      </c>
      <c r="AV46" s="105">
        <v>43.2653198242188</v>
      </c>
      <c r="AW46" s="105">
        <v>26.5</v>
      </c>
      <c r="AX46" s="105">
        <v>126.01</v>
      </c>
      <c r="AY46" s="104">
        <v>32000</v>
      </c>
      <c r="AZ46" s="106">
        <v>22.489561500000001</v>
      </c>
      <c r="BA46" s="106">
        <v>81.946528599999994</v>
      </c>
      <c r="BB46" s="104">
        <v>3953.38134765625</v>
      </c>
      <c r="BC46" s="104">
        <v>24294750</v>
      </c>
      <c r="BD46" s="104">
        <v>22657822</v>
      </c>
      <c r="BE46" s="104">
        <v>318000</v>
      </c>
      <c r="BF46" s="104"/>
    </row>
    <row r="47" spans="1:58" x14ac:dyDescent="0.35">
      <c r="A47" s="128" t="s">
        <v>76</v>
      </c>
      <c r="B47" s="107" t="s">
        <v>75</v>
      </c>
      <c r="C47" s="104">
        <v>6802.6105263157897</v>
      </c>
      <c r="D47" s="104">
        <v>483.6042105263158</v>
      </c>
      <c r="E47" s="104">
        <v>41053.731000000007</v>
      </c>
      <c r="F47" s="104">
        <v>90.634</v>
      </c>
      <c r="G47" s="104">
        <v>0</v>
      </c>
      <c r="H47" s="104">
        <v>0</v>
      </c>
      <c r="I47" s="104">
        <v>0</v>
      </c>
      <c r="J47" s="104">
        <v>0</v>
      </c>
      <c r="K47" s="105">
        <v>0.03</v>
      </c>
      <c r="L47" s="105">
        <v>0.18181818181818199</v>
      </c>
      <c r="M47" s="105">
        <v>2.3799108670408797E-2</v>
      </c>
      <c r="N47" s="105">
        <v>7.4759996866845231E-3</v>
      </c>
      <c r="O47" s="104">
        <v>0</v>
      </c>
      <c r="P47" s="104">
        <v>0</v>
      </c>
      <c r="Q47" s="105">
        <v>0.83099999999999996</v>
      </c>
      <c r="R47" s="105" t="s">
        <v>441</v>
      </c>
      <c r="S47" s="104">
        <v>0</v>
      </c>
      <c r="T47" s="104">
        <v>0</v>
      </c>
      <c r="U47" s="104">
        <v>0</v>
      </c>
      <c r="V47" s="105" t="s">
        <v>441</v>
      </c>
      <c r="W47" s="106">
        <v>4.5999999046325701</v>
      </c>
      <c r="X47" s="106" t="s">
        <v>441</v>
      </c>
      <c r="Y47" s="105">
        <v>3</v>
      </c>
      <c r="Z47" s="104">
        <v>89</v>
      </c>
      <c r="AA47" s="104">
        <v>10</v>
      </c>
      <c r="AB47" s="106">
        <v>0.1</v>
      </c>
      <c r="AC47" s="105">
        <v>1656.42614746094</v>
      </c>
      <c r="AD47" s="105">
        <v>8</v>
      </c>
      <c r="AE47" s="106" t="s">
        <v>441</v>
      </c>
      <c r="AF47" s="105">
        <v>0.123815504022645</v>
      </c>
      <c r="AG47" s="105">
        <v>32.509998321533203</v>
      </c>
      <c r="AH47" s="104">
        <v>0</v>
      </c>
      <c r="AI47" s="104">
        <v>3580</v>
      </c>
      <c r="AJ47" s="104">
        <v>471</v>
      </c>
      <c r="AK47" s="104">
        <v>0</v>
      </c>
      <c r="AL47" s="104">
        <v>608</v>
      </c>
      <c r="AM47" s="104">
        <v>7</v>
      </c>
      <c r="AN47" s="104">
        <v>128</v>
      </c>
      <c r="AO47" s="106">
        <v>2.4</v>
      </c>
      <c r="AP47" s="106">
        <v>3.16</v>
      </c>
      <c r="AQ47" s="106">
        <v>2.7</v>
      </c>
      <c r="AR47" s="105">
        <v>3.25</v>
      </c>
      <c r="AS47" s="105">
        <v>0.57674372196197499</v>
      </c>
      <c r="AT47" s="104">
        <v>48</v>
      </c>
      <c r="AU47" s="106">
        <v>100</v>
      </c>
      <c r="AV47" s="105">
        <v>99.272590637207003</v>
      </c>
      <c r="AW47" s="105">
        <v>72.7</v>
      </c>
      <c r="AX47" s="105">
        <v>104.11</v>
      </c>
      <c r="AY47" s="104">
        <v>83000</v>
      </c>
      <c r="AZ47" s="106">
        <v>96.976693499999996</v>
      </c>
      <c r="BA47" s="106">
        <v>99.637117700000005</v>
      </c>
      <c r="BB47" s="104">
        <v>25264.4375</v>
      </c>
      <c r="BC47" s="104">
        <v>4125700</v>
      </c>
      <c r="BD47" s="104">
        <v>4189666</v>
      </c>
      <c r="BE47" s="104">
        <v>55960</v>
      </c>
      <c r="BF47" s="104"/>
    </row>
    <row r="48" spans="1:58" x14ac:dyDescent="0.35">
      <c r="A48" s="128" t="s">
        <v>78</v>
      </c>
      <c r="B48" s="107" t="s">
        <v>77</v>
      </c>
      <c r="C48" s="104">
        <v>8591.5621052631577</v>
      </c>
      <c r="D48" s="104">
        <v>1019.7368421052631</v>
      </c>
      <c r="E48" s="104">
        <v>16737.554500000002</v>
      </c>
      <c r="F48" s="104">
        <v>16.34</v>
      </c>
      <c r="G48" s="104">
        <v>216262.693</v>
      </c>
      <c r="H48" s="104">
        <v>58705.150000000009</v>
      </c>
      <c r="I48" s="104">
        <v>20743.203000000001</v>
      </c>
      <c r="J48" s="104">
        <v>27878</v>
      </c>
      <c r="K48" s="105">
        <v>0.182</v>
      </c>
      <c r="L48" s="105">
        <v>0.12121212121212099</v>
      </c>
      <c r="M48" s="105">
        <v>1.854183384454702E-2</v>
      </c>
      <c r="N48" s="105">
        <v>0.12148011173687603</v>
      </c>
      <c r="O48" s="104">
        <v>0</v>
      </c>
      <c r="P48" s="104">
        <v>0</v>
      </c>
      <c r="Q48" s="105">
        <v>0.77700000000000002</v>
      </c>
      <c r="R48" s="105" t="s">
        <v>441</v>
      </c>
      <c r="S48" s="104">
        <v>23785680</v>
      </c>
      <c r="T48" s="104">
        <v>2277.85</v>
      </c>
      <c r="U48" s="104">
        <v>312.13</v>
      </c>
      <c r="V48" s="105" t="s">
        <v>441</v>
      </c>
      <c r="W48" s="106">
        <v>5.4000000953674299</v>
      </c>
      <c r="X48" s="106" t="s">
        <v>441</v>
      </c>
      <c r="Y48" s="105">
        <v>6.72300004959106</v>
      </c>
      <c r="Z48" s="104">
        <v>99</v>
      </c>
      <c r="AA48" s="104">
        <v>7.0999999046325701</v>
      </c>
      <c r="AB48" s="106">
        <v>0.4</v>
      </c>
      <c r="AC48" s="105" t="s">
        <v>441</v>
      </c>
      <c r="AD48" s="105">
        <v>39</v>
      </c>
      <c r="AE48" s="106" t="s">
        <v>441</v>
      </c>
      <c r="AF48" s="105">
        <v>0.30112845229681301</v>
      </c>
      <c r="AG48" s="105" t="s">
        <v>441</v>
      </c>
      <c r="AH48" s="104">
        <v>190000</v>
      </c>
      <c r="AI48" s="104">
        <v>10000000</v>
      </c>
      <c r="AJ48" s="104">
        <v>40540</v>
      </c>
      <c r="AK48" s="104">
        <v>0</v>
      </c>
      <c r="AL48" s="104">
        <v>282</v>
      </c>
      <c r="AM48" s="104">
        <v>1</v>
      </c>
      <c r="AN48" s="104">
        <v>143</v>
      </c>
      <c r="AO48" s="106">
        <v>2.4</v>
      </c>
      <c r="AP48" s="106" t="s">
        <v>441</v>
      </c>
      <c r="AQ48" s="106" t="s">
        <v>441</v>
      </c>
      <c r="AR48" s="105">
        <v>4</v>
      </c>
      <c r="AS48" s="105">
        <v>-0.197823897004128</v>
      </c>
      <c r="AT48" s="104">
        <v>47</v>
      </c>
      <c r="AU48" s="106">
        <v>100</v>
      </c>
      <c r="AV48" s="105">
        <v>99.710716247558594</v>
      </c>
      <c r="AW48" s="105">
        <v>38.799999999999997</v>
      </c>
      <c r="AX48" s="105">
        <v>35.49</v>
      </c>
      <c r="AY48" s="104">
        <v>67000</v>
      </c>
      <c r="AZ48" s="106">
        <v>93.158904399999997</v>
      </c>
      <c r="BA48" s="106">
        <v>94.886602400000001</v>
      </c>
      <c r="BB48" s="104">
        <v>20648.973905743602</v>
      </c>
      <c r="BC48" s="104">
        <v>11484636</v>
      </c>
      <c r="BD48" s="104">
        <v>11352254</v>
      </c>
      <c r="BE48" s="104">
        <v>106440</v>
      </c>
      <c r="BF48" s="104"/>
    </row>
    <row r="49" spans="1:58" x14ac:dyDescent="0.35">
      <c r="A49" s="128" t="s">
        <v>80</v>
      </c>
      <c r="B49" s="107" t="s">
        <v>79</v>
      </c>
      <c r="C49" s="104">
        <v>1707.8105263157895</v>
      </c>
      <c r="D49" s="104">
        <v>149.31789473684211</v>
      </c>
      <c r="E49" s="104">
        <v>63.141000000000005</v>
      </c>
      <c r="F49" s="104">
        <v>8.4580000000000002</v>
      </c>
      <c r="G49" s="104">
        <v>0</v>
      </c>
      <c r="H49" s="104">
        <v>0</v>
      </c>
      <c r="I49" s="104">
        <v>0</v>
      </c>
      <c r="J49" s="104">
        <v>0</v>
      </c>
      <c r="K49" s="105">
        <v>6.0999999999999999E-2</v>
      </c>
      <c r="L49" s="105">
        <v>0.15151515151515199</v>
      </c>
      <c r="M49" s="105">
        <v>2.1000104032698773E-2</v>
      </c>
      <c r="N49" s="105">
        <v>1.6013727518451573E-3</v>
      </c>
      <c r="O49" s="104">
        <v>0</v>
      </c>
      <c r="P49" s="104">
        <v>0</v>
      </c>
      <c r="Q49" s="105">
        <v>0.86899999999999999</v>
      </c>
      <c r="R49" s="105" t="s">
        <v>441</v>
      </c>
      <c r="S49" s="104">
        <v>0</v>
      </c>
      <c r="T49" s="104">
        <v>0</v>
      </c>
      <c r="U49" s="104">
        <v>0</v>
      </c>
      <c r="V49" s="105" t="s">
        <v>441</v>
      </c>
      <c r="W49" s="106">
        <v>2.7000000476837198</v>
      </c>
      <c r="X49" s="106" t="s">
        <v>441</v>
      </c>
      <c r="Y49" s="105">
        <v>2.3289999961853001</v>
      </c>
      <c r="Z49" s="104">
        <v>90</v>
      </c>
      <c r="AA49" s="104">
        <v>5.5999999046325701</v>
      </c>
      <c r="AB49" s="106">
        <v>0.1</v>
      </c>
      <c r="AC49" s="105">
        <v>2136.7978515625</v>
      </c>
      <c r="AD49" s="105">
        <v>7</v>
      </c>
      <c r="AE49" s="106" t="s">
        <v>441</v>
      </c>
      <c r="AF49" s="105">
        <v>8.53835074695036E-2</v>
      </c>
      <c r="AG49" s="105">
        <v>34.310001373291001</v>
      </c>
      <c r="AH49" s="104">
        <v>0</v>
      </c>
      <c r="AI49" s="104">
        <v>0</v>
      </c>
      <c r="AJ49" s="104">
        <v>0</v>
      </c>
      <c r="AK49" s="104">
        <v>216867</v>
      </c>
      <c r="AL49" s="104">
        <v>10198</v>
      </c>
      <c r="AM49" s="104">
        <v>0</v>
      </c>
      <c r="AN49" s="104">
        <v>107</v>
      </c>
      <c r="AO49" s="106">
        <v>4.7</v>
      </c>
      <c r="AP49" s="106">
        <v>2</v>
      </c>
      <c r="AQ49" s="106">
        <v>12.7</v>
      </c>
      <c r="AR49" s="105" t="s">
        <v>441</v>
      </c>
      <c r="AS49" s="105">
        <v>0.92019557952880904</v>
      </c>
      <c r="AT49" s="104">
        <v>59</v>
      </c>
      <c r="AU49" s="106">
        <v>100</v>
      </c>
      <c r="AV49" s="105">
        <v>99.059776306152301</v>
      </c>
      <c r="AW49" s="105">
        <v>75.900000000000006</v>
      </c>
      <c r="AX49" s="105">
        <v>134.47999999999999</v>
      </c>
      <c r="AY49" s="104">
        <v>19000</v>
      </c>
      <c r="AZ49" s="106">
        <v>100</v>
      </c>
      <c r="BA49" s="106">
        <v>100</v>
      </c>
      <c r="BB49" s="104">
        <v>34503.46875</v>
      </c>
      <c r="BC49" s="104">
        <v>1179551</v>
      </c>
      <c r="BD49" s="104">
        <v>1152529</v>
      </c>
      <c r="BE49" s="104">
        <v>9240</v>
      </c>
      <c r="BF49" s="104"/>
    </row>
    <row r="50" spans="1:58" x14ac:dyDescent="0.35">
      <c r="A50" s="128" t="s">
        <v>82</v>
      </c>
      <c r="B50" s="107" t="s">
        <v>81</v>
      </c>
      <c r="C50" s="104">
        <v>2460.9621052631578</v>
      </c>
      <c r="D50" s="104">
        <v>0</v>
      </c>
      <c r="E50" s="104">
        <v>53770.236000000004</v>
      </c>
      <c r="F50" s="104">
        <v>0</v>
      </c>
      <c r="G50" s="104">
        <v>0</v>
      </c>
      <c r="H50" s="104">
        <v>0</v>
      </c>
      <c r="I50" s="104">
        <v>0</v>
      </c>
      <c r="J50" s="104">
        <v>0</v>
      </c>
      <c r="K50" s="105">
        <v>0</v>
      </c>
      <c r="L50" s="105">
        <v>9.0909090909090898E-2</v>
      </c>
      <c r="M50" s="105">
        <v>1.0690167563350771E-2</v>
      </c>
      <c r="N50" s="105">
        <v>5.5961839915700162E-4</v>
      </c>
      <c r="O50" s="104">
        <v>0</v>
      </c>
      <c r="P50" s="104">
        <v>0</v>
      </c>
      <c r="Q50" s="105">
        <v>0.88800000000000001</v>
      </c>
      <c r="R50" s="105" t="s">
        <v>441</v>
      </c>
      <c r="S50" s="104">
        <v>0</v>
      </c>
      <c r="T50" s="104">
        <v>0</v>
      </c>
      <c r="U50" s="104">
        <v>0</v>
      </c>
      <c r="V50" s="105" t="s">
        <v>441</v>
      </c>
      <c r="W50" s="106">
        <v>3.2999999523162802</v>
      </c>
      <c r="X50" s="106" t="s">
        <v>441</v>
      </c>
      <c r="Y50" s="105">
        <v>3.6240000724792498</v>
      </c>
      <c r="Z50" s="104">
        <v>97</v>
      </c>
      <c r="AA50" s="104">
        <v>5.4000000953674299</v>
      </c>
      <c r="AB50" s="106">
        <v>0.1</v>
      </c>
      <c r="AC50" s="105">
        <v>2469.85180664063</v>
      </c>
      <c r="AD50" s="105">
        <v>4</v>
      </c>
      <c r="AE50" s="106" t="s">
        <v>441</v>
      </c>
      <c r="AF50" s="105">
        <v>0.124060333580021</v>
      </c>
      <c r="AG50" s="105">
        <v>26.129999160766602</v>
      </c>
      <c r="AH50" s="104">
        <v>0</v>
      </c>
      <c r="AI50" s="104">
        <v>0</v>
      </c>
      <c r="AJ50" s="104">
        <v>0</v>
      </c>
      <c r="AK50" s="104">
        <v>0</v>
      </c>
      <c r="AL50" s="104">
        <v>3644</v>
      </c>
      <c r="AM50" s="104">
        <v>0</v>
      </c>
      <c r="AN50" s="104">
        <v>129</v>
      </c>
      <c r="AO50" s="106">
        <v>2.4</v>
      </c>
      <c r="AP50" s="106">
        <v>2.27</v>
      </c>
      <c r="AQ50" s="106">
        <v>10.7</v>
      </c>
      <c r="AR50" s="105">
        <v>4.0166666666666675</v>
      </c>
      <c r="AS50" s="105">
        <v>1.02296495437622</v>
      </c>
      <c r="AT50" s="104">
        <v>59</v>
      </c>
      <c r="AU50" s="106">
        <v>100</v>
      </c>
      <c r="AV50" s="105" t="s">
        <v>441</v>
      </c>
      <c r="AW50" s="105">
        <v>75.7</v>
      </c>
      <c r="AX50" s="105">
        <v>115.47</v>
      </c>
      <c r="AY50" s="104">
        <v>210000</v>
      </c>
      <c r="AZ50" s="106">
        <v>99.114684299999993</v>
      </c>
      <c r="BA50" s="106">
        <v>100</v>
      </c>
      <c r="BB50" s="104">
        <v>36915.93359375</v>
      </c>
      <c r="BC50" s="104">
        <v>10591323</v>
      </c>
      <c r="BD50" s="104">
        <v>10441288</v>
      </c>
      <c r="BE50" s="104">
        <v>77240</v>
      </c>
      <c r="BF50" s="104"/>
    </row>
    <row r="51" spans="1:58" x14ac:dyDescent="0.35">
      <c r="A51" s="128" t="s">
        <v>84</v>
      </c>
      <c r="B51" s="107" t="s">
        <v>83</v>
      </c>
      <c r="C51" s="104">
        <v>0</v>
      </c>
      <c r="D51" s="104">
        <v>0</v>
      </c>
      <c r="E51" s="104">
        <v>3396.9535000000001</v>
      </c>
      <c r="F51" s="104">
        <v>0</v>
      </c>
      <c r="G51" s="104">
        <v>0</v>
      </c>
      <c r="H51" s="104">
        <v>0</v>
      </c>
      <c r="I51" s="104">
        <v>0</v>
      </c>
      <c r="J51" s="104">
        <v>0</v>
      </c>
      <c r="K51" s="105">
        <v>0.03</v>
      </c>
      <c r="L51" s="105">
        <v>0.12121212121212099</v>
      </c>
      <c r="M51" s="105">
        <v>1.4516859099014845E-3</v>
      </c>
      <c r="N51" s="105">
        <v>6.5374749189833368E-4</v>
      </c>
      <c r="O51" s="104">
        <v>0</v>
      </c>
      <c r="P51" s="104">
        <v>0</v>
      </c>
      <c r="Q51" s="105">
        <v>0.92900000000000005</v>
      </c>
      <c r="R51" s="105" t="s">
        <v>441</v>
      </c>
      <c r="S51" s="104">
        <v>0</v>
      </c>
      <c r="T51" s="104">
        <v>0</v>
      </c>
      <c r="U51" s="104">
        <v>0</v>
      </c>
      <c r="V51" s="105" t="s">
        <v>441</v>
      </c>
      <c r="W51" s="106">
        <v>4.3000001907348597</v>
      </c>
      <c r="X51" s="106" t="s">
        <v>441</v>
      </c>
      <c r="Y51" s="105">
        <v>3.4849998950958301</v>
      </c>
      <c r="Z51" s="104">
        <v>97</v>
      </c>
      <c r="AA51" s="104">
        <v>5.0999999046325701</v>
      </c>
      <c r="AB51" s="106">
        <v>0.2</v>
      </c>
      <c r="AC51" s="105">
        <v>5083.20947265625</v>
      </c>
      <c r="AD51" s="105">
        <v>6</v>
      </c>
      <c r="AE51" s="106" t="s">
        <v>441</v>
      </c>
      <c r="AF51" s="105">
        <v>3.9864737695134801E-2</v>
      </c>
      <c r="AG51" s="105">
        <v>29.079999923706101</v>
      </c>
      <c r="AH51" s="104">
        <v>0</v>
      </c>
      <c r="AI51" s="104">
        <v>0</v>
      </c>
      <c r="AJ51" s="104">
        <v>0</v>
      </c>
      <c r="AK51" s="104">
        <v>0</v>
      </c>
      <c r="AL51" s="104">
        <v>36100</v>
      </c>
      <c r="AM51" s="104">
        <v>0</v>
      </c>
      <c r="AN51" s="104">
        <v>133</v>
      </c>
      <c r="AO51" s="106">
        <v>2.4</v>
      </c>
      <c r="AP51" s="106">
        <v>1.31</v>
      </c>
      <c r="AQ51" s="106">
        <v>6</v>
      </c>
      <c r="AR51" s="105">
        <v>3.9333333333333336</v>
      </c>
      <c r="AS51" s="105">
        <v>1.7970039844512899</v>
      </c>
      <c r="AT51" s="104">
        <v>88</v>
      </c>
      <c r="AU51" s="106">
        <v>100</v>
      </c>
      <c r="AV51" s="105" t="s">
        <v>441</v>
      </c>
      <c r="AW51" s="105">
        <v>97</v>
      </c>
      <c r="AX51" s="105">
        <v>122.89</v>
      </c>
      <c r="AY51" s="104">
        <v>150000</v>
      </c>
      <c r="AZ51" s="106">
        <v>99.597225100000003</v>
      </c>
      <c r="BA51" s="106">
        <v>100</v>
      </c>
      <c r="BB51" s="104">
        <v>50540.8125</v>
      </c>
      <c r="BC51" s="104">
        <v>5769603</v>
      </c>
      <c r="BD51" s="104">
        <v>5561565</v>
      </c>
      <c r="BE51" s="104">
        <v>42430</v>
      </c>
      <c r="BF51" s="104"/>
    </row>
    <row r="52" spans="1:58" x14ac:dyDescent="0.35">
      <c r="A52" s="128" t="s">
        <v>86</v>
      </c>
      <c r="B52" s="107" t="s">
        <v>85</v>
      </c>
      <c r="C52" s="104">
        <v>1661.997894736842</v>
      </c>
      <c r="D52" s="104">
        <v>0</v>
      </c>
      <c r="E52" s="104">
        <v>170.27199999999999</v>
      </c>
      <c r="F52" s="104">
        <v>64.953999999999994</v>
      </c>
      <c r="G52" s="104">
        <v>0</v>
      </c>
      <c r="H52" s="104">
        <v>0</v>
      </c>
      <c r="I52" s="104">
        <v>0</v>
      </c>
      <c r="J52" s="104">
        <v>29182</v>
      </c>
      <c r="K52" s="105">
        <v>0.21199999999999999</v>
      </c>
      <c r="L52" s="105">
        <v>0.87878787878787901</v>
      </c>
      <c r="M52" s="105">
        <v>0.23508595476646241</v>
      </c>
      <c r="N52" s="105">
        <v>2.4661737941291131E-2</v>
      </c>
      <c r="O52" s="104">
        <v>0</v>
      </c>
      <c r="P52" s="104">
        <v>0</v>
      </c>
      <c r="Q52" s="105">
        <v>0.47599999999999998</v>
      </c>
      <c r="R52" s="105" t="s">
        <v>441</v>
      </c>
      <c r="S52" s="104">
        <v>31416901</v>
      </c>
      <c r="T52" s="104">
        <v>69.55</v>
      </c>
      <c r="U52" s="104">
        <v>73.39</v>
      </c>
      <c r="V52" s="105">
        <v>7.3299608230590803</v>
      </c>
      <c r="W52" s="106">
        <v>61.700000762939503</v>
      </c>
      <c r="X52" s="106">
        <v>29.799999237060501</v>
      </c>
      <c r="Y52" s="105">
        <v>0.22900000214576699</v>
      </c>
      <c r="Z52" s="104">
        <v>75</v>
      </c>
      <c r="AA52" s="104">
        <v>269</v>
      </c>
      <c r="AB52" s="106">
        <v>1.3</v>
      </c>
      <c r="AC52" s="105">
        <v>146.69877624511699</v>
      </c>
      <c r="AD52" s="105">
        <v>229</v>
      </c>
      <c r="AE52" s="106">
        <v>28</v>
      </c>
      <c r="AF52" s="105" t="s">
        <v>441</v>
      </c>
      <c r="AG52" s="105">
        <v>44.130001068115199</v>
      </c>
      <c r="AH52" s="104">
        <v>0</v>
      </c>
      <c r="AI52" s="104">
        <v>0</v>
      </c>
      <c r="AJ52" s="104">
        <v>25000</v>
      </c>
      <c r="AK52" s="104">
        <v>0</v>
      </c>
      <c r="AL52" s="104">
        <v>32430</v>
      </c>
      <c r="AM52" s="104">
        <v>0</v>
      </c>
      <c r="AN52" s="104">
        <v>118</v>
      </c>
      <c r="AO52" s="106">
        <v>12.8</v>
      </c>
      <c r="AP52" s="106" t="s">
        <v>441</v>
      </c>
      <c r="AQ52" s="106" t="s">
        <v>441</v>
      </c>
      <c r="AR52" s="105">
        <v>2.8</v>
      </c>
      <c r="AS52" s="105">
        <v>-1.03046894073486</v>
      </c>
      <c r="AT52" s="104">
        <v>31</v>
      </c>
      <c r="AU52" s="106">
        <v>51.782691955566399</v>
      </c>
      <c r="AV52" s="105" t="s">
        <v>441</v>
      </c>
      <c r="AW52" s="105">
        <v>13.1</v>
      </c>
      <c r="AX52" s="105">
        <v>37.82</v>
      </c>
      <c r="AY52" s="104">
        <v>2600</v>
      </c>
      <c r="AZ52" s="106">
        <v>47.433913799999999</v>
      </c>
      <c r="BA52" s="106">
        <v>90.000867</v>
      </c>
      <c r="BB52" s="104">
        <v>3342.47729492188</v>
      </c>
      <c r="BC52" s="104">
        <v>956985</v>
      </c>
      <c r="BD52" s="104">
        <v>882901</v>
      </c>
      <c r="BE52" s="104">
        <v>23180</v>
      </c>
      <c r="BF52" s="104"/>
    </row>
    <row r="53" spans="1:58" x14ac:dyDescent="0.35">
      <c r="A53" s="128" t="s">
        <v>88</v>
      </c>
      <c r="B53" s="107" t="s">
        <v>87</v>
      </c>
      <c r="C53" s="104">
        <v>54.724210526315787</v>
      </c>
      <c r="D53" s="104">
        <v>0</v>
      </c>
      <c r="E53" s="104" t="s">
        <v>441</v>
      </c>
      <c r="F53" s="104">
        <v>8.9459999999999997</v>
      </c>
      <c r="G53" s="104">
        <v>1379.5140000000001</v>
      </c>
      <c r="H53" s="104">
        <v>145.21199999999999</v>
      </c>
      <c r="I53" s="104">
        <v>849.19200000000001</v>
      </c>
      <c r="J53" s="104">
        <v>0</v>
      </c>
      <c r="K53" s="105">
        <v>0</v>
      </c>
      <c r="L53" s="105">
        <v>0.12121212121212099</v>
      </c>
      <c r="M53" s="105">
        <v>2.4032851474793109E-4</v>
      </c>
      <c r="N53" s="105">
        <v>2.4407318953702681E-5</v>
      </c>
      <c r="O53" s="104">
        <v>0</v>
      </c>
      <c r="P53" s="104">
        <v>0</v>
      </c>
      <c r="Q53" s="105">
        <v>0.71499999999999997</v>
      </c>
      <c r="R53" s="105" t="s">
        <v>441</v>
      </c>
      <c r="S53" s="104">
        <v>28785956</v>
      </c>
      <c r="T53" s="104">
        <v>1</v>
      </c>
      <c r="U53" s="104">
        <v>0.51</v>
      </c>
      <c r="V53" s="105">
        <v>3.8554377555847199</v>
      </c>
      <c r="W53" s="106">
        <v>34</v>
      </c>
      <c r="X53" s="106" t="s">
        <v>441</v>
      </c>
      <c r="Y53" s="105">
        <v>1.77</v>
      </c>
      <c r="Z53" s="104">
        <v>77</v>
      </c>
      <c r="AA53" s="104">
        <v>1.6000000238418599</v>
      </c>
      <c r="AB53" s="106" t="s">
        <v>441</v>
      </c>
      <c r="AC53" s="105">
        <v>585.72540283203102</v>
      </c>
      <c r="AD53" s="105" t="s">
        <v>441</v>
      </c>
      <c r="AE53" s="106" t="s">
        <v>441</v>
      </c>
      <c r="AF53" s="105" t="s">
        <v>441</v>
      </c>
      <c r="AG53" s="105">
        <v>44</v>
      </c>
      <c r="AH53" s="104">
        <v>0</v>
      </c>
      <c r="AI53" s="104">
        <v>71393</v>
      </c>
      <c r="AJ53" s="104">
        <v>0</v>
      </c>
      <c r="AK53" s="104">
        <v>0</v>
      </c>
      <c r="AL53" s="104">
        <v>0</v>
      </c>
      <c r="AM53" s="104">
        <v>0</v>
      </c>
      <c r="AN53" s="104">
        <v>120</v>
      </c>
      <c r="AO53" s="106">
        <v>5.8</v>
      </c>
      <c r="AP53" s="106" t="s">
        <v>441</v>
      </c>
      <c r="AQ53" s="106" t="s">
        <v>441</v>
      </c>
      <c r="AR53" s="105" t="s">
        <v>441</v>
      </c>
      <c r="AS53" s="105">
        <v>-0.253344506025314</v>
      </c>
      <c r="AT53" s="104">
        <v>57</v>
      </c>
      <c r="AU53" s="106">
        <v>100</v>
      </c>
      <c r="AV53" s="105" t="s">
        <v>441</v>
      </c>
      <c r="AW53" s="105">
        <v>67</v>
      </c>
      <c r="AX53" s="105">
        <v>107.43</v>
      </c>
      <c r="AY53" s="104">
        <v>1000</v>
      </c>
      <c r="AZ53" s="106">
        <v>81.099999999999994</v>
      </c>
      <c r="BA53" s="106">
        <v>94.4</v>
      </c>
      <c r="BB53" s="104">
        <v>10619.951171875</v>
      </c>
      <c r="BC53" s="104">
        <v>73925</v>
      </c>
      <c r="BD53" s="104">
        <v>72323</v>
      </c>
      <c r="BE53" s="104">
        <v>750</v>
      </c>
      <c r="BF53" s="104"/>
    </row>
    <row r="54" spans="1:58" x14ac:dyDescent="0.35">
      <c r="A54" s="128" t="s">
        <v>90</v>
      </c>
      <c r="B54" s="107" t="s">
        <v>89</v>
      </c>
      <c r="C54" s="104">
        <v>12398.376842105263</v>
      </c>
      <c r="D54" s="104">
        <v>5016.0842105263155</v>
      </c>
      <c r="E54" s="104">
        <v>34960.277500000004</v>
      </c>
      <c r="F54" s="104">
        <v>36.652000000000001</v>
      </c>
      <c r="G54" s="104">
        <v>199800.12400000001</v>
      </c>
      <c r="H54" s="104">
        <v>56494.824000000001</v>
      </c>
      <c r="I54" s="104">
        <v>14196.406000000001</v>
      </c>
      <c r="J54" s="104">
        <v>0</v>
      </c>
      <c r="K54" s="105">
        <v>0</v>
      </c>
      <c r="L54" s="105">
        <v>6.0606060606060601E-2</v>
      </c>
      <c r="M54" s="105">
        <v>0.41378839337382883</v>
      </c>
      <c r="N54" s="105">
        <v>0.13497229619707043</v>
      </c>
      <c r="O54" s="104">
        <v>0</v>
      </c>
      <c r="P54" s="104">
        <v>0</v>
      </c>
      <c r="Q54" s="105">
        <v>0.73599999999999999</v>
      </c>
      <c r="R54" s="105">
        <v>2.4819399999999998E-2</v>
      </c>
      <c r="S54" s="104">
        <v>3449148</v>
      </c>
      <c r="T54" s="104">
        <v>121.47</v>
      </c>
      <c r="U54" s="104">
        <v>79.489999999999995</v>
      </c>
      <c r="V54" s="105">
        <v>0.16233462095260601</v>
      </c>
      <c r="W54" s="106">
        <v>29.899999618530298</v>
      </c>
      <c r="X54" s="106">
        <v>4</v>
      </c>
      <c r="Y54" s="105">
        <v>1.53</v>
      </c>
      <c r="Z54" s="104">
        <v>86</v>
      </c>
      <c r="AA54" s="104">
        <v>45</v>
      </c>
      <c r="AB54" s="106">
        <v>1</v>
      </c>
      <c r="AC54" s="105">
        <v>873.11767578125</v>
      </c>
      <c r="AD54" s="105">
        <v>92</v>
      </c>
      <c r="AE54" s="106">
        <v>0</v>
      </c>
      <c r="AF54" s="105">
        <v>0.45065833866878202</v>
      </c>
      <c r="AG54" s="105">
        <v>45.299999237060497</v>
      </c>
      <c r="AH54" s="104">
        <v>1795400</v>
      </c>
      <c r="AI54" s="104">
        <v>42587</v>
      </c>
      <c r="AJ54" s="104">
        <v>8000</v>
      </c>
      <c r="AK54" s="104">
        <v>0</v>
      </c>
      <c r="AL54" s="104">
        <v>583</v>
      </c>
      <c r="AM54" s="104">
        <v>0</v>
      </c>
      <c r="AN54" s="104">
        <v>109</v>
      </c>
      <c r="AO54" s="106">
        <v>13.5</v>
      </c>
      <c r="AP54" s="106">
        <v>4.09</v>
      </c>
      <c r="AQ54" s="106">
        <v>5.2</v>
      </c>
      <c r="AR54" s="105">
        <v>3.166666666666667</v>
      </c>
      <c r="AS54" s="105">
        <v>-0.353159010410309</v>
      </c>
      <c r="AT54" s="104">
        <v>30</v>
      </c>
      <c r="AU54" s="106">
        <v>100</v>
      </c>
      <c r="AV54" s="105">
        <v>92.465423583984403</v>
      </c>
      <c r="AW54" s="105">
        <v>61.3</v>
      </c>
      <c r="AX54" s="105">
        <v>80.83</v>
      </c>
      <c r="AY54" s="104">
        <v>29000</v>
      </c>
      <c r="AZ54" s="106">
        <v>83.986149299999994</v>
      </c>
      <c r="BA54" s="106">
        <v>84.700428599999995</v>
      </c>
      <c r="BB54" s="104">
        <v>16029.6240234375</v>
      </c>
      <c r="BC54" s="104">
        <v>10766998</v>
      </c>
      <c r="BD54" s="104">
        <v>10492152</v>
      </c>
      <c r="BE54" s="104">
        <v>48320</v>
      </c>
      <c r="BF54" s="104"/>
    </row>
    <row r="55" spans="1:58" x14ac:dyDescent="0.35">
      <c r="A55" s="128" t="s">
        <v>93</v>
      </c>
      <c r="B55" s="107" t="s">
        <v>92</v>
      </c>
      <c r="C55" s="104">
        <v>33563.658947368422</v>
      </c>
      <c r="D55" s="104">
        <v>12664.484210526316</v>
      </c>
      <c r="E55" s="104">
        <v>127310.45150000001</v>
      </c>
      <c r="F55" s="104">
        <v>1227.3779999999999</v>
      </c>
      <c r="G55" s="104">
        <v>0</v>
      </c>
      <c r="H55" s="104">
        <v>0</v>
      </c>
      <c r="I55" s="104">
        <v>0</v>
      </c>
      <c r="J55" s="104">
        <v>4383</v>
      </c>
      <c r="K55" s="105">
        <v>9.0999999999999998E-2</v>
      </c>
      <c r="L55" s="105">
        <v>6.0606060606060601E-2</v>
      </c>
      <c r="M55" s="105">
        <v>0.13522340102474334</v>
      </c>
      <c r="N55" s="105">
        <v>5.1735808130887271E-3</v>
      </c>
      <c r="O55" s="104">
        <v>0</v>
      </c>
      <c r="P55" s="104">
        <v>0</v>
      </c>
      <c r="Q55" s="105">
        <v>0.752</v>
      </c>
      <c r="R55" s="105">
        <v>1.4546399999999999E-2</v>
      </c>
      <c r="S55" s="104">
        <v>20534476</v>
      </c>
      <c r="T55" s="104">
        <v>186.1</v>
      </c>
      <c r="U55" s="104">
        <v>138.55000000000001</v>
      </c>
      <c r="V55" s="105">
        <v>0.19921167194843301</v>
      </c>
      <c r="W55" s="106">
        <v>14.5</v>
      </c>
      <c r="X55" s="106">
        <v>6.4000000953674299</v>
      </c>
      <c r="Y55" s="105">
        <v>1.72399997711182</v>
      </c>
      <c r="Z55" s="104">
        <v>81</v>
      </c>
      <c r="AA55" s="104">
        <v>43</v>
      </c>
      <c r="AB55" s="106">
        <v>0.3</v>
      </c>
      <c r="AC55" s="105">
        <v>980.22998046875</v>
      </c>
      <c r="AD55" s="105">
        <v>64</v>
      </c>
      <c r="AE55" s="106">
        <v>0</v>
      </c>
      <c r="AF55" s="105">
        <v>0.38488104225038899</v>
      </c>
      <c r="AG55" s="105">
        <v>45</v>
      </c>
      <c r="AH55" s="104">
        <v>423466</v>
      </c>
      <c r="AI55" s="104">
        <v>0</v>
      </c>
      <c r="AJ55" s="104">
        <v>0</v>
      </c>
      <c r="AK55" s="104">
        <v>0</v>
      </c>
      <c r="AL55" s="104">
        <v>93822</v>
      </c>
      <c r="AM55" s="104">
        <v>0</v>
      </c>
      <c r="AN55" s="104">
        <v>108</v>
      </c>
      <c r="AO55" s="106">
        <v>12.1</v>
      </c>
      <c r="AP55" s="106">
        <v>3.39</v>
      </c>
      <c r="AQ55" s="106">
        <v>5.7</v>
      </c>
      <c r="AR55" s="105">
        <v>3.8166666666666673</v>
      </c>
      <c r="AS55" s="105">
        <v>-0.320694088935852</v>
      </c>
      <c r="AT55" s="104">
        <v>34</v>
      </c>
      <c r="AU55" s="106">
        <v>99.936813354492202</v>
      </c>
      <c r="AV55" s="105">
        <v>94.350227355957003</v>
      </c>
      <c r="AW55" s="105">
        <v>54.1</v>
      </c>
      <c r="AX55" s="105">
        <v>84.3</v>
      </c>
      <c r="AY55" s="104">
        <v>62000</v>
      </c>
      <c r="AZ55" s="106">
        <v>84.688627400000001</v>
      </c>
      <c r="BA55" s="106">
        <v>86.935071100000002</v>
      </c>
      <c r="BB55" s="104">
        <v>11617.4287109375</v>
      </c>
      <c r="BC55" s="104">
        <v>16624858</v>
      </c>
      <c r="BD55" s="104">
        <v>15964890</v>
      </c>
      <c r="BE55" s="104">
        <v>248360</v>
      </c>
      <c r="BF55" s="104"/>
    </row>
    <row r="56" spans="1:58" x14ac:dyDescent="0.35">
      <c r="A56" s="128" t="s">
        <v>95</v>
      </c>
      <c r="B56" s="107" t="s">
        <v>94</v>
      </c>
      <c r="C56" s="104">
        <v>112398.41473684211</v>
      </c>
      <c r="D56" s="104">
        <v>0</v>
      </c>
      <c r="E56" s="104">
        <v>710352.14650000003</v>
      </c>
      <c r="F56" s="104">
        <v>342.27</v>
      </c>
      <c r="G56" s="104">
        <v>0</v>
      </c>
      <c r="H56" s="104">
        <v>0</v>
      </c>
      <c r="I56" s="104">
        <v>0</v>
      </c>
      <c r="J56" s="104">
        <v>0</v>
      </c>
      <c r="K56" s="105">
        <v>0</v>
      </c>
      <c r="L56" s="105">
        <v>0.18181818181818199</v>
      </c>
      <c r="M56" s="105">
        <v>0.85508525879895581</v>
      </c>
      <c r="N56" s="105">
        <v>0.7885079644035482</v>
      </c>
      <c r="O56" s="104">
        <v>0</v>
      </c>
      <c r="P56" s="104">
        <v>5</v>
      </c>
      <c r="Q56" s="105">
        <v>0.69599999999999995</v>
      </c>
      <c r="R56" s="105">
        <v>1.56572E-2</v>
      </c>
      <c r="S56" s="104">
        <v>144417563</v>
      </c>
      <c r="T56" s="104">
        <v>172.04</v>
      </c>
      <c r="U56" s="104">
        <v>40.79</v>
      </c>
      <c r="V56" s="105">
        <v>-4.9263298511505099E-2</v>
      </c>
      <c r="W56" s="106">
        <v>22.100000381469702</v>
      </c>
      <c r="X56" s="106">
        <v>7</v>
      </c>
      <c r="Y56" s="105">
        <v>2.8299999237060498</v>
      </c>
      <c r="Z56" s="104">
        <v>94</v>
      </c>
      <c r="AA56" s="104">
        <v>13</v>
      </c>
      <c r="AB56" s="106">
        <v>0.1</v>
      </c>
      <c r="AC56" s="105">
        <v>495.16506958007801</v>
      </c>
      <c r="AD56" s="105">
        <v>33</v>
      </c>
      <c r="AE56" s="106" t="s">
        <v>441</v>
      </c>
      <c r="AF56" s="105">
        <v>0.44880739053486701</v>
      </c>
      <c r="AG56" s="105">
        <v>30.75</v>
      </c>
      <c r="AH56" s="104">
        <v>32572.000000000004</v>
      </c>
      <c r="AI56" s="104">
        <v>0</v>
      </c>
      <c r="AJ56" s="104">
        <v>0</v>
      </c>
      <c r="AK56" s="104">
        <v>81813</v>
      </c>
      <c r="AL56" s="104">
        <v>242169</v>
      </c>
      <c r="AM56" s="104">
        <v>0</v>
      </c>
      <c r="AN56" s="104">
        <v>152</v>
      </c>
      <c r="AO56" s="106">
        <v>4.5</v>
      </c>
      <c r="AP56" s="106">
        <v>7.47</v>
      </c>
      <c r="AQ56" s="106">
        <v>9.8000000000000007</v>
      </c>
      <c r="AR56" s="105">
        <v>3.3166666666666673</v>
      </c>
      <c r="AS56" s="105">
        <v>-0.61925327777862504</v>
      </c>
      <c r="AT56" s="104">
        <v>35</v>
      </c>
      <c r="AU56" s="106">
        <v>100</v>
      </c>
      <c r="AV56" s="105">
        <v>80.8048095703125</v>
      </c>
      <c r="AW56" s="105">
        <v>41.2</v>
      </c>
      <c r="AX56" s="105">
        <v>113.7</v>
      </c>
      <c r="AY56" s="104">
        <v>83000</v>
      </c>
      <c r="AZ56" s="106">
        <v>94.720670499999997</v>
      </c>
      <c r="BA56" s="106">
        <v>99.4255663</v>
      </c>
      <c r="BB56" s="104">
        <v>11582.59375</v>
      </c>
      <c r="BC56" s="104">
        <v>97553152</v>
      </c>
      <c r="BD56" s="104">
        <v>91379338</v>
      </c>
      <c r="BE56" s="104">
        <v>995450</v>
      </c>
      <c r="BF56" s="104"/>
    </row>
    <row r="57" spans="1:58" x14ac:dyDescent="0.35">
      <c r="A57" s="128" t="s">
        <v>97</v>
      </c>
      <c r="B57" s="107" t="s">
        <v>96</v>
      </c>
      <c r="C57" s="104">
        <v>11831.482105263158</v>
      </c>
      <c r="D57" s="104">
        <v>4977.9768421052631</v>
      </c>
      <c r="E57" s="104">
        <v>7803.7894999999999</v>
      </c>
      <c r="F57" s="104">
        <v>211.93</v>
      </c>
      <c r="G57" s="104">
        <v>36733.846000000005</v>
      </c>
      <c r="H57" s="104">
        <v>865.05150000000003</v>
      </c>
      <c r="I57" s="104">
        <v>990.77400000000011</v>
      </c>
      <c r="J57" s="104">
        <v>33333</v>
      </c>
      <c r="K57" s="105">
        <v>0.152</v>
      </c>
      <c r="L57" s="105">
        <v>3.03030303030303E-2</v>
      </c>
      <c r="M57" s="105">
        <v>0.39857097587530138</v>
      </c>
      <c r="N57" s="105">
        <v>0.19858805442407043</v>
      </c>
      <c r="O57" s="104">
        <v>0</v>
      </c>
      <c r="P57" s="104">
        <v>0</v>
      </c>
      <c r="Q57" s="105">
        <v>0.67400000000000004</v>
      </c>
      <c r="R57" s="105" t="s">
        <v>441</v>
      </c>
      <c r="S57" s="104">
        <v>3068797</v>
      </c>
      <c r="T57" s="104">
        <v>111.01</v>
      </c>
      <c r="U57" s="104">
        <v>137.09</v>
      </c>
      <c r="V57" s="105">
        <v>0.64888191223144498</v>
      </c>
      <c r="W57" s="106">
        <v>14.5</v>
      </c>
      <c r="X57" s="106">
        <v>6.5999999046325701</v>
      </c>
      <c r="Y57" s="105">
        <v>1.5959999561309799</v>
      </c>
      <c r="Z57" s="104">
        <v>85</v>
      </c>
      <c r="AA57" s="104">
        <v>72</v>
      </c>
      <c r="AB57" s="106">
        <v>0.6</v>
      </c>
      <c r="AC57" s="105">
        <v>578.4609375</v>
      </c>
      <c r="AD57" s="105">
        <v>54</v>
      </c>
      <c r="AE57" s="106">
        <v>0</v>
      </c>
      <c r="AF57" s="105">
        <v>0.39229273101024498</v>
      </c>
      <c r="AG57" s="105">
        <v>40</v>
      </c>
      <c r="AH57" s="104">
        <v>0</v>
      </c>
      <c r="AI57" s="104">
        <v>584</v>
      </c>
      <c r="AJ57" s="104">
        <v>396208</v>
      </c>
      <c r="AK57" s="104">
        <v>0</v>
      </c>
      <c r="AL57" s="104">
        <v>48</v>
      </c>
      <c r="AM57" s="104">
        <v>0</v>
      </c>
      <c r="AN57" s="104">
        <v>114</v>
      </c>
      <c r="AO57" s="106">
        <v>12.3</v>
      </c>
      <c r="AP57" s="106">
        <v>4.28</v>
      </c>
      <c r="AQ57" s="106">
        <v>3</v>
      </c>
      <c r="AR57" s="105">
        <v>2.9333333333333331</v>
      </c>
      <c r="AS57" s="105">
        <v>-0.365649104118347</v>
      </c>
      <c r="AT57" s="104">
        <v>35</v>
      </c>
      <c r="AU57" s="106">
        <v>98.618896484375</v>
      </c>
      <c r="AV57" s="105">
        <v>87.648216247558594</v>
      </c>
      <c r="AW57" s="105">
        <v>29</v>
      </c>
      <c r="AX57" s="105">
        <v>140.75</v>
      </c>
      <c r="AY57" s="104">
        <v>11000</v>
      </c>
      <c r="AZ57" s="106">
        <v>74.992242500000003</v>
      </c>
      <c r="BA57" s="106">
        <v>93.847496500000005</v>
      </c>
      <c r="BB57" s="104">
        <v>8006.05908203125</v>
      </c>
      <c r="BC57" s="104">
        <v>6377853</v>
      </c>
      <c r="BD57" s="104">
        <v>6108926</v>
      </c>
      <c r="BE57" s="104">
        <v>20720</v>
      </c>
      <c r="BF57" s="104"/>
    </row>
    <row r="58" spans="1:58" x14ac:dyDescent="0.35">
      <c r="A58" s="128" t="s">
        <v>99</v>
      </c>
      <c r="B58" s="107" t="s">
        <v>98</v>
      </c>
      <c r="C58" s="104">
        <v>0</v>
      </c>
      <c r="D58" s="104">
        <v>0</v>
      </c>
      <c r="E58" s="104">
        <v>5450.8605000000007</v>
      </c>
      <c r="F58" s="104">
        <v>0</v>
      </c>
      <c r="G58" s="104">
        <v>0</v>
      </c>
      <c r="H58" s="104">
        <v>0</v>
      </c>
      <c r="I58" s="104">
        <v>0</v>
      </c>
      <c r="J58" s="104">
        <v>0</v>
      </c>
      <c r="K58" s="105">
        <v>0</v>
      </c>
      <c r="L58" s="105">
        <v>0.21212121212121199</v>
      </c>
      <c r="M58" s="105">
        <v>0.2637046087529219</v>
      </c>
      <c r="N58" s="105">
        <v>0.12289426773269159</v>
      </c>
      <c r="O58" s="104">
        <v>0</v>
      </c>
      <c r="P58" s="104">
        <v>0</v>
      </c>
      <c r="Q58" s="105">
        <v>0.59099999999999997</v>
      </c>
      <c r="R58" s="105" t="s">
        <v>441</v>
      </c>
      <c r="S58" s="104">
        <v>0</v>
      </c>
      <c r="T58" s="104">
        <v>6.64</v>
      </c>
      <c r="U58" s="104">
        <v>6.14</v>
      </c>
      <c r="V58" s="105">
        <v>7.0956289768218994E-2</v>
      </c>
      <c r="W58" s="106">
        <v>89.599998474121094</v>
      </c>
      <c r="X58" s="106">
        <v>5.5999999046325701</v>
      </c>
      <c r="Y58" s="105" t="s">
        <v>441</v>
      </c>
      <c r="Z58" s="104">
        <v>30</v>
      </c>
      <c r="AA58" s="104">
        <v>191</v>
      </c>
      <c r="AB58" s="106">
        <v>6.2</v>
      </c>
      <c r="AC58" s="105">
        <v>789.578857421875</v>
      </c>
      <c r="AD58" s="105">
        <v>342</v>
      </c>
      <c r="AE58" s="106">
        <v>69</v>
      </c>
      <c r="AF58" s="105" t="s">
        <v>441</v>
      </c>
      <c r="AG58" s="105" t="s">
        <v>441</v>
      </c>
      <c r="AH58" s="104">
        <v>0</v>
      </c>
      <c r="AI58" s="104">
        <v>0</v>
      </c>
      <c r="AJ58" s="104">
        <v>0</v>
      </c>
      <c r="AK58" s="104">
        <v>0</v>
      </c>
      <c r="AL58" s="104">
        <v>0</v>
      </c>
      <c r="AM58" s="104">
        <v>0</v>
      </c>
      <c r="AN58" s="104">
        <v>126</v>
      </c>
      <c r="AO58" s="106">
        <v>7</v>
      </c>
      <c r="AP58" s="106" t="s">
        <v>441</v>
      </c>
      <c r="AQ58" s="106" t="s">
        <v>441</v>
      </c>
      <c r="AR58" s="105" t="s">
        <v>441</v>
      </c>
      <c r="AS58" s="105">
        <v>-1.43754398822784</v>
      </c>
      <c r="AT58" s="104">
        <v>16</v>
      </c>
      <c r="AU58" s="106">
        <v>67.889289855957003</v>
      </c>
      <c r="AV58" s="105">
        <v>95.195663452148395</v>
      </c>
      <c r="AW58" s="105">
        <v>23.8</v>
      </c>
      <c r="AX58" s="105">
        <v>65.900000000000006</v>
      </c>
      <c r="AY58" s="104">
        <v>3200</v>
      </c>
      <c r="AZ58" s="106">
        <v>74.5378872</v>
      </c>
      <c r="BA58" s="106">
        <v>47.868201499999998</v>
      </c>
      <c r="BB58" s="104">
        <v>24816.8671875</v>
      </c>
      <c r="BC58" s="104">
        <v>1267689</v>
      </c>
      <c r="BD58" s="104">
        <v>822589</v>
      </c>
      <c r="BE58" s="104">
        <v>28050</v>
      </c>
      <c r="BF58" s="104"/>
    </row>
    <row r="59" spans="1:58" x14ac:dyDescent="0.35">
      <c r="A59" s="128" t="s">
        <v>101</v>
      </c>
      <c r="B59" s="107" t="s">
        <v>100</v>
      </c>
      <c r="C59" s="104">
        <v>3277.202105263158</v>
      </c>
      <c r="D59" s="104">
        <v>0</v>
      </c>
      <c r="E59" s="104">
        <v>7783.0664999999999</v>
      </c>
      <c r="F59" s="104">
        <v>0</v>
      </c>
      <c r="G59" s="104">
        <v>0</v>
      </c>
      <c r="H59" s="104">
        <v>0</v>
      </c>
      <c r="I59" s="104">
        <v>0</v>
      </c>
      <c r="J59" s="104">
        <v>169696</v>
      </c>
      <c r="K59" s="105">
        <v>9.0999999999999998E-2</v>
      </c>
      <c r="L59" s="105">
        <v>0.54545454545454497</v>
      </c>
      <c r="M59" s="105">
        <v>0.40680031422594709</v>
      </c>
      <c r="N59" s="105">
        <v>9.2238815673848312E-2</v>
      </c>
      <c r="O59" s="104">
        <v>0</v>
      </c>
      <c r="P59" s="104">
        <v>0</v>
      </c>
      <c r="Q59" s="105">
        <v>0.44</v>
      </c>
      <c r="R59" s="105" t="s">
        <v>441</v>
      </c>
      <c r="S59" s="104">
        <v>16762768</v>
      </c>
      <c r="T59" s="104">
        <v>10.210000000000001</v>
      </c>
      <c r="U59" s="104">
        <v>17.399999999999999</v>
      </c>
      <c r="V59" s="105" t="s">
        <v>441</v>
      </c>
      <c r="W59" s="106">
        <v>43.099998474121101</v>
      </c>
      <c r="X59" s="106">
        <v>38.799999237060497</v>
      </c>
      <c r="Y59" s="105" t="s">
        <v>441</v>
      </c>
      <c r="Z59" s="104">
        <v>99</v>
      </c>
      <c r="AA59" s="104">
        <v>67</v>
      </c>
      <c r="AB59" s="106">
        <v>0.6</v>
      </c>
      <c r="AC59" s="105">
        <v>56.226722717285199</v>
      </c>
      <c r="AD59" s="105">
        <v>501</v>
      </c>
      <c r="AE59" s="106">
        <v>4</v>
      </c>
      <c r="AF59" s="105" t="s">
        <v>441</v>
      </c>
      <c r="AG59" s="105" t="s">
        <v>441</v>
      </c>
      <c r="AH59" s="104">
        <v>0</v>
      </c>
      <c r="AI59" s="104">
        <v>0</v>
      </c>
      <c r="AJ59" s="104">
        <v>0</v>
      </c>
      <c r="AK59" s="104">
        <v>0</v>
      </c>
      <c r="AL59" s="104">
        <v>2215</v>
      </c>
      <c r="AM59" s="104">
        <v>163</v>
      </c>
      <c r="AN59" s="104">
        <v>99</v>
      </c>
      <c r="AO59" s="106">
        <v>28.8</v>
      </c>
      <c r="AP59" s="106" t="s">
        <v>441</v>
      </c>
      <c r="AQ59" s="106" t="s">
        <v>441</v>
      </c>
      <c r="AR59" s="105" t="s">
        <v>441</v>
      </c>
      <c r="AS59" s="105">
        <v>-1.7266470193862899</v>
      </c>
      <c r="AT59" s="104">
        <v>24</v>
      </c>
      <c r="AU59" s="106">
        <v>46.680461883544901</v>
      </c>
      <c r="AV59" s="105">
        <v>73.845252990722699</v>
      </c>
      <c r="AW59" s="105">
        <v>1.2</v>
      </c>
      <c r="AX59" s="105">
        <v>7.29</v>
      </c>
      <c r="AY59" s="104">
        <v>4700</v>
      </c>
      <c r="AZ59" s="106">
        <v>15.7297057</v>
      </c>
      <c r="BA59" s="106">
        <v>57.780045600000001</v>
      </c>
      <c r="BB59" s="104">
        <v>1411.15759277344</v>
      </c>
      <c r="BC59" s="104">
        <v>5110444</v>
      </c>
      <c r="BD59" s="104">
        <v>5288763</v>
      </c>
      <c r="BE59" s="104">
        <v>101000</v>
      </c>
      <c r="BF59" s="104"/>
    </row>
    <row r="60" spans="1:58" x14ac:dyDescent="0.35">
      <c r="A60" s="128" t="s">
        <v>103</v>
      </c>
      <c r="B60" s="107" t="s">
        <v>102</v>
      </c>
      <c r="C60" s="104">
        <v>0</v>
      </c>
      <c r="D60" s="104">
        <v>0</v>
      </c>
      <c r="E60" s="104">
        <v>5412.49</v>
      </c>
      <c r="F60" s="104">
        <v>0</v>
      </c>
      <c r="G60" s="104">
        <v>0</v>
      </c>
      <c r="H60" s="104">
        <v>0</v>
      </c>
      <c r="I60" s="104">
        <v>0</v>
      </c>
      <c r="J60" s="104">
        <v>0</v>
      </c>
      <c r="K60" s="105">
        <v>0</v>
      </c>
      <c r="L60" s="105">
        <v>0</v>
      </c>
      <c r="M60" s="105">
        <v>3.2196388300475679E-3</v>
      </c>
      <c r="N60" s="105">
        <v>3.5521820181314185E-4</v>
      </c>
      <c r="O60" s="104">
        <v>0</v>
      </c>
      <c r="P60" s="104">
        <v>0</v>
      </c>
      <c r="Q60" s="105">
        <v>0.871</v>
      </c>
      <c r="R60" s="105" t="s">
        <v>441</v>
      </c>
      <c r="S60" s="104">
        <v>23229</v>
      </c>
      <c r="T60" s="104">
        <v>0</v>
      </c>
      <c r="U60" s="104">
        <v>0</v>
      </c>
      <c r="V60" s="105" t="s">
        <v>441</v>
      </c>
      <c r="W60" s="106">
        <v>2.7000000476837198</v>
      </c>
      <c r="X60" s="106" t="s">
        <v>441</v>
      </c>
      <c r="Y60" s="105">
        <v>3.2420001029968302</v>
      </c>
      <c r="Z60" s="104">
        <v>93</v>
      </c>
      <c r="AA60" s="104">
        <v>15</v>
      </c>
      <c r="AB60" s="106">
        <v>1.3</v>
      </c>
      <c r="AC60" s="105">
        <v>1886.81433105469</v>
      </c>
      <c r="AD60" s="105">
        <v>9</v>
      </c>
      <c r="AE60" s="106" t="s">
        <v>441</v>
      </c>
      <c r="AF60" s="105">
        <v>0.121515889317759</v>
      </c>
      <c r="AG60" s="105">
        <v>33.150001525878899</v>
      </c>
      <c r="AH60" s="104">
        <v>0</v>
      </c>
      <c r="AI60" s="104">
        <v>0</v>
      </c>
      <c r="AJ60" s="104">
        <v>0</v>
      </c>
      <c r="AK60" s="104">
        <v>0</v>
      </c>
      <c r="AL60" s="104">
        <v>403</v>
      </c>
      <c r="AM60" s="104">
        <v>0</v>
      </c>
      <c r="AN60" s="104">
        <v>129</v>
      </c>
      <c r="AO60" s="106">
        <v>2.4</v>
      </c>
      <c r="AP60" s="106">
        <v>2.76</v>
      </c>
      <c r="AQ60" s="106">
        <v>7.4</v>
      </c>
      <c r="AR60" s="105" t="s">
        <v>441</v>
      </c>
      <c r="AS60" s="105">
        <v>1.11649405956268</v>
      </c>
      <c r="AT60" s="104">
        <v>73</v>
      </c>
      <c r="AU60" s="106">
        <v>100</v>
      </c>
      <c r="AV60" s="105">
        <v>99.823509216308594</v>
      </c>
      <c r="AW60" s="105">
        <v>87.2</v>
      </c>
      <c r="AX60" s="105">
        <v>148.68</v>
      </c>
      <c r="AY60" s="104">
        <v>53000</v>
      </c>
      <c r="AZ60" s="106">
        <v>97.232365799999997</v>
      </c>
      <c r="BA60" s="106">
        <v>99.641001200000005</v>
      </c>
      <c r="BB60" s="104">
        <v>31637.677734375</v>
      </c>
      <c r="BC60" s="104">
        <v>1315480</v>
      </c>
      <c r="BD60" s="104">
        <v>1258179</v>
      </c>
      <c r="BE60" s="104">
        <v>42390</v>
      </c>
      <c r="BF60" s="104"/>
    </row>
    <row r="61" spans="1:58" x14ac:dyDescent="0.35">
      <c r="A61" s="127" t="s">
        <v>1081</v>
      </c>
      <c r="B61" s="107" t="s">
        <v>308</v>
      </c>
      <c r="C61" s="104">
        <v>0</v>
      </c>
      <c r="D61" s="104">
        <v>0</v>
      </c>
      <c r="E61" s="104">
        <v>7092.7834999999995</v>
      </c>
      <c r="F61" s="104">
        <v>0</v>
      </c>
      <c r="G61" s="104">
        <v>161.12649999999999</v>
      </c>
      <c r="H61" s="104">
        <v>0</v>
      </c>
      <c r="I61" s="104">
        <v>0</v>
      </c>
      <c r="J61" s="104">
        <v>64303</v>
      </c>
      <c r="K61" s="105">
        <v>0.152</v>
      </c>
      <c r="L61" s="105">
        <v>9.0909090909090898E-2</v>
      </c>
      <c r="M61" s="105">
        <v>0.12297076802401842</v>
      </c>
      <c r="N61" s="105">
        <v>9.0090920200486563E-2</v>
      </c>
      <c r="O61" s="104">
        <v>0</v>
      </c>
      <c r="P61" s="104">
        <v>0</v>
      </c>
      <c r="Q61" s="105">
        <v>0.58799999999999997</v>
      </c>
      <c r="R61" s="105">
        <v>0.1127676</v>
      </c>
      <c r="S61" s="104">
        <v>5749920</v>
      </c>
      <c r="T61" s="104">
        <v>59.25</v>
      </c>
      <c r="U61" s="104">
        <v>79.78</v>
      </c>
      <c r="V61" s="105" t="s">
        <v>441</v>
      </c>
      <c r="W61" s="106">
        <v>70.400001525878906</v>
      </c>
      <c r="X61" s="106">
        <v>5.8000001907348597</v>
      </c>
      <c r="Y61" s="105">
        <v>0.17000000178813901</v>
      </c>
      <c r="Z61" s="104">
        <v>89</v>
      </c>
      <c r="AA61" s="104">
        <v>398</v>
      </c>
      <c r="AB61" s="106">
        <v>27.2</v>
      </c>
      <c r="AC61" s="105" t="s">
        <v>441</v>
      </c>
      <c r="AD61" s="105">
        <v>389</v>
      </c>
      <c r="AE61" s="106">
        <v>1</v>
      </c>
      <c r="AF61" s="105">
        <v>0.56904798116232802</v>
      </c>
      <c r="AG61" s="105">
        <v>51.450000762939503</v>
      </c>
      <c r="AH61" s="104">
        <v>492000</v>
      </c>
      <c r="AI61" s="104">
        <v>0</v>
      </c>
      <c r="AJ61" s="104">
        <v>0</v>
      </c>
      <c r="AK61" s="104">
        <v>0</v>
      </c>
      <c r="AL61" s="104">
        <v>849</v>
      </c>
      <c r="AM61" s="104">
        <v>0</v>
      </c>
      <c r="AN61" s="104">
        <v>104</v>
      </c>
      <c r="AO61" s="106">
        <v>19.600000000000001</v>
      </c>
      <c r="AP61" s="106" t="s">
        <v>441</v>
      </c>
      <c r="AQ61" s="106" t="s">
        <v>441</v>
      </c>
      <c r="AR61" s="105">
        <v>3.2333333333333329</v>
      </c>
      <c r="AS61" s="105">
        <v>-0.55670374631881703</v>
      </c>
      <c r="AT61" s="104">
        <v>38</v>
      </c>
      <c r="AU61" s="106">
        <v>65.790206909179702</v>
      </c>
      <c r="AV61" s="105">
        <v>87.470191955566406</v>
      </c>
      <c r="AW61" s="105">
        <v>28.6</v>
      </c>
      <c r="AX61" s="105">
        <v>76.37</v>
      </c>
      <c r="AY61" s="104">
        <v>7200</v>
      </c>
      <c r="AZ61" s="106">
        <v>57.467450900000003</v>
      </c>
      <c r="BA61" s="106">
        <v>74.1342602</v>
      </c>
      <c r="BB61" s="104">
        <v>8496.26953125</v>
      </c>
      <c r="BC61" s="104">
        <v>1367254</v>
      </c>
      <c r="BD61" s="104">
        <v>1277952</v>
      </c>
      <c r="BE61" s="104">
        <v>17200</v>
      </c>
      <c r="BF61" s="104"/>
    </row>
    <row r="62" spans="1:58" x14ac:dyDescent="0.35">
      <c r="A62" s="128" t="s">
        <v>105</v>
      </c>
      <c r="B62" s="107" t="s">
        <v>104</v>
      </c>
      <c r="C62" s="104">
        <v>89829.43578947369</v>
      </c>
      <c r="D62" s="104">
        <v>0</v>
      </c>
      <c r="E62" s="104">
        <v>184395.02049999998</v>
      </c>
      <c r="F62" s="104">
        <v>0</v>
      </c>
      <c r="G62" s="104">
        <v>0</v>
      </c>
      <c r="H62" s="104">
        <v>0</v>
      </c>
      <c r="I62" s="104">
        <v>0</v>
      </c>
      <c r="J62" s="104">
        <v>1914905</v>
      </c>
      <c r="K62" s="105">
        <v>0.36399999999999999</v>
      </c>
      <c r="L62" s="105">
        <v>6.0606060606060601E-2</v>
      </c>
      <c r="M62" s="105">
        <v>0.97927037006886197</v>
      </c>
      <c r="N62" s="105">
        <v>0.90700243505665556</v>
      </c>
      <c r="O62" s="104">
        <v>0</v>
      </c>
      <c r="P62" s="104">
        <v>5</v>
      </c>
      <c r="Q62" s="105">
        <v>0.46300000000000002</v>
      </c>
      <c r="R62" s="105">
        <v>0.48997890949249301</v>
      </c>
      <c r="S62" s="104">
        <v>1874659489</v>
      </c>
      <c r="T62" s="104">
        <v>2050.88</v>
      </c>
      <c r="U62" s="104">
        <v>2206.62</v>
      </c>
      <c r="V62" s="105">
        <v>5.1427755355834996</v>
      </c>
      <c r="W62" s="106">
        <v>58.5</v>
      </c>
      <c r="X62" s="106">
        <v>23.600000381469702</v>
      </c>
      <c r="Y62" s="105">
        <v>2.19999998807907E-2</v>
      </c>
      <c r="Z62" s="104">
        <v>65</v>
      </c>
      <c r="AA62" s="104">
        <v>164</v>
      </c>
      <c r="AB62" s="106">
        <v>1.1000000000000001</v>
      </c>
      <c r="AC62" s="105">
        <v>65.601943969726605</v>
      </c>
      <c r="AD62" s="105">
        <v>353</v>
      </c>
      <c r="AE62" s="106">
        <v>48</v>
      </c>
      <c r="AF62" s="105">
        <v>0.50213502706809598</v>
      </c>
      <c r="AG62" s="105">
        <v>33.169998168945298</v>
      </c>
      <c r="AH62" s="104">
        <v>493080</v>
      </c>
      <c r="AI62" s="104">
        <v>0</v>
      </c>
      <c r="AJ62" s="104">
        <v>21</v>
      </c>
      <c r="AK62" s="104">
        <v>1663396</v>
      </c>
      <c r="AL62" s="104">
        <v>898115</v>
      </c>
      <c r="AM62" s="104">
        <v>0</v>
      </c>
      <c r="AN62" s="104">
        <v>99</v>
      </c>
      <c r="AO62" s="106">
        <v>28.8</v>
      </c>
      <c r="AP62" s="106">
        <v>6.25</v>
      </c>
      <c r="AQ62" s="106">
        <v>9</v>
      </c>
      <c r="AR62" s="105">
        <v>3.85</v>
      </c>
      <c r="AS62" s="105">
        <v>-0.69918471574783303</v>
      </c>
      <c r="AT62" s="104">
        <v>34</v>
      </c>
      <c r="AU62" s="106">
        <v>42.900001525878899</v>
      </c>
      <c r="AV62" s="105">
        <v>49.031520843505902</v>
      </c>
      <c r="AW62" s="105">
        <v>15.4</v>
      </c>
      <c r="AX62" s="105">
        <v>50.51</v>
      </c>
      <c r="AY62" s="104">
        <v>84000</v>
      </c>
      <c r="AZ62" s="106">
        <v>28.021381600000002</v>
      </c>
      <c r="BA62" s="106">
        <v>57.297217099999997</v>
      </c>
      <c r="BB62" s="104">
        <v>1899.20812988281</v>
      </c>
      <c r="BC62" s="104">
        <v>104957440</v>
      </c>
      <c r="BD62" s="104">
        <v>98880804</v>
      </c>
      <c r="BE62" s="104">
        <v>1000000</v>
      </c>
      <c r="BF62" s="104"/>
    </row>
    <row r="63" spans="1:58" x14ac:dyDescent="0.35">
      <c r="A63" s="128" t="s">
        <v>107</v>
      </c>
      <c r="B63" s="107" t="s">
        <v>106</v>
      </c>
      <c r="C63" s="104">
        <v>951.02736842105264</v>
      </c>
      <c r="D63" s="104">
        <v>0</v>
      </c>
      <c r="E63" s="104" t="s">
        <v>441</v>
      </c>
      <c r="F63" s="104">
        <v>38.863999999999997</v>
      </c>
      <c r="G63" s="104">
        <v>11440.004000000001</v>
      </c>
      <c r="H63" s="104">
        <v>448.69749999999999</v>
      </c>
      <c r="I63" s="104">
        <v>0</v>
      </c>
      <c r="J63" s="104">
        <v>10013</v>
      </c>
      <c r="K63" s="105">
        <v>6.0999999999999999E-2</v>
      </c>
      <c r="L63" s="105">
        <v>3.03030303030303E-2</v>
      </c>
      <c r="M63" s="105">
        <v>1.054688949368906E-2</v>
      </c>
      <c r="N63" s="105">
        <v>6.9316532601410557E-3</v>
      </c>
      <c r="O63" s="104">
        <v>0</v>
      </c>
      <c r="P63" s="104">
        <v>0</v>
      </c>
      <c r="Q63" s="105">
        <v>0.74099999999999999</v>
      </c>
      <c r="R63" s="105" t="s">
        <v>441</v>
      </c>
      <c r="S63" s="104">
        <v>1890171</v>
      </c>
      <c r="T63" s="104">
        <v>85.63</v>
      </c>
      <c r="U63" s="104">
        <v>95.31</v>
      </c>
      <c r="V63" s="105">
        <v>3.0285210609436</v>
      </c>
      <c r="W63" s="106">
        <v>25.299999237060501</v>
      </c>
      <c r="X63" s="106" t="s">
        <v>441</v>
      </c>
      <c r="Y63" s="105">
        <v>0.42599999904632602</v>
      </c>
      <c r="Z63" s="104">
        <v>94</v>
      </c>
      <c r="AA63" s="104">
        <v>49</v>
      </c>
      <c r="AB63" s="106">
        <v>0.1</v>
      </c>
      <c r="AC63" s="105">
        <v>331.35763549804699</v>
      </c>
      <c r="AD63" s="105">
        <v>30</v>
      </c>
      <c r="AE63" s="106" t="s">
        <v>441</v>
      </c>
      <c r="AF63" s="105">
        <v>0.351733546371646</v>
      </c>
      <c r="AG63" s="105">
        <v>42.779998779296903</v>
      </c>
      <c r="AH63" s="104">
        <v>355000</v>
      </c>
      <c r="AI63" s="104">
        <v>0</v>
      </c>
      <c r="AJ63" s="104">
        <v>179200</v>
      </c>
      <c r="AK63" s="104">
        <v>0</v>
      </c>
      <c r="AL63" s="104">
        <v>4</v>
      </c>
      <c r="AM63" s="104">
        <v>0</v>
      </c>
      <c r="AN63" s="104">
        <v>123</v>
      </c>
      <c r="AO63" s="106">
        <v>4.5999999999999996</v>
      </c>
      <c r="AP63" s="106">
        <v>5.13</v>
      </c>
      <c r="AQ63" s="106">
        <v>8.3000000000000007</v>
      </c>
      <c r="AR63" s="105">
        <v>4.95</v>
      </c>
      <c r="AS63" s="105">
        <v>9.2675000429153401E-2</v>
      </c>
      <c r="AT63" s="104" t="s">
        <v>441</v>
      </c>
      <c r="AU63" s="106">
        <v>98.646049499511705</v>
      </c>
      <c r="AV63" s="105" t="s">
        <v>441</v>
      </c>
      <c r="AW63" s="105">
        <v>46.5</v>
      </c>
      <c r="AX63" s="105">
        <v>103.3</v>
      </c>
      <c r="AY63" s="104">
        <v>3400</v>
      </c>
      <c r="AZ63" s="106">
        <v>91.120577699999998</v>
      </c>
      <c r="BA63" s="106">
        <v>95.691067899999993</v>
      </c>
      <c r="BB63" s="104">
        <v>9554.6025390625</v>
      </c>
      <c r="BC63" s="104">
        <v>905502</v>
      </c>
      <c r="BD63" s="104">
        <v>805792</v>
      </c>
      <c r="BE63" s="104">
        <v>18270</v>
      </c>
      <c r="BF63" s="104"/>
    </row>
    <row r="64" spans="1:58" x14ac:dyDescent="0.35">
      <c r="A64" s="128" t="s">
        <v>109</v>
      </c>
      <c r="B64" s="107" t="s">
        <v>108</v>
      </c>
      <c r="C64" s="104">
        <v>0</v>
      </c>
      <c r="D64" s="104">
        <v>0</v>
      </c>
      <c r="E64" s="104" t="s">
        <v>441</v>
      </c>
      <c r="F64" s="104">
        <v>0</v>
      </c>
      <c r="G64" s="104">
        <v>0</v>
      </c>
      <c r="H64" s="104">
        <v>0</v>
      </c>
      <c r="I64" s="104">
        <v>0</v>
      </c>
      <c r="J64" s="104">
        <v>0</v>
      </c>
      <c r="K64" s="105">
        <v>0</v>
      </c>
      <c r="L64" s="105">
        <v>0</v>
      </c>
      <c r="M64" s="105">
        <v>2.2937517456727862E-3</v>
      </c>
      <c r="N64" s="105">
        <v>1.7963602793316269E-3</v>
      </c>
      <c r="O64" s="104">
        <v>0</v>
      </c>
      <c r="P64" s="104">
        <v>0</v>
      </c>
      <c r="Q64" s="105">
        <v>0.92</v>
      </c>
      <c r="R64" s="105" t="s">
        <v>441</v>
      </c>
      <c r="S64" s="104">
        <v>0</v>
      </c>
      <c r="T64" s="104">
        <v>0</v>
      </c>
      <c r="U64" s="104">
        <v>0</v>
      </c>
      <c r="V64" s="105" t="s">
        <v>441</v>
      </c>
      <c r="W64" s="106">
        <v>2.2999999523162802</v>
      </c>
      <c r="X64" s="106" t="s">
        <v>441</v>
      </c>
      <c r="Y64" s="105">
        <v>2.9049999713897701</v>
      </c>
      <c r="Z64" s="104">
        <v>94</v>
      </c>
      <c r="AA64" s="104">
        <v>4.9000000953674299</v>
      </c>
      <c r="AB64" s="106" t="s">
        <v>441</v>
      </c>
      <c r="AC64" s="105">
        <v>3996.43676757813</v>
      </c>
      <c r="AD64" s="105">
        <v>3</v>
      </c>
      <c r="AE64" s="106" t="s">
        <v>441</v>
      </c>
      <c r="AF64" s="105">
        <v>5.7870968106804102E-2</v>
      </c>
      <c r="AG64" s="105">
        <v>27.120000839233398</v>
      </c>
      <c r="AH64" s="104">
        <v>0</v>
      </c>
      <c r="AI64" s="104">
        <v>0</v>
      </c>
      <c r="AJ64" s="104">
        <v>0</v>
      </c>
      <c r="AK64" s="104">
        <v>0</v>
      </c>
      <c r="AL64" s="104">
        <v>21599</v>
      </c>
      <c r="AM64" s="104">
        <v>0</v>
      </c>
      <c r="AN64" s="104">
        <v>134</v>
      </c>
      <c r="AO64" s="106">
        <v>2.4</v>
      </c>
      <c r="AP64" s="106">
        <v>1.6</v>
      </c>
      <c r="AQ64" s="106">
        <v>6.2</v>
      </c>
      <c r="AR64" s="105">
        <v>4.1166666666666663</v>
      </c>
      <c r="AS64" s="105">
        <v>1.9368929862976101</v>
      </c>
      <c r="AT64" s="104">
        <v>85</v>
      </c>
      <c r="AU64" s="106">
        <v>100</v>
      </c>
      <c r="AV64" s="105" t="s">
        <v>441</v>
      </c>
      <c r="AW64" s="105">
        <v>87.7</v>
      </c>
      <c r="AX64" s="105">
        <v>134.47999999999999</v>
      </c>
      <c r="AY64" s="104">
        <v>260000</v>
      </c>
      <c r="AZ64" s="106">
        <v>97.6456582</v>
      </c>
      <c r="BA64" s="106">
        <v>100</v>
      </c>
      <c r="BB64" s="104">
        <v>45191.59375</v>
      </c>
      <c r="BC64" s="104">
        <v>5511303</v>
      </c>
      <c r="BD64" s="104">
        <v>5409271</v>
      </c>
      <c r="BE64" s="104">
        <v>303890</v>
      </c>
      <c r="BF64" s="104"/>
    </row>
    <row r="65" spans="1:58" x14ac:dyDescent="0.35">
      <c r="A65" s="128" t="s">
        <v>111</v>
      </c>
      <c r="B65" s="107" t="s">
        <v>110</v>
      </c>
      <c r="C65" s="104">
        <v>10747.25894736842</v>
      </c>
      <c r="D65" s="104">
        <v>0</v>
      </c>
      <c r="E65" s="104">
        <v>258244.52550000005</v>
      </c>
      <c r="F65" s="104">
        <v>46.634</v>
      </c>
      <c r="G65" s="104">
        <v>0</v>
      </c>
      <c r="H65" s="104">
        <v>0</v>
      </c>
      <c r="I65" s="104">
        <v>0</v>
      </c>
      <c r="J65" s="104">
        <v>0</v>
      </c>
      <c r="K65" s="105">
        <v>9.0999999999999998E-2</v>
      </c>
      <c r="L65" s="105">
        <v>9.0909090909090898E-2</v>
      </c>
      <c r="M65" s="105">
        <v>3.4942510289771113E-2</v>
      </c>
      <c r="N65" s="105">
        <v>1.6504059377071768E-2</v>
      </c>
      <c r="O65" s="104">
        <v>0</v>
      </c>
      <c r="P65" s="104">
        <v>0</v>
      </c>
      <c r="Q65" s="105">
        <v>0.90100000000000002</v>
      </c>
      <c r="R65" s="105" t="s">
        <v>441</v>
      </c>
      <c r="S65" s="104">
        <v>-512552</v>
      </c>
      <c r="T65" s="104">
        <v>0</v>
      </c>
      <c r="U65" s="104">
        <v>0</v>
      </c>
      <c r="V65" s="105" t="s">
        <v>441</v>
      </c>
      <c r="W65" s="106">
        <v>4.1999998092651403</v>
      </c>
      <c r="X65" s="106" t="s">
        <v>441</v>
      </c>
      <c r="Y65" s="105">
        <v>3.2379999160766602</v>
      </c>
      <c r="Z65" s="104">
        <v>90</v>
      </c>
      <c r="AA65" s="104">
        <v>8</v>
      </c>
      <c r="AB65" s="106">
        <v>0.4</v>
      </c>
      <c r="AC65" s="105">
        <v>4542.30712890625</v>
      </c>
      <c r="AD65" s="105">
        <v>8</v>
      </c>
      <c r="AE65" s="106" t="s">
        <v>441</v>
      </c>
      <c r="AF65" s="105">
        <v>8.2857387333869201E-2</v>
      </c>
      <c r="AG65" s="105">
        <v>33.099998474121101</v>
      </c>
      <c r="AH65" s="104">
        <v>24</v>
      </c>
      <c r="AI65" s="104">
        <v>12183</v>
      </c>
      <c r="AJ65" s="104">
        <v>4188</v>
      </c>
      <c r="AK65" s="104">
        <v>0</v>
      </c>
      <c r="AL65" s="104">
        <v>355222</v>
      </c>
      <c r="AM65" s="104">
        <v>0</v>
      </c>
      <c r="AN65" s="104">
        <v>141</v>
      </c>
      <c r="AO65" s="106">
        <v>2.4</v>
      </c>
      <c r="AP65" s="106">
        <v>1.7</v>
      </c>
      <c r="AQ65" s="106">
        <v>4.8</v>
      </c>
      <c r="AR65" s="105">
        <v>3.833333333333333</v>
      </c>
      <c r="AS65" s="105">
        <v>1.3522299528121899</v>
      </c>
      <c r="AT65" s="104">
        <v>72</v>
      </c>
      <c r="AU65" s="106">
        <v>100</v>
      </c>
      <c r="AV65" s="105" t="s">
        <v>441</v>
      </c>
      <c r="AW65" s="105">
        <v>85.6</v>
      </c>
      <c r="AX65" s="105">
        <v>103.45</v>
      </c>
      <c r="AY65" s="104">
        <v>1400000</v>
      </c>
      <c r="AZ65" s="106">
        <v>98.652003699999995</v>
      </c>
      <c r="BA65" s="106">
        <v>100</v>
      </c>
      <c r="BB65" s="104">
        <v>42778.9296875</v>
      </c>
      <c r="BC65" s="104">
        <v>67118648</v>
      </c>
      <c r="BD65" s="104">
        <v>63410769</v>
      </c>
      <c r="BE65" s="104">
        <v>547660</v>
      </c>
      <c r="BF65" s="104"/>
    </row>
    <row r="66" spans="1:58" x14ac:dyDescent="0.35">
      <c r="A66" s="128" t="s">
        <v>113</v>
      </c>
      <c r="B66" s="107" t="s">
        <v>112</v>
      </c>
      <c r="C66" s="104">
        <v>569.8610526315789</v>
      </c>
      <c r="D66" s="104">
        <v>0</v>
      </c>
      <c r="E66" s="104">
        <v>11516.0995</v>
      </c>
      <c r="F66" s="104">
        <v>0</v>
      </c>
      <c r="G66" s="104">
        <v>0</v>
      </c>
      <c r="H66" s="104">
        <v>0</v>
      </c>
      <c r="I66" s="104">
        <v>0</v>
      </c>
      <c r="J66" s="104">
        <v>0</v>
      </c>
      <c r="K66" s="105">
        <v>0</v>
      </c>
      <c r="L66" s="105">
        <v>9.0909090909090898E-2</v>
      </c>
      <c r="M66" s="105">
        <v>0.64984258172662546</v>
      </c>
      <c r="N66" s="105">
        <v>9.9606541977452515E-2</v>
      </c>
      <c r="O66" s="104">
        <v>0</v>
      </c>
      <c r="P66" s="104">
        <v>0</v>
      </c>
      <c r="Q66" s="105">
        <v>0.70199999999999996</v>
      </c>
      <c r="R66" s="105">
        <v>7.2532899999999997E-2</v>
      </c>
      <c r="S66" s="104">
        <v>0</v>
      </c>
      <c r="T66" s="104">
        <v>24.58</v>
      </c>
      <c r="U66" s="104">
        <v>91.87</v>
      </c>
      <c r="V66" s="105">
        <v>0.75572800636291504</v>
      </c>
      <c r="W66" s="106">
        <v>48.299999237060497</v>
      </c>
      <c r="X66" s="106">
        <v>6.5</v>
      </c>
      <c r="Y66" s="105">
        <v>0.40599998831749001</v>
      </c>
      <c r="Z66" s="104">
        <v>63</v>
      </c>
      <c r="AA66" s="104">
        <v>529</v>
      </c>
      <c r="AB66" s="106">
        <v>3.6</v>
      </c>
      <c r="AC66" s="105">
        <v>480.85147094726602</v>
      </c>
      <c r="AD66" s="105">
        <v>291</v>
      </c>
      <c r="AE66" s="106">
        <v>67</v>
      </c>
      <c r="AF66" s="105">
        <v>0.53356931233148897</v>
      </c>
      <c r="AG66" s="105">
        <v>38</v>
      </c>
      <c r="AH66" s="104">
        <v>0</v>
      </c>
      <c r="AI66" s="104">
        <v>0</v>
      </c>
      <c r="AJ66" s="104">
        <v>0</v>
      </c>
      <c r="AK66" s="104">
        <v>0</v>
      </c>
      <c r="AL66" s="104">
        <v>833</v>
      </c>
      <c r="AM66" s="104">
        <v>0</v>
      </c>
      <c r="AN66" s="104">
        <v>126</v>
      </c>
      <c r="AO66" s="106">
        <v>7</v>
      </c>
      <c r="AP66" s="106">
        <v>5.22</v>
      </c>
      <c r="AQ66" s="106">
        <v>21</v>
      </c>
      <c r="AR66" s="105">
        <v>2.3166666666666669</v>
      </c>
      <c r="AS66" s="105">
        <v>-0.94318550825118996</v>
      </c>
      <c r="AT66" s="104">
        <v>31</v>
      </c>
      <c r="AU66" s="106">
        <v>91.395500183105497</v>
      </c>
      <c r="AV66" s="105">
        <v>83.237876892089801</v>
      </c>
      <c r="AW66" s="105">
        <v>48.1</v>
      </c>
      <c r="AX66" s="105">
        <v>144.16999999999999</v>
      </c>
      <c r="AY66" s="104">
        <v>4500</v>
      </c>
      <c r="AZ66" s="106">
        <v>41.858578000000001</v>
      </c>
      <c r="BA66" s="106">
        <v>93.246170199999995</v>
      </c>
      <c r="BB66" s="104">
        <v>18183.123046875</v>
      </c>
      <c r="BC66" s="104">
        <v>2025137</v>
      </c>
      <c r="BD66" s="104">
        <v>1744663</v>
      </c>
      <c r="BE66" s="104">
        <v>257670</v>
      </c>
      <c r="BF66" s="104"/>
    </row>
    <row r="67" spans="1:58" x14ac:dyDescent="0.35">
      <c r="A67" s="128" t="s">
        <v>115</v>
      </c>
      <c r="B67" s="107" t="s">
        <v>114</v>
      </c>
      <c r="C67" s="104">
        <v>0</v>
      </c>
      <c r="D67" s="104">
        <v>0</v>
      </c>
      <c r="E67" s="104">
        <v>6712.9815000000008</v>
      </c>
      <c r="F67" s="104">
        <v>0.51600000000000001</v>
      </c>
      <c r="G67" s="104">
        <v>0</v>
      </c>
      <c r="H67" s="104">
        <v>0</v>
      </c>
      <c r="I67" s="104">
        <v>0</v>
      </c>
      <c r="J67" s="104">
        <v>14881</v>
      </c>
      <c r="K67" s="105">
        <v>9.0999999999999998E-2</v>
      </c>
      <c r="L67" s="105">
        <v>6.0606060606060601E-2</v>
      </c>
      <c r="M67" s="105">
        <v>0.11501216527856301</v>
      </c>
      <c r="N67" s="105">
        <v>4.3095005814223437E-2</v>
      </c>
      <c r="O67" s="104">
        <v>0</v>
      </c>
      <c r="P67" s="104">
        <v>0</v>
      </c>
      <c r="Q67" s="105">
        <v>0.46</v>
      </c>
      <c r="R67" s="105">
        <v>0.28910259999999999</v>
      </c>
      <c r="S67" s="104">
        <v>3115061</v>
      </c>
      <c r="T67" s="104">
        <v>21.57</v>
      </c>
      <c r="U67" s="104">
        <v>45</v>
      </c>
      <c r="V67" s="105">
        <v>18.4744968414307</v>
      </c>
      <c r="W67" s="106">
        <v>63.599998474121101</v>
      </c>
      <c r="X67" s="106">
        <v>16.399999618530298</v>
      </c>
      <c r="Y67" s="105">
        <v>3.7999998778104803E-2</v>
      </c>
      <c r="Z67" s="104">
        <v>90</v>
      </c>
      <c r="AA67" s="104">
        <v>174</v>
      </c>
      <c r="AB67" s="106">
        <v>1.7</v>
      </c>
      <c r="AC67" s="105">
        <v>114.07472229003901</v>
      </c>
      <c r="AD67" s="105">
        <v>706</v>
      </c>
      <c r="AE67" s="106">
        <v>84</v>
      </c>
      <c r="AF67" s="105">
        <v>0.62281703384279496</v>
      </c>
      <c r="AG67" s="105" t="s">
        <v>441</v>
      </c>
      <c r="AH67" s="104">
        <v>0</v>
      </c>
      <c r="AI67" s="104">
        <v>0</v>
      </c>
      <c r="AJ67" s="104">
        <v>0</v>
      </c>
      <c r="AK67" s="104">
        <v>0</v>
      </c>
      <c r="AL67" s="104">
        <v>8487</v>
      </c>
      <c r="AM67" s="104">
        <v>38</v>
      </c>
      <c r="AN67" s="104">
        <v>118</v>
      </c>
      <c r="AO67" s="106">
        <v>10.9</v>
      </c>
      <c r="AP67" s="106">
        <v>7.25</v>
      </c>
      <c r="AQ67" s="106">
        <v>2.7</v>
      </c>
      <c r="AR67" s="105">
        <v>3.8166666666666673</v>
      </c>
      <c r="AS67" s="105">
        <v>-0.64785939455032304</v>
      </c>
      <c r="AT67" s="104">
        <v>37</v>
      </c>
      <c r="AU67" s="106">
        <v>47.757087707519503</v>
      </c>
      <c r="AV67" s="105">
        <v>55.572761535644503</v>
      </c>
      <c r="AW67" s="105">
        <v>18.5</v>
      </c>
      <c r="AX67" s="105">
        <v>139.63</v>
      </c>
      <c r="AY67" s="104">
        <v>4200</v>
      </c>
      <c r="AZ67" s="106">
        <v>58.875447299999998</v>
      </c>
      <c r="BA67" s="106">
        <v>90.247253799999996</v>
      </c>
      <c r="BB67" s="104">
        <v>1714.59313964844</v>
      </c>
      <c r="BC67" s="104">
        <v>2100568</v>
      </c>
      <c r="BD67" s="104">
        <v>1999309</v>
      </c>
      <c r="BE67" s="104">
        <v>10120</v>
      </c>
      <c r="BF67" s="104"/>
    </row>
    <row r="68" spans="1:58" x14ac:dyDescent="0.35">
      <c r="A68" s="128" t="s">
        <v>117</v>
      </c>
      <c r="B68" s="107" t="s">
        <v>116</v>
      </c>
      <c r="C68" s="104">
        <v>8051.669473684211</v>
      </c>
      <c r="D68" s="104">
        <v>1491.0694736842106</v>
      </c>
      <c r="E68" s="104">
        <v>24905.304</v>
      </c>
      <c r="F68" s="104">
        <v>0</v>
      </c>
      <c r="G68" s="104">
        <v>0</v>
      </c>
      <c r="H68" s="104">
        <v>0</v>
      </c>
      <c r="I68" s="104">
        <v>0</v>
      </c>
      <c r="J68" s="104">
        <v>21090</v>
      </c>
      <c r="K68" s="105">
        <v>0.03</v>
      </c>
      <c r="L68" s="105">
        <v>0.21212121212121199</v>
      </c>
      <c r="M68" s="105">
        <v>0.32293933917331402</v>
      </c>
      <c r="N68" s="105">
        <v>0.12683754226681324</v>
      </c>
      <c r="O68" s="104">
        <v>0</v>
      </c>
      <c r="P68" s="104">
        <v>0</v>
      </c>
      <c r="Q68" s="105">
        <v>0.78</v>
      </c>
      <c r="R68" s="105" t="s">
        <v>441</v>
      </c>
      <c r="S68" s="104">
        <v>594683</v>
      </c>
      <c r="T68" s="104">
        <v>176.72</v>
      </c>
      <c r="U68" s="104">
        <v>191.52</v>
      </c>
      <c r="V68" s="105">
        <v>3.1277115345001198</v>
      </c>
      <c r="W68" s="106">
        <v>10.800000190734901</v>
      </c>
      <c r="X68" s="106">
        <v>1.1000000238418599</v>
      </c>
      <c r="Y68" s="105">
        <v>4.2719998359680202</v>
      </c>
      <c r="Z68" s="104">
        <v>95</v>
      </c>
      <c r="AA68" s="104">
        <v>86</v>
      </c>
      <c r="AB68" s="106">
        <v>0.5</v>
      </c>
      <c r="AC68" s="105">
        <v>717.71624755859398</v>
      </c>
      <c r="AD68" s="105">
        <v>36</v>
      </c>
      <c r="AE68" s="106">
        <v>0</v>
      </c>
      <c r="AF68" s="105">
        <v>0.34978376030167502</v>
      </c>
      <c r="AG68" s="105">
        <v>36.5</v>
      </c>
      <c r="AH68" s="104">
        <v>0</v>
      </c>
      <c r="AI68" s="104">
        <v>0</v>
      </c>
      <c r="AJ68" s="104">
        <v>1143</v>
      </c>
      <c r="AK68" s="104">
        <v>288765</v>
      </c>
      <c r="AL68" s="104">
        <v>2019</v>
      </c>
      <c r="AM68" s="104">
        <v>0</v>
      </c>
      <c r="AN68" s="104">
        <v>118</v>
      </c>
      <c r="AO68" s="106">
        <v>7</v>
      </c>
      <c r="AP68" s="106" t="s">
        <v>441</v>
      </c>
      <c r="AQ68" s="106" t="s">
        <v>441</v>
      </c>
      <c r="AR68" s="105">
        <v>3.1333333333333333</v>
      </c>
      <c r="AS68" s="105">
        <v>0.57032942771911599</v>
      </c>
      <c r="AT68" s="104">
        <v>58</v>
      </c>
      <c r="AU68" s="106">
        <v>100</v>
      </c>
      <c r="AV68" s="105">
        <v>99.759620666503906</v>
      </c>
      <c r="AW68" s="105">
        <v>58</v>
      </c>
      <c r="AX68" s="105">
        <v>129.09</v>
      </c>
      <c r="AY68" s="104">
        <v>57000</v>
      </c>
      <c r="AZ68" s="106">
        <v>86.256185299999999</v>
      </c>
      <c r="BA68" s="106">
        <v>100</v>
      </c>
      <c r="BB68" s="104">
        <v>10698.6806640625</v>
      </c>
      <c r="BC68" s="104">
        <v>3717100</v>
      </c>
      <c r="BD68" s="104">
        <v>3970569</v>
      </c>
      <c r="BE68" s="104">
        <v>69490</v>
      </c>
      <c r="BF68" s="104"/>
    </row>
    <row r="69" spans="1:58" x14ac:dyDescent="0.35">
      <c r="A69" s="128" t="s">
        <v>119</v>
      </c>
      <c r="B69" s="107" t="s">
        <v>118</v>
      </c>
      <c r="C69" s="104">
        <v>8385.6315789473683</v>
      </c>
      <c r="D69" s="104">
        <v>0</v>
      </c>
      <c r="E69" s="104">
        <v>219206.15150000001</v>
      </c>
      <c r="F69" s="104">
        <v>0</v>
      </c>
      <c r="G69" s="104">
        <v>0</v>
      </c>
      <c r="H69" s="104">
        <v>0</v>
      </c>
      <c r="I69" s="104">
        <v>0</v>
      </c>
      <c r="J69" s="104">
        <v>0</v>
      </c>
      <c r="K69" s="105">
        <v>0</v>
      </c>
      <c r="L69" s="105">
        <v>3.03030303030303E-2</v>
      </c>
      <c r="M69" s="105">
        <v>2.4377939240496017E-2</v>
      </c>
      <c r="N69" s="105">
        <v>1.7754613665353292E-2</v>
      </c>
      <c r="O69" s="104">
        <v>0</v>
      </c>
      <c r="P69" s="104">
        <v>0</v>
      </c>
      <c r="Q69" s="105">
        <v>0.93600000000000005</v>
      </c>
      <c r="R69" s="105" t="s">
        <v>441</v>
      </c>
      <c r="S69" s="104">
        <v>2764395</v>
      </c>
      <c r="T69" s="104">
        <v>0</v>
      </c>
      <c r="U69" s="104">
        <v>0</v>
      </c>
      <c r="V69" s="105" t="s">
        <v>441</v>
      </c>
      <c r="W69" s="106">
        <v>3.7000000476837198</v>
      </c>
      <c r="X69" s="106" t="s">
        <v>441</v>
      </c>
      <c r="Y69" s="105">
        <v>3.8889999389648402</v>
      </c>
      <c r="Z69" s="104">
        <v>97</v>
      </c>
      <c r="AA69" s="104">
        <v>7.5</v>
      </c>
      <c r="AB69" s="106" t="s">
        <v>441</v>
      </c>
      <c r="AC69" s="105">
        <v>5356.81103515625</v>
      </c>
      <c r="AD69" s="105">
        <v>6</v>
      </c>
      <c r="AE69" s="106" t="s">
        <v>441</v>
      </c>
      <c r="AF69" s="105">
        <v>7.2057482699134395E-2</v>
      </c>
      <c r="AG69" s="105">
        <v>30.129999160766602</v>
      </c>
      <c r="AH69" s="104">
        <v>0</v>
      </c>
      <c r="AI69" s="104">
        <v>600</v>
      </c>
      <c r="AJ69" s="104">
        <v>12</v>
      </c>
      <c r="AK69" s="104">
        <v>0</v>
      </c>
      <c r="AL69" s="104">
        <v>1021706</v>
      </c>
      <c r="AM69" s="104">
        <v>0</v>
      </c>
      <c r="AN69" s="104">
        <v>136</v>
      </c>
      <c r="AO69" s="106">
        <v>2.4</v>
      </c>
      <c r="AP69" s="106">
        <v>1.54</v>
      </c>
      <c r="AQ69" s="106">
        <v>5.6</v>
      </c>
      <c r="AR69" s="105">
        <v>3.9333333333333327</v>
      </c>
      <c r="AS69" s="105">
        <v>1.71936595439911</v>
      </c>
      <c r="AT69" s="104">
        <v>80</v>
      </c>
      <c r="AU69" s="106">
        <v>100</v>
      </c>
      <c r="AV69" s="105" t="s">
        <v>441</v>
      </c>
      <c r="AW69" s="105">
        <v>89.6</v>
      </c>
      <c r="AX69" s="105">
        <v>114.53</v>
      </c>
      <c r="AY69" s="104">
        <v>1800000</v>
      </c>
      <c r="AZ69" s="106">
        <v>99.219123800000006</v>
      </c>
      <c r="BA69" s="106">
        <v>100</v>
      </c>
      <c r="BB69" s="104">
        <v>50715.5546875</v>
      </c>
      <c r="BC69" s="104">
        <v>82695000</v>
      </c>
      <c r="BD69" s="104">
        <v>80032468</v>
      </c>
      <c r="BE69" s="104">
        <v>348570</v>
      </c>
      <c r="BF69" s="104"/>
    </row>
    <row r="70" spans="1:58" x14ac:dyDescent="0.35">
      <c r="A70" s="128" t="s">
        <v>121</v>
      </c>
      <c r="B70" s="107" t="s">
        <v>120</v>
      </c>
      <c r="C70" s="104">
        <v>0</v>
      </c>
      <c r="D70" s="104">
        <v>0</v>
      </c>
      <c r="E70" s="104">
        <v>67250.249500000005</v>
      </c>
      <c r="F70" s="104">
        <v>15.92</v>
      </c>
      <c r="G70" s="104">
        <v>0</v>
      </c>
      <c r="H70" s="104">
        <v>0</v>
      </c>
      <c r="I70" s="104">
        <v>0</v>
      </c>
      <c r="J70" s="104">
        <v>0</v>
      </c>
      <c r="K70" s="105">
        <v>0</v>
      </c>
      <c r="L70" s="105">
        <v>6.0606060606060601E-2</v>
      </c>
      <c r="M70" s="105">
        <v>0.2996151292250705</v>
      </c>
      <c r="N70" s="105">
        <v>1.402630071791747E-2</v>
      </c>
      <c r="O70" s="104">
        <v>0</v>
      </c>
      <c r="P70" s="104">
        <v>0</v>
      </c>
      <c r="Q70" s="105">
        <v>0.59199999999999997</v>
      </c>
      <c r="R70" s="105">
        <v>0.14722679999999999</v>
      </c>
      <c r="S70" s="104">
        <v>1586139</v>
      </c>
      <c r="T70" s="104">
        <v>622.61</v>
      </c>
      <c r="U70" s="104">
        <v>593.85</v>
      </c>
      <c r="V70" s="105">
        <v>2.2339003086090101</v>
      </c>
      <c r="W70" s="106">
        <v>49.299999237060497</v>
      </c>
      <c r="X70" s="106">
        <v>11</v>
      </c>
      <c r="Y70" s="105">
        <v>9.6000000834464999E-2</v>
      </c>
      <c r="Z70" s="104">
        <v>95</v>
      </c>
      <c r="AA70" s="104">
        <v>152</v>
      </c>
      <c r="AB70" s="106">
        <v>1.6</v>
      </c>
      <c r="AC70" s="105">
        <v>249.32850646972699</v>
      </c>
      <c r="AD70" s="105">
        <v>319</v>
      </c>
      <c r="AE70" s="106">
        <v>67</v>
      </c>
      <c r="AF70" s="105">
        <v>0.53812808511321997</v>
      </c>
      <c r="AG70" s="105">
        <v>42.7700004577637</v>
      </c>
      <c r="AH70" s="104">
        <v>172</v>
      </c>
      <c r="AI70" s="104">
        <v>1000012</v>
      </c>
      <c r="AJ70" s="104">
        <v>100000</v>
      </c>
      <c r="AK70" s="104">
        <v>0</v>
      </c>
      <c r="AL70" s="104">
        <v>11860</v>
      </c>
      <c r="AM70" s="104">
        <v>0</v>
      </c>
      <c r="AN70" s="104">
        <v>132</v>
      </c>
      <c r="AO70" s="106">
        <v>7.6</v>
      </c>
      <c r="AP70" s="106">
        <v>5.4</v>
      </c>
      <c r="AQ70" s="106">
        <v>18.3</v>
      </c>
      <c r="AR70" s="105">
        <v>3.6333333333333329</v>
      </c>
      <c r="AS70" s="105">
        <v>-0.111957900226116</v>
      </c>
      <c r="AT70" s="104">
        <v>41</v>
      </c>
      <c r="AU70" s="106">
        <v>79.300003051757798</v>
      </c>
      <c r="AV70" s="105">
        <v>76.575897216796903</v>
      </c>
      <c r="AW70" s="105">
        <v>34.700000000000003</v>
      </c>
      <c r="AX70" s="105">
        <v>139.13</v>
      </c>
      <c r="AY70" s="104">
        <v>42000</v>
      </c>
      <c r="AZ70" s="106">
        <v>14.8710577</v>
      </c>
      <c r="BA70" s="106">
        <v>88.680040500000004</v>
      </c>
      <c r="BB70" s="104">
        <v>4641.3232421875</v>
      </c>
      <c r="BC70" s="104">
        <v>28833628</v>
      </c>
      <c r="BD70" s="104">
        <v>27387501</v>
      </c>
      <c r="BE70" s="104">
        <v>227540</v>
      </c>
      <c r="BF70" s="104"/>
    </row>
    <row r="71" spans="1:58" x14ac:dyDescent="0.35">
      <c r="A71" s="128" t="s">
        <v>123</v>
      </c>
      <c r="B71" s="107" t="s">
        <v>122</v>
      </c>
      <c r="C71" s="104">
        <v>14556.065263157894</v>
      </c>
      <c r="D71" s="104">
        <v>880.15578947368419</v>
      </c>
      <c r="E71" s="104">
        <v>10356.382500000002</v>
      </c>
      <c r="F71" s="104">
        <v>508.31</v>
      </c>
      <c r="G71" s="104">
        <v>0</v>
      </c>
      <c r="H71" s="104">
        <v>0</v>
      </c>
      <c r="I71" s="104">
        <v>0</v>
      </c>
      <c r="J71" s="104">
        <v>0</v>
      </c>
      <c r="K71" s="105">
        <v>0.03</v>
      </c>
      <c r="L71" s="105">
        <v>0.12121212121212099</v>
      </c>
      <c r="M71" s="105">
        <v>0.19590075567655565</v>
      </c>
      <c r="N71" s="105">
        <v>4.4926500430580482E-2</v>
      </c>
      <c r="O71" s="104">
        <v>0</v>
      </c>
      <c r="P71" s="104">
        <v>0</v>
      </c>
      <c r="Q71" s="105">
        <v>0.87</v>
      </c>
      <c r="R71" s="105" t="s">
        <v>441</v>
      </c>
      <c r="S71" s="104">
        <v>603144823</v>
      </c>
      <c r="T71" s="104">
        <v>0</v>
      </c>
      <c r="U71" s="104">
        <v>0</v>
      </c>
      <c r="V71" s="105" t="s">
        <v>441</v>
      </c>
      <c r="W71" s="106">
        <v>5.3000001907348597</v>
      </c>
      <c r="X71" s="106" t="s">
        <v>441</v>
      </c>
      <c r="Y71" s="105">
        <v>6.1669998168945304</v>
      </c>
      <c r="Z71" s="104">
        <v>97</v>
      </c>
      <c r="AA71" s="104">
        <v>4.0999999046325701</v>
      </c>
      <c r="AB71" s="106">
        <v>0.3</v>
      </c>
      <c r="AC71" s="105">
        <v>2204.3544921875</v>
      </c>
      <c r="AD71" s="105">
        <v>3</v>
      </c>
      <c r="AE71" s="106" t="s">
        <v>441</v>
      </c>
      <c r="AF71" s="105">
        <v>0.119765804899352</v>
      </c>
      <c r="AG71" s="105">
        <v>36.680000305175803</v>
      </c>
      <c r="AH71" s="104">
        <v>200</v>
      </c>
      <c r="AI71" s="104">
        <v>6875</v>
      </c>
      <c r="AJ71" s="104">
        <v>69</v>
      </c>
      <c r="AK71" s="104">
        <v>0</v>
      </c>
      <c r="AL71" s="104">
        <v>55565</v>
      </c>
      <c r="AM71" s="104">
        <v>0</v>
      </c>
      <c r="AN71" s="104">
        <v>135</v>
      </c>
      <c r="AO71" s="106">
        <v>2.4</v>
      </c>
      <c r="AP71" s="106">
        <v>2.5499999999999998</v>
      </c>
      <c r="AQ71" s="106">
        <v>11.2</v>
      </c>
      <c r="AR71" s="105">
        <v>4.0833333333333339</v>
      </c>
      <c r="AS71" s="105">
        <v>0.31369960308075001</v>
      </c>
      <c r="AT71" s="104">
        <v>45</v>
      </c>
      <c r="AU71" s="106">
        <v>100</v>
      </c>
      <c r="AV71" s="105">
        <v>95.292869567871094</v>
      </c>
      <c r="AW71" s="105">
        <v>69.099999999999994</v>
      </c>
      <c r="AX71" s="105">
        <v>112.76</v>
      </c>
      <c r="AY71" s="104">
        <v>170000</v>
      </c>
      <c r="AZ71" s="106">
        <v>98.975555400000005</v>
      </c>
      <c r="BA71" s="106">
        <v>100</v>
      </c>
      <c r="BB71" s="104">
        <v>27809.400390625</v>
      </c>
      <c r="BC71" s="104">
        <v>10760421</v>
      </c>
      <c r="BD71" s="104">
        <v>10811563</v>
      </c>
      <c r="BE71" s="104">
        <v>128900</v>
      </c>
      <c r="BF71" s="104"/>
    </row>
    <row r="72" spans="1:58" x14ac:dyDescent="0.35">
      <c r="A72" s="128" t="s">
        <v>125</v>
      </c>
      <c r="B72" s="107" t="s">
        <v>124</v>
      </c>
      <c r="C72" s="104">
        <v>18.545263157894738</v>
      </c>
      <c r="D72" s="104">
        <v>0</v>
      </c>
      <c r="E72" s="104" t="s">
        <v>441</v>
      </c>
      <c r="F72" s="104">
        <v>0</v>
      </c>
      <c r="G72" s="104">
        <v>682.04399999999998</v>
      </c>
      <c r="H72" s="104">
        <v>53.349000000000004</v>
      </c>
      <c r="I72" s="104">
        <v>0</v>
      </c>
      <c r="J72" s="104">
        <v>0</v>
      </c>
      <c r="K72" s="105">
        <v>0.03</v>
      </c>
      <c r="L72" s="105" t="s">
        <v>441</v>
      </c>
      <c r="M72" s="105">
        <v>1.9462128809327403E-3</v>
      </c>
      <c r="N72" s="105">
        <v>2.6156991667638206E-4</v>
      </c>
      <c r="O72" s="104">
        <v>0</v>
      </c>
      <c r="P72" s="104">
        <v>0</v>
      </c>
      <c r="Q72" s="105">
        <v>0.77200000000000002</v>
      </c>
      <c r="R72" s="105" t="s">
        <v>441</v>
      </c>
      <c r="S72" s="104">
        <v>0</v>
      </c>
      <c r="T72" s="104">
        <v>5.0199999999999996</v>
      </c>
      <c r="U72" s="104">
        <v>1.38</v>
      </c>
      <c r="V72" s="105">
        <v>0.57107675075530995</v>
      </c>
      <c r="W72" s="106">
        <v>16.700000762939499</v>
      </c>
      <c r="X72" s="106" t="s">
        <v>441</v>
      </c>
      <c r="Y72" s="105" t="s">
        <v>441</v>
      </c>
      <c r="Z72" s="104">
        <v>85</v>
      </c>
      <c r="AA72" s="104">
        <v>3.2000000476837198</v>
      </c>
      <c r="AB72" s="106" t="s">
        <v>441</v>
      </c>
      <c r="AC72" s="105">
        <v>677.46630859375</v>
      </c>
      <c r="AD72" s="105">
        <v>27</v>
      </c>
      <c r="AE72" s="106" t="s">
        <v>441</v>
      </c>
      <c r="AF72" s="105" t="s">
        <v>441</v>
      </c>
      <c r="AG72" s="105">
        <v>37</v>
      </c>
      <c r="AH72" s="104">
        <v>0</v>
      </c>
      <c r="AI72" s="104">
        <v>0</v>
      </c>
      <c r="AJ72" s="104">
        <v>0</v>
      </c>
      <c r="AK72" s="104">
        <v>0</v>
      </c>
      <c r="AL72" s="104">
        <v>2</v>
      </c>
      <c r="AM72" s="104">
        <v>0</v>
      </c>
      <c r="AN72" s="104">
        <v>100</v>
      </c>
      <c r="AO72" s="106">
        <v>25.5</v>
      </c>
      <c r="AP72" s="106">
        <v>3.35</v>
      </c>
      <c r="AQ72" s="106" t="s">
        <v>441</v>
      </c>
      <c r="AR72" s="105">
        <v>3.1333333333333333</v>
      </c>
      <c r="AS72" s="105">
        <v>-0.17504160106182101</v>
      </c>
      <c r="AT72" s="104">
        <v>52</v>
      </c>
      <c r="AU72" s="106">
        <v>92.344367980957003</v>
      </c>
      <c r="AV72" s="105" t="s">
        <v>441</v>
      </c>
      <c r="AW72" s="105">
        <v>55.9</v>
      </c>
      <c r="AX72" s="105">
        <v>111.12</v>
      </c>
      <c r="AY72" s="104">
        <v>790</v>
      </c>
      <c r="AZ72" s="106">
        <v>98.014883699999999</v>
      </c>
      <c r="BA72" s="106">
        <v>96.616491999999994</v>
      </c>
      <c r="BB72" s="104">
        <v>14924.1015625</v>
      </c>
      <c r="BC72" s="104">
        <v>107825</v>
      </c>
      <c r="BD72" s="104">
        <v>105864</v>
      </c>
      <c r="BE72" s="104">
        <v>340</v>
      </c>
      <c r="BF72" s="104"/>
    </row>
    <row r="73" spans="1:58" x14ac:dyDescent="0.35">
      <c r="A73" s="128" t="s">
        <v>127</v>
      </c>
      <c r="B73" s="107" t="s">
        <v>126</v>
      </c>
      <c r="C73" s="104">
        <v>33751.214736842107</v>
      </c>
      <c r="D73" s="104">
        <v>15987.964210526316</v>
      </c>
      <c r="E73" s="104">
        <v>57590.860499999995</v>
      </c>
      <c r="F73" s="104">
        <v>160.768</v>
      </c>
      <c r="G73" s="104">
        <v>109138.444</v>
      </c>
      <c r="H73" s="104">
        <v>8279.5040000000008</v>
      </c>
      <c r="I73" s="104">
        <v>1354.6370000000002</v>
      </c>
      <c r="J73" s="104">
        <v>128881</v>
      </c>
      <c r="K73" s="105">
        <v>0.182</v>
      </c>
      <c r="L73" s="105">
        <v>0</v>
      </c>
      <c r="M73" s="105">
        <v>0.73431844468155039</v>
      </c>
      <c r="N73" s="105">
        <v>0.1388732899798073</v>
      </c>
      <c r="O73" s="104">
        <v>0</v>
      </c>
      <c r="P73" s="104">
        <v>0</v>
      </c>
      <c r="Q73" s="105">
        <v>0.65</v>
      </c>
      <c r="R73" s="105">
        <v>0.13444621860980999</v>
      </c>
      <c r="S73" s="104">
        <v>50393913</v>
      </c>
      <c r="T73" s="104">
        <v>233.09</v>
      </c>
      <c r="U73" s="104">
        <v>284.14999999999998</v>
      </c>
      <c r="V73" s="105">
        <v>0.49355083703994801</v>
      </c>
      <c r="W73" s="106">
        <v>27.600000381469702</v>
      </c>
      <c r="X73" s="106">
        <v>12.6000003814697</v>
      </c>
      <c r="Y73" s="105">
        <v>0.93199998140335105</v>
      </c>
      <c r="Z73" s="104">
        <v>86</v>
      </c>
      <c r="AA73" s="104">
        <v>25</v>
      </c>
      <c r="AB73" s="106">
        <v>0.5</v>
      </c>
      <c r="AC73" s="105">
        <v>443.90185546875</v>
      </c>
      <c r="AD73" s="105">
        <v>88</v>
      </c>
      <c r="AE73" s="106">
        <v>0</v>
      </c>
      <c r="AF73" s="105">
        <v>0.493206418346057</v>
      </c>
      <c r="AG73" s="105">
        <v>48.659999847412102</v>
      </c>
      <c r="AH73" s="104">
        <v>101</v>
      </c>
      <c r="AI73" s="104">
        <v>46573</v>
      </c>
      <c r="AJ73" s="104">
        <v>3291359</v>
      </c>
      <c r="AK73" s="104">
        <v>242386</v>
      </c>
      <c r="AL73" s="104">
        <v>390</v>
      </c>
      <c r="AM73" s="104">
        <v>0</v>
      </c>
      <c r="AN73" s="104">
        <v>115</v>
      </c>
      <c r="AO73" s="106">
        <v>15.6</v>
      </c>
      <c r="AP73" s="106">
        <v>7.11</v>
      </c>
      <c r="AQ73" s="106">
        <v>5.5</v>
      </c>
      <c r="AR73" s="105">
        <v>2.8</v>
      </c>
      <c r="AS73" s="105">
        <v>-0.639803826808929</v>
      </c>
      <c r="AT73" s="104">
        <v>27</v>
      </c>
      <c r="AU73" s="106">
        <v>91.779228210449205</v>
      </c>
      <c r="AV73" s="105">
        <v>79.074211120605497</v>
      </c>
      <c r="AW73" s="105">
        <v>34.5</v>
      </c>
      <c r="AX73" s="105">
        <v>115.34</v>
      </c>
      <c r="AY73" s="104">
        <v>21000</v>
      </c>
      <c r="AZ73" s="106">
        <v>63.854660000000003</v>
      </c>
      <c r="BA73" s="106">
        <v>92.794843299999997</v>
      </c>
      <c r="BB73" s="104">
        <v>8150.26220703125</v>
      </c>
      <c r="BC73" s="104">
        <v>16913504</v>
      </c>
      <c r="BD73" s="104">
        <v>16295964</v>
      </c>
      <c r="BE73" s="104">
        <v>107160</v>
      </c>
      <c r="BF73" s="104"/>
    </row>
    <row r="74" spans="1:58" x14ac:dyDescent="0.35">
      <c r="A74" s="128" t="s">
        <v>129</v>
      </c>
      <c r="B74" s="107" t="s">
        <v>128</v>
      </c>
      <c r="C74" s="104">
        <v>0</v>
      </c>
      <c r="D74" s="104">
        <v>0</v>
      </c>
      <c r="E74" s="104">
        <v>53606.819000000003</v>
      </c>
      <c r="F74" s="104">
        <v>10.194000000000001</v>
      </c>
      <c r="G74" s="104">
        <v>0</v>
      </c>
      <c r="H74" s="104">
        <v>0</v>
      </c>
      <c r="I74" s="104">
        <v>0</v>
      </c>
      <c r="J74" s="104">
        <v>0</v>
      </c>
      <c r="K74" s="105">
        <v>0.03</v>
      </c>
      <c r="L74" s="105">
        <v>3.03030303030303E-2</v>
      </c>
      <c r="M74" s="105">
        <v>0.66690359028204627</v>
      </c>
      <c r="N74" s="105">
        <v>7.7168049709679068E-2</v>
      </c>
      <c r="O74" s="104">
        <v>0</v>
      </c>
      <c r="P74" s="104">
        <v>0</v>
      </c>
      <c r="Q74" s="105">
        <v>0.45900000000000002</v>
      </c>
      <c r="R74" s="105">
        <v>0.33734473586082497</v>
      </c>
      <c r="S74" s="104">
        <v>6011273</v>
      </c>
      <c r="T74" s="104">
        <v>237.87</v>
      </c>
      <c r="U74" s="104">
        <v>172.4</v>
      </c>
      <c r="V74" s="105">
        <v>4.3883256912231401</v>
      </c>
      <c r="W74" s="106">
        <v>85.699996948242202</v>
      </c>
      <c r="X74" s="106">
        <v>18.299999237060501</v>
      </c>
      <c r="Y74" s="105">
        <v>7.5000002980232197E-2</v>
      </c>
      <c r="Z74" s="104">
        <v>48</v>
      </c>
      <c r="AA74" s="104">
        <v>176</v>
      </c>
      <c r="AB74" s="106">
        <v>1.5</v>
      </c>
      <c r="AC74" s="105">
        <v>57.191360473632798</v>
      </c>
      <c r="AD74" s="105">
        <v>679</v>
      </c>
      <c r="AE74" s="106">
        <v>105</v>
      </c>
      <c r="AF74" s="105" t="s">
        <v>441</v>
      </c>
      <c r="AG74" s="105">
        <v>33.7299995422363</v>
      </c>
      <c r="AH74" s="104">
        <v>0</v>
      </c>
      <c r="AI74" s="104">
        <v>3409</v>
      </c>
      <c r="AJ74" s="104">
        <v>0</v>
      </c>
      <c r="AK74" s="104">
        <v>0</v>
      </c>
      <c r="AL74" s="104">
        <v>4261</v>
      </c>
      <c r="AM74" s="104">
        <v>0</v>
      </c>
      <c r="AN74" s="104">
        <v>117</v>
      </c>
      <c r="AO74" s="106">
        <v>17.5</v>
      </c>
      <c r="AP74" s="106">
        <v>9.9</v>
      </c>
      <c r="AQ74" s="106">
        <v>7.3</v>
      </c>
      <c r="AR74" s="105">
        <v>3</v>
      </c>
      <c r="AS74" s="105">
        <v>-1.04422795772552</v>
      </c>
      <c r="AT74" s="104">
        <v>28</v>
      </c>
      <c r="AU74" s="106">
        <v>33.5</v>
      </c>
      <c r="AV74" s="105">
        <v>30.4727897644043</v>
      </c>
      <c r="AW74" s="105">
        <v>9.8000000000000007</v>
      </c>
      <c r="AX74" s="105">
        <v>85.33</v>
      </c>
      <c r="AY74" s="104">
        <v>34000</v>
      </c>
      <c r="AZ74" s="106">
        <v>20.099141800000002</v>
      </c>
      <c r="BA74" s="106">
        <v>76.814032600000004</v>
      </c>
      <c r="BB74" s="104">
        <v>2284.77880859375</v>
      </c>
      <c r="BC74" s="104">
        <v>12717176</v>
      </c>
      <c r="BD74" s="104">
        <v>12518432</v>
      </c>
      <c r="BE74" s="104">
        <v>245720</v>
      </c>
      <c r="BF74" s="104"/>
    </row>
    <row r="75" spans="1:58" x14ac:dyDescent="0.35">
      <c r="A75" s="128" t="s">
        <v>371</v>
      </c>
      <c r="B75" s="107" t="s">
        <v>130</v>
      </c>
      <c r="C75" s="104">
        <v>0</v>
      </c>
      <c r="D75" s="104">
        <v>0</v>
      </c>
      <c r="E75" s="104">
        <v>5698.1505000000006</v>
      </c>
      <c r="F75" s="104">
        <v>4.2000000000000003E-2</v>
      </c>
      <c r="G75" s="104">
        <v>0</v>
      </c>
      <c r="H75" s="104">
        <v>0</v>
      </c>
      <c r="I75" s="104">
        <v>0</v>
      </c>
      <c r="J75" s="104">
        <v>4000</v>
      </c>
      <c r="K75" s="105">
        <v>6.0999999999999999E-2</v>
      </c>
      <c r="L75" s="105">
        <v>3.03030303030303E-2</v>
      </c>
      <c r="M75" s="105">
        <v>0.11712278851772714</v>
      </c>
      <c r="N75" s="105">
        <v>4.1049243844198814E-2</v>
      </c>
      <c r="O75" s="104">
        <v>0</v>
      </c>
      <c r="P75" s="104">
        <v>0</v>
      </c>
      <c r="Q75" s="105">
        <v>0.45500000000000002</v>
      </c>
      <c r="R75" s="105" t="s">
        <v>441</v>
      </c>
      <c r="S75" s="104">
        <v>4313228</v>
      </c>
      <c r="T75" s="104">
        <v>133.78</v>
      </c>
      <c r="U75" s="104">
        <v>28.91</v>
      </c>
      <c r="V75" s="105">
        <v>8.4040298461914098</v>
      </c>
      <c r="W75" s="106">
        <v>84.199996948242202</v>
      </c>
      <c r="X75" s="106">
        <v>17</v>
      </c>
      <c r="Y75" s="105">
        <v>4.5000001788139302E-2</v>
      </c>
      <c r="Z75" s="104">
        <v>81</v>
      </c>
      <c r="AA75" s="104">
        <v>374</v>
      </c>
      <c r="AB75" s="106">
        <v>3.1</v>
      </c>
      <c r="AC75" s="105">
        <v>100.29572296142599</v>
      </c>
      <c r="AD75" s="105">
        <v>549</v>
      </c>
      <c r="AE75" s="106">
        <v>96</v>
      </c>
      <c r="AF75" s="105" t="s">
        <v>441</v>
      </c>
      <c r="AG75" s="105">
        <v>50.659999847412102</v>
      </c>
      <c r="AH75" s="104">
        <v>0</v>
      </c>
      <c r="AI75" s="104">
        <v>0</v>
      </c>
      <c r="AJ75" s="104">
        <v>11541</v>
      </c>
      <c r="AK75" s="104">
        <v>0</v>
      </c>
      <c r="AL75" s="104">
        <v>11151</v>
      </c>
      <c r="AM75" s="104">
        <v>0</v>
      </c>
      <c r="AN75" s="104">
        <v>100</v>
      </c>
      <c r="AO75" s="106">
        <v>28.3</v>
      </c>
      <c r="AP75" s="106" t="s">
        <v>441</v>
      </c>
      <c r="AQ75" s="106" t="s">
        <v>441</v>
      </c>
      <c r="AR75" s="105">
        <v>1.8666666666666665</v>
      </c>
      <c r="AS75" s="105">
        <v>-1.7660720348358201</v>
      </c>
      <c r="AT75" s="104">
        <v>16</v>
      </c>
      <c r="AU75" s="106">
        <v>14.655790328979499</v>
      </c>
      <c r="AV75" s="105">
        <v>59.772850036621101</v>
      </c>
      <c r="AW75" s="105">
        <v>3.8</v>
      </c>
      <c r="AX75" s="105">
        <v>70.260000000000005</v>
      </c>
      <c r="AY75" s="104">
        <v>3400</v>
      </c>
      <c r="AZ75" s="106">
        <v>20.849952999999999</v>
      </c>
      <c r="BA75" s="106">
        <v>79.290779200000003</v>
      </c>
      <c r="BB75" s="104">
        <v>1700.21984863281</v>
      </c>
      <c r="BC75" s="104">
        <v>1861283</v>
      </c>
      <c r="BD75" s="104">
        <v>1841997</v>
      </c>
      <c r="BE75" s="104">
        <v>28120</v>
      </c>
      <c r="BF75" s="104"/>
    </row>
    <row r="76" spans="1:58" x14ac:dyDescent="0.35">
      <c r="A76" s="128" t="s">
        <v>132</v>
      </c>
      <c r="B76" s="107" t="s">
        <v>131</v>
      </c>
      <c r="C76" s="104">
        <v>0</v>
      </c>
      <c r="D76" s="104">
        <v>0</v>
      </c>
      <c r="E76" s="104">
        <v>5922.9529999999995</v>
      </c>
      <c r="F76" s="104">
        <v>9.1720000000000006</v>
      </c>
      <c r="G76" s="104">
        <v>0</v>
      </c>
      <c r="H76" s="104">
        <v>0</v>
      </c>
      <c r="I76" s="104">
        <v>0</v>
      </c>
      <c r="J76" s="104">
        <v>18400</v>
      </c>
      <c r="K76" s="105">
        <v>9.0999999999999998E-2</v>
      </c>
      <c r="L76" s="105">
        <v>9.0909090909090898E-2</v>
      </c>
      <c r="M76" s="105">
        <v>9.7856730666407224E-2</v>
      </c>
      <c r="N76" s="105">
        <v>1.4316623026633281E-2</v>
      </c>
      <c r="O76" s="104">
        <v>0</v>
      </c>
      <c r="P76" s="104">
        <v>0</v>
      </c>
      <c r="Q76" s="105">
        <v>0.65400000000000003</v>
      </c>
      <c r="R76" s="105">
        <v>3.1288099999999999E-2</v>
      </c>
      <c r="S76" s="104">
        <v>674999</v>
      </c>
      <c r="T76" s="104">
        <v>14.13</v>
      </c>
      <c r="U76" s="104">
        <v>14.57</v>
      </c>
      <c r="V76" s="105">
        <v>1.40390825271606</v>
      </c>
      <c r="W76" s="106">
        <v>31.299999237060501</v>
      </c>
      <c r="X76" s="106">
        <v>8.5</v>
      </c>
      <c r="Y76" s="105">
        <v>0.21400000154972099</v>
      </c>
      <c r="Z76" s="104">
        <v>99</v>
      </c>
      <c r="AA76" s="104">
        <v>86</v>
      </c>
      <c r="AB76" s="106">
        <v>1.6</v>
      </c>
      <c r="AC76" s="105">
        <v>336.1484375</v>
      </c>
      <c r="AD76" s="105">
        <v>229</v>
      </c>
      <c r="AE76" s="106">
        <v>24</v>
      </c>
      <c r="AF76" s="105">
        <v>0.50390302424647904</v>
      </c>
      <c r="AG76" s="105">
        <v>35</v>
      </c>
      <c r="AH76" s="104">
        <v>0</v>
      </c>
      <c r="AI76" s="104">
        <v>3274</v>
      </c>
      <c r="AJ76" s="104">
        <v>0</v>
      </c>
      <c r="AK76" s="104">
        <v>0</v>
      </c>
      <c r="AL76" s="104">
        <v>14</v>
      </c>
      <c r="AM76" s="104">
        <v>0</v>
      </c>
      <c r="AN76" s="104">
        <v>118</v>
      </c>
      <c r="AO76" s="106">
        <v>8.5</v>
      </c>
      <c r="AP76" s="106" t="s">
        <v>441</v>
      </c>
      <c r="AQ76" s="106" t="s">
        <v>441</v>
      </c>
      <c r="AR76" s="105" t="s">
        <v>441</v>
      </c>
      <c r="AS76" s="105">
        <v>-0.29058489203453097</v>
      </c>
      <c r="AT76" s="104">
        <v>37</v>
      </c>
      <c r="AU76" s="106">
        <v>84.242904663085895</v>
      </c>
      <c r="AV76" s="105">
        <v>87.535316467285199</v>
      </c>
      <c r="AW76" s="105">
        <v>35.700000000000003</v>
      </c>
      <c r="AX76" s="105">
        <v>66.430000000000007</v>
      </c>
      <c r="AY76" s="104">
        <v>4200</v>
      </c>
      <c r="AZ76" s="106">
        <v>83.650173199999998</v>
      </c>
      <c r="BA76" s="106">
        <v>98.275407299999998</v>
      </c>
      <c r="BB76" s="104">
        <v>8162.6015625</v>
      </c>
      <c r="BC76" s="104">
        <v>777859</v>
      </c>
      <c r="BD76" s="104">
        <v>723086</v>
      </c>
      <c r="BE76" s="104">
        <v>196850</v>
      </c>
      <c r="BF76" s="104"/>
    </row>
    <row r="77" spans="1:58" x14ac:dyDescent="0.35">
      <c r="A77" s="128" t="s">
        <v>134</v>
      </c>
      <c r="B77" s="107" t="s">
        <v>133</v>
      </c>
      <c r="C77" s="104">
        <v>18858.553684210525</v>
      </c>
      <c r="D77" s="104">
        <v>0</v>
      </c>
      <c r="E77" s="104">
        <v>28282.252999999997</v>
      </c>
      <c r="F77" s="104">
        <v>36.646000000000001</v>
      </c>
      <c r="G77" s="104">
        <v>203578.52100000001</v>
      </c>
      <c r="H77" s="104">
        <v>22842.205999999998</v>
      </c>
      <c r="I77" s="104">
        <v>26149.962</v>
      </c>
      <c r="J77" s="104">
        <v>170757</v>
      </c>
      <c r="K77" s="105">
        <v>0.152</v>
      </c>
      <c r="L77" s="105">
        <v>3.03030303030303E-2</v>
      </c>
      <c r="M77" s="105">
        <v>0.67727267857254769</v>
      </c>
      <c r="N77" s="105">
        <v>0.35599474773081408</v>
      </c>
      <c r="O77" s="104">
        <v>0</v>
      </c>
      <c r="P77" s="104">
        <v>0</v>
      </c>
      <c r="Q77" s="105">
        <v>0.498</v>
      </c>
      <c r="R77" s="105">
        <v>0.24150099999999999</v>
      </c>
      <c r="S77" s="104">
        <v>216872365</v>
      </c>
      <c r="T77" s="104">
        <v>658.63</v>
      </c>
      <c r="U77" s="104">
        <v>640.70000000000005</v>
      </c>
      <c r="V77" s="105">
        <v>11.584159851074199</v>
      </c>
      <c r="W77" s="106">
        <v>71.699996948242202</v>
      </c>
      <c r="X77" s="106">
        <v>11.6000003814697</v>
      </c>
      <c r="Y77" s="105">
        <v>0.23</v>
      </c>
      <c r="Z77" s="104">
        <v>53</v>
      </c>
      <c r="AA77" s="104">
        <v>181</v>
      </c>
      <c r="AB77" s="106">
        <v>2.1</v>
      </c>
      <c r="AC77" s="105">
        <v>120.14574432373</v>
      </c>
      <c r="AD77" s="105">
        <v>359</v>
      </c>
      <c r="AE77" s="106">
        <v>5</v>
      </c>
      <c r="AF77" s="105">
        <v>0.60123358185283404</v>
      </c>
      <c r="AG77" s="105">
        <v>60.790000915527301</v>
      </c>
      <c r="AH77" s="104">
        <v>5801040</v>
      </c>
      <c r="AI77" s="104">
        <v>90434</v>
      </c>
      <c r="AJ77" s="104">
        <v>39336</v>
      </c>
      <c r="AK77" s="104">
        <v>49527</v>
      </c>
      <c r="AL77" s="104">
        <v>6</v>
      </c>
      <c r="AM77" s="104">
        <v>0</v>
      </c>
      <c r="AN77" s="104">
        <v>95</v>
      </c>
      <c r="AO77" s="106">
        <v>46.8</v>
      </c>
      <c r="AP77" s="106">
        <v>9.73</v>
      </c>
      <c r="AQ77" s="106">
        <v>3.4</v>
      </c>
      <c r="AR77" s="105">
        <v>2.333333333333333</v>
      </c>
      <c r="AS77" s="105">
        <v>-2.0555870532989502</v>
      </c>
      <c r="AT77" s="104">
        <v>20</v>
      </c>
      <c r="AU77" s="106">
        <v>38.6901664733887</v>
      </c>
      <c r="AV77" s="105">
        <v>60.6893501281738</v>
      </c>
      <c r="AW77" s="105">
        <v>12.2</v>
      </c>
      <c r="AX77" s="105">
        <v>60.54</v>
      </c>
      <c r="AY77" s="104">
        <v>23000</v>
      </c>
      <c r="AZ77" s="106">
        <v>27.6049817</v>
      </c>
      <c r="BA77" s="106">
        <v>57.736357099999999</v>
      </c>
      <c r="BB77" s="104">
        <v>1814.94323730469</v>
      </c>
      <c r="BC77" s="104">
        <v>10981229</v>
      </c>
      <c r="BD77" s="104">
        <v>10678016</v>
      </c>
      <c r="BE77" s="104">
        <v>27560</v>
      </c>
      <c r="BF77" s="104"/>
    </row>
    <row r="78" spans="1:58" x14ac:dyDescent="0.35">
      <c r="A78" s="128" t="s">
        <v>136</v>
      </c>
      <c r="B78" s="107" t="s">
        <v>135</v>
      </c>
      <c r="C78" s="104">
        <v>16609.844210526317</v>
      </c>
      <c r="D78" s="104">
        <v>0</v>
      </c>
      <c r="E78" s="104">
        <v>38341.169000000002</v>
      </c>
      <c r="F78" s="104">
        <v>65.617999999999995</v>
      </c>
      <c r="G78" s="104">
        <v>53989.46</v>
      </c>
      <c r="H78" s="104">
        <v>3920.6424999999999</v>
      </c>
      <c r="I78" s="104">
        <v>3232.4480000000003</v>
      </c>
      <c r="J78" s="104">
        <v>35070</v>
      </c>
      <c r="K78" s="105">
        <v>0.27300000000000002</v>
      </c>
      <c r="L78" s="105">
        <v>3.03030303030303E-2</v>
      </c>
      <c r="M78" s="105">
        <v>0.61009741200347622</v>
      </c>
      <c r="N78" s="105">
        <v>6.9100727909282025E-2</v>
      </c>
      <c r="O78" s="104">
        <v>0</v>
      </c>
      <c r="P78" s="104">
        <v>0</v>
      </c>
      <c r="Q78" s="105">
        <v>0.61699999999999999</v>
      </c>
      <c r="R78" s="105">
        <v>9.8091700000000004E-2</v>
      </c>
      <c r="S78" s="104">
        <v>20023356</v>
      </c>
      <c r="T78" s="104">
        <v>211.48</v>
      </c>
      <c r="U78" s="104">
        <v>222.59</v>
      </c>
      <c r="V78" s="105">
        <v>2.0689294338226301</v>
      </c>
      <c r="W78" s="106">
        <v>18.200000762939499</v>
      </c>
      <c r="X78" s="106">
        <v>7.0999999046325701</v>
      </c>
      <c r="Y78" s="105" t="s">
        <v>441</v>
      </c>
      <c r="Z78" s="104">
        <v>97</v>
      </c>
      <c r="AA78" s="104">
        <v>38</v>
      </c>
      <c r="AB78" s="106">
        <v>0.4</v>
      </c>
      <c r="AC78" s="105">
        <v>353.36456298828102</v>
      </c>
      <c r="AD78" s="105">
        <v>129</v>
      </c>
      <c r="AE78" s="106">
        <v>0</v>
      </c>
      <c r="AF78" s="105">
        <v>0.46092292709767002</v>
      </c>
      <c r="AG78" s="105">
        <v>50</v>
      </c>
      <c r="AH78" s="104">
        <v>450651</v>
      </c>
      <c r="AI78" s="104">
        <v>48140</v>
      </c>
      <c r="AJ78" s="104">
        <v>366948</v>
      </c>
      <c r="AK78" s="104">
        <v>190000</v>
      </c>
      <c r="AL78" s="104">
        <v>27</v>
      </c>
      <c r="AM78" s="104">
        <v>0</v>
      </c>
      <c r="AN78" s="104">
        <v>115</v>
      </c>
      <c r="AO78" s="106">
        <v>14.8</v>
      </c>
      <c r="AP78" s="106">
        <v>4.76</v>
      </c>
      <c r="AQ78" s="106">
        <v>4.8</v>
      </c>
      <c r="AR78" s="105">
        <v>2.916666666666667</v>
      </c>
      <c r="AS78" s="105">
        <v>-0.51152521371841397</v>
      </c>
      <c r="AT78" s="104">
        <v>29</v>
      </c>
      <c r="AU78" s="106">
        <v>87.576629638671903</v>
      </c>
      <c r="AV78" s="105">
        <v>88.987480163574205</v>
      </c>
      <c r="AW78" s="105">
        <v>30</v>
      </c>
      <c r="AX78" s="105">
        <v>91.22</v>
      </c>
      <c r="AY78" s="104">
        <v>15000</v>
      </c>
      <c r="AZ78" s="106">
        <v>82.646659499999998</v>
      </c>
      <c r="BA78" s="106">
        <v>91.236452099999994</v>
      </c>
      <c r="BB78" s="104">
        <v>4986.2314453125</v>
      </c>
      <c r="BC78" s="104">
        <v>9265067</v>
      </c>
      <c r="BD78" s="104">
        <v>7762750</v>
      </c>
      <c r="BE78" s="104">
        <v>111890</v>
      </c>
      <c r="BF78" s="104"/>
    </row>
    <row r="79" spans="1:58" x14ac:dyDescent="0.35">
      <c r="A79" s="128" t="s">
        <v>138</v>
      </c>
      <c r="B79" s="107" t="s">
        <v>137</v>
      </c>
      <c r="C79" s="104">
        <v>9391.1242105263154</v>
      </c>
      <c r="D79" s="104">
        <v>0</v>
      </c>
      <c r="E79" s="104">
        <v>107438.743</v>
      </c>
      <c r="F79" s="104">
        <v>0</v>
      </c>
      <c r="G79" s="104">
        <v>0</v>
      </c>
      <c r="H79" s="104">
        <v>0</v>
      </c>
      <c r="I79" s="104">
        <v>0</v>
      </c>
      <c r="J79" s="104">
        <v>0</v>
      </c>
      <c r="K79" s="105">
        <v>9.0999999999999998E-2</v>
      </c>
      <c r="L79" s="105">
        <v>0.18181818181818199</v>
      </c>
      <c r="M79" s="105">
        <v>1.9885316399681233E-2</v>
      </c>
      <c r="N79" s="105">
        <v>4.726198793595135E-3</v>
      </c>
      <c r="O79" s="104">
        <v>0</v>
      </c>
      <c r="P79" s="104">
        <v>0</v>
      </c>
      <c r="Q79" s="105">
        <v>0.83799999999999997</v>
      </c>
      <c r="R79" s="105" t="s">
        <v>441</v>
      </c>
      <c r="S79" s="104">
        <v>0</v>
      </c>
      <c r="T79" s="104">
        <v>0</v>
      </c>
      <c r="U79" s="104">
        <v>0</v>
      </c>
      <c r="V79" s="105" t="s">
        <v>441</v>
      </c>
      <c r="W79" s="106">
        <v>4.5</v>
      </c>
      <c r="X79" s="106" t="s">
        <v>441</v>
      </c>
      <c r="Y79" s="105">
        <v>3.0799999237060498</v>
      </c>
      <c r="Z79" s="104">
        <v>99</v>
      </c>
      <c r="AA79" s="104">
        <v>7.4000000953674299</v>
      </c>
      <c r="AB79" s="106" t="s">
        <v>441</v>
      </c>
      <c r="AC79" s="105">
        <v>1912.06909179688</v>
      </c>
      <c r="AD79" s="105">
        <v>17</v>
      </c>
      <c r="AE79" s="106" t="s">
        <v>441</v>
      </c>
      <c r="AF79" s="105">
        <v>0.25859075402545001</v>
      </c>
      <c r="AG79" s="105">
        <v>30.549999237060501</v>
      </c>
      <c r="AH79" s="104">
        <v>2282</v>
      </c>
      <c r="AI79" s="104">
        <v>1298</v>
      </c>
      <c r="AJ79" s="104">
        <v>0</v>
      </c>
      <c r="AK79" s="104">
        <v>0</v>
      </c>
      <c r="AL79" s="104">
        <v>5983</v>
      </c>
      <c r="AM79" s="104">
        <v>0</v>
      </c>
      <c r="AN79" s="104">
        <v>121</v>
      </c>
      <c r="AO79" s="106">
        <v>2.4</v>
      </c>
      <c r="AP79" s="106">
        <v>2.4300000000000002</v>
      </c>
      <c r="AQ79" s="106">
        <v>5.8</v>
      </c>
      <c r="AR79" s="105">
        <v>4.4333333333333336</v>
      </c>
      <c r="AS79" s="105">
        <v>0.51356971263885498</v>
      </c>
      <c r="AT79" s="104">
        <v>46</v>
      </c>
      <c r="AU79" s="106">
        <v>100</v>
      </c>
      <c r="AV79" s="105">
        <v>99.380882263183594</v>
      </c>
      <c r="AW79" s="105">
        <v>79.3</v>
      </c>
      <c r="AX79" s="105">
        <v>119.11</v>
      </c>
      <c r="AY79" s="104">
        <v>160000</v>
      </c>
      <c r="AZ79" s="106">
        <v>97.9895365</v>
      </c>
      <c r="BA79" s="106">
        <v>100</v>
      </c>
      <c r="BB79" s="104">
        <v>28375.373046875</v>
      </c>
      <c r="BC79" s="104">
        <v>9781127</v>
      </c>
      <c r="BD79" s="104">
        <v>9759995</v>
      </c>
      <c r="BE79" s="104">
        <v>90530</v>
      </c>
      <c r="BF79" s="104"/>
    </row>
    <row r="80" spans="1:58" x14ac:dyDescent="0.35">
      <c r="A80" s="128" t="s">
        <v>140</v>
      </c>
      <c r="B80" s="107" t="s">
        <v>139</v>
      </c>
      <c r="C80" s="104">
        <v>564.93684210526317</v>
      </c>
      <c r="D80" s="104">
        <v>156.61894736842106</v>
      </c>
      <c r="E80" s="104" t="s">
        <v>441</v>
      </c>
      <c r="F80" s="104">
        <v>0</v>
      </c>
      <c r="G80" s="104">
        <v>0</v>
      </c>
      <c r="H80" s="104">
        <v>0</v>
      </c>
      <c r="I80" s="104">
        <v>0</v>
      </c>
      <c r="J80" s="104">
        <v>0</v>
      </c>
      <c r="K80" s="105">
        <v>0</v>
      </c>
      <c r="L80" s="105" t="s">
        <v>441</v>
      </c>
      <c r="M80" s="105">
        <v>2.2012805545128857E-4</v>
      </c>
      <c r="N80" s="105">
        <v>5.1807900377624041E-5</v>
      </c>
      <c r="O80" s="104">
        <v>0</v>
      </c>
      <c r="P80" s="104">
        <v>0</v>
      </c>
      <c r="Q80" s="105">
        <v>0.93500000000000005</v>
      </c>
      <c r="R80" s="105" t="s">
        <v>441</v>
      </c>
      <c r="S80" s="104">
        <v>0</v>
      </c>
      <c r="T80" s="104">
        <v>0</v>
      </c>
      <c r="U80" s="104">
        <v>0</v>
      </c>
      <c r="V80" s="105" t="s">
        <v>441</v>
      </c>
      <c r="W80" s="106">
        <v>2.0999999046325701</v>
      </c>
      <c r="X80" s="106" t="s">
        <v>441</v>
      </c>
      <c r="Y80" s="105">
        <v>3.7909998893737802</v>
      </c>
      <c r="Z80" s="104">
        <v>92</v>
      </c>
      <c r="AA80" s="104">
        <v>4.5</v>
      </c>
      <c r="AB80" s="106" t="s">
        <v>441</v>
      </c>
      <c r="AC80" s="105">
        <v>4116.171875</v>
      </c>
      <c r="AD80" s="105">
        <v>3</v>
      </c>
      <c r="AE80" s="106" t="s">
        <v>441</v>
      </c>
      <c r="AF80" s="105">
        <v>6.1881113859451699E-2</v>
      </c>
      <c r="AG80" s="105">
        <v>26.940000534057599</v>
      </c>
      <c r="AH80" s="104">
        <v>0</v>
      </c>
      <c r="AI80" s="104">
        <v>0</v>
      </c>
      <c r="AJ80" s="104">
        <v>0</v>
      </c>
      <c r="AK80" s="104">
        <v>0</v>
      </c>
      <c r="AL80" s="104">
        <v>439</v>
      </c>
      <c r="AM80" s="104">
        <v>0</v>
      </c>
      <c r="AN80" s="104">
        <v>133</v>
      </c>
      <c r="AO80" s="106">
        <v>2.4</v>
      </c>
      <c r="AP80" s="106">
        <v>1.77</v>
      </c>
      <c r="AQ80" s="106">
        <v>5.4</v>
      </c>
      <c r="AR80" s="105" t="s">
        <v>441</v>
      </c>
      <c r="AS80" s="105">
        <v>1.45066702365875</v>
      </c>
      <c r="AT80" s="104">
        <v>76</v>
      </c>
      <c r="AU80" s="106">
        <v>100</v>
      </c>
      <c r="AV80" s="105" t="s">
        <v>441</v>
      </c>
      <c r="AW80" s="105">
        <v>98.2</v>
      </c>
      <c r="AX80" s="105">
        <v>118.01</v>
      </c>
      <c r="AY80" s="104">
        <v>24000</v>
      </c>
      <c r="AZ80" s="106">
        <v>98.777351499999995</v>
      </c>
      <c r="BA80" s="106">
        <v>100</v>
      </c>
      <c r="BB80" s="104">
        <v>53518.08984375</v>
      </c>
      <c r="BC80" s="104">
        <v>341284</v>
      </c>
      <c r="BD80" s="104">
        <v>322117</v>
      </c>
      <c r="BE80" s="104">
        <v>100250</v>
      </c>
      <c r="BF80" s="104"/>
    </row>
    <row r="81" spans="1:58" x14ac:dyDescent="0.35">
      <c r="A81" s="128" t="s">
        <v>142</v>
      </c>
      <c r="B81" s="107" t="s">
        <v>141</v>
      </c>
      <c r="C81" s="104">
        <v>820836.55368421052</v>
      </c>
      <c r="D81" s="104">
        <v>84331.713684210525</v>
      </c>
      <c r="E81" s="104">
        <v>8924834.7300000004</v>
      </c>
      <c r="F81" s="104">
        <v>3307.6979999999999</v>
      </c>
      <c r="G81" s="104">
        <v>1643228.4140000001</v>
      </c>
      <c r="H81" s="104">
        <v>33860.421000000002</v>
      </c>
      <c r="I81" s="104">
        <v>732203.84900000005</v>
      </c>
      <c r="J81" s="104">
        <v>29732575</v>
      </c>
      <c r="K81" s="105">
        <v>0.21199999999999999</v>
      </c>
      <c r="L81" s="105">
        <v>0.12121212121212099</v>
      </c>
      <c r="M81" s="105">
        <v>0.97612805879353859</v>
      </c>
      <c r="N81" s="105">
        <v>0.56355761616980826</v>
      </c>
      <c r="O81" s="104">
        <v>0</v>
      </c>
      <c r="P81" s="104">
        <v>4</v>
      </c>
      <c r="Q81" s="105">
        <v>0.64</v>
      </c>
      <c r="R81" s="105">
        <v>0.120762221515179</v>
      </c>
      <c r="S81" s="104">
        <v>9771501</v>
      </c>
      <c r="T81" s="104">
        <v>1662.48</v>
      </c>
      <c r="U81" s="104">
        <v>2569.84</v>
      </c>
      <c r="V81" s="105">
        <v>0.120281584560871</v>
      </c>
      <c r="W81" s="106">
        <v>39.400001525878899</v>
      </c>
      <c r="X81" s="106">
        <v>43.5</v>
      </c>
      <c r="Y81" s="105">
        <v>0.75800001621246305</v>
      </c>
      <c r="Z81" s="104">
        <v>88</v>
      </c>
      <c r="AA81" s="104">
        <v>204</v>
      </c>
      <c r="AB81" s="106">
        <v>0.3</v>
      </c>
      <c r="AC81" s="105">
        <v>237.72341918945301</v>
      </c>
      <c r="AD81" s="105">
        <v>174</v>
      </c>
      <c r="AE81" s="106">
        <v>4</v>
      </c>
      <c r="AF81" s="105">
        <v>0.52405693400811804</v>
      </c>
      <c r="AG81" s="105">
        <v>33.900001525878899</v>
      </c>
      <c r="AH81" s="104">
        <v>3816813</v>
      </c>
      <c r="AI81" s="104">
        <v>22395195</v>
      </c>
      <c r="AJ81" s="104">
        <v>23900348</v>
      </c>
      <c r="AK81" s="104">
        <v>805744</v>
      </c>
      <c r="AL81" s="104">
        <v>196966</v>
      </c>
      <c r="AM81" s="104">
        <v>0</v>
      </c>
      <c r="AN81" s="104">
        <v>109</v>
      </c>
      <c r="AO81" s="106">
        <v>14.5</v>
      </c>
      <c r="AP81" s="106">
        <v>4.68</v>
      </c>
      <c r="AQ81" s="106">
        <v>8.4</v>
      </c>
      <c r="AR81" s="105">
        <v>4.2666666666666666</v>
      </c>
      <c r="AS81" s="105">
        <v>9.1671496629714994E-2</v>
      </c>
      <c r="AT81" s="104">
        <v>41</v>
      </c>
      <c r="AU81" s="106">
        <v>84.526817321777301</v>
      </c>
      <c r="AV81" s="105">
        <v>72.225303649902301</v>
      </c>
      <c r="AW81" s="105">
        <v>29.5</v>
      </c>
      <c r="AX81" s="105">
        <v>86.95</v>
      </c>
      <c r="AY81" s="104">
        <v>730000</v>
      </c>
      <c r="AZ81" s="106">
        <v>39.626621800000002</v>
      </c>
      <c r="BA81" s="106">
        <v>94.090878799999999</v>
      </c>
      <c r="BB81" s="104">
        <v>7055.5546875</v>
      </c>
      <c r="BC81" s="104">
        <v>1339180160</v>
      </c>
      <c r="BD81" s="104">
        <v>1309290969</v>
      </c>
      <c r="BE81" s="104">
        <v>2973190</v>
      </c>
      <c r="BF81" s="104"/>
    </row>
    <row r="82" spans="1:58" x14ac:dyDescent="0.35">
      <c r="A82" s="128" t="s">
        <v>144</v>
      </c>
      <c r="B82" s="107" t="s">
        <v>143</v>
      </c>
      <c r="C82" s="104">
        <v>439377.72210526315</v>
      </c>
      <c r="D82" s="104">
        <v>7690.6947368421052</v>
      </c>
      <c r="E82" s="104">
        <v>1162909.1440000001</v>
      </c>
      <c r="F82" s="104">
        <v>11892.462</v>
      </c>
      <c r="G82" s="104">
        <v>112845.0705</v>
      </c>
      <c r="H82" s="104">
        <v>8580.2720000000008</v>
      </c>
      <c r="I82" s="104">
        <v>400204.38600000006</v>
      </c>
      <c r="J82" s="104">
        <v>32818</v>
      </c>
      <c r="K82" s="105">
        <v>0.182</v>
      </c>
      <c r="L82" s="105">
        <v>3.03030303030303E-2</v>
      </c>
      <c r="M82" s="105">
        <v>0.94202418681664069</v>
      </c>
      <c r="N82" s="105">
        <v>0.61657803271048772</v>
      </c>
      <c r="O82" s="104">
        <v>0</v>
      </c>
      <c r="P82" s="104">
        <v>0</v>
      </c>
      <c r="Q82" s="105">
        <v>0.69399999999999995</v>
      </c>
      <c r="R82" s="105">
        <v>2.4362600000000002E-2</v>
      </c>
      <c r="S82" s="104">
        <v>65792090</v>
      </c>
      <c r="T82" s="104">
        <v>-49.27</v>
      </c>
      <c r="U82" s="104">
        <v>117.16</v>
      </c>
      <c r="V82" s="105">
        <v>2.3750539869070102E-2</v>
      </c>
      <c r="W82" s="106">
        <v>25.399999618530298</v>
      </c>
      <c r="X82" s="106">
        <v>19.899999618530298</v>
      </c>
      <c r="Y82" s="105">
        <v>0.20399999618530301</v>
      </c>
      <c r="Z82" s="104">
        <v>75</v>
      </c>
      <c r="AA82" s="104">
        <v>319</v>
      </c>
      <c r="AB82" s="106">
        <v>0.4</v>
      </c>
      <c r="AC82" s="105">
        <v>369.28643798828102</v>
      </c>
      <c r="AD82" s="105">
        <v>126</v>
      </c>
      <c r="AE82" s="106">
        <v>10</v>
      </c>
      <c r="AF82" s="105">
        <v>0.45338499647522401</v>
      </c>
      <c r="AG82" s="105">
        <v>35.569999694824197</v>
      </c>
      <c r="AH82" s="104">
        <v>481805</v>
      </c>
      <c r="AI82" s="104">
        <v>534836</v>
      </c>
      <c r="AJ82" s="104">
        <v>1028056</v>
      </c>
      <c r="AK82" s="104">
        <v>15700</v>
      </c>
      <c r="AL82" s="104">
        <v>11031</v>
      </c>
      <c r="AM82" s="104">
        <v>0</v>
      </c>
      <c r="AN82" s="104">
        <v>123</v>
      </c>
      <c r="AO82" s="106">
        <v>7.9</v>
      </c>
      <c r="AP82" s="106">
        <v>6.73</v>
      </c>
      <c r="AQ82" s="106">
        <v>10.7</v>
      </c>
      <c r="AR82" s="105">
        <v>3.666666666666667</v>
      </c>
      <c r="AS82" s="105">
        <v>4.0761198848485898E-2</v>
      </c>
      <c r="AT82" s="104">
        <v>38</v>
      </c>
      <c r="AU82" s="106">
        <v>97.620002746582003</v>
      </c>
      <c r="AV82" s="105">
        <v>95.376968383789105</v>
      </c>
      <c r="AW82" s="105">
        <v>25.4</v>
      </c>
      <c r="AX82" s="105">
        <v>149.13</v>
      </c>
      <c r="AY82" s="104">
        <v>180000</v>
      </c>
      <c r="AZ82" s="106">
        <v>60.827153000000003</v>
      </c>
      <c r="BA82" s="106">
        <v>87.373810800000001</v>
      </c>
      <c r="BB82" s="104">
        <v>12283.615234375</v>
      </c>
      <c r="BC82" s="104">
        <v>263991376</v>
      </c>
      <c r="BD82" s="104">
        <v>256648471</v>
      </c>
      <c r="BE82" s="104">
        <v>1811570</v>
      </c>
      <c r="BF82" s="104"/>
    </row>
    <row r="83" spans="1:58" x14ac:dyDescent="0.35">
      <c r="A83" s="128" t="s">
        <v>841</v>
      </c>
      <c r="B83" s="107" t="s">
        <v>145</v>
      </c>
      <c r="C83" s="104">
        <v>162047.88631578948</v>
      </c>
      <c r="D83" s="104">
        <v>88552.10105263158</v>
      </c>
      <c r="E83" s="104">
        <v>286546.10849999997</v>
      </c>
      <c r="F83" s="104">
        <v>213.768</v>
      </c>
      <c r="G83" s="104">
        <v>1007.388</v>
      </c>
      <c r="H83" s="104">
        <v>0</v>
      </c>
      <c r="I83" s="104">
        <v>2733.9120000000003</v>
      </c>
      <c r="J83" s="104">
        <v>1121212</v>
      </c>
      <c r="K83" s="105">
        <v>0.03</v>
      </c>
      <c r="L83" s="105">
        <v>0.18181818181818199</v>
      </c>
      <c r="M83" s="105">
        <v>0.82617783059059513</v>
      </c>
      <c r="N83" s="105">
        <v>0.50742529489069066</v>
      </c>
      <c r="O83" s="104">
        <v>0</v>
      </c>
      <c r="P83" s="104">
        <v>0</v>
      </c>
      <c r="Q83" s="105">
        <v>0.79800000000000004</v>
      </c>
      <c r="R83" s="105" t="s">
        <v>441</v>
      </c>
      <c r="S83" s="104">
        <v>48534381</v>
      </c>
      <c r="T83" s="104">
        <v>75.77</v>
      </c>
      <c r="U83" s="104">
        <v>108.9</v>
      </c>
      <c r="V83" s="105">
        <v>3.0840417370200199E-2</v>
      </c>
      <c r="W83" s="106">
        <v>14.8999996185303</v>
      </c>
      <c r="X83" s="106" t="s">
        <v>441</v>
      </c>
      <c r="Y83" s="105">
        <v>0.88999998569488503</v>
      </c>
      <c r="Z83" s="104">
        <v>99</v>
      </c>
      <c r="AA83" s="104">
        <v>14</v>
      </c>
      <c r="AB83" s="106">
        <v>0.1</v>
      </c>
      <c r="AC83" s="105">
        <v>1261.73046875</v>
      </c>
      <c r="AD83" s="105">
        <v>25</v>
      </c>
      <c r="AE83" s="106">
        <v>0</v>
      </c>
      <c r="AF83" s="105">
        <v>0.46102625758594101</v>
      </c>
      <c r="AG83" s="105">
        <v>37.349998474121101</v>
      </c>
      <c r="AH83" s="104">
        <v>2000</v>
      </c>
      <c r="AI83" s="104">
        <v>213382</v>
      </c>
      <c r="AJ83" s="104">
        <v>26148</v>
      </c>
      <c r="AK83" s="104">
        <v>0</v>
      </c>
      <c r="AL83" s="104">
        <v>979435</v>
      </c>
      <c r="AM83" s="104">
        <v>4</v>
      </c>
      <c r="AN83" s="104">
        <v>129</v>
      </c>
      <c r="AO83" s="106">
        <v>5.5</v>
      </c>
      <c r="AP83" s="106">
        <v>4.47</v>
      </c>
      <c r="AQ83" s="106">
        <v>13</v>
      </c>
      <c r="AR83" s="105">
        <v>3.2333333333333329</v>
      </c>
      <c r="AS83" s="105">
        <v>-0.19095210731029499</v>
      </c>
      <c r="AT83" s="104">
        <v>28</v>
      </c>
      <c r="AU83" s="106">
        <v>100</v>
      </c>
      <c r="AV83" s="105">
        <v>87.172531127929702</v>
      </c>
      <c r="AW83" s="105">
        <v>53.2</v>
      </c>
      <c r="AX83" s="105">
        <v>100.07</v>
      </c>
      <c r="AY83" s="104">
        <v>160000</v>
      </c>
      <c r="AZ83" s="106">
        <v>90.004383399999995</v>
      </c>
      <c r="BA83" s="106">
        <v>96.196658999999997</v>
      </c>
      <c r="BB83" s="104">
        <v>20949.943359375</v>
      </c>
      <c r="BC83" s="104">
        <v>81162784</v>
      </c>
      <c r="BD83" s="104">
        <v>78971725</v>
      </c>
      <c r="BE83" s="104">
        <v>1628550</v>
      </c>
      <c r="BF83" s="104"/>
    </row>
    <row r="84" spans="1:58" x14ac:dyDescent="0.35">
      <c r="A84" s="128" t="s">
        <v>147</v>
      </c>
      <c r="B84" s="107" t="s">
        <v>146</v>
      </c>
      <c r="C84" s="104">
        <v>36398.229473684209</v>
      </c>
      <c r="D84" s="104">
        <v>4521.4126315789472</v>
      </c>
      <c r="E84" s="104">
        <v>530186.05949999997</v>
      </c>
      <c r="F84" s="104">
        <v>0</v>
      </c>
      <c r="G84" s="104">
        <v>0</v>
      </c>
      <c r="H84" s="104">
        <v>0</v>
      </c>
      <c r="I84" s="104">
        <v>0</v>
      </c>
      <c r="J84" s="104">
        <v>0</v>
      </c>
      <c r="K84" s="105">
        <v>0.03</v>
      </c>
      <c r="L84" s="105">
        <v>0.18181818181818199</v>
      </c>
      <c r="M84" s="105">
        <v>0.9923722813750594</v>
      </c>
      <c r="N84" s="105">
        <v>0.93197146464829828</v>
      </c>
      <c r="O84" s="104">
        <v>5</v>
      </c>
      <c r="P84" s="104">
        <v>0</v>
      </c>
      <c r="Q84" s="105">
        <v>0.68500000000000005</v>
      </c>
      <c r="R84" s="105">
        <v>5.2433E-2</v>
      </c>
      <c r="S84" s="104">
        <v>2576769628</v>
      </c>
      <c r="T84" s="104">
        <v>1888.77</v>
      </c>
      <c r="U84" s="104">
        <v>2278.87</v>
      </c>
      <c r="V84" s="105">
        <v>1.5478812456130999</v>
      </c>
      <c r="W84" s="106">
        <v>30.399999618530298</v>
      </c>
      <c r="X84" s="106">
        <v>8.5</v>
      </c>
      <c r="Y84" s="105">
        <v>0.60699999332428001</v>
      </c>
      <c r="Z84" s="104">
        <v>71</v>
      </c>
      <c r="AA84" s="104">
        <v>42</v>
      </c>
      <c r="AB84" s="106" t="s">
        <v>441</v>
      </c>
      <c r="AC84" s="105">
        <v>481.03985595703102</v>
      </c>
      <c r="AD84" s="105">
        <v>50</v>
      </c>
      <c r="AE84" s="106" t="s">
        <v>441</v>
      </c>
      <c r="AF84" s="105">
        <v>0.50601379727767504</v>
      </c>
      <c r="AG84" s="105">
        <v>29.540000915527301</v>
      </c>
      <c r="AH84" s="104">
        <v>0</v>
      </c>
      <c r="AI84" s="104">
        <v>5969</v>
      </c>
      <c r="AJ84" s="104">
        <v>25000</v>
      </c>
      <c r="AK84" s="104">
        <v>1953032</v>
      </c>
      <c r="AL84" s="104">
        <v>283833</v>
      </c>
      <c r="AM84" s="104">
        <v>749</v>
      </c>
      <c r="AN84" s="104">
        <v>110</v>
      </c>
      <c r="AO84" s="106">
        <v>27.8</v>
      </c>
      <c r="AP84" s="106">
        <v>5.0599999999999996</v>
      </c>
      <c r="AQ84" s="106">
        <v>16.399999999999999</v>
      </c>
      <c r="AR84" s="105">
        <v>1.6333333333333335</v>
      </c>
      <c r="AS84" s="105">
        <v>-1.26530194282532</v>
      </c>
      <c r="AT84" s="104">
        <v>18</v>
      </c>
      <c r="AU84" s="106">
        <v>100</v>
      </c>
      <c r="AV84" s="105">
        <v>79.721763610839801</v>
      </c>
      <c r="AW84" s="105">
        <v>21.2</v>
      </c>
      <c r="AX84" s="105">
        <v>82.18</v>
      </c>
      <c r="AY84" s="104">
        <v>48000</v>
      </c>
      <c r="AZ84" s="106">
        <v>85.610887500000004</v>
      </c>
      <c r="BA84" s="106">
        <v>86.576805399999998</v>
      </c>
      <c r="BB84" s="104">
        <v>17196.78125</v>
      </c>
      <c r="BC84" s="104">
        <v>38274616</v>
      </c>
      <c r="BD84" s="104">
        <v>36355645</v>
      </c>
      <c r="BE84" s="104">
        <v>434320</v>
      </c>
      <c r="BF84" s="104"/>
    </row>
    <row r="85" spans="1:58" x14ac:dyDescent="0.35">
      <c r="A85" s="128" t="s">
        <v>149</v>
      </c>
      <c r="B85" s="107" t="s">
        <v>148</v>
      </c>
      <c r="C85" s="104">
        <v>0</v>
      </c>
      <c r="D85" s="104">
        <v>0</v>
      </c>
      <c r="E85" s="104">
        <v>14359.488000000001</v>
      </c>
      <c r="F85" s="104">
        <v>11.164</v>
      </c>
      <c r="G85" s="104">
        <v>0</v>
      </c>
      <c r="H85" s="104">
        <v>0</v>
      </c>
      <c r="I85" s="104">
        <v>0</v>
      </c>
      <c r="J85" s="104">
        <v>0</v>
      </c>
      <c r="K85" s="105">
        <v>0</v>
      </c>
      <c r="L85" s="105">
        <v>3.03030303030303E-2</v>
      </c>
      <c r="M85" s="105">
        <v>1.6621278621217874E-3</v>
      </c>
      <c r="N85" s="105">
        <v>8.8343653883181568E-4</v>
      </c>
      <c r="O85" s="104">
        <v>0</v>
      </c>
      <c r="P85" s="104">
        <v>0</v>
      </c>
      <c r="Q85" s="105">
        <v>0.93799999999999994</v>
      </c>
      <c r="R85" s="105" t="s">
        <v>441</v>
      </c>
      <c r="S85" s="104">
        <v>793458</v>
      </c>
      <c r="T85" s="104">
        <v>0</v>
      </c>
      <c r="U85" s="104">
        <v>0</v>
      </c>
      <c r="V85" s="105" t="s">
        <v>441</v>
      </c>
      <c r="W85" s="106">
        <v>3.5</v>
      </c>
      <c r="X85" s="106" t="s">
        <v>441</v>
      </c>
      <c r="Y85" s="105">
        <v>2.9609999656677202</v>
      </c>
      <c r="Z85" s="104">
        <v>92</v>
      </c>
      <c r="AA85" s="104">
        <v>7.3000001907348597</v>
      </c>
      <c r="AB85" s="106">
        <v>0.2</v>
      </c>
      <c r="AC85" s="105">
        <v>5334.94775390625</v>
      </c>
      <c r="AD85" s="105">
        <v>8</v>
      </c>
      <c r="AE85" s="106" t="s">
        <v>441</v>
      </c>
      <c r="AF85" s="105">
        <v>0.109381949764532</v>
      </c>
      <c r="AG85" s="105">
        <v>32.5200004577637</v>
      </c>
      <c r="AH85" s="104">
        <v>0</v>
      </c>
      <c r="AI85" s="104">
        <v>300</v>
      </c>
      <c r="AJ85" s="104">
        <v>0</v>
      </c>
      <c r="AK85" s="104">
        <v>0</v>
      </c>
      <c r="AL85" s="104">
        <v>6405</v>
      </c>
      <c r="AM85" s="104">
        <v>0</v>
      </c>
      <c r="AN85" s="104">
        <v>146</v>
      </c>
      <c r="AO85" s="106">
        <v>2.4</v>
      </c>
      <c r="AP85" s="106">
        <v>1.23</v>
      </c>
      <c r="AQ85" s="106">
        <v>3.3</v>
      </c>
      <c r="AR85" s="105" t="s">
        <v>441</v>
      </c>
      <c r="AS85" s="105">
        <v>1.2911280393600499</v>
      </c>
      <c r="AT85" s="104">
        <v>73</v>
      </c>
      <c r="AU85" s="106">
        <v>100</v>
      </c>
      <c r="AV85" s="105" t="s">
        <v>441</v>
      </c>
      <c r="AW85" s="105">
        <v>85</v>
      </c>
      <c r="AX85" s="105">
        <v>103.65</v>
      </c>
      <c r="AY85" s="104">
        <v>110000</v>
      </c>
      <c r="AZ85" s="106">
        <v>90.482320599999994</v>
      </c>
      <c r="BA85" s="106">
        <v>97.875501200000002</v>
      </c>
      <c r="BB85" s="104">
        <v>76304.7109375</v>
      </c>
      <c r="BC85" s="104">
        <v>4813608</v>
      </c>
      <c r="BD85" s="104">
        <v>4619926</v>
      </c>
      <c r="BE85" s="104">
        <v>68890</v>
      </c>
      <c r="BF85" s="104"/>
    </row>
    <row r="86" spans="1:58" x14ac:dyDescent="0.35">
      <c r="A86" s="128" t="s">
        <v>151</v>
      </c>
      <c r="B86" s="107" t="s">
        <v>150</v>
      </c>
      <c r="C86" s="104">
        <v>16835.896842105263</v>
      </c>
      <c r="D86" s="104">
        <v>0</v>
      </c>
      <c r="E86" s="104">
        <v>3924.3780000000002</v>
      </c>
      <c r="F86" s="104">
        <v>26.047999999999998</v>
      </c>
      <c r="G86" s="104">
        <v>0</v>
      </c>
      <c r="H86" s="104">
        <v>0</v>
      </c>
      <c r="I86" s="104">
        <v>0</v>
      </c>
      <c r="J86" s="104">
        <v>0</v>
      </c>
      <c r="K86" s="105">
        <v>0.03</v>
      </c>
      <c r="L86" s="105">
        <v>0.48484848484848497</v>
      </c>
      <c r="M86" s="105">
        <v>0.68867770305681553</v>
      </c>
      <c r="N86" s="105">
        <v>0.14895535524499962</v>
      </c>
      <c r="O86" s="104">
        <v>0</v>
      </c>
      <c r="P86" s="104">
        <v>0</v>
      </c>
      <c r="Q86" s="105">
        <v>0.90300000000000002</v>
      </c>
      <c r="R86" s="105" t="s">
        <v>441</v>
      </c>
      <c r="S86" s="104">
        <v>97129</v>
      </c>
      <c r="T86" s="104">
        <v>0</v>
      </c>
      <c r="U86" s="104">
        <v>0</v>
      </c>
      <c r="V86" s="105" t="s">
        <v>441</v>
      </c>
      <c r="W86" s="106">
        <v>3.5999999046325701</v>
      </c>
      <c r="X86" s="106" t="s">
        <v>441</v>
      </c>
      <c r="Y86" s="105">
        <v>3.3440001010894802</v>
      </c>
      <c r="Z86" s="104">
        <v>98</v>
      </c>
      <c r="AA86" s="104">
        <v>3.2000000476837198</v>
      </c>
      <c r="AB86" s="106" t="s">
        <v>441</v>
      </c>
      <c r="AC86" s="105">
        <v>2819.111328125</v>
      </c>
      <c r="AD86" s="105">
        <v>5</v>
      </c>
      <c r="AE86" s="106" t="s">
        <v>441</v>
      </c>
      <c r="AF86" s="105">
        <v>9.7788063454555402E-2</v>
      </c>
      <c r="AG86" s="105">
        <v>42.779998779296903</v>
      </c>
      <c r="AH86" s="104">
        <v>60137</v>
      </c>
      <c r="AI86" s="104">
        <v>0</v>
      </c>
      <c r="AJ86" s="104">
        <v>0</v>
      </c>
      <c r="AK86" s="104">
        <v>0</v>
      </c>
      <c r="AL86" s="104">
        <v>17958</v>
      </c>
      <c r="AM86" s="104">
        <v>0</v>
      </c>
      <c r="AN86" s="104">
        <v>160</v>
      </c>
      <c r="AO86" s="106">
        <v>2.4</v>
      </c>
      <c r="AP86" s="106">
        <v>2.2000000000000002</v>
      </c>
      <c r="AQ86" s="106">
        <v>5.9</v>
      </c>
      <c r="AR86" s="105" t="s">
        <v>441</v>
      </c>
      <c r="AS86" s="105">
        <v>1.38582098484039</v>
      </c>
      <c r="AT86" s="104">
        <v>61</v>
      </c>
      <c r="AU86" s="106">
        <v>100</v>
      </c>
      <c r="AV86" s="105" t="s">
        <v>441</v>
      </c>
      <c r="AW86" s="105">
        <v>79.7</v>
      </c>
      <c r="AX86" s="105">
        <v>131.66999999999999</v>
      </c>
      <c r="AY86" s="104">
        <v>46000</v>
      </c>
      <c r="AZ86" s="106">
        <v>100</v>
      </c>
      <c r="BA86" s="106">
        <v>100</v>
      </c>
      <c r="BB86" s="104">
        <v>38412.6796875</v>
      </c>
      <c r="BC86" s="104">
        <v>8712400</v>
      </c>
      <c r="BD86" s="104">
        <v>8027935</v>
      </c>
      <c r="BE86" s="104">
        <v>21640</v>
      </c>
      <c r="BF86" s="104"/>
    </row>
    <row r="87" spans="1:58" x14ac:dyDescent="0.35">
      <c r="A87" s="128" t="s">
        <v>153</v>
      </c>
      <c r="B87" s="107" t="s">
        <v>152</v>
      </c>
      <c r="C87" s="104">
        <v>85046.877894736841</v>
      </c>
      <c r="D87" s="104">
        <v>0</v>
      </c>
      <c r="E87" s="104">
        <v>122713.72900000001</v>
      </c>
      <c r="F87" s="104">
        <v>337.952</v>
      </c>
      <c r="G87" s="104">
        <v>0</v>
      </c>
      <c r="H87" s="104">
        <v>0</v>
      </c>
      <c r="I87" s="104">
        <v>0</v>
      </c>
      <c r="J87" s="104">
        <v>0</v>
      </c>
      <c r="K87" s="105">
        <v>9.0999999999999998E-2</v>
      </c>
      <c r="L87" s="105">
        <v>0.12121212121212099</v>
      </c>
      <c r="M87" s="105">
        <v>3.6403482561933986E-2</v>
      </c>
      <c r="N87" s="105">
        <v>1.5995749699740956E-2</v>
      </c>
      <c r="O87" s="104">
        <v>0</v>
      </c>
      <c r="P87" s="104">
        <v>0</v>
      </c>
      <c r="Q87" s="105">
        <v>0.88</v>
      </c>
      <c r="R87" s="105" t="s">
        <v>441</v>
      </c>
      <c r="S87" s="104">
        <v>132317</v>
      </c>
      <c r="T87" s="104">
        <v>0</v>
      </c>
      <c r="U87" s="104">
        <v>0</v>
      </c>
      <c r="V87" s="105" t="s">
        <v>441</v>
      </c>
      <c r="W87" s="106">
        <v>3.4000000953674299</v>
      </c>
      <c r="X87" s="106" t="s">
        <v>441</v>
      </c>
      <c r="Y87" s="105">
        <v>4.0209999084472701</v>
      </c>
      <c r="Z87" s="104">
        <v>92</v>
      </c>
      <c r="AA87" s="104">
        <v>6.9000000953674299</v>
      </c>
      <c r="AB87" s="106">
        <v>0.3</v>
      </c>
      <c r="AC87" s="105">
        <v>3350.57543945313</v>
      </c>
      <c r="AD87" s="105">
        <v>4</v>
      </c>
      <c r="AE87" s="106" t="s">
        <v>441</v>
      </c>
      <c r="AF87" s="105">
        <v>8.6729797310875503E-2</v>
      </c>
      <c r="AG87" s="105">
        <v>35.159999847412102</v>
      </c>
      <c r="AH87" s="104">
        <v>30573</v>
      </c>
      <c r="AI87" s="104">
        <v>4653</v>
      </c>
      <c r="AJ87" s="104">
        <v>2223</v>
      </c>
      <c r="AK87" s="104">
        <v>0</v>
      </c>
      <c r="AL87" s="104">
        <v>180829</v>
      </c>
      <c r="AM87" s="104">
        <v>0</v>
      </c>
      <c r="AN87" s="104">
        <v>142</v>
      </c>
      <c r="AO87" s="106">
        <v>2.4</v>
      </c>
      <c r="AP87" s="106">
        <v>2.0099999999999998</v>
      </c>
      <c r="AQ87" s="106">
        <v>5</v>
      </c>
      <c r="AR87" s="105">
        <v>4.0333333333333332</v>
      </c>
      <c r="AS87" s="105">
        <v>0.50241982936859098</v>
      </c>
      <c r="AT87" s="104">
        <v>52</v>
      </c>
      <c r="AU87" s="106">
        <v>100</v>
      </c>
      <c r="AV87" s="105">
        <v>99.015792846679702</v>
      </c>
      <c r="AW87" s="105">
        <v>61.3</v>
      </c>
      <c r="AX87" s="105">
        <v>140.43</v>
      </c>
      <c r="AY87" s="104">
        <v>710000</v>
      </c>
      <c r="AZ87" s="106">
        <v>99.546267700000001</v>
      </c>
      <c r="BA87" s="106">
        <v>100</v>
      </c>
      <c r="BB87" s="104">
        <v>39817.15234375</v>
      </c>
      <c r="BC87" s="104">
        <v>60551416</v>
      </c>
      <c r="BD87" s="104">
        <v>59324681</v>
      </c>
      <c r="BE87" s="104">
        <v>294140</v>
      </c>
      <c r="BF87" s="104"/>
    </row>
    <row r="88" spans="1:58" x14ac:dyDescent="0.35">
      <c r="A88" s="128" t="s">
        <v>155</v>
      </c>
      <c r="B88" s="107" t="s">
        <v>154</v>
      </c>
      <c r="C88" s="104">
        <v>3562.4589473684209</v>
      </c>
      <c r="D88" s="104">
        <v>0</v>
      </c>
      <c r="E88" s="104">
        <v>6141.4105</v>
      </c>
      <c r="F88" s="104">
        <v>0</v>
      </c>
      <c r="G88" s="104">
        <v>53032.61</v>
      </c>
      <c r="H88" s="104">
        <v>6184.7160000000003</v>
      </c>
      <c r="I88" s="104">
        <v>16019.505999999999</v>
      </c>
      <c r="J88" s="104">
        <v>2774</v>
      </c>
      <c r="K88" s="105">
        <v>6.0999999999999999E-2</v>
      </c>
      <c r="L88" s="105">
        <v>6.0606060606060601E-2</v>
      </c>
      <c r="M88" s="105">
        <v>0.11743786414194152</v>
      </c>
      <c r="N88" s="105">
        <v>2.5292317086475925E-2</v>
      </c>
      <c r="O88" s="104">
        <v>0</v>
      </c>
      <c r="P88" s="104">
        <v>0</v>
      </c>
      <c r="Q88" s="105">
        <v>0.73199999999999998</v>
      </c>
      <c r="R88" s="105">
        <v>1.1081499999999999E-2</v>
      </c>
      <c r="S88" s="104">
        <v>291571</v>
      </c>
      <c r="T88" s="104">
        <v>16.59</v>
      </c>
      <c r="U88" s="104">
        <v>32.26</v>
      </c>
      <c r="V88" s="105">
        <v>0.411680698394775</v>
      </c>
      <c r="W88" s="106">
        <v>15.199999809265099</v>
      </c>
      <c r="X88" s="106">
        <v>2.5</v>
      </c>
      <c r="Y88" s="105">
        <v>0.472000002861023</v>
      </c>
      <c r="Z88" s="104">
        <v>95</v>
      </c>
      <c r="AA88" s="104">
        <v>5.0999999046325701</v>
      </c>
      <c r="AB88" s="106">
        <v>1.7</v>
      </c>
      <c r="AC88" s="105">
        <v>511.37738037109398</v>
      </c>
      <c r="AD88" s="105">
        <v>89</v>
      </c>
      <c r="AE88" s="106" t="s">
        <v>441</v>
      </c>
      <c r="AF88" s="105">
        <v>0.41156513395501798</v>
      </c>
      <c r="AG88" s="105" t="s">
        <v>441</v>
      </c>
      <c r="AH88" s="104">
        <v>125000</v>
      </c>
      <c r="AI88" s="104">
        <v>5000</v>
      </c>
      <c r="AJ88" s="104">
        <v>0</v>
      </c>
      <c r="AK88" s="104">
        <v>0</v>
      </c>
      <c r="AL88" s="104">
        <v>15</v>
      </c>
      <c r="AM88" s="104">
        <v>0</v>
      </c>
      <c r="AN88" s="104">
        <v>114</v>
      </c>
      <c r="AO88" s="106">
        <v>8.4</v>
      </c>
      <c r="AP88" s="106">
        <v>4.96</v>
      </c>
      <c r="AQ88" s="106">
        <v>7</v>
      </c>
      <c r="AR88" s="105">
        <v>3.6833333333333327</v>
      </c>
      <c r="AS88" s="105">
        <v>0.48956900835037198</v>
      </c>
      <c r="AT88" s="104">
        <v>44</v>
      </c>
      <c r="AU88" s="106">
        <v>98.204269409179702</v>
      </c>
      <c r="AV88" s="105">
        <v>88.499900817871094</v>
      </c>
      <c r="AW88" s="105">
        <v>45</v>
      </c>
      <c r="AX88" s="105">
        <v>115.57</v>
      </c>
      <c r="AY88" s="104">
        <v>8300</v>
      </c>
      <c r="AZ88" s="106">
        <v>81.784474799999998</v>
      </c>
      <c r="BA88" s="106">
        <v>93.843156500000006</v>
      </c>
      <c r="BB88" s="104">
        <v>8995.3505859375</v>
      </c>
      <c r="BC88" s="104">
        <v>2890299</v>
      </c>
      <c r="BD88" s="104">
        <v>2781153</v>
      </c>
      <c r="BE88" s="104">
        <v>10830</v>
      </c>
      <c r="BF88" s="104"/>
    </row>
    <row r="89" spans="1:58" x14ac:dyDescent="0.35">
      <c r="A89" s="128" t="s">
        <v>157</v>
      </c>
      <c r="B89" s="107" t="s">
        <v>156</v>
      </c>
      <c r="C89" s="104">
        <v>209113.83789473685</v>
      </c>
      <c r="D89" s="104">
        <v>113984.54315789473</v>
      </c>
      <c r="E89" s="104">
        <v>33636.095999999998</v>
      </c>
      <c r="F89" s="104">
        <v>38263.171999999999</v>
      </c>
      <c r="G89" s="104">
        <v>2390014.1260000002</v>
      </c>
      <c r="H89" s="104">
        <v>1520254.078</v>
      </c>
      <c r="I89" s="104">
        <v>1286229.601</v>
      </c>
      <c r="J89" s="104">
        <v>0</v>
      </c>
      <c r="K89" s="105">
        <v>0</v>
      </c>
      <c r="L89" s="105">
        <v>3.03030303030303E-2</v>
      </c>
      <c r="M89" s="105">
        <v>4.5305407873609302E-2</v>
      </c>
      <c r="N89" s="105">
        <v>2.2902846716233032E-2</v>
      </c>
      <c r="O89" s="104">
        <v>0</v>
      </c>
      <c r="P89" s="104">
        <v>0</v>
      </c>
      <c r="Q89" s="105">
        <v>0.90900000000000003</v>
      </c>
      <c r="R89" s="105" t="s">
        <v>441</v>
      </c>
      <c r="S89" s="104">
        <v>550000</v>
      </c>
      <c r="T89" s="104">
        <v>0</v>
      </c>
      <c r="U89" s="104">
        <v>0</v>
      </c>
      <c r="V89" s="105" t="s">
        <v>441</v>
      </c>
      <c r="W89" s="106">
        <v>2.5999999046325701</v>
      </c>
      <c r="X89" s="106">
        <v>3.4000000953674299</v>
      </c>
      <c r="Y89" s="105">
        <v>2.2969999313354501</v>
      </c>
      <c r="Z89" s="104">
        <v>96</v>
      </c>
      <c r="AA89" s="104">
        <v>15</v>
      </c>
      <c r="AB89" s="106">
        <v>0.1</v>
      </c>
      <c r="AC89" s="105">
        <v>4405.1318359375</v>
      </c>
      <c r="AD89" s="105">
        <v>5</v>
      </c>
      <c r="AE89" s="106" t="s">
        <v>441</v>
      </c>
      <c r="AF89" s="105">
        <v>0.103449906284622</v>
      </c>
      <c r="AG89" s="105">
        <v>32.110000610351598</v>
      </c>
      <c r="AH89" s="104">
        <v>436528</v>
      </c>
      <c r="AI89" s="104">
        <v>44799</v>
      </c>
      <c r="AJ89" s="104">
        <v>1599497</v>
      </c>
      <c r="AK89" s="104">
        <v>0</v>
      </c>
      <c r="AL89" s="104">
        <v>1972</v>
      </c>
      <c r="AM89" s="104">
        <v>0</v>
      </c>
      <c r="AN89" s="104">
        <v>112</v>
      </c>
      <c r="AO89" s="106">
        <v>2.4</v>
      </c>
      <c r="AP89" s="106">
        <v>1.89</v>
      </c>
      <c r="AQ89" s="106">
        <v>5.6</v>
      </c>
      <c r="AR89" s="105">
        <v>4.2333333333333334</v>
      </c>
      <c r="AS89" s="105">
        <v>1.6172289848327599</v>
      </c>
      <c r="AT89" s="104">
        <v>73</v>
      </c>
      <c r="AU89" s="106">
        <v>100</v>
      </c>
      <c r="AV89" s="105" t="s">
        <v>441</v>
      </c>
      <c r="AW89" s="105">
        <v>93.2</v>
      </c>
      <c r="AX89" s="105">
        <v>129.75</v>
      </c>
      <c r="AY89" s="104">
        <v>1400000</v>
      </c>
      <c r="AZ89" s="106">
        <v>100</v>
      </c>
      <c r="BA89" s="106">
        <v>100</v>
      </c>
      <c r="BB89" s="104">
        <v>43875.75</v>
      </c>
      <c r="BC89" s="104">
        <v>126785800</v>
      </c>
      <c r="BD89" s="104">
        <v>125810666</v>
      </c>
      <c r="BE89" s="104">
        <v>364500</v>
      </c>
      <c r="BF89" s="104"/>
    </row>
    <row r="90" spans="1:58" x14ac:dyDescent="0.35">
      <c r="A90" s="128" t="s">
        <v>159</v>
      </c>
      <c r="B90" s="107" t="s">
        <v>158</v>
      </c>
      <c r="C90" s="104">
        <v>15884.791578947368</v>
      </c>
      <c r="D90" s="104">
        <v>0</v>
      </c>
      <c r="E90" s="104">
        <v>5375.6459999999997</v>
      </c>
      <c r="F90" s="104">
        <v>0</v>
      </c>
      <c r="G90" s="104">
        <v>0</v>
      </c>
      <c r="H90" s="104">
        <v>0</v>
      </c>
      <c r="I90" s="104">
        <v>0</v>
      </c>
      <c r="J90" s="104">
        <v>10000</v>
      </c>
      <c r="K90" s="105">
        <v>6.0999999999999999E-2</v>
      </c>
      <c r="L90" s="105">
        <v>0.30303030303030298</v>
      </c>
      <c r="M90" s="105">
        <v>0.1873530243672179</v>
      </c>
      <c r="N90" s="105">
        <v>0.12676167553141815</v>
      </c>
      <c r="O90" s="104">
        <v>0</v>
      </c>
      <c r="P90" s="104">
        <v>0</v>
      </c>
      <c r="Q90" s="105">
        <v>0.73499999999999999</v>
      </c>
      <c r="R90" s="105">
        <v>4.2903000000000004E-3</v>
      </c>
      <c r="S90" s="104">
        <v>1521985064</v>
      </c>
      <c r="T90" s="104">
        <v>1832.97</v>
      </c>
      <c r="U90" s="104">
        <v>1878.13</v>
      </c>
      <c r="V90" s="105">
        <v>7.3271589279174796</v>
      </c>
      <c r="W90" s="106">
        <v>17</v>
      </c>
      <c r="X90" s="106">
        <v>3</v>
      </c>
      <c r="Y90" s="105">
        <v>2.5580000877380402</v>
      </c>
      <c r="Z90" s="104">
        <v>93</v>
      </c>
      <c r="AA90" s="104">
        <v>6.8000001907348597</v>
      </c>
      <c r="AB90" s="106">
        <v>0.1</v>
      </c>
      <c r="AC90" s="105">
        <v>568.12255859375</v>
      </c>
      <c r="AD90" s="105">
        <v>58</v>
      </c>
      <c r="AE90" s="106" t="s">
        <v>441</v>
      </c>
      <c r="AF90" s="105">
        <v>0.45963997057698502</v>
      </c>
      <c r="AG90" s="105">
        <v>33.659999847412102</v>
      </c>
      <c r="AH90" s="104">
        <v>0</v>
      </c>
      <c r="AI90" s="104">
        <v>0</v>
      </c>
      <c r="AJ90" s="104">
        <v>64</v>
      </c>
      <c r="AK90" s="104">
        <v>0</v>
      </c>
      <c r="AL90" s="104">
        <v>3036354</v>
      </c>
      <c r="AM90" s="104">
        <v>0</v>
      </c>
      <c r="AN90" s="104">
        <v>132</v>
      </c>
      <c r="AO90" s="106">
        <v>4.2</v>
      </c>
      <c r="AP90" s="106">
        <v>4.5</v>
      </c>
      <c r="AQ90" s="106">
        <v>6.1</v>
      </c>
      <c r="AR90" s="105">
        <v>2.5499999999999998</v>
      </c>
      <c r="AS90" s="105">
        <v>0.11652319878339799</v>
      </c>
      <c r="AT90" s="104">
        <v>49</v>
      </c>
      <c r="AU90" s="106">
        <v>100</v>
      </c>
      <c r="AV90" s="105">
        <v>98.014350891113295</v>
      </c>
      <c r="AW90" s="105">
        <v>62.3</v>
      </c>
      <c r="AX90" s="105">
        <v>196.31</v>
      </c>
      <c r="AY90" s="104">
        <v>29000</v>
      </c>
      <c r="AZ90" s="106">
        <v>98.634742799999998</v>
      </c>
      <c r="BA90" s="106">
        <v>96.934078600000007</v>
      </c>
      <c r="BB90" s="104">
        <v>9153.3525390625</v>
      </c>
      <c r="BC90" s="104">
        <v>9702353</v>
      </c>
      <c r="BD90" s="104">
        <v>7570052</v>
      </c>
      <c r="BE90" s="104">
        <v>88780</v>
      </c>
      <c r="BF90" s="104"/>
    </row>
    <row r="91" spans="1:58" x14ac:dyDescent="0.35">
      <c r="A91" s="128" t="s">
        <v>161</v>
      </c>
      <c r="B91" s="107" t="s">
        <v>160</v>
      </c>
      <c r="C91" s="104">
        <v>15268.149473684211</v>
      </c>
      <c r="D91" s="104">
        <v>8814.8168421052633</v>
      </c>
      <c r="E91" s="104">
        <v>99484.461500000005</v>
      </c>
      <c r="F91" s="104">
        <v>0</v>
      </c>
      <c r="G91" s="104">
        <v>0</v>
      </c>
      <c r="H91" s="104">
        <v>0</v>
      </c>
      <c r="I91" s="104">
        <v>0</v>
      </c>
      <c r="J91" s="104">
        <v>0</v>
      </c>
      <c r="K91" s="105">
        <v>0</v>
      </c>
      <c r="L91" s="105">
        <v>0.39393939393939398</v>
      </c>
      <c r="M91" s="105">
        <v>0.11112447522533161</v>
      </c>
      <c r="N91" s="105">
        <v>7.9793830284120223E-3</v>
      </c>
      <c r="O91" s="104">
        <v>0</v>
      </c>
      <c r="P91" s="104">
        <v>0</v>
      </c>
      <c r="Q91" s="105">
        <v>0.8</v>
      </c>
      <c r="R91" s="105">
        <v>1.6108643030747799E-3</v>
      </c>
      <c r="S91" s="104">
        <v>865015</v>
      </c>
      <c r="T91" s="104">
        <v>4.07</v>
      </c>
      <c r="U91" s="104">
        <v>7.6</v>
      </c>
      <c r="V91" s="105">
        <v>4.0797494351863903E-2</v>
      </c>
      <c r="W91" s="106">
        <v>10</v>
      </c>
      <c r="X91" s="106">
        <v>3.7000000476837198</v>
      </c>
      <c r="Y91" s="105">
        <v>3.6170001029968302</v>
      </c>
      <c r="Z91" s="104">
        <v>99</v>
      </c>
      <c r="AA91" s="104">
        <v>66</v>
      </c>
      <c r="AB91" s="106">
        <v>0.2</v>
      </c>
      <c r="AC91" s="105">
        <v>903.32409667968795</v>
      </c>
      <c r="AD91" s="105">
        <v>12</v>
      </c>
      <c r="AE91" s="106" t="s">
        <v>441</v>
      </c>
      <c r="AF91" s="105">
        <v>0.19672712778408699</v>
      </c>
      <c r="AG91" s="105">
        <v>26.350000381469702</v>
      </c>
      <c r="AH91" s="104">
        <v>0</v>
      </c>
      <c r="AI91" s="104">
        <v>7000</v>
      </c>
      <c r="AJ91" s="104">
        <v>0</v>
      </c>
      <c r="AK91" s="104">
        <v>0</v>
      </c>
      <c r="AL91" s="104">
        <v>589</v>
      </c>
      <c r="AM91" s="104">
        <v>0</v>
      </c>
      <c r="AN91" s="104">
        <v>137</v>
      </c>
      <c r="AO91" s="106">
        <v>2.4</v>
      </c>
      <c r="AP91" s="106" t="s">
        <v>441</v>
      </c>
      <c r="AQ91" s="106" t="s">
        <v>441</v>
      </c>
      <c r="AR91" s="105">
        <v>3.4666666666666672</v>
      </c>
      <c r="AS91" s="105">
        <v>8.9315995573997498E-3</v>
      </c>
      <c r="AT91" s="104">
        <v>31</v>
      </c>
      <c r="AU91" s="106">
        <v>100</v>
      </c>
      <c r="AV91" s="105">
        <v>99.787849426269503</v>
      </c>
      <c r="AW91" s="105">
        <v>74.599999999999994</v>
      </c>
      <c r="AX91" s="105">
        <v>149.99</v>
      </c>
      <c r="AY91" s="104">
        <v>160000</v>
      </c>
      <c r="AZ91" s="106">
        <v>97.541103100000001</v>
      </c>
      <c r="BA91" s="106">
        <v>92.940909700000006</v>
      </c>
      <c r="BB91" s="104">
        <v>26409.541015625</v>
      </c>
      <c r="BC91" s="104">
        <v>18037646</v>
      </c>
      <c r="BD91" s="104">
        <v>17498628</v>
      </c>
      <c r="BE91" s="104">
        <v>2699700</v>
      </c>
      <c r="BF91" s="104"/>
    </row>
    <row r="92" spans="1:58" x14ac:dyDescent="0.35">
      <c r="A92" s="128" t="s">
        <v>163</v>
      </c>
      <c r="B92" s="107" t="s">
        <v>162</v>
      </c>
      <c r="C92" s="104">
        <v>29239.623157894737</v>
      </c>
      <c r="D92" s="104">
        <v>0</v>
      </c>
      <c r="E92" s="104">
        <v>127964.106</v>
      </c>
      <c r="F92" s="104">
        <v>55.128</v>
      </c>
      <c r="G92" s="104">
        <v>0</v>
      </c>
      <c r="H92" s="104">
        <v>0</v>
      </c>
      <c r="I92" s="104">
        <v>0</v>
      </c>
      <c r="J92" s="104">
        <v>1503169</v>
      </c>
      <c r="K92" s="105">
        <v>0.36399999999999999</v>
      </c>
      <c r="L92" s="105">
        <v>0.12121212121212099</v>
      </c>
      <c r="M92" s="105">
        <v>0.95665430287697983</v>
      </c>
      <c r="N92" s="105">
        <v>0.43874018025360284</v>
      </c>
      <c r="O92" s="104">
        <v>0</v>
      </c>
      <c r="P92" s="104">
        <v>0</v>
      </c>
      <c r="Q92" s="105">
        <v>0.59</v>
      </c>
      <c r="R92" s="105">
        <v>0.1662488</v>
      </c>
      <c r="S92" s="104">
        <v>549564478</v>
      </c>
      <c r="T92" s="104">
        <v>1389.08</v>
      </c>
      <c r="U92" s="104">
        <v>1502.94</v>
      </c>
      <c r="V92" s="105">
        <v>3.1548612117767298</v>
      </c>
      <c r="W92" s="106">
        <v>45.599998474121101</v>
      </c>
      <c r="X92" s="106">
        <v>11</v>
      </c>
      <c r="Y92" s="105">
        <v>0.19799999892711601</v>
      </c>
      <c r="Z92" s="104">
        <v>89</v>
      </c>
      <c r="AA92" s="104">
        <v>319</v>
      </c>
      <c r="AB92" s="106">
        <v>5.4</v>
      </c>
      <c r="AC92" s="105">
        <v>157.19209289550801</v>
      </c>
      <c r="AD92" s="105">
        <v>510</v>
      </c>
      <c r="AE92" s="106">
        <v>50</v>
      </c>
      <c r="AF92" s="105">
        <v>0.54940810092838199</v>
      </c>
      <c r="AG92" s="105">
        <v>48.509998321533203</v>
      </c>
      <c r="AH92" s="104">
        <v>1265600</v>
      </c>
      <c r="AI92" s="104">
        <v>29421</v>
      </c>
      <c r="AJ92" s="104">
        <v>211188</v>
      </c>
      <c r="AK92" s="104">
        <v>158637</v>
      </c>
      <c r="AL92" s="104">
        <v>442444</v>
      </c>
      <c r="AM92" s="104">
        <v>0</v>
      </c>
      <c r="AN92" s="104">
        <v>104</v>
      </c>
      <c r="AO92" s="106">
        <v>19.100000000000001</v>
      </c>
      <c r="AP92" s="106">
        <v>5.84</v>
      </c>
      <c r="AQ92" s="106">
        <v>6</v>
      </c>
      <c r="AR92" s="105">
        <v>3.45</v>
      </c>
      <c r="AS92" s="105">
        <v>-0.31199520826339699</v>
      </c>
      <c r="AT92" s="104">
        <v>27</v>
      </c>
      <c r="AU92" s="106">
        <v>56</v>
      </c>
      <c r="AV92" s="105">
        <v>78.023399353027301</v>
      </c>
      <c r="AW92" s="105">
        <v>26</v>
      </c>
      <c r="AX92" s="105">
        <v>81.28</v>
      </c>
      <c r="AY92" s="104">
        <v>60000</v>
      </c>
      <c r="AZ92" s="106">
        <v>30.109853300000001</v>
      </c>
      <c r="BA92" s="106">
        <v>63.195580700000001</v>
      </c>
      <c r="BB92" s="104">
        <v>3285.91040039063</v>
      </c>
      <c r="BC92" s="104">
        <v>49699864</v>
      </c>
      <c r="BD92" s="104">
        <v>43804628</v>
      </c>
      <c r="BE92" s="104">
        <v>569140</v>
      </c>
      <c r="BF92" s="104"/>
    </row>
    <row r="93" spans="1:58" x14ac:dyDescent="0.35">
      <c r="A93" s="128" t="s">
        <v>165</v>
      </c>
      <c r="B93" s="107" t="s">
        <v>164</v>
      </c>
      <c r="C93" s="104">
        <v>0</v>
      </c>
      <c r="D93" s="104">
        <v>0</v>
      </c>
      <c r="E93" s="104" t="s">
        <v>441</v>
      </c>
      <c r="F93" s="104">
        <v>29.341999999999999</v>
      </c>
      <c r="G93" s="104">
        <v>1.359</v>
      </c>
      <c r="H93" s="104">
        <v>0</v>
      </c>
      <c r="I93" s="104">
        <v>0</v>
      </c>
      <c r="J93" s="104">
        <v>2545</v>
      </c>
      <c r="K93" s="105">
        <v>0.03</v>
      </c>
      <c r="L93" s="105" t="s">
        <v>441</v>
      </c>
      <c r="M93" s="105">
        <v>2.7392095488259684E-3</v>
      </c>
      <c r="N93" s="105">
        <v>1.043076561798986E-4</v>
      </c>
      <c r="O93" s="104">
        <v>0</v>
      </c>
      <c r="P93" s="104">
        <v>0</v>
      </c>
      <c r="Q93" s="105">
        <v>0.61199999999999999</v>
      </c>
      <c r="R93" s="105" t="s">
        <v>441</v>
      </c>
      <c r="S93" s="104">
        <v>200000</v>
      </c>
      <c r="T93" s="104">
        <v>37.200000000000003</v>
      </c>
      <c r="U93" s="104">
        <v>40.81</v>
      </c>
      <c r="V93" s="105">
        <v>21.200262069702099</v>
      </c>
      <c r="W93" s="106">
        <v>54.599998474121101</v>
      </c>
      <c r="X93" s="106">
        <v>14.8999996185303</v>
      </c>
      <c r="Y93" s="105">
        <v>0.37599998712539701</v>
      </c>
      <c r="Z93" s="104">
        <v>81</v>
      </c>
      <c r="AA93" s="104">
        <v>413</v>
      </c>
      <c r="AB93" s="106" t="s">
        <v>441</v>
      </c>
      <c r="AC93" s="105">
        <v>151.79287719726599</v>
      </c>
      <c r="AD93" s="105">
        <v>90</v>
      </c>
      <c r="AE93" s="106" t="s">
        <v>441</v>
      </c>
      <c r="AF93" s="105" t="s">
        <v>441</v>
      </c>
      <c r="AG93" s="105">
        <v>37.610000610351598</v>
      </c>
      <c r="AH93" s="104">
        <v>0</v>
      </c>
      <c r="AI93" s="104">
        <v>0</v>
      </c>
      <c r="AJ93" s="104">
        <v>0</v>
      </c>
      <c r="AK93" s="104">
        <v>0</v>
      </c>
      <c r="AL93" s="104">
        <v>0</v>
      </c>
      <c r="AM93" s="104">
        <v>0</v>
      </c>
      <c r="AN93" s="104">
        <v>139</v>
      </c>
      <c r="AO93" s="106">
        <v>3.3</v>
      </c>
      <c r="AP93" s="106" t="s">
        <v>441</v>
      </c>
      <c r="AQ93" s="106" t="s">
        <v>441</v>
      </c>
      <c r="AR93" s="105" t="s">
        <v>441</v>
      </c>
      <c r="AS93" s="105">
        <v>-0.245557606220245</v>
      </c>
      <c r="AT93" s="104" t="s">
        <v>441</v>
      </c>
      <c r="AU93" s="106">
        <v>84.936271667480497</v>
      </c>
      <c r="AV93" s="105" t="s">
        <v>441</v>
      </c>
      <c r="AW93" s="105">
        <v>13.7</v>
      </c>
      <c r="AX93" s="105">
        <v>51.31</v>
      </c>
      <c r="AY93" s="104">
        <v>750</v>
      </c>
      <c r="AZ93" s="106">
        <v>39.747998699999997</v>
      </c>
      <c r="BA93" s="106">
        <v>66.876036200000001</v>
      </c>
      <c r="BB93" s="104">
        <v>2174.99487304688</v>
      </c>
      <c r="BC93" s="104">
        <v>116398</v>
      </c>
      <c r="BD93" s="104">
        <v>111997</v>
      </c>
      <c r="BE93" s="104">
        <v>810</v>
      </c>
      <c r="BF93" s="104"/>
    </row>
    <row r="94" spans="1:58" x14ac:dyDescent="0.35">
      <c r="A94" s="128" t="s">
        <v>839</v>
      </c>
      <c r="B94" s="107" t="s">
        <v>166</v>
      </c>
      <c r="C94" s="104">
        <v>219.08</v>
      </c>
      <c r="D94" s="104">
        <v>0</v>
      </c>
      <c r="E94" s="104">
        <v>226889.234</v>
      </c>
      <c r="F94" s="104">
        <v>7.5460000000000003</v>
      </c>
      <c r="G94" s="104">
        <v>316117.54200000002</v>
      </c>
      <c r="H94" s="104">
        <v>34878.096000000005</v>
      </c>
      <c r="I94" s="104">
        <v>42671.496000000006</v>
      </c>
      <c r="J94" s="104">
        <v>636363</v>
      </c>
      <c r="K94" s="105">
        <v>6.0999999999999999E-2</v>
      </c>
      <c r="L94" s="105">
        <v>0</v>
      </c>
      <c r="M94" s="105">
        <v>0.2852192651237333</v>
      </c>
      <c r="N94" s="105">
        <v>0.45095145414720761</v>
      </c>
      <c r="O94" s="104">
        <v>0</v>
      </c>
      <c r="P94" s="104">
        <v>0</v>
      </c>
      <c r="Q94" s="105" t="s">
        <v>441</v>
      </c>
      <c r="R94" s="105" t="s">
        <v>441</v>
      </c>
      <c r="S94" s="104">
        <v>74796123</v>
      </c>
      <c r="T94" s="104">
        <v>25.75</v>
      </c>
      <c r="U94" s="104">
        <v>19.38</v>
      </c>
      <c r="V94" s="105" t="s">
        <v>441</v>
      </c>
      <c r="W94" s="106">
        <v>19</v>
      </c>
      <c r="X94" s="106">
        <v>15.199999809265099</v>
      </c>
      <c r="Y94" s="105" t="s">
        <v>441</v>
      </c>
      <c r="Z94" s="104">
        <v>99</v>
      </c>
      <c r="AA94" s="104">
        <v>513</v>
      </c>
      <c r="AB94" s="106" t="s">
        <v>441</v>
      </c>
      <c r="AC94" s="105" t="s">
        <v>441</v>
      </c>
      <c r="AD94" s="105">
        <v>82</v>
      </c>
      <c r="AE94" s="106">
        <v>0</v>
      </c>
      <c r="AF94" s="105">
        <v>0.46086053980966202</v>
      </c>
      <c r="AG94" s="105" t="s">
        <v>441</v>
      </c>
      <c r="AH94" s="104">
        <v>600000</v>
      </c>
      <c r="AI94" s="104">
        <v>126574</v>
      </c>
      <c r="AJ94" s="104">
        <v>595066</v>
      </c>
      <c r="AK94" s="104">
        <v>0</v>
      </c>
      <c r="AL94" s="104">
        <v>0</v>
      </c>
      <c r="AM94" s="104">
        <v>0</v>
      </c>
      <c r="AN94" s="104">
        <v>88</v>
      </c>
      <c r="AO94" s="106">
        <v>40.799999999999997</v>
      </c>
      <c r="AP94" s="106" t="s">
        <v>441</v>
      </c>
      <c r="AQ94" s="106" t="s">
        <v>441</v>
      </c>
      <c r="AR94" s="105" t="s">
        <v>441</v>
      </c>
      <c r="AS94" s="105">
        <v>-1.69457995891571</v>
      </c>
      <c r="AT94" s="104">
        <v>14</v>
      </c>
      <c r="AU94" s="106">
        <v>39.244224548339801</v>
      </c>
      <c r="AV94" s="105">
        <v>99.999237060546903</v>
      </c>
      <c r="AW94" s="105" t="s">
        <v>441</v>
      </c>
      <c r="AX94" s="105">
        <v>14.26</v>
      </c>
      <c r="AY94" s="104">
        <v>35000</v>
      </c>
      <c r="AZ94" s="106">
        <v>81.913523999999995</v>
      </c>
      <c r="BA94" s="106">
        <v>99.699220800000006</v>
      </c>
      <c r="BB94" s="104">
        <v>1700</v>
      </c>
      <c r="BC94" s="104">
        <v>25490964</v>
      </c>
      <c r="BD94" s="104">
        <v>25025036</v>
      </c>
      <c r="BE94" s="104">
        <v>120410</v>
      </c>
      <c r="BF94" s="104"/>
    </row>
    <row r="95" spans="1:58" x14ac:dyDescent="0.35">
      <c r="A95" s="128" t="s">
        <v>843</v>
      </c>
      <c r="B95" s="107" t="s">
        <v>297</v>
      </c>
      <c r="C95" s="104">
        <v>0</v>
      </c>
      <c r="D95" s="104">
        <v>0</v>
      </c>
      <c r="E95" s="104">
        <v>70014.602500000008</v>
      </c>
      <c r="F95" s="104">
        <v>388.05399999999997</v>
      </c>
      <c r="G95" s="104">
        <v>954695.19100000011</v>
      </c>
      <c r="H95" s="104">
        <v>254283.95199999999</v>
      </c>
      <c r="I95" s="104">
        <v>60684.62000000001</v>
      </c>
      <c r="J95" s="104">
        <v>0</v>
      </c>
      <c r="K95" s="105">
        <v>0.03</v>
      </c>
      <c r="L95" s="105">
        <v>0</v>
      </c>
      <c r="M95" s="105">
        <v>0.19849579187518504</v>
      </c>
      <c r="N95" s="105">
        <v>3.356486869667194E-2</v>
      </c>
      <c r="O95" s="104">
        <v>0</v>
      </c>
      <c r="P95" s="104">
        <v>0</v>
      </c>
      <c r="Q95" s="105">
        <v>0.90300000000000002</v>
      </c>
      <c r="R95" s="105" t="s">
        <v>441</v>
      </c>
      <c r="S95" s="104">
        <v>733284</v>
      </c>
      <c r="T95" s="104">
        <v>0</v>
      </c>
      <c r="U95" s="104">
        <v>0</v>
      </c>
      <c r="V95" s="105" t="s">
        <v>441</v>
      </c>
      <c r="W95" s="106">
        <v>3.2999999523162802</v>
      </c>
      <c r="X95" s="106">
        <v>0.60000002384185802</v>
      </c>
      <c r="Y95" s="105">
        <v>2.32599997520447</v>
      </c>
      <c r="Z95" s="104">
        <v>98</v>
      </c>
      <c r="AA95" s="104">
        <v>70</v>
      </c>
      <c r="AB95" s="106" t="s">
        <v>441</v>
      </c>
      <c r="AC95" s="105">
        <v>2556.04638671875</v>
      </c>
      <c r="AD95" s="105">
        <v>11</v>
      </c>
      <c r="AE95" s="106">
        <v>0</v>
      </c>
      <c r="AF95" s="105">
        <v>6.3080913720819906E-2</v>
      </c>
      <c r="AG95" s="105" t="s">
        <v>441</v>
      </c>
      <c r="AH95" s="104">
        <v>31332</v>
      </c>
      <c r="AI95" s="104">
        <v>5057</v>
      </c>
      <c r="AJ95" s="104">
        <v>0</v>
      </c>
      <c r="AK95" s="104">
        <v>0</v>
      </c>
      <c r="AL95" s="104">
        <v>2379</v>
      </c>
      <c r="AM95" s="104">
        <v>0</v>
      </c>
      <c r="AN95" s="104">
        <v>135</v>
      </c>
      <c r="AO95" s="106">
        <v>2.4</v>
      </c>
      <c r="AP95" s="106">
        <v>1.85</v>
      </c>
      <c r="AQ95" s="106">
        <v>9.1</v>
      </c>
      <c r="AR95" s="105">
        <v>4.4000000000000004</v>
      </c>
      <c r="AS95" s="105">
        <v>1.08247601985931</v>
      </c>
      <c r="AT95" s="104">
        <v>57</v>
      </c>
      <c r="AU95" s="106">
        <v>100</v>
      </c>
      <c r="AV95" s="105">
        <v>97.9659423828125</v>
      </c>
      <c r="AW95" s="105">
        <v>92.8</v>
      </c>
      <c r="AX95" s="105">
        <v>122.65</v>
      </c>
      <c r="AY95" s="104">
        <v>100000</v>
      </c>
      <c r="AZ95" s="106">
        <v>100</v>
      </c>
      <c r="BA95" s="106">
        <v>97.6</v>
      </c>
      <c r="BB95" s="104">
        <v>38260.17578125</v>
      </c>
      <c r="BC95" s="104">
        <v>51466200</v>
      </c>
      <c r="BD95" s="104">
        <v>50085030</v>
      </c>
      <c r="BE95" s="104">
        <v>97100</v>
      </c>
      <c r="BF95" s="104"/>
    </row>
    <row r="96" spans="1:58" x14ac:dyDescent="0.35">
      <c r="A96" s="128" t="s">
        <v>168</v>
      </c>
      <c r="B96" s="107" t="s">
        <v>167</v>
      </c>
      <c r="C96" s="104">
        <v>7141.12</v>
      </c>
      <c r="D96" s="104">
        <v>0</v>
      </c>
      <c r="E96" s="104">
        <v>833.48200000000008</v>
      </c>
      <c r="F96" s="104">
        <v>0</v>
      </c>
      <c r="G96" s="104">
        <v>0</v>
      </c>
      <c r="H96" s="104">
        <v>0</v>
      </c>
      <c r="I96" s="104">
        <v>0</v>
      </c>
      <c r="J96" s="104">
        <v>0</v>
      </c>
      <c r="K96" s="105">
        <v>0</v>
      </c>
      <c r="L96" s="105">
        <v>0.18181818181818199</v>
      </c>
      <c r="M96" s="105">
        <v>5.8201989893077358E-2</v>
      </c>
      <c r="N96" s="105">
        <v>1.2976910301399289E-2</v>
      </c>
      <c r="O96" s="104">
        <v>0</v>
      </c>
      <c r="P96" s="104">
        <v>0</v>
      </c>
      <c r="Q96" s="105">
        <v>0.80300000000000005</v>
      </c>
      <c r="R96" s="105" t="s">
        <v>441</v>
      </c>
      <c r="S96" s="104">
        <v>0</v>
      </c>
      <c r="T96" s="104">
        <v>0</v>
      </c>
      <c r="U96" s="104">
        <v>0</v>
      </c>
      <c r="V96" s="105" t="s">
        <v>441</v>
      </c>
      <c r="W96" s="106">
        <v>8.1000003814697301</v>
      </c>
      <c r="X96" s="106">
        <v>3</v>
      </c>
      <c r="Y96" s="105">
        <v>2.7000000476837198</v>
      </c>
      <c r="Z96" s="104">
        <v>99</v>
      </c>
      <c r="AA96" s="104">
        <v>27</v>
      </c>
      <c r="AB96" s="106">
        <v>0.1</v>
      </c>
      <c r="AC96" s="105">
        <v>2977.51416015625</v>
      </c>
      <c r="AD96" s="105">
        <v>4</v>
      </c>
      <c r="AE96" s="106" t="s">
        <v>441</v>
      </c>
      <c r="AF96" s="105">
        <v>0.26968048942474399</v>
      </c>
      <c r="AG96" s="105" t="s">
        <v>441</v>
      </c>
      <c r="AH96" s="104">
        <v>0</v>
      </c>
      <c r="AI96" s="104">
        <v>0</v>
      </c>
      <c r="AJ96" s="104">
        <v>0</v>
      </c>
      <c r="AK96" s="104">
        <v>0</v>
      </c>
      <c r="AL96" s="104">
        <v>620</v>
      </c>
      <c r="AM96" s="104">
        <v>0</v>
      </c>
      <c r="AN96" s="104">
        <v>140</v>
      </c>
      <c r="AO96" s="106">
        <v>2.4</v>
      </c>
      <c r="AP96" s="106">
        <v>2.6</v>
      </c>
      <c r="AQ96" s="106">
        <v>3.7</v>
      </c>
      <c r="AR96" s="105" t="s">
        <v>441</v>
      </c>
      <c r="AS96" s="105">
        <v>-0.16656309366226199</v>
      </c>
      <c r="AT96" s="104">
        <v>41</v>
      </c>
      <c r="AU96" s="106">
        <v>100</v>
      </c>
      <c r="AV96" s="105">
        <v>96.035949707031307</v>
      </c>
      <c r="AW96" s="105">
        <v>78.400000000000006</v>
      </c>
      <c r="AX96" s="105">
        <v>146.55000000000001</v>
      </c>
      <c r="AY96" s="104">
        <v>9300</v>
      </c>
      <c r="AZ96" s="106">
        <v>100</v>
      </c>
      <c r="BA96" s="106">
        <v>98.999999700000004</v>
      </c>
      <c r="BB96" s="104">
        <v>71943.0078125</v>
      </c>
      <c r="BC96" s="104">
        <v>4136528</v>
      </c>
      <c r="BD96" s="104">
        <v>3885432</v>
      </c>
      <c r="BE96" s="104">
        <v>17820</v>
      </c>
      <c r="BF96" s="104"/>
    </row>
    <row r="97" spans="1:58" x14ac:dyDescent="0.35">
      <c r="A97" s="128" t="s">
        <v>170</v>
      </c>
      <c r="B97" s="107" t="s">
        <v>169</v>
      </c>
      <c r="C97" s="104">
        <v>12045.32</v>
      </c>
      <c r="D97" s="104">
        <v>11785.395789473685</v>
      </c>
      <c r="E97" s="104">
        <v>39314.786500000002</v>
      </c>
      <c r="F97" s="104">
        <v>0</v>
      </c>
      <c r="G97" s="104">
        <v>0</v>
      </c>
      <c r="H97" s="104">
        <v>0</v>
      </c>
      <c r="I97" s="104">
        <v>0</v>
      </c>
      <c r="J97" s="104">
        <v>60606</v>
      </c>
      <c r="K97" s="105">
        <v>0.03</v>
      </c>
      <c r="L97" s="105">
        <v>0.27272727272727298</v>
      </c>
      <c r="M97" s="105">
        <v>0.70384947932184638</v>
      </c>
      <c r="N97" s="105">
        <v>0.14401672463555568</v>
      </c>
      <c r="O97" s="104">
        <v>0</v>
      </c>
      <c r="P97" s="104">
        <v>0</v>
      </c>
      <c r="Q97" s="105">
        <v>0.67200000000000004</v>
      </c>
      <c r="R97" s="105">
        <v>7.9042999999999995E-3</v>
      </c>
      <c r="S97" s="104">
        <v>588859</v>
      </c>
      <c r="T97" s="104">
        <v>121.4</v>
      </c>
      <c r="U97" s="104">
        <v>158.54</v>
      </c>
      <c r="V97" s="105">
        <v>6.27695608139038</v>
      </c>
      <c r="W97" s="106">
        <v>20</v>
      </c>
      <c r="X97" s="106">
        <v>2.7999999523162802</v>
      </c>
      <c r="Y97" s="105">
        <v>1.96899998188019</v>
      </c>
      <c r="Z97" s="104">
        <v>95</v>
      </c>
      <c r="AA97" s="104">
        <v>144</v>
      </c>
      <c r="AB97" s="106">
        <v>0.2</v>
      </c>
      <c r="AC97" s="105">
        <v>286.577880859375</v>
      </c>
      <c r="AD97" s="105">
        <v>76</v>
      </c>
      <c r="AE97" s="106">
        <v>0</v>
      </c>
      <c r="AF97" s="105">
        <v>0.392110616256164</v>
      </c>
      <c r="AG97" s="105">
        <v>26.799999237060501</v>
      </c>
      <c r="AH97" s="104">
        <v>0</v>
      </c>
      <c r="AI97" s="104">
        <v>5055</v>
      </c>
      <c r="AJ97" s="104">
        <v>0</v>
      </c>
      <c r="AK97" s="104">
        <v>0</v>
      </c>
      <c r="AL97" s="104">
        <v>339</v>
      </c>
      <c r="AM97" s="104">
        <v>0</v>
      </c>
      <c r="AN97" s="104">
        <v>120</v>
      </c>
      <c r="AO97" s="106">
        <v>6.4</v>
      </c>
      <c r="AP97" s="106" t="s">
        <v>441</v>
      </c>
      <c r="AQ97" s="106" t="s">
        <v>441</v>
      </c>
      <c r="AR97" s="105">
        <v>3.5333333333333328</v>
      </c>
      <c r="AS97" s="105">
        <v>-0.71444022655487105</v>
      </c>
      <c r="AT97" s="104">
        <v>29</v>
      </c>
      <c r="AU97" s="106">
        <v>99.996101379394503</v>
      </c>
      <c r="AV97" s="105">
        <v>99.501319885253906</v>
      </c>
      <c r="AW97" s="105">
        <v>34.5</v>
      </c>
      <c r="AX97" s="105">
        <v>131.38</v>
      </c>
      <c r="AY97" s="104">
        <v>38000</v>
      </c>
      <c r="AZ97" s="106">
        <v>93.284028899999996</v>
      </c>
      <c r="BA97" s="106">
        <v>89.965219599999998</v>
      </c>
      <c r="BB97" s="104">
        <v>3725.541015625</v>
      </c>
      <c r="BC97" s="104">
        <v>6201500</v>
      </c>
      <c r="BD97" s="104">
        <v>5769757</v>
      </c>
      <c r="BE97" s="104">
        <v>191800</v>
      </c>
      <c r="BF97" s="104"/>
    </row>
    <row r="98" spans="1:58" x14ac:dyDescent="0.35">
      <c r="A98" s="128" t="s">
        <v>842</v>
      </c>
      <c r="B98" s="107" t="s">
        <v>171</v>
      </c>
      <c r="C98" s="104">
        <v>6843.4126315789472</v>
      </c>
      <c r="D98" s="104">
        <v>0</v>
      </c>
      <c r="E98" s="104">
        <v>104635.27249999998</v>
      </c>
      <c r="F98" s="104">
        <v>0</v>
      </c>
      <c r="G98" s="104">
        <v>60088.925000000003</v>
      </c>
      <c r="H98" s="104">
        <v>3220.3155000000002</v>
      </c>
      <c r="I98" s="104">
        <v>0</v>
      </c>
      <c r="J98" s="104">
        <v>22727</v>
      </c>
      <c r="K98" s="105">
        <v>0.121</v>
      </c>
      <c r="L98" s="105">
        <v>0</v>
      </c>
      <c r="M98" s="105">
        <v>0.37193133045839033</v>
      </c>
      <c r="N98" s="105">
        <v>5.0738319670417004E-2</v>
      </c>
      <c r="O98" s="104">
        <v>0</v>
      </c>
      <c r="P98" s="104">
        <v>0</v>
      </c>
      <c r="Q98" s="105">
        <v>0.60099999999999998</v>
      </c>
      <c r="R98" s="105">
        <v>0.18592</v>
      </c>
      <c r="S98" s="104">
        <v>11607225</v>
      </c>
      <c r="T98" s="104">
        <v>246.23</v>
      </c>
      <c r="U98" s="104">
        <v>291.48</v>
      </c>
      <c r="V98" s="105">
        <v>2.98134064674377</v>
      </c>
      <c r="W98" s="106">
        <v>63.400001525878899</v>
      </c>
      <c r="X98" s="106">
        <v>26.5</v>
      </c>
      <c r="Y98" s="105">
        <v>0.181999996304512</v>
      </c>
      <c r="Z98" s="104">
        <v>82</v>
      </c>
      <c r="AA98" s="104">
        <v>168</v>
      </c>
      <c r="AB98" s="106">
        <v>0.3</v>
      </c>
      <c r="AC98" s="105">
        <v>165.83035278320301</v>
      </c>
      <c r="AD98" s="105">
        <v>197</v>
      </c>
      <c r="AE98" s="106">
        <v>10</v>
      </c>
      <c r="AF98" s="105">
        <v>0.46750018600873999</v>
      </c>
      <c r="AG98" s="105">
        <v>37.889999389648402</v>
      </c>
      <c r="AH98" s="104">
        <v>26328</v>
      </c>
      <c r="AI98" s="104">
        <v>0</v>
      </c>
      <c r="AJ98" s="104">
        <v>793100</v>
      </c>
      <c r="AK98" s="104">
        <v>0</v>
      </c>
      <c r="AL98" s="104">
        <v>0</v>
      </c>
      <c r="AM98" s="104">
        <v>0</v>
      </c>
      <c r="AN98" s="104">
        <v>106</v>
      </c>
      <c r="AO98" s="106">
        <v>17.100000000000001</v>
      </c>
      <c r="AP98" s="106">
        <v>8.6199999999999992</v>
      </c>
      <c r="AQ98" s="106">
        <v>3.6</v>
      </c>
      <c r="AR98" s="105">
        <v>2.5666666666666669</v>
      </c>
      <c r="AS98" s="105">
        <v>-0.35872828960418701</v>
      </c>
      <c r="AT98" s="104">
        <v>29</v>
      </c>
      <c r="AU98" s="106">
        <v>87.095771789550795</v>
      </c>
      <c r="AV98" s="105">
        <v>79.867462158203097</v>
      </c>
      <c r="AW98" s="105">
        <v>21.9</v>
      </c>
      <c r="AX98" s="105">
        <v>55.39</v>
      </c>
      <c r="AY98" s="104">
        <v>25000</v>
      </c>
      <c r="AZ98" s="106">
        <v>70.886562499999997</v>
      </c>
      <c r="BA98" s="106">
        <v>75.660745000000006</v>
      </c>
      <c r="BB98" s="104">
        <v>7023.37158203125</v>
      </c>
      <c r="BC98" s="104">
        <v>6858160</v>
      </c>
      <c r="BD98" s="104">
        <v>6021124</v>
      </c>
      <c r="BE98" s="104">
        <v>230800</v>
      </c>
      <c r="BF98" s="104"/>
    </row>
    <row r="99" spans="1:58" x14ac:dyDescent="0.35">
      <c r="A99" s="128" t="s">
        <v>377</v>
      </c>
      <c r="B99" s="107" t="s">
        <v>172</v>
      </c>
      <c r="C99" s="104">
        <v>0</v>
      </c>
      <c r="D99" s="104">
        <v>0</v>
      </c>
      <c r="E99" s="104">
        <v>20950.146500000003</v>
      </c>
      <c r="F99" s="104">
        <v>0</v>
      </c>
      <c r="G99" s="104">
        <v>0</v>
      </c>
      <c r="H99" s="104">
        <v>0</v>
      </c>
      <c r="I99" s="104">
        <v>0</v>
      </c>
      <c r="J99" s="104">
        <v>0</v>
      </c>
      <c r="K99" s="105">
        <v>0</v>
      </c>
      <c r="L99" s="105">
        <v>0.12121212121212099</v>
      </c>
      <c r="M99" s="105">
        <v>5.1542594158285925E-3</v>
      </c>
      <c r="N99" s="105">
        <v>2.5854093328814363E-3</v>
      </c>
      <c r="O99" s="104">
        <v>0</v>
      </c>
      <c r="P99" s="104">
        <v>0</v>
      </c>
      <c r="Q99" s="105">
        <v>0.84699999999999998</v>
      </c>
      <c r="R99" s="105" t="s">
        <v>441</v>
      </c>
      <c r="S99" s="104">
        <v>0</v>
      </c>
      <c r="T99" s="104">
        <v>0</v>
      </c>
      <c r="U99" s="104">
        <v>0</v>
      </c>
      <c r="V99" s="105" t="s">
        <v>441</v>
      </c>
      <c r="W99" s="106">
        <v>4.1999998092651403</v>
      </c>
      <c r="X99" s="106" t="s">
        <v>441</v>
      </c>
      <c r="Y99" s="105">
        <v>3.5789999961853001</v>
      </c>
      <c r="Z99" s="104">
        <v>96</v>
      </c>
      <c r="AA99" s="104">
        <v>32</v>
      </c>
      <c r="AB99" s="106">
        <v>0.7</v>
      </c>
      <c r="AC99" s="105">
        <v>1429.30969238281</v>
      </c>
      <c r="AD99" s="105">
        <v>18</v>
      </c>
      <c r="AE99" s="106" t="s">
        <v>441</v>
      </c>
      <c r="AF99" s="105">
        <v>0.195892193877691</v>
      </c>
      <c r="AG99" s="105">
        <v>35.4799995422363</v>
      </c>
      <c r="AH99" s="104">
        <v>0</v>
      </c>
      <c r="AI99" s="104">
        <v>0</v>
      </c>
      <c r="AJ99" s="104">
        <v>0</v>
      </c>
      <c r="AK99" s="104">
        <v>0</v>
      </c>
      <c r="AL99" s="104">
        <v>655</v>
      </c>
      <c r="AM99" s="104">
        <v>0</v>
      </c>
      <c r="AN99" s="104">
        <v>132</v>
      </c>
      <c r="AO99" s="106">
        <v>2.4</v>
      </c>
      <c r="AP99" s="106">
        <v>2.86</v>
      </c>
      <c r="AQ99" s="106">
        <v>7.9</v>
      </c>
      <c r="AR99" s="105" t="s">
        <v>441</v>
      </c>
      <c r="AS99" s="105">
        <v>0.90478527545928999</v>
      </c>
      <c r="AT99" s="104">
        <v>58</v>
      </c>
      <c r="AU99" s="106">
        <v>100</v>
      </c>
      <c r="AV99" s="105">
        <v>99.892692565917997</v>
      </c>
      <c r="AW99" s="105">
        <v>79.8</v>
      </c>
      <c r="AX99" s="105">
        <v>131.16</v>
      </c>
      <c r="AY99" s="104">
        <v>56000</v>
      </c>
      <c r="AZ99" s="106">
        <v>87.789270299999998</v>
      </c>
      <c r="BA99" s="106">
        <v>99.328479799999997</v>
      </c>
      <c r="BB99" s="104">
        <v>27598.328125</v>
      </c>
      <c r="BC99" s="104">
        <v>1940740</v>
      </c>
      <c r="BD99" s="104">
        <v>1953096</v>
      </c>
      <c r="BE99" s="104">
        <v>62200</v>
      </c>
      <c r="BF99" s="104"/>
    </row>
    <row r="100" spans="1:58" x14ac:dyDescent="0.35">
      <c r="A100" s="128" t="s">
        <v>174</v>
      </c>
      <c r="B100" s="107" t="s">
        <v>173</v>
      </c>
      <c r="C100" s="104">
        <v>12268.667368421053</v>
      </c>
      <c r="D100" s="104">
        <v>0</v>
      </c>
      <c r="E100" s="104">
        <v>743.32850000000008</v>
      </c>
      <c r="F100" s="104">
        <v>64.335999999999999</v>
      </c>
      <c r="G100" s="104">
        <v>0</v>
      </c>
      <c r="H100" s="104">
        <v>0</v>
      </c>
      <c r="I100" s="104">
        <v>0</v>
      </c>
      <c r="J100" s="104">
        <v>0</v>
      </c>
      <c r="K100" s="105">
        <v>0</v>
      </c>
      <c r="L100" s="105">
        <v>0.15151515151515199</v>
      </c>
      <c r="M100" s="105">
        <v>0.78098550132215139</v>
      </c>
      <c r="N100" s="105">
        <v>0.25981910841325012</v>
      </c>
      <c r="O100" s="104">
        <v>0</v>
      </c>
      <c r="P100" s="104">
        <v>0</v>
      </c>
      <c r="Q100" s="105">
        <v>0.75700000000000001</v>
      </c>
      <c r="R100" s="105" t="s">
        <v>441</v>
      </c>
      <c r="S100" s="104">
        <v>2420808739</v>
      </c>
      <c r="T100" s="104">
        <v>855.93</v>
      </c>
      <c r="U100" s="104">
        <v>847.67</v>
      </c>
      <c r="V100" s="105">
        <v>2.4597725868225102</v>
      </c>
      <c r="W100" s="106">
        <v>7.8000001907348597</v>
      </c>
      <c r="X100" s="106" t="s">
        <v>441</v>
      </c>
      <c r="Y100" s="105">
        <v>3.2000000476837198</v>
      </c>
      <c r="Z100" s="104">
        <v>79</v>
      </c>
      <c r="AA100" s="104">
        <v>12</v>
      </c>
      <c r="AB100" s="106">
        <v>0.1</v>
      </c>
      <c r="AC100" s="105">
        <v>1117.25598144531</v>
      </c>
      <c r="AD100" s="105">
        <v>15</v>
      </c>
      <c r="AE100" s="106" t="s">
        <v>441</v>
      </c>
      <c r="AF100" s="105">
        <v>0.38066161412064098</v>
      </c>
      <c r="AG100" s="105" t="s">
        <v>441</v>
      </c>
      <c r="AH100" s="104">
        <v>0</v>
      </c>
      <c r="AI100" s="104">
        <v>0</v>
      </c>
      <c r="AJ100" s="104">
        <v>0</v>
      </c>
      <c r="AK100" s="104">
        <v>10815</v>
      </c>
      <c r="AL100" s="104">
        <v>1477177</v>
      </c>
      <c r="AM100" s="104">
        <v>0</v>
      </c>
      <c r="AN100" s="104">
        <v>125</v>
      </c>
      <c r="AO100" s="106">
        <v>5.4</v>
      </c>
      <c r="AP100" s="106" t="s">
        <v>441</v>
      </c>
      <c r="AQ100" s="106" t="s">
        <v>441</v>
      </c>
      <c r="AR100" s="105">
        <v>3.1166666666666667</v>
      </c>
      <c r="AS100" s="105">
        <v>-0.51348692178726196</v>
      </c>
      <c r="AT100" s="104">
        <v>28</v>
      </c>
      <c r="AU100" s="106">
        <v>100</v>
      </c>
      <c r="AV100" s="105">
        <v>94.051101684570298</v>
      </c>
      <c r="AW100" s="105">
        <v>76.099999999999994</v>
      </c>
      <c r="AX100" s="105">
        <v>96.37</v>
      </c>
      <c r="AY100" s="104">
        <v>11000</v>
      </c>
      <c r="AZ100" s="106">
        <v>80.669733199999996</v>
      </c>
      <c r="BA100" s="106">
        <v>98.951089400000001</v>
      </c>
      <c r="BB100" s="104">
        <v>14675.64453125</v>
      </c>
      <c r="BC100" s="104">
        <v>6082357</v>
      </c>
      <c r="BD100" s="104">
        <v>5821442</v>
      </c>
      <c r="BE100" s="104">
        <v>10230</v>
      </c>
      <c r="BF100" s="104"/>
    </row>
    <row r="101" spans="1:58" x14ac:dyDescent="0.35">
      <c r="A101" s="128" t="s">
        <v>176</v>
      </c>
      <c r="B101" s="107" t="s">
        <v>175</v>
      </c>
      <c r="C101" s="104">
        <v>0</v>
      </c>
      <c r="D101" s="104">
        <v>0</v>
      </c>
      <c r="E101" s="104">
        <v>4998.884</v>
      </c>
      <c r="F101" s="104">
        <v>0</v>
      </c>
      <c r="G101" s="104">
        <v>0</v>
      </c>
      <c r="H101" s="104">
        <v>0</v>
      </c>
      <c r="I101" s="104">
        <v>0</v>
      </c>
      <c r="J101" s="104">
        <v>91242</v>
      </c>
      <c r="K101" s="105">
        <v>0.152</v>
      </c>
      <c r="L101" s="105">
        <v>9.0909090909090898E-2</v>
      </c>
      <c r="M101" s="105">
        <v>0.33589604112728688</v>
      </c>
      <c r="N101" s="105">
        <v>3.0135642525533052E-2</v>
      </c>
      <c r="O101" s="104">
        <v>0</v>
      </c>
      <c r="P101" s="104">
        <v>0</v>
      </c>
      <c r="Q101" s="105">
        <v>0.52</v>
      </c>
      <c r="R101" s="105">
        <v>0.22722310000000001</v>
      </c>
      <c r="S101" s="104">
        <v>13950337</v>
      </c>
      <c r="T101" s="104">
        <v>62.74</v>
      </c>
      <c r="U101" s="104">
        <v>79.19</v>
      </c>
      <c r="V101" s="105">
        <v>5.0682516098022496</v>
      </c>
      <c r="W101" s="106">
        <v>85.900001525878906</v>
      </c>
      <c r="X101" s="106">
        <v>10.300000190734901</v>
      </c>
      <c r="Y101" s="105" t="s">
        <v>441</v>
      </c>
      <c r="Z101" s="104">
        <v>90</v>
      </c>
      <c r="AA101" s="104">
        <v>665</v>
      </c>
      <c r="AB101" s="106">
        <v>25</v>
      </c>
      <c r="AC101" s="105">
        <v>251.14297485351599</v>
      </c>
      <c r="AD101" s="105">
        <v>487</v>
      </c>
      <c r="AE101" s="106" t="s">
        <v>441</v>
      </c>
      <c r="AF101" s="105">
        <v>0.54378836185135104</v>
      </c>
      <c r="AG101" s="105">
        <v>54.180000305175803</v>
      </c>
      <c r="AH101" s="104">
        <v>979000</v>
      </c>
      <c r="AI101" s="104">
        <v>0</v>
      </c>
      <c r="AJ101" s="104">
        <v>0</v>
      </c>
      <c r="AK101" s="104">
        <v>0</v>
      </c>
      <c r="AL101" s="104">
        <v>79</v>
      </c>
      <c r="AM101" s="104">
        <v>0</v>
      </c>
      <c r="AN101" s="104">
        <v>111</v>
      </c>
      <c r="AO101" s="106">
        <v>14.5</v>
      </c>
      <c r="AP101" s="106">
        <v>4.43</v>
      </c>
      <c r="AQ101" s="106">
        <v>6.4</v>
      </c>
      <c r="AR101" s="105">
        <v>1.6333333333333335</v>
      </c>
      <c r="AS101" s="105">
        <v>-0.85027122497558605</v>
      </c>
      <c r="AT101" s="104">
        <v>41</v>
      </c>
      <c r="AU101" s="106">
        <v>29.7333087921143</v>
      </c>
      <c r="AV101" s="105">
        <v>79.360931396484403</v>
      </c>
      <c r="AW101" s="105">
        <v>27.4</v>
      </c>
      <c r="AX101" s="105">
        <v>106.57</v>
      </c>
      <c r="AY101" s="104">
        <v>5500</v>
      </c>
      <c r="AZ101" s="106">
        <v>30.2696173</v>
      </c>
      <c r="BA101" s="106">
        <v>81.768261699999996</v>
      </c>
      <c r="BB101" s="104">
        <v>3130.15161132813</v>
      </c>
      <c r="BC101" s="104">
        <v>2233339</v>
      </c>
      <c r="BD101" s="104">
        <v>2123572</v>
      </c>
      <c r="BE101" s="104">
        <v>30360</v>
      </c>
      <c r="BF101" s="104"/>
    </row>
    <row r="102" spans="1:58" x14ac:dyDescent="0.35">
      <c r="A102" s="128" t="s">
        <v>178</v>
      </c>
      <c r="B102" s="107" t="s">
        <v>177</v>
      </c>
      <c r="C102" s="104">
        <v>0</v>
      </c>
      <c r="D102" s="104">
        <v>0</v>
      </c>
      <c r="E102" s="104">
        <v>39801.625999999997</v>
      </c>
      <c r="F102" s="104">
        <v>7.734</v>
      </c>
      <c r="G102" s="104">
        <v>0</v>
      </c>
      <c r="H102" s="104">
        <v>0</v>
      </c>
      <c r="I102" s="104">
        <v>0</v>
      </c>
      <c r="J102" s="104">
        <v>0</v>
      </c>
      <c r="K102" s="105">
        <v>0</v>
      </c>
      <c r="L102" s="105">
        <v>3.03030303030303E-2</v>
      </c>
      <c r="M102" s="105">
        <v>0.23846772552086218</v>
      </c>
      <c r="N102" s="105">
        <v>4.9557635164860746E-2</v>
      </c>
      <c r="O102" s="104">
        <v>0</v>
      </c>
      <c r="P102" s="104">
        <v>0</v>
      </c>
      <c r="Q102" s="105">
        <v>0.435</v>
      </c>
      <c r="R102" s="105">
        <v>0.35618719999999998</v>
      </c>
      <c r="S102" s="104">
        <v>8441726</v>
      </c>
      <c r="T102" s="104">
        <v>530.05999999999995</v>
      </c>
      <c r="U102" s="104">
        <v>407.03</v>
      </c>
      <c r="V102" s="105">
        <v>20.842798233032202</v>
      </c>
      <c r="W102" s="106">
        <v>74.699996948242202</v>
      </c>
      <c r="X102" s="106">
        <v>15.300000190734901</v>
      </c>
      <c r="Y102" s="105">
        <v>1.4000000432133701E-2</v>
      </c>
      <c r="Z102" s="104">
        <v>87</v>
      </c>
      <c r="AA102" s="104">
        <v>308</v>
      </c>
      <c r="AB102" s="106">
        <v>1.6</v>
      </c>
      <c r="AC102" s="105">
        <v>127.770751953125</v>
      </c>
      <c r="AD102" s="105">
        <v>725</v>
      </c>
      <c r="AE102" s="106">
        <v>69</v>
      </c>
      <c r="AF102" s="105">
        <v>0.65564595963335404</v>
      </c>
      <c r="AG102" s="105">
        <v>36.4799995422363</v>
      </c>
      <c r="AH102" s="104">
        <v>15431</v>
      </c>
      <c r="AI102" s="104">
        <v>0</v>
      </c>
      <c r="AJ102" s="104">
        <v>0</v>
      </c>
      <c r="AK102" s="104">
        <v>0</v>
      </c>
      <c r="AL102" s="104">
        <v>9160</v>
      </c>
      <c r="AM102" s="104">
        <v>0</v>
      </c>
      <c r="AN102" s="104">
        <v>96</v>
      </c>
      <c r="AO102" s="106">
        <v>42.8</v>
      </c>
      <c r="AP102" s="106" t="s">
        <v>441</v>
      </c>
      <c r="AQ102" s="106" t="s">
        <v>441</v>
      </c>
      <c r="AR102" s="105" t="s">
        <v>441</v>
      </c>
      <c r="AS102" s="105">
        <v>-1.37001800537109</v>
      </c>
      <c r="AT102" s="104">
        <v>32</v>
      </c>
      <c r="AU102" s="106">
        <v>19.799999237060501</v>
      </c>
      <c r="AV102" s="105">
        <v>47.600139617919901</v>
      </c>
      <c r="AW102" s="105">
        <v>7.3</v>
      </c>
      <c r="AX102" s="105">
        <v>83.1</v>
      </c>
      <c r="AY102" s="104">
        <v>8700</v>
      </c>
      <c r="AZ102" s="106">
        <v>16.889448300000002</v>
      </c>
      <c r="BA102" s="106">
        <v>75.550462699999997</v>
      </c>
      <c r="BB102" s="104">
        <v>826.45166015625</v>
      </c>
      <c r="BC102" s="104">
        <v>4731906</v>
      </c>
      <c r="BD102" s="104">
        <v>4495260</v>
      </c>
      <c r="BE102" s="104">
        <v>96320</v>
      </c>
      <c r="BF102" s="104"/>
    </row>
    <row r="103" spans="1:58" x14ac:dyDescent="0.35">
      <c r="A103" s="128" t="s">
        <v>180</v>
      </c>
      <c r="B103" s="107" t="s">
        <v>179</v>
      </c>
      <c r="C103" s="104">
        <v>10748.189473684211</v>
      </c>
      <c r="D103" s="104">
        <v>0</v>
      </c>
      <c r="E103" s="104">
        <v>5365.0760000000009</v>
      </c>
      <c r="F103" s="104">
        <v>78.546000000000006</v>
      </c>
      <c r="G103" s="104">
        <v>0</v>
      </c>
      <c r="H103" s="104">
        <v>0</v>
      </c>
      <c r="I103" s="104">
        <v>0</v>
      </c>
      <c r="J103" s="104">
        <v>0</v>
      </c>
      <c r="K103" s="105">
        <v>0</v>
      </c>
      <c r="L103" s="105">
        <v>0.54545454545454497</v>
      </c>
      <c r="M103" s="105">
        <v>0.98993893329012994</v>
      </c>
      <c r="N103" s="105">
        <v>0.8605576376900631</v>
      </c>
      <c r="O103" s="104">
        <v>5</v>
      </c>
      <c r="P103" s="104">
        <v>0</v>
      </c>
      <c r="Q103" s="105">
        <v>0.70599999999999996</v>
      </c>
      <c r="R103" s="105">
        <v>5.0978000000000004E-3</v>
      </c>
      <c r="S103" s="104">
        <v>298402628</v>
      </c>
      <c r="T103" s="104">
        <v>100.78</v>
      </c>
      <c r="U103" s="104">
        <v>337.9</v>
      </c>
      <c r="V103" s="105">
        <v>1.1146652698516799</v>
      </c>
      <c r="W103" s="106">
        <v>12.3999996185303</v>
      </c>
      <c r="X103" s="106">
        <v>5.5999999046325701</v>
      </c>
      <c r="Y103" s="105">
        <v>1.8999999761581401</v>
      </c>
      <c r="Z103" s="104">
        <v>94</v>
      </c>
      <c r="AA103" s="104">
        <v>40</v>
      </c>
      <c r="AB103" s="106" t="s">
        <v>441</v>
      </c>
      <c r="AC103" s="105">
        <v>627.31011962890602</v>
      </c>
      <c r="AD103" s="105">
        <v>9</v>
      </c>
      <c r="AE103" s="106" t="s">
        <v>441</v>
      </c>
      <c r="AF103" s="105">
        <v>0.170206057758509</v>
      </c>
      <c r="AG103" s="105" t="s">
        <v>441</v>
      </c>
      <c r="AH103" s="104">
        <v>0</v>
      </c>
      <c r="AI103" s="104">
        <v>0</v>
      </c>
      <c r="AJ103" s="104">
        <v>0</v>
      </c>
      <c r="AK103" s="104">
        <v>193553</v>
      </c>
      <c r="AL103" s="104">
        <v>9365</v>
      </c>
      <c r="AM103" s="104">
        <v>0</v>
      </c>
      <c r="AN103" s="104">
        <v>133</v>
      </c>
      <c r="AO103" s="106">
        <v>5.3</v>
      </c>
      <c r="AP103" s="106" t="s">
        <v>441</v>
      </c>
      <c r="AQ103" s="106" t="s">
        <v>441</v>
      </c>
      <c r="AR103" s="105" t="s">
        <v>441</v>
      </c>
      <c r="AS103" s="105">
        <v>-1.7724410295486499</v>
      </c>
      <c r="AT103" s="104">
        <v>17</v>
      </c>
      <c r="AU103" s="106">
        <v>98.536727905273395</v>
      </c>
      <c r="AV103" s="105">
        <v>91.388870239257798</v>
      </c>
      <c r="AW103" s="105">
        <v>20.3</v>
      </c>
      <c r="AX103" s="105">
        <v>119.78</v>
      </c>
      <c r="AY103" s="104">
        <v>62000</v>
      </c>
      <c r="AZ103" s="106">
        <v>96.564092900000006</v>
      </c>
      <c r="BA103" s="106" t="s">
        <v>441</v>
      </c>
      <c r="BB103" s="104">
        <v>19631.298828125</v>
      </c>
      <c r="BC103" s="104">
        <v>6374616</v>
      </c>
      <c r="BD103" s="104">
        <v>6231762</v>
      </c>
      <c r="BE103" s="104">
        <v>1759540</v>
      </c>
      <c r="BF103" s="104"/>
    </row>
    <row r="104" spans="1:58" x14ac:dyDescent="0.35">
      <c r="A104" s="128" t="s">
        <v>182</v>
      </c>
      <c r="B104" s="107" t="s">
        <v>181</v>
      </c>
      <c r="C104" s="104">
        <v>78.583157894736843</v>
      </c>
      <c r="D104" s="104">
        <v>0</v>
      </c>
      <c r="E104" s="104" t="s">
        <v>441</v>
      </c>
      <c r="F104" s="104">
        <v>0</v>
      </c>
      <c r="G104" s="104">
        <v>0</v>
      </c>
      <c r="H104" s="104">
        <v>0</v>
      </c>
      <c r="I104" s="104">
        <v>0</v>
      </c>
      <c r="J104" s="104">
        <v>0</v>
      </c>
      <c r="K104" s="105">
        <v>0</v>
      </c>
      <c r="L104" s="105" t="s">
        <v>441</v>
      </c>
      <c r="M104" s="105">
        <v>5.237288274494986E-6</v>
      </c>
      <c r="N104" s="105">
        <v>9.6212377756333475E-7</v>
      </c>
      <c r="O104" s="104">
        <v>0</v>
      </c>
      <c r="P104" s="104">
        <v>0</v>
      </c>
      <c r="Q104" s="105">
        <v>0.91600000000000004</v>
      </c>
      <c r="R104" s="105" t="s">
        <v>441</v>
      </c>
      <c r="S104" s="104">
        <v>0</v>
      </c>
      <c r="T104" s="104">
        <v>0</v>
      </c>
      <c r="U104" s="104">
        <v>0</v>
      </c>
      <c r="V104" s="105" t="s">
        <v>441</v>
      </c>
      <c r="W104" s="106" t="s">
        <v>441</v>
      </c>
      <c r="X104" s="106" t="s">
        <v>441</v>
      </c>
      <c r="Y104" s="105" t="s">
        <v>441</v>
      </c>
      <c r="Z104" s="104" t="s">
        <v>441</v>
      </c>
      <c r="AA104" s="104" t="s">
        <v>441</v>
      </c>
      <c r="AB104" s="106" t="s">
        <v>441</v>
      </c>
      <c r="AC104" s="105" t="s">
        <v>441</v>
      </c>
      <c r="AD104" s="105" t="s">
        <v>441</v>
      </c>
      <c r="AE104" s="106" t="s">
        <v>441</v>
      </c>
      <c r="AF104" s="105" t="s">
        <v>441</v>
      </c>
      <c r="AG104" s="105" t="s">
        <v>441</v>
      </c>
      <c r="AH104" s="104">
        <v>0</v>
      </c>
      <c r="AI104" s="104">
        <v>0</v>
      </c>
      <c r="AJ104" s="104">
        <v>0</v>
      </c>
      <c r="AK104" s="104">
        <v>0</v>
      </c>
      <c r="AL104" s="104">
        <v>169</v>
      </c>
      <c r="AM104" s="104">
        <v>0</v>
      </c>
      <c r="AN104" s="104" t="s">
        <v>441</v>
      </c>
      <c r="AO104" s="106">
        <v>2.4</v>
      </c>
      <c r="AP104" s="106" t="s">
        <v>441</v>
      </c>
      <c r="AQ104" s="106" t="s">
        <v>441</v>
      </c>
      <c r="AR104" s="105" t="s">
        <v>441</v>
      </c>
      <c r="AS104" s="105">
        <v>1.76495397090912</v>
      </c>
      <c r="AT104" s="104" t="s">
        <v>441</v>
      </c>
      <c r="AU104" s="106">
        <v>100</v>
      </c>
      <c r="AV104" s="105" t="s">
        <v>441</v>
      </c>
      <c r="AW104" s="105">
        <v>98.1</v>
      </c>
      <c r="AX104" s="105">
        <v>116.4</v>
      </c>
      <c r="AY104" s="104">
        <v>1100</v>
      </c>
      <c r="AZ104" s="106" t="s">
        <v>441</v>
      </c>
      <c r="BA104" s="106" t="s">
        <v>441</v>
      </c>
      <c r="BB104" s="104" t="s">
        <v>441</v>
      </c>
      <c r="BC104" s="104">
        <v>37922</v>
      </c>
      <c r="BD104" s="104">
        <v>37029</v>
      </c>
      <c r="BE104" s="104">
        <v>160</v>
      </c>
      <c r="BF104" s="104"/>
    </row>
    <row r="105" spans="1:58" x14ac:dyDescent="0.35">
      <c r="A105" s="128" t="s">
        <v>184</v>
      </c>
      <c r="B105" s="107" t="s">
        <v>183</v>
      </c>
      <c r="C105" s="104">
        <v>0</v>
      </c>
      <c r="D105" s="104">
        <v>0</v>
      </c>
      <c r="E105" s="104">
        <v>15796.458999999999</v>
      </c>
      <c r="F105" s="104">
        <v>0</v>
      </c>
      <c r="G105" s="104">
        <v>0</v>
      </c>
      <c r="H105" s="104">
        <v>0</v>
      </c>
      <c r="I105" s="104">
        <v>0</v>
      </c>
      <c r="J105" s="104">
        <v>0</v>
      </c>
      <c r="K105" s="105">
        <v>6.0999999999999999E-2</v>
      </c>
      <c r="L105" s="105">
        <v>0.15151515151515199</v>
      </c>
      <c r="M105" s="105">
        <v>2.1640617660566579E-3</v>
      </c>
      <c r="N105" s="105">
        <v>4.7388926378613618E-4</v>
      </c>
      <c r="O105" s="104">
        <v>0</v>
      </c>
      <c r="P105" s="104">
        <v>0</v>
      </c>
      <c r="Q105" s="105">
        <v>0.85799999999999998</v>
      </c>
      <c r="R105" s="105" t="s">
        <v>441</v>
      </c>
      <c r="S105" s="104">
        <v>0</v>
      </c>
      <c r="T105" s="104">
        <v>0</v>
      </c>
      <c r="U105" s="104">
        <v>0</v>
      </c>
      <c r="V105" s="105" t="s">
        <v>441</v>
      </c>
      <c r="W105" s="106">
        <v>4.3000001907348597</v>
      </c>
      <c r="X105" s="106" t="s">
        <v>441</v>
      </c>
      <c r="Y105" s="105">
        <v>4.1160001754760698</v>
      </c>
      <c r="Z105" s="104">
        <v>94</v>
      </c>
      <c r="AA105" s="104">
        <v>50</v>
      </c>
      <c r="AB105" s="106">
        <v>0.2</v>
      </c>
      <c r="AC105" s="105">
        <v>1874.61584472656</v>
      </c>
      <c r="AD105" s="105">
        <v>10</v>
      </c>
      <c r="AE105" s="106" t="s">
        <v>441</v>
      </c>
      <c r="AF105" s="105">
        <v>0.123331307318042</v>
      </c>
      <c r="AG105" s="105">
        <v>35.150001525878899</v>
      </c>
      <c r="AH105" s="104">
        <v>0</v>
      </c>
      <c r="AI105" s="104">
        <v>0</v>
      </c>
      <c r="AJ105" s="104">
        <v>0</v>
      </c>
      <c r="AK105" s="104">
        <v>0</v>
      </c>
      <c r="AL105" s="104">
        <v>1674</v>
      </c>
      <c r="AM105" s="104">
        <v>0</v>
      </c>
      <c r="AN105" s="104">
        <v>141</v>
      </c>
      <c r="AO105" s="106">
        <v>2.4</v>
      </c>
      <c r="AP105" s="106">
        <v>3.5</v>
      </c>
      <c r="AQ105" s="106">
        <v>5.5</v>
      </c>
      <c r="AR105" s="105" t="s">
        <v>441</v>
      </c>
      <c r="AS105" s="105">
        <v>0.97815537452697798</v>
      </c>
      <c r="AT105" s="104">
        <v>59</v>
      </c>
      <c r="AU105" s="106">
        <v>100</v>
      </c>
      <c r="AV105" s="105">
        <v>99.823280334472699</v>
      </c>
      <c r="AW105" s="105">
        <v>74.400000000000006</v>
      </c>
      <c r="AX105" s="105">
        <v>140.71</v>
      </c>
      <c r="AY105" s="104">
        <v>88000</v>
      </c>
      <c r="AZ105" s="106">
        <v>92.395920099999998</v>
      </c>
      <c r="BA105" s="106">
        <v>96.559684300000001</v>
      </c>
      <c r="BB105" s="104">
        <v>32092.498046875</v>
      </c>
      <c r="BC105" s="104">
        <v>2827721</v>
      </c>
      <c r="BD105" s="104">
        <v>2846156</v>
      </c>
      <c r="BE105" s="104">
        <v>62674</v>
      </c>
      <c r="BF105" s="104"/>
    </row>
    <row r="106" spans="1:58" x14ac:dyDescent="0.35">
      <c r="A106" s="128" t="s">
        <v>186</v>
      </c>
      <c r="B106" s="107" t="s">
        <v>185</v>
      </c>
      <c r="C106" s="104">
        <v>0</v>
      </c>
      <c r="D106" s="104">
        <v>0</v>
      </c>
      <c r="E106" s="104">
        <v>1078.5420000000001</v>
      </c>
      <c r="F106" s="104">
        <v>0</v>
      </c>
      <c r="G106" s="104">
        <v>0</v>
      </c>
      <c r="H106" s="104">
        <v>0</v>
      </c>
      <c r="I106" s="104">
        <v>0</v>
      </c>
      <c r="J106" s="104">
        <v>0</v>
      </c>
      <c r="K106" s="105">
        <v>0</v>
      </c>
      <c r="L106" s="105">
        <v>0</v>
      </c>
      <c r="M106" s="105">
        <v>3.3583662081632934E-4</v>
      </c>
      <c r="N106" s="105">
        <v>6.8735617954469793E-5</v>
      </c>
      <c r="O106" s="104">
        <v>0</v>
      </c>
      <c r="P106" s="104">
        <v>0</v>
      </c>
      <c r="Q106" s="105">
        <v>0.90400000000000003</v>
      </c>
      <c r="R106" s="105" t="s">
        <v>441</v>
      </c>
      <c r="S106" s="104">
        <v>0</v>
      </c>
      <c r="T106" s="104">
        <v>0</v>
      </c>
      <c r="U106" s="104">
        <v>0</v>
      </c>
      <c r="V106" s="105" t="s">
        <v>441</v>
      </c>
      <c r="W106" s="106">
        <v>2.5999999046325701</v>
      </c>
      <c r="X106" s="106" t="s">
        <v>441</v>
      </c>
      <c r="Y106" s="105">
        <v>2.9210000038146999</v>
      </c>
      <c r="Z106" s="104">
        <v>99</v>
      </c>
      <c r="AA106" s="104">
        <v>6.3000001907348597</v>
      </c>
      <c r="AB106" s="106" t="s">
        <v>441</v>
      </c>
      <c r="AC106" s="105">
        <v>6381.50732421875</v>
      </c>
      <c r="AD106" s="105">
        <v>10</v>
      </c>
      <c r="AE106" s="106" t="s">
        <v>441</v>
      </c>
      <c r="AF106" s="105">
        <v>6.5914519150633205E-2</v>
      </c>
      <c r="AG106" s="105">
        <v>34.790000915527301</v>
      </c>
      <c r="AH106" s="104">
        <v>0</v>
      </c>
      <c r="AI106" s="104">
        <v>0</v>
      </c>
      <c r="AJ106" s="104">
        <v>0</v>
      </c>
      <c r="AK106" s="104">
        <v>0</v>
      </c>
      <c r="AL106" s="104">
        <v>2046</v>
      </c>
      <c r="AM106" s="104">
        <v>0</v>
      </c>
      <c r="AN106" s="104">
        <v>138</v>
      </c>
      <c r="AO106" s="106">
        <v>2.4</v>
      </c>
      <c r="AP106" s="106">
        <v>1.27</v>
      </c>
      <c r="AQ106" s="106">
        <v>8.9</v>
      </c>
      <c r="AR106" s="105" t="s">
        <v>441</v>
      </c>
      <c r="AS106" s="105">
        <v>1.68322801589966</v>
      </c>
      <c r="AT106" s="104">
        <v>81</v>
      </c>
      <c r="AU106" s="106">
        <v>100</v>
      </c>
      <c r="AV106" s="105" t="s">
        <v>441</v>
      </c>
      <c r="AW106" s="105">
        <v>98.1</v>
      </c>
      <c r="AX106" s="105">
        <v>147.84</v>
      </c>
      <c r="AY106" s="104">
        <v>14000</v>
      </c>
      <c r="AZ106" s="106">
        <v>97.600784899999994</v>
      </c>
      <c r="BA106" s="106">
        <v>100</v>
      </c>
      <c r="BB106" s="104">
        <v>103661.7578125</v>
      </c>
      <c r="BC106" s="104">
        <v>599449</v>
      </c>
      <c r="BD106" s="104">
        <v>559784</v>
      </c>
      <c r="BE106" s="104">
        <v>2590</v>
      </c>
      <c r="BF106" s="104"/>
    </row>
    <row r="107" spans="1:58" x14ac:dyDescent="0.35">
      <c r="A107" s="128" t="s">
        <v>189</v>
      </c>
      <c r="B107" s="107" t="s">
        <v>188</v>
      </c>
      <c r="C107" s="104">
        <v>0</v>
      </c>
      <c r="D107" s="104">
        <v>0</v>
      </c>
      <c r="E107" s="104">
        <v>203660.71100000001</v>
      </c>
      <c r="F107" s="104">
        <v>304.726</v>
      </c>
      <c r="G107" s="104">
        <v>375796.05800000002</v>
      </c>
      <c r="H107" s="104">
        <v>76403.056500000006</v>
      </c>
      <c r="I107" s="104">
        <v>48237.280000000006</v>
      </c>
      <c r="J107" s="104">
        <v>111372</v>
      </c>
      <c r="K107" s="105">
        <v>0.21199999999999999</v>
      </c>
      <c r="L107" s="105">
        <v>3.03030303030303E-2</v>
      </c>
      <c r="M107" s="105">
        <v>6.2346561575965381E-2</v>
      </c>
      <c r="N107" s="105">
        <v>1.7113682433384531E-2</v>
      </c>
      <c r="O107" s="104">
        <v>0</v>
      </c>
      <c r="P107" s="104">
        <v>0</v>
      </c>
      <c r="Q107" s="105">
        <v>0.51900000000000002</v>
      </c>
      <c r="R107" s="105">
        <v>0.4200547</v>
      </c>
      <c r="S107" s="104">
        <v>115864325</v>
      </c>
      <c r="T107" s="104">
        <v>263.55</v>
      </c>
      <c r="U107" s="104">
        <v>249.93</v>
      </c>
      <c r="V107" s="105">
        <v>6.9943208694457999</v>
      </c>
      <c r="W107" s="106">
        <v>44.200000762939503</v>
      </c>
      <c r="X107" s="106" t="s">
        <v>441</v>
      </c>
      <c r="Y107" s="105">
        <v>0.16099999845027901</v>
      </c>
      <c r="Z107" s="104">
        <v>58</v>
      </c>
      <c r="AA107" s="104">
        <v>238</v>
      </c>
      <c r="AB107" s="106">
        <v>0.2</v>
      </c>
      <c r="AC107" s="105">
        <v>76.743392944335895</v>
      </c>
      <c r="AD107" s="105">
        <v>353</v>
      </c>
      <c r="AE107" s="106">
        <v>41</v>
      </c>
      <c r="AF107" s="105" t="s">
        <v>441</v>
      </c>
      <c r="AG107" s="105">
        <v>40.630001068115199</v>
      </c>
      <c r="AH107" s="104">
        <v>1140000</v>
      </c>
      <c r="AI107" s="104">
        <v>436637</v>
      </c>
      <c r="AJ107" s="104">
        <v>1475429</v>
      </c>
      <c r="AK107" s="104">
        <v>0</v>
      </c>
      <c r="AL107" s="104">
        <v>44</v>
      </c>
      <c r="AM107" s="104">
        <v>0</v>
      </c>
      <c r="AN107" s="104">
        <v>90</v>
      </c>
      <c r="AO107" s="106">
        <v>42.3</v>
      </c>
      <c r="AP107" s="106">
        <v>7.07</v>
      </c>
      <c r="AQ107" s="106">
        <v>3.5</v>
      </c>
      <c r="AR107" s="105">
        <v>3.1333333333333333</v>
      </c>
      <c r="AS107" s="105">
        <v>-1.13771200180054</v>
      </c>
      <c r="AT107" s="104">
        <v>25</v>
      </c>
      <c r="AU107" s="106">
        <v>22.899999618530298</v>
      </c>
      <c r="AV107" s="105">
        <v>64.656303405761705</v>
      </c>
      <c r="AW107" s="105">
        <v>4.7</v>
      </c>
      <c r="AX107" s="105">
        <v>41.79</v>
      </c>
      <c r="AY107" s="104">
        <v>46000</v>
      </c>
      <c r="AZ107" s="106">
        <v>11.9951814</v>
      </c>
      <c r="BA107" s="106">
        <v>51.525145700000003</v>
      </c>
      <c r="BB107" s="104">
        <v>1555.04479980469</v>
      </c>
      <c r="BC107" s="104">
        <v>25570896</v>
      </c>
      <c r="BD107" s="104">
        <v>22864147</v>
      </c>
      <c r="BE107" s="104">
        <v>581540</v>
      </c>
      <c r="BF107" s="104"/>
    </row>
    <row r="108" spans="1:58" x14ac:dyDescent="0.35">
      <c r="A108" s="128" t="s">
        <v>191</v>
      </c>
      <c r="B108" s="107" t="s">
        <v>190</v>
      </c>
      <c r="C108" s="104">
        <v>15448.730526315789</v>
      </c>
      <c r="D108" s="104">
        <v>0</v>
      </c>
      <c r="E108" s="104">
        <v>66267.319999999992</v>
      </c>
      <c r="F108" s="104">
        <v>0</v>
      </c>
      <c r="G108" s="104">
        <v>6499.9684999999999</v>
      </c>
      <c r="H108" s="104">
        <v>0</v>
      </c>
      <c r="I108" s="104">
        <v>0</v>
      </c>
      <c r="J108" s="104">
        <v>856930</v>
      </c>
      <c r="K108" s="105">
        <v>0.24199999999999999</v>
      </c>
      <c r="L108" s="105">
        <v>9.0909090909090898E-2</v>
      </c>
      <c r="M108" s="105">
        <v>0.11263426601788465</v>
      </c>
      <c r="N108" s="105">
        <v>2.1281334321961116E-2</v>
      </c>
      <c r="O108" s="104">
        <v>0</v>
      </c>
      <c r="P108" s="104">
        <v>0</v>
      </c>
      <c r="Q108" s="105">
        <v>0.47699999999999998</v>
      </c>
      <c r="R108" s="105">
        <v>0.24366803467273701</v>
      </c>
      <c r="S108" s="104">
        <v>103298742</v>
      </c>
      <c r="T108" s="104">
        <v>702.98</v>
      </c>
      <c r="U108" s="104">
        <v>789.13</v>
      </c>
      <c r="V108" s="105">
        <v>24.598228454589801</v>
      </c>
      <c r="W108" s="106">
        <v>55.400001525878899</v>
      </c>
      <c r="X108" s="106">
        <v>16.700000762939499</v>
      </c>
      <c r="Y108" s="105">
        <v>1.8999999389052401E-2</v>
      </c>
      <c r="Z108" s="104">
        <v>83</v>
      </c>
      <c r="AA108" s="104">
        <v>131</v>
      </c>
      <c r="AB108" s="106">
        <v>9.1999999999999993</v>
      </c>
      <c r="AC108" s="105">
        <v>108.189643859863</v>
      </c>
      <c r="AD108" s="105">
        <v>634</v>
      </c>
      <c r="AE108" s="106">
        <v>63</v>
      </c>
      <c r="AF108" s="105">
        <v>0.61947637895358798</v>
      </c>
      <c r="AG108" s="105">
        <v>46.119998931884801</v>
      </c>
      <c r="AH108" s="104">
        <v>2800</v>
      </c>
      <c r="AI108" s="104">
        <v>56371</v>
      </c>
      <c r="AJ108" s="104">
        <v>500</v>
      </c>
      <c r="AK108" s="104">
        <v>0</v>
      </c>
      <c r="AL108" s="104">
        <v>27795</v>
      </c>
      <c r="AM108" s="104">
        <v>0</v>
      </c>
      <c r="AN108" s="104">
        <v>105</v>
      </c>
      <c r="AO108" s="106">
        <v>25.9</v>
      </c>
      <c r="AP108" s="106">
        <v>7.63</v>
      </c>
      <c r="AQ108" s="106">
        <v>23.6</v>
      </c>
      <c r="AR108" s="105">
        <v>3.416666666666667</v>
      </c>
      <c r="AS108" s="105">
        <v>-0.66947257518768299</v>
      </c>
      <c r="AT108" s="104">
        <v>32</v>
      </c>
      <c r="AU108" s="106">
        <v>11</v>
      </c>
      <c r="AV108" s="105">
        <v>65.963829040527301</v>
      </c>
      <c r="AW108" s="105">
        <v>9.6</v>
      </c>
      <c r="AX108" s="105">
        <v>40.32</v>
      </c>
      <c r="AY108" s="104">
        <v>18000</v>
      </c>
      <c r="AZ108" s="106">
        <v>41.003374899999997</v>
      </c>
      <c r="BA108" s="106">
        <v>90.183049699999998</v>
      </c>
      <c r="BB108" s="104">
        <v>1202.19714355469</v>
      </c>
      <c r="BC108" s="104">
        <v>18622104</v>
      </c>
      <c r="BD108" s="104">
        <v>16838562</v>
      </c>
      <c r="BE108" s="104">
        <v>94280</v>
      </c>
      <c r="BF108" s="104"/>
    </row>
    <row r="109" spans="1:58" x14ac:dyDescent="0.35">
      <c r="A109" s="128" t="s">
        <v>193</v>
      </c>
      <c r="B109" s="107" t="s">
        <v>192</v>
      </c>
      <c r="C109" s="104">
        <v>23302.705263157895</v>
      </c>
      <c r="D109" s="104">
        <v>0</v>
      </c>
      <c r="E109" s="104">
        <v>182281.5655</v>
      </c>
      <c r="F109" s="104">
        <v>164.54599999999999</v>
      </c>
      <c r="G109" s="104">
        <v>3383.3510000000001</v>
      </c>
      <c r="H109" s="104">
        <v>0</v>
      </c>
      <c r="I109" s="104">
        <v>21822.666000000001</v>
      </c>
      <c r="J109" s="104">
        <v>66818</v>
      </c>
      <c r="K109" s="105">
        <v>6.0999999999999999E-2</v>
      </c>
      <c r="L109" s="105">
        <v>6.0606060606060601E-2</v>
      </c>
      <c r="M109" s="105">
        <v>0.34048755976232548</v>
      </c>
      <c r="N109" s="105">
        <v>3.7499226942836708E-2</v>
      </c>
      <c r="O109" s="104">
        <v>0</v>
      </c>
      <c r="P109" s="104">
        <v>0</v>
      </c>
      <c r="Q109" s="105">
        <v>0.80200000000000005</v>
      </c>
      <c r="R109" s="105" t="s">
        <v>441</v>
      </c>
      <c r="S109" s="104">
        <v>927629</v>
      </c>
      <c r="T109" s="104">
        <v>-63.88</v>
      </c>
      <c r="U109" s="104">
        <v>-47.56</v>
      </c>
      <c r="V109" s="105">
        <v>-9.5508061349391903E-3</v>
      </c>
      <c r="W109" s="106">
        <v>7.9000000953674299</v>
      </c>
      <c r="X109" s="106">
        <v>13.699999809265099</v>
      </c>
      <c r="Y109" s="105">
        <v>1.1979999542236299</v>
      </c>
      <c r="Z109" s="104">
        <v>93</v>
      </c>
      <c r="AA109" s="104">
        <v>93</v>
      </c>
      <c r="AB109" s="106">
        <v>0.4</v>
      </c>
      <c r="AC109" s="105">
        <v>1063.88842773438</v>
      </c>
      <c r="AD109" s="105">
        <v>40</v>
      </c>
      <c r="AE109" s="106">
        <v>1</v>
      </c>
      <c r="AF109" s="105">
        <v>0.286961889008083</v>
      </c>
      <c r="AG109" s="105">
        <v>46.259998321533203</v>
      </c>
      <c r="AH109" s="104">
        <v>31841</v>
      </c>
      <c r="AI109" s="104">
        <v>22407</v>
      </c>
      <c r="AJ109" s="104">
        <v>16900</v>
      </c>
      <c r="AK109" s="104">
        <v>0</v>
      </c>
      <c r="AL109" s="104">
        <v>112654</v>
      </c>
      <c r="AM109" s="104">
        <v>0</v>
      </c>
      <c r="AN109" s="104">
        <v>127</v>
      </c>
      <c r="AO109" s="106">
        <v>2.4</v>
      </c>
      <c r="AP109" s="106">
        <v>2.91</v>
      </c>
      <c r="AQ109" s="106">
        <v>4.3</v>
      </c>
      <c r="AR109" s="105">
        <v>3.95</v>
      </c>
      <c r="AS109" s="105">
        <v>0.83808261156082198</v>
      </c>
      <c r="AT109" s="104">
        <v>47</v>
      </c>
      <c r="AU109" s="106">
        <v>100</v>
      </c>
      <c r="AV109" s="105">
        <v>94.636993408203097</v>
      </c>
      <c r="AW109" s="105">
        <v>78.8</v>
      </c>
      <c r="AX109" s="105">
        <v>141.16999999999999</v>
      </c>
      <c r="AY109" s="104">
        <v>69000</v>
      </c>
      <c r="AZ109" s="106">
        <v>96.012081199999997</v>
      </c>
      <c r="BA109" s="106">
        <v>98.227043600000002</v>
      </c>
      <c r="BB109" s="104">
        <v>29431.46875</v>
      </c>
      <c r="BC109" s="104">
        <v>31624264</v>
      </c>
      <c r="BD109" s="104">
        <v>30187724</v>
      </c>
      <c r="BE109" s="104">
        <v>328550</v>
      </c>
      <c r="BF109" s="104"/>
    </row>
    <row r="110" spans="1:58" x14ac:dyDescent="0.35">
      <c r="A110" s="128" t="s">
        <v>195</v>
      </c>
      <c r="B110" s="107" t="s">
        <v>194</v>
      </c>
      <c r="C110" s="104">
        <v>0</v>
      </c>
      <c r="D110" s="104">
        <v>0</v>
      </c>
      <c r="E110" s="104" t="s">
        <v>441</v>
      </c>
      <c r="F110" s="104">
        <v>190.51400000000001</v>
      </c>
      <c r="G110" s="104">
        <v>0</v>
      </c>
      <c r="H110" s="104">
        <v>0</v>
      </c>
      <c r="I110" s="104">
        <v>0</v>
      </c>
      <c r="J110" s="104">
        <v>0</v>
      </c>
      <c r="K110" s="105">
        <v>0</v>
      </c>
      <c r="L110" s="105" t="s">
        <v>441</v>
      </c>
      <c r="M110" s="105">
        <v>1.5040850832896413E-2</v>
      </c>
      <c r="N110" s="105">
        <v>8.9938511924172876E-3</v>
      </c>
      <c r="O110" s="104">
        <v>0</v>
      </c>
      <c r="P110" s="104">
        <v>0</v>
      </c>
      <c r="Q110" s="105">
        <v>0.71699999999999997</v>
      </c>
      <c r="R110" s="105">
        <v>7.4999999999999997E-3</v>
      </c>
      <c r="S110" s="104">
        <v>225124</v>
      </c>
      <c r="T110" s="104">
        <v>13.72</v>
      </c>
      <c r="U110" s="104">
        <v>7.72</v>
      </c>
      <c r="V110" s="105">
        <v>0.94782793521881104</v>
      </c>
      <c r="W110" s="106">
        <v>7.9000000953674299</v>
      </c>
      <c r="X110" s="106">
        <v>17.799999237060501</v>
      </c>
      <c r="Y110" s="105">
        <v>1.41499996185303</v>
      </c>
      <c r="Z110" s="104">
        <v>99</v>
      </c>
      <c r="AA110" s="104">
        <v>39</v>
      </c>
      <c r="AB110" s="106">
        <v>0.1</v>
      </c>
      <c r="AC110" s="105">
        <v>1513.88244628906</v>
      </c>
      <c r="AD110" s="105">
        <v>68</v>
      </c>
      <c r="AE110" s="106" t="s">
        <v>441</v>
      </c>
      <c r="AF110" s="105">
        <v>0.34311534305464197</v>
      </c>
      <c r="AG110" s="105">
        <v>36.779998779296903</v>
      </c>
      <c r="AH110" s="104">
        <v>0</v>
      </c>
      <c r="AI110" s="104">
        <v>0</v>
      </c>
      <c r="AJ110" s="104">
        <v>0</v>
      </c>
      <c r="AK110" s="104">
        <v>0</v>
      </c>
      <c r="AL110" s="104">
        <v>0</v>
      </c>
      <c r="AM110" s="104">
        <v>0</v>
      </c>
      <c r="AN110" s="104">
        <v>120</v>
      </c>
      <c r="AO110" s="106">
        <v>8.5</v>
      </c>
      <c r="AP110" s="106">
        <v>3.51</v>
      </c>
      <c r="AQ110" s="106">
        <v>14.2</v>
      </c>
      <c r="AR110" s="105">
        <v>2.6833333333333331</v>
      </c>
      <c r="AS110" s="105">
        <v>-0.45112851262092601</v>
      </c>
      <c r="AT110" s="104">
        <v>31</v>
      </c>
      <c r="AU110" s="106">
        <v>100</v>
      </c>
      <c r="AV110" s="105">
        <v>99.321022033691406</v>
      </c>
      <c r="AW110" s="105">
        <v>59.1</v>
      </c>
      <c r="AX110" s="105">
        <v>222.99</v>
      </c>
      <c r="AY110" s="104">
        <v>680</v>
      </c>
      <c r="AZ110" s="106">
        <v>97.942069599999996</v>
      </c>
      <c r="BA110" s="106">
        <v>98.646576199999998</v>
      </c>
      <c r="BB110" s="104">
        <v>16669.404296875</v>
      </c>
      <c r="BC110" s="104">
        <v>436330</v>
      </c>
      <c r="BD110" s="104">
        <v>362782</v>
      </c>
      <c r="BE110" s="104">
        <v>300</v>
      </c>
      <c r="BF110" s="104"/>
    </row>
    <row r="111" spans="1:58" x14ac:dyDescent="0.35">
      <c r="A111" s="128" t="s">
        <v>197</v>
      </c>
      <c r="B111" s="107" t="s">
        <v>196</v>
      </c>
      <c r="C111" s="104">
        <v>0</v>
      </c>
      <c r="D111" s="104">
        <v>0</v>
      </c>
      <c r="E111" s="104">
        <v>147225.41500000001</v>
      </c>
      <c r="F111" s="104">
        <v>0</v>
      </c>
      <c r="G111" s="104">
        <v>0</v>
      </c>
      <c r="H111" s="104">
        <v>0</v>
      </c>
      <c r="I111" s="104">
        <v>0</v>
      </c>
      <c r="J111" s="104">
        <v>164454</v>
      </c>
      <c r="K111" s="105">
        <v>0.182</v>
      </c>
      <c r="L111" s="105">
        <v>9.0909090909090898E-2</v>
      </c>
      <c r="M111" s="105">
        <v>0.93238147364069635</v>
      </c>
      <c r="N111" s="105">
        <v>0.83849252436261168</v>
      </c>
      <c r="O111" s="104">
        <v>4</v>
      </c>
      <c r="P111" s="104">
        <v>0</v>
      </c>
      <c r="Q111" s="105">
        <v>0.42699999999999999</v>
      </c>
      <c r="R111" s="105">
        <v>0.457114458084106</v>
      </c>
      <c r="S111" s="104">
        <v>493873670</v>
      </c>
      <c r="T111" s="104">
        <v>668.02</v>
      </c>
      <c r="U111" s="104">
        <v>718.42</v>
      </c>
      <c r="V111" s="105">
        <v>9.0653352737426793</v>
      </c>
      <c r="W111" s="106">
        <v>106</v>
      </c>
      <c r="X111" s="106">
        <v>27.899999618530298</v>
      </c>
      <c r="Y111" s="105">
        <v>8.2999996840953799E-2</v>
      </c>
      <c r="Z111" s="104">
        <v>61</v>
      </c>
      <c r="AA111" s="104">
        <v>55</v>
      </c>
      <c r="AB111" s="106">
        <v>1</v>
      </c>
      <c r="AC111" s="105">
        <v>118.45183563232401</v>
      </c>
      <c r="AD111" s="105">
        <v>587</v>
      </c>
      <c r="AE111" s="106">
        <v>92</v>
      </c>
      <c r="AF111" s="105">
        <v>0.67750512936447005</v>
      </c>
      <c r="AG111" s="105">
        <v>33.040000915527301</v>
      </c>
      <c r="AH111" s="104">
        <v>9500</v>
      </c>
      <c r="AI111" s="104">
        <v>0</v>
      </c>
      <c r="AJ111" s="104">
        <v>13150</v>
      </c>
      <c r="AK111" s="104">
        <v>62627</v>
      </c>
      <c r="AL111" s="104">
        <v>24366</v>
      </c>
      <c r="AM111" s="104">
        <v>2345</v>
      </c>
      <c r="AN111" s="104">
        <v>147</v>
      </c>
      <c r="AO111" s="106">
        <v>4</v>
      </c>
      <c r="AP111" s="106">
        <v>7.67</v>
      </c>
      <c r="AQ111" s="106">
        <v>9.4</v>
      </c>
      <c r="AR111" s="105">
        <v>3.05</v>
      </c>
      <c r="AS111" s="105">
        <v>-0.93755418062210105</v>
      </c>
      <c r="AT111" s="104">
        <v>32</v>
      </c>
      <c r="AU111" s="106">
        <v>35.069499969482401</v>
      </c>
      <c r="AV111" s="105">
        <v>33.068870544433601</v>
      </c>
      <c r="AW111" s="105">
        <v>11.1</v>
      </c>
      <c r="AX111" s="105">
        <v>120.31</v>
      </c>
      <c r="AY111" s="104">
        <v>110000</v>
      </c>
      <c r="AZ111" s="106">
        <v>24.670747800000001</v>
      </c>
      <c r="BA111" s="106">
        <v>77.021926899999997</v>
      </c>
      <c r="BB111" s="104">
        <v>2211.41528320313</v>
      </c>
      <c r="BC111" s="104">
        <v>18541980</v>
      </c>
      <c r="BD111" s="104">
        <v>17053961</v>
      </c>
      <c r="BE111" s="104">
        <v>1220190</v>
      </c>
      <c r="BF111" s="104"/>
    </row>
    <row r="112" spans="1:58" x14ac:dyDescent="0.35">
      <c r="A112" s="128" t="s">
        <v>199</v>
      </c>
      <c r="B112" s="107" t="s">
        <v>198</v>
      </c>
      <c r="C112" s="104">
        <v>0</v>
      </c>
      <c r="D112" s="104">
        <v>0</v>
      </c>
      <c r="E112" s="104" t="s">
        <v>441</v>
      </c>
      <c r="F112" s="104">
        <v>17.268000000000001</v>
      </c>
      <c r="G112" s="104">
        <v>0</v>
      </c>
      <c r="H112" s="104">
        <v>0</v>
      </c>
      <c r="I112" s="104">
        <v>0</v>
      </c>
      <c r="J112" s="104">
        <v>0</v>
      </c>
      <c r="K112" s="105">
        <v>0</v>
      </c>
      <c r="L112" s="105">
        <v>0.15151515151515199</v>
      </c>
      <c r="M112" s="105">
        <v>3.6449601735168244E-4</v>
      </c>
      <c r="N112" s="105">
        <v>2.3768026538461939E-5</v>
      </c>
      <c r="O112" s="104">
        <v>0</v>
      </c>
      <c r="P112" s="104">
        <v>0</v>
      </c>
      <c r="Q112" s="105">
        <v>0.878</v>
      </c>
      <c r="R112" s="105" t="s">
        <v>441</v>
      </c>
      <c r="S112" s="104">
        <v>0</v>
      </c>
      <c r="T112" s="104">
        <v>0</v>
      </c>
      <c r="U112" s="104">
        <v>0</v>
      </c>
      <c r="V112" s="105" t="s">
        <v>441</v>
      </c>
      <c r="W112" s="106">
        <v>6.4000000953674299</v>
      </c>
      <c r="X112" s="106" t="s">
        <v>441</v>
      </c>
      <c r="Y112" s="105">
        <v>3.9079999923706099</v>
      </c>
      <c r="Z112" s="104">
        <v>91</v>
      </c>
      <c r="AA112" s="104">
        <v>11</v>
      </c>
      <c r="AB112" s="106">
        <v>0.1</v>
      </c>
      <c r="AC112" s="105">
        <v>3470.89697265625</v>
      </c>
      <c r="AD112" s="105">
        <v>9</v>
      </c>
      <c r="AE112" s="106" t="s">
        <v>441</v>
      </c>
      <c r="AF112" s="105">
        <v>0.215615940915313</v>
      </c>
      <c r="AG112" s="105" t="s">
        <v>441</v>
      </c>
      <c r="AH112" s="104">
        <v>0</v>
      </c>
      <c r="AI112" s="104">
        <v>0</v>
      </c>
      <c r="AJ112" s="104">
        <v>0</v>
      </c>
      <c r="AK112" s="104">
        <v>0</v>
      </c>
      <c r="AL112" s="104">
        <v>8218</v>
      </c>
      <c r="AM112" s="104">
        <v>0</v>
      </c>
      <c r="AN112" s="104">
        <v>133</v>
      </c>
      <c r="AO112" s="106">
        <v>2.4</v>
      </c>
      <c r="AP112" s="106">
        <v>2.59</v>
      </c>
      <c r="AQ112" s="106">
        <v>8.6</v>
      </c>
      <c r="AR112" s="105" t="s">
        <v>441</v>
      </c>
      <c r="AS112" s="105">
        <v>1.0045750141143801</v>
      </c>
      <c r="AT112" s="104">
        <v>54</v>
      </c>
      <c r="AU112" s="106">
        <v>100</v>
      </c>
      <c r="AV112" s="105">
        <v>94.066612243652301</v>
      </c>
      <c r="AW112" s="105">
        <v>77.3</v>
      </c>
      <c r="AX112" s="105">
        <v>124.82</v>
      </c>
      <c r="AY112" s="104">
        <v>2700</v>
      </c>
      <c r="AZ112" s="106">
        <v>100</v>
      </c>
      <c r="BA112" s="106">
        <v>100</v>
      </c>
      <c r="BB112" s="104">
        <v>39534.921875</v>
      </c>
      <c r="BC112" s="104">
        <v>465292</v>
      </c>
      <c r="BD112" s="104">
        <v>416968</v>
      </c>
      <c r="BE112" s="104">
        <v>320</v>
      </c>
      <c r="BF112" s="104"/>
    </row>
    <row r="113" spans="1:58" x14ac:dyDescent="0.35">
      <c r="A113" s="128" t="s">
        <v>201</v>
      </c>
      <c r="B113" s="107" t="s">
        <v>200</v>
      </c>
      <c r="C113" s="104">
        <v>0</v>
      </c>
      <c r="D113" s="104">
        <v>0</v>
      </c>
      <c r="E113" s="104" t="s">
        <v>441</v>
      </c>
      <c r="F113" s="104">
        <v>15.584</v>
      </c>
      <c r="G113" s="104">
        <v>60.7605</v>
      </c>
      <c r="H113" s="104">
        <v>0.28250000000000003</v>
      </c>
      <c r="I113" s="104">
        <v>0</v>
      </c>
      <c r="J113" s="104">
        <v>829</v>
      </c>
      <c r="K113" s="105">
        <v>6.0999999999999999E-2</v>
      </c>
      <c r="L113" s="105" t="s">
        <v>441</v>
      </c>
      <c r="M113" s="105">
        <v>8.0206718402012423E-5</v>
      </c>
      <c r="N113" s="105">
        <v>9.214346210005027E-5</v>
      </c>
      <c r="O113" s="104">
        <v>0</v>
      </c>
      <c r="P113" s="104">
        <v>0</v>
      </c>
      <c r="Q113" s="105">
        <v>0.70799999999999996</v>
      </c>
      <c r="R113" s="105" t="s">
        <v>441</v>
      </c>
      <c r="S113" s="104">
        <v>0</v>
      </c>
      <c r="T113" s="104">
        <v>12.67</v>
      </c>
      <c r="U113" s="104">
        <v>72.05</v>
      </c>
      <c r="V113" s="105">
        <v>26.9343070983887</v>
      </c>
      <c r="W113" s="106">
        <v>34</v>
      </c>
      <c r="X113" s="106">
        <v>13</v>
      </c>
      <c r="Y113" s="105">
        <v>0.43799999356269798</v>
      </c>
      <c r="Z113" s="104">
        <v>83</v>
      </c>
      <c r="AA113" s="104">
        <v>480</v>
      </c>
      <c r="AB113" s="106" t="s">
        <v>441</v>
      </c>
      <c r="AC113" s="105">
        <v>862.81353759765602</v>
      </c>
      <c r="AD113" s="105" t="s">
        <v>441</v>
      </c>
      <c r="AE113" s="106" t="s">
        <v>441</v>
      </c>
      <c r="AF113" s="105" t="s">
        <v>441</v>
      </c>
      <c r="AG113" s="105" t="s">
        <v>441</v>
      </c>
      <c r="AH113" s="104">
        <v>21000</v>
      </c>
      <c r="AI113" s="104">
        <v>0</v>
      </c>
      <c r="AJ113" s="104">
        <v>0</v>
      </c>
      <c r="AK113" s="104">
        <v>0</v>
      </c>
      <c r="AL113" s="104">
        <v>0</v>
      </c>
      <c r="AM113" s="104">
        <v>0</v>
      </c>
      <c r="AN113" s="104">
        <v>30</v>
      </c>
      <c r="AO113" s="106">
        <v>3.3</v>
      </c>
      <c r="AP113" s="106" t="s">
        <v>441</v>
      </c>
      <c r="AQ113" s="106" t="s">
        <v>441</v>
      </c>
      <c r="AR113" s="105">
        <v>2.083333333333333</v>
      </c>
      <c r="AS113" s="105">
        <v>-1.5526809692382799</v>
      </c>
      <c r="AT113" s="104" t="s">
        <v>441</v>
      </c>
      <c r="AU113" s="106">
        <v>93.138046264648395</v>
      </c>
      <c r="AV113" s="105">
        <v>98.265083312988295</v>
      </c>
      <c r="AW113" s="105">
        <v>29.8</v>
      </c>
      <c r="AX113" s="105">
        <v>29.25</v>
      </c>
      <c r="AY113" s="104">
        <v>260</v>
      </c>
      <c r="AZ113" s="106">
        <v>76.860689500000007</v>
      </c>
      <c r="BA113" s="106">
        <v>94.618129699999997</v>
      </c>
      <c r="BB113" s="104">
        <v>4192.92919921875</v>
      </c>
      <c r="BC113" s="104">
        <v>53127</v>
      </c>
      <c r="BD113" s="104">
        <v>51167</v>
      </c>
      <c r="BE113" s="104">
        <v>180</v>
      </c>
      <c r="BF113" s="104"/>
    </row>
    <row r="114" spans="1:58" x14ac:dyDescent="0.35">
      <c r="A114" s="128" t="s">
        <v>203</v>
      </c>
      <c r="B114" s="107" t="s">
        <v>202</v>
      </c>
      <c r="C114" s="104">
        <v>0</v>
      </c>
      <c r="D114" s="104">
        <v>0</v>
      </c>
      <c r="E114" s="104">
        <v>49521.154000000002</v>
      </c>
      <c r="F114" s="104">
        <v>2.516</v>
      </c>
      <c r="G114" s="104">
        <v>0</v>
      </c>
      <c r="H114" s="104">
        <v>0</v>
      </c>
      <c r="I114" s="104">
        <v>0</v>
      </c>
      <c r="J114" s="104">
        <v>91785</v>
      </c>
      <c r="K114" s="105">
        <v>0.152</v>
      </c>
      <c r="L114" s="105">
        <v>0.33333333333333298</v>
      </c>
      <c r="M114" s="105">
        <v>0.46763407666383922</v>
      </c>
      <c r="N114" s="105">
        <v>0.10473577241250026</v>
      </c>
      <c r="O114" s="104">
        <v>0</v>
      </c>
      <c r="P114" s="104">
        <v>0</v>
      </c>
      <c r="Q114" s="105">
        <v>0.52</v>
      </c>
      <c r="R114" s="105">
        <v>0.26107347011566201</v>
      </c>
      <c r="S114" s="104">
        <v>130927471</v>
      </c>
      <c r="T114" s="104">
        <v>68.12</v>
      </c>
      <c r="U114" s="104">
        <v>64.239999999999995</v>
      </c>
      <c r="V114" s="105">
        <v>5.7514982223510698</v>
      </c>
      <c r="W114" s="106">
        <v>79</v>
      </c>
      <c r="X114" s="106">
        <v>19.5</v>
      </c>
      <c r="Y114" s="105">
        <v>0.129999995231628</v>
      </c>
      <c r="Z114" s="104">
        <v>78</v>
      </c>
      <c r="AA114" s="104">
        <v>97</v>
      </c>
      <c r="AB114" s="106">
        <v>0.5</v>
      </c>
      <c r="AC114" s="105">
        <v>177.08067321777301</v>
      </c>
      <c r="AD114" s="105">
        <v>602</v>
      </c>
      <c r="AE114" s="106">
        <v>67</v>
      </c>
      <c r="AF114" s="105">
        <v>0.616567511122594</v>
      </c>
      <c r="AG114" s="105">
        <v>32.419998168945298</v>
      </c>
      <c r="AH114" s="104">
        <v>0</v>
      </c>
      <c r="AI114" s="104">
        <v>3895814</v>
      </c>
      <c r="AJ114" s="104">
        <v>350600</v>
      </c>
      <c r="AK114" s="104">
        <v>0</v>
      </c>
      <c r="AL114" s="104">
        <v>84175</v>
      </c>
      <c r="AM114" s="104">
        <v>0</v>
      </c>
      <c r="AN114" s="104">
        <v>133</v>
      </c>
      <c r="AO114" s="106">
        <v>5.3</v>
      </c>
      <c r="AP114" s="106">
        <v>10.09</v>
      </c>
      <c r="AQ114" s="106">
        <v>3.1</v>
      </c>
      <c r="AR114" s="105">
        <v>3.0666666666666669</v>
      </c>
      <c r="AS114" s="105">
        <v>-0.72020161151885997</v>
      </c>
      <c r="AT114" s="104">
        <v>27</v>
      </c>
      <c r="AU114" s="106">
        <v>41.652107238769503</v>
      </c>
      <c r="AV114" s="105">
        <v>52.123561859130902</v>
      </c>
      <c r="AW114" s="105">
        <v>18</v>
      </c>
      <c r="AX114" s="105">
        <v>86.52</v>
      </c>
      <c r="AY114" s="104">
        <v>15000</v>
      </c>
      <c r="AZ114" s="106">
        <v>40.005230099999999</v>
      </c>
      <c r="BA114" s="106">
        <v>57.888390399999999</v>
      </c>
      <c r="BB114" s="104">
        <v>3949.677734375</v>
      </c>
      <c r="BC114" s="104">
        <v>4420184</v>
      </c>
      <c r="BD114" s="104">
        <v>3431831</v>
      </c>
      <c r="BE114" s="104">
        <v>1030700</v>
      </c>
      <c r="BF114" s="104"/>
    </row>
    <row r="115" spans="1:58" x14ac:dyDescent="0.35">
      <c r="A115" s="128" t="s">
        <v>205</v>
      </c>
      <c r="B115" s="107" t="s">
        <v>204</v>
      </c>
      <c r="C115" s="104">
        <v>0</v>
      </c>
      <c r="D115" s="104">
        <v>0</v>
      </c>
      <c r="E115" s="104" t="s">
        <v>441</v>
      </c>
      <c r="F115" s="104">
        <v>14.061999999999999</v>
      </c>
      <c r="G115" s="104">
        <v>24178.772999999997</v>
      </c>
      <c r="H115" s="104">
        <v>17813.929999999997</v>
      </c>
      <c r="I115" s="104">
        <v>909.6</v>
      </c>
      <c r="J115" s="104">
        <v>0</v>
      </c>
      <c r="K115" s="105">
        <v>0.03</v>
      </c>
      <c r="L115" s="105">
        <v>6.0606060606060601E-2</v>
      </c>
      <c r="M115" s="105">
        <v>1.5176113022273646E-2</v>
      </c>
      <c r="N115" s="105">
        <v>1.8767427802834598E-3</v>
      </c>
      <c r="O115" s="104">
        <v>0</v>
      </c>
      <c r="P115" s="104">
        <v>0</v>
      </c>
      <c r="Q115" s="105">
        <v>0.79</v>
      </c>
      <c r="R115" s="105" t="s">
        <v>441</v>
      </c>
      <c r="S115" s="104">
        <v>0</v>
      </c>
      <c r="T115" s="104">
        <v>7.81</v>
      </c>
      <c r="U115" s="104">
        <v>7.76</v>
      </c>
      <c r="V115" s="105">
        <v>8.6615741252899198E-2</v>
      </c>
      <c r="W115" s="106">
        <v>13.1000003814697</v>
      </c>
      <c r="X115" s="106" t="s">
        <v>441</v>
      </c>
      <c r="Y115" s="105" t="s">
        <v>441</v>
      </c>
      <c r="Z115" s="104">
        <v>89</v>
      </c>
      <c r="AA115" s="104">
        <v>12</v>
      </c>
      <c r="AB115" s="106">
        <v>0.9</v>
      </c>
      <c r="AC115" s="105">
        <v>1098.62548828125</v>
      </c>
      <c r="AD115" s="105">
        <v>53</v>
      </c>
      <c r="AE115" s="106" t="s">
        <v>441</v>
      </c>
      <c r="AF115" s="105">
        <v>0.37314302774122199</v>
      </c>
      <c r="AG115" s="105">
        <v>35.840000152587898</v>
      </c>
      <c r="AH115" s="104">
        <v>0</v>
      </c>
      <c r="AI115" s="104">
        <v>0</v>
      </c>
      <c r="AJ115" s="104">
        <v>30000</v>
      </c>
      <c r="AK115" s="104">
        <v>0</v>
      </c>
      <c r="AL115" s="104">
        <v>4</v>
      </c>
      <c r="AM115" s="104">
        <v>0</v>
      </c>
      <c r="AN115" s="104">
        <v>127</v>
      </c>
      <c r="AO115" s="106">
        <v>5.2</v>
      </c>
      <c r="AP115" s="106">
        <v>4.9000000000000004</v>
      </c>
      <c r="AQ115" s="106">
        <v>11.7</v>
      </c>
      <c r="AR115" s="105">
        <v>3.7</v>
      </c>
      <c r="AS115" s="105">
        <v>0.89961588382720903</v>
      </c>
      <c r="AT115" s="104">
        <v>51</v>
      </c>
      <c r="AU115" s="106">
        <v>98.781784057617202</v>
      </c>
      <c r="AV115" s="105">
        <v>90.616043090820298</v>
      </c>
      <c r="AW115" s="105">
        <v>52.2</v>
      </c>
      <c r="AX115" s="105">
        <v>144.24</v>
      </c>
      <c r="AY115" s="104">
        <v>2800</v>
      </c>
      <c r="AZ115" s="106">
        <v>93.149146299999998</v>
      </c>
      <c r="BA115" s="106">
        <v>99.856969800000002</v>
      </c>
      <c r="BB115" s="104">
        <v>22278.486328125</v>
      </c>
      <c r="BC115" s="104">
        <v>1264613</v>
      </c>
      <c r="BD115" s="104">
        <v>1269016</v>
      </c>
      <c r="BE115" s="104">
        <v>2030</v>
      </c>
      <c r="BF115" s="104"/>
    </row>
    <row r="116" spans="1:58" x14ac:dyDescent="0.35">
      <c r="A116" s="128" t="s">
        <v>207</v>
      </c>
      <c r="B116" s="107" t="s">
        <v>206</v>
      </c>
      <c r="C116" s="104">
        <v>173318.42736842105</v>
      </c>
      <c r="D116" s="104">
        <v>28202.456842105265</v>
      </c>
      <c r="E116" s="104">
        <v>536662.85300000012</v>
      </c>
      <c r="F116" s="104">
        <v>201.87200000000001</v>
      </c>
      <c r="G116" s="104">
        <v>1535119.9295000001</v>
      </c>
      <c r="H116" s="104">
        <v>516785.83350000007</v>
      </c>
      <c r="I116" s="104">
        <v>86727.087000000014</v>
      </c>
      <c r="J116" s="104">
        <v>77727</v>
      </c>
      <c r="K116" s="105">
        <v>0.182</v>
      </c>
      <c r="L116" s="105">
        <v>3.03030303030303E-2</v>
      </c>
      <c r="M116" s="105">
        <v>0.97593956998569298</v>
      </c>
      <c r="N116" s="105">
        <v>0.87833786947585479</v>
      </c>
      <c r="O116" s="104">
        <v>0</v>
      </c>
      <c r="P116" s="104">
        <v>5</v>
      </c>
      <c r="Q116" s="105">
        <v>0.77400000000000002</v>
      </c>
      <c r="R116" s="105">
        <v>2.4786900728940998E-2</v>
      </c>
      <c r="S116" s="104">
        <v>20140180</v>
      </c>
      <c r="T116" s="104">
        <v>642.03</v>
      </c>
      <c r="U116" s="104">
        <v>692.78</v>
      </c>
      <c r="V116" s="105">
        <v>6.5635532140731798E-2</v>
      </c>
      <c r="W116" s="106">
        <v>13.3999996185303</v>
      </c>
      <c r="X116" s="106">
        <v>2.7999999523162802</v>
      </c>
      <c r="Y116" s="105">
        <v>2.0950000286102299</v>
      </c>
      <c r="Z116" s="104">
        <v>96</v>
      </c>
      <c r="AA116" s="104">
        <v>22</v>
      </c>
      <c r="AB116" s="106">
        <v>0.3</v>
      </c>
      <c r="AC116" s="105">
        <v>1008.67620849609</v>
      </c>
      <c r="AD116" s="105">
        <v>38</v>
      </c>
      <c r="AE116" s="106">
        <v>0</v>
      </c>
      <c r="AF116" s="105">
        <v>0.34295791812066401</v>
      </c>
      <c r="AG116" s="105">
        <v>43.400001525878899</v>
      </c>
      <c r="AH116" s="104">
        <v>74500</v>
      </c>
      <c r="AI116" s="104">
        <v>1460060</v>
      </c>
      <c r="AJ116" s="104">
        <v>3124</v>
      </c>
      <c r="AK116" s="104">
        <v>329917</v>
      </c>
      <c r="AL116" s="104">
        <v>9143</v>
      </c>
      <c r="AM116" s="104">
        <v>0</v>
      </c>
      <c r="AN116" s="104">
        <v>130</v>
      </c>
      <c r="AO116" s="106">
        <v>4.2</v>
      </c>
      <c r="AP116" s="106">
        <v>3.74</v>
      </c>
      <c r="AQ116" s="106">
        <v>4.7</v>
      </c>
      <c r="AR116" s="105">
        <v>2.9666666666666668</v>
      </c>
      <c r="AS116" s="105">
        <v>-2.5352900847792601E-2</v>
      </c>
      <c r="AT116" s="104">
        <v>28</v>
      </c>
      <c r="AU116" s="106">
        <v>100</v>
      </c>
      <c r="AV116" s="105">
        <v>94.545593261718807</v>
      </c>
      <c r="AW116" s="105">
        <v>59.5</v>
      </c>
      <c r="AX116" s="105">
        <v>88.23</v>
      </c>
      <c r="AY116" s="104">
        <v>360000</v>
      </c>
      <c r="AZ116" s="106">
        <v>85.157210899999995</v>
      </c>
      <c r="BA116" s="106">
        <v>96.110478599999993</v>
      </c>
      <c r="BB116" s="104">
        <v>18149.099609375</v>
      </c>
      <c r="BC116" s="104">
        <v>129163280</v>
      </c>
      <c r="BD116" s="104">
        <v>125993490</v>
      </c>
      <c r="BE116" s="104">
        <v>1943950</v>
      </c>
      <c r="BF116" s="104"/>
    </row>
    <row r="117" spans="1:58" x14ac:dyDescent="0.35">
      <c r="A117" s="128" t="s">
        <v>750</v>
      </c>
      <c r="B117" s="107" t="s">
        <v>208</v>
      </c>
      <c r="C117" s="104">
        <v>32.28</v>
      </c>
      <c r="D117" s="104">
        <v>0</v>
      </c>
      <c r="E117" s="104" t="s">
        <v>441</v>
      </c>
      <c r="F117" s="104">
        <v>14.65</v>
      </c>
      <c r="G117" s="104">
        <v>1196.789</v>
      </c>
      <c r="H117" s="104">
        <v>178.607</v>
      </c>
      <c r="I117" s="104">
        <v>215.80800000000002</v>
      </c>
      <c r="J117" s="104">
        <v>3903</v>
      </c>
      <c r="K117" s="105">
        <v>6.0999999999999999E-2</v>
      </c>
      <c r="L117" s="105">
        <v>0.39393939393939398</v>
      </c>
      <c r="M117" s="105">
        <v>1.6168096377908105E-3</v>
      </c>
      <c r="N117" s="105">
        <v>3.6802036998370333E-4</v>
      </c>
      <c r="O117" s="104">
        <v>0</v>
      </c>
      <c r="P117" s="104">
        <v>0</v>
      </c>
      <c r="Q117" s="105">
        <v>0.627</v>
      </c>
      <c r="R117" s="105" t="s">
        <v>441</v>
      </c>
      <c r="S117" s="104">
        <v>18424531</v>
      </c>
      <c r="T117" s="104">
        <v>37.5</v>
      </c>
      <c r="U117" s="104">
        <v>89.55</v>
      </c>
      <c r="V117" s="105">
        <v>25.0842189788818</v>
      </c>
      <c r="W117" s="106">
        <v>32.200000762939503</v>
      </c>
      <c r="X117" s="106" t="s">
        <v>441</v>
      </c>
      <c r="Y117" s="105">
        <v>0.17700000107288399</v>
      </c>
      <c r="Z117" s="104">
        <v>76</v>
      </c>
      <c r="AA117" s="104">
        <v>165</v>
      </c>
      <c r="AB117" s="106" t="s">
        <v>441</v>
      </c>
      <c r="AC117" s="105">
        <v>457.93493652343801</v>
      </c>
      <c r="AD117" s="105">
        <v>100</v>
      </c>
      <c r="AE117" s="106" t="s">
        <v>441</v>
      </c>
      <c r="AF117" s="105" t="s">
        <v>441</v>
      </c>
      <c r="AG117" s="105" t="s">
        <v>441</v>
      </c>
      <c r="AH117" s="104">
        <v>100000</v>
      </c>
      <c r="AI117" s="104">
        <v>0</v>
      </c>
      <c r="AJ117" s="104">
        <v>0</v>
      </c>
      <c r="AK117" s="104">
        <v>0</v>
      </c>
      <c r="AL117" s="104">
        <v>0</v>
      </c>
      <c r="AM117" s="104">
        <v>0</v>
      </c>
      <c r="AN117" s="104">
        <v>30</v>
      </c>
      <c r="AO117" s="106">
        <v>3.3</v>
      </c>
      <c r="AP117" s="106" t="s">
        <v>441</v>
      </c>
      <c r="AQ117" s="106" t="s">
        <v>441</v>
      </c>
      <c r="AR117" s="105">
        <v>2.6</v>
      </c>
      <c r="AS117" s="105">
        <v>9.0110801160335499E-2</v>
      </c>
      <c r="AT117" s="104" t="s">
        <v>441</v>
      </c>
      <c r="AU117" s="106">
        <v>75.435173034667997</v>
      </c>
      <c r="AV117" s="105" t="s">
        <v>441</v>
      </c>
      <c r="AW117" s="105">
        <v>33.4</v>
      </c>
      <c r="AX117" s="105">
        <v>22.25</v>
      </c>
      <c r="AY117" s="104">
        <v>380</v>
      </c>
      <c r="AZ117" s="106">
        <v>57.076392900000002</v>
      </c>
      <c r="BA117" s="106">
        <v>89.028336199999998</v>
      </c>
      <c r="BB117" s="104">
        <v>3622.33203125</v>
      </c>
      <c r="BC117" s="104">
        <v>105544</v>
      </c>
      <c r="BD117" s="104">
        <v>100911</v>
      </c>
      <c r="BE117" s="104">
        <v>700</v>
      </c>
      <c r="BF117" s="104"/>
    </row>
    <row r="118" spans="1:58" x14ac:dyDescent="0.35">
      <c r="A118" s="128" t="s">
        <v>844</v>
      </c>
      <c r="B118" s="107" t="s">
        <v>209</v>
      </c>
      <c r="C118" s="104">
        <v>6879.8863157894739</v>
      </c>
      <c r="D118" s="104">
        <v>0</v>
      </c>
      <c r="E118" s="104">
        <v>29900.462</v>
      </c>
      <c r="F118" s="104">
        <v>0</v>
      </c>
      <c r="G118" s="104">
        <v>0</v>
      </c>
      <c r="H118" s="104">
        <v>0</v>
      </c>
      <c r="I118" s="104">
        <v>0</v>
      </c>
      <c r="J118" s="104">
        <v>6551</v>
      </c>
      <c r="K118" s="105">
        <v>9.0999999999999998E-2</v>
      </c>
      <c r="L118" s="105">
        <v>0.21212121212121199</v>
      </c>
      <c r="M118" s="105">
        <v>0.19398750923298397</v>
      </c>
      <c r="N118" s="105">
        <v>3.9738833713552316E-2</v>
      </c>
      <c r="O118" s="104">
        <v>0</v>
      </c>
      <c r="P118" s="104">
        <v>0</v>
      </c>
      <c r="Q118" s="105">
        <v>0.7</v>
      </c>
      <c r="R118" s="105">
        <v>4.1305999999999999E-3</v>
      </c>
      <c r="S118" s="104">
        <v>33531</v>
      </c>
      <c r="T118" s="104">
        <v>93.47</v>
      </c>
      <c r="U118" s="104">
        <v>94.84</v>
      </c>
      <c r="V118" s="105">
        <v>2.7752244472503702</v>
      </c>
      <c r="W118" s="106">
        <v>15.5</v>
      </c>
      <c r="X118" s="106">
        <v>2.2000000476837198</v>
      </c>
      <c r="Y118" s="105">
        <v>2.9839999675750701</v>
      </c>
      <c r="Z118" s="104">
        <v>93</v>
      </c>
      <c r="AA118" s="104">
        <v>95</v>
      </c>
      <c r="AB118" s="106">
        <v>0.6</v>
      </c>
      <c r="AC118" s="105">
        <v>515.32305908203102</v>
      </c>
      <c r="AD118" s="105">
        <v>23</v>
      </c>
      <c r="AE118" s="106" t="s">
        <v>441</v>
      </c>
      <c r="AF118" s="105">
        <v>0.22619397840407901</v>
      </c>
      <c r="AG118" s="105">
        <v>26.299999237060501</v>
      </c>
      <c r="AH118" s="104">
        <v>0</v>
      </c>
      <c r="AI118" s="104">
        <v>0</v>
      </c>
      <c r="AJ118" s="104">
        <v>0</v>
      </c>
      <c r="AK118" s="104">
        <v>0</v>
      </c>
      <c r="AL118" s="104">
        <v>404</v>
      </c>
      <c r="AM118" s="104">
        <v>0</v>
      </c>
      <c r="AN118" s="104">
        <v>105</v>
      </c>
      <c r="AO118" s="106">
        <v>8.5</v>
      </c>
      <c r="AP118" s="106">
        <v>4.82</v>
      </c>
      <c r="AQ118" s="106">
        <v>5.7</v>
      </c>
      <c r="AR118" s="105">
        <v>2.5333333333333332</v>
      </c>
      <c r="AS118" s="105">
        <v>-0.51104611158371005</v>
      </c>
      <c r="AT118" s="104">
        <v>33</v>
      </c>
      <c r="AU118" s="106">
        <v>100</v>
      </c>
      <c r="AV118" s="105">
        <v>99.244392395019503</v>
      </c>
      <c r="AW118" s="105">
        <v>71</v>
      </c>
      <c r="AX118" s="105">
        <v>110.99</v>
      </c>
      <c r="AY118" s="104">
        <v>42000</v>
      </c>
      <c r="AZ118" s="106">
        <v>76.426169700000003</v>
      </c>
      <c r="BA118" s="106">
        <v>88.375502100000006</v>
      </c>
      <c r="BB118" s="104">
        <v>5697.8349609375</v>
      </c>
      <c r="BC118" s="104">
        <v>3549750</v>
      </c>
      <c r="BD118" s="104">
        <v>4035872</v>
      </c>
      <c r="BE118" s="104">
        <v>32854</v>
      </c>
      <c r="BF118" s="104"/>
    </row>
    <row r="119" spans="1:58" x14ac:dyDescent="0.35">
      <c r="A119" s="128" t="s">
        <v>211</v>
      </c>
      <c r="B119" s="107" t="s">
        <v>210</v>
      </c>
      <c r="C119" s="104">
        <v>1640.0147368421053</v>
      </c>
      <c r="D119" s="104">
        <v>318.27368421052631</v>
      </c>
      <c r="E119" s="104">
        <v>13788.153</v>
      </c>
      <c r="F119" s="104">
        <v>0</v>
      </c>
      <c r="G119" s="104">
        <v>0</v>
      </c>
      <c r="H119" s="104">
        <v>0</v>
      </c>
      <c r="I119" s="104">
        <v>0</v>
      </c>
      <c r="J119" s="104">
        <v>13636</v>
      </c>
      <c r="K119" s="105">
        <v>0.03</v>
      </c>
      <c r="L119" s="105">
        <v>0.24242424242424199</v>
      </c>
      <c r="M119" s="105">
        <v>5.3698210314402743E-2</v>
      </c>
      <c r="N119" s="105">
        <v>3.6314296152799119E-3</v>
      </c>
      <c r="O119" s="104">
        <v>0</v>
      </c>
      <c r="P119" s="104">
        <v>0</v>
      </c>
      <c r="Q119" s="105">
        <v>0.74099999999999999</v>
      </c>
      <c r="R119" s="105">
        <v>4.73219E-2</v>
      </c>
      <c r="S119" s="104">
        <v>4779502</v>
      </c>
      <c r="T119" s="104">
        <v>289.48</v>
      </c>
      <c r="U119" s="104">
        <v>590.57000000000005</v>
      </c>
      <c r="V119" s="105">
        <v>7.7753362655639604</v>
      </c>
      <c r="W119" s="106">
        <v>17.200000762939499</v>
      </c>
      <c r="X119" s="106">
        <v>1.6000000238418599</v>
      </c>
      <c r="Y119" s="105">
        <v>2.8369998931884801</v>
      </c>
      <c r="Z119" s="104">
        <v>99</v>
      </c>
      <c r="AA119" s="104">
        <v>428</v>
      </c>
      <c r="AB119" s="106">
        <v>0.1</v>
      </c>
      <c r="AC119" s="105">
        <v>469.56359863281301</v>
      </c>
      <c r="AD119" s="105">
        <v>44</v>
      </c>
      <c r="AE119" s="106" t="s">
        <v>441</v>
      </c>
      <c r="AF119" s="105">
        <v>0.300991054243685</v>
      </c>
      <c r="AG119" s="105">
        <v>32.299999237060497</v>
      </c>
      <c r="AH119" s="104">
        <v>157000</v>
      </c>
      <c r="AI119" s="104">
        <v>0</v>
      </c>
      <c r="AJ119" s="104">
        <v>344301</v>
      </c>
      <c r="AK119" s="104">
        <v>0</v>
      </c>
      <c r="AL119" s="104">
        <v>7</v>
      </c>
      <c r="AM119" s="104">
        <v>0</v>
      </c>
      <c r="AN119" s="104">
        <v>106</v>
      </c>
      <c r="AO119" s="106">
        <v>19.600000000000001</v>
      </c>
      <c r="AP119" s="106">
        <v>4.78</v>
      </c>
      <c r="AQ119" s="106">
        <v>16.7</v>
      </c>
      <c r="AR119" s="105">
        <v>2.95</v>
      </c>
      <c r="AS119" s="105">
        <v>-0.26189950108528098</v>
      </c>
      <c r="AT119" s="104">
        <v>37</v>
      </c>
      <c r="AU119" s="106">
        <v>81.775032043457003</v>
      </c>
      <c r="AV119" s="105">
        <v>98.367637634277301</v>
      </c>
      <c r="AW119" s="105">
        <v>22.3</v>
      </c>
      <c r="AX119" s="105">
        <v>113.63</v>
      </c>
      <c r="AY119" s="104">
        <v>65000</v>
      </c>
      <c r="AZ119" s="106">
        <v>59.716597399999998</v>
      </c>
      <c r="BA119" s="106">
        <v>64.424796000000001</v>
      </c>
      <c r="BB119" s="104">
        <v>12999.5283203125</v>
      </c>
      <c r="BC119" s="104">
        <v>3075647</v>
      </c>
      <c r="BD119" s="104">
        <v>2719849</v>
      </c>
      <c r="BE119" s="104">
        <v>1553560</v>
      </c>
      <c r="BF119" s="104"/>
    </row>
    <row r="120" spans="1:58" x14ac:dyDescent="0.35">
      <c r="A120" s="128" t="s">
        <v>213</v>
      </c>
      <c r="B120" s="107" t="s">
        <v>212</v>
      </c>
      <c r="C120" s="104">
        <v>1013.7557894736842</v>
      </c>
      <c r="D120" s="104">
        <v>0</v>
      </c>
      <c r="E120" s="104">
        <v>4286.7459999999992</v>
      </c>
      <c r="F120" s="104">
        <v>22.588000000000001</v>
      </c>
      <c r="G120" s="104">
        <v>0</v>
      </c>
      <c r="H120" s="104">
        <v>0</v>
      </c>
      <c r="I120" s="104">
        <v>0</v>
      </c>
      <c r="J120" s="104">
        <v>0</v>
      </c>
      <c r="K120" s="105">
        <v>0</v>
      </c>
      <c r="L120" s="105">
        <v>0.12121212121212099</v>
      </c>
      <c r="M120" s="105">
        <v>6.9278873144296045E-3</v>
      </c>
      <c r="N120" s="105">
        <v>8.5656635368913884E-3</v>
      </c>
      <c r="O120" s="104">
        <v>0</v>
      </c>
      <c r="P120" s="104">
        <v>0</v>
      </c>
      <c r="Q120" s="105">
        <v>0.81399999999999995</v>
      </c>
      <c r="R120" s="105">
        <v>1.8136999999999999E-3</v>
      </c>
      <c r="S120" s="104">
        <v>27990</v>
      </c>
      <c r="T120" s="104">
        <v>23.26</v>
      </c>
      <c r="U120" s="104">
        <v>0.95</v>
      </c>
      <c r="V120" s="105">
        <v>2.3760511875152601</v>
      </c>
      <c r="W120" s="106">
        <v>3.5</v>
      </c>
      <c r="X120" s="106">
        <v>1</v>
      </c>
      <c r="Y120" s="105">
        <v>2.34299993515015</v>
      </c>
      <c r="Z120" s="104">
        <v>58</v>
      </c>
      <c r="AA120" s="104">
        <v>14</v>
      </c>
      <c r="AB120" s="106">
        <v>0.1</v>
      </c>
      <c r="AC120" s="105">
        <v>957.01483154296898</v>
      </c>
      <c r="AD120" s="105">
        <v>7</v>
      </c>
      <c r="AE120" s="106" t="s">
        <v>441</v>
      </c>
      <c r="AF120" s="105">
        <v>0.132343988514079</v>
      </c>
      <c r="AG120" s="105">
        <v>31.930000305175799</v>
      </c>
      <c r="AH120" s="104">
        <v>0</v>
      </c>
      <c r="AI120" s="104">
        <v>200</v>
      </c>
      <c r="AJ120" s="104">
        <v>0</v>
      </c>
      <c r="AK120" s="104">
        <v>0</v>
      </c>
      <c r="AL120" s="104">
        <v>835</v>
      </c>
      <c r="AM120" s="104">
        <v>0</v>
      </c>
      <c r="AN120" s="104">
        <v>149</v>
      </c>
      <c r="AO120" s="106">
        <v>2.4</v>
      </c>
      <c r="AP120" s="106">
        <v>5.58</v>
      </c>
      <c r="AQ120" s="106" t="s">
        <v>441</v>
      </c>
      <c r="AR120" s="105">
        <v>3.4</v>
      </c>
      <c r="AS120" s="105">
        <v>0.15439279377460499</v>
      </c>
      <c r="AT120" s="104">
        <v>45</v>
      </c>
      <c r="AU120" s="106">
        <v>100</v>
      </c>
      <c r="AV120" s="105">
        <v>98.719947814941406</v>
      </c>
      <c r="AW120" s="105">
        <v>69.900000000000006</v>
      </c>
      <c r="AX120" s="105">
        <v>167.48</v>
      </c>
      <c r="AY120" s="104">
        <v>11000</v>
      </c>
      <c r="AZ120" s="106">
        <v>95.908655100000004</v>
      </c>
      <c r="BA120" s="106">
        <v>99.700911899999994</v>
      </c>
      <c r="BB120" s="104">
        <v>18765.10546875</v>
      </c>
      <c r="BC120" s="104">
        <v>622471</v>
      </c>
      <c r="BD120" s="104">
        <v>619223</v>
      </c>
      <c r="BE120" s="104">
        <v>13450</v>
      </c>
      <c r="BF120" s="104"/>
    </row>
    <row r="121" spans="1:58" x14ac:dyDescent="0.35">
      <c r="A121" s="128" t="s">
        <v>215</v>
      </c>
      <c r="B121" s="107" t="s">
        <v>214</v>
      </c>
      <c r="C121" s="104">
        <v>13721.6</v>
      </c>
      <c r="D121" s="104">
        <v>0</v>
      </c>
      <c r="E121" s="104">
        <v>135983.89350000001</v>
      </c>
      <c r="F121" s="104">
        <v>108.574</v>
      </c>
      <c r="G121" s="104">
        <v>0</v>
      </c>
      <c r="H121" s="104">
        <v>0</v>
      </c>
      <c r="I121" s="104">
        <v>0</v>
      </c>
      <c r="J121" s="104">
        <v>8333</v>
      </c>
      <c r="K121" s="105">
        <v>6.0999999999999999E-2</v>
      </c>
      <c r="L121" s="105">
        <v>0.27272727272727298</v>
      </c>
      <c r="M121" s="105">
        <v>0.41765641125905184</v>
      </c>
      <c r="N121" s="105">
        <v>0.22445424649740495</v>
      </c>
      <c r="O121" s="104">
        <v>0</v>
      </c>
      <c r="P121" s="104">
        <v>0</v>
      </c>
      <c r="Q121" s="105">
        <v>0.66700000000000004</v>
      </c>
      <c r="R121" s="105">
        <v>6.9283200000000003E-2</v>
      </c>
      <c r="S121" s="104">
        <v>5826165</v>
      </c>
      <c r="T121" s="104">
        <v>942.27</v>
      </c>
      <c r="U121" s="104">
        <v>867.26</v>
      </c>
      <c r="V121" s="105">
        <v>1.75614190101624</v>
      </c>
      <c r="W121" s="106">
        <v>23.299999237060501</v>
      </c>
      <c r="X121" s="106">
        <v>3.0999999046325701</v>
      </c>
      <c r="Y121" s="105">
        <v>0.62000000476837203</v>
      </c>
      <c r="Z121" s="104">
        <v>99</v>
      </c>
      <c r="AA121" s="104">
        <v>99</v>
      </c>
      <c r="AB121" s="106">
        <v>0.1</v>
      </c>
      <c r="AC121" s="105">
        <v>435.2900390625</v>
      </c>
      <c r="AD121" s="105">
        <v>121</v>
      </c>
      <c r="AE121" s="106" t="s">
        <v>441</v>
      </c>
      <c r="AF121" s="105">
        <v>0.482381498623626</v>
      </c>
      <c r="AG121" s="105">
        <v>40.720001220703097</v>
      </c>
      <c r="AH121" s="104">
        <v>750000</v>
      </c>
      <c r="AI121" s="104">
        <v>1650000</v>
      </c>
      <c r="AJ121" s="104">
        <v>70000</v>
      </c>
      <c r="AK121" s="104">
        <v>0</v>
      </c>
      <c r="AL121" s="104">
        <v>5069</v>
      </c>
      <c r="AM121" s="104">
        <v>0</v>
      </c>
      <c r="AN121" s="104">
        <v>145</v>
      </c>
      <c r="AO121" s="106">
        <v>3.5</v>
      </c>
      <c r="AP121" s="106">
        <v>5.67</v>
      </c>
      <c r="AQ121" s="106">
        <v>4.9000000000000004</v>
      </c>
      <c r="AR121" s="105">
        <v>2.75</v>
      </c>
      <c r="AS121" s="105">
        <v>-0.159934401512146</v>
      </c>
      <c r="AT121" s="104">
        <v>43</v>
      </c>
      <c r="AU121" s="106">
        <v>100</v>
      </c>
      <c r="AV121" s="105">
        <v>71.710548400878906</v>
      </c>
      <c r="AW121" s="105">
        <v>58.3</v>
      </c>
      <c r="AX121" s="105">
        <v>120.72</v>
      </c>
      <c r="AY121" s="104">
        <v>130000</v>
      </c>
      <c r="AZ121" s="106">
        <v>76.710706999999999</v>
      </c>
      <c r="BA121" s="106">
        <v>85.424841400000005</v>
      </c>
      <c r="BB121" s="104">
        <v>8217.45703125</v>
      </c>
      <c r="BC121" s="104">
        <v>35739580</v>
      </c>
      <c r="BD121" s="104">
        <v>34227133</v>
      </c>
      <c r="BE121" s="104">
        <v>446300</v>
      </c>
      <c r="BF121" s="104"/>
    </row>
    <row r="122" spans="1:58" x14ac:dyDescent="0.35">
      <c r="A122" s="128" t="s">
        <v>217</v>
      </c>
      <c r="B122" s="107" t="s">
        <v>216</v>
      </c>
      <c r="C122" s="104">
        <v>7182.5621052631577</v>
      </c>
      <c r="D122" s="104">
        <v>0</v>
      </c>
      <c r="E122" s="104">
        <v>155520.22699999998</v>
      </c>
      <c r="F122" s="104">
        <v>42.451999999999998</v>
      </c>
      <c r="G122" s="104">
        <v>108909.436</v>
      </c>
      <c r="H122" s="104">
        <v>4199.51</v>
      </c>
      <c r="I122" s="104">
        <v>33586.608</v>
      </c>
      <c r="J122" s="104">
        <v>282045</v>
      </c>
      <c r="K122" s="105">
        <v>0.33300000000000002</v>
      </c>
      <c r="L122" s="105">
        <v>0.18181818181818199</v>
      </c>
      <c r="M122" s="105">
        <v>0.6848255730406152</v>
      </c>
      <c r="N122" s="105">
        <v>0.19628807542063792</v>
      </c>
      <c r="O122" s="104">
        <v>0</v>
      </c>
      <c r="P122" s="104">
        <v>0</v>
      </c>
      <c r="Q122" s="105">
        <v>0.437</v>
      </c>
      <c r="R122" s="105">
        <v>0.3900151</v>
      </c>
      <c r="S122" s="104">
        <v>74568050</v>
      </c>
      <c r="T122" s="104">
        <v>1057.19</v>
      </c>
      <c r="U122" s="104">
        <v>1199.72</v>
      </c>
      <c r="V122" s="105">
        <v>14.4928169250488</v>
      </c>
      <c r="W122" s="106">
        <v>72.400001525878906</v>
      </c>
      <c r="X122" s="106">
        <v>15.6000003814697</v>
      </c>
      <c r="Y122" s="105">
        <v>3.9999999105930301E-2</v>
      </c>
      <c r="Z122" s="104">
        <v>85</v>
      </c>
      <c r="AA122" s="104">
        <v>551</v>
      </c>
      <c r="AB122" s="106">
        <v>12.3</v>
      </c>
      <c r="AC122" s="105">
        <v>63.743930816650398</v>
      </c>
      <c r="AD122" s="105">
        <v>489</v>
      </c>
      <c r="AE122" s="106">
        <v>71</v>
      </c>
      <c r="AF122" s="105">
        <v>0.552347092753665</v>
      </c>
      <c r="AG122" s="105">
        <v>45.580001831054702</v>
      </c>
      <c r="AH122" s="104">
        <v>2473300</v>
      </c>
      <c r="AI122" s="104">
        <v>751901</v>
      </c>
      <c r="AJ122" s="104">
        <v>77450</v>
      </c>
      <c r="AK122" s="104">
        <v>10085</v>
      </c>
      <c r="AL122" s="104">
        <v>4620</v>
      </c>
      <c r="AM122" s="104">
        <v>6231</v>
      </c>
      <c r="AN122" s="104">
        <v>109</v>
      </c>
      <c r="AO122" s="106">
        <v>26.6</v>
      </c>
      <c r="AP122" s="106">
        <v>8.61</v>
      </c>
      <c r="AQ122" s="106">
        <v>6.7</v>
      </c>
      <c r="AR122" s="105">
        <v>4.1500000000000004</v>
      </c>
      <c r="AS122" s="105">
        <v>-0.89269787073135398</v>
      </c>
      <c r="AT122" s="104">
        <v>23</v>
      </c>
      <c r="AU122" s="106">
        <v>24.198339462280298</v>
      </c>
      <c r="AV122" s="105">
        <v>58.836551666259801</v>
      </c>
      <c r="AW122" s="105">
        <v>17.5</v>
      </c>
      <c r="AX122" s="105">
        <v>66.25</v>
      </c>
      <c r="AY122" s="104">
        <v>41000</v>
      </c>
      <c r="AZ122" s="106">
        <v>20.504614199999999</v>
      </c>
      <c r="BA122" s="106">
        <v>51.058230700000003</v>
      </c>
      <c r="BB122" s="104">
        <v>1247.27551269531</v>
      </c>
      <c r="BC122" s="104">
        <v>29668834</v>
      </c>
      <c r="BD122" s="104">
        <v>27614700</v>
      </c>
      <c r="BE122" s="104">
        <v>786380</v>
      </c>
      <c r="BF122" s="104"/>
    </row>
    <row r="123" spans="1:58" x14ac:dyDescent="0.35">
      <c r="A123" s="128" t="s">
        <v>369</v>
      </c>
      <c r="B123" s="107" t="s">
        <v>218</v>
      </c>
      <c r="C123" s="104">
        <v>106085.17052631579</v>
      </c>
      <c r="D123" s="104">
        <v>27258.132631578948</v>
      </c>
      <c r="E123" s="104">
        <v>821350.44149999996</v>
      </c>
      <c r="F123" s="104">
        <v>1806.24</v>
      </c>
      <c r="G123" s="104">
        <v>197671.81450000001</v>
      </c>
      <c r="H123" s="104">
        <v>2209.6015000000002</v>
      </c>
      <c r="I123" s="104">
        <v>100550.512</v>
      </c>
      <c r="J123" s="104">
        <v>0</v>
      </c>
      <c r="K123" s="105">
        <v>0</v>
      </c>
      <c r="L123" s="105">
        <v>6.0606060606060601E-2</v>
      </c>
      <c r="M123" s="105">
        <v>0.9540206655190091</v>
      </c>
      <c r="N123" s="105">
        <v>0.37298331584285321</v>
      </c>
      <c r="O123" s="104">
        <v>0</v>
      </c>
      <c r="P123" s="104">
        <v>4</v>
      </c>
      <c r="Q123" s="105">
        <v>0.57799999999999996</v>
      </c>
      <c r="R123" s="105">
        <v>0.176072552800179</v>
      </c>
      <c r="S123" s="104">
        <v>378193329</v>
      </c>
      <c r="T123" s="104">
        <v>1065.78</v>
      </c>
      <c r="U123" s="104">
        <v>1061.54</v>
      </c>
      <c r="V123" s="105">
        <v>2.3567898273468</v>
      </c>
      <c r="W123" s="106">
        <v>48.599998474121101</v>
      </c>
      <c r="X123" s="106">
        <v>18.899999618530298</v>
      </c>
      <c r="Y123" s="105">
        <v>0.61199998855590798</v>
      </c>
      <c r="Z123" s="104">
        <v>83</v>
      </c>
      <c r="AA123" s="104">
        <v>358</v>
      </c>
      <c r="AB123" s="106">
        <v>0.8</v>
      </c>
      <c r="AC123" s="105">
        <v>267.22802734375</v>
      </c>
      <c r="AD123" s="105">
        <v>178</v>
      </c>
      <c r="AE123" s="106">
        <v>11</v>
      </c>
      <c r="AF123" s="105">
        <v>0.45580403805828901</v>
      </c>
      <c r="AG123" s="105" t="s">
        <v>441</v>
      </c>
      <c r="AH123" s="104">
        <v>953350</v>
      </c>
      <c r="AI123" s="104">
        <v>199520</v>
      </c>
      <c r="AJ123" s="104">
        <v>109695</v>
      </c>
      <c r="AK123" s="104">
        <v>255571</v>
      </c>
      <c r="AL123" s="104">
        <v>0</v>
      </c>
      <c r="AM123" s="104">
        <v>103</v>
      </c>
      <c r="AN123" s="104">
        <v>112</v>
      </c>
      <c r="AO123" s="106">
        <v>16.899999999999999</v>
      </c>
      <c r="AP123" s="106">
        <v>8.49</v>
      </c>
      <c r="AQ123" s="106">
        <v>8.1</v>
      </c>
      <c r="AR123" s="105">
        <v>2.15</v>
      </c>
      <c r="AS123" s="105">
        <v>-1.0512789487838701</v>
      </c>
      <c r="AT123" s="104">
        <v>29</v>
      </c>
      <c r="AU123" s="106">
        <v>57.009384155273402</v>
      </c>
      <c r="AV123" s="105">
        <v>75.551200866699205</v>
      </c>
      <c r="AW123" s="105">
        <v>25.1</v>
      </c>
      <c r="AX123" s="105">
        <v>89.26</v>
      </c>
      <c r="AY123" s="104">
        <v>47000</v>
      </c>
      <c r="AZ123" s="106">
        <v>79.554483700000006</v>
      </c>
      <c r="BA123" s="106">
        <v>80.638338599999997</v>
      </c>
      <c r="BB123" s="104">
        <v>6138.76123046875</v>
      </c>
      <c r="BC123" s="104">
        <v>53370608</v>
      </c>
      <c r="BD123" s="104">
        <v>53751557</v>
      </c>
      <c r="BE123" s="104">
        <v>653290</v>
      </c>
      <c r="BF123" s="104"/>
    </row>
    <row r="124" spans="1:58" x14ac:dyDescent="0.35">
      <c r="A124" s="128" t="s">
        <v>220</v>
      </c>
      <c r="B124" s="107" t="s">
        <v>219</v>
      </c>
      <c r="C124" s="104">
        <v>0</v>
      </c>
      <c r="D124" s="104">
        <v>0</v>
      </c>
      <c r="E124" s="104">
        <v>23016.108499999995</v>
      </c>
      <c r="F124" s="104">
        <v>0</v>
      </c>
      <c r="G124" s="104">
        <v>0</v>
      </c>
      <c r="H124" s="104">
        <v>0</v>
      </c>
      <c r="I124" s="104">
        <v>0</v>
      </c>
      <c r="J124" s="104">
        <v>51339</v>
      </c>
      <c r="K124" s="105">
        <v>0.21199999999999999</v>
      </c>
      <c r="L124" s="105">
        <v>0.27272727272727298</v>
      </c>
      <c r="M124" s="105">
        <v>0.11098180051242817</v>
      </c>
      <c r="N124" s="105">
        <v>5.7059118423381005E-3</v>
      </c>
      <c r="O124" s="104">
        <v>0</v>
      </c>
      <c r="P124" s="104">
        <v>0</v>
      </c>
      <c r="Q124" s="105">
        <v>0.64700000000000002</v>
      </c>
      <c r="R124" s="105">
        <v>0.20454729999999999</v>
      </c>
      <c r="S124" s="104">
        <v>1110000</v>
      </c>
      <c r="T124" s="104">
        <v>129.75</v>
      </c>
      <c r="U124" s="104">
        <v>128.09</v>
      </c>
      <c r="V124" s="105">
        <v>1.4294012784957899</v>
      </c>
      <c r="W124" s="106">
        <v>44.200000762939503</v>
      </c>
      <c r="X124" s="106">
        <v>13.199999809265099</v>
      </c>
      <c r="Y124" s="105">
        <v>0.37400001287460299</v>
      </c>
      <c r="Z124" s="104">
        <v>80</v>
      </c>
      <c r="AA124" s="104">
        <v>423</v>
      </c>
      <c r="AB124" s="106">
        <v>13.8</v>
      </c>
      <c r="AC124" s="105">
        <v>942.47418212890602</v>
      </c>
      <c r="AD124" s="105">
        <v>265</v>
      </c>
      <c r="AE124" s="106">
        <v>0</v>
      </c>
      <c r="AF124" s="105">
        <v>0.47200145813286198</v>
      </c>
      <c r="AG124" s="105">
        <v>60.970001220703097</v>
      </c>
      <c r="AH124" s="104">
        <v>0</v>
      </c>
      <c r="AI124" s="104">
        <v>2502</v>
      </c>
      <c r="AJ124" s="104">
        <v>0</v>
      </c>
      <c r="AK124" s="104">
        <v>0</v>
      </c>
      <c r="AL124" s="104">
        <v>2182</v>
      </c>
      <c r="AM124" s="104">
        <v>30</v>
      </c>
      <c r="AN124" s="104">
        <v>96</v>
      </c>
      <c r="AO124" s="106">
        <v>28.8</v>
      </c>
      <c r="AP124" s="106">
        <v>3.45</v>
      </c>
      <c r="AQ124" s="106">
        <v>7.2</v>
      </c>
      <c r="AR124" s="105">
        <v>3.3</v>
      </c>
      <c r="AS124" s="105">
        <v>0.19866549968719499</v>
      </c>
      <c r="AT124" s="104">
        <v>53</v>
      </c>
      <c r="AU124" s="106">
        <v>51.782424926757798</v>
      </c>
      <c r="AV124" s="105">
        <v>90.820503234863295</v>
      </c>
      <c r="AW124" s="105">
        <v>31</v>
      </c>
      <c r="AX124" s="105">
        <v>109.19</v>
      </c>
      <c r="AY124" s="104">
        <v>58000</v>
      </c>
      <c r="AZ124" s="106">
        <v>34.390583399999997</v>
      </c>
      <c r="BA124" s="106">
        <v>90.9602194</v>
      </c>
      <c r="BB124" s="104">
        <v>10475.51953125</v>
      </c>
      <c r="BC124" s="104">
        <v>2533794</v>
      </c>
      <c r="BD124" s="104">
        <v>2085097</v>
      </c>
      <c r="BE124" s="104">
        <v>823290</v>
      </c>
      <c r="BF124" s="104"/>
    </row>
    <row r="125" spans="1:58" x14ac:dyDescent="0.35">
      <c r="A125" s="128" t="s">
        <v>222</v>
      </c>
      <c r="B125" s="107" t="s">
        <v>221</v>
      </c>
      <c r="C125" s="104">
        <v>0</v>
      </c>
      <c r="D125" s="104">
        <v>0</v>
      </c>
      <c r="E125" s="104" t="s">
        <v>441</v>
      </c>
      <c r="F125" s="104">
        <v>1.042</v>
      </c>
      <c r="G125" s="104">
        <v>0</v>
      </c>
      <c r="H125" s="104">
        <v>0</v>
      </c>
      <c r="I125" s="104">
        <v>0</v>
      </c>
      <c r="J125" s="104">
        <v>0</v>
      </c>
      <c r="K125" s="105">
        <v>0</v>
      </c>
      <c r="L125" s="105" t="s">
        <v>441</v>
      </c>
      <c r="M125" s="105">
        <v>2.0651165907255742E-4</v>
      </c>
      <c r="N125" s="105">
        <v>1.2121259403542075E-5</v>
      </c>
      <c r="O125" s="104">
        <v>0</v>
      </c>
      <c r="P125" s="104">
        <v>0</v>
      </c>
      <c r="Q125" s="105" t="s">
        <v>441</v>
      </c>
      <c r="R125" s="105" t="s">
        <v>441</v>
      </c>
      <c r="S125" s="104">
        <v>0</v>
      </c>
      <c r="T125" s="104">
        <v>18.72</v>
      </c>
      <c r="U125" s="104">
        <v>23.54</v>
      </c>
      <c r="V125" s="105">
        <v>17.7709350585938</v>
      </c>
      <c r="W125" s="106">
        <v>33</v>
      </c>
      <c r="X125" s="106">
        <v>4.8000001907348597</v>
      </c>
      <c r="Y125" s="105">
        <v>0.71399998664856001</v>
      </c>
      <c r="Z125" s="104">
        <v>95</v>
      </c>
      <c r="AA125" s="104">
        <v>91</v>
      </c>
      <c r="AB125" s="106" t="s">
        <v>441</v>
      </c>
      <c r="AC125" s="105">
        <v>1063.90539550781</v>
      </c>
      <c r="AD125" s="105" t="s">
        <v>441</v>
      </c>
      <c r="AE125" s="106" t="s">
        <v>441</v>
      </c>
      <c r="AF125" s="105" t="s">
        <v>441</v>
      </c>
      <c r="AG125" s="105" t="s">
        <v>441</v>
      </c>
      <c r="AH125" s="104">
        <v>0</v>
      </c>
      <c r="AI125" s="104">
        <v>0</v>
      </c>
      <c r="AJ125" s="104">
        <v>0</v>
      </c>
      <c r="AK125" s="104">
        <v>0</v>
      </c>
      <c r="AL125" s="104">
        <v>687</v>
      </c>
      <c r="AM125" s="104">
        <v>0</v>
      </c>
      <c r="AN125" s="104">
        <v>30</v>
      </c>
      <c r="AO125" s="106">
        <v>3.3</v>
      </c>
      <c r="AP125" s="106" t="s">
        <v>441</v>
      </c>
      <c r="AQ125" s="106" t="s">
        <v>441</v>
      </c>
      <c r="AR125" s="105">
        <v>1.7666666666666664</v>
      </c>
      <c r="AS125" s="105">
        <v>-0.43388721346855202</v>
      </c>
      <c r="AT125" s="104" t="s">
        <v>441</v>
      </c>
      <c r="AU125" s="106">
        <v>99.202804565429702</v>
      </c>
      <c r="AV125" s="105" t="s">
        <v>441</v>
      </c>
      <c r="AW125" s="105">
        <v>54</v>
      </c>
      <c r="AX125" s="105">
        <v>97.3</v>
      </c>
      <c r="AY125" s="104">
        <v>46</v>
      </c>
      <c r="AZ125" s="106">
        <v>65.596894800000001</v>
      </c>
      <c r="BA125" s="106">
        <v>96.525608300000002</v>
      </c>
      <c r="BB125" s="104">
        <v>14157.533203125</v>
      </c>
      <c r="BC125" s="104">
        <v>13649</v>
      </c>
      <c r="BD125" s="104">
        <v>10159</v>
      </c>
      <c r="BE125" s="104">
        <v>21</v>
      </c>
      <c r="BF125" s="104"/>
    </row>
    <row r="126" spans="1:58" x14ac:dyDescent="0.35">
      <c r="A126" s="128" t="s">
        <v>224</v>
      </c>
      <c r="B126" s="107" t="s">
        <v>223</v>
      </c>
      <c r="C126" s="104">
        <v>59572.764210526315</v>
      </c>
      <c r="D126" s="104">
        <v>40523.06105263158</v>
      </c>
      <c r="E126" s="104">
        <v>192290.92750000002</v>
      </c>
      <c r="F126" s="104">
        <v>0</v>
      </c>
      <c r="G126" s="104">
        <v>421.78450000000004</v>
      </c>
      <c r="H126" s="104">
        <v>0</v>
      </c>
      <c r="I126" s="104">
        <v>0</v>
      </c>
      <c r="J126" s="104">
        <v>15242</v>
      </c>
      <c r="K126" s="105">
        <v>6.0999999999999999E-2</v>
      </c>
      <c r="L126" s="105">
        <v>6.0606060606060601E-2</v>
      </c>
      <c r="M126" s="105">
        <v>0.7416253981820129</v>
      </c>
      <c r="N126" s="105">
        <v>0.52998690470331489</v>
      </c>
      <c r="O126" s="104">
        <v>0</v>
      </c>
      <c r="P126" s="104">
        <v>0</v>
      </c>
      <c r="Q126" s="105">
        <v>0.57399999999999995</v>
      </c>
      <c r="R126" s="105">
        <v>0.15363295376300801</v>
      </c>
      <c r="S126" s="104">
        <v>37032956</v>
      </c>
      <c r="T126" s="104">
        <v>572.89</v>
      </c>
      <c r="U126" s="104">
        <v>631.4</v>
      </c>
      <c r="V126" s="105">
        <v>4.9991879463195801</v>
      </c>
      <c r="W126" s="106">
        <v>33.700000762939503</v>
      </c>
      <c r="X126" s="106">
        <v>27</v>
      </c>
      <c r="Y126" s="105" t="s">
        <v>441</v>
      </c>
      <c r="Z126" s="104">
        <v>90</v>
      </c>
      <c r="AA126" s="104">
        <v>152</v>
      </c>
      <c r="AB126" s="106">
        <v>0.2</v>
      </c>
      <c r="AC126" s="105">
        <v>150.59036254882801</v>
      </c>
      <c r="AD126" s="105">
        <v>258</v>
      </c>
      <c r="AE126" s="106">
        <v>0</v>
      </c>
      <c r="AF126" s="105">
        <v>0.47960100714074999</v>
      </c>
      <c r="AG126" s="105">
        <v>32.75</v>
      </c>
      <c r="AH126" s="104">
        <v>20574</v>
      </c>
      <c r="AI126" s="104">
        <v>1713634</v>
      </c>
      <c r="AJ126" s="104">
        <v>1406</v>
      </c>
      <c r="AK126" s="104">
        <v>2</v>
      </c>
      <c r="AL126" s="104">
        <v>20949</v>
      </c>
      <c r="AM126" s="104">
        <v>0</v>
      </c>
      <c r="AN126" s="104">
        <v>121</v>
      </c>
      <c r="AO126" s="106">
        <v>8.1</v>
      </c>
      <c r="AP126" s="106">
        <v>9.5</v>
      </c>
      <c r="AQ126" s="106">
        <v>10.199999999999999</v>
      </c>
      <c r="AR126" s="105">
        <v>2.85</v>
      </c>
      <c r="AS126" s="105">
        <v>-0.881772100925446</v>
      </c>
      <c r="AT126" s="104">
        <v>31</v>
      </c>
      <c r="AU126" s="106">
        <v>90.699996948242202</v>
      </c>
      <c r="AV126" s="105">
        <v>64.663642883300795</v>
      </c>
      <c r="AW126" s="105">
        <v>19.7</v>
      </c>
      <c r="AX126" s="105">
        <v>111.7</v>
      </c>
      <c r="AY126" s="104">
        <v>22000</v>
      </c>
      <c r="AZ126" s="106">
        <v>45.793182000000002</v>
      </c>
      <c r="BA126" s="106">
        <v>91.607604699999996</v>
      </c>
      <c r="BB126" s="104">
        <v>2681.84375</v>
      </c>
      <c r="BC126" s="104">
        <v>29304998</v>
      </c>
      <c r="BD126" s="104">
        <v>27885921</v>
      </c>
      <c r="BE126" s="104">
        <v>143350</v>
      </c>
      <c r="BF126" s="104"/>
    </row>
    <row r="127" spans="1:58" x14ac:dyDescent="0.35">
      <c r="A127" s="128" t="s">
        <v>226</v>
      </c>
      <c r="B127" s="107" t="s">
        <v>225</v>
      </c>
      <c r="C127" s="104">
        <v>1259.1557894736843</v>
      </c>
      <c r="D127" s="104">
        <v>0</v>
      </c>
      <c r="E127" s="104">
        <v>88839.511500000008</v>
      </c>
      <c r="F127" s="104">
        <v>0</v>
      </c>
      <c r="G127" s="104">
        <v>0</v>
      </c>
      <c r="H127" s="104">
        <v>0</v>
      </c>
      <c r="I127" s="104">
        <v>0</v>
      </c>
      <c r="J127" s="104">
        <v>0</v>
      </c>
      <c r="K127" s="105">
        <v>0</v>
      </c>
      <c r="L127" s="105">
        <v>3.03030303030303E-2</v>
      </c>
      <c r="M127" s="105">
        <v>2.1586155886067532E-3</v>
      </c>
      <c r="N127" s="105">
        <v>4.8666162237168169E-4</v>
      </c>
      <c r="O127" s="104">
        <v>0</v>
      </c>
      <c r="P127" s="104">
        <v>0</v>
      </c>
      <c r="Q127" s="105">
        <v>0.93100000000000005</v>
      </c>
      <c r="R127" s="105" t="s">
        <v>441</v>
      </c>
      <c r="S127" s="104">
        <v>0</v>
      </c>
      <c r="T127" s="104">
        <v>0</v>
      </c>
      <c r="U127" s="104">
        <v>0</v>
      </c>
      <c r="V127" s="105" t="s">
        <v>441</v>
      </c>
      <c r="W127" s="106">
        <v>3.9000000953674299</v>
      </c>
      <c r="X127" s="106" t="s">
        <v>441</v>
      </c>
      <c r="Y127" s="105">
        <v>2.8589999675750701</v>
      </c>
      <c r="Z127" s="104">
        <v>93</v>
      </c>
      <c r="AA127" s="104">
        <v>5.1999998092651403</v>
      </c>
      <c r="AB127" s="106">
        <v>0.2</v>
      </c>
      <c r="AC127" s="105">
        <v>5313.2431640625</v>
      </c>
      <c r="AD127" s="105">
        <v>7</v>
      </c>
      <c r="AE127" s="106" t="s">
        <v>441</v>
      </c>
      <c r="AF127" s="105">
        <v>4.3647526527695303E-2</v>
      </c>
      <c r="AG127" s="105">
        <v>27.9899997711182</v>
      </c>
      <c r="AH127" s="104">
        <v>0</v>
      </c>
      <c r="AI127" s="104">
        <v>0</v>
      </c>
      <c r="AJ127" s="104">
        <v>0</v>
      </c>
      <c r="AK127" s="104">
        <v>0</v>
      </c>
      <c r="AL127" s="104">
        <v>102899</v>
      </c>
      <c r="AM127" s="104">
        <v>0</v>
      </c>
      <c r="AN127" s="104">
        <v>126</v>
      </c>
      <c r="AO127" s="106">
        <v>2.4</v>
      </c>
      <c r="AP127" s="106">
        <v>1.38</v>
      </c>
      <c r="AQ127" s="106">
        <v>5.6</v>
      </c>
      <c r="AR127" s="105">
        <v>4.3166666666666664</v>
      </c>
      <c r="AS127" s="105">
        <v>1.8518439531326301</v>
      </c>
      <c r="AT127" s="104">
        <v>82</v>
      </c>
      <c r="AU127" s="106">
        <v>100</v>
      </c>
      <c r="AV127" s="105" t="s">
        <v>441</v>
      </c>
      <c r="AW127" s="105">
        <v>90.4</v>
      </c>
      <c r="AX127" s="105">
        <v>129.94999999999999</v>
      </c>
      <c r="AY127" s="104">
        <v>210000</v>
      </c>
      <c r="AZ127" s="106">
        <v>97.726219599999993</v>
      </c>
      <c r="BA127" s="106">
        <v>100</v>
      </c>
      <c r="BB127" s="104">
        <v>52941.12109375</v>
      </c>
      <c r="BC127" s="104">
        <v>17132854</v>
      </c>
      <c r="BD127" s="104">
        <v>16774129</v>
      </c>
      <c r="BE127" s="104">
        <v>33730</v>
      </c>
      <c r="BF127" s="104"/>
    </row>
    <row r="128" spans="1:58" x14ac:dyDescent="0.35">
      <c r="A128" s="128" t="s">
        <v>228</v>
      </c>
      <c r="B128" s="107" t="s">
        <v>227</v>
      </c>
      <c r="C128" s="104">
        <v>7803.0715789473688</v>
      </c>
      <c r="D128" s="104">
        <v>3705.7536842105264</v>
      </c>
      <c r="E128" s="104">
        <v>12861.413500000001</v>
      </c>
      <c r="F128" s="104">
        <v>48.415999999999997</v>
      </c>
      <c r="G128" s="104">
        <v>8991.17</v>
      </c>
      <c r="H128" s="104">
        <v>0</v>
      </c>
      <c r="I128" s="104">
        <v>7073.5910000000003</v>
      </c>
      <c r="J128" s="104">
        <v>0</v>
      </c>
      <c r="K128" s="105">
        <v>6.0999999999999999E-2</v>
      </c>
      <c r="L128" s="105">
        <v>6.0606060606060601E-2</v>
      </c>
      <c r="M128" s="105">
        <v>3.8231576100723752E-3</v>
      </c>
      <c r="N128" s="105">
        <v>1.9819093424892679E-3</v>
      </c>
      <c r="O128" s="104">
        <v>0</v>
      </c>
      <c r="P128" s="104">
        <v>0</v>
      </c>
      <c r="Q128" s="105">
        <v>0.91700000000000004</v>
      </c>
      <c r="R128" s="105" t="s">
        <v>441</v>
      </c>
      <c r="S128" s="104">
        <v>-11745</v>
      </c>
      <c r="T128" s="104">
        <v>0</v>
      </c>
      <c r="U128" s="104">
        <v>0</v>
      </c>
      <c r="V128" s="105" t="s">
        <v>441</v>
      </c>
      <c r="W128" s="106">
        <v>5.3000001907348597</v>
      </c>
      <c r="X128" s="106" t="s">
        <v>441</v>
      </c>
      <c r="Y128" s="105">
        <v>2.7349998950958301</v>
      </c>
      <c r="Z128" s="104">
        <v>93</v>
      </c>
      <c r="AA128" s="104">
        <v>7.5</v>
      </c>
      <c r="AB128" s="106">
        <v>0.11</v>
      </c>
      <c r="AC128" s="105">
        <v>3530.09692382813</v>
      </c>
      <c r="AD128" s="105">
        <v>11</v>
      </c>
      <c r="AE128" s="106" t="s">
        <v>441</v>
      </c>
      <c r="AF128" s="105">
        <v>0.13574836957032799</v>
      </c>
      <c r="AG128" s="105" t="s">
        <v>441</v>
      </c>
      <c r="AH128" s="104">
        <v>350</v>
      </c>
      <c r="AI128" s="104">
        <v>2383</v>
      </c>
      <c r="AJ128" s="104">
        <v>0</v>
      </c>
      <c r="AK128" s="104">
        <v>0</v>
      </c>
      <c r="AL128" s="104">
        <v>1550</v>
      </c>
      <c r="AM128" s="104">
        <v>0</v>
      </c>
      <c r="AN128" s="104">
        <v>121</v>
      </c>
      <c r="AO128" s="106">
        <v>2.4</v>
      </c>
      <c r="AP128" s="106">
        <v>1.96</v>
      </c>
      <c r="AQ128" s="106" t="s">
        <v>441</v>
      </c>
      <c r="AR128" s="105">
        <v>3.95</v>
      </c>
      <c r="AS128" s="105">
        <v>1.76621901988983</v>
      </c>
      <c r="AT128" s="104">
        <v>87</v>
      </c>
      <c r="AU128" s="106">
        <v>100</v>
      </c>
      <c r="AV128" s="105" t="s">
        <v>441</v>
      </c>
      <c r="AW128" s="105">
        <v>88.5</v>
      </c>
      <c r="AX128" s="105">
        <v>124.98</v>
      </c>
      <c r="AY128" s="104">
        <v>110000</v>
      </c>
      <c r="AZ128" s="106" t="s">
        <v>441</v>
      </c>
      <c r="BA128" s="106">
        <v>100</v>
      </c>
      <c r="BB128" s="104">
        <v>40916.9375</v>
      </c>
      <c r="BC128" s="104">
        <v>4793900</v>
      </c>
      <c r="BD128" s="104">
        <v>4430276</v>
      </c>
      <c r="BE128" s="104">
        <v>263310</v>
      </c>
      <c r="BF128" s="104"/>
    </row>
    <row r="129" spans="1:58" x14ac:dyDescent="0.35">
      <c r="A129" s="128" t="s">
        <v>230</v>
      </c>
      <c r="B129" s="107" t="s">
        <v>229</v>
      </c>
      <c r="C129" s="104">
        <v>11894.957894736843</v>
      </c>
      <c r="D129" s="104">
        <v>5709.6947368421052</v>
      </c>
      <c r="E129" s="104">
        <v>34153.228499999997</v>
      </c>
      <c r="F129" s="104">
        <v>182.26599999999999</v>
      </c>
      <c r="G129" s="104">
        <v>18979.775000000001</v>
      </c>
      <c r="H129" s="104">
        <v>296.43350000000004</v>
      </c>
      <c r="I129" s="104">
        <v>3831.3440000000005</v>
      </c>
      <c r="J129" s="104">
        <v>30696</v>
      </c>
      <c r="K129" s="105">
        <v>0.152</v>
      </c>
      <c r="L129" s="105">
        <v>6.0606060606060601E-2</v>
      </c>
      <c r="M129" s="105">
        <v>0.38475582873673769</v>
      </c>
      <c r="N129" s="105">
        <v>0.13418914423765732</v>
      </c>
      <c r="O129" s="104">
        <v>4</v>
      </c>
      <c r="P129" s="104">
        <v>0</v>
      </c>
      <c r="Q129" s="105">
        <v>0.65800000000000003</v>
      </c>
      <c r="R129" s="105">
        <v>8.8418399999999994E-2</v>
      </c>
      <c r="S129" s="104">
        <v>6592666</v>
      </c>
      <c r="T129" s="104">
        <v>176.44</v>
      </c>
      <c r="U129" s="104">
        <v>181.77</v>
      </c>
      <c r="V129" s="105">
        <v>4.1909074783325204</v>
      </c>
      <c r="W129" s="106">
        <v>17.200000762939499</v>
      </c>
      <c r="X129" s="106">
        <v>5.6999998092651403</v>
      </c>
      <c r="Y129" s="105">
        <v>0.89700001478195202</v>
      </c>
      <c r="Z129" s="104">
        <v>99</v>
      </c>
      <c r="AA129" s="104">
        <v>45</v>
      </c>
      <c r="AB129" s="106">
        <v>0.2</v>
      </c>
      <c r="AC129" s="105">
        <v>405.99227905273398</v>
      </c>
      <c r="AD129" s="105">
        <v>150</v>
      </c>
      <c r="AE129" s="106">
        <v>0</v>
      </c>
      <c r="AF129" s="105">
        <v>0.455921381270954</v>
      </c>
      <c r="AG129" s="105">
        <v>47.049999237060497</v>
      </c>
      <c r="AH129" s="104">
        <v>10570</v>
      </c>
      <c r="AI129" s="104">
        <v>52915</v>
      </c>
      <c r="AJ129" s="104">
        <v>313000</v>
      </c>
      <c r="AK129" s="104">
        <v>0</v>
      </c>
      <c r="AL129" s="104">
        <v>328</v>
      </c>
      <c r="AM129" s="104">
        <v>0</v>
      </c>
      <c r="AN129" s="104">
        <v>116</v>
      </c>
      <c r="AO129" s="106">
        <v>17</v>
      </c>
      <c r="AP129" s="106">
        <v>4.54</v>
      </c>
      <c r="AQ129" s="106">
        <v>6.4</v>
      </c>
      <c r="AR129" s="105">
        <v>3.1333333333333333</v>
      </c>
      <c r="AS129" s="105">
        <v>-0.63826787471771196</v>
      </c>
      <c r="AT129" s="104">
        <v>25</v>
      </c>
      <c r="AU129" s="106">
        <v>81.796798706054702</v>
      </c>
      <c r="AV129" s="105">
        <v>82.471847534179702</v>
      </c>
      <c r="AW129" s="105">
        <v>24.6</v>
      </c>
      <c r="AX129" s="105">
        <v>122.14</v>
      </c>
      <c r="AY129" s="104">
        <v>18000</v>
      </c>
      <c r="AZ129" s="106">
        <v>67.900858499999998</v>
      </c>
      <c r="BA129" s="106">
        <v>86.978571099999996</v>
      </c>
      <c r="BB129" s="104">
        <v>5842.171875</v>
      </c>
      <c r="BC129" s="104">
        <v>6217581</v>
      </c>
      <c r="BD129" s="104">
        <v>6056548</v>
      </c>
      <c r="BE129" s="104">
        <v>120340</v>
      </c>
      <c r="BF129" s="104"/>
    </row>
    <row r="130" spans="1:58" x14ac:dyDescent="0.35">
      <c r="A130" s="128" t="s">
        <v>232</v>
      </c>
      <c r="B130" s="107" t="s">
        <v>231</v>
      </c>
      <c r="C130" s="104">
        <v>0</v>
      </c>
      <c r="D130" s="104">
        <v>0</v>
      </c>
      <c r="E130" s="104">
        <v>193244.47949999999</v>
      </c>
      <c r="F130" s="104">
        <v>0</v>
      </c>
      <c r="G130" s="104">
        <v>0</v>
      </c>
      <c r="H130" s="104">
        <v>0</v>
      </c>
      <c r="I130" s="104">
        <v>0</v>
      </c>
      <c r="J130" s="104">
        <v>688217</v>
      </c>
      <c r="K130" s="105">
        <v>0.24199999999999999</v>
      </c>
      <c r="L130" s="105">
        <v>0.12121212121212099</v>
      </c>
      <c r="M130" s="105">
        <v>0.92403306279792685</v>
      </c>
      <c r="N130" s="105">
        <v>0.81774261177687668</v>
      </c>
      <c r="O130" s="104">
        <v>0</v>
      </c>
      <c r="P130" s="104">
        <v>0</v>
      </c>
      <c r="Q130" s="105">
        <v>0.35399999999999998</v>
      </c>
      <c r="R130" s="105">
        <v>0.58388890000000004</v>
      </c>
      <c r="S130" s="104">
        <v>633189157</v>
      </c>
      <c r="T130" s="104">
        <v>371.52</v>
      </c>
      <c r="U130" s="104">
        <v>427.37</v>
      </c>
      <c r="V130" s="105">
        <v>15.1931858062744</v>
      </c>
      <c r="W130" s="106">
        <v>84.5</v>
      </c>
      <c r="X130" s="106">
        <v>31.700000762939499</v>
      </c>
      <c r="Y130" s="105">
        <v>1.8999999389052401E-2</v>
      </c>
      <c r="Z130" s="104">
        <v>78</v>
      </c>
      <c r="AA130" s="104">
        <v>90</v>
      </c>
      <c r="AB130" s="106">
        <v>0.4</v>
      </c>
      <c r="AC130" s="105">
        <v>68.469688415527301</v>
      </c>
      <c r="AD130" s="105">
        <v>553</v>
      </c>
      <c r="AE130" s="106">
        <v>131</v>
      </c>
      <c r="AF130" s="105">
        <v>0.64888193379435199</v>
      </c>
      <c r="AG130" s="105">
        <v>33.990001678466797</v>
      </c>
      <c r="AH130" s="104">
        <v>126344</v>
      </c>
      <c r="AI130" s="104">
        <v>1343203</v>
      </c>
      <c r="AJ130" s="104">
        <v>134160</v>
      </c>
      <c r="AK130" s="104">
        <v>143561</v>
      </c>
      <c r="AL130" s="104">
        <v>174764</v>
      </c>
      <c r="AM130" s="104">
        <v>0</v>
      </c>
      <c r="AN130" s="104">
        <v>123</v>
      </c>
      <c r="AO130" s="106">
        <v>11.3</v>
      </c>
      <c r="AP130" s="106">
        <v>7.24</v>
      </c>
      <c r="AQ130" s="106">
        <v>9.4</v>
      </c>
      <c r="AR130" s="105">
        <v>2.9</v>
      </c>
      <c r="AS130" s="105">
        <v>-0.67331677675247203</v>
      </c>
      <c r="AT130" s="104">
        <v>34</v>
      </c>
      <c r="AU130" s="106">
        <v>16.2172336578369</v>
      </c>
      <c r="AV130" s="105">
        <v>19.1026000976563</v>
      </c>
      <c r="AW130" s="105">
        <v>4.3</v>
      </c>
      <c r="AX130" s="105">
        <v>48.87</v>
      </c>
      <c r="AY130" s="104">
        <v>49000</v>
      </c>
      <c r="AZ130" s="106">
        <v>10.8836394</v>
      </c>
      <c r="BA130" s="106">
        <v>58.246313399999998</v>
      </c>
      <c r="BB130" s="104">
        <v>1016.61364746094</v>
      </c>
      <c r="BC130" s="104">
        <v>21477348</v>
      </c>
      <c r="BD130" s="104">
        <v>19855692</v>
      </c>
      <c r="BE130" s="104">
        <v>1266700</v>
      </c>
      <c r="BF130" s="104"/>
    </row>
    <row r="131" spans="1:58" x14ac:dyDescent="0.35">
      <c r="A131" s="128" t="s">
        <v>234</v>
      </c>
      <c r="B131" s="107" t="s">
        <v>233</v>
      </c>
      <c r="C131" s="104">
        <v>0</v>
      </c>
      <c r="D131" s="104">
        <v>0</v>
      </c>
      <c r="E131" s="104">
        <v>895575.74549999996</v>
      </c>
      <c r="F131" s="104">
        <v>0</v>
      </c>
      <c r="G131" s="104">
        <v>0</v>
      </c>
      <c r="H131" s="104">
        <v>0</v>
      </c>
      <c r="I131" s="104">
        <v>0</v>
      </c>
      <c r="J131" s="104">
        <v>0</v>
      </c>
      <c r="K131" s="105">
        <v>0</v>
      </c>
      <c r="L131" s="105">
        <v>3.03030303030303E-2</v>
      </c>
      <c r="M131" s="105">
        <v>0.99389462768111736</v>
      </c>
      <c r="N131" s="105">
        <v>0.90033576937326087</v>
      </c>
      <c r="O131" s="104">
        <v>5</v>
      </c>
      <c r="P131" s="104">
        <v>5</v>
      </c>
      <c r="Q131" s="105">
        <v>0.53200000000000003</v>
      </c>
      <c r="R131" s="105">
        <v>0.29443246126174899</v>
      </c>
      <c r="S131" s="104">
        <v>1994870413</v>
      </c>
      <c r="T131" s="104">
        <v>1229.82</v>
      </c>
      <c r="U131" s="104">
        <v>1742.86</v>
      </c>
      <c r="V131" s="105">
        <v>0.92210376262664795</v>
      </c>
      <c r="W131" s="106">
        <v>100.199996948242</v>
      </c>
      <c r="X131" s="106">
        <v>31.5</v>
      </c>
      <c r="Y131" s="105">
        <v>0.395000010728836</v>
      </c>
      <c r="Z131" s="104">
        <v>42</v>
      </c>
      <c r="AA131" s="104">
        <v>219</v>
      </c>
      <c r="AB131" s="106">
        <v>2.9</v>
      </c>
      <c r="AC131" s="105">
        <v>215.22380065918</v>
      </c>
      <c r="AD131" s="105">
        <v>814</v>
      </c>
      <c r="AE131" s="106">
        <v>107</v>
      </c>
      <c r="AF131" s="105" t="s">
        <v>441</v>
      </c>
      <c r="AG131" s="105">
        <v>42.970001220703097</v>
      </c>
      <c r="AH131" s="104">
        <v>17255</v>
      </c>
      <c r="AI131" s="104">
        <v>12204</v>
      </c>
      <c r="AJ131" s="104">
        <v>3939285</v>
      </c>
      <c r="AK131" s="104">
        <v>1208680</v>
      </c>
      <c r="AL131" s="104">
        <v>25426</v>
      </c>
      <c r="AM131" s="104">
        <v>31649</v>
      </c>
      <c r="AN131" s="104">
        <v>121</v>
      </c>
      <c r="AO131" s="106">
        <v>7.9</v>
      </c>
      <c r="AP131" s="106">
        <v>6.33</v>
      </c>
      <c r="AQ131" s="106">
        <v>4</v>
      </c>
      <c r="AR131" s="105">
        <v>3.9</v>
      </c>
      <c r="AS131" s="105">
        <v>-0.96035808324813798</v>
      </c>
      <c r="AT131" s="104">
        <v>27</v>
      </c>
      <c r="AU131" s="106">
        <v>59.299999237060497</v>
      </c>
      <c r="AV131" s="105">
        <v>59.568080902099602</v>
      </c>
      <c r="AW131" s="105">
        <v>25.7</v>
      </c>
      <c r="AX131" s="105">
        <v>81.819999999999993</v>
      </c>
      <c r="AY131" s="104">
        <v>98000</v>
      </c>
      <c r="AZ131" s="106">
        <v>28.9532135</v>
      </c>
      <c r="BA131" s="106">
        <v>68.528737500000005</v>
      </c>
      <c r="BB131" s="104">
        <v>5860.84716796875</v>
      </c>
      <c r="BC131" s="104">
        <v>190886304</v>
      </c>
      <c r="BD131" s="104">
        <v>181861183</v>
      </c>
      <c r="BE131" s="104">
        <v>910770</v>
      </c>
      <c r="BF131" s="104"/>
    </row>
    <row r="132" spans="1:58" x14ac:dyDescent="0.35">
      <c r="A132" s="126" t="s">
        <v>1079</v>
      </c>
      <c r="B132" s="107" t="s">
        <v>187</v>
      </c>
      <c r="C132" s="104">
        <v>4144.3515789473686</v>
      </c>
      <c r="D132" s="104">
        <v>91.941052631578941</v>
      </c>
      <c r="E132" s="104">
        <v>10423.136</v>
      </c>
      <c r="F132" s="104">
        <v>0</v>
      </c>
      <c r="G132" s="104">
        <v>0</v>
      </c>
      <c r="H132" s="104">
        <v>0</v>
      </c>
      <c r="I132" s="104">
        <v>0</v>
      </c>
      <c r="J132" s="104">
        <v>303</v>
      </c>
      <c r="K132" s="105">
        <v>0.03</v>
      </c>
      <c r="L132" s="105">
        <v>0.15151515151515199</v>
      </c>
      <c r="M132" s="105">
        <v>0.20872586779279528</v>
      </c>
      <c r="N132" s="105">
        <v>3.4670785491477993E-2</v>
      </c>
      <c r="O132" s="104">
        <v>0</v>
      </c>
      <c r="P132" s="104">
        <v>0</v>
      </c>
      <c r="Q132" s="105">
        <v>0.75700000000000001</v>
      </c>
      <c r="R132" s="105">
        <v>6.5611000000000003E-3</v>
      </c>
      <c r="S132" s="104">
        <v>1541557</v>
      </c>
      <c r="T132" s="104">
        <v>51.89</v>
      </c>
      <c r="U132" s="104">
        <v>52.42</v>
      </c>
      <c r="V132" s="105">
        <v>1.3843634128570601</v>
      </c>
      <c r="W132" s="106">
        <v>13.699999809265099</v>
      </c>
      <c r="X132" s="106">
        <v>1.29999995231628</v>
      </c>
      <c r="Y132" s="105">
        <v>2.6270000934600799</v>
      </c>
      <c r="Z132" s="104">
        <v>83</v>
      </c>
      <c r="AA132" s="104">
        <v>13</v>
      </c>
      <c r="AB132" s="106">
        <v>0.1</v>
      </c>
      <c r="AC132" s="105">
        <v>857.14514160156295</v>
      </c>
      <c r="AD132" s="105">
        <v>8</v>
      </c>
      <c r="AE132" s="106" t="s">
        <v>441</v>
      </c>
      <c r="AF132" s="105">
        <v>0.14900119762973199</v>
      </c>
      <c r="AG132" s="105">
        <v>44.049999237060497</v>
      </c>
      <c r="AH132" s="104">
        <v>33682</v>
      </c>
      <c r="AI132" s="104">
        <v>2220</v>
      </c>
      <c r="AJ132" s="104">
        <v>0</v>
      </c>
      <c r="AK132" s="104">
        <v>140</v>
      </c>
      <c r="AL132" s="104">
        <v>421</v>
      </c>
      <c r="AM132" s="104">
        <v>0</v>
      </c>
      <c r="AN132" s="104">
        <v>118</v>
      </c>
      <c r="AO132" s="106">
        <v>3.9</v>
      </c>
      <c r="AP132" s="106">
        <v>5.08</v>
      </c>
      <c r="AQ132" s="106">
        <v>7.9</v>
      </c>
      <c r="AR132" s="105">
        <v>3.4833333333333329</v>
      </c>
      <c r="AS132" s="105">
        <v>0.14001390337944</v>
      </c>
      <c r="AT132" s="104">
        <v>37</v>
      </c>
      <c r="AU132" s="106">
        <v>100</v>
      </c>
      <c r="AV132" s="105">
        <v>97.843757629394503</v>
      </c>
      <c r="AW132" s="105">
        <v>72.2</v>
      </c>
      <c r="AX132" s="105">
        <v>100.69</v>
      </c>
      <c r="AY132" s="104">
        <v>14000</v>
      </c>
      <c r="AZ132" s="106">
        <v>90.911133899999996</v>
      </c>
      <c r="BA132" s="106">
        <v>99.3986017</v>
      </c>
      <c r="BB132" s="104">
        <v>15231.3330078125</v>
      </c>
      <c r="BC132" s="104">
        <v>2083160</v>
      </c>
      <c r="BD132" s="104">
        <v>2067857</v>
      </c>
      <c r="BE132" s="104">
        <v>25220</v>
      </c>
      <c r="BF132" s="104"/>
    </row>
    <row r="133" spans="1:58" x14ac:dyDescent="0.35">
      <c r="A133" s="128" t="s">
        <v>236</v>
      </c>
      <c r="B133" s="107" t="s">
        <v>235</v>
      </c>
      <c r="C133" s="104">
        <v>147.47578947368422</v>
      </c>
      <c r="D133" s="104">
        <v>0</v>
      </c>
      <c r="E133" s="104" t="s">
        <v>441</v>
      </c>
      <c r="F133" s="104">
        <v>0</v>
      </c>
      <c r="G133" s="104">
        <v>0</v>
      </c>
      <c r="H133" s="104">
        <v>0</v>
      </c>
      <c r="I133" s="104">
        <v>0</v>
      </c>
      <c r="J133" s="104">
        <v>0</v>
      </c>
      <c r="K133" s="105">
        <v>0</v>
      </c>
      <c r="L133" s="105">
        <v>0</v>
      </c>
      <c r="M133" s="105">
        <v>2.7451764973014225E-3</v>
      </c>
      <c r="N133" s="105">
        <v>2.9959663875645225E-4</v>
      </c>
      <c r="O133" s="104">
        <v>0</v>
      </c>
      <c r="P133" s="104">
        <v>0</v>
      </c>
      <c r="Q133" s="105">
        <v>0.95299999999999996</v>
      </c>
      <c r="R133" s="105" t="s">
        <v>441</v>
      </c>
      <c r="S133" s="104">
        <v>0</v>
      </c>
      <c r="T133" s="104">
        <v>0</v>
      </c>
      <c r="U133" s="104">
        <v>0</v>
      </c>
      <c r="V133" s="105" t="s">
        <v>441</v>
      </c>
      <c r="W133" s="106">
        <v>2.5999999046325701</v>
      </c>
      <c r="X133" s="106" t="s">
        <v>441</v>
      </c>
      <c r="Y133" s="105">
        <v>4.2810001373290998</v>
      </c>
      <c r="Z133" s="104">
        <v>96</v>
      </c>
      <c r="AA133" s="104">
        <v>5.0999999046325701</v>
      </c>
      <c r="AB133" s="106">
        <v>0.2</v>
      </c>
      <c r="AC133" s="105">
        <v>6221.6416015625</v>
      </c>
      <c r="AD133" s="105">
        <v>5</v>
      </c>
      <c r="AE133" s="106" t="s">
        <v>441</v>
      </c>
      <c r="AF133" s="105">
        <v>4.8138788374987501E-2</v>
      </c>
      <c r="AG133" s="105">
        <v>25.899999618530298</v>
      </c>
      <c r="AH133" s="104">
        <v>0</v>
      </c>
      <c r="AI133" s="104">
        <v>0</v>
      </c>
      <c r="AJ133" s="104">
        <v>0</v>
      </c>
      <c r="AK133" s="104">
        <v>0</v>
      </c>
      <c r="AL133" s="104">
        <v>58107</v>
      </c>
      <c r="AM133" s="104">
        <v>0</v>
      </c>
      <c r="AN133" s="104">
        <v>136</v>
      </c>
      <c r="AO133" s="106">
        <v>2.4</v>
      </c>
      <c r="AP133" s="106">
        <v>1.51</v>
      </c>
      <c r="AQ133" s="106">
        <v>11.3</v>
      </c>
      <c r="AR133" s="105">
        <v>4.0833333333333339</v>
      </c>
      <c r="AS133" s="105">
        <v>1.9832509756088299</v>
      </c>
      <c r="AT133" s="104">
        <v>84</v>
      </c>
      <c r="AU133" s="106">
        <v>100</v>
      </c>
      <c r="AV133" s="105" t="s">
        <v>441</v>
      </c>
      <c r="AW133" s="105">
        <v>97.3</v>
      </c>
      <c r="AX133" s="105">
        <v>110.07</v>
      </c>
      <c r="AY133" s="104">
        <v>140000</v>
      </c>
      <c r="AZ133" s="106">
        <v>98.058583200000001</v>
      </c>
      <c r="BA133" s="106">
        <v>100</v>
      </c>
      <c r="BB133" s="104">
        <v>60978.27734375</v>
      </c>
      <c r="BC133" s="104">
        <v>5282223</v>
      </c>
      <c r="BD133" s="104">
        <v>5100926</v>
      </c>
      <c r="BE133" s="104">
        <v>304250</v>
      </c>
      <c r="BF133" s="104"/>
    </row>
    <row r="134" spans="1:58" x14ac:dyDescent="0.35">
      <c r="A134" s="128" t="s">
        <v>239</v>
      </c>
      <c r="B134" s="107" t="s">
        <v>238</v>
      </c>
      <c r="C134" s="104">
        <v>8298.863157894737</v>
      </c>
      <c r="D134" s="104">
        <v>103.08</v>
      </c>
      <c r="E134" s="104">
        <v>11495.564000000002</v>
      </c>
      <c r="F134" s="104">
        <v>532.928</v>
      </c>
      <c r="G134" s="104">
        <v>7617.7674999999999</v>
      </c>
      <c r="H134" s="104">
        <v>0</v>
      </c>
      <c r="I134" s="104">
        <v>11489.839000000002</v>
      </c>
      <c r="J134" s="104">
        <v>0</v>
      </c>
      <c r="K134" s="105">
        <v>0</v>
      </c>
      <c r="L134" s="105">
        <v>0.39393939393939398</v>
      </c>
      <c r="M134" s="105">
        <v>2.5461557896980083E-2</v>
      </c>
      <c r="N134" s="105">
        <v>2.4182076624264964E-3</v>
      </c>
      <c r="O134" s="104">
        <v>0</v>
      </c>
      <c r="P134" s="104">
        <v>0</v>
      </c>
      <c r="Q134" s="105">
        <v>0.82099999999999995</v>
      </c>
      <c r="R134" s="105" t="s">
        <v>441</v>
      </c>
      <c r="S134" s="104">
        <v>0</v>
      </c>
      <c r="T134" s="104">
        <v>0</v>
      </c>
      <c r="U134" s="104">
        <v>0</v>
      </c>
      <c r="V134" s="105" t="s">
        <v>441</v>
      </c>
      <c r="W134" s="106">
        <v>11.300000190734901</v>
      </c>
      <c r="X134" s="106">
        <v>8.6000003814697301</v>
      </c>
      <c r="Y134" s="105">
        <v>1.91499996185303</v>
      </c>
      <c r="Z134" s="104">
        <v>99</v>
      </c>
      <c r="AA134" s="104">
        <v>6.6999998092651403</v>
      </c>
      <c r="AB134" s="106">
        <v>0.2</v>
      </c>
      <c r="AC134" s="105">
        <v>1635.87072753906</v>
      </c>
      <c r="AD134" s="105">
        <v>17</v>
      </c>
      <c r="AE134" s="106" t="s">
        <v>441</v>
      </c>
      <c r="AF134" s="105">
        <v>0.26423951085481001</v>
      </c>
      <c r="AG134" s="105" t="s">
        <v>441</v>
      </c>
      <c r="AH134" s="104">
        <v>0</v>
      </c>
      <c r="AI134" s="104">
        <v>200</v>
      </c>
      <c r="AJ134" s="104">
        <v>0</v>
      </c>
      <c r="AK134" s="104">
        <v>0</v>
      </c>
      <c r="AL134" s="104">
        <v>309</v>
      </c>
      <c r="AM134" s="104">
        <v>0</v>
      </c>
      <c r="AN134" s="104">
        <v>123</v>
      </c>
      <c r="AO134" s="106">
        <v>6.2</v>
      </c>
      <c r="AP134" s="106">
        <v>3.28</v>
      </c>
      <c r="AQ134" s="106">
        <v>9.1999999999999993</v>
      </c>
      <c r="AR134" s="105" t="s">
        <v>441</v>
      </c>
      <c r="AS134" s="105">
        <v>0.20693239569663999</v>
      </c>
      <c r="AT134" s="104">
        <v>52</v>
      </c>
      <c r="AU134" s="106">
        <v>100</v>
      </c>
      <c r="AV134" s="105">
        <v>96.111549377441406</v>
      </c>
      <c r="AW134" s="105">
        <v>69.900000000000006</v>
      </c>
      <c r="AX134" s="105">
        <v>159.22</v>
      </c>
      <c r="AY134" s="104">
        <v>42000</v>
      </c>
      <c r="AZ134" s="106">
        <v>96.743553000000006</v>
      </c>
      <c r="BA134" s="106">
        <v>93.398453000000003</v>
      </c>
      <c r="BB134" s="104">
        <v>41675.34375</v>
      </c>
      <c r="BC134" s="104">
        <v>4636262</v>
      </c>
      <c r="BD134" s="104">
        <v>4480667</v>
      </c>
      <c r="BE134" s="104">
        <v>309500</v>
      </c>
      <c r="BF134" s="104"/>
    </row>
    <row r="135" spans="1:58" x14ac:dyDescent="0.35">
      <c r="A135" s="128" t="s">
        <v>241</v>
      </c>
      <c r="B135" s="107" t="s">
        <v>240</v>
      </c>
      <c r="C135" s="104">
        <v>375443.7389473684</v>
      </c>
      <c r="D135" s="104">
        <v>8006.76</v>
      </c>
      <c r="E135" s="104">
        <v>1855598.902</v>
      </c>
      <c r="F135" s="104">
        <v>270.75599999999997</v>
      </c>
      <c r="G135" s="104">
        <v>87921.01999999999</v>
      </c>
      <c r="H135" s="104">
        <v>2.859</v>
      </c>
      <c r="I135" s="104">
        <v>20309.603999999999</v>
      </c>
      <c r="J135" s="104">
        <v>66666</v>
      </c>
      <c r="K135" s="105">
        <v>0.03</v>
      </c>
      <c r="L135" s="105">
        <v>0.18181818181818199</v>
      </c>
      <c r="M135" s="105">
        <v>0.98298096586817063</v>
      </c>
      <c r="N135" s="105">
        <v>0.73503556193561559</v>
      </c>
      <c r="O135" s="104">
        <v>4</v>
      </c>
      <c r="P135" s="104">
        <v>0</v>
      </c>
      <c r="Q135" s="105">
        <v>0.56200000000000006</v>
      </c>
      <c r="R135" s="105">
        <v>0.2372427</v>
      </c>
      <c r="S135" s="104">
        <v>298745170</v>
      </c>
      <c r="T135" s="104">
        <v>1721.95</v>
      </c>
      <c r="U135" s="104">
        <v>1279.49</v>
      </c>
      <c r="V135" s="105">
        <v>0.70997923612594604</v>
      </c>
      <c r="W135" s="106">
        <v>74.900001525878906</v>
      </c>
      <c r="X135" s="106">
        <v>31.600000381469702</v>
      </c>
      <c r="Y135" s="105">
        <v>0.82700002193450906</v>
      </c>
      <c r="Z135" s="104">
        <v>76</v>
      </c>
      <c r="AA135" s="104">
        <v>267</v>
      </c>
      <c r="AB135" s="106">
        <v>0.1</v>
      </c>
      <c r="AC135" s="105">
        <v>134.44146728515599</v>
      </c>
      <c r="AD135" s="105">
        <v>178</v>
      </c>
      <c r="AE135" s="106">
        <v>2</v>
      </c>
      <c r="AF135" s="105">
        <v>0.54103757461454305</v>
      </c>
      <c r="AG135" s="105">
        <v>29.590000152587901</v>
      </c>
      <c r="AH135" s="104">
        <v>11095</v>
      </c>
      <c r="AI135" s="104">
        <v>65735</v>
      </c>
      <c r="AJ135" s="104">
        <v>0</v>
      </c>
      <c r="AK135" s="104">
        <v>176556</v>
      </c>
      <c r="AL135" s="104">
        <v>1397629</v>
      </c>
      <c r="AM135" s="104">
        <v>8</v>
      </c>
      <c r="AN135" s="104">
        <v>110</v>
      </c>
      <c r="AO135" s="106">
        <v>19.899999999999999</v>
      </c>
      <c r="AP135" s="106">
        <v>7.14</v>
      </c>
      <c r="AQ135" s="106">
        <v>13.2</v>
      </c>
      <c r="AR135" s="105">
        <v>3.3833333333333329</v>
      </c>
      <c r="AS135" s="105">
        <v>-0.58498662710189797</v>
      </c>
      <c r="AT135" s="104">
        <v>33</v>
      </c>
      <c r="AU135" s="106">
        <v>99.147438049316406</v>
      </c>
      <c r="AV135" s="105">
        <v>56.440311431884801</v>
      </c>
      <c r="AW135" s="105">
        <v>15.5</v>
      </c>
      <c r="AX135" s="105">
        <v>71.39</v>
      </c>
      <c r="AY135" s="104">
        <v>100000</v>
      </c>
      <c r="AZ135" s="106">
        <v>63.503075600000003</v>
      </c>
      <c r="BA135" s="106">
        <v>91.444637799999995</v>
      </c>
      <c r="BB135" s="104">
        <v>5527.37744140625</v>
      </c>
      <c r="BC135" s="104">
        <v>197015952</v>
      </c>
      <c r="BD135" s="104">
        <v>188227900</v>
      </c>
      <c r="BE135" s="104">
        <v>770880</v>
      </c>
      <c r="BF135" s="104"/>
    </row>
    <row r="136" spans="1:58" x14ac:dyDescent="0.35">
      <c r="A136" s="128" t="s">
        <v>243</v>
      </c>
      <c r="B136" s="107" t="s">
        <v>242</v>
      </c>
      <c r="C136" s="104">
        <v>4.0063157894736845</v>
      </c>
      <c r="D136" s="104">
        <v>0</v>
      </c>
      <c r="E136" s="104" t="s">
        <v>441</v>
      </c>
      <c r="F136" s="104">
        <v>1.444</v>
      </c>
      <c r="G136" s="104">
        <v>391.54899999999998</v>
      </c>
      <c r="H136" s="104">
        <v>43.582999999999998</v>
      </c>
      <c r="I136" s="104">
        <v>72.45</v>
      </c>
      <c r="J136" s="104">
        <v>0</v>
      </c>
      <c r="K136" s="105">
        <v>0</v>
      </c>
      <c r="L136" s="105">
        <v>0.12121212121212099</v>
      </c>
      <c r="M136" s="105">
        <v>1.8854044260831692E-4</v>
      </c>
      <c r="N136" s="105">
        <v>8.6747705655984408E-6</v>
      </c>
      <c r="O136" s="104">
        <v>0</v>
      </c>
      <c r="P136" s="104">
        <v>0</v>
      </c>
      <c r="Q136" s="105">
        <v>0.79800000000000004</v>
      </c>
      <c r="R136" s="105" t="s">
        <v>441</v>
      </c>
      <c r="S136" s="104">
        <v>550000</v>
      </c>
      <c r="T136" s="104">
        <v>12.95</v>
      </c>
      <c r="U136" s="104">
        <v>17.77</v>
      </c>
      <c r="V136" s="105">
        <v>7.8710651397705096</v>
      </c>
      <c r="W136" s="106">
        <v>15.300000190734901</v>
      </c>
      <c r="X136" s="106">
        <v>2.2000000000000002</v>
      </c>
      <c r="Y136" s="105">
        <v>1.3810000419616699</v>
      </c>
      <c r="Z136" s="104">
        <v>96</v>
      </c>
      <c r="AA136" s="104">
        <v>106</v>
      </c>
      <c r="AB136" s="106" t="s">
        <v>441</v>
      </c>
      <c r="AC136" s="105">
        <v>1611.48901367188</v>
      </c>
      <c r="AD136" s="105" t="s">
        <v>441</v>
      </c>
      <c r="AE136" s="106" t="s">
        <v>441</v>
      </c>
      <c r="AF136" s="105" t="s">
        <v>441</v>
      </c>
      <c r="AG136" s="105" t="s">
        <v>441</v>
      </c>
      <c r="AH136" s="104">
        <v>0</v>
      </c>
      <c r="AI136" s="104">
        <v>0</v>
      </c>
      <c r="AJ136" s="104">
        <v>0</v>
      </c>
      <c r="AK136" s="104">
        <v>0</v>
      </c>
      <c r="AL136" s="104">
        <v>0</v>
      </c>
      <c r="AM136" s="104">
        <v>0</v>
      </c>
      <c r="AN136" s="104">
        <v>30</v>
      </c>
      <c r="AO136" s="106">
        <v>3.3</v>
      </c>
      <c r="AP136" s="106" t="s">
        <v>441</v>
      </c>
      <c r="AQ136" s="106" t="s">
        <v>441</v>
      </c>
      <c r="AR136" s="105">
        <v>2.6333333333333333</v>
      </c>
      <c r="AS136" s="105">
        <v>-0.228963106870651</v>
      </c>
      <c r="AT136" s="104" t="s">
        <v>441</v>
      </c>
      <c r="AU136" s="106">
        <v>99.289352416992202</v>
      </c>
      <c r="AV136" s="105">
        <v>99.523971557617202</v>
      </c>
      <c r="AW136" s="105" t="s">
        <v>441</v>
      </c>
      <c r="AX136" s="105">
        <v>111.52</v>
      </c>
      <c r="AY136" s="104">
        <v>280</v>
      </c>
      <c r="AZ136" s="106">
        <v>100</v>
      </c>
      <c r="BA136" s="106">
        <v>95.3</v>
      </c>
      <c r="BB136" s="104">
        <v>14536.041015625</v>
      </c>
      <c r="BC136" s="104">
        <v>21729</v>
      </c>
      <c r="BD136" s="104">
        <v>21045</v>
      </c>
      <c r="BE136" s="104">
        <v>460</v>
      </c>
      <c r="BF136" s="104"/>
    </row>
    <row r="137" spans="1:58" x14ac:dyDescent="0.35">
      <c r="A137" s="128" t="s">
        <v>392</v>
      </c>
      <c r="B137" s="107" t="s">
        <v>237</v>
      </c>
      <c r="C137" s="104">
        <v>8222.5684210526324</v>
      </c>
      <c r="D137" s="104">
        <v>0</v>
      </c>
      <c r="E137" s="104">
        <v>1772.9949999999999</v>
      </c>
      <c r="F137" s="104">
        <v>8.86</v>
      </c>
      <c r="G137" s="104">
        <v>0</v>
      </c>
      <c r="H137" s="104">
        <v>0</v>
      </c>
      <c r="I137" s="104">
        <v>0</v>
      </c>
      <c r="J137" s="104">
        <v>0</v>
      </c>
      <c r="K137" s="105">
        <v>0</v>
      </c>
      <c r="L137" s="105">
        <v>0</v>
      </c>
      <c r="M137" s="105">
        <v>0.15218813487953883</v>
      </c>
      <c r="N137" s="105">
        <v>0.33571801713314581</v>
      </c>
      <c r="O137" s="104">
        <v>0</v>
      </c>
      <c r="P137" s="104">
        <v>4</v>
      </c>
      <c r="Q137" s="105">
        <v>0.68600000000000005</v>
      </c>
      <c r="R137" s="105">
        <v>5.4345000000000001E-3</v>
      </c>
      <c r="S137" s="104">
        <v>719445212</v>
      </c>
      <c r="T137" s="104">
        <v>1284.6500000000001</v>
      </c>
      <c r="U137" s="104">
        <v>1062.27</v>
      </c>
      <c r="V137" s="105">
        <v>12.803880691528301</v>
      </c>
      <c r="W137" s="106">
        <v>20.899999618530298</v>
      </c>
      <c r="X137" s="106">
        <v>1.3999999761581401</v>
      </c>
      <c r="Y137" s="105">
        <v>2.02</v>
      </c>
      <c r="Z137" s="104">
        <v>98.8</v>
      </c>
      <c r="AA137" s="104">
        <v>0.95999997854232799</v>
      </c>
      <c r="AB137" s="106" t="s">
        <v>441</v>
      </c>
      <c r="AC137" s="105" t="s">
        <v>441</v>
      </c>
      <c r="AD137" s="106">
        <v>45</v>
      </c>
      <c r="AE137" s="106" t="s">
        <v>441</v>
      </c>
      <c r="AF137" s="105" t="s">
        <v>441</v>
      </c>
      <c r="AG137" s="105">
        <v>34.459999084472699</v>
      </c>
      <c r="AH137" s="104">
        <v>0</v>
      </c>
      <c r="AI137" s="104">
        <v>0</v>
      </c>
      <c r="AJ137" s="104">
        <v>0</v>
      </c>
      <c r="AK137" s="104">
        <v>225254</v>
      </c>
      <c r="AL137" s="104">
        <v>2538519</v>
      </c>
      <c r="AM137" s="104">
        <v>0</v>
      </c>
      <c r="AN137" s="104">
        <v>121</v>
      </c>
      <c r="AO137" s="106">
        <v>9.6</v>
      </c>
      <c r="AP137" s="106" t="s">
        <v>441</v>
      </c>
      <c r="AQ137" s="106" t="s">
        <v>441</v>
      </c>
      <c r="AR137" s="105">
        <v>2.7</v>
      </c>
      <c r="AS137" s="105">
        <v>-0.40148410201072698</v>
      </c>
      <c r="AT137" s="104" t="s">
        <v>441</v>
      </c>
      <c r="AU137" s="106">
        <v>100</v>
      </c>
      <c r="AV137" s="105">
        <v>96.930229187011705</v>
      </c>
      <c r="AW137" s="105">
        <v>61.2</v>
      </c>
      <c r="AX137" s="105">
        <v>76.81</v>
      </c>
      <c r="AY137" s="104">
        <v>17000</v>
      </c>
      <c r="AZ137" s="106">
        <v>92.332310699999994</v>
      </c>
      <c r="BA137" s="106">
        <v>58.352230200000001</v>
      </c>
      <c r="BB137" s="104">
        <v>4885.341796875</v>
      </c>
      <c r="BC137" s="104">
        <v>4684777</v>
      </c>
      <c r="BD137" s="104">
        <v>4650362</v>
      </c>
      <c r="BE137" s="104">
        <v>6020</v>
      </c>
      <c r="BF137" s="104"/>
    </row>
    <row r="138" spans="1:58" x14ac:dyDescent="0.35">
      <c r="A138" s="128" t="s">
        <v>245</v>
      </c>
      <c r="B138" s="107" t="s">
        <v>244</v>
      </c>
      <c r="C138" s="104">
        <v>5369.8821052631583</v>
      </c>
      <c r="D138" s="104">
        <v>1229.8042105263157</v>
      </c>
      <c r="E138" s="104">
        <v>6505.9204999999993</v>
      </c>
      <c r="F138" s="104">
        <v>378.80200000000002</v>
      </c>
      <c r="G138" s="104">
        <v>1245.067</v>
      </c>
      <c r="H138" s="104">
        <v>0</v>
      </c>
      <c r="I138" s="104">
        <v>5548.9820000000009</v>
      </c>
      <c r="J138" s="104">
        <v>0</v>
      </c>
      <c r="K138" s="105">
        <v>6.0999999999999999E-2</v>
      </c>
      <c r="L138" s="105">
        <v>3.03030303030303E-2</v>
      </c>
      <c r="M138" s="105">
        <v>3.4329803672341994E-2</v>
      </c>
      <c r="N138" s="105">
        <v>2.3512764584728727E-3</v>
      </c>
      <c r="O138" s="104">
        <v>0</v>
      </c>
      <c r="P138" s="104">
        <v>0</v>
      </c>
      <c r="Q138" s="105">
        <v>0.78900000000000003</v>
      </c>
      <c r="R138" s="105" t="s">
        <v>441</v>
      </c>
      <c r="S138" s="104">
        <v>9803370</v>
      </c>
      <c r="T138" s="104">
        <v>-1.4</v>
      </c>
      <c r="U138" s="104">
        <v>9.9499999999999993</v>
      </c>
      <c r="V138" s="105">
        <v>7.3445104062557207E-2</v>
      </c>
      <c r="W138" s="106">
        <v>16.100000381469702</v>
      </c>
      <c r="X138" s="106">
        <v>3.9000000953674299</v>
      </c>
      <c r="Y138" s="105">
        <v>1.6499999761581401</v>
      </c>
      <c r="Z138" s="104">
        <v>98</v>
      </c>
      <c r="AA138" s="104">
        <v>54</v>
      </c>
      <c r="AB138" s="106">
        <v>0.8</v>
      </c>
      <c r="AC138" s="105">
        <v>1542.79626464844</v>
      </c>
      <c r="AD138" s="105">
        <v>94</v>
      </c>
      <c r="AE138" s="106">
        <v>0</v>
      </c>
      <c r="AF138" s="105">
        <v>0.461150009348895</v>
      </c>
      <c r="AG138" s="105">
        <v>50.400001525878899</v>
      </c>
      <c r="AH138" s="104">
        <v>12000</v>
      </c>
      <c r="AI138" s="104">
        <v>12000</v>
      </c>
      <c r="AJ138" s="104">
        <v>0</v>
      </c>
      <c r="AK138" s="104">
        <v>0</v>
      </c>
      <c r="AL138" s="104">
        <v>2467</v>
      </c>
      <c r="AM138" s="104">
        <v>0</v>
      </c>
      <c r="AN138" s="104">
        <v>120</v>
      </c>
      <c r="AO138" s="106">
        <v>9.3000000000000007</v>
      </c>
      <c r="AP138" s="106">
        <v>2.95</v>
      </c>
      <c r="AQ138" s="106">
        <v>2.1</v>
      </c>
      <c r="AR138" s="105">
        <v>3.3</v>
      </c>
      <c r="AS138" s="105">
        <v>8.2320999354124104E-3</v>
      </c>
      <c r="AT138" s="104">
        <v>37</v>
      </c>
      <c r="AU138" s="106">
        <v>93.417800903320298</v>
      </c>
      <c r="AV138" s="105">
        <v>95.038230895996094</v>
      </c>
      <c r="AW138" s="105">
        <v>54</v>
      </c>
      <c r="AX138" s="105">
        <v>172.3</v>
      </c>
      <c r="AY138" s="104">
        <v>12000</v>
      </c>
      <c r="AZ138" s="106">
        <v>74.992289099999994</v>
      </c>
      <c r="BA138" s="106">
        <v>94.684575699999996</v>
      </c>
      <c r="BB138" s="104">
        <v>24445.970703125</v>
      </c>
      <c r="BC138" s="104">
        <v>4098587</v>
      </c>
      <c r="BD138" s="104">
        <v>3786017</v>
      </c>
      <c r="BE138" s="104">
        <v>74340</v>
      </c>
      <c r="BF138" s="104"/>
    </row>
    <row r="139" spans="1:58" x14ac:dyDescent="0.35">
      <c r="A139" s="128" t="s">
        <v>247</v>
      </c>
      <c r="B139" s="107" t="s">
        <v>246</v>
      </c>
      <c r="C139" s="104">
        <v>13093.265263157895</v>
      </c>
      <c r="D139" s="104">
        <v>1300.717894736842</v>
      </c>
      <c r="E139" s="104">
        <v>36931.208499999993</v>
      </c>
      <c r="F139" s="104">
        <v>357.93</v>
      </c>
      <c r="G139" s="104">
        <v>2428.1820000000002</v>
      </c>
      <c r="H139" s="104">
        <v>0</v>
      </c>
      <c r="I139" s="104">
        <v>9412.5460000000021</v>
      </c>
      <c r="J139" s="104">
        <v>91515</v>
      </c>
      <c r="K139" s="105">
        <v>6.0999999999999999E-2</v>
      </c>
      <c r="L139" s="105">
        <v>0</v>
      </c>
      <c r="M139" s="105">
        <v>0.45835141986251055</v>
      </c>
      <c r="N139" s="105">
        <v>7.226301876056411E-2</v>
      </c>
      <c r="O139" s="104">
        <v>0</v>
      </c>
      <c r="P139" s="104">
        <v>0</v>
      </c>
      <c r="Q139" s="105">
        <v>0.54400000000000004</v>
      </c>
      <c r="R139" s="105" t="s">
        <v>441</v>
      </c>
      <c r="S139" s="104">
        <v>27517023</v>
      </c>
      <c r="T139" s="104">
        <v>420.21</v>
      </c>
      <c r="U139" s="104">
        <v>440.12</v>
      </c>
      <c r="V139" s="105">
        <v>2.6996512413024898</v>
      </c>
      <c r="W139" s="106">
        <v>53.400001525878899</v>
      </c>
      <c r="X139" s="106">
        <v>27.899999618530298</v>
      </c>
      <c r="Y139" s="105">
        <v>5.7999998331069898E-2</v>
      </c>
      <c r="Z139" s="104">
        <v>62</v>
      </c>
      <c r="AA139" s="104">
        <v>432</v>
      </c>
      <c r="AB139" s="106">
        <v>0.9</v>
      </c>
      <c r="AC139" s="105">
        <v>98.580886840820298</v>
      </c>
      <c r="AD139" s="105">
        <v>215</v>
      </c>
      <c r="AE139" s="106">
        <v>40</v>
      </c>
      <c r="AF139" s="105">
        <v>0.74128416717707202</v>
      </c>
      <c r="AG139" s="105">
        <v>43.880001068115199</v>
      </c>
      <c r="AH139" s="104">
        <v>0</v>
      </c>
      <c r="AI139" s="104">
        <v>0</v>
      </c>
      <c r="AJ139" s="104">
        <v>545036</v>
      </c>
      <c r="AK139" s="104">
        <v>12423</v>
      </c>
      <c r="AL139" s="104">
        <v>9880</v>
      </c>
      <c r="AM139" s="104">
        <v>0</v>
      </c>
      <c r="AN139" s="104">
        <v>101</v>
      </c>
      <c r="AO139" s="106">
        <v>13.9</v>
      </c>
      <c r="AP139" s="106" t="s">
        <v>441</v>
      </c>
      <c r="AQ139" s="106" t="s">
        <v>441</v>
      </c>
      <c r="AR139" s="105">
        <v>2.333333333333333</v>
      </c>
      <c r="AS139" s="105">
        <v>-0.65779328346252397</v>
      </c>
      <c r="AT139" s="104">
        <v>28</v>
      </c>
      <c r="AU139" s="106">
        <v>22.932153701782202</v>
      </c>
      <c r="AV139" s="105">
        <v>63.4334907531738</v>
      </c>
      <c r="AW139" s="105">
        <v>9.6</v>
      </c>
      <c r="AX139" s="105">
        <v>48.56</v>
      </c>
      <c r="AY139" s="104">
        <v>14000</v>
      </c>
      <c r="AZ139" s="106">
        <v>18.924413699999999</v>
      </c>
      <c r="BA139" s="106">
        <v>39.962569899999998</v>
      </c>
      <c r="BB139" s="104">
        <v>4197.3115234375</v>
      </c>
      <c r="BC139" s="104">
        <v>8251162</v>
      </c>
      <c r="BD139" s="104">
        <v>7293512</v>
      </c>
      <c r="BE139" s="104">
        <v>452860</v>
      </c>
      <c r="BF139" s="104"/>
    </row>
    <row r="140" spans="1:58" x14ac:dyDescent="0.35">
      <c r="A140" s="128" t="s">
        <v>249</v>
      </c>
      <c r="B140" s="107" t="s">
        <v>248</v>
      </c>
      <c r="C140" s="104">
        <v>4.3010526315789477</v>
      </c>
      <c r="D140" s="104">
        <v>0</v>
      </c>
      <c r="E140" s="104">
        <v>29225.708500000001</v>
      </c>
      <c r="F140" s="104">
        <v>0</v>
      </c>
      <c r="G140" s="104">
        <v>0</v>
      </c>
      <c r="H140" s="104">
        <v>0</v>
      </c>
      <c r="I140" s="104">
        <v>0</v>
      </c>
      <c r="J140" s="104">
        <v>53875</v>
      </c>
      <c r="K140" s="105">
        <v>0.21199999999999999</v>
      </c>
      <c r="L140" s="105">
        <v>0</v>
      </c>
      <c r="M140" s="105">
        <v>0.31198640591137922</v>
      </c>
      <c r="N140" s="105">
        <v>3.8432602724003256E-2</v>
      </c>
      <c r="O140" s="104">
        <v>0</v>
      </c>
      <c r="P140" s="104">
        <v>0</v>
      </c>
      <c r="Q140" s="105">
        <v>0.70199999999999996</v>
      </c>
      <c r="R140" s="105">
        <v>1.9190777093172101E-2</v>
      </c>
      <c r="S140" s="104">
        <v>1977200</v>
      </c>
      <c r="T140" s="104">
        <v>28.81</v>
      </c>
      <c r="U140" s="104">
        <v>42.39</v>
      </c>
      <c r="V140" s="105">
        <v>0.37080281972885099</v>
      </c>
      <c r="W140" s="106">
        <v>21</v>
      </c>
      <c r="X140" s="106">
        <v>1.29999995231628</v>
      </c>
      <c r="Y140" s="105">
        <v>1.22699999809265</v>
      </c>
      <c r="Z140" s="104">
        <v>92</v>
      </c>
      <c r="AA140" s="104">
        <v>44</v>
      </c>
      <c r="AB140" s="106">
        <v>0.5</v>
      </c>
      <c r="AC140" s="105">
        <v>724.31164550781295</v>
      </c>
      <c r="AD140" s="105">
        <v>132</v>
      </c>
      <c r="AE140" s="106">
        <v>0</v>
      </c>
      <c r="AF140" s="105">
        <v>0.467377380753357</v>
      </c>
      <c r="AG140" s="105">
        <v>47.900001525878899</v>
      </c>
      <c r="AH140" s="104">
        <v>0</v>
      </c>
      <c r="AI140" s="104">
        <v>0</v>
      </c>
      <c r="AJ140" s="104">
        <v>35225</v>
      </c>
      <c r="AK140" s="104">
        <v>0</v>
      </c>
      <c r="AL140" s="104">
        <v>217</v>
      </c>
      <c r="AM140" s="104">
        <v>0</v>
      </c>
      <c r="AN140" s="104">
        <v>110</v>
      </c>
      <c r="AO140" s="106">
        <v>12</v>
      </c>
      <c r="AP140" s="106">
        <v>4.33</v>
      </c>
      <c r="AQ140" s="106">
        <v>11.2</v>
      </c>
      <c r="AR140" s="105">
        <v>3.5166666666666671</v>
      </c>
      <c r="AS140" s="105">
        <v>-0.81239241361617998</v>
      </c>
      <c r="AT140" s="104">
        <v>29</v>
      </c>
      <c r="AU140" s="106">
        <v>98.400001525878906</v>
      </c>
      <c r="AV140" s="105">
        <v>95.536109924316406</v>
      </c>
      <c r="AW140" s="105">
        <v>51.3</v>
      </c>
      <c r="AX140" s="105">
        <v>104.77</v>
      </c>
      <c r="AY140" s="104">
        <v>74000</v>
      </c>
      <c r="AZ140" s="106">
        <v>88.597886900000006</v>
      </c>
      <c r="BA140" s="106">
        <v>97.9626734</v>
      </c>
      <c r="BB140" s="104">
        <v>9690.7744140625</v>
      </c>
      <c r="BC140" s="104">
        <v>6811297</v>
      </c>
      <c r="BD140" s="104">
        <v>6601582</v>
      </c>
      <c r="BE140" s="104">
        <v>397300</v>
      </c>
      <c r="BF140" s="104"/>
    </row>
    <row r="141" spans="1:58" x14ac:dyDescent="0.35">
      <c r="A141" s="128" t="s">
        <v>251</v>
      </c>
      <c r="B141" s="107" t="s">
        <v>250</v>
      </c>
      <c r="C141" s="104">
        <v>51593.93894736842</v>
      </c>
      <c r="D141" s="104">
        <v>24591.648421052632</v>
      </c>
      <c r="E141" s="104">
        <v>174814.49000000002</v>
      </c>
      <c r="F141" s="104">
        <v>2270.9360000000001</v>
      </c>
      <c r="G141" s="104">
        <v>0</v>
      </c>
      <c r="H141" s="104">
        <v>0</v>
      </c>
      <c r="I141" s="104">
        <v>0</v>
      </c>
      <c r="J141" s="104">
        <v>100651</v>
      </c>
      <c r="K141" s="105">
        <v>0.152</v>
      </c>
      <c r="L141" s="105">
        <v>9.0909090909090898E-2</v>
      </c>
      <c r="M141" s="105">
        <v>0.36881084596229091</v>
      </c>
      <c r="N141" s="105">
        <v>2.382762374109787E-2</v>
      </c>
      <c r="O141" s="104">
        <v>0</v>
      </c>
      <c r="P141" s="104">
        <v>0</v>
      </c>
      <c r="Q141" s="105">
        <v>0.75</v>
      </c>
      <c r="R141" s="105">
        <v>4.3195900000000002E-2</v>
      </c>
      <c r="S141" s="104">
        <v>45061227</v>
      </c>
      <c r="T141" s="104">
        <v>244.78</v>
      </c>
      <c r="U141" s="104">
        <v>-155.88999999999999</v>
      </c>
      <c r="V141" s="105">
        <v>-3.7510150577873E-3</v>
      </c>
      <c r="W141" s="106">
        <v>15</v>
      </c>
      <c r="X141" s="106">
        <v>3.0999999046325701</v>
      </c>
      <c r="Y141" s="105">
        <v>1.1319999694824201</v>
      </c>
      <c r="Z141" s="104">
        <v>83</v>
      </c>
      <c r="AA141" s="104">
        <v>116</v>
      </c>
      <c r="AB141" s="106">
        <v>0.3</v>
      </c>
      <c r="AC141" s="105">
        <v>671.003662109375</v>
      </c>
      <c r="AD141" s="105">
        <v>68</v>
      </c>
      <c r="AE141" s="106">
        <v>1</v>
      </c>
      <c r="AF141" s="105">
        <v>0.367588629125503</v>
      </c>
      <c r="AG141" s="105">
        <v>43.799999237060497</v>
      </c>
      <c r="AH141" s="104">
        <v>21493</v>
      </c>
      <c r="AI141" s="104">
        <v>2188505</v>
      </c>
      <c r="AJ141" s="104">
        <v>9319</v>
      </c>
      <c r="AK141" s="104">
        <v>59302</v>
      </c>
      <c r="AL141" s="104">
        <v>1978</v>
      </c>
      <c r="AM141" s="104">
        <v>0</v>
      </c>
      <c r="AN141" s="104">
        <v>121</v>
      </c>
      <c r="AO141" s="106">
        <v>7.9</v>
      </c>
      <c r="AP141" s="106">
        <v>3.87</v>
      </c>
      <c r="AQ141" s="106">
        <v>3.4</v>
      </c>
      <c r="AR141" s="105">
        <v>3.55</v>
      </c>
      <c r="AS141" s="105">
        <v>-0.127888694405556</v>
      </c>
      <c r="AT141" s="104">
        <v>35</v>
      </c>
      <c r="AU141" s="106">
        <v>94.851745605468807</v>
      </c>
      <c r="AV141" s="105">
        <v>94.173667907714801</v>
      </c>
      <c r="AW141" s="105">
        <v>45.5</v>
      </c>
      <c r="AX141" s="105">
        <v>117.06</v>
      </c>
      <c r="AY141" s="104">
        <v>84000</v>
      </c>
      <c r="AZ141" s="106">
        <v>76.193446199999997</v>
      </c>
      <c r="BA141" s="106">
        <v>86.697263300000003</v>
      </c>
      <c r="BB141" s="104">
        <v>13434.1259765625</v>
      </c>
      <c r="BC141" s="104">
        <v>32165484</v>
      </c>
      <c r="BD141" s="104">
        <v>30776225</v>
      </c>
      <c r="BE141" s="104">
        <v>1280000</v>
      </c>
      <c r="BF141" s="104"/>
    </row>
    <row r="142" spans="1:58" x14ac:dyDescent="0.35">
      <c r="A142" s="128" t="s">
        <v>253</v>
      </c>
      <c r="B142" s="107" t="s">
        <v>252</v>
      </c>
      <c r="C142" s="104">
        <v>158666.00210526315</v>
      </c>
      <c r="D142" s="104">
        <v>92338.604210526319</v>
      </c>
      <c r="E142" s="104">
        <v>484019.65700000001</v>
      </c>
      <c r="F142" s="104">
        <v>4514.1379999999999</v>
      </c>
      <c r="G142" s="104">
        <v>1744679.1390000002</v>
      </c>
      <c r="H142" s="104">
        <v>1222043.2575000001</v>
      </c>
      <c r="I142" s="104">
        <v>769583.64600000007</v>
      </c>
      <c r="J142" s="104">
        <v>122365</v>
      </c>
      <c r="K142" s="105">
        <v>0.182</v>
      </c>
      <c r="L142" s="105">
        <v>3.03030303030303E-2</v>
      </c>
      <c r="M142" s="105">
        <v>0.84182896453520839</v>
      </c>
      <c r="N142" s="105">
        <v>0.53012276545914661</v>
      </c>
      <c r="O142" s="104">
        <v>0</v>
      </c>
      <c r="P142" s="104">
        <v>4</v>
      </c>
      <c r="Q142" s="105">
        <v>0.69899999999999995</v>
      </c>
      <c r="R142" s="105">
        <v>3.2807500000000003E-2</v>
      </c>
      <c r="S142" s="104">
        <v>92464929</v>
      </c>
      <c r="T142" s="104">
        <v>272.20999999999998</v>
      </c>
      <c r="U142" s="104">
        <v>163.28</v>
      </c>
      <c r="V142" s="105">
        <v>4.2496614158153499E-2</v>
      </c>
      <c r="W142" s="106">
        <v>28.100000381469702</v>
      </c>
      <c r="X142" s="106">
        <v>20.200000762939499</v>
      </c>
      <c r="Y142" s="105" t="s">
        <v>441</v>
      </c>
      <c r="Z142" s="104">
        <v>89</v>
      </c>
      <c r="AA142" s="104">
        <v>554</v>
      </c>
      <c r="AB142" s="106">
        <v>0.1</v>
      </c>
      <c r="AC142" s="105">
        <v>322.77798461914102</v>
      </c>
      <c r="AD142" s="105">
        <v>114</v>
      </c>
      <c r="AE142" s="106">
        <v>0</v>
      </c>
      <c r="AF142" s="105">
        <v>0.42743586830778901</v>
      </c>
      <c r="AG142" s="105">
        <v>43.040000915527301</v>
      </c>
      <c r="AH142" s="104">
        <v>5534812</v>
      </c>
      <c r="AI142" s="104">
        <v>4866405</v>
      </c>
      <c r="AJ142" s="104">
        <v>7288203</v>
      </c>
      <c r="AK142" s="104">
        <v>287288</v>
      </c>
      <c r="AL142" s="104">
        <v>574</v>
      </c>
      <c r="AM142" s="104">
        <v>0</v>
      </c>
      <c r="AN142" s="104">
        <v>117</v>
      </c>
      <c r="AO142" s="106">
        <v>13.8</v>
      </c>
      <c r="AP142" s="106">
        <v>6.84</v>
      </c>
      <c r="AQ142" s="106">
        <v>2.6</v>
      </c>
      <c r="AR142" s="105">
        <v>3.6166666666666671</v>
      </c>
      <c r="AS142" s="105">
        <v>-6.2704801559448201E-2</v>
      </c>
      <c r="AT142" s="104">
        <v>36</v>
      </c>
      <c r="AU142" s="106">
        <v>90.981613159179702</v>
      </c>
      <c r="AV142" s="105">
        <v>96.618026733398395</v>
      </c>
      <c r="AW142" s="105">
        <v>55.5</v>
      </c>
      <c r="AX142" s="105">
        <v>109.17</v>
      </c>
      <c r="AY142" s="104">
        <v>150000</v>
      </c>
      <c r="AZ142" s="106">
        <v>73.934905000000001</v>
      </c>
      <c r="BA142" s="106">
        <v>91.791846899999996</v>
      </c>
      <c r="BB142" s="104">
        <v>8342.8046875</v>
      </c>
      <c r="BC142" s="104">
        <v>104918088</v>
      </c>
      <c r="BD142" s="104">
        <v>99813948</v>
      </c>
      <c r="BE142" s="104">
        <v>298170</v>
      </c>
      <c r="BF142" s="104"/>
    </row>
    <row r="143" spans="1:58" x14ac:dyDescent="0.35">
      <c r="A143" s="128" t="s">
        <v>255</v>
      </c>
      <c r="B143" s="107" t="s">
        <v>254</v>
      </c>
      <c r="C143" s="104">
        <v>2958.2126315789474</v>
      </c>
      <c r="D143" s="104">
        <v>0</v>
      </c>
      <c r="E143" s="104">
        <v>170252.84900000002</v>
      </c>
      <c r="F143" s="104">
        <v>0</v>
      </c>
      <c r="G143" s="104">
        <v>0</v>
      </c>
      <c r="H143" s="104">
        <v>0</v>
      </c>
      <c r="I143" s="104">
        <v>0</v>
      </c>
      <c r="J143" s="104">
        <v>0</v>
      </c>
      <c r="K143" s="105">
        <v>0</v>
      </c>
      <c r="L143" s="105">
        <v>9.0909090909090898E-2</v>
      </c>
      <c r="M143" s="105">
        <v>8.8668173788136601E-3</v>
      </c>
      <c r="N143" s="105">
        <v>7.0045751186755562E-3</v>
      </c>
      <c r="O143" s="104">
        <v>0</v>
      </c>
      <c r="P143" s="104">
        <v>0</v>
      </c>
      <c r="Q143" s="105">
        <v>0.86499999999999999</v>
      </c>
      <c r="R143" s="105" t="s">
        <v>441</v>
      </c>
      <c r="S143" s="104">
        <v>100000</v>
      </c>
      <c r="T143" s="104">
        <v>0</v>
      </c>
      <c r="U143" s="104">
        <v>0</v>
      </c>
      <c r="V143" s="105" t="s">
        <v>441</v>
      </c>
      <c r="W143" s="106">
        <v>4.6999998092651403</v>
      </c>
      <c r="X143" s="106" t="s">
        <v>441</v>
      </c>
      <c r="Y143" s="105">
        <v>2.2190001010894802</v>
      </c>
      <c r="Z143" s="104">
        <v>96</v>
      </c>
      <c r="AA143" s="104">
        <v>17</v>
      </c>
      <c r="AB143" s="106">
        <v>0.1</v>
      </c>
      <c r="AC143" s="105">
        <v>1704.19604492188</v>
      </c>
      <c r="AD143" s="105">
        <v>3</v>
      </c>
      <c r="AE143" s="106" t="s">
        <v>441</v>
      </c>
      <c r="AF143" s="105">
        <v>0.132132453485799</v>
      </c>
      <c r="AG143" s="105">
        <v>32.080001831054702</v>
      </c>
      <c r="AH143" s="104">
        <v>3</v>
      </c>
      <c r="AI143" s="104">
        <v>5844</v>
      </c>
      <c r="AJ143" s="104">
        <v>0</v>
      </c>
      <c r="AK143" s="104">
        <v>0</v>
      </c>
      <c r="AL143" s="104">
        <v>12381</v>
      </c>
      <c r="AM143" s="104">
        <v>0</v>
      </c>
      <c r="AN143" s="104">
        <v>138</v>
      </c>
      <c r="AO143" s="106">
        <v>2.4</v>
      </c>
      <c r="AP143" s="106">
        <v>2.65</v>
      </c>
      <c r="AQ143" s="106">
        <v>7</v>
      </c>
      <c r="AR143" s="105">
        <v>3.2833333333333328</v>
      </c>
      <c r="AS143" s="105">
        <v>0.63456708192825295</v>
      </c>
      <c r="AT143" s="104">
        <v>60</v>
      </c>
      <c r="AU143" s="106">
        <v>100</v>
      </c>
      <c r="AV143" s="105">
        <v>99.787422180175795</v>
      </c>
      <c r="AW143" s="105">
        <v>73.3</v>
      </c>
      <c r="AX143" s="105">
        <v>146.21</v>
      </c>
      <c r="AY143" s="104">
        <v>610000</v>
      </c>
      <c r="AZ143" s="106">
        <v>97.210426999999996</v>
      </c>
      <c r="BA143" s="106">
        <v>98.346251199999998</v>
      </c>
      <c r="BB143" s="104">
        <v>29291.353515625</v>
      </c>
      <c r="BC143" s="104">
        <v>37975840</v>
      </c>
      <c r="BD143" s="104">
        <v>38173722</v>
      </c>
      <c r="BE143" s="104">
        <v>304150</v>
      </c>
      <c r="BF143" s="104"/>
    </row>
    <row r="144" spans="1:58" x14ac:dyDescent="0.35">
      <c r="A144" s="128" t="s">
        <v>257</v>
      </c>
      <c r="B144" s="107" t="s">
        <v>256</v>
      </c>
      <c r="C144" s="104">
        <v>17011.322105263156</v>
      </c>
      <c r="D144" s="104">
        <v>0</v>
      </c>
      <c r="E144" s="104">
        <v>17422.981</v>
      </c>
      <c r="F144" s="104">
        <v>31.713999999999999</v>
      </c>
      <c r="G144" s="104">
        <v>469.83850000000001</v>
      </c>
      <c r="H144" s="104">
        <v>0</v>
      </c>
      <c r="I144" s="104">
        <v>0</v>
      </c>
      <c r="J144" s="104">
        <v>0</v>
      </c>
      <c r="K144" s="105">
        <v>6.0999999999999999E-2</v>
      </c>
      <c r="L144" s="105">
        <v>0.12121212121212099</v>
      </c>
      <c r="M144" s="105">
        <v>2.7387712269312781E-3</v>
      </c>
      <c r="N144" s="105">
        <v>1.2505571953431208E-3</v>
      </c>
      <c r="O144" s="104">
        <v>0</v>
      </c>
      <c r="P144" s="104">
        <v>0</v>
      </c>
      <c r="Q144" s="105">
        <v>0.84699999999999998</v>
      </c>
      <c r="R144" s="105" t="s">
        <v>441</v>
      </c>
      <c r="S144" s="104">
        <v>212877</v>
      </c>
      <c r="T144" s="104">
        <v>0</v>
      </c>
      <c r="U144" s="104">
        <v>0</v>
      </c>
      <c r="V144" s="105" t="s">
        <v>441</v>
      </c>
      <c r="W144" s="106">
        <v>3.7000000476837198</v>
      </c>
      <c r="X144" s="106" t="s">
        <v>441</v>
      </c>
      <c r="Y144" s="105">
        <v>4.0999999046325701</v>
      </c>
      <c r="Z144" s="104">
        <v>98</v>
      </c>
      <c r="AA144" s="104">
        <v>20</v>
      </c>
      <c r="AB144" s="106" t="s">
        <v>441</v>
      </c>
      <c r="AC144" s="105">
        <v>2661.39697265625</v>
      </c>
      <c r="AD144" s="105">
        <v>10</v>
      </c>
      <c r="AE144" s="106" t="s">
        <v>441</v>
      </c>
      <c r="AF144" s="105">
        <v>8.7788980248375906E-2</v>
      </c>
      <c r="AG144" s="105">
        <v>36.040000915527301</v>
      </c>
      <c r="AH144" s="104">
        <v>1161</v>
      </c>
      <c r="AI144" s="104">
        <v>3475</v>
      </c>
      <c r="AJ144" s="104">
        <v>417</v>
      </c>
      <c r="AK144" s="104">
        <v>0</v>
      </c>
      <c r="AL144" s="104">
        <v>1835</v>
      </c>
      <c r="AM144" s="104">
        <v>0</v>
      </c>
      <c r="AN144" s="104">
        <v>140</v>
      </c>
      <c r="AO144" s="106">
        <v>2.4</v>
      </c>
      <c r="AP144" s="106">
        <v>2.4700000000000002</v>
      </c>
      <c r="AQ144" s="106">
        <v>9</v>
      </c>
      <c r="AR144" s="105">
        <v>3.95</v>
      </c>
      <c r="AS144" s="105">
        <v>1.3321720361709599</v>
      </c>
      <c r="AT144" s="104">
        <v>64</v>
      </c>
      <c r="AU144" s="106">
        <v>100</v>
      </c>
      <c r="AV144" s="105">
        <v>95.428108215332003</v>
      </c>
      <c r="AW144" s="105">
        <v>70.400000000000006</v>
      </c>
      <c r="AX144" s="105">
        <v>109.09</v>
      </c>
      <c r="AY144" s="104">
        <v>160000</v>
      </c>
      <c r="AZ144" s="106">
        <v>99.669039100000006</v>
      </c>
      <c r="BA144" s="106">
        <v>100</v>
      </c>
      <c r="BB144" s="104">
        <v>32198.8203125</v>
      </c>
      <c r="BC144" s="104">
        <v>10293718</v>
      </c>
      <c r="BD144" s="104">
        <v>10210890</v>
      </c>
      <c r="BE144" s="104">
        <v>91470</v>
      </c>
      <c r="BF144" s="104"/>
    </row>
    <row r="145" spans="1:58" x14ac:dyDescent="0.35">
      <c r="A145" s="128" t="s">
        <v>259</v>
      </c>
      <c r="B145" s="107" t="s">
        <v>258</v>
      </c>
      <c r="C145" s="104">
        <v>205.68421052631578</v>
      </c>
      <c r="D145" s="104">
        <v>0</v>
      </c>
      <c r="E145" s="104">
        <v>11.929500000000001</v>
      </c>
      <c r="F145" s="104">
        <v>5.6000000000000001E-2</v>
      </c>
      <c r="G145" s="104">
        <v>0</v>
      </c>
      <c r="H145" s="104">
        <v>0</v>
      </c>
      <c r="I145" s="104">
        <v>0</v>
      </c>
      <c r="J145" s="104">
        <v>0</v>
      </c>
      <c r="K145" s="105">
        <v>0</v>
      </c>
      <c r="L145" s="105">
        <v>0.18181818181818199</v>
      </c>
      <c r="M145" s="105">
        <v>9.2284950147804093E-3</v>
      </c>
      <c r="N145" s="105">
        <v>9.9531776782096253E-4</v>
      </c>
      <c r="O145" s="104">
        <v>0</v>
      </c>
      <c r="P145" s="104">
        <v>0</v>
      </c>
      <c r="Q145" s="105">
        <v>0.85599999999999998</v>
      </c>
      <c r="R145" s="105" t="s">
        <v>441</v>
      </c>
      <c r="S145" s="104">
        <v>3500000</v>
      </c>
      <c r="T145" s="104">
        <v>0</v>
      </c>
      <c r="U145" s="104">
        <v>0</v>
      </c>
      <c r="V145" s="105" t="s">
        <v>441</v>
      </c>
      <c r="W145" s="106">
        <v>7.5999999046325701</v>
      </c>
      <c r="X145" s="106" t="s">
        <v>441</v>
      </c>
      <c r="Y145" s="105">
        <v>7.7389998435974103</v>
      </c>
      <c r="Z145" s="104">
        <v>99</v>
      </c>
      <c r="AA145" s="104">
        <v>26</v>
      </c>
      <c r="AB145" s="106">
        <v>0.1</v>
      </c>
      <c r="AC145" s="105">
        <v>3900.2861328125</v>
      </c>
      <c r="AD145" s="105">
        <v>13</v>
      </c>
      <c r="AE145" s="106" t="s">
        <v>441</v>
      </c>
      <c r="AF145" s="105">
        <v>0.205816107127896</v>
      </c>
      <c r="AG145" s="105" t="s">
        <v>441</v>
      </c>
      <c r="AH145" s="104">
        <v>0</v>
      </c>
      <c r="AI145" s="104">
        <v>0</v>
      </c>
      <c r="AJ145" s="104">
        <v>1500</v>
      </c>
      <c r="AK145" s="104">
        <v>0</v>
      </c>
      <c r="AL145" s="104">
        <v>189</v>
      </c>
      <c r="AM145" s="104">
        <v>0</v>
      </c>
      <c r="AN145" s="104">
        <v>140</v>
      </c>
      <c r="AO145" s="106">
        <v>4.4000000000000004</v>
      </c>
      <c r="AP145" s="106">
        <v>1.75</v>
      </c>
      <c r="AQ145" s="106">
        <v>6.3</v>
      </c>
      <c r="AR145" s="105">
        <v>3.1333333333333333</v>
      </c>
      <c r="AS145" s="105">
        <v>0.74289619922637895</v>
      </c>
      <c r="AT145" s="104">
        <v>62</v>
      </c>
      <c r="AU145" s="106">
        <v>100</v>
      </c>
      <c r="AV145" s="105">
        <v>97.757087707519503</v>
      </c>
      <c r="AW145" s="105">
        <v>94.3</v>
      </c>
      <c r="AX145" s="105">
        <v>147.1</v>
      </c>
      <c r="AY145" s="104">
        <v>11000</v>
      </c>
      <c r="AZ145" s="106">
        <v>98.018420399999997</v>
      </c>
      <c r="BA145" s="106">
        <v>100</v>
      </c>
      <c r="BB145" s="104">
        <v>128378.296875</v>
      </c>
      <c r="BC145" s="104">
        <v>2639211</v>
      </c>
      <c r="BD145" s="104">
        <v>2228516</v>
      </c>
      <c r="BE145" s="104">
        <v>11610</v>
      </c>
      <c r="BF145" s="104"/>
    </row>
    <row r="146" spans="1:58" x14ac:dyDescent="0.35">
      <c r="A146" s="128" t="s">
        <v>261</v>
      </c>
      <c r="B146" s="107" t="s">
        <v>260</v>
      </c>
      <c r="C146" s="104">
        <v>38474.610526315788</v>
      </c>
      <c r="D146" s="104">
        <v>2301.1768421052629</v>
      </c>
      <c r="E146" s="104">
        <v>165579.10950000002</v>
      </c>
      <c r="F146" s="104">
        <v>0</v>
      </c>
      <c r="G146" s="104">
        <v>0</v>
      </c>
      <c r="H146" s="104">
        <v>0</v>
      </c>
      <c r="I146" s="104">
        <v>0</v>
      </c>
      <c r="J146" s="104">
        <v>0</v>
      </c>
      <c r="K146" s="105">
        <v>0.03</v>
      </c>
      <c r="L146" s="105">
        <v>0.15151515151515199</v>
      </c>
      <c r="M146" s="105">
        <v>0.19390131043721345</v>
      </c>
      <c r="N146" s="105">
        <v>0.12669570504388369</v>
      </c>
      <c r="O146" s="104">
        <v>0</v>
      </c>
      <c r="P146" s="104">
        <v>0</v>
      </c>
      <c r="Q146" s="105">
        <v>0.81100000000000005</v>
      </c>
      <c r="R146" s="105" t="s">
        <v>441</v>
      </c>
      <c r="S146" s="104">
        <v>0</v>
      </c>
      <c r="T146" s="104">
        <v>0</v>
      </c>
      <c r="U146" s="104">
        <v>0</v>
      </c>
      <c r="V146" s="105" t="s">
        <v>441</v>
      </c>
      <c r="W146" s="106">
        <v>7.8000001907348597</v>
      </c>
      <c r="X146" s="106" t="s">
        <v>441</v>
      </c>
      <c r="Y146" s="105">
        <v>2.4479999542236301</v>
      </c>
      <c r="Z146" s="104">
        <v>86</v>
      </c>
      <c r="AA146" s="104">
        <v>72</v>
      </c>
      <c r="AB146" s="106">
        <v>0.1</v>
      </c>
      <c r="AC146" s="105">
        <v>1090.41650390625</v>
      </c>
      <c r="AD146" s="105">
        <v>31</v>
      </c>
      <c r="AE146" s="106" t="s">
        <v>441</v>
      </c>
      <c r="AF146" s="105">
        <v>0.31050228542881703</v>
      </c>
      <c r="AG146" s="105">
        <v>28.299999237060501</v>
      </c>
      <c r="AH146" s="104">
        <v>300</v>
      </c>
      <c r="AI146" s="104">
        <v>137</v>
      </c>
      <c r="AJ146" s="104">
        <v>1200</v>
      </c>
      <c r="AK146" s="104">
        <v>0</v>
      </c>
      <c r="AL146" s="104">
        <v>4072</v>
      </c>
      <c r="AM146" s="104">
        <v>0</v>
      </c>
      <c r="AN146" s="104">
        <v>135</v>
      </c>
      <c r="AO146" s="106">
        <v>2.4</v>
      </c>
      <c r="AP146" s="106">
        <v>3.7</v>
      </c>
      <c r="AQ146" s="106">
        <v>4.3</v>
      </c>
      <c r="AR146" s="105">
        <v>3.5</v>
      </c>
      <c r="AS146" s="105">
        <v>-0.17338299751281699</v>
      </c>
      <c r="AT146" s="104">
        <v>47</v>
      </c>
      <c r="AU146" s="106">
        <v>100</v>
      </c>
      <c r="AV146" s="105">
        <v>98.757026672363295</v>
      </c>
      <c r="AW146" s="105">
        <v>59.5</v>
      </c>
      <c r="AX146" s="105">
        <v>106.43</v>
      </c>
      <c r="AY146" s="104">
        <v>200000</v>
      </c>
      <c r="AZ146" s="106">
        <v>79.076551499999994</v>
      </c>
      <c r="BA146" s="106">
        <v>100</v>
      </c>
      <c r="BB146" s="104">
        <v>25840.8359375</v>
      </c>
      <c r="BC146" s="104">
        <v>19586540</v>
      </c>
      <c r="BD146" s="104">
        <v>19332397</v>
      </c>
      <c r="BE146" s="104">
        <v>230160</v>
      </c>
      <c r="BF146" s="104"/>
    </row>
    <row r="147" spans="1:58" x14ac:dyDescent="0.35">
      <c r="A147" s="128" t="s">
        <v>376</v>
      </c>
      <c r="B147" s="107" t="s">
        <v>262</v>
      </c>
      <c r="C147" s="104">
        <v>36570.442105263159</v>
      </c>
      <c r="D147" s="104">
        <v>10927.461052631579</v>
      </c>
      <c r="E147" s="104">
        <v>1004502.8620000001</v>
      </c>
      <c r="F147" s="104">
        <v>55.793999999999997</v>
      </c>
      <c r="G147" s="104">
        <v>19041.7425</v>
      </c>
      <c r="H147" s="104">
        <v>573.01949999999999</v>
      </c>
      <c r="I147" s="104">
        <v>9677.9259999999995</v>
      </c>
      <c r="J147" s="104">
        <v>30303</v>
      </c>
      <c r="K147" s="105">
        <v>0.152</v>
      </c>
      <c r="L147" s="105">
        <v>0.15151515151515199</v>
      </c>
      <c r="M147" s="105">
        <v>0.93358128520421479</v>
      </c>
      <c r="N147" s="105">
        <v>0.75693721386280577</v>
      </c>
      <c r="O147" s="104">
        <v>0</v>
      </c>
      <c r="P147" s="104">
        <v>0</v>
      </c>
      <c r="Q147" s="105">
        <v>0.81599999999999995</v>
      </c>
      <c r="R147" s="105" t="s">
        <v>441</v>
      </c>
      <c r="S147" s="104">
        <v>662474</v>
      </c>
      <c r="T147" s="104">
        <v>0</v>
      </c>
      <c r="U147" s="104">
        <v>0</v>
      </c>
      <c r="V147" s="105" t="s">
        <v>441</v>
      </c>
      <c r="W147" s="106">
        <v>7.5999999046325701</v>
      </c>
      <c r="X147" s="106" t="s">
        <v>441</v>
      </c>
      <c r="Y147" s="105">
        <v>4.30889987945557</v>
      </c>
      <c r="Z147" s="104">
        <v>98</v>
      </c>
      <c r="AA147" s="104">
        <v>60</v>
      </c>
      <c r="AB147" s="106" t="s">
        <v>441</v>
      </c>
      <c r="AC147" s="105">
        <v>1414.0283203125</v>
      </c>
      <c r="AD147" s="105">
        <v>25</v>
      </c>
      <c r="AE147" s="106" t="s">
        <v>441</v>
      </c>
      <c r="AF147" s="105">
        <v>0.25745810745039499</v>
      </c>
      <c r="AG147" s="105">
        <v>41.590000152587898</v>
      </c>
      <c r="AH147" s="104">
        <v>11696</v>
      </c>
      <c r="AI147" s="104">
        <v>15922</v>
      </c>
      <c r="AJ147" s="104">
        <v>14975</v>
      </c>
      <c r="AK147" s="104">
        <v>19327</v>
      </c>
      <c r="AL147" s="104">
        <v>104644</v>
      </c>
      <c r="AM147" s="104">
        <v>13</v>
      </c>
      <c r="AN147" s="104">
        <v>136</v>
      </c>
      <c r="AO147" s="106">
        <v>2.4</v>
      </c>
      <c r="AP147" s="106">
        <v>4.3</v>
      </c>
      <c r="AQ147" s="106">
        <v>5.2</v>
      </c>
      <c r="AR147" s="105" t="s">
        <v>441</v>
      </c>
      <c r="AS147" s="105">
        <v>-7.7605202794074998E-2</v>
      </c>
      <c r="AT147" s="104">
        <v>28</v>
      </c>
      <c r="AU147" s="106">
        <v>100</v>
      </c>
      <c r="AV147" s="105">
        <v>99.719566345214801</v>
      </c>
      <c r="AW147" s="105">
        <v>73.099999999999994</v>
      </c>
      <c r="AX147" s="105">
        <v>163.26</v>
      </c>
      <c r="AY147" s="104">
        <v>1900000</v>
      </c>
      <c r="AZ147" s="106">
        <v>72.224308699999995</v>
      </c>
      <c r="BA147" s="106">
        <v>96.939147899999995</v>
      </c>
      <c r="BB147" s="104">
        <v>25532.99609375</v>
      </c>
      <c r="BC147" s="104">
        <v>144495040</v>
      </c>
      <c r="BD147" s="104">
        <v>142097859</v>
      </c>
      <c r="BE147" s="104">
        <v>16376870</v>
      </c>
      <c r="BF147" s="104"/>
    </row>
    <row r="148" spans="1:58" x14ac:dyDescent="0.35">
      <c r="A148" s="128" t="s">
        <v>264</v>
      </c>
      <c r="B148" s="107" t="s">
        <v>263</v>
      </c>
      <c r="C148" s="104">
        <v>11389.696842105262</v>
      </c>
      <c r="D148" s="104">
        <v>0</v>
      </c>
      <c r="E148" s="104">
        <v>32010.6535</v>
      </c>
      <c r="F148" s="104">
        <v>0</v>
      </c>
      <c r="G148" s="104">
        <v>0</v>
      </c>
      <c r="H148" s="104">
        <v>0</v>
      </c>
      <c r="I148" s="104">
        <v>0</v>
      </c>
      <c r="J148" s="104">
        <v>74440</v>
      </c>
      <c r="K148" s="105">
        <v>0.152</v>
      </c>
      <c r="L148" s="105">
        <v>0.12121212121212099</v>
      </c>
      <c r="M148" s="105">
        <v>0.30969410311082113</v>
      </c>
      <c r="N148" s="105">
        <v>0.10633054692829678</v>
      </c>
      <c r="O148" s="104">
        <v>0</v>
      </c>
      <c r="P148" s="104">
        <v>0</v>
      </c>
      <c r="Q148" s="105">
        <v>0.52400000000000002</v>
      </c>
      <c r="R148" s="105">
        <v>0.266088336706162</v>
      </c>
      <c r="S148" s="104">
        <v>43217594</v>
      </c>
      <c r="T148" s="104">
        <v>495.74</v>
      </c>
      <c r="U148" s="104">
        <v>507.73</v>
      </c>
      <c r="V148" s="105">
        <v>13.7151889801025</v>
      </c>
      <c r="W148" s="106">
        <v>37.900001525878899</v>
      </c>
      <c r="X148" s="106">
        <v>11.699999809265099</v>
      </c>
      <c r="Y148" s="105">
        <v>5.6000001728534698E-2</v>
      </c>
      <c r="Z148" s="104">
        <v>95</v>
      </c>
      <c r="AA148" s="104">
        <v>57</v>
      </c>
      <c r="AB148" s="106">
        <v>3.1</v>
      </c>
      <c r="AC148" s="105">
        <v>143.18533325195301</v>
      </c>
      <c r="AD148" s="105">
        <v>290</v>
      </c>
      <c r="AE148" s="106">
        <v>33</v>
      </c>
      <c r="AF148" s="105">
        <v>0.38130451595579101</v>
      </c>
      <c r="AG148" s="105">
        <v>51.340000152587898</v>
      </c>
      <c r="AH148" s="104">
        <v>4000</v>
      </c>
      <c r="AI148" s="104">
        <v>6553</v>
      </c>
      <c r="AJ148" s="104">
        <v>26423</v>
      </c>
      <c r="AK148" s="104">
        <v>0</v>
      </c>
      <c r="AL148" s="104">
        <v>148822</v>
      </c>
      <c r="AM148" s="104">
        <v>1790</v>
      </c>
      <c r="AN148" s="104">
        <v>96</v>
      </c>
      <c r="AO148" s="106">
        <v>41.1</v>
      </c>
      <c r="AP148" s="106">
        <v>8.6199999999999992</v>
      </c>
      <c r="AQ148" s="106">
        <v>10.5</v>
      </c>
      <c r="AR148" s="105">
        <v>3.8</v>
      </c>
      <c r="AS148" s="105">
        <v>0.26087430119514499</v>
      </c>
      <c r="AT148" s="104">
        <v>56</v>
      </c>
      <c r="AU148" s="106">
        <v>29.370000839233398</v>
      </c>
      <c r="AV148" s="105">
        <v>71.243499755859403</v>
      </c>
      <c r="AW148" s="105">
        <v>20</v>
      </c>
      <c r="AX148" s="105">
        <v>69.92</v>
      </c>
      <c r="AY148" s="104">
        <v>8100</v>
      </c>
      <c r="AZ148" s="106">
        <v>61.644817500000002</v>
      </c>
      <c r="BA148" s="106">
        <v>76.129628199999999</v>
      </c>
      <c r="BB148" s="104">
        <v>2035.65405273438</v>
      </c>
      <c r="BC148" s="104">
        <v>12208407</v>
      </c>
      <c r="BD148" s="104">
        <v>11597128</v>
      </c>
      <c r="BE148" s="104">
        <v>24670</v>
      </c>
      <c r="BF148" s="104"/>
    </row>
    <row r="149" spans="1:58" x14ac:dyDescent="0.35">
      <c r="A149" s="128" t="s">
        <v>266</v>
      </c>
      <c r="B149" s="107" t="s">
        <v>265</v>
      </c>
      <c r="C149" s="104">
        <v>0</v>
      </c>
      <c r="D149" s="104">
        <v>0</v>
      </c>
      <c r="E149" s="104" t="s">
        <v>441</v>
      </c>
      <c r="F149" s="104">
        <v>0</v>
      </c>
      <c r="G149" s="104">
        <v>1054.1959999999999</v>
      </c>
      <c r="H149" s="104">
        <v>332.904</v>
      </c>
      <c r="I149" s="104">
        <v>307.39799999999997</v>
      </c>
      <c r="J149" s="104">
        <v>0</v>
      </c>
      <c r="K149" s="105">
        <v>0</v>
      </c>
      <c r="L149" s="105">
        <v>0.27272727272727298</v>
      </c>
      <c r="M149" s="105">
        <v>7.6579318771372552E-5</v>
      </c>
      <c r="N149" s="105">
        <v>7.7467270626283002E-6</v>
      </c>
      <c r="O149" s="104">
        <v>0</v>
      </c>
      <c r="P149" s="104">
        <v>0</v>
      </c>
      <c r="Q149" s="105">
        <v>0.77800000000000002</v>
      </c>
      <c r="R149" s="105" t="s">
        <v>441</v>
      </c>
      <c r="S149" s="104">
        <v>733517</v>
      </c>
      <c r="T149" s="104">
        <v>0</v>
      </c>
      <c r="U149" s="104">
        <v>0</v>
      </c>
      <c r="V149" s="105" t="s">
        <v>441</v>
      </c>
      <c r="W149" s="106">
        <v>13.699999809265099</v>
      </c>
      <c r="X149" s="106" t="s">
        <v>441</v>
      </c>
      <c r="Y149" s="105" t="s">
        <v>441</v>
      </c>
      <c r="Z149" s="104">
        <v>93</v>
      </c>
      <c r="AA149" s="104">
        <v>2.0999999046325701</v>
      </c>
      <c r="AB149" s="106" t="s">
        <v>441</v>
      </c>
      <c r="AC149" s="105">
        <v>1442.73364257813</v>
      </c>
      <c r="AD149" s="105" t="s">
        <v>441</v>
      </c>
      <c r="AE149" s="106" t="s">
        <v>441</v>
      </c>
      <c r="AF149" s="105" t="s">
        <v>441</v>
      </c>
      <c r="AG149" s="105">
        <v>38</v>
      </c>
      <c r="AH149" s="104">
        <v>0</v>
      </c>
      <c r="AI149" s="104">
        <v>0</v>
      </c>
      <c r="AJ149" s="104">
        <v>0</v>
      </c>
      <c r="AK149" s="104">
        <v>0</v>
      </c>
      <c r="AL149" s="104">
        <v>0</v>
      </c>
      <c r="AM149" s="104">
        <v>0</v>
      </c>
      <c r="AN149" s="104">
        <v>101</v>
      </c>
      <c r="AO149" s="106">
        <v>6</v>
      </c>
      <c r="AP149" s="106">
        <v>2.86</v>
      </c>
      <c r="AQ149" s="106" t="s">
        <v>441</v>
      </c>
      <c r="AR149" s="105">
        <v>3.4</v>
      </c>
      <c r="AS149" s="105">
        <v>0.56083619594573997</v>
      </c>
      <c r="AT149" s="104" t="s">
        <v>441</v>
      </c>
      <c r="AU149" s="106">
        <v>100</v>
      </c>
      <c r="AV149" s="105" t="s">
        <v>441</v>
      </c>
      <c r="AW149" s="105">
        <v>76.8</v>
      </c>
      <c r="AX149" s="105">
        <v>136.87</v>
      </c>
      <c r="AY149" s="104">
        <v>430</v>
      </c>
      <c r="AZ149" s="106">
        <v>87.3</v>
      </c>
      <c r="BA149" s="106">
        <v>98.296609399999994</v>
      </c>
      <c r="BB149" s="104">
        <v>27066.93359375</v>
      </c>
      <c r="BC149" s="104">
        <v>55345</v>
      </c>
      <c r="BD149" s="104">
        <v>55096</v>
      </c>
      <c r="BE149" s="104">
        <v>260</v>
      </c>
      <c r="BF149" s="104"/>
    </row>
    <row r="150" spans="1:58" x14ac:dyDescent="0.35">
      <c r="A150" s="128" t="s">
        <v>268</v>
      </c>
      <c r="B150" s="107" t="s">
        <v>267</v>
      </c>
      <c r="C150" s="104">
        <v>269.24421052631578</v>
      </c>
      <c r="D150" s="104">
        <v>0</v>
      </c>
      <c r="E150" s="104" t="s">
        <v>441</v>
      </c>
      <c r="F150" s="104">
        <v>0</v>
      </c>
      <c r="G150" s="104">
        <v>2587.83</v>
      </c>
      <c r="H150" s="104">
        <v>369.69</v>
      </c>
      <c r="I150" s="104">
        <v>559.39200000000005</v>
      </c>
      <c r="J150" s="104">
        <v>0</v>
      </c>
      <c r="K150" s="105">
        <v>0.03</v>
      </c>
      <c r="L150" s="105">
        <v>9.0909090909090898E-2</v>
      </c>
      <c r="M150" s="105">
        <v>1.2716249586696596E-3</v>
      </c>
      <c r="N150" s="105">
        <v>1.0964714302877836E-3</v>
      </c>
      <c r="O150" s="104">
        <v>0</v>
      </c>
      <c r="P150" s="104">
        <v>0</v>
      </c>
      <c r="Q150" s="105">
        <v>0.747</v>
      </c>
      <c r="R150" s="105">
        <v>2.8649999999999999E-3</v>
      </c>
      <c r="S150" s="104">
        <v>0</v>
      </c>
      <c r="T150" s="104">
        <v>6.04</v>
      </c>
      <c r="U150" s="104">
        <v>4.74</v>
      </c>
      <c r="V150" s="105">
        <v>0.78004956245422397</v>
      </c>
      <c r="W150" s="106">
        <v>16.600000381469702</v>
      </c>
      <c r="X150" s="106">
        <v>2.7999999523162802</v>
      </c>
      <c r="Y150" s="105">
        <v>1.29</v>
      </c>
      <c r="Z150" s="104">
        <v>87</v>
      </c>
      <c r="AA150" s="104">
        <v>7.6999998092651403</v>
      </c>
      <c r="AB150" s="106" t="s">
        <v>441</v>
      </c>
      <c r="AC150" s="105">
        <v>681.36810302734398</v>
      </c>
      <c r="AD150" s="105">
        <v>48</v>
      </c>
      <c r="AE150" s="106" t="s">
        <v>441</v>
      </c>
      <c r="AF150" s="105">
        <v>0.33322040375330098</v>
      </c>
      <c r="AG150" s="105">
        <v>42</v>
      </c>
      <c r="AH150" s="104">
        <v>1250</v>
      </c>
      <c r="AI150" s="104">
        <v>0</v>
      </c>
      <c r="AJ150" s="104">
        <v>0</v>
      </c>
      <c r="AK150" s="104">
        <v>0</v>
      </c>
      <c r="AL150" s="104">
        <v>2</v>
      </c>
      <c r="AM150" s="104">
        <v>0</v>
      </c>
      <c r="AN150" s="104">
        <v>106</v>
      </c>
      <c r="AO150" s="106">
        <v>17</v>
      </c>
      <c r="AP150" s="106">
        <v>3.44</v>
      </c>
      <c r="AQ150" s="106">
        <v>12.3</v>
      </c>
      <c r="AR150" s="105">
        <v>2.916666666666667</v>
      </c>
      <c r="AS150" s="105">
        <v>0.265684694051743</v>
      </c>
      <c r="AT150" s="104">
        <v>55</v>
      </c>
      <c r="AU150" s="106">
        <v>97.760917663574205</v>
      </c>
      <c r="AV150" s="105" t="s">
        <v>441</v>
      </c>
      <c r="AW150" s="105">
        <v>46.7</v>
      </c>
      <c r="AX150" s="105">
        <v>94.82</v>
      </c>
      <c r="AY150" s="104">
        <v>690</v>
      </c>
      <c r="AZ150" s="106">
        <v>90.541643899999997</v>
      </c>
      <c r="BA150" s="106">
        <v>96.330101600000006</v>
      </c>
      <c r="BB150" s="104">
        <v>14219.2373046875</v>
      </c>
      <c r="BC150" s="104">
        <v>178844</v>
      </c>
      <c r="BD150" s="104">
        <v>183957</v>
      </c>
      <c r="BE150" s="104">
        <v>610</v>
      </c>
      <c r="BF150" s="104"/>
    </row>
    <row r="151" spans="1:58" x14ac:dyDescent="0.35">
      <c r="A151" s="128" t="s">
        <v>270</v>
      </c>
      <c r="B151" s="107" t="s">
        <v>269</v>
      </c>
      <c r="C151" s="104">
        <v>12.117894736842105</v>
      </c>
      <c r="D151" s="104">
        <v>0</v>
      </c>
      <c r="E151" s="104" t="s">
        <v>441</v>
      </c>
      <c r="F151" s="104">
        <v>0</v>
      </c>
      <c r="G151" s="104">
        <v>1530.9139999999998</v>
      </c>
      <c r="H151" s="104">
        <v>216.29450000000003</v>
      </c>
      <c r="I151" s="104">
        <v>268.32</v>
      </c>
      <c r="J151" s="104">
        <v>0</v>
      </c>
      <c r="K151" s="105">
        <v>0.03</v>
      </c>
      <c r="L151" s="105" t="s">
        <v>441</v>
      </c>
      <c r="M151" s="105">
        <v>7.6270179245138681E-4</v>
      </c>
      <c r="N151" s="105">
        <v>1.5884716889620282E-3</v>
      </c>
      <c r="O151" s="104">
        <v>0</v>
      </c>
      <c r="P151" s="104">
        <v>0</v>
      </c>
      <c r="Q151" s="105">
        <v>0.72299999999999998</v>
      </c>
      <c r="R151" s="105" t="s">
        <v>441</v>
      </c>
      <c r="S151" s="104">
        <v>0</v>
      </c>
      <c r="T151" s="104">
        <v>3.32</v>
      </c>
      <c r="U151" s="104">
        <v>4.05</v>
      </c>
      <c r="V151" s="105">
        <v>0.88293522596359297</v>
      </c>
      <c r="W151" s="106">
        <v>16.200000762939499</v>
      </c>
      <c r="X151" s="106" t="s">
        <v>441</v>
      </c>
      <c r="Y151" s="105">
        <v>0.95</v>
      </c>
      <c r="Z151" s="104">
        <v>99</v>
      </c>
      <c r="AA151" s="104">
        <v>2.0999999046325701</v>
      </c>
      <c r="AB151" s="106" t="s">
        <v>441</v>
      </c>
      <c r="AC151" s="105">
        <v>469.50552368164102</v>
      </c>
      <c r="AD151" s="105">
        <v>45</v>
      </c>
      <c r="AE151" s="106" t="s">
        <v>441</v>
      </c>
      <c r="AF151" s="105" t="s">
        <v>441</v>
      </c>
      <c r="AG151" s="105">
        <v>40</v>
      </c>
      <c r="AH151" s="104">
        <v>25000</v>
      </c>
      <c r="AI151" s="104">
        <v>0</v>
      </c>
      <c r="AJ151" s="104">
        <v>0</v>
      </c>
      <c r="AK151" s="104">
        <v>0</v>
      </c>
      <c r="AL151" s="104">
        <v>0</v>
      </c>
      <c r="AM151" s="104">
        <v>0</v>
      </c>
      <c r="AN151" s="104">
        <v>121</v>
      </c>
      <c r="AO151" s="106">
        <v>6</v>
      </c>
      <c r="AP151" s="106">
        <v>3.4</v>
      </c>
      <c r="AQ151" s="106">
        <v>4.8</v>
      </c>
      <c r="AR151" s="105" t="s">
        <v>441</v>
      </c>
      <c r="AS151" s="105">
        <v>0.265684694051743</v>
      </c>
      <c r="AT151" s="104">
        <v>58</v>
      </c>
      <c r="AU151" s="106">
        <v>100</v>
      </c>
      <c r="AV151" s="105" t="s">
        <v>441</v>
      </c>
      <c r="AW151" s="105">
        <v>55.6</v>
      </c>
      <c r="AX151" s="105">
        <v>102.98</v>
      </c>
      <c r="AY151" s="104">
        <v>410</v>
      </c>
      <c r="AZ151" s="106">
        <v>76.099999999999994</v>
      </c>
      <c r="BA151" s="106">
        <v>95.060069100000007</v>
      </c>
      <c r="BB151" s="104">
        <v>11776.84765625</v>
      </c>
      <c r="BC151" s="104">
        <v>109897</v>
      </c>
      <c r="BD151" s="104">
        <v>108676</v>
      </c>
      <c r="BE151" s="104">
        <v>390</v>
      </c>
      <c r="BF151" s="104"/>
    </row>
    <row r="152" spans="1:58" x14ac:dyDescent="0.35">
      <c r="A152" s="128" t="s">
        <v>272</v>
      </c>
      <c r="B152" s="107" t="s">
        <v>271</v>
      </c>
      <c r="C152" s="104">
        <v>0</v>
      </c>
      <c r="D152" s="104">
        <v>0</v>
      </c>
      <c r="E152" s="104" t="s">
        <v>441</v>
      </c>
      <c r="F152" s="104">
        <v>4.1459999999999999</v>
      </c>
      <c r="G152" s="104">
        <v>3667.8739999999998</v>
      </c>
      <c r="H152" s="104">
        <v>386.09199999999998</v>
      </c>
      <c r="I152" s="104">
        <v>0</v>
      </c>
      <c r="J152" s="104">
        <v>0</v>
      </c>
      <c r="K152" s="105">
        <v>0.03</v>
      </c>
      <c r="L152" s="105" t="s">
        <v>441</v>
      </c>
      <c r="M152" s="105">
        <v>1.4666455167136056E-3</v>
      </c>
      <c r="N152" s="105">
        <v>8.0062554796161994E-5</v>
      </c>
      <c r="O152" s="104">
        <v>0</v>
      </c>
      <c r="P152" s="104">
        <v>0</v>
      </c>
      <c r="Q152" s="105">
        <v>0.71299999999999997</v>
      </c>
      <c r="R152" s="105" t="s">
        <v>441</v>
      </c>
      <c r="S152" s="104">
        <v>367183</v>
      </c>
      <c r="T152" s="104">
        <v>57.86</v>
      </c>
      <c r="U152" s="104">
        <v>76.87</v>
      </c>
      <c r="V152" s="105">
        <v>15.909130096435501</v>
      </c>
      <c r="W152" s="106">
        <v>16.5</v>
      </c>
      <c r="X152" s="106">
        <v>2.7</v>
      </c>
      <c r="Y152" s="105">
        <v>0.47900000214576699</v>
      </c>
      <c r="Z152" s="104">
        <v>58</v>
      </c>
      <c r="AA152" s="104">
        <v>18</v>
      </c>
      <c r="AB152" s="106" t="s">
        <v>441</v>
      </c>
      <c r="AC152" s="105">
        <v>335.86154174804699</v>
      </c>
      <c r="AD152" s="105">
        <v>51</v>
      </c>
      <c r="AE152" s="106" t="s">
        <v>441</v>
      </c>
      <c r="AF152" s="105">
        <v>0.36507425676542399</v>
      </c>
      <c r="AG152" s="105">
        <v>42.689998626708999</v>
      </c>
      <c r="AH152" s="104">
        <v>0</v>
      </c>
      <c r="AI152" s="104">
        <v>0</v>
      </c>
      <c r="AJ152" s="104">
        <v>0</v>
      </c>
      <c r="AK152" s="104">
        <v>0</v>
      </c>
      <c r="AL152" s="104">
        <v>0</v>
      </c>
      <c r="AM152" s="104">
        <v>0</v>
      </c>
      <c r="AN152" s="104">
        <v>129</v>
      </c>
      <c r="AO152" s="106">
        <v>3.2</v>
      </c>
      <c r="AP152" s="106" t="s">
        <v>441</v>
      </c>
      <c r="AQ152" s="106" t="s">
        <v>441</v>
      </c>
      <c r="AR152" s="105">
        <v>3.15</v>
      </c>
      <c r="AS152" s="105">
        <v>0.61645382642746005</v>
      </c>
      <c r="AT152" s="104" t="s">
        <v>441</v>
      </c>
      <c r="AU152" s="106">
        <v>100</v>
      </c>
      <c r="AV152" s="105">
        <v>99.015007019042997</v>
      </c>
      <c r="AW152" s="105">
        <v>29.4</v>
      </c>
      <c r="AX152" s="105">
        <v>69.19</v>
      </c>
      <c r="AY152" s="104">
        <v>1600</v>
      </c>
      <c r="AZ152" s="106">
        <v>91.487776100000005</v>
      </c>
      <c r="BA152" s="106">
        <v>98.980996500000003</v>
      </c>
      <c r="BB152" s="104">
        <v>6610.79541015625</v>
      </c>
      <c r="BC152" s="104">
        <v>196440</v>
      </c>
      <c r="BD152" s="104">
        <v>192584</v>
      </c>
      <c r="BE152" s="104">
        <v>2830</v>
      </c>
      <c r="BF152" s="104"/>
    </row>
    <row r="153" spans="1:58" x14ac:dyDescent="0.35">
      <c r="A153" s="128" t="s">
        <v>274</v>
      </c>
      <c r="B153" s="107" t="s">
        <v>273</v>
      </c>
      <c r="C153" s="104">
        <v>0</v>
      </c>
      <c r="D153" s="104">
        <v>0</v>
      </c>
      <c r="E153" s="104" t="s">
        <v>441</v>
      </c>
      <c r="F153" s="104">
        <v>0</v>
      </c>
      <c r="G153" s="104">
        <v>0</v>
      </c>
      <c r="H153" s="104">
        <v>0</v>
      </c>
      <c r="I153" s="104">
        <v>0</v>
      </c>
      <c r="J153" s="104">
        <v>0</v>
      </c>
      <c r="K153" s="105">
        <v>0</v>
      </c>
      <c r="L153" s="105">
        <v>0.39393939393939398</v>
      </c>
      <c r="M153" s="105">
        <v>3.8876365655301005E-3</v>
      </c>
      <c r="N153" s="105">
        <v>7.5230751833929516E-3</v>
      </c>
      <c r="O153" s="104">
        <v>0</v>
      </c>
      <c r="P153" s="104">
        <v>0</v>
      </c>
      <c r="Q153" s="105">
        <v>0.58899999999999997</v>
      </c>
      <c r="R153" s="105">
        <v>0.21657499999999999</v>
      </c>
      <c r="S153" s="104">
        <v>0</v>
      </c>
      <c r="T153" s="104">
        <v>18.11</v>
      </c>
      <c r="U153" s="104">
        <v>15.09</v>
      </c>
      <c r="V153" s="105">
        <v>10.1999359130859</v>
      </c>
      <c r="W153" s="106">
        <v>32.400001525878899</v>
      </c>
      <c r="X153" s="106">
        <v>14.3999996185303</v>
      </c>
      <c r="Y153" s="105" t="s">
        <v>441</v>
      </c>
      <c r="Z153" s="104">
        <v>90</v>
      </c>
      <c r="AA153" s="104">
        <v>118</v>
      </c>
      <c r="AB153" s="106">
        <v>0.8</v>
      </c>
      <c r="AC153" s="105">
        <v>308.35723876953102</v>
      </c>
      <c r="AD153" s="105">
        <v>156</v>
      </c>
      <c r="AE153" s="106">
        <v>43</v>
      </c>
      <c r="AF153" s="105">
        <v>0.53758737367576803</v>
      </c>
      <c r="AG153" s="105">
        <v>30.819999694824201</v>
      </c>
      <c r="AH153" s="104">
        <v>0</v>
      </c>
      <c r="AI153" s="104">
        <v>0</v>
      </c>
      <c r="AJ153" s="104">
        <v>0</v>
      </c>
      <c r="AK153" s="104">
        <v>0</v>
      </c>
      <c r="AL153" s="104">
        <v>0</v>
      </c>
      <c r="AM153" s="104">
        <v>0</v>
      </c>
      <c r="AN153" s="104">
        <v>110</v>
      </c>
      <c r="AO153" s="106">
        <v>13.5</v>
      </c>
      <c r="AP153" s="106">
        <v>9.1199999999999992</v>
      </c>
      <c r="AQ153" s="106" t="s">
        <v>441</v>
      </c>
      <c r="AR153" s="105" t="s">
        <v>441</v>
      </c>
      <c r="AS153" s="105">
        <v>-0.76759052276611295</v>
      </c>
      <c r="AT153" s="104">
        <v>46</v>
      </c>
      <c r="AU153" s="106">
        <v>65.440483093261705</v>
      </c>
      <c r="AV153" s="105">
        <v>91.747108459472699</v>
      </c>
      <c r="AW153" s="105">
        <v>28</v>
      </c>
      <c r="AX153" s="105">
        <v>85.28</v>
      </c>
      <c r="AY153" s="104">
        <v>640</v>
      </c>
      <c r="AZ153" s="106">
        <v>34.706900500000003</v>
      </c>
      <c r="BA153" s="106">
        <v>97.092922900000005</v>
      </c>
      <c r="BB153" s="104">
        <v>3351.43627929688</v>
      </c>
      <c r="BC153" s="104">
        <v>204327</v>
      </c>
      <c r="BD153" s="104">
        <v>187799</v>
      </c>
      <c r="BE153" s="104">
        <v>960</v>
      </c>
      <c r="BF153" s="104"/>
    </row>
    <row r="154" spans="1:58" x14ac:dyDescent="0.35">
      <c r="A154" s="128" t="s">
        <v>276</v>
      </c>
      <c r="B154" s="107" t="s">
        <v>275</v>
      </c>
      <c r="C154" s="104">
        <v>6771.32</v>
      </c>
      <c r="D154" s="104">
        <v>0</v>
      </c>
      <c r="E154" s="104">
        <v>24029.805500000002</v>
      </c>
      <c r="F154" s="104">
        <v>0</v>
      </c>
      <c r="G154" s="104">
        <v>0</v>
      </c>
      <c r="H154" s="104">
        <v>0</v>
      </c>
      <c r="I154" s="104">
        <v>0</v>
      </c>
      <c r="J154" s="104">
        <v>0</v>
      </c>
      <c r="K154" s="105">
        <v>0</v>
      </c>
      <c r="L154" s="105">
        <v>0.24242424242424199</v>
      </c>
      <c r="M154" s="105">
        <v>0.57409425398647751</v>
      </c>
      <c r="N154" s="105">
        <v>0.23213605073128377</v>
      </c>
      <c r="O154" s="104">
        <v>0</v>
      </c>
      <c r="P154" s="104">
        <v>0</v>
      </c>
      <c r="Q154" s="105">
        <v>0.85299999999999998</v>
      </c>
      <c r="R154" s="105" t="s">
        <v>441</v>
      </c>
      <c r="S154" s="104">
        <v>0</v>
      </c>
      <c r="T154" s="104">
        <v>0</v>
      </c>
      <c r="U154" s="104">
        <v>0</v>
      </c>
      <c r="V154" s="105" t="s">
        <v>441</v>
      </c>
      <c r="W154" s="106">
        <v>7.4000000953674299</v>
      </c>
      <c r="X154" s="106" t="s">
        <v>441</v>
      </c>
      <c r="Y154" s="105">
        <v>2.4909999370575</v>
      </c>
      <c r="Z154" s="104">
        <v>96</v>
      </c>
      <c r="AA154" s="104">
        <v>10</v>
      </c>
      <c r="AB154" s="106">
        <v>0.1</v>
      </c>
      <c r="AC154" s="105">
        <v>3121.34155273438</v>
      </c>
      <c r="AD154" s="105">
        <v>12</v>
      </c>
      <c r="AE154" s="106">
        <v>0</v>
      </c>
      <c r="AF154" s="105">
        <v>0.23406153962211501</v>
      </c>
      <c r="AG154" s="105" t="s">
        <v>441</v>
      </c>
      <c r="AH154" s="104">
        <v>1037</v>
      </c>
      <c r="AI154" s="104">
        <v>481</v>
      </c>
      <c r="AJ154" s="104">
        <v>0</v>
      </c>
      <c r="AK154" s="104">
        <v>0</v>
      </c>
      <c r="AL154" s="104">
        <v>30149</v>
      </c>
      <c r="AM154" s="104">
        <v>0</v>
      </c>
      <c r="AN154" s="104">
        <v>139</v>
      </c>
      <c r="AO154" s="106">
        <v>4.4000000000000004</v>
      </c>
      <c r="AP154" s="106">
        <v>2.89</v>
      </c>
      <c r="AQ154" s="106">
        <v>3.8</v>
      </c>
      <c r="AR154" s="105" t="s">
        <v>441</v>
      </c>
      <c r="AS154" s="105">
        <v>0.247511506080627</v>
      </c>
      <c r="AT154" s="104">
        <v>49</v>
      </c>
      <c r="AU154" s="106">
        <v>100</v>
      </c>
      <c r="AV154" s="105">
        <v>94.842369079589801</v>
      </c>
      <c r="AW154" s="105">
        <v>73.8</v>
      </c>
      <c r="AX154" s="105">
        <v>157.6</v>
      </c>
      <c r="AY154" s="104">
        <v>130000</v>
      </c>
      <c r="AZ154" s="106">
        <v>100</v>
      </c>
      <c r="BA154" s="106">
        <v>97.034113700000006</v>
      </c>
      <c r="BB154" s="104">
        <v>53844.734375</v>
      </c>
      <c r="BC154" s="104">
        <v>32938212</v>
      </c>
      <c r="BD154" s="104">
        <v>31465988</v>
      </c>
      <c r="BE154" s="104">
        <v>2149690</v>
      </c>
      <c r="BF154" s="104"/>
    </row>
    <row r="155" spans="1:58" x14ac:dyDescent="0.35">
      <c r="A155" s="128" t="s">
        <v>278</v>
      </c>
      <c r="B155" s="107" t="s">
        <v>277</v>
      </c>
      <c r="C155" s="104">
        <v>0</v>
      </c>
      <c r="D155" s="104">
        <v>0</v>
      </c>
      <c r="E155" s="104">
        <v>49271.836499999998</v>
      </c>
      <c r="F155" s="104">
        <v>43.514000000000003</v>
      </c>
      <c r="G155" s="104">
        <v>0</v>
      </c>
      <c r="H155" s="104">
        <v>0</v>
      </c>
      <c r="I155" s="104">
        <v>0</v>
      </c>
      <c r="J155" s="104">
        <v>53748</v>
      </c>
      <c r="K155" s="105">
        <v>9.0999999999999998E-2</v>
      </c>
      <c r="L155" s="105">
        <v>0.30303030303030298</v>
      </c>
      <c r="M155" s="105">
        <v>0.66160746695468853</v>
      </c>
      <c r="N155" s="105">
        <v>3.0400447357846676E-2</v>
      </c>
      <c r="O155" s="104">
        <v>0</v>
      </c>
      <c r="P155" s="104">
        <v>0</v>
      </c>
      <c r="Q155" s="105">
        <v>0.505</v>
      </c>
      <c r="R155" s="105">
        <v>0.29346862435340898</v>
      </c>
      <c r="S155" s="104">
        <v>17367984</v>
      </c>
      <c r="T155" s="104">
        <v>414.57</v>
      </c>
      <c r="U155" s="104">
        <v>545.59</v>
      </c>
      <c r="V155" s="105">
        <v>4.4379167556762704</v>
      </c>
      <c r="W155" s="106">
        <v>45.400001525878899</v>
      </c>
      <c r="X155" s="106">
        <v>13.5</v>
      </c>
      <c r="Y155" s="105">
        <v>6.8000003695488004E-2</v>
      </c>
      <c r="Z155" s="104">
        <v>90</v>
      </c>
      <c r="AA155" s="104">
        <v>122</v>
      </c>
      <c r="AB155" s="106">
        <v>0.4</v>
      </c>
      <c r="AC155" s="105">
        <v>97.089187622070298</v>
      </c>
      <c r="AD155" s="105">
        <v>315</v>
      </c>
      <c r="AE155" s="106">
        <v>59</v>
      </c>
      <c r="AF155" s="105">
        <v>0.51468875380020895</v>
      </c>
      <c r="AG155" s="105">
        <v>40.279998779296903</v>
      </c>
      <c r="AH155" s="104">
        <v>10646</v>
      </c>
      <c r="AI155" s="104">
        <v>0</v>
      </c>
      <c r="AJ155" s="104">
        <v>0</v>
      </c>
      <c r="AK155" s="104">
        <v>21540</v>
      </c>
      <c r="AL155" s="104">
        <v>14686</v>
      </c>
      <c r="AM155" s="104">
        <v>0</v>
      </c>
      <c r="AN155" s="104">
        <v>112</v>
      </c>
      <c r="AO155" s="106">
        <v>11.3</v>
      </c>
      <c r="AP155" s="106">
        <v>8.3699999999999992</v>
      </c>
      <c r="AQ155" s="106">
        <v>8.6999999999999993</v>
      </c>
      <c r="AR155" s="105">
        <v>3.1166666666666667</v>
      </c>
      <c r="AS155" s="105">
        <v>-0.31977310776710499</v>
      </c>
      <c r="AT155" s="104">
        <v>45</v>
      </c>
      <c r="AU155" s="106">
        <v>64.5</v>
      </c>
      <c r="AV155" s="105">
        <v>51.900421142578097</v>
      </c>
      <c r="AW155" s="105">
        <v>25.7</v>
      </c>
      <c r="AX155" s="105">
        <v>98.68</v>
      </c>
      <c r="AY155" s="104">
        <v>23000</v>
      </c>
      <c r="AZ155" s="106">
        <v>47.592434900000001</v>
      </c>
      <c r="BA155" s="106">
        <v>78.523029199999996</v>
      </c>
      <c r="BB155" s="104">
        <v>2712.33740234375</v>
      </c>
      <c r="BC155" s="104">
        <v>15850567</v>
      </c>
      <c r="BD155" s="104">
        <v>15048676</v>
      </c>
      <c r="BE155" s="104">
        <v>192530</v>
      </c>
      <c r="BF155" s="104"/>
    </row>
    <row r="156" spans="1:58" x14ac:dyDescent="0.35">
      <c r="A156" s="128" t="s">
        <v>280</v>
      </c>
      <c r="B156" s="107" t="s">
        <v>279</v>
      </c>
      <c r="C156" s="104">
        <v>14272.181052631578</v>
      </c>
      <c r="D156" s="104">
        <v>0</v>
      </c>
      <c r="E156" s="104">
        <v>101726.91750000001</v>
      </c>
      <c r="F156" s="104">
        <v>0</v>
      </c>
      <c r="G156" s="104">
        <v>0</v>
      </c>
      <c r="H156" s="104">
        <v>0</v>
      </c>
      <c r="I156" s="104">
        <v>0</v>
      </c>
      <c r="J156" s="104">
        <v>0</v>
      </c>
      <c r="K156" s="105">
        <v>0</v>
      </c>
      <c r="L156" s="105">
        <v>0.15151515151515199</v>
      </c>
      <c r="M156" s="105">
        <v>0.18962386746280996</v>
      </c>
      <c r="N156" s="105">
        <v>4.7601799079085613E-2</v>
      </c>
      <c r="O156" s="104">
        <v>0</v>
      </c>
      <c r="P156" s="104">
        <v>0</v>
      </c>
      <c r="Q156" s="105">
        <v>0.78700000000000003</v>
      </c>
      <c r="R156" s="105">
        <v>1.7390999999999999E-3</v>
      </c>
      <c r="S156" s="104">
        <v>23653737</v>
      </c>
      <c r="T156" s="104">
        <v>175.44</v>
      </c>
      <c r="U156" s="104">
        <v>252.28</v>
      </c>
      <c r="V156" s="105">
        <v>4.3784046173095703</v>
      </c>
      <c r="W156" s="106">
        <v>5.6999998092651403</v>
      </c>
      <c r="X156" s="106">
        <v>1.79999995231628</v>
      </c>
      <c r="Y156" s="105">
        <v>2.11199998855591</v>
      </c>
      <c r="Z156" s="104">
        <v>86</v>
      </c>
      <c r="AA156" s="104">
        <v>19</v>
      </c>
      <c r="AB156" s="106">
        <v>0.1</v>
      </c>
      <c r="AC156" s="105">
        <v>1323.69055175781</v>
      </c>
      <c r="AD156" s="105">
        <v>17</v>
      </c>
      <c r="AE156" s="106" t="s">
        <v>441</v>
      </c>
      <c r="AF156" s="105">
        <v>0.18084722012923099</v>
      </c>
      <c r="AG156" s="105">
        <v>29.649999618530298</v>
      </c>
      <c r="AH156" s="104">
        <v>8421</v>
      </c>
      <c r="AI156" s="104">
        <v>0</v>
      </c>
      <c r="AJ156" s="104">
        <v>231</v>
      </c>
      <c r="AK156" s="104">
        <v>0</v>
      </c>
      <c r="AL156" s="104">
        <v>30935</v>
      </c>
      <c r="AM156" s="104">
        <v>0</v>
      </c>
      <c r="AN156" s="104">
        <v>110</v>
      </c>
      <c r="AO156" s="106">
        <v>5.6</v>
      </c>
      <c r="AP156" s="106">
        <v>3.96</v>
      </c>
      <c r="AQ156" s="106">
        <v>8.5</v>
      </c>
      <c r="AR156" s="105">
        <v>3.0333333333333332</v>
      </c>
      <c r="AS156" s="105">
        <v>0.19154690206050901</v>
      </c>
      <c r="AT156" s="104">
        <v>39</v>
      </c>
      <c r="AU156" s="106">
        <v>100</v>
      </c>
      <c r="AV156" s="105">
        <v>98.841506958007798</v>
      </c>
      <c r="AW156" s="105">
        <v>67.099999999999994</v>
      </c>
      <c r="AX156" s="105">
        <v>120.62</v>
      </c>
      <c r="AY156" s="104">
        <v>66000</v>
      </c>
      <c r="AZ156" s="106">
        <v>96.426698599999995</v>
      </c>
      <c r="BA156" s="106">
        <v>99.158428000000001</v>
      </c>
      <c r="BB156" s="104">
        <v>15090.02734375</v>
      </c>
      <c r="BC156" s="104">
        <v>7022268</v>
      </c>
      <c r="BD156" s="104">
        <v>6879244</v>
      </c>
      <c r="BE156" s="104">
        <v>87460</v>
      </c>
      <c r="BF156" s="104"/>
    </row>
    <row r="157" spans="1:58" x14ac:dyDescent="0.35">
      <c r="A157" s="128" t="s">
        <v>282</v>
      </c>
      <c r="B157" s="107" t="s">
        <v>281</v>
      </c>
      <c r="C157" s="104">
        <v>0</v>
      </c>
      <c r="D157" s="104">
        <v>0</v>
      </c>
      <c r="E157" s="104" t="s">
        <v>441</v>
      </c>
      <c r="F157" s="104">
        <v>15.134</v>
      </c>
      <c r="G157" s="104">
        <v>0</v>
      </c>
      <c r="H157" s="104">
        <v>0</v>
      </c>
      <c r="I157" s="104">
        <v>0</v>
      </c>
      <c r="J157" s="104">
        <v>0</v>
      </c>
      <c r="K157" s="105">
        <v>0</v>
      </c>
      <c r="L157" s="105" t="s">
        <v>441</v>
      </c>
      <c r="M157" s="105">
        <v>7.5847124778616337E-4</v>
      </c>
      <c r="N157" s="105">
        <v>2.6148572153397769E-4</v>
      </c>
      <c r="O157" s="104">
        <v>0</v>
      </c>
      <c r="P157" s="104">
        <v>0</v>
      </c>
      <c r="Q157" s="105">
        <v>0.79700000000000004</v>
      </c>
      <c r="R157" s="105" t="s">
        <v>441</v>
      </c>
      <c r="S157" s="104">
        <v>0</v>
      </c>
      <c r="T157" s="104">
        <v>-9.02</v>
      </c>
      <c r="U157" s="104">
        <v>9.6999999999999993</v>
      </c>
      <c r="V157" s="105">
        <v>1.3758285045623799</v>
      </c>
      <c r="W157" s="106">
        <v>14.199999809265099</v>
      </c>
      <c r="X157" s="106">
        <v>3.5999999046325701</v>
      </c>
      <c r="Y157" s="105">
        <v>1.06700003147125</v>
      </c>
      <c r="Z157" s="104">
        <v>99</v>
      </c>
      <c r="AA157" s="104">
        <v>19</v>
      </c>
      <c r="AB157" s="106" t="s">
        <v>441</v>
      </c>
      <c r="AC157" s="105">
        <v>867.31817626953102</v>
      </c>
      <c r="AD157" s="105" t="s">
        <v>441</v>
      </c>
      <c r="AE157" s="106" t="s">
        <v>441</v>
      </c>
      <c r="AF157" s="105" t="s">
        <v>441</v>
      </c>
      <c r="AG157" s="105">
        <v>42.7700004577637</v>
      </c>
      <c r="AH157" s="104">
        <v>253</v>
      </c>
      <c r="AI157" s="104">
        <v>0</v>
      </c>
      <c r="AJ157" s="104">
        <v>0</v>
      </c>
      <c r="AK157" s="104">
        <v>0</v>
      </c>
      <c r="AL157" s="104">
        <v>0</v>
      </c>
      <c r="AM157" s="104">
        <v>0</v>
      </c>
      <c r="AN157" s="104">
        <v>100</v>
      </c>
      <c r="AO157" s="106">
        <v>5.2</v>
      </c>
      <c r="AP157" s="106">
        <v>6.65</v>
      </c>
      <c r="AQ157" s="106">
        <v>7.2</v>
      </c>
      <c r="AR157" s="105">
        <v>3.2833333333333328</v>
      </c>
      <c r="AS157" s="105">
        <v>0.41507059335708602</v>
      </c>
      <c r="AT157" s="104">
        <v>66</v>
      </c>
      <c r="AU157" s="106">
        <v>100</v>
      </c>
      <c r="AV157" s="105">
        <v>95.321083068847699</v>
      </c>
      <c r="AW157" s="105">
        <v>56.5</v>
      </c>
      <c r="AX157" s="105">
        <v>161.22999999999999</v>
      </c>
      <c r="AY157" s="104">
        <v>380</v>
      </c>
      <c r="AZ157" s="106">
        <v>98.400068300000001</v>
      </c>
      <c r="BA157" s="106">
        <v>95.727115600000005</v>
      </c>
      <c r="BB157" s="104">
        <v>28963.91796875</v>
      </c>
      <c r="BC157" s="104">
        <v>95843</v>
      </c>
      <c r="BD157" s="104">
        <v>96236</v>
      </c>
      <c r="BE157" s="104">
        <v>460</v>
      </c>
      <c r="BF157" s="104"/>
    </row>
    <row r="158" spans="1:58" x14ac:dyDescent="0.35">
      <c r="A158" s="128" t="s">
        <v>284</v>
      </c>
      <c r="B158" s="107" t="s">
        <v>283</v>
      </c>
      <c r="C158" s="104">
        <v>0</v>
      </c>
      <c r="D158" s="104">
        <v>0</v>
      </c>
      <c r="E158" s="104">
        <v>25930.852999999996</v>
      </c>
      <c r="F158" s="104">
        <v>14.401999999999999</v>
      </c>
      <c r="G158" s="104">
        <v>0</v>
      </c>
      <c r="H158" s="104">
        <v>0</v>
      </c>
      <c r="I158" s="104">
        <v>0</v>
      </c>
      <c r="J158" s="104">
        <v>0</v>
      </c>
      <c r="K158" s="105">
        <v>0</v>
      </c>
      <c r="L158" s="105">
        <v>6.0606060606060601E-2</v>
      </c>
      <c r="M158" s="105">
        <v>0.52416293356490962</v>
      </c>
      <c r="N158" s="105">
        <v>0.10535429075457545</v>
      </c>
      <c r="O158" s="104">
        <v>0</v>
      </c>
      <c r="P158" s="104">
        <v>0</v>
      </c>
      <c r="Q158" s="105">
        <v>0.41899999999999998</v>
      </c>
      <c r="R158" s="105">
        <v>0.41098440000000003</v>
      </c>
      <c r="S158" s="104">
        <v>15110251</v>
      </c>
      <c r="T158" s="104">
        <v>400.84</v>
      </c>
      <c r="U158" s="104">
        <v>282.79000000000002</v>
      </c>
      <c r="V158" s="105">
        <v>14.4703578948975</v>
      </c>
      <c r="W158" s="106">
        <v>110.5</v>
      </c>
      <c r="X158" s="106">
        <v>18.100000381469702</v>
      </c>
      <c r="Y158" s="105">
        <v>2.19999998807907E-2</v>
      </c>
      <c r="Z158" s="104">
        <v>80</v>
      </c>
      <c r="AA158" s="104">
        <v>301</v>
      </c>
      <c r="AB158" s="106">
        <v>1.7</v>
      </c>
      <c r="AC158" s="105">
        <v>256.34042358398398</v>
      </c>
      <c r="AD158" s="105">
        <v>1360</v>
      </c>
      <c r="AE158" s="106">
        <v>109</v>
      </c>
      <c r="AF158" s="105">
        <v>0.64476715926110095</v>
      </c>
      <c r="AG158" s="105">
        <v>33.990001678466797</v>
      </c>
      <c r="AH158" s="104">
        <v>0</v>
      </c>
      <c r="AI158" s="104">
        <v>11916</v>
      </c>
      <c r="AJ158" s="104">
        <v>0</v>
      </c>
      <c r="AK158" s="104">
        <v>0</v>
      </c>
      <c r="AL158" s="104">
        <v>686</v>
      </c>
      <c r="AM158" s="104">
        <v>0</v>
      </c>
      <c r="AN158" s="104">
        <v>105</v>
      </c>
      <c r="AO158" s="106">
        <v>30.9</v>
      </c>
      <c r="AP158" s="106">
        <v>6.83</v>
      </c>
      <c r="AQ158" s="106">
        <v>3.3</v>
      </c>
      <c r="AR158" s="105">
        <v>3.6166666666666671</v>
      </c>
      <c r="AS158" s="105">
        <v>-1.2058639526367201</v>
      </c>
      <c r="AT158" s="104">
        <v>30</v>
      </c>
      <c r="AU158" s="106">
        <v>20.299999237060501</v>
      </c>
      <c r="AV158" s="105">
        <v>48.431900024414098</v>
      </c>
      <c r="AW158" s="105">
        <v>11.8</v>
      </c>
      <c r="AX158" s="105">
        <v>97.62</v>
      </c>
      <c r="AY158" s="104">
        <v>15000</v>
      </c>
      <c r="AZ158" s="106">
        <v>13.262579000000001</v>
      </c>
      <c r="BA158" s="106">
        <v>62.643697400000001</v>
      </c>
      <c r="BB158" s="104">
        <v>1526.34765625</v>
      </c>
      <c r="BC158" s="104">
        <v>7557212</v>
      </c>
      <c r="BD158" s="104">
        <v>6433781</v>
      </c>
      <c r="BE158" s="104">
        <v>71620</v>
      </c>
      <c r="BF158" s="104"/>
    </row>
    <row r="159" spans="1:58" x14ac:dyDescent="0.35">
      <c r="A159" s="128" t="s">
        <v>286</v>
      </c>
      <c r="B159" s="107" t="s">
        <v>285</v>
      </c>
      <c r="C159" s="104">
        <v>0</v>
      </c>
      <c r="D159" s="104">
        <v>0</v>
      </c>
      <c r="E159" s="104" t="s">
        <v>441</v>
      </c>
      <c r="F159" s="104">
        <v>0</v>
      </c>
      <c r="G159" s="104">
        <v>0</v>
      </c>
      <c r="H159" s="104">
        <v>0</v>
      </c>
      <c r="I159" s="104">
        <v>0</v>
      </c>
      <c r="J159" s="104">
        <v>0</v>
      </c>
      <c r="K159" s="105">
        <v>0</v>
      </c>
      <c r="L159" s="105">
        <v>0.24242424242424199</v>
      </c>
      <c r="M159" s="105">
        <v>1.8397438009024235E-2</v>
      </c>
      <c r="N159" s="105">
        <v>2.5610116617646853E-3</v>
      </c>
      <c r="O159" s="104">
        <v>0</v>
      </c>
      <c r="P159" s="104">
        <v>0</v>
      </c>
      <c r="Q159" s="105">
        <v>0.93200000000000005</v>
      </c>
      <c r="R159" s="105" t="s">
        <v>441</v>
      </c>
      <c r="S159" s="104">
        <v>-50000</v>
      </c>
      <c r="T159" s="104">
        <v>0</v>
      </c>
      <c r="U159" s="104">
        <v>0</v>
      </c>
      <c r="V159" s="105" t="s">
        <v>441</v>
      </c>
      <c r="W159" s="106">
        <v>2.7999999523162802</v>
      </c>
      <c r="X159" s="106" t="s">
        <v>441</v>
      </c>
      <c r="Y159" s="105">
        <v>2.27600002288818</v>
      </c>
      <c r="Z159" s="104">
        <v>95</v>
      </c>
      <c r="AA159" s="104">
        <v>47</v>
      </c>
      <c r="AB159" s="106">
        <v>0.1479</v>
      </c>
      <c r="AC159" s="105">
        <v>3681.2958984375</v>
      </c>
      <c r="AD159" s="105">
        <v>10</v>
      </c>
      <c r="AE159" s="106" t="s">
        <v>441</v>
      </c>
      <c r="AF159" s="105">
        <v>6.6936182831227695E-2</v>
      </c>
      <c r="AG159" s="105" t="s">
        <v>441</v>
      </c>
      <c r="AH159" s="104">
        <v>13051</v>
      </c>
      <c r="AI159" s="104">
        <v>0</v>
      </c>
      <c r="AJ159" s="104">
        <v>0</v>
      </c>
      <c r="AK159" s="104">
        <v>0</v>
      </c>
      <c r="AL159" s="104">
        <v>0</v>
      </c>
      <c r="AM159" s="104">
        <v>0</v>
      </c>
      <c r="AN159" s="104">
        <v>127</v>
      </c>
      <c r="AO159" s="106">
        <v>2.4</v>
      </c>
      <c r="AP159" s="106">
        <v>1.02</v>
      </c>
      <c r="AQ159" s="106">
        <v>4</v>
      </c>
      <c r="AR159" s="105">
        <v>4.5333333333333332</v>
      </c>
      <c r="AS159" s="105">
        <v>2.2053680419921902</v>
      </c>
      <c r="AT159" s="104">
        <v>85</v>
      </c>
      <c r="AU159" s="106">
        <v>100</v>
      </c>
      <c r="AV159" s="105">
        <v>97.049591064453097</v>
      </c>
      <c r="AW159" s="105">
        <v>81</v>
      </c>
      <c r="AX159" s="105">
        <v>146.91999999999999</v>
      </c>
      <c r="AY159" s="104">
        <v>5600</v>
      </c>
      <c r="AZ159" s="106">
        <v>100</v>
      </c>
      <c r="BA159" s="106">
        <v>100</v>
      </c>
      <c r="BB159" s="104">
        <v>93905.421875</v>
      </c>
      <c r="BC159" s="104">
        <v>5612253</v>
      </c>
      <c r="BD159" s="104">
        <v>5601197</v>
      </c>
      <c r="BE159" s="104">
        <v>700</v>
      </c>
      <c r="BF159" s="104"/>
    </row>
    <row r="160" spans="1:58" x14ac:dyDescent="0.35">
      <c r="A160" s="128" t="s">
        <v>288</v>
      </c>
      <c r="B160" s="107" t="s">
        <v>287</v>
      </c>
      <c r="C160" s="104">
        <v>8914.8673684210535</v>
      </c>
      <c r="D160" s="104">
        <v>0</v>
      </c>
      <c r="E160" s="104">
        <v>52554.519499999995</v>
      </c>
      <c r="F160" s="104">
        <v>0</v>
      </c>
      <c r="G160" s="104">
        <v>0</v>
      </c>
      <c r="H160" s="104">
        <v>0</v>
      </c>
      <c r="I160" s="104">
        <v>0</v>
      </c>
      <c r="J160" s="104">
        <v>0</v>
      </c>
      <c r="K160" s="105">
        <v>0</v>
      </c>
      <c r="L160" s="105">
        <v>0.12121212121212099</v>
      </c>
      <c r="M160" s="105">
        <v>2.3166440485174845E-2</v>
      </c>
      <c r="N160" s="105">
        <v>1.3870740333877451E-3</v>
      </c>
      <c r="O160" s="104">
        <v>0</v>
      </c>
      <c r="P160" s="104">
        <v>0</v>
      </c>
      <c r="Q160" s="105">
        <v>0.85499999999999998</v>
      </c>
      <c r="R160" s="105" t="s">
        <v>441</v>
      </c>
      <c r="S160" s="104">
        <v>0</v>
      </c>
      <c r="T160" s="104">
        <v>0</v>
      </c>
      <c r="U160" s="104">
        <v>0</v>
      </c>
      <c r="V160" s="105" t="s">
        <v>441</v>
      </c>
      <c r="W160" s="106">
        <v>5.5999999046325701</v>
      </c>
      <c r="X160" s="106" t="s">
        <v>441</v>
      </c>
      <c r="Y160" s="105">
        <v>3.3199999332428001</v>
      </c>
      <c r="Z160" s="104">
        <v>96</v>
      </c>
      <c r="AA160" s="104">
        <v>4.8000001907348597</v>
      </c>
      <c r="AB160" s="106">
        <v>0.1</v>
      </c>
      <c r="AC160" s="105">
        <v>2061.95068359375</v>
      </c>
      <c r="AD160" s="105">
        <v>6</v>
      </c>
      <c r="AE160" s="106" t="s">
        <v>441</v>
      </c>
      <c r="AF160" s="105">
        <v>0.17951578552191699</v>
      </c>
      <c r="AG160" s="105">
        <v>26.120000839233398</v>
      </c>
      <c r="AH160" s="104">
        <v>0</v>
      </c>
      <c r="AI160" s="104">
        <v>0</v>
      </c>
      <c r="AJ160" s="104">
        <v>0</v>
      </c>
      <c r="AK160" s="104">
        <v>0</v>
      </c>
      <c r="AL160" s="104">
        <v>934</v>
      </c>
      <c r="AM160" s="104">
        <v>0</v>
      </c>
      <c r="AN160" s="104">
        <v>118</v>
      </c>
      <c r="AO160" s="106">
        <v>3.1</v>
      </c>
      <c r="AP160" s="106">
        <v>2.6</v>
      </c>
      <c r="AQ160" s="106">
        <v>9.1999999999999993</v>
      </c>
      <c r="AR160" s="105">
        <v>3.65</v>
      </c>
      <c r="AS160" s="105">
        <v>0.80741912126541104</v>
      </c>
      <c r="AT160" s="104">
        <v>50</v>
      </c>
      <c r="AU160" s="106">
        <v>100</v>
      </c>
      <c r="AV160" s="105" t="s">
        <v>441</v>
      </c>
      <c r="AW160" s="105">
        <v>80.5</v>
      </c>
      <c r="AX160" s="105">
        <v>127.99</v>
      </c>
      <c r="AY160" s="104">
        <v>84000</v>
      </c>
      <c r="AZ160" s="106">
        <v>98.824069199999997</v>
      </c>
      <c r="BA160" s="106">
        <v>100</v>
      </c>
      <c r="BB160" s="104">
        <v>32110.490234375</v>
      </c>
      <c r="BC160" s="104">
        <v>5439892</v>
      </c>
      <c r="BD160" s="104">
        <v>5374968</v>
      </c>
      <c r="BE160" s="104">
        <v>48088</v>
      </c>
      <c r="BF160" s="104"/>
    </row>
    <row r="161" spans="1:58" x14ac:dyDescent="0.35">
      <c r="A161" s="128" t="s">
        <v>290</v>
      </c>
      <c r="B161" s="107" t="s">
        <v>289</v>
      </c>
      <c r="C161" s="104">
        <v>4267.2947368421055</v>
      </c>
      <c r="D161" s="104">
        <v>37.164210526315792</v>
      </c>
      <c r="E161" s="104">
        <v>8919.3114999999998</v>
      </c>
      <c r="F161" s="104">
        <v>5.8120000000000003</v>
      </c>
      <c r="G161" s="104">
        <v>0</v>
      </c>
      <c r="H161" s="104">
        <v>0</v>
      </c>
      <c r="I161" s="104">
        <v>0</v>
      </c>
      <c r="J161" s="104">
        <v>0</v>
      </c>
      <c r="K161" s="105">
        <v>0</v>
      </c>
      <c r="L161" s="105">
        <v>9.0909090909090898E-2</v>
      </c>
      <c r="M161" s="105">
        <v>1.2017237948655835E-3</v>
      </c>
      <c r="N161" s="105">
        <v>4.8489598558440939E-4</v>
      </c>
      <c r="O161" s="104">
        <v>0</v>
      </c>
      <c r="P161" s="104">
        <v>0</v>
      </c>
      <c r="Q161" s="105">
        <v>0.89600000000000002</v>
      </c>
      <c r="R161" s="105" t="s">
        <v>441</v>
      </c>
      <c r="S161" s="104">
        <v>0</v>
      </c>
      <c r="T161" s="104">
        <v>0</v>
      </c>
      <c r="U161" s="104">
        <v>0</v>
      </c>
      <c r="V161" s="105" t="s">
        <v>441</v>
      </c>
      <c r="W161" s="106">
        <v>2.0999999046325701</v>
      </c>
      <c r="X161" s="106" t="s">
        <v>441</v>
      </c>
      <c r="Y161" s="105">
        <v>2.5160000324249299</v>
      </c>
      <c r="Z161" s="104">
        <v>93</v>
      </c>
      <c r="AA161" s="104">
        <v>5.6999998092651403</v>
      </c>
      <c r="AB161" s="106">
        <v>0.1</v>
      </c>
      <c r="AC161" s="105">
        <v>2733.7626953125</v>
      </c>
      <c r="AD161" s="105">
        <v>9</v>
      </c>
      <c r="AE161" s="106" t="s">
        <v>441</v>
      </c>
      <c r="AF161" s="105">
        <v>5.40855831697317E-2</v>
      </c>
      <c r="AG161" s="105">
        <v>25.590000152587901</v>
      </c>
      <c r="AH161" s="104">
        <v>0</v>
      </c>
      <c r="AI161" s="104">
        <v>0</v>
      </c>
      <c r="AJ161" s="104">
        <v>0</v>
      </c>
      <c r="AK161" s="104">
        <v>0</v>
      </c>
      <c r="AL161" s="104">
        <v>666</v>
      </c>
      <c r="AM161" s="104">
        <v>0</v>
      </c>
      <c r="AN161" s="104">
        <v>127</v>
      </c>
      <c r="AO161" s="106">
        <v>2.4</v>
      </c>
      <c r="AP161" s="106">
        <v>2.21</v>
      </c>
      <c r="AQ161" s="106">
        <v>9.4</v>
      </c>
      <c r="AR161" s="105">
        <v>4.6500000000000004</v>
      </c>
      <c r="AS161" s="105">
        <v>1.17074394226074</v>
      </c>
      <c r="AT161" s="104">
        <v>60</v>
      </c>
      <c r="AU161" s="106">
        <v>100</v>
      </c>
      <c r="AV161" s="105">
        <v>99.714759826660199</v>
      </c>
      <c r="AW161" s="105">
        <v>75.5</v>
      </c>
      <c r="AX161" s="105">
        <v>114.56</v>
      </c>
      <c r="AY161" s="104">
        <v>36000</v>
      </c>
      <c r="AZ161" s="106">
        <v>99.107251500000004</v>
      </c>
      <c r="BA161" s="106">
        <v>99.523299899999998</v>
      </c>
      <c r="BB161" s="104">
        <v>34801.62890625</v>
      </c>
      <c r="BC161" s="104">
        <v>2066748</v>
      </c>
      <c r="BD161" s="104">
        <v>1993211</v>
      </c>
      <c r="BE161" s="104">
        <v>20140</v>
      </c>
      <c r="BF161" s="104"/>
    </row>
    <row r="162" spans="1:58" x14ac:dyDescent="0.35">
      <c r="A162" s="128" t="s">
        <v>292</v>
      </c>
      <c r="B162" s="107" t="s">
        <v>291</v>
      </c>
      <c r="C162" s="104">
        <v>710.55789473684206</v>
      </c>
      <c r="D162" s="104">
        <v>448.29684210526318</v>
      </c>
      <c r="E162" s="104" t="s">
        <v>441</v>
      </c>
      <c r="F162" s="104">
        <v>51.87</v>
      </c>
      <c r="G162" s="104">
        <v>3042.3579999999997</v>
      </c>
      <c r="H162" s="104">
        <v>150.95600000000002</v>
      </c>
      <c r="I162" s="104">
        <v>2450.8740000000003</v>
      </c>
      <c r="J162" s="104">
        <v>11</v>
      </c>
      <c r="K162" s="105">
        <v>9.0999999999999998E-2</v>
      </c>
      <c r="L162" s="105">
        <v>0.15151515151515199</v>
      </c>
      <c r="M162" s="105">
        <v>0.11216722357443225</v>
      </c>
      <c r="N162" s="105">
        <v>2.1749663801839236E-2</v>
      </c>
      <c r="O162" s="104">
        <v>0</v>
      </c>
      <c r="P162" s="104">
        <v>0</v>
      </c>
      <c r="Q162" s="105">
        <v>0.54600000000000004</v>
      </c>
      <c r="R162" s="105" t="s">
        <v>441</v>
      </c>
      <c r="S162" s="104">
        <v>1071679</v>
      </c>
      <c r="T162" s="104">
        <v>152.24</v>
      </c>
      <c r="U162" s="104">
        <v>156.34</v>
      </c>
      <c r="V162" s="105">
        <v>15.2648811340332</v>
      </c>
      <c r="W162" s="106">
        <v>20.600000381469702</v>
      </c>
      <c r="X162" s="106">
        <v>11.5</v>
      </c>
      <c r="Y162" s="105">
        <v>0.22400000691413899</v>
      </c>
      <c r="Z162" s="104">
        <v>84</v>
      </c>
      <c r="AA162" s="104">
        <v>76</v>
      </c>
      <c r="AB162" s="106" t="s">
        <v>441</v>
      </c>
      <c r="AC162" s="105">
        <v>173.04855346679699</v>
      </c>
      <c r="AD162" s="105">
        <v>114</v>
      </c>
      <c r="AE162" s="106">
        <v>6</v>
      </c>
      <c r="AF162" s="105" t="s">
        <v>441</v>
      </c>
      <c r="AG162" s="105">
        <v>46.099998474121101</v>
      </c>
      <c r="AH162" s="104">
        <v>10982</v>
      </c>
      <c r="AI162" s="104">
        <v>0</v>
      </c>
      <c r="AJ162" s="104">
        <v>1000</v>
      </c>
      <c r="AK162" s="104">
        <v>0</v>
      </c>
      <c r="AL162" s="104">
        <v>0</v>
      </c>
      <c r="AM162" s="104">
        <v>0</v>
      </c>
      <c r="AN162" s="104">
        <v>111</v>
      </c>
      <c r="AO162" s="106">
        <v>13.9</v>
      </c>
      <c r="AP162" s="106" t="s">
        <v>441</v>
      </c>
      <c r="AQ162" s="106" t="s">
        <v>441</v>
      </c>
      <c r="AR162" s="105">
        <v>2.35</v>
      </c>
      <c r="AS162" s="105">
        <v>-1.00579798221588</v>
      </c>
      <c r="AT162" s="104">
        <v>44</v>
      </c>
      <c r="AU162" s="106">
        <v>47.919143676757798</v>
      </c>
      <c r="AV162" s="105" t="s">
        <v>441</v>
      </c>
      <c r="AW162" s="105">
        <v>11</v>
      </c>
      <c r="AX162" s="105">
        <v>69.89</v>
      </c>
      <c r="AY162" s="104">
        <v>1000</v>
      </c>
      <c r="AZ162" s="106">
        <v>29.785861700000002</v>
      </c>
      <c r="BA162" s="106">
        <v>80.766045800000001</v>
      </c>
      <c r="BB162" s="104">
        <v>2421.783203125</v>
      </c>
      <c r="BC162" s="104">
        <v>611343</v>
      </c>
      <c r="BD162" s="104">
        <v>442728</v>
      </c>
      <c r="BE162" s="104">
        <v>27990</v>
      </c>
      <c r="BF162" s="104"/>
    </row>
    <row r="163" spans="1:58" x14ac:dyDescent="0.35">
      <c r="A163" s="128" t="s">
        <v>294</v>
      </c>
      <c r="B163" s="107" t="s">
        <v>293</v>
      </c>
      <c r="C163" s="104">
        <v>769.96842105263158</v>
      </c>
      <c r="D163" s="104">
        <v>0</v>
      </c>
      <c r="E163" s="104">
        <v>117452.038</v>
      </c>
      <c r="F163" s="104">
        <v>273.74</v>
      </c>
      <c r="G163" s="104">
        <v>0</v>
      </c>
      <c r="H163" s="104">
        <v>0</v>
      </c>
      <c r="I163" s="104">
        <v>505.03700000000009</v>
      </c>
      <c r="J163" s="104">
        <v>529973</v>
      </c>
      <c r="K163" s="105">
        <v>0.30299999999999999</v>
      </c>
      <c r="L163" s="105">
        <v>0.48484848484848497</v>
      </c>
      <c r="M163" s="105">
        <v>0.97380692864186114</v>
      </c>
      <c r="N163" s="105">
        <v>0.94506006262070408</v>
      </c>
      <c r="O163" s="104">
        <v>5</v>
      </c>
      <c r="P163" s="104">
        <v>0</v>
      </c>
      <c r="Q163" s="105" t="s">
        <v>441</v>
      </c>
      <c r="R163" s="105" t="s">
        <v>441</v>
      </c>
      <c r="S163" s="104">
        <v>2629680019</v>
      </c>
      <c r="T163" s="104">
        <v>760.99</v>
      </c>
      <c r="U163" s="104">
        <v>1255.1199999999999</v>
      </c>
      <c r="V163" s="105">
        <v>25.072710037231399</v>
      </c>
      <c r="W163" s="106">
        <v>127.199996948242</v>
      </c>
      <c r="X163" s="106">
        <v>23</v>
      </c>
      <c r="Y163" s="105">
        <v>3.5000000149011598E-2</v>
      </c>
      <c r="Z163" s="104">
        <v>46</v>
      </c>
      <c r="AA163" s="104">
        <v>266</v>
      </c>
      <c r="AB163" s="106">
        <v>0.4</v>
      </c>
      <c r="AC163" s="105" t="s">
        <v>441</v>
      </c>
      <c r="AD163" s="106">
        <v>732</v>
      </c>
      <c r="AE163" s="106">
        <v>33</v>
      </c>
      <c r="AF163" s="105">
        <v>0.77300000000000002</v>
      </c>
      <c r="AG163" s="105" t="s">
        <v>441</v>
      </c>
      <c r="AH163" s="104">
        <v>14165</v>
      </c>
      <c r="AI163" s="104">
        <v>13126</v>
      </c>
      <c r="AJ163" s="104">
        <v>928000</v>
      </c>
      <c r="AK163" s="104">
        <v>1549830</v>
      </c>
      <c r="AL163" s="104">
        <v>9744</v>
      </c>
      <c r="AM163" s="104">
        <v>8396</v>
      </c>
      <c r="AN163" s="104">
        <v>88</v>
      </c>
      <c r="AO163" s="106">
        <v>28.8</v>
      </c>
      <c r="AP163" s="106" t="s">
        <v>441</v>
      </c>
      <c r="AQ163" s="106" t="s">
        <v>441</v>
      </c>
      <c r="AR163" s="105" t="s">
        <v>441</v>
      </c>
      <c r="AS163" s="105">
        <v>-2.21349000930786</v>
      </c>
      <c r="AT163" s="104">
        <v>10</v>
      </c>
      <c r="AU163" s="106">
        <v>29.890317916870099</v>
      </c>
      <c r="AV163" s="105" t="s">
        <v>441</v>
      </c>
      <c r="AW163" s="105">
        <v>1.9</v>
      </c>
      <c r="AX163" s="105">
        <v>58.12</v>
      </c>
      <c r="AY163" s="104">
        <v>190000</v>
      </c>
      <c r="AZ163" s="106">
        <v>23.6</v>
      </c>
      <c r="BA163" s="106">
        <v>31.7</v>
      </c>
      <c r="BB163" s="104">
        <v>400</v>
      </c>
      <c r="BC163" s="104">
        <v>14742523</v>
      </c>
      <c r="BD163" s="104">
        <v>10768657</v>
      </c>
      <c r="BE163" s="104">
        <v>627340</v>
      </c>
      <c r="BF163" s="104"/>
    </row>
    <row r="164" spans="1:58" x14ac:dyDescent="0.35">
      <c r="A164" s="128" t="s">
        <v>296</v>
      </c>
      <c r="B164" s="107" t="s">
        <v>295</v>
      </c>
      <c r="C164" s="104">
        <v>48.578947368421055</v>
      </c>
      <c r="D164" s="104">
        <v>0</v>
      </c>
      <c r="E164" s="104">
        <v>94026.545500000007</v>
      </c>
      <c r="F164" s="104">
        <v>15.678000000000001</v>
      </c>
      <c r="G164" s="104">
        <v>1393.2055</v>
      </c>
      <c r="H164" s="104">
        <v>0</v>
      </c>
      <c r="I164" s="104">
        <v>0</v>
      </c>
      <c r="J164" s="104">
        <v>611212</v>
      </c>
      <c r="K164" s="105">
        <v>0.182</v>
      </c>
      <c r="L164" s="105">
        <v>0.30303030303030298</v>
      </c>
      <c r="M164" s="105">
        <v>0.88122546820663039</v>
      </c>
      <c r="N164" s="105">
        <v>0.73505198715810804</v>
      </c>
      <c r="O164" s="104">
        <v>0</v>
      </c>
      <c r="P164" s="104">
        <v>0</v>
      </c>
      <c r="Q164" s="105">
        <v>0.69899999999999995</v>
      </c>
      <c r="R164" s="105">
        <v>2.3051897063851402E-2</v>
      </c>
      <c r="S164" s="104">
        <v>2548047</v>
      </c>
      <c r="T164" s="104">
        <v>973.01</v>
      </c>
      <c r="U164" s="104">
        <v>777.71</v>
      </c>
      <c r="V164" s="105">
        <v>0.29974463582038902</v>
      </c>
      <c r="W164" s="106">
        <v>37.099998474121101</v>
      </c>
      <c r="X164" s="106">
        <v>5.9000000953674299</v>
      </c>
      <c r="Y164" s="105">
        <v>0.81800001859664895</v>
      </c>
      <c r="Z164" s="104">
        <v>60</v>
      </c>
      <c r="AA164" s="104">
        <v>567</v>
      </c>
      <c r="AB164" s="106">
        <v>18.899999999999999</v>
      </c>
      <c r="AC164" s="105">
        <v>1086.40942382813</v>
      </c>
      <c r="AD164" s="105">
        <v>138</v>
      </c>
      <c r="AE164" s="106">
        <v>2</v>
      </c>
      <c r="AF164" s="105">
        <v>0.38939393686291002</v>
      </c>
      <c r="AG164" s="105">
        <v>63.380001068115199</v>
      </c>
      <c r="AH164" s="104">
        <v>7520</v>
      </c>
      <c r="AI164" s="104">
        <v>13136</v>
      </c>
      <c r="AJ164" s="104">
        <v>0</v>
      </c>
      <c r="AK164" s="104">
        <v>0</v>
      </c>
      <c r="AL164" s="104">
        <v>89574</v>
      </c>
      <c r="AM164" s="104">
        <v>0</v>
      </c>
      <c r="AN164" s="104">
        <v>123</v>
      </c>
      <c r="AO164" s="106">
        <v>4.5999999999999996</v>
      </c>
      <c r="AP164" s="106">
        <v>3.04</v>
      </c>
      <c r="AQ164" s="106">
        <v>6.2</v>
      </c>
      <c r="AR164" s="105">
        <v>3.45</v>
      </c>
      <c r="AS164" s="105">
        <v>0.27847310900688199</v>
      </c>
      <c r="AT164" s="104">
        <v>43</v>
      </c>
      <c r="AU164" s="106">
        <v>84.199996948242202</v>
      </c>
      <c r="AV164" s="105">
        <v>94.597938537597699</v>
      </c>
      <c r="AW164" s="105">
        <v>54</v>
      </c>
      <c r="AX164" s="105">
        <v>142.38</v>
      </c>
      <c r="AY164" s="104">
        <v>300000</v>
      </c>
      <c r="AZ164" s="106">
        <v>66.387141600000007</v>
      </c>
      <c r="BA164" s="106">
        <v>93.188374999999994</v>
      </c>
      <c r="BB164" s="104">
        <v>13497.98828125</v>
      </c>
      <c r="BC164" s="104">
        <v>56717156</v>
      </c>
      <c r="BD164" s="104">
        <v>54042693</v>
      </c>
      <c r="BE164" s="104">
        <v>1213090</v>
      </c>
      <c r="BF164" s="104"/>
    </row>
    <row r="165" spans="1:58" x14ac:dyDescent="0.35">
      <c r="A165" s="128" t="s">
        <v>299</v>
      </c>
      <c r="B165" s="107" t="s">
        <v>298</v>
      </c>
      <c r="C165" s="104">
        <v>5648.6673684210527</v>
      </c>
      <c r="D165" s="104">
        <v>0</v>
      </c>
      <c r="E165" s="104">
        <v>118139.95850000001</v>
      </c>
      <c r="F165" s="104">
        <v>0</v>
      </c>
      <c r="G165" s="104">
        <v>0</v>
      </c>
      <c r="H165" s="104">
        <v>0</v>
      </c>
      <c r="I165" s="104">
        <v>0</v>
      </c>
      <c r="J165" s="104">
        <v>239393</v>
      </c>
      <c r="K165" s="105">
        <v>6.0999999999999999E-2</v>
      </c>
      <c r="L165" s="105">
        <v>6.0606060606060601E-2</v>
      </c>
      <c r="M165" s="105">
        <v>0.99299300947992197</v>
      </c>
      <c r="N165" s="105">
        <v>0.96362192759286946</v>
      </c>
      <c r="O165" s="104">
        <v>4</v>
      </c>
      <c r="P165" s="104">
        <v>4</v>
      </c>
      <c r="Q165" s="105">
        <v>0.38800000000000001</v>
      </c>
      <c r="R165" s="105">
        <v>0.55126640000000005</v>
      </c>
      <c r="S165" s="104">
        <v>3001581968</v>
      </c>
      <c r="T165" s="104">
        <v>1268.3800000000001</v>
      </c>
      <c r="U165" s="104">
        <v>1694.48</v>
      </c>
      <c r="V165" s="105" t="s">
        <v>441</v>
      </c>
      <c r="W165" s="106">
        <v>96.400001525878906</v>
      </c>
      <c r="X165" s="106">
        <v>27.600000381469702</v>
      </c>
      <c r="Y165" s="105" t="s">
        <v>441</v>
      </c>
      <c r="Z165" s="104">
        <v>20</v>
      </c>
      <c r="AA165" s="104">
        <v>146</v>
      </c>
      <c r="AB165" s="106">
        <v>2.7</v>
      </c>
      <c r="AC165" s="105">
        <v>71.165435791015597</v>
      </c>
      <c r="AD165" s="105">
        <v>789</v>
      </c>
      <c r="AE165" s="106">
        <v>55</v>
      </c>
      <c r="AF165" s="105" t="s">
        <v>441</v>
      </c>
      <c r="AG165" s="105" t="s">
        <v>441</v>
      </c>
      <c r="AH165" s="104">
        <v>3625826</v>
      </c>
      <c r="AI165" s="104">
        <v>0</v>
      </c>
      <c r="AJ165" s="104">
        <v>0</v>
      </c>
      <c r="AK165" s="104">
        <v>1840000</v>
      </c>
      <c r="AL165" s="104">
        <v>297692</v>
      </c>
      <c r="AM165" s="104">
        <v>0</v>
      </c>
      <c r="AN165" s="104">
        <v>92</v>
      </c>
      <c r="AO165" s="106">
        <v>32</v>
      </c>
      <c r="AP165" s="106" t="s">
        <v>441</v>
      </c>
      <c r="AQ165" s="106" t="s">
        <v>441</v>
      </c>
      <c r="AR165" s="105" t="s">
        <v>441</v>
      </c>
      <c r="AS165" s="105">
        <v>-2.4783968925476101</v>
      </c>
      <c r="AT165" s="104">
        <v>13</v>
      </c>
      <c r="AU165" s="106">
        <v>8.9476280212402308</v>
      </c>
      <c r="AV165" s="105">
        <v>31.976249694824201</v>
      </c>
      <c r="AW165" s="105">
        <v>6.7</v>
      </c>
      <c r="AX165" s="105">
        <v>21.55</v>
      </c>
      <c r="AY165" s="104">
        <v>39000</v>
      </c>
      <c r="AZ165" s="106">
        <v>6.7218929000000003</v>
      </c>
      <c r="BA165" s="106">
        <v>58.726221899999999</v>
      </c>
      <c r="BB165" s="104">
        <v>1925.20324707031</v>
      </c>
      <c r="BC165" s="104">
        <v>12575714</v>
      </c>
      <c r="BD165" s="104">
        <v>11870841</v>
      </c>
      <c r="BE165" s="104">
        <v>644329</v>
      </c>
      <c r="BF165" s="104"/>
    </row>
    <row r="166" spans="1:58" x14ac:dyDescent="0.35">
      <c r="A166" s="128" t="s">
        <v>301</v>
      </c>
      <c r="B166" s="107" t="s">
        <v>300</v>
      </c>
      <c r="C166" s="104">
        <v>32438.799999999999</v>
      </c>
      <c r="D166" s="104">
        <v>0</v>
      </c>
      <c r="E166" s="104">
        <v>118408.2055</v>
      </c>
      <c r="F166" s="104">
        <v>191.006</v>
      </c>
      <c r="G166" s="104">
        <v>0</v>
      </c>
      <c r="H166" s="104">
        <v>0</v>
      </c>
      <c r="I166" s="104">
        <v>0</v>
      </c>
      <c r="J166" s="104">
        <v>181818</v>
      </c>
      <c r="K166" s="105">
        <v>6.0999999999999999E-2</v>
      </c>
      <c r="L166" s="105">
        <v>0.12121212121212099</v>
      </c>
      <c r="M166" s="105">
        <v>5.6694237385929436E-2</v>
      </c>
      <c r="N166" s="105">
        <v>2.6537819281237055E-2</v>
      </c>
      <c r="O166" s="104">
        <v>0</v>
      </c>
      <c r="P166" s="104">
        <v>0</v>
      </c>
      <c r="Q166" s="105">
        <v>0.89100000000000001</v>
      </c>
      <c r="R166" s="105" t="s">
        <v>441</v>
      </c>
      <c r="S166" s="104">
        <v>-46838</v>
      </c>
      <c r="T166" s="104">
        <v>0</v>
      </c>
      <c r="U166" s="104">
        <v>0</v>
      </c>
      <c r="V166" s="105" t="s">
        <v>441</v>
      </c>
      <c r="W166" s="106">
        <v>3.0999999046325701</v>
      </c>
      <c r="X166" s="106" t="s">
        <v>441</v>
      </c>
      <c r="Y166" s="105">
        <v>4.9489998817443803</v>
      </c>
      <c r="Z166" s="104">
        <v>96</v>
      </c>
      <c r="AA166" s="104">
        <v>10</v>
      </c>
      <c r="AB166" s="106">
        <v>0.4</v>
      </c>
      <c r="AC166" s="105">
        <v>3182.5439453125</v>
      </c>
      <c r="AD166" s="105">
        <v>5</v>
      </c>
      <c r="AE166" s="106" t="s">
        <v>441</v>
      </c>
      <c r="AF166" s="105">
        <v>8.0086993412838606E-2</v>
      </c>
      <c r="AG166" s="105">
        <v>35.889999389648402</v>
      </c>
      <c r="AH166" s="104">
        <v>150</v>
      </c>
      <c r="AI166" s="104">
        <v>1500</v>
      </c>
      <c r="AJ166" s="104">
        <v>0</v>
      </c>
      <c r="AK166" s="104">
        <v>0</v>
      </c>
      <c r="AL166" s="104">
        <v>18631</v>
      </c>
      <c r="AM166" s="104">
        <v>0</v>
      </c>
      <c r="AN166" s="104">
        <v>126</v>
      </c>
      <c r="AO166" s="106">
        <v>2.4</v>
      </c>
      <c r="AP166" s="106">
        <v>2.0099999999999998</v>
      </c>
      <c r="AQ166" s="106">
        <v>8.4</v>
      </c>
      <c r="AR166" s="105">
        <v>4.1333333333333337</v>
      </c>
      <c r="AS166" s="105">
        <v>1.03405094146729</v>
      </c>
      <c r="AT166" s="104">
        <v>58</v>
      </c>
      <c r="AU166" s="106">
        <v>100</v>
      </c>
      <c r="AV166" s="105">
        <v>98.250511169433594</v>
      </c>
      <c r="AW166" s="105">
        <v>80.599999999999994</v>
      </c>
      <c r="AX166" s="105">
        <v>109.74</v>
      </c>
      <c r="AY166" s="104">
        <v>720000</v>
      </c>
      <c r="AZ166" s="106">
        <v>99.851052100000004</v>
      </c>
      <c r="BA166" s="106">
        <v>100</v>
      </c>
      <c r="BB166" s="104">
        <v>38090.94140625</v>
      </c>
      <c r="BC166" s="104">
        <v>46572028</v>
      </c>
      <c r="BD166" s="104">
        <v>45762112</v>
      </c>
      <c r="BE166" s="104">
        <v>498800</v>
      </c>
      <c r="BF166" s="104"/>
    </row>
    <row r="167" spans="1:58" x14ac:dyDescent="0.35">
      <c r="A167" s="128" t="s">
        <v>303</v>
      </c>
      <c r="B167" s="107" t="s">
        <v>302</v>
      </c>
      <c r="C167" s="104">
        <v>0</v>
      </c>
      <c r="D167" s="104">
        <v>0</v>
      </c>
      <c r="E167" s="104">
        <v>117807.747</v>
      </c>
      <c r="F167" s="104">
        <v>644.41999999999996</v>
      </c>
      <c r="G167" s="104">
        <v>38089.501499999998</v>
      </c>
      <c r="H167" s="104">
        <v>0</v>
      </c>
      <c r="I167" s="104">
        <v>27459.300999999999</v>
      </c>
      <c r="J167" s="104">
        <v>249878</v>
      </c>
      <c r="K167" s="105">
        <v>0.182</v>
      </c>
      <c r="L167" s="105">
        <v>0</v>
      </c>
      <c r="M167" s="105">
        <v>0.26286645013729759</v>
      </c>
      <c r="N167" s="105">
        <v>0.10887833898163345</v>
      </c>
      <c r="O167" s="104">
        <v>0</v>
      </c>
      <c r="P167" s="104">
        <v>0</v>
      </c>
      <c r="Q167" s="105">
        <v>0.77</v>
      </c>
      <c r="R167" s="105" t="s">
        <v>441</v>
      </c>
      <c r="S167" s="104">
        <v>15050920</v>
      </c>
      <c r="T167" s="104">
        <v>83.37</v>
      </c>
      <c r="U167" s="104">
        <v>107.65</v>
      </c>
      <c r="V167" s="105">
        <v>0.34934085607528698</v>
      </c>
      <c r="W167" s="106">
        <v>8.8000001907348597</v>
      </c>
      <c r="X167" s="106">
        <v>20.5</v>
      </c>
      <c r="Y167" s="105">
        <v>0.68000000715255704</v>
      </c>
      <c r="Z167" s="104">
        <v>99</v>
      </c>
      <c r="AA167" s="104">
        <v>64</v>
      </c>
      <c r="AB167" s="106">
        <v>0.1</v>
      </c>
      <c r="AC167" s="105">
        <v>353.129150390625</v>
      </c>
      <c r="AD167" s="105">
        <v>30</v>
      </c>
      <c r="AE167" s="106">
        <v>0</v>
      </c>
      <c r="AF167" s="105">
        <v>0.353546940199361</v>
      </c>
      <c r="AG167" s="105">
        <v>39.799999237060497</v>
      </c>
      <c r="AH167" s="104">
        <v>941602</v>
      </c>
      <c r="AI167" s="104">
        <v>1208921</v>
      </c>
      <c r="AJ167" s="104">
        <v>303712</v>
      </c>
      <c r="AK167" s="104">
        <v>41938</v>
      </c>
      <c r="AL167" s="104">
        <v>802</v>
      </c>
      <c r="AM167" s="104">
        <v>1228</v>
      </c>
      <c r="AN167" s="104">
        <v>113</v>
      </c>
      <c r="AO167" s="106">
        <v>22.1</v>
      </c>
      <c r="AP167" s="106">
        <v>6.88</v>
      </c>
      <c r="AQ167" s="106">
        <v>8.3000000000000007</v>
      </c>
      <c r="AR167" s="105">
        <v>3.55</v>
      </c>
      <c r="AS167" s="105">
        <v>-0.15110209584236101</v>
      </c>
      <c r="AT167" s="104">
        <v>38</v>
      </c>
      <c r="AU167" s="106">
        <v>95.588233947753906</v>
      </c>
      <c r="AV167" s="105">
        <v>91.895751953125</v>
      </c>
      <c r="AW167" s="105">
        <v>32.1</v>
      </c>
      <c r="AX167" s="105">
        <v>118.49</v>
      </c>
      <c r="AY167" s="104">
        <v>26000</v>
      </c>
      <c r="AZ167" s="106">
        <v>95.113068100000007</v>
      </c>
      <c r="BA167" s="106">
        <v>95.609189599999993</v>
      </c>
      <c r="BB167" s="104">
        <v>12810.951171875</v>
      </c>
      <c r="BC167" s="104">
        <v>21444000</v>
      </c>
      <c r="BD167" s="104">
        <v>20582939</v>
      </c>
      <c r="BE167" s="104">
        <v>62710</v>
      </c>
      <c r="BF167" s="104"/>
    </row>
    <row r="168" spans="1:58" x14ac:dyDescent="0.35">
      <c r="A168" s="128" t="s">
        <v>305</v>
      </c>
      <c r="B168" s="107" t="s">
        <v>304</v>
      </c>
      <c r="C168" s="104">
        <v>0</v>
      </c>
      <c r="D168" s="104">
        <v>0</v>
      </c>
      <c r="E168" s="104">
        <v>384799.3980000001</v>
      </c>
      <c r="F168" s="104">
        <v>0</v>
      </c>
      <c r="G168" s="104">
        <v>0</v>
      </c>
      <c r="H168" s="104">
        <v>0</v>
      </c>
      <c r="I168" s="104">
        <v>0</v>
      </c>
      <c r="J168" s="104">
        <v>570000</v>
      </c>
      <c r="K168" s="105">
        <v>0.21199999999999999</v>
      </c>
      <c r="L168" s="105">
        <v>0.18181818181818199</v>
      </c>
      <c r="M168" s="105">
        <v>0.97631074935646711</v>
      </c>
      <c r="N168" s="105">
        <v>0.92687944075943995</v>
      </c>
      <c r="O168" s="104">
        <v>0</v>
      </c>
      <c r="P168" s="104">
        <v>5</v>
      </c>
      <c r="Q168" s="105">
        <v>0.502</v>
      </c>
      <c r="R168" s="105">
        <v>0.28958929999999999</v>
      </c>
      <c r="S168" s="104">
        <v>1184868698</v>
      </c>
      <c r="T168" s="104">
        <v>497.8</v>
      </c>
      <c r="U168" s="104">
        <v>370.5</v>
      </c>
      <c r="V168" s="105">
        <v>0.78259402513503995</v>
      </c>
      <c r="W168" s="106">
        <v>63.200000762939503</v>
      </c>
      <c r="X168" s="106">
        <v>33</v>
      </c>
      <c r="Y168" s="105">
        <v>0.28000000119209301</v>
      </c>
      <c r="Z168" s="104">
        <v>90</v>
      </c>
      <c r="AA168" s="104">
        <v>77</v>
      </c>
      <c r="AB168" s="106">
        <v>0.2</v>
      </c>
      <c r="AC168" s="105">
        <v>277.00088500976602</v>
      </c>
      <c r="AD168" s="105">
        <v>311</v>
      </c>
      <c r="AE168" s="106">
        <v>16</v>
      </c>
      <c r="AF168" s="105">
        <v>0.564016653561494</v>
      </c>
      <c r="AG168" s="105">
        <v>35.389999389648402</v>
      </c>
      <c r="AH168" s="104">
        <v>200672</v>
      </c>
      <c r="AI168" s="104">
        <v>86409</v>
      </c>
      <c r="AJ168" s="104">
        <v>124726</v>
      </c>
      <c r="AK168" s="104">
        <v>2024429</v>
      </c>
      <c r="AL168" s="104">
        <v>988192</v>
      </c>
      <c r="AM168" s="104">
        <v>393</v>
      </c>
      <c r="AN168" s="104">
        <v>105</v>
      </c>
      <c r="AO168" s="106">
        <v>25.6</v>
      </c>
      <c r="AP168" s="106" t="s">
        <v>441</v>
      </c>
      <c r="AQ168" s="106" t="s">
        <v>441</v>
      </c>
      <c r="AR168" s="105">
        <v>3.0533333333333332</v>
      </c>
      <c r="AS168" s="105">
        <v>-1.4149370193481401</v>
      </c>
      <c r="AT168" s="104">
        <v>16</v>
      </c>
      <c r="AU168" s="106">
        <v>38.5284423828125</v>
      </c>
      <c r="AV168" s="105">
        <v>58.601318359375</v>
      </c>
      <c r="AW168" s="105">
        <v>28</v>
      </c>
      <c r="AX168" s="105">
        <v>68.63</v>
      </c>
      <c r="AY168" s="104">
        <v>50000</v>
      </c>
      <c r="AZ168" s="106">
        <v>23.5</v>
      </c>
      <c r="BA168" s="106">
        <v>55.5</v>
      </c>
      <c r="BB168" s="104">
        <v>4903.57568359375</v>
      </c>
      <c r="BC168" s="104">
        <v>40533328</v>
      </c>
      <c r="BD168" s="104">
        <v>40174306</v>
      </c>
      <c r="BE168" s="104">
        <v>2376000</v>
      </c>
      <c r="BF168" s="104"/>
    </row>
    <row r="169" spans="1:58" x14ac:dyDescent="0.35">
      <c r="A169" s="128" t="s">
        <v>307</v>
      </c>
      <c r="B169" s="107" t="s">
        <v>306</v>
      </c>
      <c r="C169" s="104">
        <v>0</v>
      </c>
      <c r="D169" s="104">
        <v>0</v>
      </c>
      <c r="E169" s="104">
        <v>14977.762499999997</v>
      </c>
      <c r="F169" s="104">
        <v>0.14199999999999999</v>
      </c>
      <c r="G169" s="104">
        <v>0</v>
      </c>
      <c r="H169" s="104">
        <v>0</v>
      </c>
      <c r="I169" s="104">
        <v>0</v>
      </c>
      <c r="J169" s="104">
        <v>0</v>
      </c>
      <c r="K169" s="105">
        <v>0</v>
      </c>
      <c r="L169" s="105">
        <v>9.0909090909090898E-2</v>
      </c>
      <c r="M169" s="105">
        <v>1.5371701041241644E-2</v>
      </c>
      <c r="N169" s="105">
        <v>4.2585993649092643E-3</v>
      </c>
      <c r="O169" s="104">
        <v>0</v>
      </c>
      <c r="P169" s="104">
        <v>0</v>
      </c>
      <c r="Q169" s="105">
        <v>0.72</v>
      </c>
      <c r="R169" s="105">
        <v>3.2677499999999998E-2</v>
      </c>
      <c r="S169" s="104">
        <v>0</v>
      </c>
      <c r="T169" s="104">
        <v>6.83</v>
      </c>
      <c r="U169" s="104">
        <v>4.18</v>
      </c>
      <c r="V169" s="105">
        <v>0.79239803552627597</v>
      </c>
      <c r="W169" s="106">
        <v>19.600000381469702</v>
      </c>
      <c r="X169" s="106">
        <v>5.8000001907348597</v>
      </c>
      <c r="Y169" s="105">
        <v>1.03</v>
      </c>
      <c r="Z169" s="104">
        <v>97</v>
      </c>
      <c r="AA169" s="104">
        <v>29</v>
      </c>
      <c r="AB169" s="106">
        <v>1.4</v>
      </c>
      <c r="AC169" s="105">
        <v>1016.90887451172</v>
      </c>
      <c r="AD169" s="105">
        <v>155</v>
      </c>
      <c r="AE169" s="106">
        <v>1</v>
      </c>
      <c r="AF169" s="105">
        <v>0.44106518681365398</v>
      </c>
      <c r="AG169" s="105" t="s">
        <v>441</v>
      </c>
      <c r="AH169" s="104">
        <v>0</v>
      </c>
      <c r="AI169" s="104">
        <v>0</v>
      </c>
      <c r="AJ169" s="104">
        <v>0</v>
      </c>
      <c r="AK169" s="104">
        <v>0</v>
      </c>
      <c r="AL169" s="104">
        <v>47</v>
      </c>
      <c r="AM169" s="104">
        <v>0</v>
      </c>
      <c r="AN169" s="104">
        <v>117</v>
      </c>
      <c r="AO169" s="106">
        <v>7.9</v>
      </c>
      <c r="AP169" s="106">
        <v>6.23</v>
      </c>
      <c r="AQ169" s="106">
        <v>9.6999999999999993</v>
      </c>
      <c r="AR169" s="105" t="s">
        <v>441</v>
      </c>
      <c r="AS169" s="105">
        <v>-0.61669737100601196</v>
      </c>
      <c r="AT169" s="104">
        <v>43</v>
      </c>
      <c r="AU169" s="106">
        <v>87.176315307617202</v>
      </c>
      <c r="AV169" s="105">
        <v>95.538986206054702</v>
      </c>
      <c r="AW169" s="105">
        <v>45.4</v>
      </c>
      <c r="AX169" s="105">
        <v>145.94</v>
      </c>
      <c r="AY169" s="104">
        <v>6800</v>
      </c>
      <c r="AZ169" s="106">
        <v>79.219299300000003</v>
      </c>
      <c r="BA169" s="106">
        <v>94.794295300000002</v>
      </c>
      <c r="BB169" s="104">
        <v>15114.2958984375</v>
      </c>
      <c r="BC169" s="104">
        <v>563402</v>
      </c>
      <c r="BD169" s="104">
        <v>536348</v>
      </c>
      <c r="BE169" s="104">
        <v>156000</v>
      </c>
      <c r="BF169" s="104"/>
    </row>
    <row r="170" spans="1:58" x14ac:dyDescent="0.35">
      <c r="A170" s="128" t="s">
        <v>310</v>
      </c>
      <c r="B170" s="107" t="s">
        <v>309</v>
      </c>
      <c r="C170" s="104">
        <v>0</v>
      </c>
      <c r="D170" s="104">
        <v>0</v>
      </c>
      <c r="E170" s="104">
        <v>11306.486000000001</v>
      </c>
      <c r="F170" s="104">
        <v>0</v>
      </c>
      <c r="G170" s="104">
        <v>0</v>
      </c>
      <c r="H170" s="104">
        <v>0</v>
      </c>
      <c r="I170" s="104">
        <v>0</v>
      </c>
      <c r="J170" s="104">
        <v>0</v>
      </c>
      <c r="K170" s="105">
        <v>0</v>
      </c>
      <c r="L170" s="105">
        <v>9.0909090909090898E-2</v>
      </c>
      <c r="M170" s="105">
        <v>6.0809633431743665E-3</v>
      </c>
      <c r="N170" s="105">
        <v>4.9922920505062031E-3</v>
      </c>
      <c r="O170" s="104">
        <v>0</v>
      </c>
      <c r="P170" s="104">
        <v>0</v>
      </c>
      <c r="Q170" s="105">
        <v>0.93300000000000005</v>
      </c>
      <c r="R170" s="105" t="s">
        <v>441</v>
      </c>
      <c r="S170" s="104">
        <v>0</v>
      </c>
      <c r="T170" s="104">
        <v>0</v>
      </c>
      <c r="U170" s="104">
        <v>0</v>
      </c>
      <c r="V170" s="105" t="s">
        <v>441</v>
      </c>
      <c r="W170" s="106">
        <v>2.7999999523162802</v>
      </c>
      <c r="X170" s="106" t="s">
        <v>441</v>
      </c>
      <c r="Y170" s="105">
        <v>3.9260001182556201</v>
      </c>
      <c r="Z170" s="104">
        <v>97</v>
      </c>
      <c r="AA170" s="104">
        <v>5.6999998092651403</v>
      </c>
      <c r="AB170" s="106">
        <v>0.2</v>
      </c>
      <c r="AC170" s="105">
        <v>5298.60400390625</v>
      </c>
      <c r="AD170" s="105">
        <v>4</v>
      </c>
      <c r="AE170" s="106" t="s">
        <v>441</v>
      </c>
      <c r="AF170" s="105">
        <v>4.3577719204169203E-2</v>
      </c>
      <c r="AG170" s="105">
        <v>27.319999694824201</v>
      </c>
      <c r="AH170" s="104">
        <v>0</v>
      </c>
      <c r="AI170" s="104">
        <v>0</v>
      </c>
      <c r="AJ170" s="104">
        <v>0</v>
      </c>
      <c r="AK170" s="104">
        <v>0</v>
      </c>
      <c r="AL170" s="104">
        <v>242725</v>
      </c>
      <c r="AM170" s="104">
        <v>0</v>
      </c>
      <c r="AN170" s="104">
        <v>126</v>
      </c>
      <c r="AO170" s="106">
        <v>2.4</v>
      </c>
      <c r="AP170" s="106">
        <v>1.46</v>
      </c>
      <c r="AQ170" s="106">
        <v>6.7</v>
      </c>
      <c r="AR170" s="105">
        <v>3.9833333333333329</v>
      </c>
      <c r="AS170" s="105">
        <v>1.83762896060944</v>
      </c>
      <c r="AT170" s="104">
        <v>85</v>
      </c>
      <c r="AU170" s="106">
        <v>100</v>
      </c>
      <c r="AV170" s="105" t="s">
        <v>441</v>
      </c>
      <c r="AW170" s="105">
        <v>89.7</v>
      </c>
      <c r="AX170" s="105">
        <v>126.67</v>
      </c>
      <c r="AY170" s="104">
        <v>300000</v>
      </c>
      <c r="AZ170" s="106">
        <v>99.306738100000004</v>
      </c>
      <c r="BA170" s="106">
        <v>100</v>
      </c>
      <c r="BB170" s="104">
        <v>50069.65234375</v>
      </c>
      <c r="BC170" s="104">
        <v>10067744</v>
      </c>
      <c r="BD170" s="104">
        <v>9631078</v>
      </c>
      <c r="BE170" s="104">
        <v>410340</v>
      </c>
      <c r="BF170" s="104"/>
    </row>
    <row r="171" spans="1:58" x14ac:dyDescent="0.35">
      <c r="A171" s="128" t="s">
        <v>312</v>
      </c>
      <c r="B171" s="107" t="s">
        <v>311</v>
      </c>
      <c r="C171" s="104">
        <v>6102.88</v>
      </c>
      <c r="D171" s="104">
        <v>0</v>
      </c>
      <c r="E171" s="104">
        <v>26125.339499999998</v>
      </c>
      <c r="F171" s="104">
        <v>0</v>
      </c>
      <c r="G171" s="104">
        <v>0</v>
      </c>
      <c r="H171" s="104">
        <v>0</v>
      </c>
      <c r="I171" s="104">
        <v>0</v>
      </c>
      <c r="J171" s="104">
        <v>0</v>
      </c>
      <c r="K171" s="105">
        <v>0</v>
      </c>
      <c r="L171" s="105">
        <v>3.03030303030303E-2</v>
      </c>
      <c r="M171" s="105">
        <v>8.5193906058085873E-3</v>
      </c>
      <c r="N171" s="105">
        <v>1.2626067901120729E-3</v>
      </c>
      <c r="O171" s="104">
        <v>0</v>
      </c>
      <c r="P171" s="104">
        <v>0</v>
      </c>
      <c r="Q171" s="105">
        <v>0.94399999999999995</v>
      </c>
      <c r="R171" s="105" t="s">
        <v>441</v>
      </c>
      <c r="S171" s="104">
        <v>4286457</v>
      </c>
      <c r="T171" s="104">
        <v>0</v>
      </c>
      <c r="U171" s="104">
        <v>0</v>
      </c>
      <c r="V171" s="105" t="s">
        <v>441</v>
      </c>
      <c r="W171" s="106">
        <v>4.1999998092651403</v>
      </c>
      <c r="X171" s="106" t="s">
        <v>441</v>
      </c>
      <c r="Y171" s="105">
        <v>4.2480001449584996</v>
      </c>
      <c r="Z171" s="104">
        <v>95</v>
      </c>
      <c r="AA171" s="104">
        <v>7.1999998092651403</v>
      </c>
      <c r="AB171" s="106">
        <v>0.3</v>
      </c>
      <c r="AC171" s="105">
        <v>7582.5712890625</v>
      </c>
      <c r="AD171" s="105">
        <v>5</v>
      </c>
      <c r="AE171" s="106" t="s">
        <v>441</v>
      </c>
      <c r="AF171" s="105">
        <v>3.9319687547629899E-2</v>
      </c>
      <c r="AG171" s="105">
        <v>31.639999389648398</v>
      </c>
      <c r="AH171" s="104">
        <v>0</v>
      </c>
      <c r="AI171" s="104">
        <v>200</v>
      </c>
      <c r="AJ171" s="104">
        <v>16</v>
      </c>
      <c r="AK171" s="104">
        <v>0</v>
      </c>
      <c r="AL171" s="104">
        <v>98530</v>
      </c>
      <c r="AM171" s="104">
        <v>0</v>
      </c>
      <c r="AN171" s="104">
        <v>131</v>
      </c>
      <c r="AO171" s="106">
        <v>2.4</v>
      </c>
      <c r="AP171" s="106">
        <v>1.35</v>
      </c>
      <c r="AQ171" s="106">
        <v>6.6</v>
      </c>
      <c r="AR171" s="105">
        <v>4.6500000000000004</v>
      </c>
      <c r="AS171" s="105">
        <v>2.05627489089966</v>
      </c>
      <c r="AT171" s="104">
        <v>85</v>
      </c>
      <c r="AU171" s="106">
        <v>100</v>
      </c>
      <c r="AV171" s="105" t="s">
        <v>441</v>
      </c>
      <c r="AW171" s="105">
        <v>89.1</v>
      </c>
      <c r="AX171" s="105">
        <v>135.62</v>
      </c>
      <c r="AY171" s="104">
        <v>160000</v>
      </c>
      <c r="AZ171" s="106">
        <v>99.876690400000001</v>
      </c>
      <c r="BA171" s="106">
        <v>100</v>
      </c>
      <c r="BB171" s="104">
        <v>65006.5234375</v>
      </c>
      <c r="BC171" s="104">
        <v>8466017</v>
      </c>
      <c r="BD171" s="104">
        <v>8206348</v>
      </c>
      <c r="BE171" s="104">
        <v>40000</v>
      </c>
      <c r="BF171" s="104"/>
    </row>
    <row r="172" spans="1:58" x14ac:dyDescent="0.35">
      <c r="A172" s="128" t="s">
        <v>845</v>
      </c>
      <c r="B172" s="107" t="s">
        <v>313</v>
      </c>
      <c r="C172" s="104">
        <v>31791.919999999998</v>
      </c>
      <c r="D172" s="104">
        <v>57.149473684210527</v>
      </c>
      <c r="E172" s="104">
        <v>69829.046500000011</v>
      </c>
      <c r="F172" s="104">
        <v>20.244</v>
      </c>
      <c r="G172" s="104">
        <v>0</v>
      </c>
      <c r="H172" s="104">
        <v>0</v>
      </c>
      <c r="I172" s="104">
        <v>0</v>
      </c>
      <c r="J172" s="104">
        <v>49363</v>
      </c>
      <c r="K172" s="105">
        <v>6.0999999999999999E-2</v>
      </c>
      <c r="L172" s="105">
        <v>0.30303030303030298</v>
      </c>
      <c r="M172" s="105">
        <v>0.97102329293457623</v>
      </c>
      <c r="N172" s="105">
        <v>0.97190628074481911</v>
      </c>
      <c r="O172" s="104">
        <v>5</v>
      </c>
      <c r="P172" s="104">
        <v>5</v>
      </c>
      <c r="Q172" s="105">
        <v>0.53600000000000003</v>
      </c>
      <c r="R172" s="105">
        <v>2.8263900000000002E-2</v>
      </c>
      <c r="S172" s="104">
        <v>5332024827</v>
      </c>
      <c r="T172" s="104">
        <v>2469.04</v>
      </c>
      <c r="U172" s="104">
        <v>2566.2800000000002</v>
      </c>
      <c r="V172" s="105" t="s">
        <v>441</v>
      </c>
      <c r="W172" s="106">
        <v>17</v>
      </c>
      <c r="X172" s="106">
        <v>10.1000003814697</v>
      </c>
      <c r="Y172" s="105">
        <v>1.45500004291534</v>
      </c>
      <c r="Z172" s="104">
        <v>67</v>
      </c>
      <c r="AA172" s="104">
        <v>19</v>
      </c>
      <c r="AB172" s="106">
        <v>0.1</v>
      </c>
      <c r="AC172" s="105">
        <v>159.71609497070301</v>
      </c>
      <c r="AD172" s="105">
        <v>68</v>
      </c>
      <c r="AE172" s="106" t="s">
        <v>441</v>
      </c>
      <c r="AF172" s="105">
        <v>0.54676607529593702</v>
      </c>
      <c r="AG172" s="105" t="s">
        <v>441</v>
      </c>
      <c r="AH172" s="104">
        <v>0</v>
      </c>
      <c r="AI172" s="104">
        <v>0</v>
      </c>
      <c r="AJ172" s="104">
        <v>0</v>
      </c>
      <c r="AK172" s="104">
        <v>6033173</v>
      </c>
      <c r="AL172" s="104">
        <v>649601</v>
      </c>
      <c r="AM172" s="104">
        <v>15721</v>
      </c>
      <c r="AN172" s="104">
        <v>121</v>
      </c>
      <c r="AO172" s="106">
        <v>27.8</v>
      </c>
      <c r="AP172" s="106" t="s">
        <v>441</v>
      </c>
      <c r="AQ172" s="106" t="s">
        <v>441</v>
      </c>
      <c r="AR172" s="105">
        <v>3.15</v>
      </c>
      <c r="AS172" s="105">
        <v>-1.78754103183746</v>
      </c>
      <c r="AT172" s="104">
        <v>13</v>
      </c>
      <c r="AU172" s="106">
        <v>100</v>
      </c>
      <c r="AV172" s="105">
        <v>86.303932189941406</v>
      </c>
      <c r="AW172" s="105">
        <v>30</v>
      </c>
      <c r="AX172" s="105">
        <v>54.23</v>
      </c>
      <c r="AY172" s="104">
        <v>65000</v>
      </c>
      <c r="AZ172" s="106">
        <v>95.710095800000005</v>
      </c>
      <c r="BA172" s="106">
        <v>90.146272699999997</v>
      </c>
      <c r="BB172" s="104">
        <v>2900</v>
      </c>
      <c r="BC172" s="104">
        <v>18269868</v>
      </c>
      <c r="BD172" s="104">
        <v>18441248</v>
      </c>
      <c r="BE172" s="104">
        <v>183630</v>
      </c>
      <c r="BF172" s="104"/>
    </row>
    <row r="173" spans="1:58" x14ac:dyDescent="0.35">
      <c r="A173" s="128" t="s">
        <v>316</v>
      </c>
      <c r="B173" s="107" t="s">
        <v>315</v>
      </c>
      <c r="C173" s="104">
        <v>17848.494736842105</v>
      </c>
      <c r="D173" s="104">
        <v>11301.128421052632</v>
      </c>
      <c r="E173" s="104">
        <v>48382.262000000002</v>
      </c>
      <c r="F173" s="104">
        <v>0</v>
      </c>
      <c r="G173" s="104">
        <v>0</v>
      </c>
      <c r="H173" s="104">
        <v>0</v>
      </c>
      <c r="I173" s="104">
        <v>0</v>
      </c>
      <c r="J173" s="104">
        <v>115151</v>
      </c>
      <c r="K173" s="105">
        <v>6.0999999999999999E-2</v>
      </c>
      <c r="L173" s="105">
        <v>0.36363636363636398</v>
      </c>
      <c r="M173" s="105">
        <v>0.65034764955415403</v>
      </c>
      <c r="N173" s="105">
        <v>0.16545260485174698</v>
      </c>
      <c r="O173" s="104">
        <v>0</v>
      </c>
      <c r="P173" s="104">
        <v>0</v>
      </c>
      <c r="Q173" s="105">
        <v>0.65</v>
      </c>
      <c r="R173" s="105">
        <v>3.06336E-2</v>
      </c>
      <c r="S173" s="104">
        <v>8306993</v>
      </c>
      <c r="T173" s="104">
        <v>117.19</v>
      </c>
      <c r="U173" s="104">
        <v>112.38</v>
      </c>
      <c r="V173" s="105">
        <v>3.6860790252685498</v>
      </c>
      <c r="W173" s="106">
        <v>33.599998474121101</v>
      </c>
      <c r="X173" s="106">
        <v>13.300000190734901</v>
      </c>
      <c r="Y173" s="105">
        <v>1.9179999828338601</v>
      </c>
      <c r="Z173" s="104">
        <v>98</v>
      </c>
      <c r="AA173" s="104">
        <v>85</v>
      </c>
      <c r="AB173" s="106">
        <v>0.3</v>
      </c>
      <c r="AC173" s="105">
        <v>192.69619750976599</v>
      </c>
      <c r="AD173" s="105">
        <v>32</v>
      </c>
      <c r="AE173" s="106">
        <v>0</v>
      </c>
      <c r="AF173" s="105">
        <v>0.316530333801263</v>
      </c>
      <c r="AG173" s="105">
        <v>30.7600002288818</v>
      </c>
      <c r="AH173" s="104">
        <v>12905</v>
      </c>
      <c r="AI173" s="104">
        <v>700</v>
      </c>
      <c r="AJ173" s="104">
        <v>5725</v>
      </c>
      <c r="AK173" s="104">
        <v>0</v>
      </c>
      <c r="AL173" s="104">
        <v>2647</v>
      </c>
      <c r="AM173" s="104">
        <v>0</v>
      </c>
      <c r="AN173" s="104">
        <v>97</v>
      </c>
      <c r="AO173" s="106">
        <v>30.1</v>
      </c>
      <c r="AP173" s="106" t="s">
        <v>441</v>
      </c>
      <c r="AQ173" s="106" t="s">
        <v>441</v>
      </c>
      <c r="AR173" s="105">
        <v>3.166666666666667</v>
      </c>
      <c r="AS173" s="105">
        <v>-1.12049996852875</v>
      </c>
      <c r="AT173" s="104">
        <v>25</v>
      </c>
      <c r="AU173" s="106">
        <v>100</v>
      </c>
      <c r="AV173" s="105">
        <v>99.781051635742202</v>
      </c>
      <c r="AW173" s="105">
        <v>20.5</v>
      </c>
      <c r="AX173" s="105">
        <v>106.68</v>
      </c>
      <c r="AY173" s="104">
        <v>14000</v>
      </c>
      <c r="AZ173" s="106">
        <v>95.027956900000007</v>
      </c>
      <c r="BA173" s="106">
        <v>73.773295099999999</v>
      </c>
      <c r="BB173" s="104">
        <v>3180.38940429688</v>
      </c>
      <c r="BC173" s="104">
        <v>8921343</v>
      </c>
      <c r="BD173" s="104">
        <v>8451033</v>
      </c>
      <c r="BE173" s="104">
        <v>139960</v>
      </c>
      <c r="BF173" s="104"/>
    </row>
    <row r="174" spans="1:58" x14ac:dyDescent="0.35">
      <c r="A174" s="128" t="s">
        <v>846</v>
      </c>
      <c r="B174" s="107" t="s">
        <v>317</v>
      </c>
      <c r="C174" s="104">
        <v>45131.025263157891</v>
      </c>
      <c r="D174" s="104">
        <v>0</v>
      </c>
      <c r="E174" s="104">
        <v>162087.94399999999</v>
      </c>
      <c r="F174" s="104">
        <v>51.625999999999998</v>
      </c>
      <c r="G174" s="104">
        <v>480.35700000000003</v>
      </c>
      <c r="H174" s="104">
        <v>0</v>
      </c>
      <c r="I174" s="104">
        <v>120.48400000000001</v>
      </c>
      <c r="J174" s="104">
        <v>383757</v>
      </c>
      <c r="K174" s="105">
        <v>0.24199999999999999</v>
      </c>
      <c r="L174" s="105">
        <v>6.0606060606060601E-2</v>
      </c>
      <c r="M174" s="105">
        <v>0.63945457355247792</v>
      </c>
      <c r="N174" s="105">
        <v>0.21680770666960469</v>
      </c>
      <c r="O174" s="104">
        <v>0</v>
      </c>
      <c r="P174" s="104">
        <v>0</v>
      </c>
      <c r="Q174" s="105">
        <v>0.53800000000000003</v>
      </c>
      <c r="R174" s="105">
        <v>0.27463141083717302</v>
      </c>
      <c r="S174" s="104">
        <v>155501348</v>
      </c>
      <c r="T174" s="104">
        <v>1455.27</v>
      </c>
      <c r="U174" s="104">
        <v>1427.38</v>
      </c>
      <c r="V174" s="105">
        <v>5.0110511779785201</v>
      </c>
      <c r="W174" s="106">
        <v>54</v>
      </c>
      <c r="X174" s="106">
        <v>13.6000003814697</v>
      </c>
      <c r="Y174" s="105">
        <v>3.0999999493360499E-2</v>
      </c>
      <c r="Z174" s="104">
        <v>99</v>
      </c>
      <c r="AA174" s="104">
        <v>269</v>
      </c>
      <c r="AB174" s="106">
        <v>4.7</v>
      </c>
      <c r="AC174" s="105">
        <v>96.496879577636705</v>
      </c>
      <c r="AD174" s="105">
        <v>398</v>
      </c>
      <c r="AE174" s="106">
        <v>50</v>
      </c>
      <c r="AF174" s="105">
        <v>0.53678252153910599</v>
      </c>
      <c r="AG174" s="105">
        <v>37.779998779296903</v>
      </c>
      <c r="AH174" s="104">
        <v>279876</v>
      </c>
      <c r="AI174" s="104">
        <v>0</v>
      </c>
      <c r="AJ174" s="104">
        <v>15873</v>
      </c>
      <c r="AK174" s="104">
        <v>0</v>
      </c>
      <c r="AL174" s="104">
        <v>261769</v>
      </c>
      <c r="AM174" s="104">
        <v>0</v>
      </c>
      <c r="AN174" s="104">
        <v>107</v>
      </c>
      <c r="AO174" s="106">
        <v>32.299999999999997</v>
      </c>
      <c r="AP174" s="106">
        <v>11.54</v>
      </c>
      <c r="AQ174" s="106">
        <v>4.8</v>
      </c>
      <c r="AR174" s="105">
        <v>3.583333333333333</v>
      </c>
      <c r="AS174" s="105">
        <v>-0.62940162420272805</v>
      </c>
      <c r="AT174" s="104">
        <v>36</v>
      </c>
      <c r="AU174" s="106">
        <v>32.799999237060497</v>
      </c>
      <c r="AV174" s="105">
        <v>80.3594970703125</v>
      </c>
      <c r="AW174" s="105">
        <v>13</v>
      </c>
      <c r="AX174" s="105">
        <v>74.36</v>
      </c>
      <c r="AY174" s="104">
        <v>72000</v>
      </c>
      <c r="AZ174" s="106">
        <v>15.550382900000001</v>
      </c>
      <c r="BA174" s="106">
        <v>55.556247399999997</v>
      </c>
      <c r="BB174" s="104">
        <v>2945.8779296875</v>
      </c>
      <c r="BC174" s="104">
        <v>57310020</v>
      </c>
      <c r="BD174" s="104">
        <v>52241712</v>
      </c>
      <c r="BE174" s="104">
        <v>885800</v>
      </c>
      <c r="BF174" s="104"/>
    </row>
    <row r="175" spans="1:58" x14ac:dyDescent="0.35">
      <c r="A175" s="128" t="s">
        <v>319</v>
      </c>
      <c r="B175" s="107" t="s">
        <v>318</v>
      </c>
      <c r="C175" s="104">
        <v>17340.437894736842</v>
      </c>
      <c r="D175" s="104">
        <v>0</v>
      </c>
      <c r="E175" s="104">
        <v>753363.89150000003</v>
      </c>
      <c r="F175" s="104">
        <v>271.822</v>
      </c>
      <c r="G175" s="104">
        <v>146985.86700000003</v>
      </c>
      <c r="H175" s="104">
        <v>2756.5545000000002</v>
      </c>
      <c r="I175" s="104">
        <v>28346.964000000004</v>
      </c>
      <c r="J175" s="104">
        <v>908563</v>
      </c>
      <c r="K175" s="105">
        <v>0.33300000000000002</v>
      </c>
      <c r="L175" s="105">
        <v>6.0606060606060601E-2</v>
      </c>
      <c r="M175" s="105">
        <v>0.73924066952081124</v>
      </c>
      <c r="N175" s="105">
        <v>0.14595238923278289</v>
      </c>
      <c r="O175" s="104">
        <v>0</v>
      </c>
      <c r="P175" s="104">
        <v>0</v>
      </c>
      <c r="Q175" s="105">
        <v>0.755</v>
      </c>
      <c r="R175" s="105">
        <v>3.0834558419883299E-3</v>
      </c>
      <c r="S175" s="104">
        <v>5989789</v>
      </c>
      <c r="T175" s="104">
        <v>169.65</v>
      </c>
      <c r="U175" s="104">
        <v>192.23</v>
      </c>
      <c r="V175" s="105">
        <v>5.7585850358009297E-2</v>
      </c>
      <c r="W175" s="106">
        <v>9.5</v>
      </c>
      <c r="X175" s="106">
        <v>6.6999998092651403</v>
      </c>
      <c r="Y175" s="105">
        <v>0.39300000667571999</v>
      </c>
      <c r="Z175" s="104">
        <v>99</v>
      </c>
      <c r="AA175" s="104">
        <v>156</v>
      </c>
      <c r="AB175" s="106">
        <v>1.1000000000000001</v>
      </c>
      <c r="AC175" s="105">
        <v>610.16998291015602</v>
      </c>
      <c r="AD175" s="105">
        <v>20</v>
      </c>
      <c r="AE175" s="106">
        <v>1</v>
      </c>
      <c r="AF175" s="105">
        <v>0.393308295133529</v>
      </c>
      <c r="AG175" s="105">
        <v>39.259998321533203</v>
      </c>
      <c r="AH175" s="104">
        <v>808843</v>
      </c>
      <c r="AI175" s="104">
        <v>3819058</v>
      </c>
      <c r="AJ175" s="104">
        <v>720885</v>
      </c>
      <c r="AK175" s="104">
        <v>40584</v>
      </c>
      <c r="AL175" s="104">
        <v>102223</v>
      </c>
      <c r="AM175" s="104">
        <v>0</v>
      </c>
      <c r="AN175" s="104">
        <v>113</v>
      </c>
      <c r="AO175" s="106">
        <v>9.5</v>
      </c>
      <c r="AP175" s="106">
        <v>4.5199999999999996</v>
      </c>
      <c r="AQ175" s="106">
        <v>2.8</v>
      </c>
      <c r="AR175" s="105">
        <v>3.1166666666666667</v>
      </c>
      <c r="AS175" s="105">
        <v>0.38462078571319602</v>
      </c>
      <c r="AT175" s="104">
        <v>36</v>
      </c>
      <c r="AU175" s="106">
        <v>100</v>
      </c>
      <c r="AV175" s="105">
        <v>93.983016967773395</v>
      </c>
      <c r="AW175" s="105">
        <v>47.5</v>
      </c>
      <c r="AX175" s="105">
        <v>172.65</v>
      </c>
      <c r="AY175" s="104">
        <v>230000</v>
      </c>
      <c r="AZ175" s="106">
        <v>92.973503600000001</v>
      </c>
      <c r="BA175" s="106">
        <v>97.809613299999995</v>
      </c>
      <c r="BB175" s="104">
        <v>17870.517578125</v>
      </c>
      <c r="BC175" s="104">
        <v>69037512</v>
      </c>
      <c r="BD175" s="104">
        <v>67688374</v>
      </c>
      <c r="BE175" s="104">
        <v>510890</v>
      </c>
      <c r="BF175" s="104"/>
    </row>
    <row r="176" spans="1:58" x14ac:dyDescent="0.35">
      <c r="A176" s="128" t="s">
        <v>372</v>
      </c>
      <c r="B176" s="107" t="s">
        <v>91</v>
      </c>
      <c r="C176" s="104">
        <v>2239.5957894736844</v>
      </c>
      <c r="D176" s="104">
        <v>0</v>
      </c>
      <c r="E176" s="104">
        <v>1073.9865</v>
      </c>
      <c r="F176" s="104">
        <v>5.8579999999999997</v>
      </c>
      <c r="G176" s="104">
        <v>7090.3680000000004</v>
      </c>
      <c r="H176" s="104">
        <v>589.87199999999996</v>
      </c>
      <c r="I176" s="104">
        <v>1546.1760000000004</v>
      </c>
      <c r="J176" s="104">
        <v>3636</v>
      </c>
      <c r="K176" s="105">
        <v>6.0999999999999999E-2</v>
      </c>
      <c r="L176" s="105">
        <v>0</v>
      </c>
      <c r="M176" s="105">
        <v>0.15721949176240704</v>
      </c>
      <c r="N176" s="105">
        <v>6.5730656195114159E-2</v>
      </c>
      <c r="O176" s="104">
        <v>0</v>
      </c>
      <c r="P176" s="104">
        <v>0</v>
      </c>
      <c r="Q176" s="105">
        <v>0.625</v>
      </c>
      <c r="R176" s="105">
        <v>0.210866883397102</v>
      </c>
      <c r="S176" s="104">
        <v>7498773</v>
      </c>
      <c r="T176" s="104">
        <v>165.09</v>
      </c>
      <c r="U176" s="104">
        <v>163.53</v>
      </c>
      <c r="V176" s="105">
        <v>8.9412755966186506</v>
      </c>
      <c r="W176" s="106">
        <v>47.599998474121101</v>
      </c>
      <c r="X176" s="106">
        <v>45.299999237060497</v>
      </c>
      <c r="Y176" s="105">
        <v>7.2999998927116394E-2</v>
      </c>
      <c r="Z176" s="104">
        <v>70</v>
      </c>
      <c r="AA176" s="104">
        <v>498</v>
      </c>
      <c r="AB176" s="106" t="s">
        <v>441</v>
      </c>
      <c r="AC176" s="105">
        <v>141.27583312988301</v>
      </c>
      <c r="AD176" s="105">
        <v>215</v>
      </c>
      <c r="AE176" s="106">
        <v>16</v>
      </c>
      <c r="AF176" s="105" t="s">
        <v>441</v>
      </c>
      <c r="AG176" s="105">
        <v>31.559999465942401</v>
      </c>
      <c r="AH176" s="104">
        <v>120000</v>
      </c>
      <c r="AI176" s="104">
        <v>0</v>
      </c>
      <c r="AJ176" s="104">
        <v>0</v>
      </c>
      <c r="AK176" s="104">
        <v>0</v>
      </c>
      <c r="AL176" s="104">
        <v>0</v>
      </c>
      <c r="AM176" s="104">
        <v>0</v>
      </c>
      <c r="AN176" s="104">
        <v>102</v>
      </c>
      <c r="AO176" s="106">
        <v>26.9</v>
      </c>
      <c r="AP176" s="106" t="s">
        <v>441</v>
      </c>
      <c r="AQ176" s="106" t="s">
        <v>441</v>
      </c>
      <c r="AR176" s="105">
        <v>2.4833333333333334</v>
      </c>
      <c r="AS176" s="105">
        <v>-0.99665588140487704</v>
      </c>
      <c r="AT176" s="104">
        <v>35</v>
      </c>
      <c r="AU176" s="106">
        <v>63.394138336181598</v>
      </c>
      <c r="AV176" s="105">
        <v>64.066139221191406</v>
      </c>
      <c r="AW176" s="105">
        <v>25.2</v>
      </c>
      <c r="AX176" s="105">
        <v>125.01</v>
      </c>
      <c r="AY176" s="104">
        <v>2900</v>
      </c>
      <c r="AZ176" s="106">
        <v>40.633239799999998</v>
      </c>
      <c r="BA176" s="106">
        <v>71.895029100000002</v>
      </c>
      <c r="BB176" s="104">
        <v>7213.01708984375</v>
      </c>
      <c r="BC176" s="104">
        <v>1296311</v>
      </c>
      <c r="BD176" s="104">
        <v>1136449</v>
      </c>
      <c r="BE176" s="104">
        <v>14870</v>
      </c>
      <c r="BF176" s="104"/>
    </row>
    <row r="177" spans="1:58" x14ac:dyDescent="0.35">
      <c r="A177" s="128" t="s">
        <v>321</v>
      </c>
      <c r="B177" s="107" t="s">
        <v>320</v>
      </c>
      <c r="C177" s="104">
        <v>0</v>
      </c>
      <c r="D177" s="104">
        <v>0</v>
      </c>
      <c r="E177" s="104">
        <v>22786.5805</v>
      </c>
      <c r="F177" s="104">
        <v>0</v>
      </c>
      <c r="G177" s="104">
        <v>0</v>
      </c>
      <c r="H177" s="104">
        <v>0</v>
      </c>
      <c r="I177" s="104">
        <v>0</v>
      </c>
      <c r="J177" s="104">
        <v>12121</v>
      </c>
      <c r="K177" s="105">
        <v>0.03</v>
      </c>
      <c r="L177" s="105">
        <v>6.0606060606060601E-2</v>
      </c>
      <c r="M177" s="105">
        <v>0.2604029096034825</v>
      </c>
      <c r="N177" s="105">
        <v>4.2890206528579895E-2</v>
      </c>
      <c r="O177" s="104">
        <v>0</v>
      </c>
      <c r="P177" s="104">
        <v>0</v>
      </c>
      <c r="Q177" s="105">
        <v>0.503</v>
      </c>
      <c r="R177" s="105">
        <v>0.24244889999999999</v>
      </c>
      <c r="S177" s="104">
        <v>4089211</v>
      </c>
      <c r="T177" s="104">
        <v>59.21</v>
      </c>
      <c r="U177" s="104">
        <v>78.709999999999994</v>
      </c>
      <c r="V177" s="105">
        <v>7.0011153221130398</v>
      </c>
      <c r="W177" s="106">
        <v>72.900001525878906</v>
      </c>
      <c r="X177" s="106">
        <v>16.200000762939499</v>
      </c>
      <c r="Y177" s="105">
        <v>5.2999999374151202E-2</v>
      </c>
      <c r="Z177" s="104">
        <v>91</v>
      </c>
      <c r="AA177" s="104">
        <v>41</v>
      </c>
      <c r="AB177" s="106">
        <v>2.1</v>
      </c>
      <c r="AC177" s="105">
        <v>95.631004333496094</v>
      </c>
      <c r="AD177" s="105">
        <v>368</v>
      </c>
      <c r="AE177" s="106">
        <v>83</v>
      </c>
      <c r="AF177" s="105">
        <v>0.56691236712103499</v>
      </c>
      <c r="AG177" s="105">
        <v>46.0200004577637</v>
      </c>
      <c r="AH177" s="104">
        <v>0</v>
      </c>
      <c r="AI177" s="104">
        <v>3612</v>
      </c>
      <c r="AJ177" s="104">
        <v>0</v>
      </c>
      <c r="AK177" s="104">
        <v>0</v>
      </c>
      <c r="AL177" s="104">
        <v>12268</v>
      </c>
      <c r="AM177" s="104">
        <v>0</v>
      </c>
      <c r="AN177" s="104">
        <v>120</v>
      </c>
      <c r="AO177" s="106">
        <v>11.5</v>
      </c>
      <c r="AP177" s="106">
        <v>6.81</v>
      </c>
      <c r="AQ177" s="106">
        <v>15.5</v>
      </c>
      <c r="AR177" s="105">
        <v>1.3166666666666667</v>
      </c>
      <c r="AS177" s="105">
        <v>-1.1253319978714</v>
      </c>
      <c r="AT177" s="104">
        <v>30</v>
      </c>
      <c r="AU177" s="106">
        <v>46.928375244140597</v>
      </c>
      <c r="AV177" s="105">
        <v>66.537590026855497</v>
      </c>
      <c r="AW177" s="105">
        <v>11.3</v>
      </c>
      <c r="AX177" s="105">
        <v>74.91</v>
      </c>
      <c r="AY177" s="104">
        <v>13000</v>
      </c>
      <c r="AZ177" s="106">
        <v>11.618638799999999</v>
      </c>
      <c r="BA177" s="106">
        <v>63.059168999999997</v>
      </c>
      <c r="BB177" s="104">
        <v>1569.72741699219</v>
      </c>
      <c r="BC177" s="104">
        <v>7797694</v>
      </c>
      <c r="BD177" s="104">
        <v>7255960</v>
      </c>
      <c r="BE177" s="104">
        <v>54390</v>
      </c>
      <c r="BF177" s="104"/>
    </row>
    <row r="178" spans="1:58" x14ac:dyDescent="0.35">
      <c r="A178" s="128" t="s">
        <v>323</v>
      </c>
      <c r="B178" s="107" t="s">
        <v>322</v>
      </c>
      <c r="C178" s="104">
        <v>0</v>
      </c>
      <c r="D178" s="104">
        <v>0</v>
      </c>
      <c r="E178" s="104" t="s">
        <v>441</v>
      </c>
      <c r="F178" s="104">
        <v>6.7560000000000002</v>
      </c>
      <c r="G178" s="104">
        <v>2014.893</v>
      </c>
      <c r="H178" s="104">
        <v>636.28200000000004</v>
      </c>
      <c r="I178" s="104">
        <v>97.488</v>
      </c>
      <c r="J178" s="104">
        <v>0</v>
      </c>
      <c r="K178" s="105">
        <v>0.03</v>
      </c>
      <c r="L178" s="105" t="s">
        <v>441</v>
      </c>
      <c r="M178" s="105">
        <v>3.7055351090864858E-3</v>
      </c>
      <c r="N178" s="105">
        <v>1.7021670489467654E-4</v>
      </c>
      <c r="O178" s="104">
        <v>0</v>
      </c>
      <c r="P178" s="104">
        <v>0</v>
      </c>
      <c r="Q178" s="105">
        <v>0.72599999999999998</v>
      </c>
      <c r="R178" s="105" t="s">
        <v>441</v>
      </c>
      <c r="S178" s="104">
        <v>14267478</v>
      </c>
      <c r="T178" s="104">
        <v>48.82</v>
      </c>
      <c r="U178" s="104">
        <v>55.78</v>
      </c>
      <c r="V178" s="105">
        <v>18.489627838134801</v>
      </c>
      <c r="W178" s="106">
        <v>16</v>
      </c>
      <c r="X178" s="106">
        <v>1.8999999761581401</v>
      </c>
      <c r="Y178" s="105">
        <v>0.56300002336502097</v>
      </c>
      <c r="Z178" s="104">
        <v>85</v>
      </c>
      <c r="AA178" s="104">
        <v>12</v>
      </c>
      <c r="AB178" s="106" t="s">
        <v>441</v>
      </c>
      <c r="AC178" s="105">
        <v>323.76260375976602</v>
      </c>
      <c r="AD178" s="105">
        <v>124</v>
      </c>
      <c r="AE178" s="106" t="s">
        <v>441</v>
      </c>
      <c r="AF178" s="105">
        <v>0.41616478703707199</v>
      </c>
      <c r="AG178" s="105">
        <v>38.099998474121101</v>
      </c>
      <c r="AH178" s="104">
        <v>392</v>
      </c>
      <c r="AI178" s="104">
        <v>0</v>
      </c>
      <c r="AJ178" s="104">
        <v>87000</v>
      </c>
      <c r="AK178" s="104">
        <v>0</v>
      </c>
      <c r="AL178" s="104">
        <v>0</v>
      </c>
      <c r="AM178" s="104">
        <v>0</v>
      </c>
      <c r="AN178" s="104">
        <v>85</v>
      </c>
      <c r="AO178" s="106">
        <v>4.2</v>
      </c>
      <c r="AP178" s="106" t="s">
        <v>441</v>
      </c>
      <c r="AQ178" s="106" t="s">
        <v>441</v>
      </c>
      <c r="AR178" s="105">
        <v>2.666666666666667</v>
      </c>
      <c r="AS178" s="105">
        <v>-0.21746079623699199</v>
      </c>
      <c r="AT178" s="104" t="s">
        <v>441</v>
      </c>
      <c r="AU178" s="106">
        <v>97.019996643066406</v>
      </c>
      <c r="AV178" s="105">
        <v>99.397857666015597</v>
      </c>
      <c r="AW178" s="105">
        <v>40</v>
      </c>
      <c r="AX178" s="105">
        <v>74.67</v>
      </c>
      <c r="AY178" s="104">
        <v>720</v>
      </c>
      <c r="AZ178" s="106">
        <v>91.016084000000006</v>
      </c>
      <c r="BA178" s="106">
        <v>99.623985899999994</v>
      </c>
      <c r="BB178" s="104">
        <v>5956.54296875</v>
      </c>
      <c r="BC178" s="104">
        <v>108020</v>
      </c>
      <c r="BD178" s="104">
        <v>105431</v>
      </c>
      <c r="BE178" s="104">
        <v>720</v>
      </c>
      <c r="BF178" s="104"/>
    </row>
    <row r="179" spans="1:58" x14ac:dyDescent="0.35">
      <c r="A179" s="128" t="s">
        <v>325</v>
      </c>
      <c r="B179" s="107" t="s">
        <v>324</v>
      </c>
      <c r="C179" s="104">
        <v>1950.0294736842104</v>
      </c>
      <c r="D179" s="104">
        <v>0</v>
      </c>
      <c r="E179" s="104">
        <v>163.00200000000001</v>
      </c>
      <c r="F179" s="104">
        <v>0</v>
      </c>
      <c r="G179" s="104">
        <v>2991.4539999999997</v>
      </c>
      <c r="H179" s="104">
        <v>0</v>
      </c>
      <c r="I179" s="104">
        <v>2146.1759999999999</v>
      </c>
      <c r="J179" s="104">
        <v>0</v>
      </c>
      <c r="K179" s="105">
        <v>0.03</v>
      </c>
      <c r="L179" s="105">
        <v>0.12121212121212099</v>
      </c>
      <c r="M179" s="105">
        <v>0.1047607205410219</v>
      </c>
      <c r="N179" s="105">
        <v>1.659949044314998E-2</v>
      </c>
      <c r="O179" s="104">
        <v>0</v>
      </c>
      <c r="P179" s="104">
        <v>0</v>
      </c>
      <c r="Q179" s="105">
        <v>0.78400000000000003</v>
      </c>
      <c r="R179" s="105" t="s">
        <v>441</v>
      </c>
      <c r="S179" s="104">
        <v>2500000</v>
      </c>
      <c r="T179" s="104">
        <v>0</v>
      </c>
      <c r="U179" s="104">
        <v>0</v>
      </c>
      <c r="V179" s="105" t="s">
        <v>441</v>
      </c>
      <c r="W179" s="106">
        <v>26.100000381469702</v>
      </c>
      <c r="X179" s="106" t="s">
        <v>441</v>
      </c>
      <c r="Y179" s="105">
        <v>1.17499995231628</v>
      </c>
      <c r="Z179" s="104">
        <v>93</v>
      </c>
      <c r="AA179" s="104">
        <v>17</v>
      </c>
      <c r="AB179" s="106">
        <v>1.2</v>
      </c>
      <c r="AC179" s="105">
        <v>2204.13793945313</v>
      </c>
      <c r="AD179" s="105">
        <v>63</v>
      </c>
      <c r="AE179" s="106" t="s">
        <v>441</v>
      </c>
      <c r="AF179" s="105">
        <v>0.32397011653352398</v>
      </c>
      <c r="AG179" s="105">
        <v>39</v>
      </c>
      <c r="AH179" s="104">
        <v>0</v>
      </c>
      <c r="AI179" s="104">
        <v>0</v>
      </c>
      <c r="AJ179" s="104">
        <v>150000</v>
      </c>
      <c r="AK179" s="104">
        <v>0</v>
      </c>
      <c r="AL179" s="104">
        <v>311</v>
      </c>
      <c r="AM179" s="104">
        <v>0</v>
      </c>
      <c r="AN179" s="104">
        <v>129</v>
      </c>
      <c r="AO179" s="106">
        <v>4.8</v>
      </c>
      <c r="AP179" s="106">
        <v>4.04</v>
      </c>
      <c r="AQ179" s="106">
        <v>16.5</v>
      </c>
      <c r="AR179" s="105">
        <v>3.2333333333333329</v>
      </c>
      <c r="AS179" s="105">
        <v>0.25973808765411399</v>
      </c>
      <c r="AT179" s="104">
        <v>41</v>
      </c>
      <c r="AU179" s="106">
        <v>100</v>
      </c>
      <c r="AV179" s="105">
        <v>98.969581604003906</v>
      </c>
      <c r="AW179" s="105">
        <v>73.3</v>
      </c>
      <c r="AX179" s="105">
        <v>160.61000000000001</v>
      </c>
      <c r="AY179" s="104">
        <v>8900</v>
      </c>
      <c r="AZ179" s="106">
        <v>91.515908899999999</v>
      </c>
      <c r="BA179" s="106">
        <v>95.142634200000003</v>
      </c>
      <c r="BB179" s="104">
        <v>31577.673828125</v>
      </c>
      <c r="BC179" s="104">
        <v>1369125</v>
      </c>
      <c r="BD179" s="104">
        <v>1351409</v>
      </c>
      <c r="BE179" s="104">
        <v>5130</v>
      </c>
      <c r="BF179" s="104"/>
    </row>
    <row r="180" spans="1:58" x14ac:dyDescent="0.35">
      <c r="A180" s="128" t="s">
        <v>327</v>
      </c>
      <c r="B180" s="107" t="s">
        <v>326</v>
      </c>
      <c r="C180" s="104">
        <v>11817.646315789474</v>
      </c>
      <c r="D180" s="104">
        <v>0</v>
      </c>
      <c r="E180" s="104">
        <v>18320.093499999999</v>
      </c>
      <c r="F180" s="104">
        <v>135.55199999999999</v>
      </c>
      <c r="G180" s="104">
        <v>0</v>
      </c>
      <c r="H180" s="104">
        <v>0</v>
      </c>
      <c r="I180" s="104">
        <v>0</v>
      </c>
      <c r="J180" s="104">
        <v>0</v>
      </c>
      <c r="K180" s="105">
        <v>0.03</v>
      </c>
      <c r="L180" s="105">
        <v>0.33333333333333298</v>
      </c>
      <c r="M180" s="105">
        <v>0.22189507391497401</v>
      </c>
      <c r="N180" s="105">
        <v>0.10084376443310535</v>
      </c>
      <c r="O180" s="104">
        <v>0</v>
      </c>
      <c r="P180" s="104">
        <v>0</v>
      </c>
      <c r="Q180" s="105">
        <v>0.73499999999999999</v>
      </c>
      <c r="R180" s="105">
        <v>5.8129000000000002E-3</v>
      </c>
      <c r="S180" s="104">
        <v>4884964</v>
      </c>
      <c r="T180" s="104">
        <v>285.14</v>
      </c>
      <c r="U180" s="104">
        <v>386.93</v>
      </c>
      <c r="V180" s="105">
        <v>2.00518131256104</v>
      </c>
      <c r="W180" s="106">
        <v>13</v>
      </c>
      <c r="X180" s="106">
        <v>2.2999999523162802</v>
      </c>
      <c r="Y180" s="105">
        <v>1.2220000028610201</v>
      </c>
      <c r="Z180" s="104">
        <v>98</v>
      </c>
      <c r="AA180" s="104">
        <v>34</v>
      </c>
      <c r="AB180" s="106">
        <v>0.1</v>
      </c>
      <c r="AC180" s="105">
        <v>774.05700683593795</v>
      </c>
      <c r="AD180" s="105">
        <v>62</v>
      </c>
      <c r="AE180" s="106" t="s">
        <v>441</v>
      </c>
      <c r="AF180" s="105">
        <v>0.29832882004274103</v>
      </c>
      <c r="AG180" s="105">
        <v>35.810001373291001</v>
      </c>
      <c r="AH180" s="104">
        <v>0</v>
      </c>
      <c r="AI180" s="104">
        <v>2000</v>
      </c>
      <c r="AJ180" s="104">
        <v>30000</v>
      </c>
      <c r="AK180" s="104">
        <v>0</v>
      </c>
      <c r="AL180" s="104">
        <v>877</v>
      </c>
      <c r="AM180" s="104">
        <v>0</v>
      </c>
      <c r="AN180" s="104">
        <v>142</v>
      </c>
      <c r="AO180" s="106">
        <v>5</v>
      </c>
      <c r="AP180" s="106">
        <v>3.86</v>
      </c>
      <c r="AQ180" s="106">
        <v>4.7</v>
      </c>
      <c r="AR180" s="105">
        <v>2.4333333333333331</v>
      </c>
      <c r="AS180" s="105">
        <v>-6.8824499845504802E-2</v>
      </c>
      <c r="AT180" s="104">
        <v>43</v>
      </c>
      <c r="AU180" s="106">
        <v>100</v>
      </c>
      <c r="AV180" s="105">
        <v>81.054191589355497</v>
      </c>
      <c r="AW180" s="105">
        <v>49.6</v>
      </c>
      <c r="AX180" s="105">
        <v>125.82</v>
      </c>
      <c r="AY180" s="104">
        <v>55000</v>
      </c>
      <c r="AZ180" s="106">
        <v>91.594667099999995</v>
      </c>
      <c r="BA180" s="106">
        <v>97.746627399999994</v>
      </c>
      <c r="BB180" s="104">
        <v>11910.9521484375</v>
      </c>
      <c r="BC180" s="104">
        <v>11532127</v>
      </c>
      <c r="BD180" s="104">
        <v>11222068</v>
      </c>
      <c r="BE180" s="104">
        <v>155360</v>
      </c>
      <c r="BF180" s="104"/>
    </row>
    <row r="181" spans="1:58" x14ac:dyDescent="0.35">
      <c r="A181" s="128" t="s">
        <v>329</v>
      </c>
      <c r="B181" s="107" t="s">
        <v>328</v>
      </c>
      <c r="C181" s="104">
        <v>134618.34736842106</v>
      </c>
      <c r="D181" s="104">
        <v>57381.126315789472</v>
      </c>
      <c r="E181" s="104">
        <v>174433.64199999999</v>
      </c>
      <c r="F181" s="104">
        <v>231.11799999999999</v>
      </c>
      <c r="G181" s="104">
        <v>0</v>
      </c>
      <c r="H181" s="104">
        <v>0</v>
      </c>
      <c r="I181" s="104">
        <v>0</v>
      </c>
      <c r="J181" s="104">
        <v>0</v>
      </c>
      <c r="K181" s="105">
        <v>0</v>
      </c>
      <c r="L181" s="105">
        <v>0.15151515151515199</v>
      </c>
      <c r="M181" s="105">
        <v>0.91448450523194902</v>
      </c>
      <c r="N181" s="105">
        <v>0.78534687918481849</v>
      </c>
      <c r="O181" s="104">
        <v>0</v>
      </c>
      <c r="P181" s="104">
        <v>5</v>
      </c>
      <c r="Q181" s="105">
        <v>0.79100000000000004</v>
      </c>
      <c r="R181" s="105" t="s">
        <v>441</v>
      </c>
      <c r="S181" s="104">
        <v>1819805232</v>
      </c>
      <c r="T181" s="104">
        <v>848.71</v>
      </c>
      <c r="U181" s="104">
        <v>1455.5</v>
      </c>
      <c r="V181" s="105">
        <v>0.37381690740585299</v>
      </c>
      <c r="W181" s="106">
        <v>11.6000003814697</v>
      </c>
      <c r="X181" s="106">
        <v>1.8999999761581401</v>
      </c>
      <c r="Y181" s="105">
        <v>1.7109999656677199</v>
      </c>
      <c r="Z181" s="104">
        <v>96</v>
      </c>
      <c r="AA181" s="104">
        <v>17</v>
      </c>
      <c r="AB181" s="106" t="s">
        <v>441</v>
      </c>
      <c r="AC181" s="105">
        <v>995.966064453125</v>
      </c>
      <c r="AD181" s="105">
        <v>16</v>
      </c>
      <c r="AE181" s="106">
        <v>0</v>
      </c>
      <c r="AF181" s="105">
        <v>0.31736459552458002</v>
      </c>
      <c r="AG181" s="105">
        <v>41.900001525878899</v>
      </c>
      <c r="AH181" s="104">
        <v>0</v>
      </c>
      <c r="AI181" s="104">
        <v>630</v>
      </c>
      <c r="AJ181" s="104">
        <v>100</v>
      </c>
      <c r="AK181" s="104">
        <v>1112954</v>
      </c>
      <c r="AL181" s="104">
        <v>3705630</v>
      </c>
      <c r="AM181" s="104">
        <v>1</v>
      </c>
      <c r="AN181" s="104">
        <v>158</v>
      </c>
      <c r="AO181" s="106">
        <v>2.4</v>
      </c>
      <c r="AP181" s="106">
        <v>3.79</v>
      </c>
      <c r="AQ181" s="106">
        <v>12.9</v>
      </c>
      <c r="AR181" s="105">
        <v>4.1666666666666661</v>
      </c>
      <c r="AS181" s="105">
        <v>7.0511601865291595E-2</v>
      </c>
      <c r="AT181" s="104">
        <v>41</v>
      </c>
      <c r="AU181" s="106">
        <v>100</v>
      </c>
      <c r="AV181" s="105">
        <v>95.688102722167997</v>
      </c>
      <c r="AW181" s="105">
        <v>58.3</v>
      </c>
      <c r="AX181" s="105">
        <v>96.87</v>
      </c>
      <c r="AY181" s="104">
        <v>400000</v>
      </c>
      <c r="AZ181" s="106">
        <v>94.871084999999994</v>
      </c>
      <c r="BA181" s="106">
        <v>100</v>
      </c>
      <c r="BB181" s="104">
        <v>27916.4453125</v>
      </c>
      <c r="BC181" s="104">
        <v>80745024</v>
      </c>
      <c r="BD181" s="104">
        <v>78417559</v>
      </c>
      <c r="BE181" s="104">
        <v>769630</v>
      </c>
      <c r="BF181" s="104"/>
    </row>
    <row r="182" spans="1:58" x14ac:dyDescent="0.35">
      <c r="A182" s="128" t="s">
        <v>331</v>
      </c>
      <c r="B182" s="107" t="s">
        <v>330</v>
      </c>
      <c r="C182" s="104">
        <v>10796.366315789473</v>
      </c>
      <c r="D182" s="104">
        <v>3758.6673684210527</v>
      </c>
      <c r="E182" s="104">
        <v>48635.325000000004</v>
      </c>
      <c r="F182" s="104">
        <v>0</v>
      </c>
      <c r="G182" s="104">
        <v>0</v>
      </c>
      <c r="H182" s="104">
        <v>0</v>
      </c>
      <c r="I182" s="104">
        <v>0</v>
      </c>
      <c r="J182" s="104">
        <v>0</v>
      </c>
      <c r="K182" s="105">
        <v>0</v>
      </c>
      <c r="L182" s="105">
        <v>0.27272727272727298</v>
      </c>
      <c r="M182" s="105">
        <v>0.11431944796169083</v>
      </c>
      <c r="N182" s="105">
        <v>1.6929372075389061E-2</v>
      </c>
      <c r="O182" s="104">
        <v>0</v>
      </c>
      <c r="P182" s="104">
        <v>0</v>
      </c>
      <c r="Q182" s="105">
        <v>0.70599999999999996</v>
      </c>
      <c r="R182" s="105">
        <v>1.45477429032326E-3</v>
      </c>
      <c r="S182" s="104">
        <v>0</v>
      </c>
      <c r="T182" s="104">
        <v>4.74</v>
      </c>
      <c r="U182" s="104">
        <v>5.37</v>
      </c>
      <c r="V182" s="105">
        <v>7.9169712960720104E-2</v>
      </c>
      <c r="W182" s="106">
        <v>47.299999237060497</v>
      </c>
      <c r="X182" s="106" t="s">
        <v>441</v>
      </c>
      <c r="Y182" s="105">
        <v>2.3889999389648402</v>
      </c>
      <c r="Z182" s="104">
        <v>99</v>
      </c>
      <c r="AA182" s="104">
        <v>43</v>
      </c>
      <c r="AB182" s="106" t="s">
        <v>441</v>
      </c>
      <c r="AC182" s="105">
        <v>1003.78179931641</v>
      </c>
      <c r="AD182" s="105">
        <v>42</v>
      </c>
      <c r="AE182" s="106" t="s">
        <v>441</v>
      </c>
      <c r="AF182" s="105" t="s">
        <v>441</v>
      </c>
      <c r="AG182" s="105" t="s">
        <v>441</v>
      </c>
      <c r="AH182" s="104">
        <v>0</v>
      </c>
      <c r="AI182" s="104">
        <v>0</v>
      </c>
      <c r="AJ182" s="104">
        <v>0</v>
      </c>
      <c r="AK182" s="104">
        <v>0</v>
      </c>
      <c r="AL182" s="104">
        <v>23</v>
      </c>
      <c r="AM182" s="104">
        <v>0</v>
      </c>
      <c r="AN182" s="104">
        <v>120</v>
      </c>
      <c r="AO182" s="106">
        <v>5.5</v>
      </c>
      <c r="AP182" s="106" t="s">
        <v>441</v>
      </c>
      <c r="AQ182" s="106" t="s">
        <v>441</v>
      </c>
      <c r="AR182" s="105" t="s">
        <v>441</v>
      </c>
      <c r="AS182" s="105">
        <v>-1.2134549617767301</v>
      </c>
      <c r="AT182" s="104">
        <v>20</v>
      </c>
      <c r="AU182" s="106">
        <v>100</v>
      </c>
      <c r="AV182" s="105">
        <v>99.692932128906307</v>
      </c>
      <c r="AW182" s="105">
        <v>18</v>
      </c>
      <c r="AX182" s="105">
        <v>157.66999999999999</v>
      </c>
      <c r="AY182" s="104">
        <v>20000</v>
      </c>
      <c r="AZ182" s="106">
        <v>62.7</v>
      </c>
      <c r="BA182" s="106">
        <v>60.4</v>
      </c>
      <c r="BB182" s="104">
        <v>17992.765625</v>
      </c>
      <c r="BC182" s="104">
        <v>5758075</v>
      </c>
      <c r="BD182" s="104">
        <v>5366973</v>
      </c>
      <c r="BE182" s="104">
        <v>469930</v>
      </c>
      <c r="BF182" s="104"/>
    </row>
    <row r="183" spans="1:58" x14ac:dyDescent="0.35">
      <c r="A183" s="128" t="s">
        <v>333</v>
      </c>
      <c r="B183" s="107" t="s">
        <v>332</v>
      </c>
      <c r="C183" s="104">
        <v>0</v>
      </c>
      <c r="D183" s="104">
        <v>0</v>
      </c>
      <c r="E183" s="104" t="s">
        <v>441</v>
      </c>
      <c r="F183" s="104">
        <v>1.962</v>
      </c>
      <c r="G183" s="104">
        <v>13.0655</v>
      </c>
      <c r="H183" s="104">
        <v>0</v>
      </c>
      <c r="I183" s="104">
        <v>0</v>
      </c>
      <c r="J183" s="104">
        <v>0</v>
      </c>
      <c r="K183" s="105">
        <v>0.03</v>
      </c>
      <c r="L183" s="105" t="s">
        <v>441</v>
      </c>
      <c r="M183" s="105">
        <v>1.1675225457040678E-4</v>
      </c>
      <c r="N183" s="105">
        <v>1.4927618816487679E-5</v>
      </c>
      <c r="O183" s="104">
        <v>0</v>
      </c>
      <c r="P183" s="104">
        <v>0</v>
      </c>
      <c r="Q183" s="105" t="s">
        <v>441</v>
      </c>
      <c r="R183" s="105" t="s">
        <v>441</v>
      </c>
      <c r="S183" s="104">
        <v>0</v>
      </c>
      <c r="T183" s="104">
        <v>22.14</v>
      </c>
      <c r="U183" s="104">
        <v>13.3</v>
      </c>
      <c r="V183" s="105">
        <v>45.303619384765597</v>
      </c>
      <c r="W183" s="106">
        <v>24.899999618530298</v>
      </c>
      <c r="X183" s="106">
        <v>1.6000000238418599</v>
      </c>
      <c r="Y183" s="105">
        <v>1.0909999608993499</v>
      </c>
      <c r="Z183" s="104">
        <v>95</v>
      </c>
      <c r="AA183" s="104">
        <v>236</v>
      </c>
      <c r="AB183" s="106" t="s">
        <v>441</v>
      </c>
      <c r="AC183" s="105">
        <v>523.30523681640602</v>
      </c>
      <c r="AD183" s="105" t="s">
        <v>441</v>
      </c>
      <c r="AE183" s="106" t="s">
        <v>441</v>
      </c>
      <c r="AF183" s="105" t="s">
        <v>441</v>
      </c>
      <c r="AG183" s="105" t="s">
        <v>441</v>
      </c>
      <c r="AH183" s="104">
        <v>0</v>
      </c>
      <c r="AI183" s="104">
        <v>0</v>
      </c>
      <c r="AJ183" s="104">
        <v>0</v>
      </c>
      <c r="AK183" s="104">
        <v>0</v>
      </c>
      <c r="AL183" s="104">
        <v>0</v>
      </c>
      <c r="AM183" s="104">
        <v>0</v>
      </c>
      <c r="AN183" s="104">
        <v>85</v>
      </c>
      <c r="AO183" s="106">
        <v>4.2</v>
      </c>
      <c r="AP183" s="106" t="s">
        <v>441</v>
      </c>
      <c r="AQ183" s="106" t="s">
        <v>441</v>
      </c>
      <c r="AR183" s="105" t="s">
        <v>441</v>
      </c>
      <c r="AS183" s="105">
        <v>-0.74316078424453702</v>
      </c>
      <c r="AT183" s="104" t="s">
        <v>441</v>
      </c>
      <c r="AU183" s="106">
        <v>99.426155090332003</v>
      </c>
      <c r="AV183" s="105" t="s">
        <v>441</v>
      </c>
      <c r="AW183" s="105">
        <v>46</v>
      </c>
      <c r="AX183" s="105">
        <v>76.44</v>
      </c>
      <c r="AY183" s="104">
        <v>47</v>
      </c>
      <c r="AZ183" s="106">
        <v>83.3</v>
      </c>
      <c r="BA183" s="106">
        <v>97.696640500000001</v>
      </c>
      <c r="BB183" s="104">
        <v>3924.94458007813</v>
      </c>
      <c r="BC183" s="104">
        <v>11192</v>
      </c>
      <c r="BD183" s="104">
        <v>9794</v>
      </c>
      <c r="BE183" s="104">
        <v>30</v>
      </c>
      <c r="BF183" s="104"/>
    </row>
    <row r="184" spans="1:58" x14ac:dyDescent="0.35">
      <c r="A184" s="128" t="s">
        <v>335</v>
      </c>
      <c r="B184" s="107" t="s">
        <v>334</v>
      </c>
      <c r="C184" s="104">
        <v>33055.793684210526</v>
      </c>
      <c r="D184" s="104">
        <v>0</v>
      </c>
      <c r="E184" s="104">
        <v>87717.372499999983</v>
      </c>
      <c r="F184" s="104">
        <v>0</v>
      </c>
      <c r="G184" s="104">
        <v>0</v>
      </c>
      <c r="H184" s="104">
        <v>0</v>
      </c>
      <c r="I184" s="104">
        <v>0</v>
      </c>
      <c r="J184" s="104">
        <v>134848</v>
      </c>
      <c r="K184" s="105">
        <v>0.21199999999999999</v>
      </c>
      <c r="L184" s="105">
        <v>9.0909090909090898E-2</v>
      </c>
      <c r="M184" s="105">
        <v>0.86168339943997563</v>
      </c>
      <c r="N184" s="105">
        <v>0.71093197945090447</v>
      </c>
      <c r="O184" s="104">
        <v>0</v>
      </c>
      <c r="P184" s="104">
        <v>0</v>
      </c>
      <c r="Q184" s="105">
        <v>0.51600000000000001</v>
      </c>
      <c r="R184" s="105">
        <v>0.27894493937492398</v>
      </c>
      <c r="S184" s="104">
        <v>714107992</v>
      </c>
      <c r="T184" s="104">
        <v>1057.75</v>
      </c>
      <c r="U184" s="104">
        <v>1287.45</v>
      </c>
      <c r="V184" s="105">
        <v>7.9123578071594203</v>
      </c>
      <c r="W184" s="106">
        <v>49</v>
      </c>
      <c r="X184" s="106">
        <v>10.5</v>
      </c>
      <c r="Y184" s="105">
        <v>0.116999998688698</v>
      </c>
      <c r="Z184" s="104">
        <v>80</v>
      </c>
      <c r="AA184" s="104">
        <v>201</v>
      </c>
      <c r="AB184" s="106">
        <v>6.5</v>
      </c>
      <c r="AC184" s="105">
        <v>138.528396606445</v>
      </c>
      <c r="AD184" s="105">
        <v>343</v>
      </c>
      <c r="AE184" s="106">
        <v>58</v>
      </c>
      <c r="AF184" s="105">
        <v>0.52260125031627902</v>
      </c>
      <c r="AG184" s="105">
        <v>42.369998931884801</v>
      </c>
      <c r="AH184" s="104">
        <v>11590</v>
      </c>
      <c r="AI184" s="104">
        <v>14</v>
      </c>
      <c r="AJ184" s="104">
        <v>1000</v>
      </c>
      <c r="AK184" s="104">
        <v>24343</v>
      </c>
      <c r="AL184" s="104">
        <v>1194381</v>
      </c>
      <c r="AM184" s="104">
        <v>2</v>
      </c>
      <c r="AN184" s="104">
        <v>96</v>
      </c>
      <c r="AO184" s="106">
        <v>39</v>
      </c>
      <c r="AP184" s="106">
        <v>5.2</v>
      </c>
      <c r="AQ184" s="106">
        <v>21.8</v>
      </c>
      <c r="AR184" s="105" t="s">
        <v>441</v>
      </c>
      <c r="AS184" s="105">
        <v>-0.58420580625534102</v>
      </c>
      <c r="AT184" s="104">
        <v>26</v>
      </c>
      <c r="AU184" s="106">
        <v>26.700000762939499</v>
      </c>
      <c r="AV184" s="105">
        <v>73.809837341308594</v>
      </c>
      <c r="AW184" s="105">
        <v>21.9</v>
      </c>
      <c r="AX184" s="105">
        <v>55.07</v>
      </c>
      <c r="AY184" s="104">
        <v>46000</v>
      </c>
      <c r="AZ184" s="106">
        <v>19.077763399999998</v>
      </c>
      <c r="BA184" s="106">
        <v>79.010012200000006</v>
      </c>
      <c r="BB184" s="104">
        <v>1863.83508300781</v>
      </c>
      <c r="BC184" s="104">
        <v>42862960</v>
      </c>
      <c r="BD184" s="104">
        <v>38969205</v>
      </c>
      <c r="BE184" s="104">
        <v>199810</v>
      </c>
      <c r="BF184" s="104"/>
    </row>
    <row r="185" spans="1:58" x14ac:dyDescent="0.35">
      <c r="A185" s="128" t="s">
        <v>337</v>
      </c>
      <c r="B185" s="107" t="s">
        <v>336</v>
      </c>
      <c r="C185" s="104">
        <v>7103.3136842105259</v>
      </c>
      <c r="D185" s="104">
        <v>0</v>
      </c>
      <c r="E185" s="104">
        <v>308055.6605</v>
      </c>
      <c r="F185" s="104">
        <v>0</v>
      </c>
      <c r="G185" s="104">
        <v>0</v>
      </c>
      <c r="H185" s="104">
        <v>0</v>
      </c>
      <c r="I185" s="104">
        <v>0</v>
      </c>
      <c r="J185" s="104">
        <v>0</v>
      </c>
      <c r="K185" s="105">
        <v>0.03</v>
      </c>
      <c r="L185" s="105">
        <v>0.18181818181818199</v>
      </c>
      <c r="M185" s="105">
        <v>0.95733662986184986</v>
      </c>
      <c r="N185" s="105">
        <v>0.96364075351468303</v>
      </c>
      <c r="O185" s="104">
        <v>0</v>
      </c>
      <c r="P185" s="104">
        <v>4</v>
      </c>
      <c r="Q185" s="105">
        <v>0.751</v>
      </c>
      <c r="R185" s="105">
        <v>1.2308E-3</v>
      </c>
      <c r="S185" s="104">
        <v>323641018</v>
      </c>
      <c r="T185" s="104">
        <v>968.42</v>
      </c>
      <c r="U185" s="104">
        <v>749.49</v>
      </c>
      <c r="V185" s="105">
        <v>1.0125418901443499</v>
      </c>
      <c r="W185" s="106">
        <v>8.8000001907348597</v>
      </c>
      <c r="X185" s="106" t="s">
        <v>441</v>
      </c>
      <c r="Y185" s="105">
        <v>3.5429999828338601</v>
      </c>
      <c r="Z185" s="104">
        <v>86</v>
      </c>
      <c r="AA185" s="104">
        <v>84</v>
      </c>
      <c r="AB185" s="106">
        <v>0.9</v>
      </c>
      <c r="AC185" s="105">
        <v>469.42837524414102</v>
      </c>
      <c r="AD185" s="105">
        <v>24</v>
      </c>
      <c r="AE185" s="106" t="s">
        <v>441</v>
      </c>
      <c r="AF185" s="105">
        <v>0.28473544367930498</v>
      </c>
      <c r="AG185" s="105">
        <v>25</v>
      </c>
      <c r="AH185" s="104">
        <v>200</v>
      </c>
      <c r="AI185" s="104">
        <v>0</v>
      </c>
      <c r="AJ185" s="104">
        <v>600</v>
      </c>
      <c r="AK185" s="104">
        <v>800000</v>
      </c>
      <c r="AL185" s="104">
        <v>3225</v>
      </c>
      <c r="AM185" s="104">
        <v>0</v>
      </c>
      <c r="AN185" s="104">
        <v>123</v>
      </c>
      <c r="AO185" s="106">
        <v>2.4</v>
      </c>
      <c r="AP185" s="106">
        <v>5.23</v>
      </c>
      <c r="AQ185" s="106">
        <v>3.9</v>
      </c>
      <c r="AR185" s="105" t="s">
        <v>441</v>
      </c>
      <c r="AS185" s="105">
        <v>-0.45980578660964999</v>
      </c>
      <c r="AT185" s="104">
        <v>32</v>
      </c>
      <c r="AU185" s="106">
        <v>100</v>
      </c>
      <c r="AV185" s="105">
        <v>99.764106750488295</v>
      </c>
      <c r="AW185" s="105">
        <v>52.5</v>
      </c>
      <c r="AX185" s="105">
        <v>132.63999999999999</v>
      </c>
      <c r="AY185" s="104">
        <v>430000</v>
      </c>
      <c r="AZ185" s="106">
        <v>95.937862999999993</v>
      </c>
      <c r="BA185" s="106">
        <v>96.212932800000004</v>
      </c>
      <c r="BB185" s="104">
        <v>8666.896484375</v>
      </c>
      <c r="BC185" s="104">
        <v>44831160</v>
      </c>
      <c r="BD185" s="104">
        <v>44283575</v>
      </c>
      <c r="BE185" s="104">
        <v>579320</v>
      </c>
      <c r="BF185" s="104"/>
    </row>
    <row r="186" spans="1:58" x14ac:dyDescent="0.35">
      <c r="A186" s="128" t="s">
        <v>339</v>
      </c>
      <c r="B186" s="107" t="s">
        <v>338</v>
      </c>
      <c r="C186" s="104">
        <v>17070.692631578946</v>
      </c>
      <c r="D186" s="104">
        <v>7770.726315789474</v>
      </c>
      <c r="E186" s="104">
        <v>18380.936000000002</v>
      </c>
      <c r="F186" s="104">
        <v>66.17</v>
      </c>
      <c r="G186" s="104">
        <v>920.39549999999997</v>
      </c>
      <c r="H186" s="104">
        <v>0</v>
      </c>
      <c r="I186" s="104">
        <v>1945.95</v>
      </c>
      <c r="J186" s="104">
        <v>0</v>
      </c>
      <c r="K186" s="105">
        <v>0</v>
      </c>
      <c r="L186" s="105">
        <v>0.24242424242424199</v>
      </c>
      <c r="M186" s="105">
        <v>9.6231408913821457E-3</v>
      </c>
      <c r="N186" s="105">
        <v>2.9134629293910285E-3</v>
      </c>
      <c r="O186" s="104">
        <v>0</v>
      </c>
      <c r="P186" s="104">
        <v>0</v>
      </c>
      <c r="Q186" s="105">
        <v>0.86299999999999999</v>
      </c>
      <c r="R186" s="105" t="s">
        <v>441</v>
      </c>
      <c r="S186" s="104">
        <v>0</v>
      </c>
      <c r="T186" s="104">
        <v>0</v>
      </c>
      <c r="U186" s="104">
        <v>0</v>
      </c>
      <c r="V186" s="105" t="s">
        <v>441</v>
      </c>
      <c r="W186" s="106">
        <v>9.1000003814697301</v>
      </c>
      <c r="X186" s="106" t="s">
        <v>441</v>
      </c>
      <c r="Y186" s="105">
        <v>2.5329999923706099</v>
      </c>
      <c r="Z186" s="104">
        <v>99</v>
      </c>
      <c r="AA186" s="104">
        <v>0.81000000238418601</v>
      </c>
      <c r="AB186" s="106" t="s">
        <v>441</v>
      </c>
      <c r="AC186" s="105">
        <v>2425.79565429688</v>
      </c>
      <c r="AD186" s="105">
        <v>6</v>
      </c>
      <c r="AE186" s="106" t="s">
        <v>441</v>
      </c>
      <c r="AF186" s="105">
        <v>0.23213910974250501</v>
      </c>
      <c r="AG186" s="105" t="s">
        <v>441</v>
      </c>
      <c r="AH186" s="104">
        <v>0</v>
      </c>
      <c r="AI186" s="104">
        <v>188</v>
      </c>
      <c r="AJ186" s="104">
        <v>0</v>
      </c>
      <c r="AK186" s="104">
        <v>0</v>
      </c>
      <c r="AL186" s="104">
        <v>969</v>
      </c>
      <c r="AM186" s="104">
        <v>0</v>
      </c>
      <c r="AN186" s="104">
        <v>124</v>
      </c>
      <c r="AO186" s="106">
        <v>3.8</v>
      </c>
      <c r="AP186" s="106" t="s">
        <v>441</v>
      </c>
      <c r="AQ186" s="106" t="s">
        <v>441</v>
      </c>
      <c r="AR186" s="105">
        <v>4.1500000000000004</v>
      </c>
      <c r="AS186" s="105">
        <v>1.3980460166931199</v>
      </c>
      <c r="AT186" s="104">
        <v>70</v>
      </c>
      <c r="AU186" s="106">
        <v>100</v>
      </c>
      <c r="AV186" s="105">
        <v>92.986366271972699</v>
      </c>
      <c r="AW186" s="105">
        <v>90.6</v>
      </c>
      <c r="AX186" s="105">
        <v>204.02</v>
      </c>
      <c r="AY186" s="104">
        <v>40000</v>
      </c>
      <c r="AZ186" s="106">
        <v>97.557106899999994</v>
      </c>
      <c r="BA186" s="106">
        <v>99.639286400000003</v>
      </c>
      <c r="BB186" s="104">
        <v>73878.46875</v>
      </c>
      <c r="BC186" s="104">
        <v>9400145</v>
      </c>
      <c r="BD186" s="104">
        <v>9122264</v>
      </c>
      <c r="BE186" s="104">
        <v>83600</v>
      </c>
      <c r="BF186" s="104"/>
    </row>
    <row r="187" spans="1:58" x14ac:dyDescent="0.35">
      <c r="A187" s="128" t="s">
        <v>847</v>
      </c>
      <c r="B187" s="107" t="s">
        <v>340</v>
      </c>
      <c r="C187" s="104">
        <v>0</v>
      </c>
      <c r="D187" s="104">
        <v>0</v>
      </c>
      <c r="E187" s="104">
        <v>76865.536500000002</v>
      </c>
      <c r="F187" s="104">
        <v>18.47</v>
      </c>
      <c r="G187" s="104">
        <v>0</v>
      </c>
      <c r="H187" s="104">
        <v>0</v>
      </c>
      <c r="I187" s="104">
        <v>0</v>
      </c>
      <c r="J187" s="104">
        <v>0</v>
      </c>
      <c r="K187" s="105">
        <v>0</v>
      </c>
      <c r="L187" s="105">
        <v>3.03030303030303E-2</v>
      </c>
      <c r="M187" s="105">
        <v>0.11054493614220476</v>
      </c>
      <c r="N187" s="105">
        <v>3.362759966666333E-2</v>
      </c>
      <c r="O187" s="104">
        <v>0</v>
      </c>
      <c r="P187" s="104">
        <v>0</v>
      </c>
      <c r="Q187" s="105">
        <v>0.92200000000000004</v>
      </c>
      <c r="R187" s="105" t="s">
        <v>441</v>
      </c>
      <c r="S187" s="104">
        <v>0</v>
      </c>
      <c r="T187" s="104">
        <v>0</v>
      </c>
      <c r="U187" s="104">
        <v>0</v>
      </c>
      <c r="V187" s="105" t="s">
        <v>441</v>
      </c>
      <c r="W187" s="106">
        <v>4.3000001907348597</v>
      </c>
      <c r="X187" s="106" t="s">
        <v>441</v>
      </c>
      <c r="Y187" s="105">
        <v>2.8250000476837198</v>
      </c>
      <c r="Z187" s="104">
        <v>92</v>
      </c>
      <c r="AA187" s="104">
        <v>8.8999996185302699</v>
      </c>
      <c r="AB187" s="106">
        <v>0.3</v>
      </c>
      <c r="AC187" s="105">
        <v>4144.6005859375</v>
      </c>
      <c r="AD187" s="105">
        <v>9</v>
      </c>
      <c r="AE187" s="106" t="s">
        <v>441</v>
      </c>
      <c r="AF187" s="105">
        <v>0.11622617764561401</v>
      </c>
      <c r="AG187" s="105">
        <v>32.569999694824197</v>
      </c>
      <c r="AH187" s="104">
        <v>0</v>
      </c>
      <c r="AI187" s="104">
        <v>70</v>
      </c>
      <c r="AJ187" s="104">
        <v>4</v>
      </c>
      <c r="AK187" s="104">
        <v>0</v>
      </c>
      <c r="AL187" s="104">
        <v>124018</v>
      </c>
      <c r="AM187" s="104">
        <v>0</v>
      </c>
      <c r="AN187" s="104">
        <v>136</v>
      </c>
      <c r="AO187" s="106">
        <v>2.4</v>
      </c>
      <c r="AP187" s="106">
        <v>1.19</v>
      </c>
      <c r="AQ187" s="106">
        <v>5</v>
      </c>
      <c r="AR187" s="105">
        <v>4.1500000000000004</v>
      </c>
      <c r="AS187" s="105">
        <v>1.41426205635071</v>
      </c>
      <c r="AT187" s="104">
        <v>80</v>
      </c>
      <c r="AU187" s="106">
        <v>100</v>
      </c>
      <c r="AV187" s="105" t="s">
        <v>441</v>
      </c>
      <c r="AW187" s="105">
        <v>94.8</v>
      </c>
      <c r="AX187" s="105">
        <v>122.32</v>
      </c>
      <c r="AY187" s="104">
        <v>650000</v>
      </c>
      <c r="AZ187" s="106">
        <v>99.210429899999994</v>
      </c>
      <c r="BA187" s="106">
        <v>100</v>
      </c>
      <c r="BB187" s="104">
        <v>43876.59765625</v>
      </c>
      <c r="BC187" s="104">
        <v>66022272</v>
      </c>
      <c r="BD187" s="104">
        <v>64256678</v>
      </c>
      <c r="BE187" s="104">
        <v>241930</v>
      </c>
      <c r="BF187" s="104"/>
    </row>
    <row r="188" spans="1:58" x14ac:dyDescent="0.35">
      <c r="A188" s="128" t="s">
        <v>342</v>
      </c>
      <c r="B188" s="107" t="s">
        <v>341</v>
      </c>
      <c r="C188" s="104">
        <v>129473.54947368421</v>
      </c>
      <c r="D188" s="104">
        <v>50861.058947368423</v>
      </c>
      <c r="E188" s="104">
        <v>386392.353</v>
      </c>
      <c r="F188" s="104">
        <v>1383.6659999999999</v>
      </c>
      <c r="G188" s="104">
        <v>1059927.7945000001</v>
      </c>
      <c r="H188" s="104">
        <v>98444.48550000001</v>
      </c>
      <c r="I188" s="104">
        <v>585120.22900000005</v>
      </c>
      <c r="J188" s="104">
        <v>0</v>
      </c>
      <c r="K188" s="105">
        <v>0.39400000000000002</v>
      </c>
      <c r="L188" s="105">
        <v>0.12121212121212099</v>
      </c>
      <c r="M188" s="105">
        <v>0.90091932768442351</v>
      </c>
      <c r="N188" s="105">
        <v>0.86438803571421241</v>
      </c>
      <c r="O188" s="104">
        <v>0</v>
      </c>
      <c r="P188" s="104">
        <v>0</v>
      </c>
      <c r="Q188" s="105">
        <v>0.92400000000000004</v>
      </c>
      <c r="R188" s="105" t="s">
        <v>441</v>
      </c>
      <c r="S188" s="104">
        <v>73000</v>
      </c>
      <c r="T188" s="104">
        <v>0</v>
      </c>
      <c r="U188" s="104">
        <v>0</v>
      </c>
      <c r="V188" s="105" t="s">
        <v>441</v>
      </c>
      <c r="W188" s="106">
        <v>6.5999999046325701</v>
      </c>
      <c r="X188" s="106">
        <v>0.5</v>
      </c>
      <c r="Y188" s="105">
        <v>2.4519999027252202</v>
      </c>
      <c r="Z188" s="104">
        <v>92</v>
      </c>
      <c r="AA188" s="104">
        <v>3.0999999046325701</v>
      </c>
      <c r="AB188" s="106" t="s">
        <v>441</v>
      </c>
      <c r="AC188" s="105">
        <v>9535.9453125</v>
      </c>
      <c r="AD188" s="105">
        <v>14</v>
      </c>
      <c r="AE188" s="106" t="s">
        <v>441</v>
      </c>
      <c r="AF188" s="105">
        <v>0.18924281593167799</v>
      </c>
      <c r="AG188" s="105">
        <v>41.5</v>
      </c>
      <c r="AH188" s="104">
        <v>85119040</v>
      </c>
      <c r="AI188" s="104">
        <v>866835</v>
      </c>
      <c r="AJ188" s="104">
        <v>1762106</v>
      </c>
      <c r="AK188" s="104">
        <v>0</v>
      </c>
      <c r="AL188" s="104">
        <v>299653</v>
      </c>
      <c r="AM188" s="104">
        <v>0</v>
      </c>
      <c r="AN188" s="104">
        <v>146</v>
      </c>
      <c r="AO188" s="106">
        <v>2.4</v>
      </c>
      <c r="AP188" s="106">
        <v>1</v>
      </c>
      <c r="AQ188" s="106">
        <v>0</v>
      </c>
      <c r="AR188" s="105">
        <v>3.8</v>
      </c>
      <c r="AS188" s="105">
        <v>1.5544029474258401</v>
      </c>
      <c r="AT188" s="104">
        <v>71</v>
      </c>
      <c r="AU188" s="106">
        <v>100</v>
      </c>
      <c r="AV188" s="105" t="s">
        <v>441</v>
      </c>
      <c r="AW188" s="105">
        <v>76.2</v>
      </c>
      <c r="AX188" s="105">
        <v>127.16</v>
      </c>
      <c r="AY188" s="104">
        <v>6600000</v>
      </c>
      <c r="AZ188" s="106">
        <v>99.988893899999994</v>
      </c>
      <c r="BA188" s="106">
        <v>99.173786300000003</v>
      </c>
      <c r="BB188" s="104">
        <v>59531.66015625</v>
      </c>
      <c r="BC188" s="104">
        <v>325719168</v>
      </c>
      <c r="BD188" s="104">
        <v>312947413</v>
      </c>
      <c r="BE188" s="104">
        <v>9147420</v>
      </c>
      <c r="BF188" s="104"/>
    </row>
    <row r="189" spans="1:58" x14ac:dyDescent="0.35">
      <c r="A189" s="128" t="s">
        <v>344</v>
      </c>
      <c r="B189" s="107" t="s">
        <v>343</v>
      </c>
      <c r="C189" s="104">
        <v>0</v>
      </c>
      <c r="D189" s="104">
        <v>0</v>
      </c>
      <c r="E189" s="104">
        <v>12233.434000000003</v>
      </c>
      <c r="F189" s="104">
        <v>0</v>
      </c>
      <c r="G189" s="104">
        <v>0</v>
      </c>
      <c r="H189" s="104">
        <v>0</v>
      </c>
      <c r="I189" s="104">
        <v>0</v>
      </c>
      <c r="J189" s="104">
        <v>0</v>
      </c>
      <c r="K189" s="105">
        <v>0.03</v>
      </c>
      <c r="L189" s="105">
        <v>9.0909090909090898E-2</v>
      </c>
      <c r="M189" s="105">
        <v>5.6185108466021583E-3</v>
      </c>
      <c r="N189" s="105">
        <v>8.4054570744173957E-3</v>
      </c>
      <c r="O189" s="104">
        <v>0</v>
      </c>
      <c r="P189" s="104">
        <v>0</v>
      </c>
      <c r="Q189" s="105">
        <v>0.80400000000000005</v>
      </c>
      <c r="R189" s="105" t="s">
        <v>441</v>
      </c>
      <c r="S189" s="104">
        <v>100000</v>
      </c>
      <c r="T189" s="104">
        <v>5.66</v>
      </c>
      <c r="U189" s="104">
        <v>31.69</v>
      </c>
      <c r="V189" s="105">
        <v>7.4881851673126207E-2</v>
      </c>
      <c r="W189" s="106">
        <v>8.1999998092651403</v>
      </c>
      <c r="X189" s="106">
        <v>4.5</v>
      </c>
      <c r="Y189" s="105">
        <v>3.7360000610351598</v>
      </c>
      <c r="Z189" s="104">
        <v>95</v>
      </c>
      <c r="AA189" s="104">
        <v>31</v>
      </c>
      <c r="AB189" s="106">
        <v>0.6</v>
      </c>
      <c r="AC189" s="105">
        <v>1747.77172851563</v>
      </c>
      <c r="AD189" s="105">
        <v>15</v>
      </c>
      <c r="AE189" s="106" t="s">
        <v>441</v>
      </c>
      <c r="AF189" s="105">
        <v>0.27005023467241701</v>
      </c>
      <c r="AG189" s="105">
        <v>39.700000762939503</v>
      </c>
      <c r="AH189" s="104">
        <v>10605</v>
      </c>
      <c r="AI189" s="104">
        <v>6639</v>
      </c>
      <c r="AJ189" s="104">
        <v>11135</v>
      </c>
      <c r="AK189" s="104">
        <v>0</v>
      </c>
      <c r="AL189" s="104">
        <v>344</v>
      </c>
      <c r="AM189" s="104">
        <v>0</v>
      </c>
      <c r="AN189" s="104">
        <v>131</v>
      </c>
      <c r="AO189" s="106">
        <v>2.4</v>
      </c>
      <c r="AP189" s="106">
        <v>3.14</v>
      </c>
      <c r="AQ189" s="106">
        <v>6.4</v>
      </c>
      <c r="AR189" s="105">
        <v>3.416666666666667</v>
      </c>
      <c r="AS189" s="105">
        <v>0.41586691141128501</v>
      </c>
      <c r="AT189" s="104">
        <v>70</v>
      </c>
      <c r="AU189" s="106">
        <v>100</v>
      </c>
      <c r="AV189" s="105">
        <v>98.61572265625</v>
      </c>
      <c r="AW189" s="105">
        <v>66.400000000000006</v>
      </c>
      <c r="AX189" s="105">
        <v>148.71</v>
      </c>
      <c r="AY189" s="104">
        <v>58000</v>
      </c>
      <c r="AZ189" s="106">
        <v>96.435769500000006</v>
      </c>
      <c r="BA189" s="106">
        <v>99.712186299999999</v>
      </c>
      <c r="BB189" s="104">
        <v>22562.4609375</v>
      </c>
      <c r="BC189" s="104">
        <v>3456750</v>
      </c>
      <c r="BD189" s="104">
        <v>3403406</v>
      </c>
      <c r="BE189" s="104">
        <v>175020</v>
      </c>
      <c r="BF189" s="104"/>
    </row>
    <row r="190" spans="1:58" x14ac:dyDescent="0.35">
      <c r="A190" s="128" t="s">
        <v>346</v>
      </c>
      <c r="B190" s="107" t="s">
        <v>345</v>
      </c>
      <c r="C190" s="104">
        <v>63139.64</v>
      </c>
      <c r="D190" s="104">
        <v>40856.997894736844</v>
      </c>
      <c r="E190" s="104">
        <v>161619.459</v>
      </c>
      <c r="F190" s="104">
        <v>0</v>
      </c>
      <c r="G190" s="104">
        <v>0</v>
      </c>
      <c r="H190" s="104">
        <v>0</v>
      </c>
      <c r="I190" s="104">
        <v>0</v>
      </c>
      <c r="J190" s="104">
        <v>18181</v>
      </c>
      <c r="K190" s="105">
        <v>0.03</v>
      </c>
      <c r="L190" s="105">
        <v>0.45454545454545497</v>
      </c>
      <c r="M190" s="105">
        <v>0.1938083011899657</v>
      </c>
      <c r="N190" s="105">
        <v>5.8971009612363359E-2</v>
      </c>
      <c r="O190" s="104">
        <v>0</v>
      </c>
      <c r="P190" s="104">
        <v>0</v>
      </c>
      <c r="Q190" s="105">
        <v>0.71</v>
      </c>
      <c r="R190" s="105" t="s">
        <v>441</v>
      </c>
      <c r="S190" s="104">
        <v>0</v>
      </c>
      <c r="T190" s="104">
        <v>226.97</v>
      </c>
      <c r="U190" s="104">
        <v>335.85</v>
      </c>
      <c r="V190" s="105">
        <v>1.23779737949371</v>
      </c>
      <c r="W190" s="106">
        <v>22.5</v>
      </c>
      <c r="X190" s="106">
        <v>4.4000000953674299</v>
      </c>
      <c r="Y190" s="105">
        <v>2.5339999198913601</v>
      </c>
      <c r="Z190" s="104">
        <v>99</v>
      </c>
      <c r="AA190" s="104">
        <v>73</v>
      </c>
      <c r="AB190" s="106">
        <v>0.2</v>
      </c>
      <c r="AC190" s="105">
        <v>382.82171630859398</v>
      </c>
      <c r="AD190" s="105">
        <v>36</v>
      </c>
      <c r="AE190" s="106" t="s">
        <v>441</v>
      </c>
      <c r="AF190" s="105">
        <v>0.27448516213733998</v>
      </c>
      <c r="AG190" s="105" t="s">
        <v>441</v>
      </c>
      <c r="AH190" s="104">
        <v>0</v>
      </c>
      <c r="AI190" s="104">
        <v>0</v>
      </c>
      <c r="AJ190" s="104">
        <v>0</v>
      </c>
      <c r="AK190" s="104">
        <v>0</v>
      </c>
      <c r="AL190" s="104">
        <v>14</v>
      </c>
      <c r="AM190" s="104">
        <v>3</v>
      </c>
      <c r="AN190" s="104">
        <v>117</v>
      </c>
      <c r="AO190" s="106">
        <v>6.3</v>
      </c>
      <c r="AP190" s="106" t="s">
        <v>441</v>
      </c>
      <c r="AQ190" s="106" t="s">
        <v>441</v>
      </c>
      <c r="AR190" s="105">
        <v>3.95</v>
      </c>
      <c r="AS190" s="105">
        <v>-0.55601978302001998</v>
      </c>
      <c r="AT190" s="104">
        <v>23</v>
      </c>
      <c r="AU190" s="106">
        <v>100</v>
      </c>
      <c r="AV190" s="105">
        <v>99.995193481445298</v>
      </c>
      <c r="AW190" s="105">
        <v>46.8</v>
      </c>
      <c r="AX190" s="105">
        <v>77.33</v>
      </c>
      <c r="AY190" s="104">
        <v>81000</v>
      </c>
      <c r="AZ190" s="106">
        <v>100</v>
      </c>
      <c r="BA190" s="106">
        <v>87.3</v>
      </c>
      <c r="BB190" s="104">
        <v>6864.99951171875</v>
      </c>
      <c r="BC190" s="104">
        <v>32387200</v>
      </c>
      <c r="BD190" s="104">
        <v>29888422</v>
      </c>
      <c r="BE190" s="104">
        <v>425400</v>
      </c>
      <c r="BF190" s="104"/>
    </row>
    <row r="191" spans="1:58" x14ac:dyDescent="0.35">
      <c r="A191" s="128" t="s">
        <v>348</v>
      </c>
      <c r="B191" s="107" t="s">
        <v>347</v>
      </c>
      <c r="C191" s="104">
        <v>143.34947368421052</v>
      </c>
      <c r="D191" s="104">
        <v>97.20210526315789</v>
      </c>
      <c r="E191" s="104" t="s">
        <v>441</v>
      </c>
      <c r="F191" s="104">
        <v>24.224</v>
      </c>
      <c r="G191" s="104">
        <v>3635.0859999999998</v>
      </c>
      <c r="H191" s="104">
        <v>139.19499999999999</v>
      </c>
      <c r="I191" s="104">
        <v>913.84900000000016</v>
      </c>
      <c r="J191" s="104">
        <v>0</v>
      </c>
      <c r="K191" s="105">
        <v>0</v>
      </c>
      <c r="L191" s="105">
        <v>9.0909090909090898E-2</v>
      </c>
      <c r="M191" s="105">
        <v>2.065460714948451E-3</v>
      </c>
      <c r="N191" s="105">
        <v>9.0777182444479524E-4</v>
      </c>
      <c r="O191" s="104">
        <v>0</v>
      </c>
      <c r="P191" s="104">
        <v>0</v>
      </c>
      <c r="Q191" s="105">
        <v>0.60299999999999998</v>
      </c>
      <c r="R191" s="105">
        <v>0.1345932</v>
      </c>
      <c r="S191" s="104">
        <v>5199679</v>
      </c>
      <c r="T191" s="104">
        <v>102.76</v>
      </c>
      <c r="U191" s="104">
        <v>103.3</v>
      </c>
      <c r="V191" s="105">
        <v>15.4854183197021</v>
      </c>
      <c r="W191" s="106">
        <v>26.899999618530298</v>
      </c>
      <c r="X191" s="106">
        <v>10.699999809265099</v>
      </c>
      <c r="Y191" s="105">
        <v>0.11599999666214</v>
      </c>
      <c r="Z191" s="104">
        <v>80</v>
      </c>
      <c r="AA191" s="104">
        <v>51</v>
      </c>
      <c r="AB191" s="106" t="s">
        <v>441</v>
      </c>
      <c r="AC191" s="105">
        <v>106.07444000244099</v>
      </c>
      <c r="AD191" s="105">
        <v>78</v>
      </c>
      <c r="AE191" s="106">
        <v>4</v>
      </c>
      <c r="AF191" s="105" t="s">
        <v>441</v>
      </c>
      <c r="AG191" s="105">
        <v>37.180000305175803</v>
      </c>
      <c r="AH191" s="104">
        <v>351</v>
      </c>
      <c r="AI191" s="104">
        <v>13564</v>
      </c>
      <c r="AJ191" s="104">
        <v>7286</v>
      </c>
      <c r="AK191" s="104">
        <v>0</v>
      </c>
      <c r="AL191" s="104">
        <v>0</v>
      </c>
      <c r="AM191" s="104">
        <v>0</v>
      </c>
      <c r="AN191" s="104">
        <v>129</v>
      </c>
      <c r="AO191" s="106">
        <v>6.9</v>
      </c>
      <c r="AP191" s="106" t="s">
        <v>441</v>
      </c>
      <c r="AQ191" s="106" t="s">
        <v>441</v>
      </c>
      <c r="AR191" s="105">
        <v>2.85</v>
      </c>
      <c r="AS191" s="105">
        <v>-0.90055388212204002</v>
      </c>
      <c r="AT191" s="104">
        <v>46</v>
      </c>
      <c r="AU191" s="106">
        <v>57.819999694824197</v>
      </c>
      <c r="AV191" s="105">
        <v>85.058677673339801</v>
      </c>
      <c r="AW191" s="105">
        <v>24</v>
      </c>
      <c r="AX191" s="105">
        <v>71.3</v>
      </c>
      <c r="AY191" s="104">
        <v>1000</v>
      </c>
      <c r="AZ191" s="106">
        <v>57.946553100000003</v>
      </c>
      <c r="BA191" s="106">
        <v>94.483644600000005</v>
      </c>
      <c r="BB191" s="104">
        <v>3207.83129882813</v>
      </c>
      <c r="BC191" s="104">
        <v>276244</v>
      </c>
      <c r="BD191" s="104">
        <v>218918</v>
      </c>
      <c r="BE191" s="104">
        <v>12190</v>
      </c>
      <c r="BF191" s="104"/>
    </row>
    <row r="192" spans="1:58" x14ac:dyDescent="0.35">
      <c r="A192" s="128" t="s">
        <v>848</v>
      </c>
      <c r="B192" s="107" t="s">
        <v>349</v>
      </c>
      <c r="C192" s="104">
        <v>58264.27368421053</v>
      </c>
      <c r="D192" s="104">
        <v>9594.4547368421045</v>
      </c>
      <c r="E192" s="104">
        <v>113901.955</v>
      </c>
      <c r="F192" s="104">
        <v>113.104</v>
      </c>
      <c r="G192" s="104">
        <v>37295.661</v>
      </c>
      <c r="H192" s="104">
        <v>23.084500000000002</v>
      </c>
      <c r="I192" s="104">
        <v>63812.089000000007</v>
      </c>
      <c r="J192" s="104">
        <v>0</v>
      </c>
      <c r="K192" s="105">
        <v>0.03</v>
      </c>
      <c r="L192" s="105">
        <v>6.0606060606060601E-2</v>
      </c>
      <c r="M192" s="105">
        <v>0.84235985000096902</v>
      </c>
      <c r="N192" s="105">
        <v>0.37043622691837857</v>
      </c>
      <c r="O192" s="104">
        <v>0</v>
      </c>
      <c r="P192" s="104">
        <v>0</v>
      </c>
      <c r="Q192" s="105">
        <v>0.76100000000000001</v>
      </c>
      <c r="R192" s="105" t="s">
        <v>441</v>
      </c>
      <c r="S192" s="104">
        <v>0</v>
      </c>
      <c r="T192" s="104">
        <v>31.56</v>
      </c>
      <c r="U192" s="104">
        <v>74.37</v>
      </c>
      <c r="V192" s="105" t="s">
        <v>441</v>
      </c>
      <c r="W192" s="106">
        <v>30.899999618530298</v>
      </c>
      <c r="X192" s="106">
        <v>2.9000000953674299</v>
      </c>
      <c r="Y192" s="105" t="s">
        <v>441</v>
      </c>
      <c r="Z192" s="104">
        <v>96</v>
      </c>
      <c r="AA192" s="104">
        <v>42</v>
      </c>
      <c r="AB192" s="106">
        <v>0.6</v>
      </c>
      <c r="AC192" s="105">
        <v>579.41473388671898</v>
      </c>
      <c r="AD192" s="105">
        <v>95</v>
      </c>
      <c r="AE192" s="106">
        <v>2</v>
      </c>
      <c r="AF192" s="105">
        <v>0.45432271463507901</v>
      </c>
      <c r="AG192" s="105">
        <v>46.939998626708999</v>
      </c>
      <c r="AH192" s="104">
        <v>0</v>
      </c>
      <c r="AI192" s="104">
        <v>0</v>
      </c>
      <c r="AJ192" s="104">
        <v>10700</v>
      </c>
      <c r="AK192" s="104">
        <v>0</v>
      </c>
      <c r="AL192" s="104">
        <v>122874</v>
      </c>
      <c r="AM192" s="104">
        <v>11</v>
      </c>
      <c r="AN192" s="104">
        <v>104</v>
      </c>
      <c r="AO192" s="106">
        <v>13</v>
      </c>
      <c r="AP192" s="106">
        <v>4.5199999999999996</v>
      </c>
      <c r="AQ192" s="106">
        <v>12.8</v>
      </c>
      <c r="AR192" s="105">
        <v>4</v>
      </c>
      <c r="AS192" s="105">
        <v>-1.3990240097045901</v>
      </c>
      <c r="AT192" s="104">
        <v>18</v>
      </c>
      <c r="AU192" s="106">
        <v>99.603836059570298</v>
      </c>
      <c r="AV192" s="105">
        <v>97.127090454101605</v>
      </c>
      <c r="AW192" s="105">
        <v>60</v>
      </c>
      <c r="AX192" s="105">
        <v>86.99</v>
      </c>
      <c r="AY192" s="104">
        <v>70000</v>
      </c>
      <c r="AZ192" s="106">
        <v>94.446922499999999</v>
      </c>
      <c r="BA192" s="106">
        <v>93.110262599999999</v>
      </c>
      <c r="BB192" s="104">
        <v>18281.193359375</v>
      </c>
      <c r="BC192" s="104">
        <v>31977064</v>
      </c>
      <c r="BD192" s="104">
        <v>31086589</v>
      </c>
      <c r="BE192" s="104">
        <v>882050</v>
      </c>
      <c r="BF192" s="104"/>
    </row>
    <row r="193" spans="1:58" x14ac:dyDescent="0.35">
      <c r="A193" s="128" t="s">
        <v>374</v>
      </c>
      <c r="B193" s="107" t="s">
        <v>350</v>
      </c>
      <c r="C193" s="104">
        <v>13519.376842105263</v>
      </c>
      <c r="D193" s="104">
        <v>0</v>
      </c>
      <c r="E193" s="104">
        <v>1754932.6030000004</v>
      </c>
      <c r="F193" s="104">
        <v>413.61599999999999</v>
      </c>
      <c r="G193" s="104">
        <v>837427.8324999999</v>
      </c>
      <c r="H193" s="104">
        <v>72120.209499999997</v>
      </c>
      <c r="I193" s="104">
        <v>464987.76000000007</v>
      </c>
      <c r="J193" s="104">
        <v>238181</v>
      </c>
      <c r="K193" s="105">
        <v>0.182</v>
      </c>
      <c r="L193" s="105">
        <v>0</v>
      </c>
      <c r="M193" s="105">
        <v>0.23396880857781885</v>
      </c>
      <c r="N193" s="105">
        <v>0.15285077575695588</v>
      </c>
      <c r="O193" s="104">
        <v>0</v>
      </c>
      <c r="P193" s="104">
        <v>0</v>
      </c>
      <c r="Q193" s="105">
        <v>0.69399999999999995</v>
      </c>
      <c r="R193" s="105">
        <v>1.57489E-2</v>
      </c>
      <c r="S193" s="104">
        <v>9348703</v>
      </c>
      <c r="T193" s="104">
        <v>1869.91</v>
      </c>
      <c r="U193" s="104">
        <v>1540.21</v>
      </c>
      <c r="V193" s="105">
        <v>1.11564576625824</v>
      </c>
      <c r="W193" s="106">
        <v>20.899999618530298</v>
      </c>
      <c r="X193" s="106">
        <v>12.1000003814697</v>
      </c>
      <c r="Y193" s="105">
        <v>0.82099997997283902</v>
      </c>
      <c r="Z193" s="104">
        <v>97</v>
      </c>
      <c r="AA193" s="104">
        <v>129</v>
      </c>
      <c r="AB193" s="106">
        <v>0.4</v>
      </c>
      <c r="AC193" s="105">
        <v>334.31997680664102</v>
      </c>
      <c r="AD193" s="105">
        <v>54</v>
      </c>
      <c r="AE193" s="106">
        <v>0</v>
      </c>
      <c r="AF193" s="105">
        <v>0.30446923367779199</v>
      </c>
      <c r="AG193" s="105">
        <v>37.590000152587898</v>
      </c>
      <c r="AH193" s="104">
        <v>2503129</v>
      </c>
      <c r="AI193" s="104">
        <v>5133216</v>
      </c>
      <c r="AJ193" s="104">
        <v>188728</v>
      </c>
      <c r="AK193" s="104">
        <v>0</v>
      </c>
      <c r="AL193" s="104">
        <v>0</v>
      </c>
      <c r="AM193" s="104">
        <v>0</v>
      </c>
      <c r="AN193" s="104">
        <v>122</v>
      </c>
      <c r="AO193" s="106">
        <v>10.7</v>
      </c>
      <c r="AP193" s="106" t="s">
        <v>441</v>
      </c>
      <c r="AQ193" s="106" t="s">
        <v>441</v>
      </c>
      <c r="AR193" s="105">
        <v>3.3166666666666673</v>
      </c>
      <c r="AS193" s="105">
        <v>2.4033000227063899E-3</v>
      </c>
      <c r="AT193" s="104">
        <v>33</v>
      </c>
      <c r="AU193" s="106">
        <v>100</v>
      </c>
      <c r="AV193" s="105">
        <v>94.514266967773395</v>
      </c>
      <c r="AW193" s="105">
        <v>46.5</v>
      </c>
      <c r="AX193" s="105">
        <v>128.04</v>
      </c>
      <c r="AY193" s="104">
        <v>77000</v>
      </c>
      <c r="AZ193" s="106">
        <v>77.989128600000001</v>
      </c>
      <c r="BA193" s="106">
        <v>97.605587700000001</v>
      </c>
      <c r="BB193" s="104">
        <v>6775.83203125</v>
      </c>
      <c r="BC193" s="104">
        <v>95540800</v>
      </c>
      <c r="BD193" s="104">
        <v>93200401</v>
      </c>
      <c r="BE193" s="104">
        <v>310070</v>
      </c>
      <c r="BF193" s="104"/>
    </row>
    <row r="194" spans="1:58" x14ac:dyDescent="0.35">
      <c r="A194" s="128" t="s">
        <v>352</v>
      </c>
      <c r="B194" s="107" t="s">
        <v>351</v>
      </c>
      <c r="C194" s="104">
        <v>0.04</v>
      </c>
      <c r="D194" s="104">
        <v>0</v>
      </c>
      <c r="E194" s="104">
        <v>60809.649999999994</v>
      </c>
      <c r="F194" s="104">
        <v>22.303999999999998</v>
      </c>
      <c r="G194" s="104">
        <v>0</v>
      </c>
      <c r="H194" s="104">
        <v>0</v>
      </c>
      <c r="I194" s="104">
        <v>0</v>
      </c>
      <c r="J194" s="104">
        <v>0</v>
      </c>
      <c r="K194" s="105">
        <v>0</v>
      </c>
      <c r="L194" s="105">
        <v>0.15151515151515199</v>
      </c>
      <c r="M194" s="105">
        <v>0.99268004237337459</v>
      </c>
      <c r="N194" s="105">
        <v>0.96025308399587761</v>
      </c>
      <c r="O194" s="104">
        <v>5</v>
      </c>
      <c r="P194" s="104">
        <v>4</v>
      </c>
      <c r="Q194" s="105">
        <v>0.45200000000000001</v>
      </c>
      <c r="R194" s="105">
        <v>0.20038</v>
      </c>
      <c r="S194" s="104">
        <v>7909427316</v>
      </c>
      <c r="T194" s="104">
        <v>759.85</v>
      </c>
      <c r="U194" s="104">
        <v>1269.8800000000001</v>
      </c>
      <c r="V194" s="105">
        <v>10.3722066879272</v>
      </c>
      <c r="W194" s="106">
        <v>55.400001525878899</v>
      </c>
      <c r="X194" s="106">
        <v>39.900001525878899</v>
      </c>
      <c r="Y194" s="105">
        <v>0.196999996900558</v>
      </c>
      <c r="Z194" s="104">
        <v>65</v>
      </c>
      <c r="AA194" s="104">
        <v>48</v>
      </c>
      <c r="AB194" s="106">
        <v>0.1</v>
      </c>
      <c r="AC194" s="105">
        <v>144.49987792968801</v>
      </c>
      <c r="AD194" s="105">
        <v>385</v>
      </c>
      <c r="AE194" s="106">
        <v>10</v>
      </c>
      <c r="AF194" s="105">
        <v>0.83449527513822297</v>
      </c>
      <c r="AG194" s="105">
        <v>35.889999389648402</v>
      </c>
      <c r="AH194" s="104">
        <v>29950</v>
      </c>
      <c r="AI194" s="104">
        <v>306</v>
      </c>
      <c r="AJ194" s="104">
        <v>15874</v>
      </c>
      <c r="AK194" s="104">
        <v>2329146</v>
      </c>
      <c r="AL194" s="104">
        <v>264389</v>
      </c>
      <c r="AM194" s="104">
        <v>0</v>
      </c>
      <c r="AN194" s="104">
        <v>101</v>
      </c>
      <c r="AO194" s="106">
        <v>28.8</v>
      </c>
      <c r="AP194" s="106">
        <v>7.58</v>
      </c>
      <c r="AQ194" s="106">
        <v>11</v>
      </c>
      <c r="AR194" s="105">
        <v>1.6</v>
      </c>
      <c r="AS194" s="105">
        <v>-1.9199179410934399</v>
      </c>
      <c r="AT194" s="104">
        <v>14</v>
      </c>
      <c r="AU194" s="106">
        <v>71.642349243164105</v>
      </c>
      <c r="AV194" s="105">
        <v>69.961952209472699</v>
      </c>
      <c r="AW194" s="105">
        <v>24.6</v>
      </c>
      <c r="AX194" s="105">
        <v>67.17</v>
      </c>
      <c r="AY194" s="104">
        <v>22000</v>
      </c>
      <c r="AZ194" s="106">
        <v>53.3</v>
      </c>
      <c r="BA194" s="106">
        <v>54.9</v>
      </c>
      <c r="BB194" s="104">
        <v>2508.12817382813</v>
      </c>
      <c r="BC194" s="104">
        <v>28250420</v>
      </c>
      <c r="BD194" s="104">
        <v>26522421</v>
      </c>
      <c r="BE194" s="104">
        <v>527970</v>
      </c>
      <c r="BF194" s="104"/>
    </row>
    <row r="195" spans="1:58" x14ac:dyDescent="0.35">
      <c r="A195" s="128" t="s">
        <v>354</v>
      </c>
      <c r="B195" s="107" t="s">
        <v>353</v>
      </c>
      <c r="C195" s="104">
        <v>784.82105263157894</v>
      </c>
      <c r="D195" s="104">
        <v>0</v>
      </c>
      <c r="E195" s="104">
        <v>72612.310500000007</v>
      </c>
      <c r="F195" s="104">
        <v>0</v>
      </c>
      <c r="G195" s="104">
        <v>0</v>
      </c>
      <c r="H195" s="104">
        <v>0</v>
      </c>
      <c r="I195" s="104">
        <v>0</v>
      </c>
      <c r="J195" s="104">
        <v>126460</v>
      </c>
      <c r="K195" s="105">
        <v>9.0999999999999998E-2</v>
      </c>
      <c r="L195" s="105">
        <v>3.03030303030303E-2</v>
      </c>
      <c r="M195" s="105">
        <v>0.2220377410377567</v>
      </c>
      <c r="N195" s="105">
        <v>1.2274066215617586E-2</v>
      </c>
      <c r="O195" s="104">
        <v>0</v>
      </c>
      <c r="P195" s="104">
        <v>0</v>
      </c>
      <c r="Q195" s="105">
        <v>0.58799999999999997</v>
      </c>
      <c r="R195" s="105">
        <v>0.26447549999999997</v>
      </c>
      <c r="S195" s="104">
        <v>10554629</v>
      </c>
      <c r="T195" s="104">
        <v>643.11</v>
      </c>
      <c r="U195" s="104">
        <v>731.34</v>
      </c>
      <c r="V195" s="105">
        <v>4.0933799743652299</v>
      </c>
      <c r="W195" s="106">
        <v>60</v>
      </c>
      <c r="X195" s="106">
        <v>14.800000190734901</v>
      </c>
      <c r="Y195" s="105">
        <v>9.0999998152255998E-2</v>
      </c>
      <c r="Z195" s="104">
        <v>96</v>
      </c>
      <c r="AA195" s="104">
        <v>361</v>
      </c>
      <c r="AB195" s="106">
        <v>12.4</v>
      </c>
      <c r="AC195" s="105">
        <v>203.03855895996099</v>
      </c>
      <c r="AD195" s="105">
        <v>224</v>
      </c>
      <c r="AE195" s="106">
        <v>79</v>
      </c>
      <c r="AF195" s="105">
        <v>0.51702348971357204</v>
      </c>
      <c r="AG195" s="105">
        <v>55.619998931884801</v>
      </c>
      <c r="AH195" s="104">
        <v>0</v>
      </c>
      <c r="AI195" s="104">
        <v>4371</v>
      </c>
      <c r="AJ195" s="104">
        <v>0</v>
      </c>
      <c r="AK195" s="104">
        <v>0</v>
      </c>
      <c r="AL195" s="104">
        <v>45106</v>
      </c>
      <c r="AM195" s="104">
        <v>0</v>
      </c>
      <c r="AN195" s="104">
        <v>92</v>
      </c>
      <c r="AO195" s="106">
        <v>45.9</v>
      </c>
      <c r="AP195" s="106">
        <v>10.1</v>
      </c>
      <c r="AQ195" s="106">
        <v>3.2</v>
      </c>
      <c r="AR195" s="105">
        <v>3.5833333333333335</v>
      </c>
      <c r="AS195" s="105">
        <v>-0.62198287248611495</v>
      </c>
      <c r="AT195" s="104">
        <v>35</v>
      </c>
      <c r="AU195" s="106">
        <v>27.219337463378899</v>
      </c>
      <c r="AV195" s="105">
        <v>85.117263793945298</v>
      </c>
      <c r="AW195" s="105">
        <v>25.5</v>
      </c>
      <c r="AX195" s="105">
        <v>74.95</v>
      </c>
      <c r="AY195" s="104">
        <v>31000</v>
      </c>
      <c r="AZ195" s="106">
        <v>43.870900300000002</v>
      </c>
      <c r="BA195" s="106">
        <v>65.359547800000001</v>
      </c>
      <c r="BB195" s="104">
        <v>4050.26147460938</v>
      </c>
      <c r="BC195" s="104">
        <v>17094130</v>
      </c>
      <c r="BD195" s="104">
        <v>16161529</v>
      </c>
      <c r="BE195" s="104">
        <v>743390</v>
      </c>
      <c r="BF195" s="104"/>
    </row>
    <row r="196" spans="1:58" x14ac:dyDescent="0.35">
      <c r="A196" s="128" t="s">
        <v>356</v>
      </c>
      <c r="B196" s="107" t="s">
        <v>355</v>
      </c>
      <c r="C196" s="104">
        <v>17.40421052631579</v>
      </c>
      <c r="D196" s="104">
        <v>0</v>
      </c>
      <c r="E196" s="104">
        <v>93451.054499999998</v>
      </c>
      <c r="F196" s="104">
        <v>0</v>
      </c>
      <c r="G196" s="104">
        <v>1189.3835000000001</v>
      </c>
      <c r="H196" s="104">
        <v>0</v>
      </c>
      <c r="I196" s="104">
        <v>0</v>
      </c>
      <c r="J196" s="104">
        <v>646139</v>
      </c>
      <c r="K196" s="105">
        <v>0.21199999999999999</v>
      </c>
      <c r="L196" s="105">
        <v>0.30303030303030298</v>
      </c>
      <c r="M196" s="105">
        <v>0.56964122480695623</v>
      </c>
      <c r="N196" s="105">
        <v>8.0895723650437679E-2</v>
      </c>
      <c r="O196" s="104">
        <v>0</v>
      </c>
      <c r="P196" s="104">
        <v>0</v>
      </c>
      <c r="Q196" s="105">
        <v>0.53500000000000003</v>
      </c>
      <c r="R196" s="105">
        <v>0.14887417852878601</v>
      </c>
      <c r="S196" s="104">
        <v>204842910</v>
      </c>
      <c r="T196" s="104">
        <v>488.05</v>
      </c>
      <c r="U196" s="104">
        <v>473.55</v>
      </c>
      <c r="V196" s="105">
        <v>3.61476373672485</v>
      </c>
      <c r="W196" s="106">
        <v>50.299999237060497</v>
      </c>
      <c r="X196" s="106">
        <v>11.199999809265099</v>
      </c>
      <c r="Y196" s="105">
        <v>8.2999996840953799E-2</v>
      </c>
      <c r="Z196" s="104">
        <v>90</v>
      </c>
      <c r="AA196" s="104">
        <v>221</v>
      </c>
      <c r="AB196" s="106">
        <v>13.5</v>
      </c>
      <c r="AC196" s="105">
        <v>182.273361206055</v>
      </c>
      <c r="AD196" s="105">
        <v>443</v>
      </c>
      <c r="AE196" s="106">
        <v>18</v>
      </c>
      <c r="AF196" s="105">
        <v>0.534452980833235</v>
      </c>
      <c r="AG196" s="105" t="s">
        <v>441</v>
      </c>
      <c r="AH196" s="104">
        <v>2128</v>
      </c>
      <c r="AI196" s="104">
        <v>113023</v>
      </c>
      <c r="AJ196" s="104">
        <v>5164</v>
      </c>
      <c r="AK196" s="104">
        <v>0</v>
      </c>
      <c r="AL196" s="104">
        <v>10704</v>
      </c>
      <c r="AM196" s="104">
        <v>17</v>
      </c>
      <c r="AN196" s="104">
        <v>89</v>
      </c>
      <c r="AO196" s="106">
        <v>44.7</v>
      </c>
      <c r="AP196" s="106" t="s">
        <v>441</v>
      </c>
      <c r="AQ196" s="106" t="s">
        <v>441</v>
      </c>
      <c r="AR196" s="105">
        <v>3.9666666666666672</v>
      </c>
      <c r="AS196" s="105">
        <v>-1.19063603878021</v>
      </c>
      <c r="AT196" s="104">
        <v>22</v>
      </c>
      <c r="AU196" s="106">
        <v>38.145137786865199</v>
      </c>
      <c r="AV196" s="105">
        <v>86.873481750488295</v>
      </c>
      <c r="AW196" s="105">
        <v>23.1</v>
      </c>
      <c r="AX196" s="105">
        <v>83.18</v>
      </c>
      <c r="AY196" s="104">
        <v>49000</v>
      </c>
      <c r="AZ196" s="106">
        <v>36.8312138</v>
      </c>
      <c r="BA196" s="106">
        <v>76.916652600000006</v>
      </c>
      <c r="BB196" s="104">
        <v>2085.67700195313</v>
      </c>
      <c r="BC196" s="104">
        <v>16529904</v>
      </c>
      <c r="BD196" s="104">
        <v>15586420</v>
      </c>
      <c r="BE196" s="104">
        <v>386850</v>
      </c>
      <c r="BF196" s="104"/>
    </row>
  </sheetData>
  <sortState ref="A6:BE196">
    <sortCondition ref="A6:A196"/>
  </sortState>
  <mergeCells count="1">
    <mergeCell ref="A1:BE1"/>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G194"/>
  <sheetViews>
    <sheetView showGridLines="0" workbookViewId="0">
      <pane xSplit="2" ySplit="3" topLeftCell="AX4" activePane="bottomRight" state="frozen"/>
      <selection pane="topRight" activeCell="C1" sqref="C1"/>
      <selection pane="bottomLeft" activeCell="A5" sqref="A5"/>
      <selection pane="bottomRight" sqref="A1:BE1"/>
    </sheetView>
  </sheetViews>
  <sheetFormatPr defaultColWidth="9.1796875" defaultRowHeight="14.5" x14ac:dyDescent="0.35"/>
  <cols>
    <col min="1" max="1" width="49.453125" style="4" bestFit="1" customWidth="1"/>
    <col min="2" max="2" width="5.54296875" style="4" bestFit="1" customWidth="1"/>
    <col min="3" max="56" width="11.453125" style="4" customWidth="1"/>
    <col min="57" max="16384" width="9.1796875" style="4"/>
  </cols>
  <sheetData>
    <row r="1" spans="1:59" x14ac:dyDescent="0.35">
      <c r="A1" s="236"/>
      <c r="B1" s="236"/>
      <c r="C1" s="236"/>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6"/>
      <c r="AG1" s="236"/>
      <c r="AH1" s="236"/>
      <c r="AI1" s="236"/>
      <c r="AJ1" s="236"/>
      <c r="AK1" s="236"/>
      <c r="AL1" s="236"/>
      <c r="AM1" s="236"/>
      <c r="AN1" s="236"/>
      <c r="AO1" s="236"/>
      <c r="AP1" s="236"/>
      <c r="AQ1" s="236"/>
      <c r="AR1" s="236"/>
      <c r="AS1" s="236"/>
      <c r="AT1" s="236"/>
      <c r="AU1" s="236"/>
      <c r="AV1" s="236"/>
      <c r="AW1" s="236"/>
      <c r="AX1" s="236"/>
      <c r="AY1" s="236"/>
      <c r="AZ1" s="236"/>
      <c r="BA1" s="236"/>
      <c r="BB1" s="236"/>
      <c r="BC1" s="236"/>
      <c r="BD1" s="236"/>
      <c r="BE1" s="236"/>
    </row>
    <row r="2" spans="1:59" s="16" customFormat="1" ht="121.5" customHeight="1" x14ac:dyDescent="0.25">
      <c r="A2" s="141" t="s">
        <v>379</v>
      </c>
      <c r="B2" s="142" t="s">
        <v>357</v>
      </c>
      <c r="C2" s="138" t="str">
        <f>'Indicator Data'!C2</f>
        <v>Physical exposure to earthquake MMI VI</v>
      </c>
      <c r="D2" s="138" t="str">
        <f>'Indicator Data'!D2</f>
        <v>Physical exposure to earthquake MMI VIII</v>
      </c>
      <c r="E2" s="138" t="str">
        <f>'Indicator Data'!E2</f>
        <v>Annual Expected Exposed People to Floods</v>
      </c>
      <c r="F2" s="138" t="str">
        <f>'Indicator Data'!F2</f>
        <v>Annual Expected Exposed People to Tsunamis</v>
      </c>
      <c r="G2" s="138" t="str">
        <f>'Indicator Data'!G2</f>
        <v>Annual Expected Exposed People to Cyclone's Wind SS1</v>
      </c>
      <c r="H2" s="138" t="str">
        <f>'Indicator Data'!H2</f>
        <v>Annual Expected Exposed People to Cyclone's Wind SS3</v>
      </c>
      <c r="I2" s="138" t="str">
        <f>'Indicator Data'!I2</f>
        <v>Annual Expected Exposed People to Cyclone Surge</v>
      </c>
      <c r="J2" s="138" t="str">
        <f>'Indicator Data'!J2</f>
        <v>Total affected by Drought</v>
      </c>
      <c r="K2" s="138" t="str">
        <f>'Indicator Data'!K2</f>
        <v>Frequency of Drought events</v>
      </c>
      <c r="L2" s="138" t="str">
        <f>'Indicator Data'!L2</f>
        <v>Agriculture Drought probability</v>
      </c>
      <c r="M2" s="138" t="str">
        <f>'Indicator Data'!M2</f>
        <v>GCRI Violent Conflict probability</v>
      </c>
      <c r="N2" s="138" t="str">
        <f>'Indicator Data'!N2</f>
        <v>GCRI Highly Violent Conflict probability</v>
      </c>
      <c r="O2" s="138" t="str">
        <f>'Indicator Data'!O2</f>
        <v>National Power Conflict Intensity (Highly Violent)</v>
      </c>
      <c r="P2" s="138" t="str">
        <f>'Indicator Data'!P2</f>
        <v>Subnational Conflict Intensity (Highly Violent)</v>
      </c>
      <c r="Q2" s="138" t="str">
        <f>'Indicator Data'!Q2</f>
        <v>Human Development Index</v>
      </c>
      <c r="R2" s="138" t="str">
        <f>'Indicator Data'!R2</f>
        <v>Multidimensional Poverty Index</v>
      </c>
      <c r="S2" s="138" t="str">
        <f>'Indicator Data'!S2</f>
        <v>Humanitarian Aid (FTS)</v>
      </c>
      <c r="T2" s="138" t="str">
        <f>'Indicator Data'!T2</f>
        <v>Development Aid (ODA)</v>
      </c>
      <c r="U2" s="138" t="str">
        <f>'Indicator Data'!U2</f>
        <v>Development Aid (ODA)</v>
      </c>
      <c r="V2" s="138" t="str">
        <f>'Indicator Data'!V2</f>
        <v>Net ODA received (% of GNI)</v>
      </c>
      <c r="W2" s="138" t="str">
        <f>'Indicator Data'!W2</f>
        <v>Mortality rate, under-5</v>
      </c>
      <c r="X2" s="138" t="str">
        <f>'Indicator Data'!X2</f>
        <v>U5 Under weight</v>
      </c>
      <c r="Y2" s="138" t="str">
        <f>'Indicator Data'!Y2</f>
        <v>Physicians Density</v>
      </c>
      <c r="Z2" s="138" t="str">
        <f>'Indicator Data'!Z2</f>
        <v>One-year-olds fully immunized against measles</v>
      </c>
      <c r="AA2" s="138" t="str">
        <f>'Indicator Data'!AA2</f>
        <v>Incidence of Tuberculosis</v>
      </c>
      <c r="AB2" s="138" t="str">
        <f>'Indicator Data'!AB2</f>
        <v>Estimated number of people living with HIV - Adult (&gt;15) rate</v>
      </c>
      <c r="AC2" s="138" t="str">
        <f>'Indicator Data'!AC2</f>
        <v>Current health expenditure per capita</v>
      </c>
      <c r="AD2" s="138" t="str">
        <f>'Indicator Data'!AD2</f>
        <v>Maternal Mortality Ratio</v>
      </c>
      <c r="AE2" s="138" t="str">
        <f>'Indicator Data'!AE2</f>
        <v>Malaria death rate</v>
      </c>
      <c r="AF2" s="138" t="str">
        <f>'Indicator Data'!AF2</f>
        <v>Gender Inequality Index</v>
      </c>
      <c r="AG2" s="138" t="str">
        <f>'Indicator Data'!AG2</f>
        <v>Income Gini coefficient</v>
      </c>
      <c r="AH2" s="138" t="str">
        <f>'Indicator Data'!AH2</f>
        <v>People affected by Natural Disasters</v>
      </c>
      <c r="AI2" s="138" t="str">
        <f>'Indicator Data'!AI2</f>
        <v>People affected by Natural Disasters</v>
      </c>
      <c r="AJ2" s="138" t="str">
        <f>'Indicator Data'!AJ2</f>
        <v>People affected by Natural Disasters</v>
      </c>
      <c r="AK2" s="138" t="str">
        <f>'Indicator Data'!AK2</f>
        <v>Internally displaced persons (IDPs)</v>
      </c>
      <c r="AL2" s="138" t="str">
        <f>'Indicator Data'!AL2</f>
        <v>Refugees by country of asylum</v>
      </c>
      <c r="AM2" s="138" t="str">
        <f>'Indicator Data'!AM2</f>
        <v>Returned Refugees</v>
      </c>
      <c r="AN2" s="138" t="str">
        <f>'Indicator Data'!AN2</f>
        <v>Average Dietary Energy Supply Adequacy</v>
      </c>
      <c r="AO2" s="138" t="str">
        <f>'Indicator Data'!AO2</f>
        <v>Prevalence of Undernourishment</v>
      </c>
      <c r="AP2" s="138" t="str">
        <f>'Indicator Data'!AP2</f>
        <v>Domestic Food Price Level Index</v>
      </c>
      <c r="AQ2" s="138" t="str">
        <f>'Indicator Data'!AQ2</f>
        <v>Domestic Food Price Volatility Index</v>
      </c>
      <c r="AR2" s="138" t="str">
        <f>'Indicator Data'!AR2</f>
        <v>HFA Scores Last recent</v>
      </c>
      <c r="AS2" s="138" t="str">
        <f>'Indicator Data'!AS2</f>
        <v>Government Effectiveness</v>
      </c>
      <c r="AT2" s="138" t="str">
        <f>'Indicator Data'!AT2</f>
        <v>Corruption Perception Index</v>
      </c>
      <c r="AU2" s="138" t="str">
        <f>'Indicator Data'!AU2</f>
        <v>Access to electricity</v>
      </c>
      <c r="AV2" s="138" t="str">
        <f>'Indicator Data'!AV2</f>
        <v>Adult literacy rate</v>
      </c>
      <c r="AW2" s="138" t="str">
        <f>'Indicator Data'!AW2</f>
        <v>Internet users</v>
      </c>
      <c r="AX2" s="138" t="str">
        <f>'Indicator Data'!AX2</f>
        <v>Mobile cellular subscriptions</v>
      </c>
      <c r="AY2" s="138" t="str">
        <f>'Indicator Data'!AY2</f>
        <v>Road lenght</v>
      </c>
      <c r="AZ2" s="138" t="str">
        <f>'Indicator Data'!AZ2</f>
        <v>Improved sanitation facilities (% of population with access)</v>
      </c>
      <c r="BA2" s="138" t="str">
        <f>'Indicator Data'!BA2</f>
        <v>Improved water source (% of population with access)</v>
      </c>
      <c r="BB2" s="138" t="str">
        <f>'Indicator Data'!BB2</f>
        <v>GDP per capita PPP int USD (Estimated)</v>
      </c>
      <c r="BC2" s="138" t="str">
        <f>'Indicator Data'!BC2</f>
        <v>Total Population</v>
      </c>
      <c r="BD2" s="138" t="str">
        <f>'Indicator Data'!BD2</f>
        <v>Total Population (GHS-POP-2018)</v>
      </c>
      <c r="BE2" s="138" t="str">
        <f>'Indicator Data'!BE2</f>
        <v>Land area (sq. km)</v>
      </c>
    </row>
    <row r="3" spans="1:59" x14ac:dyDescent="0.35">
      <c r="A3" s="129" t="s">
        <v>964</v>
      </c>
      <c r="B3" s="107"/>
      <c r="C3" s="156">
        <f>'Indicator Data'!C3</f>
        <v>2015</v>
      </c>
      <c r="D3" s="156">
        <f>'Indicator Data'!D3</f>
        <v>2015</v>
      </c>
      <c r="E3" s="156">
        <f>'Indicator Data'!E3</f>
        <v>2015</v>
      </c>
      <c r="F3" s="156">
        <f>'Indicator Data'!F3</f>
        <v>2015</v>
      </c>
      <c r="G3" s="156">
        <f>'Indicator Data'!G3</f>
        <v>2015</v>
      </c>
      <c r="H3" s="156">
        <f>'Indicator Data'!H3</f>
        <v>2015</v>
      </c>
      <c r="I3" s="156">
        <f>'Indicator Data'!I3</f>
        <v>2015</v>
      </c>
      <c r="J3" s="156" t="str">
        <f>'Indicator Data'!J3</f>
        <v>1984-2016</v>
      </c>
      <c r="K3" s="156" t="str">
        <f>'Indicator Data'!K3</f>
        <v>1984-2016</v>
      </c>
      <c r="L3" s="156" t="str">
        <f>'Indicator Data'!L3</f>
        <v>1984-2016</v>
      </c>
      <c r="M3" s="156">
        <f>'Indicator Data'!M3</f>
        <v>2019</v>
      </c>
      <c r="N3" s="156">
        <f>'Indicator Data'!N3</f>
        <v>2019</v>
      </c>
      <c r="O3" s="156">
        <f>'Indicator Data'!O3</f>
        <v>2018</v>
      </c>
      <c r="P3" s="156">
        <f>'Indicator Data'!P3</f>
        <v>2018</v>
      </c>
      <c r="Q3" s="156">
        <f>'Indicator Data'!Q3</f>
        <v>2017</v>
      </c>
      <c r="R3" s="156" t="str">
        <f>'Indicator Data'!R3</f>
        <v>2007-2017</v>
      </c>
      <c r="S3" s="156" t="str">
        <f>'Indicator Data'!S3</f>
        <v>2017-2019</v>
      </c>
      <c r="T3" s="156">
        <f>'Indicator Data'!T3</f>
        <v>2016</v>
      </c>
      <c r="U3" s="156">
        <f>'Indicator Data'!U3</f>
        <v>2017</v>
      </c>
      <c r="V3" s="156">
        <f>'Indicator Data'!V3</f>
        <v>2017</v>
      </c>
      <c r="W3" s="156">
        <f>'Indicator Data'!W3</f>
        <v>2017</v>
      </c>
      <c r="X3" s="156" t="str">
        <f>'Indicator Data'!X3</f>
        <v>2006-2016</v>
      </c>
      <c r="Y3" s="156" t="str">
        <f>'Indicator Data'!Y3</f>
        <v>2009-2016</v>
      </c>
      <c r="Z3" s="156">
        <f>'Indicator Data'!Z3</f>
        <v>2017</v>
      </c>
      <c r="AA3" s="156">
        <f>'Indicator Data'!AA3</f>
        <v>2017</v>
      </c>
      <c r="AB3" s="156">
        <f>'Indicator Data'!AB3</f>
        <v>2017</v>
      </c>
      <c r="AC3" s="156">
        <f>'Indicator Data'!AC3</f>
        <v>2015</v>
      </c>
      <c r="AD3" s="156">
        <f>'Indicator Data'!AD3</f>
        <v>2015</v>
      </c>
      <c r="AE3" s="156">
        <f>'Indicator Data'!AE3</f>
        <v>2012</v>
      </c>
      <c r="AF3" s="156">
        <f>'Indicator Data'!AF3</f>
        <v>2017</v>
      </c>
      <c r="AG3" s="156" t="str">
        <f>'Indicator Data'!AG3</f>
        <v>2005-2017</v>
      </c>
      <c r="AH3" s="156">
        <f>'Indicator Data'!AH3</f>
        <v>2016</v>
      </c>
      <c r="AI3" s="156">
        <f>'Indicator Data'!AI3</f>
        <v>2017</v>
      </c>
      <c r="AJ3" s="156">
        <f>'Indicator Data'!AJ3</f>
        <v>2018</v>
      </c>
      <c r="AK3" s="156">
        <f>'Indicator Data'!AK3</f>
        <v>2019</v>
      </c>
      <c r="AL3" s="156">
        <f>'Indicator Data'!AL3</f>
        <v>2019</v>
      </c>
      <c r="AM3" s="156">
        <f>'Indicator Data'!AM3</f>
        <v>2018</v>
      </c>
      <c r="AN3" s="156" t="str">
        <f>'Indicator Data'!AN3</f>
        <v>2014-2016</v>
      </c>
      <c r="AO3" s="156" t="str">
        <f>'Indicator Data'!AO3</f>
        <v>2014-2016</v>
      </c>
      <c r="AP3" s="156" t="str">
        <f>'Indicator Data'!AP3</f>
        <v>2011-2014</v>
      </c>
      <c r="AQ3" s="156" t="str">
        <f>'Indicator Data'!AQ3</f>
        <v>2012-2014</v>
      </c>
      <c r="AR3" s="156" t="str">
        <f>'Indicator Data'!AR3</f>
        <v>2007-2015</v>
      </c>
      <c r="AS3" s="156">
        <f>'Indicator Data'!AS3</f>
        <v>2017</v>
      </c>
      <c r="AT3" s="156">
        <f>'Indicator Data'!AT3</f>
        <v>2018</v>
      </c>
      <c r="AU3" s="156">
        <f>'Indicator Data'!AU3</f>
        <v>2016</v>
      </c>
      <c r="AV3" s="156" t="str">
        <f>'Indicator Data'!AV3</f>
        <v>2008-2017</v>
      </c>
      <c r="AW3" s="156">
        <f>'Indicator Data'!AW3</f>
        <v>2016</v>
      </c>
      <c r="AX3" s="156">
        <f>'Indicator Data'!AX3</f>
        <v>2017</v>
      </c>
      <c r="AY3" s="156">
        <f>'Indicator Data'!AY3</f>
        <v>2014</v>
      </c>
      <c r="AZ3" s="156">
        <f>'Indicator Data'!AZ3</f>
        <v>2015</v>
      </c>
      <c r="BA3" s="156">
        <f>'Indicator Data'!BA3</f>
        <v>2015</v>
      </c>
      <c r="BB3" s="156">
        <f>'Indicator Data'!BB3</f>
        <v>2017</v>
      </c>
      <c r="BC3" s="156">
        <f>'Indicator Data'!BC3</f>
        <v>2017</v>
      </c>
      <c r="BD3" s="156">
        <f>'Indicator Data'!BD3</f>
        <v>2015</v>
      </c>
      <c r="BE3" s="156"/>
    </row>
    <row r="4" spans="1:59" x14ac:dyDescent="0.35">
      <c r="A4" s="128" t="str">
        <f>'Indicator Data'!A6</f>
        <v>Afghanistan</v>
      </c>
      <c r="B4" s="107" t="str">
        <f>'Indicator Data'!B6</f>
        <v>AFG</v>
      </c>
      <c r="C4" s="157">
        <v>2015</v>
      </c>
      <c r="D4" s="157">
        <v>2015</v>
      </c>
      <c r="E4" s="157">
        <v>2015</v>
      </c>
      <c r="F4" s="157">
        <v>2015</v>
      </c>
      <c r="G4" s="157">
        <v>2015</v>
      </c>
      <c r="H4" s="157">
        <v>2015</v>
      </c>
      <c r="I4" s="157">
        <v>2015</v>
      </c>
      <c r="J4" s="157">
        <v>2016</v>
      </c>
      <c r="K4" s="157">
        <v>2016</v>
      </c>
      <c r="L4" s="157">
        <v>2016</v>
      </c>
      <c r="M4" s="159">
        <v>2019</v>
      </c>
      <c r="N4" s="159">
        <v>2019</v>
      </c>
      <c r="O4" s="159">
        <v>2018</v>
      </c>
      <c r="P4" s="159">
        <v>2018</v>
      </c>
      <c r="Q4" s="159">
        <v>2017</v>
      </c>
      <c r="R4" s="159">
        <v>2016</v>
      </c>
      <c r="S4" s="159">
        <v>2019</v>
      </c>
      <c r="T4" s="159">
        <v>2016</v>
      </c>
      <c r="U4" s="159">
        <v>2017</v>
      </c>
      <c r="V4" s="159">
        <v>2017</v>
      </c>
      <c r="W4" s="159">
        <v>2017</v>
      </c>
      <c r="X4" s="159" t="s">
        <v>941</v>
      </c>
      <c r="Y4" s="159">
        <v>2016</v>
      </c>
      <c r="Z4" s="159">
        <v>2017</v>
      </c>
      <c r="AA4" s="159">
        <v>2017</v>
      </c>
      <c r="AB4" s="159">
        <v>2016</v>
      </c>
      <c r="AC4" s="159">
        <v>2015</v>
      </c>
      <c r="AD4" s="159">
        <v>2015</v>
      </c>
      <c r="AE4" s="159">
        <v>2012</v>
      </c>
      <c r="AF4" s="159">
        <v>2017</v>
      </c>
      <c r="AG4" s="158">
        <v>2007</v>
      </c>
      <c r="AH4" s="159">
        <v>2016</v>
      </c>
      <c r="AI4" s="159">
        <v>2017</v>
      </c>
      <c r="AJ4" s="159">
        <v>2018</v>
      </c>
      <c r="AK4" s="161">
        <v>43465</v>
      </c>
      <c r="AL4" s="161" t="s">
        <v>1073</v>
      </c>
      <c r="AM4" s="183">
        <v>43281</v>
      </c>
      <c r="AN4" s="159">
        <v>2016</v>
      </c>
      <c r="AO4" s="159">
        <v>2016</v>
      </c>
      <c r="AP4" s="159" t="s">
        <v>941</v>
      </c>
      <c r="AQ4" s="159" t="s">
        <v>941</v>
      </c>
      <c r="AR4" s="159">
        <v>2015</v>
      </c>
      <c r="AS4" s="159">
        <v>2017</v>
      </c>
      <c r="AT4" s="159">
        <v>2018</v>
      </c>
      <c r="AU4" s="159">
        <v>2016</v>
      </c>
      <c r="AV4" s="159">
        <v>2015</v>
      </c>
      <c r="AW4" s="159">
        <v>2016</v>
      </c>
      <c r="AX4" s="159">
        <v>2017</v>
      </c>
      <c r="AY4" s="159">
        <v>2014</v>
      </c>
      <c r="AZ4" s="166">
        <v>2015</v>
      </c>
      <c r="BA4" s="166">
        <v>2015</v>
      </c>
      <c r="BB4" s="159">
        <v>2017</v>
      </c>
      <c r="BC4" s="159">
        <v>2017</v>
      </c>
      <c r="BD4" s="159">
        <v>2015</v>
      </c>
      <c r="BE4" s="159"/>
      <c r="BF4" s="104"/>
      <c r="BG4" s="159"/>
    </row>
    <row r="5" spans="1:59" x14ac:dyDescent="0.35">
      <c r="A5" s="128" t="str">
        <f>'Indicator Data'!A7</f>
        <v>Albania</v>
      </c>
      <c r="B5" s="107" t="str">
        <f>'Indicator Data'!B7</f>
        <v>ALB</v>
      </c>
      <c r="C5" s="157">
        <v>2015</v>
      </c>
      <c r="D5" s="157">
        <v>2015</v>
      </c>
      <c r="E5" s="157">
        <v>2015</v>
      </c>
      <c r="F5" s="157">
        <v>2015</v>
      </c>
      <c r="G5" s="157">
        <v>2015</v>
      </c>
      <c r="H5" s="157">
        <v>2015</v>
      </c>
      <c r="I5" s="157">
        <v>2015</v>
      </c>
      <c r="J5" s="157">
        <v>2016</v>
      </c>
      <c r="K5" s="157">
        <v>2016</v>
      </c>
      <c r="L5" s="157">
        <v>2016</v>
      </c>
      <c r="M5" s="159">
        <v>2019</v>
      </c>
      <c r="N5" s="159">
        <v>2019</v>
      </c>
      <c r="O5" s="159">
        <v>2018</v>
      </c>
      <c r="P5" s="159">
        <v>2018</v>
      </c>
      <c r="Q5" s="159">
        <v>2017</v>
      </c>
      <c r="R5" s="159">
        <v>2009</v>
      </c>
      <c r="S5" s="159">
        <v>2019</v>
      </c>
      <c r="T5" s="159">
        <v>2016</v>
      </c>
      <c r="U5" s="159">
        <v>2017</v>
      </c>
      <c r="V5" s="159">
        <v>2017</v>
      </c>
      <c r="W5" s="159">
        <v>2017</v>
      </c>
      <c r="X5" s="159">
        <v>2009</v>
      </c>
      <c r="Y5" s="159">
        <v>2013</v>
      </c>
      <c r="Z5" s="159">
        <v>2017</v>
      </c>
      <c r="AA5" s="159">
        <v>2017</v>
      </c>
      <c r="AB5" s="159">
        <v>2017</v>
      </c>
      <c r="AC5" s="159">
        <v>2015</v>
      </c>
      <c r="AD5" s="159">
        <v>2015</v>
      </c>
      <c r="AE5" s="159" t="s">
        <v>941</v>
      </c>
      <c r="AF5" s="159">
        <v>2017</v>
      </c>
      <c r="AG5" s="158">
        <v>2012</v>
      </c>
      <c r="AH5" s="159">
        <v>2016</v>
      </c>
      <c r="AI5" s="159">
        <v>2017</v>
      </c>
      <c r="AJ5" s="159">
        <v>2018</v>
      </c>
      <c r="AK5" s="161" t="s">
        <v>941</v>
      </c>
      <c r="AL5" s="161" t="s">
        <v>1073</v>
      </c>
      <c r="AM5" s="159" t="s">
        <v>941</v>
      </c>
      <c r="AN5" s="159">
        <v>2016</v>
      </c>
      <c r="AO5" s="159">
        <v>2016</v>
      </c>
      <c r="AP5" s="159">
        <v>2014</v>
      </c>
      <c r="AQ5" s="159">
        <v>2014</v>
      </c>
      <c r="AR5" s="159" t="s">
        <v>941</v>
      </c>
      <c r="AS5" s="159">
        <v>2017</v>
      </c>
      <c r="AT5" s="159">
        <v>2018</v>
      </c>
      <c r="AU5" s="159">
        <v>2016</v>
      </c>
      <c r="AV5" s="159">
        <v>2015</v>
      </c>
      <c r="AW5" s="159">
        <v>2016</v>
      </c>
      <c r="AX5" s="159">
        <v>2017</v>
      </c>
      <c r="AY5" s="159">
        <v>2014</v>
      </c>
      <c r="AZ5" s="166">
        <v>2015</v>
      </c>
      <c r="BA5" s="166">
        <v>2015</v>
      </c>
      <c r="BB5" s="159">
        <v>2017</v>
      </c>
      <c r="BC5" s="159">
        <v>2017</v>
      </c>
      <c r="BD5" s="159">
        <v>2015</v>
      </c>
      <c r="BE5" s="159"/>
      <c r="BF5" s="104"/>
    </row>
    <row r="6" spans="1:59" x14ac:dyDescent="0.35">
      <c r="A6" s="128" t="str">
        <f>'Indicator Data'!A8</f>
        <v>Algeria</v>
      </c>
      <c r="B6" s="107" t="str">
        <f>'Indicator Data'!B8</f>
        <v>DZA</v>
      </c>
      <c r="C6" s="157">
        <v>2015</v>
      </c>
      <c r="D6" s="157">
        <v>2015</v>
      </c>
      <c r="E6" s="157">
        <v>2015</v>
      </c>
      <c r="F6" s="157">
        <v>2015</v>
      </c>
      <c r="G6" s="157">
        <v>2015</v>
      </c>
      <c r="H6" s="157">
        <v>2015</v>
      </c>
      <c r="I6" s="157">
        <v>2015</v>
      </c>
      <c r="J6" s="157">
        <v>2016</v>
      </c>
      <c r="K6" s="157">
        <v>2016</v>
      </c>
      <c r="L6" s="157">
        <v>2016</v>
      </c>
      <c r="M6" s="159">
        <v>2019</v>
      </c>
      <c r="N6" s="159">
        <v>2019</v>
      </c>
      <c r="O6" s="159">
        <v>2018</v>
      </c>
      <c r="P6" s="159">
        <v>2018</v>
      </c>
      <c r="Q6" s="159">
        <v>2017</v>
      </c>
      <c r="R6" s="159" t="s">
        <v>941</v>
      </c>
      <c r="S6" s="159">
        <v>2019</v>
      </c>
      <c r="T6" s="159">
        <v>2016</v>
      </c>
      <c r="U6" s="159">
        <v>2017</v>
      </c>
      <c r="V6" s="159">
        <v>2017</v>
      </c>
      <c r="W6" s="159">
        <v>2017</v>
      </c>
      <c r="X6" s="159">
        <v>2012</v>
      </c>
      <c r="Y6" s="159">
        <v>2010</v>
      </c>
      <c r="Z6" s="159">
        <v>2017</v>
      </c>
      <c r="AA6" s="159">
        <v>2017</v>
      </c>
      <c r="AB6" s="159">
        <v>2017</v>
      </c>
      <c r="AC6" s="159">
        <v>2015</v>
      </c>
      <c r="AD6" s="159">
        <v>2015</v>
      </c>
      <c r="AE6" s="159">
        <v>2012</v>
      </c>
      <c r="AF6" s="159">
        <v>2017</v>
      </c>
      <c r="AG6" s="158" t="s">
        <v>941</v>
      </c>
      <c r="AH6" s="159">
        <v>2016</v>
      </c>
      <c r="AI6" s="159">
        <v>2017</v>
      </c>
      <c r="AJ6" s="159">
        <v>2018</v>
      </c>
      <c r="AK6" s="161" t="s">
        <v>941</v>
      </c>
      <c r="AL6" s="161" t="s">
        <v>1073</v>
      </c>
      <c r="AM6" s="159" t="s">
        <v>941</v>
      </c>
      <c r="AN6" s="159">
        <v>2016</v>
      </c>
      <c r="AO6" s="159">
        <v>2016</v>
      </c>
      <c r="AP6" s="159">
        <v>2014</v>
      </c>
      <c r="AQ6" s="159">
        <v>2014</v>
      </c>
      <c r="AR6" s="159">
        <v>2013</v>
      </c>
      <c r="AS6" s="159">
        <v>2017</v>
      </c>
      <c r="AT6" s="159">
        <v>2018</v>
      </c>
      <c r="AU6" s="159">
        <v>2016</v>
      </c>
      <c r="AV6" s="159">
        <v>2015</v>
      </c>
      <c r="AW6" s="159">
        <v>2016</v>
      </c>
      <c r="AX6" s="159">
        <v>2017</v>
      </c>
      <c r="AY6" s="159">
        <v>2014</v>
      </c>
      <c r="AZ6" s="166">
        <v>2015</v>
      </c>
      <c r="BA6" s="166">
        <v>2015</v>
      </c>
      <c r="BB6" s="159">
        <v>2017</v>
      </c>
      <c r="BC6" s="159">
        <v>2017</v>
      </c>
      <c r="BD6" s="159">
        <v>2015</v>
      </c>
      <c r="BE6" s="159"/>
      <c r="BF6" s="104"/>
    </row>
    <row r="7" spans="1:59" x14ac:dyDescent="0.35">
      <c r="A7" s="128" t="str">
        <f>'Indicator Data'!A9</f>
        <v>Angola</v>
      </c>
      <c r="B7" s="107" t="str">
        <f>'Indicator Data'!B9</f>
        <v>AGO</v>
      </c>
      <c r="C7" s="157">
        <v>2015</v>
      </c>
      <c r="D7" s="157">
        <v>2015</v>
      </c>
      <c r="E7" s="157">
        <v>2015</v>
      </c>
      <c r="F7" s="157">
        <v>2015</v>
      </c>
      <c r="G7" s="157">
        <v>2015</v>
      </c>
      <c r="H7" s="157">
        <v>2015</v>
      </c>
      <c r="I7" s="157">
        <v>2015</v>
      </c>
      <c r="J7" s="157">
        <v>2016</v>
      </c>
      <c r="K7" s="157">
        <v>2016</v>
      </c>
      <c r="L7" s="157">
        <v>2016</v>
      </c>
      <c r="M7" s="159">
        <v>2019</v>
      </c>
      <c r="N7" s="159">
        <v>2019</v>
      </c>
      <c r="O7" s="159">
        <v>2018</v>
      </c>
      <c r="P7" s="159">
        <v>2018</v>
      </c>
      <c r="Q7" s="159">
        <v>2017</v>
      </c>
      <c r="R7" s="159">
        <v>2016</v>
      </c>
      <c r="S7" s="159">
        <v>2019</v>
      </c>
      <c r="T7" s="159">
        <v>2016</v>
      </c>
      <c r="U7" s="159">
        <v>2017</v>
      </c>
      <c r="V7" s="159">
        <v>2017</v>
      </c>
      <c r="W7" s="159">
        <v>2017</v>
      </c>
      <c r="X7" s="159">
        <v>2016</v>
      </c>
      <c r="Y7" s="159">
        <v>2009</v>
      </c>
      <c r="Z7" s="159">
        <v>2017</v>
      </c>
      <c r="AA7" s="159">
        <v>2017</v>
      </c>
      <c r="AB7" s="159">
        <v>2017</v>
      </c>
      <c r="AC7" s="159">
        <v>2015</v>
      </c>
      <c r="AD7" s="159">
        <v>2015</v>
      </c>
      <c r="AE7" s="159">
        <v>2012</v>
      </c>
      <c r="AF7" s="159" t="s">
        <v>941</v>
      </c>
      <c r="AG7" s="158">
        <v>2008</v>
      </c>
      <c r="AH7" s="159">
        <v>2016</v>
      </c>
      <c r="AI7" s="159">
        <v>2017</v>
      </c>
      <c r="AJ7" s="159">
        <v>2018</v>
      </c>
      <c r="AK7" s="161" t="s">
        <v>941</v>
      </c>
      <c r="AL7" s="161">
        <v>43524</v>
      </c>
      <c r="AM7" s="159" t="s">
        <v>941</v>
      </c>
      <c r="AN7" s="159">
        <v>2016</v>
      </c>
      <c r="AO7" s="159">
        <v>2016</v>
      </c>
      <c r="AP7" s="159">
        <v>2013</v>
      </c>
      <c r="AQ7" s="159">
        <v>2013</v>
      </c>
      <c r="AR7" s="159">
        <v>2013</v>
      </c>
      <c r="AS7" s="159">
        <v>2017</v>
      </c>
      <c r="AT7" s="159">
        <v>2018</v>
      </c>
      <c r="AU7" s="159">
        <v>2016</v>
      </c>
      <c r="AV7" s="159">
        <v>2015</v>
      </c>
      <c r="AW7" s="159">
        <v>2016</v>
      </c>
      <c r="AX7" s="159">
        <v>2017</v>
      </c>
      <c r="AY7" s="159">
        <v>2014</v>
      </c>
      <c r="AZ7" s="166">
        <v>2015</v>
      </c>
      <c r="BA7" s="166">
        <v>2015</v>
      </c>
      <c r="BB7" s="159">
        <v>2017</v>
      </c>
      <c r="BC7" s="159">
        <v>2017</v>
      </c>
      <c r="BD7" s="159">
        <v>2015</v>
      </c>
      <c r="BE7" s="159"/>
      <c r="BF7" s="104"/>
    </row>
    <row r="8" spans="1:59" x14ac:dyDescent="0.35">
      <c r="A8" s="128" t="str">
        <f>'Indicator Data'!A10</f>
        <v>Antigua and Barbuda</v>
      </c>
      <c r="B8" s="107" t="str">
        <f>'Indicator Data'!B10</f>
        <v>ATG</v>
      </c>
      <c r="C8" s="157">
        <v>2015</v>
      </c>
      <c r="D8" s="157">
        <v>2015</v>
      </c>
      <c r="E8" s="157">
        <v>2015</v>
      </c>
      <c r="F8" s="157">
        <v>2015</v>
      </c>
      <c r="G8" s="157">
        <v>2015</v>
      </c>
      <c r="H8" s="157">
        <v>2015</v>
      </c>
      <c r="I8" s="157">
        <v>2015</v>
      </c>
      <c r="J8" s="157">
        <v>2016</v>
      </c>
      <c r="K8" s="157">
        <v>2016</v>
      </c>
      <c r="L8" s="157">
        <v>2016</v>
      </c>
      <c r="M8" s="159">
        <v>2019</v>
      </c>
      <c r="N8" s="159">
        <v>2019</v>
      </c>
      <c r="O8" s="159">
        <v>2018</v>
      </c>
      <c r="P8" s="159">
        <v>2018</v>
      </c>
      <c r="Q8" s="159">
        <v>2017</v>
      </c>
      <c r="R8" s="159" t="s">
        <v>941</v>
      </c>
      <c r="S8" s="159">
        <v>2019</v>
      </c>
      <c r="T8" s="159">
        <v>2016</v>
      </c>
      <c r="U8" s="159">
        <v>2017</v>
      </c>
      <c r="V8" s="159">
        <v>2017</v>
      </c>
      <c r="W8" s="159">
        <v>2017</v>
      </c>
      <c r="X8" s="159" t="s">
        <v>941</v>
      </c>
      <c r="Y8" s="159" t="s">
        <v>941</v>
      </c>
      <c r="Z8" s="159">
        <v>2017</v>
      </c>
      <c r="AA8" s="159">
        <v>2017</v>
      </c>
      <c r="AB8" s="159" t="s">
        <v>941</v>
      </c>
      <c r="AC8" s="159">
        <v>2015</v>
      </c>
      <c r="AD8" s="159" t="s">
        <v>941</v>
      </c>
      <c r="AE8" s="159" t="s">
        <v>941</v>
      </c>
      <c r="AF8" s="159" t="s">
        <v>941</v>
      </c>
      <c r="AG8" s="158">
        <v>2007</v>
      </c>
      <c r="AH8" s="159">
        <v>2016</v>
      </c>
      <c r="AI8" s="159">
        <v>2017</v>
      </c>
      <c r="AJ8" s="159">
        <v>2018</v>
      </c>
      <c r="AK8" s="161" t="s">
        <v>941</v>
      </c>
      <c r="AL8" s="161" t="s">
        <v>1073</v>
      </c>
      <c r="AM8" s="159" t="s">
        <v>941</v>
      </c>
      <c r="AN8" s="159">
        <v>2016</v>
      </c>
      <c r="AO8" s="159">
        <v>2016</v>
      </c>
      <c r="AP8" s="159">
        <v>2014</v>
      </c>
      <c r="AQ8" s="159" t="s">
        <v>941</v>
      </c>
      <c r="AR8" s="159">
        <v>2013</v>
      </c>
      <c r="AS8" s="159">
        <v>2017</v>
      </c>
      <c r="AT8" s="159" t="s">
        <v>941</v>
      </c>
      <c r="AU8" s="159">
        <v>2016</v>
      </c>
      <c r="AV8" s="159">
        <v>2014</v>
      </c>
      <c r="AW8" s="159">
        <v>2016</v>
      </c>
      <c r="AX8" s="159">
        <v>2016</v>
      </c>
      <c r="AY8" s="159">
        <v>2014</v>
      </c>
      <c r="AZ8" s="166">
        <v>2011</v>
      </c>
      <c r="BA8" s="166">
        <v>2015</v>
      </c>
      <c r="BB8" s="159">
        <v>2017</v>
      </c>
      <c r="BC8" s="159">
        <v>2017</v>
      </c>
      <c r="BD8" s="159">
        <v>2015</v>
      </c>
      <c r="BE8" s="159"/>
      <c r="BF8" s="104"/>
    </row>
    <row r="9" spans="1:59" x14ac:dyDescent="0.35">
      <c r="A9" s="128" t="str">
        <f>'Indicator Data'!A11</f>
        <v>Argentina</v>
      </c>
      <c r="B9" s="107" t="str">
        <f>'Indicator Data'!B11</f>
        <v>ARG</v>
      </c>
      <c r="C9" s="157">
        <v>2015</v>
      </c>
      <c r="D9" s="157">
        <v>2015</v>
      </c>
      <c r="E9" s="157">
        <v>2015</v>
      </c>
      <c r="F9" s="157">
        <v>2015</v>
      </c>
      <c r="G9" s="157">
        <v>2015</v>
      </c>
      <c r="H9" s="157">
        <v>2015</v>
      </c>
      <c r="I9" s="157">
        <v>2015</v>
      </c>
      <c r="J9" s="157">
        <v>2016</v>
      </c>
      <c r="K9" s="157">
        <v>2016</v>
      </c>
      <c r="L9" s="157">
        <v>2016</v>
      </c>
      <c r="M9" s="159">
        <v>2019</v>
      </c>
      <c r="N9" s="159">
        <v>2019</v>
      </c>
      <c r="O9" s="159">
        <v>2018</v>
      </c>
      <c r="P9" s="159">
        <v>2018</v>
      </c>
      <c r="Q9" s="159">
        <v>2017</v>
      </c>
      <c r="R9" s="159" t="s">
        <v>941</v>
      </c>
      <c r="S9" s="159">
        <v>2019</v>
      </c>
      <c r="T9" s="159">
        <v>2016</v>
      </c>
      <c r="U9" s="159">
        <v>2017</v>
      </c>
      <c r="V9" s="159">
        <v>2017</v>
      </c>
      <c r="W9" s="159">
        <v>2017</v>
      </c>
      <c r="X9" s="159" t="s">
        <v>941</v>
      </c>
      <c r="Y9" s="159">
        <v>2013</v>
      </c>
      <c r="Z9" s="159">
        <v>2017</v>
      </c>
      <c r="AA9" s="159">
        <v>2017</v>
      </c>
      <c r="AB9" s="159">
        <v>2017</v>
      </c>
      <c r="AC9" s="159">
        <v>2015</v>
      </c>
      <c r="AD9" s="159">
        <v>2015</v>
      </c>
      <c r="AE9" s="159">
        <v>2012</v>
      </c>
      <c r="AF9" s="159">
        <v>2017</v>
      </c>
      <c r="AG9" s="158">
        <v>2016</v>
      </c>
      <c r="AH9" s="159">
        <v>2016</v>
      </c>
      <c r="AI9" s="159">
        <v>2017</v>
      </c>
      <c r="AJ9" s="159">
        <v>2018</v>
      </c>
      <c r="AK9" s="161" t="s">
        <v>941</v>
      </c>
      <c r="AL9" s="161" t="s">
        <v>1073</v>
      </c>
      <c r="AM9" s="159" t="s">
        <v>941</v>
      </c>
      <c r="AN9" s="159">
        <v>2016</v>
      </c>
      <c r="AO9" s="159">
        <v>2016</v>
      </c>
      <c r="AP9" s="159" t="s">
        <v>941</v>
      </c>
      <c r="AQ9" s="159" t="s">
        <v>941</v>
      </c>
      <c r="AR9" s="159">
        <v>2015</v>
      </c>
      <c r="AS9" s="159">
        <v>2017</v>
      </c>
      <c r="AT9" s="159">
        <v>2018</v>
      </c>
      <c r="AU9" s="159">
        <v>2016</v>
      </c>
      <c r="AV9" s="159">
        <v>2015</v>
      </c>
      <c r="AW9" s="159">
        <v>2016</v>
      </c>
      <c r="AX9" s="159">
        <v>2017</v>
      </c>
      <c r="AY9" s="159">
        <v>2014</v>
      </c>
      <c r="AZ9" s="166">
        <v>2015</v>
      </c>
      <c r="BA9" s="166">
        <v>2015</v>
      </c>
      <c r="BB9" s="159">
        <v>2017</v>
      </c>
      <c r="BC9" s="159">
        <v>2017</v>
      </c>
      <c r="BD9" s="159">
        <v>2015</v>
      </c>
      <c r="BE9" s="159"/>
      <c r="BF9" s="104"/>
    </row>
    <row r="10" spans="1:59" x14ac:dyDescent="0.35">
      <c r="A10" s="128" t="str">
        <f>'Indicator Data'!A12</f>
        <v>Armenia</v>
      </c>
      <c r="B10" s="107" t="str">
        <f>'Indicator Data'!B12</f>
        <v>ARM</v>
      </c>
      <c r="C10" s="157">
        <v>2015</v>
      </c>
      <c r="D10" s="157">
        <v>2015</v>
      </c>
      <c r="E10" s="157">
        <v>2015</v>
      </c>
      <c r="F10" s="157">
        <v>2015</v>
      </c>
      <c r="G10" s="157">
        <v>2015</v>
      </c>
      <c r="H10" s="157">
        <v>2015</v>
      </c>
      <c r="I10" s="157">
        <v>2015</v>
      </c>
      <c r="J10" s="157">
        <v>2016</v>
      </c>
      <c r="K10" s="157">
        <v>2016</v>
      </c>
      <c r="L10" s="157">
        <v>2016</v>
      </c>
      <c r="M10" s="159">
        <v>2019</v>
      </c>
      <c r="N10" s="159">
        <v>2019</v>
      </c>
      <c r="O10" s="159">
        <v>2018</v>
      </c>
      <c r="P10" s="159">
        <v>2018</v>
      </c>
      <c r="Q10" s="159">
        <v>2017</v>
      </c>
      <c r="R10" s="159">
        <v>2016</v>
      </c>
      <c r="S10" s="159">
        <v>2019</v>
      </c>
      <c r="T10" s="159">
        <v>2016</v>
      </c>
      <c r="U10" s="159">
        <v>2017</v>
      </c>
      <c r="V10" s="159">
        <v>2017</v>
      </c>
      <c r="W10" s="159">
        <v>2017</v>
      </c>
      <c r="X10" s="159">
        <v>2016</v>
      </c>
      <c r="Y10" s="159">
        <v>2013</v>
      </c>
      <c r="Z10" s="159">
        <v>2017</v>
      </c>
      <c r="AA10" s="159">
        <v>2017</v>
      </c>
      <c r="AB10" s="159">
        <v>2017</v>
      </c>
      <c r="AC10" s="159">
        <v>2015</v>
      </c>
      <c r="AD10" s="159">
        <v>2015</v>
      </c>
      <c r="AE10" s="159">
        <v>2012</v>
      </c>
      <c r="AF10" s="159">
        <v>2017</v>
      </c>
      <c r="AG10" s="158">
        <v>2016</v>
      </c>
      <c r="AH10" s="159">
        <v>2016</v>
      </c>
      <c r="AI10" s="159">
        <v>2017</v>
      </c>
      <c r="AJ10" s="159">
        <v>2018</v>
      </c>
      <c r="AK10" s="161" t="s">
        <v>941</v>
      </c>
      <c r="AL10" s="161" t="s">
        <v>1073</v>
      </c>
      <c r="AM10" s="159" t="s">
        <v>941</v>
      </c>
      <c r="AN10" s="159">
        <v>2016</v>
      </c>
      <c r="AO10" s="159">
        <v>2016</v>
      </c>
      <c r="AP10" s="159">
        <v>2014</v>
      </c>
      <c r="AQ10" s="159">
        <v>2014</v>
      </c>
      <c r="AR10" s="159">
        <v>2013</v>
      </c>
      <c r="AS10" s="159">
        <v>2017</v>
      </c>
      <c r="AT10" s="159">
        <v>2018</v>
      </c>
      <c r="AU10" s="159">
        <v>2016</v>
      </c>
      <c r="AV10" s="159">
        <v>2015</v>
      </c>
      <c r="AW10" s="159">
        <v>2016</v>
      </c>
      <c r="AX10" s="159">
        <v>2017</v>
      </c>
      <c r="AY10" s="159">
        <v>2014</v>
      </c>
      <c r="AZ10" s="166">
        <v>2015</v>
      </c>
      <c r="BA10" s="166">
        <v>2015</v>
      </c>
      <c r="BB10" s="159">
        <v>2017</v>
      </c>
      <c r="BC10" s="159">
        <v>2017</v>
      </c>
      <c r="BD10" s="159">
        <v>2015</v>
      </c>
      <c r="BE10" s="159"/>
      <c r="BF10" s="104"/>
    </row>
    <row r="11" spans="1:59" x14ac:dyDescent="0.35">
      <c r="A11" s="128" t="str">
        <f>'Indicator Data'!A13</f>
        <v>Australia</v>
      </c>
      <c r="B11" s="107" t="str">
        <f>'Indicator Data'!B13</f>
        <v>AUS</v>
      </c>
      <c r="C11" s="157">
        <v>2015</v>
      </c>
      <c r="D11" s="157">
        <v>2015</v>
      </c>
      <c r="E11" s="157">
        <v>2015</v>
      </c>
      <c r="F11" s="157">
        <v>2015</v>
      </c>
      <c r="G11" s="157">
        <v>2015</v>
      </c>
      <c r="H11" s="157">
        <v>2015</v>
      </c>
      <c r="I11" s="157">
        <v>2015</v>
      </c>
      <c r="J11" s="157">
        <v>2016</v>
      </c>
      <c r="K11" s="157">
        <v>2016</v>
      </c>
      <c r="L11" s="157">
        <v>2016</v>
      </c>
      <c r="M11" s="159">
        <v>2019</v>
      </c>
      <c r="N11" s="159">
        <v>2019</v>
      </c>
      <c r="O11" s="159">
        <v>2018</v>
      </c>
      <c r="P11" s="159">
        <v>2018</v>
      </c>
      <c r="Q11" s="159">
        <v>2017</v>
      </c>
      <c r="R11" s="159" t="s">
        <v>941</v>
      </c>
      <c r="S11" s="159">
        <v>2019</v>
      </c>
      <c r="T11" s="159">
        <v>2016</v>
      </c>
      <c r="U11" s="159">
        <v>2017</v>
      </c>
      <c r="V11" s="159" t="s">
        <v>941</v>
      </c>
      <c r="W11" s="159">
        <v>2017</v>
      </c>
      <c r="X11" s="159">
        <v>2007</v>
      </c>
      <c r="Y11" s="159">
        <v>2011</v>
      </c>
      <c r="Z11" s="159">
        <v>2017</v>
      </c>
      <c r="AA11" s="159">
        <v>2017</v>
      </c>
      <c r="AB11" s="159">
        <v>2017</v>
      </c>
      <c r="AC11" s="159">
        <v>2015</v>
      </c>
      <c r="AD11" s="159">
        <v>2015</v>
      </c>
      <c r="AE11" s="159" t="s">
        <v>941</v>
      </c>
      <c r="AF11" s="159">
        <v>2017</v>
      </c>
      <c r="AG11" s="158">
        <v>2010</v>
      </c>
      <c r="AH11" s="159">
        <v>2016</v>
      </c>
      <c r="AI11" s="159">
        <v>2017</v>
      </c>
      <c r="AJ11" s="159">
        <v>2018</v>
      </c>
      <c r="AK11" s="161" t="s">
        <v>941</v>
      </c>
      <c r="AL11" s="161" t="s">
        <v>1073</v>
      </c>
      <c r="AM11" s="159" t="s">
        <v>941</v>
      </c>
      <c r="AN11" s="159">
        <v>2016</v>
      </c>
      <c r="AO11" s="159">
        <v>2016</v>
      </c>
      <c r="AP11" s="159">
        <v>2014</v>
      </c>
      <c r="AQ11" s="159" t="s">
        <v>941</v>
      </c>
      <c r="AR11" s="159">
        <v>2015</v>
      </c>
      <c r="AS11" s="159">
        <v>2017</v>
      </c>
      <c r="AT11" s="159">
        <v>2018</v>
      </c>
      <c r="AU11" s="159">
        <v>2016</v>
      </c>
      <c r="AV11" s="159" t="s">
        <v>941</v>
      </c>
      <c r="AW11" s="159">
        <v>2016</v>
      </c>
      <c r="AX11" s="159">
        <v>2017</v>
      </c>
      <c r="AY11" s="159">
        <v>2014</v>
      </c>
      <c r="AZ11" s="166">
        <v>2015</v>
      </c>
      <c r="BA11" s="166">
        <v>2015</v>
      </c>
      <c r="BB11" s="159">
        <v>2017</v>
      </c>
      <c r="BC11" s="159">
        <v>2017</v>
      </c>
      <c r="BD11" s="159">
        <v>2015</v>
      </c>
      <c r="BE11" s="159"/>
      <c r="BF11" s="104"/>
    </row>
    <row r="12" spans="1:59" x14ac:dyDescent="0.35">
      <c r="A12" s="128" t="str">
        <f>'Indicator Data'!A14</f>
        <v>Austria</v>
      </c>
      <c r="B12" s="107" t="str">
        <f>'Indicator Data'!B14</f>
        <v>AUT</v>
      </c>
      <c r="C12" s="157">
        <v>2015</v>
      </c>
      <c r="D12" s="157">
        <v>2015</v>
      </c>
      <c r="E12" s="157">
        <v>2015</v>
      </c>
      <c r="F12" s="157">
        <v>2015</v>
      </c>
      <c r="G12" s="157">
        <v>2015</v>
      </c>
      <c r="H12" s="157">
        <v>2015</v>
      </c>
      <c r="I12" s="157">
        <v>2015</v>
      </c>
      <c r="J12" s="157">
        <v>2016</v>
      </c>
      <c r="K12" s="157">
        <v>2016</v>
      </c>
      <c r="L12" s="157">
        <v>2016</v>
      </c>
      <c r="M12" s="159">
        <v>2019</v>
      </c>
      <c r="N12" s="159">
        <v>2019</v>
      </c>
      <c r="O12" s="159">
        <v>2018</v>
      </c>
      <c r="P12" s="159">
        <v>2018</v>
      </c>
      <c r="Q12" s="159">
        <v>2017</v>
      </c>
      <c r="R12" s="159" t="s">
        <v>941</v>
      </c>
      <c r="S12" s="159">
        <v>2019</v>
      </c>
      <c r="T12" s="159">
        <v>2016</v>
      </c>
      <c r="U12" s="159">
        <v>2017</v>
      </c>
      <c r="V12" s="159" t="s">
        <v>941</v>
      </c>
      <c r="W12" s="159">
        <v>2017</v>
      </c>
      <c r="X12" s="159" t="s">
        <v>941</v>
      </c>
      <c r="Y12" s="159">
        <v>2016</v>
      </c>
      <c r="Z12" s="159">
        <v>2017</v>
      </c>
      <c r="AA12" s="159">
        <v>2017</v>
      </c>
      <c r="AB12" s="159">
        <v>2017</v>
      </c>
      <c r="AC12" s="159">
        <v>2015</v>
      </c>
      <c r="AD12" s="159">
        <v>2015</v>
      </c>
      <c r="AE12" s="159" t="s">
        <v>941</v>
      </c>
      <c r="AF12" s="159">
        <v>2017</v>
      </c>
      <c r="AG12" s="158">
        <v>2012</v>
      </c>
      <c r="AH12" s="159">
        <v>2016</v>
      </c>
      <c r="AI12" s="159">
        <v>2017</v>
      </c>
      <c r="AJ12" s="159">
        <v>2018</v>
      </c>
      <c r="AK12" s="161" t="s">
        <v>941</v>
      </c>
      <c r="AL12" s="161" t="s">
        <v>1073</v>
      </c>
      <c r="AM12" s="159" t="s">
        <v>941</v>
      </c>
      <c r="AN12" s="159">
        <v>2016</v>
      </c>
      <c r="AO12" s="159">
        <v>2016</v>
      </c>
      <c r="AP12" s="159">
        <v>2014</v>
      </c>
      <c r="AQ12" s="159">
        <v>2014</v>
      </c>
      <c r="AR12" s="159">
        <v>2015</v>
      </c>
      <c r="AS12" s="159">
        <v>2017</v>
      </c>
      <c r="AT12" s="159">
        <v>2018</v>
      </c>
      <c r="AU12" s="159">
        <v>2016</v>
      </c>
      <c r="AV12" s="159" t="s">
        <v>941</v>
      </c>
      <c r="AW12" s="159">
        <v>2016</v>
      </c>
      <c r="AX12" s="159">
        <v>2017</v>
      </c>
      <c r="AY12" s="159">
        <v>2014</v>
      </c>
      <c r="AZ12" s="166">
        <v>2015</v>
      </c>
      <c r="BA12" s="166">
        <v>2015</v>
      </c>
      <c r="BB12" s="159">
        <v>2017</v>
      </c>
      <c r="BC12" s="159">
        <v>2017</v>
      </c>
      <c r="BD12" s="159">
        <v>2015</v>
      </c>
      <c r="BE12" s="159"/>
      <c r="BF12" s="104"/>
    </row>
    <row r="13" spans="1:59" x14ac:dyDescent="0.35">
      <c r="A13" s="128" t="str">
        <f>'Indicator Data'!A15</f>
        <v>Azerbaijan</v>
      </c>
      <c r="B13" s="107" t="str">
        <f>'Indicator Data'!B15</f>
        <v>AZE</v>
      </c>
      <c r="C13" s="157">
        <v>2015</v>
      </c>
      <c r="D13" s="157">
        <v>2015</v>
      </c>
      <c r="E13" s="157">
        <v>2015</v>
      </c>
      <c r="F13" s="157">
        <v>2015</v>
      </c>
      <c r="G13" s="157">
        <v>2015</v>
      </c>
      <c r="H13" s="157">
        <v>2015</v>
      </c>
      <c r="I13" s="157">
        <v>2015</v>
      </c>
      <c r="J13" s="157">
        <v>2016</v>
      </c>
      <c r="K13" s="157">
        <v>2016</v>
      </c>
      <c r="L13" s="157">
        <v>2016</v>
      </c>
      <c r="M13" s="159">
        <v>2019</v>
      </c>
      <c r="N13" s="159">
        <v>2019</v>
      </c>
      <c r="O13" s="159">
        <v>2018</v>
      </c>
      <c r="P13" s="159">
        <v>2018</v>
      </c>
      <c r="Q13" s="159">
        <v>2017</v>
      </c>
      <c r="R13" s="159" t="s">
        <v>941</v>
      </c>
      <c r="S13" s="159">
        <v>2019</v>
      </c>
      <c r="T13" s="159">
        <v>2016</v>
      </c>
      <c r="U13" s="159">
        <v>2017</v>
      </c>
      <c r="V13" s="159">
        <v>2017</v>
      </c>
      <c r="W13" s="159">
        <v>2017</v>
      </c>
      <c r="X13" s="159">
        <v>2013</v>
      </c>
      <c r="Y13" s="159">
        <v>2013</v>
      </c>
      <c r="Z13" s="159">
        <v>2017</v>
      </c>
      <c r="AA13" s="159">
        <v>2017</v>
      </c>
      <c r="AB13" s="159">
        <v>2017</v>
      </c>
      <c r="AC13" s="159">
        <v>2015</v>
      </c>
      <c r="AD13" s="159">
        <v>2015</v>
      </c>
      <c r="AE13" s="159">
        <v>2012</v>
      </c>
      <c r="AF13" s="159">
        <v>2017</v>
      </c>
      <c r="AG13" s="158">
        <v>2008</v>
      </c>
      <c r="AH13" s="159">
        <v>2016</v>
      </c>
      <c r="AI13" s="159">
        <v>2017</v>
      </c>
      <c r="AJ13" s="159">
        <v>2018</v>
      </c>
      <c r="AK13" s="161" t="s">
        <v>1073</v>
      </c>
      <c r="AL13" s="161" t="s">
        <v>1073</v>
      </c>
      <c r="AM13" s="159" t="s">
        <v>941</v>
      </c>
      <c r="AN13" s="159">
        <v>2016</v>
      </c>
      <c r="AO13" s="159">
        <v>2016</v>
      </c>
      <c r="AP13" s="159" t="s">
        <v>941</v>
      </c>
      <c r="AQ13" s="159" t="s">
        <v>941</v>
      </c>
      <c r="AR13" s="159" t="s">
        <v>941</v>
      </c>
      <c r="AS13" s="159">
        <v>2017</v>
      </c>
      <c r="AT13" s="159">
        <v>2018</v>
      </c>
      <c r="AU13" s="159">
        <v>2016</v>
      </c>
      <c r="AV13" s="159">
        <v>2016</v>
      </c>
      <c r="AW13" s="159">
        <v>2016</v>
      </c>
      <c r="AX13" s="159">
        <v>2017</v>
      </c>
      <c r="AY13" s="159">
        <v>2014</v>
      </c>
      <c r="AZ13" s="166">
        <v>2015</v>
      </c>
      <c r="BA13" s="166">
        <v>2015</v>
      </c>
      <c r="BB13" s="159">
        <v>2017</v>
      </c>
      <c r="BC13" s="159">
        <v>2017</v>
      </c>
      <c r="BD13" s="159">
        <v>2015</v>
      </c>
      <c r="BE13" s="159"/>
      <c r="BF13" s="104"/>
    </row>
    <row r="14" spans="1:59" x14ac:dyDescent="0.35">
      <c r="A14" s="128" t="str">
        <f>'Indicator Data'!A16</f>
        <v>Bahamas</v>
      </c>
      <c r="B14" s="107" t="str">
        <f>'Indicator Data'!B16</f>
        <v>BHS</v>
      </c>
      <c r="C14" s="157">
        <v>2015</v>
      </c>
      <c r="D14" s="157">
        <v>2015</v>
      </c>
      <c r="E14" s="157">
        <v>2015</v>
      </c>
      <c r="F14" s="157">
        <v>2015</v>
      </c>
      <c r="G14" s="157">
        <v>2015</v>
      </c>
      <c r="H14" s="157">
        <v>2015</v>
      </c>
      <c r="I14" s="157">
        <v>2015</v>
      </c>
      <c r="J14" s="157">
        <v>2016</v>
      </c>
      <c r="K14" s="157">
        <v>2016</v>
      </c>
      <c r="L14" s="157">
        <v>2016</v>
      </c>
      <c r="M14" s="159">
        <v>2019</v>
      </c>
      <c r="N14" s="159">
        <v>2019</v>
      </c>
      <c r="O14" s="159">
        <v>2018</v>
      </c>
      <c r="P14" s="159">
        <v>2018</v>
      </c>
      <c r="Q14" s="159">
        <v>2017</v>
      </c>
      <c r="R14" s="159" t="s">
        <v>941</v>
      </c>
      <c r="S14" s="159">
        <v>2019</v>
      </c>
      <c r="T14" s="159">
        <v>2016</v>
      </c>
      <c r="U14" s="159">
        <v>2017</v>
      </c>
      <c r="V14" s="159" t="s">
        <v>941</v>
      </c>
      <c r="W14" s="159">
        <v>2017</v>
      </c>
      <c r="X14" s="159" t="s">
        <v>941</v>
      </c>
      <c r="Y14" s="159" t="s">
        <v>941</v>
      </c>
      <c r="Z14" s="159">
        <v>2017</v>
      </c>
      <c r="AA14" s="159">
        <v>2017</v>
      </c>
      <c r="AB14" s="159">
        <v>2017</v>
      </c>
      <c r="AC14" s="159">
        <v>2015</v>
      </c>
      <c r="AD14" s="159">
        <v>2015</v>
      </c>
      <c r="AE14" s="159" t="s">
        <v>941</v>
      </c>
      <c r="AF14" s="159">
        <v>2017</v>
      </c>
      <c r="AG14" s="158" t="s">
        <v>941</v>
      </c>
      <c r="AH14" s="159">
        <v>2016</v>
      </c>
      <c r="AI14" s="159">
        <v>2017</v>
      </c>
      <c r="AJ14" s="159">
        <v>2018</v>
      </c>
      <c r="AK14" s="161" t="s">
        <v>941</v>
      </c>
      <c r="AL14" s="161" t="s">
        <v>1073</v>
      </c>
      <c r="AM14" s="159" t="s">
        <v>941</v>
      </c>
      <c r="AN14" s="159">
        <v>2016</v>
      </c>
      <c r="AO14" s="159">
        <v>2016</v>
      </c>
      <c r="AP14" s="159">
        <v>2014</v>
      </c>
      <c r="AQ14" s="159">
        <v>2014</v>
      </c>
      <c r="AR14" s="159" t="s">
        <v>941</v>
      </c>
      <c r="AS14" s="159">
        <v>2017</v>
      </c>
      <c r="AT14" s="159">
        <v>2018</v>
      </c>
      <c r="AU14" s="159">
        <v>2016</v>
      </c>
      <c r="AV14" s="159" t="s">
        <v>941</v>
      </c>
      <c r="AW14" s="159">
        <v>2016</v>
      </c>
      <c r="AX14" s="159">
        <v>2017</v>
      </c>
      <c r="AY14" s="159">
        <v>2014</v>
      </c>
      <c r="AZ14" s="166">
        <v>2015</v>
      </c>
      <c r="BA14" s="166">
        <v>2015</v>
      </c>
      <c r="BB14" s="159">
        <v>2017</v>
      </c>
      <c r="BC14" s="159">
        <v>2017</v>
      </c>
      <c r="BD14" s="159">
        <v>2015</v>
      </c>
      <c r="BE14" s="159"/>
      <c r="BF14" s="104"/>
    </row>
    <row r="15" spans="1:59" x14ac:dyDescent="0.35">
      <c r="A15" s="128" t="str">
        <f>'Indicator Data'!A17</f>
        <v>Bahrain</v>
      </c>
      <c r="B15" s="107" t="str">
        <f>'Indicator Data'!B17</f>
        <v>BHR</v>
      </c>
      <c r="C15" s="157">
        <v>2015</v>
      </c>
      <c r="D15" s="157">
        <v>2015</v>
      </c>
      <c r="E15" s="157">
        <v>2015</v>
      </c>
      <c r="F15" s="157">
        <v>2015</v>
      </c>
      <c r="G15" s="157">
        <v>2015</v>
      </c>
      <c r="H15" s="157">
        <v>2015</v>
      </c>
      <c r="I15" s="157">
        <v>2015</v>
      </c>
      <c r="J15" s="157">
        <v>2016</v>
      </c>
      <c r="K15" s="157">
        <v>2016</v>
      </c>
      <c r="L15" s="157">
        <v>2016</v>
      </c>
      <c r="M15" s="159">
        <v>2019</v>
      </c>
      <c r="N15" s="159">
        <v>2019</v>
      </c>
      <c r="O15" s="159">
        <v>2018</v>
      </c>
      <c r="P15" s="159">
        <v>2018</v>
      </c>
      <c r="Q15" s="159">
        <v>2017</v>
      </c>
      <c r="R15" s="159" t="s">
        <v>941</v>
      </c>
      <c r="S15" s="159">
        <v>2019</v>
      </c>
      <c r="T15" s="159">
        <v>2016</v>
      </c>
      <c r="U15" s="159">
        <v>2017</v>
      </c>
      <c r="V15" s="159" t="s">
        <v>941</v>
      </c>
      <c r="W15" s="159">
        <v>2017</v>
      </c>
      <c r="X15" s="159" t="s">
        <v>941</v>
      </c>
      <c r="Y15" s="159">
        <v>2012</v>
      </c>
      <c r="Z15" s="159">
        <v>2017</v>
      </c>
      <c r="AA15" s="159">
        <v>2017</v>
      </c>
      <c r="AB15" s="159">
        <v>2017</v>
      </c>
      <c r="AC15" s="159">
        <v>2015</v>
      </c>
      <c r="AD15" s="159">
        <v>2015</v>
      </c>
      <c r="AE15" s="159" t="s">
        <v>941</v>
      </c>
      <c r="AF15" s="159">
        <v>2017</v>
      </c>
      <c r="AG15" s="158" t="s">
        <v>941</v>
      </c>
      <c r="AH15" s="159">
        <v>2016</v>
      </c>
      <c r="AI15" s="159">
        <v>2017</v>
      </c>
      <c r="AJ15" s="159">
        <v>2018</v>
      </c>
      <c r="AK15" s="161" t="s">
        <v>941</v>
      </c>
      <c r="AL15" s="161" t="s">
        <v>1073</v>
      </c>
      <c r="AM15" s="159" t="s">
        <v>941</v>
      </c>
      <c r="AN15" s="159">
        <v>2016</v>
      </c>
      <c r="AO15" s="159">
        <v>2016</v>
      </c>
      <c r="AP15" s="159">
        <v>2014</v>
      </c>
      <c r="AQ15" s="159">
        <v>2014</v>
      </c>
      <c r="AR15" s="159">
        <v>2013</v>
      </c>
      <c r="AS15" s="159">
        <v>2017</v>
      </c>
      <c r="AT15" s="159">
        <v>2018</v>
      </c>
      <c r="AU15" s="159">
        <v>2016</v>
      </c>
      <c r="AV15" s="159">
        <v>2015</v>
      </c>
      <c r="AW15" s="159">
        <v>2016</v>
      </c>
      <c r="AX15" s="159">
        <v>2017</v>
      </c>
      <c r="AY15" s="159">
        <v>2014</v>
      </c>
      <c r="AZ15" s="166">
        <v>2015</v>
      </c>
      <c r="BA15" s="166">
        <v>2015</v>
      </c>
      <c r="BB15" s="159">
        <v>2017</v>
      </c>
      <c r="BC15" s="159">
        <v>2017</v>
      </c>
      <c r="BD15" s="159">
        <v>2015</v>
      </c>
      <c r="BE15" s="159"/>
      <c r="BF15" s="104"/>
    </row>
    <row r="16" spans="1:59" x14ac:dyDescent="0.35">
      <c r="A16" s="128" t="str">
        <f>'Indicator Data'!A18</f>
        <v>Bangladesh</v>
      </c>
      <c r="B16" s="107" t="str">
        <f>'Indicator Data'!B18</f>
        <v>BGD</v>
      </c>
      <c r="C16" s="157">
        <v>2015</v>
      </c>
      <c r="D16" s="157">
        <v>2015</v>
      </c>
      <c r="E16" s="157">
        <v>2015</v>
      </c>
      <c r="F16" s="157">
        <v>2015</v>
      </c>
      <c r="G16" s="157">
        <v>2015</v>
      </c>
      <c r="H16" s="157">
        <v>2015</v>
      </c>
      <c r="I16" s="157">
        <v>2015</v>
      </c>
      <c r="J16" s="157">
        <v>2016</v>
      </c>
      <c r="K16" s="157">
        <v>2016</v>
      </c>
      <c r="L16" s="157">
        <v>2016</v>
      </c>
      <c r="M16" s="159">
        <v>2019</v>
      </c>
      <c r="N16" s="159">
        <v>2019</v>
      </c>
      <c r="O16" s="159">
        <v>2018</v>
      </c>
      <c r="P16" s="159">
        <v>2018</v>
      </c>
      <c r="Q16" s="159">
        <v>2017</v>
      </c>
      <c r="R16" s="159">
        <v>2014</v>
      </c>
      <c r="S16" s="159">
        <v>2019</v>
      </c>
      <c r="T16" s="159">
        <v>2016</v>
      </c>
      <c r="U16" s="159">
        <v>2017</v>
      </c>
      <c r="V16" s="159">
        <v>2017</v>
      </c>
      <c r="W16" s="159">
        <v>2017</v>
      </c>
      <c r="X16" s="159">
        <v>2014</v>
      </c>
      <c r="Y16" s="159">
        <v>2011</v>
      </c>
      <c r="Z16" s="159">
        <v>2017</v>
      </c>
      <c r="AA16" s="159">
        <v>2017</v>
      </c>
      <c r="AB16" s="159">
        <v>2017</v>
      </c>
      <c r="AC16" s="159">
        <v>2015</v>
      </c>
      <c r="AD16" s="159">
        <v>2015</v>
      </c>
      <c r="AE16" s="159">
        <v>2012</v>
      </c>
      <c r="AF16" s="159">
        <v>2017</v>
      </c>
      <c r="AG16" s="158">
        <v>2016</v>
      </c>
      <c r="AH16" s="159">
        <v>2016</v>
      </c>
      <c r="AI16" s="159">
        <v>2017</v>
      </c>
      <c r="AJ16" s="159">
        <v>2018</v>
      </c>
      <c r="AK16" s="161" t="s">
        <v>1072</v>
      </c>
      <c r="AL16" s="161">
        <v>43524</v>
      </c>
      <c r="AM16" s="159" t="s">
        <v>941</v>
      </c>
      <c r="AN16" s="159">
        <v>2016</v>
      </c>
      <c r="AO16" s="159">
        <v>2016</v>
      </c>
      <c r="AP16" s="159">
        <v>2014</v>
      </c>
      <c r="AQ16" s="159">
        <v>2014</v>
      </c>
      <c r="AR16" s="159">
        <v>2015</v>
      </c>
      <c r="AS16" s="159">
        <v>2017</v>
      </c>
      <c r="AT16" s="159">
        <v>2018</v>
      </c>
      <c r="AU16" s="159">
        <v>2016</v>
      </c>
      <c r="AV16" s="159">
        <v>2017</v>
      </c>
      <c r="AW16" s="159">
        <v>2016</v>
      </c>
      <c r="AX16" s="159">
        <v>2017</v>
      </c>
      <c r="AY16" s="159">
        <v>2014</v>
      </c>
      <c r="AZ16" s="166">
        <v>2015</v>
      </c>
      <c r="BA16" s="166">
        <v>2015</v>
      </c>
      <c r="BB16" s="159">
        <v>2017</v>
      </c>
      <c r="BC16" s="159">
        <v>2017</v>
      </c>
      <c r="BD16" s="159">
        <v>2015</v>
      </c>
      <c r="BE16" s="159"/>
      <c r="BF16" s="104"/>
    </row>
    <row r="17" spans="1:58" x14ac:dyDescent="0.35">
      <c r="A17" s="128" t="str">
        <f>'Indicator Data'!A19</f>
        <v>Barbados</v>
      </c>
      <c r="B17" s="107" t="str">
        <f>'Indicator Data'!B19</f>
        <v>BRB</v>
      </c>
      <c r="C17" s="157">
        <v>2015</v>
      </c>
      <c r="D17" s="157">
        <v>2015</v>
      </c>
      <c r="E17" s="157">
        <v>2015</v>
      </c>
      <c r="F17" s="157">
        <v>2015</v>
      </c>
      <c r="G17" s="157">
        <v>2015</v>
      </c>
      <c r="H17" s="157">
        <v>2015</v>
      </c>
      <c r="I17" s="157">
        <v>2015</v>
      </c>
      <c r="J17" s="157">
        <v>2016</v>
      </c>
      <c r="K17" s="157">
        <v>2016</v>
      </c>
      <c r="L17" s="157">
        <v>2016</v>
      </c>
      <c r="M17" s="159">
        <v>2019</v>
      </c>
      <c r="N17" s="159">
        <v>2019</v>
      </c>
      <c r="O17" s="159">
        <v>2018</v>
      </c>
      <c r="P17" s="159">
        <v>2018</v>
      </c>
      <c r="Q17" s="159">
        <v>2017</v>
      </c>
      <c r="R17" s="159">
        <v>2012</v>
      </c>
      <c r="S17" s="159">
        <v>2019</v>
      </c>
      <c r="T17" s="159">
        <v>2016</v>
      </c>
      <c r="U17" s="159">
        <v>2017</v>
      </c>
      <c r="V17" s="159" t="s">
        <v>941</v>
      </c>
      <c r="W17" s="159">
        <v>2017</v>
      </c>
      <c r="X17" s="159">
        <v>2013</v>
      </c>
      <c r="Y17" s="159">
        <v>2010</v>
      </c>
      <c r="Z17" s="159">
        <v>2017</v>
      </c>
      <c r="AA17" s="159">
        <v>2017</v>
      </c>
      <c r="AB17" s="159">
        <v>2017</v>
      </c>
      <c r="AC17" s="159">
        <v>2015</v>
      </c>
      <c r="AD17" s="159">
        <v>2015</v>
      </c>
      <c r="AE17" s="159" t="s">
        <v>941</v>
      </c>
      <c r="AF17" s="159">
        <v>2017</v>
      </c>
      <c r="AG17" s="158">
        <v>2010</v>
      </c>
      <c r="AH17" s="159">
        <v>2016</v>
      </c>
      <c r="AI17" s="159">
        <v>2017</v>
      </c>
      <c r="AJ17" s="159">
        <v>2018</v>
      </c>
      <c r="AK17" s="161" t="s">
        <v>941</v>
      </c>
      <c r="AL17" s="161" t="s">
        <v>1073</v>
      </c>
      <c r="AM17" s="159" t="s">
        <v>941</v>
      </c>
      <c r="AN17" s="159">
        <v>2016</v>
      </c>
      <c r="AO17" s="159">
        <v>2016</v>
      </c>
      <c r="AP17" s="159">
        <v>2014</v>
      </c>
      <c r="AQ17" s="159">
        <v>2014</v>
      </c>
      <c r="AR17" s="159">
        <v>2013</v>
      </c>
      <c r="AS17" s="159">
        <v>2017</v>
      </c>
      <c r="AT17" s="159">
        <v>2018</v>
      </c>
      <c r="AU17" s="159">
        <v>2016</v>
      </c>
      <c r="AV17" s="159" t="s">
        <v>941</v>
      </c>
      <c r="AW17" s="159">
        <v>2016</v>
      </c>
      <c r="AX17" s="159">
        <v>2017</v>
      </c>
      <c r="AY17" s="159">
        <v>2014</v>
      </c>
      <c r="AZ17" s="166">
        <v>2015</v>
      </c>
      <c r="BA17" s="166">
        <v>2015</v>
      </c>
      <c r="BB17" s="159">
        <v>2017</v>
      </c>
      <c r="BC17" s="159">
        <v>2017</v>
      </c>
      <c r="BD17" s="159">
        <v>2015</v>
      </c>
      <c r="BE17" s="159"/>
      <c r="BF17" s="104"/>
    </row>
    <row r="18" spans="1:58" x14ac:dyDescent="0.35">
      <c r="A18" s="128" t="str">
        <f>'Indicator Data'!A20</f>
        <v>Belarus</v>
      </c>
      <c r="B18" s="107" t="str">
        <f>'Indicator Data'!B20</f>
        <v>BLR</v>
      </c>
      <c r="C18" s="157">
        <v>2015</v>
      </c>
      <c r="D18" s="157">
        <v>2015</v>
      </c>
      <c r="E18" s="157">
        <v>2015</v>
      </c>
      <c r="F18" s="157">
        <v>2015</v>
      </c>
      <c r="G18" s="157">
        <v>2015</v>
      </c>
      <c r="H18" s="157">
        <v>2015</v>
      </c>
      <c r="I18" s="157">
        <v>2015</v>
      </c>
      <c r="J18" s="157">
        <v>2016</v>
      </c>
      <c r="K18" s="157">
        <v>2016</v>
      </c>
      <c r="L18" s="157">
        <v>2016</v>
      </c>
      <c r="M18" s="159">
        <v>2019</v>
      </c>
      <c r="N18" s="159">
        <v>2019</v>
      </c>
      <c r="O18" s="159">
        <v>2018</v>
      </c>
      <c r="P18" s="159">
        <v>2018</v>
      </c>
      <c r="Q18" s="159">
        <v>2017</v>
      </c>
      <c r="R18" s="159" t="s">
        <v>941</v>
      </c>
      <c r="S18" s="159">
        <v>2019</v>
      </c>
      <c r="T18" s="159">
        <v>2016</v>
      </c>
      <c r="U18" s="159">
        <v>2017</v>
      </c>
      <c r="V18" s="159">
        <v>2017</v>
      </c>
      <c r="W18" s="159">
        <v>2017</v>
      </c>
      <c r="X18" s="159" t="s">
        <v>941</v>
      </c>
      <c r="Y18" s="159">
        <v>2013</v>
      </c>
      <c r="Z18" s="159">
        <v>2017</v>
      </c>
      <c r="AA18" s="159">
        <v>2017</v>
      </c>
      <c r="AB18" s="159">
        <v>2017</v>
      </c>
      <c r="AC18" s="159">
        <v>2015</v>
      </c>
      <c r="AD18" s="159">
        <v>2015</v>
      </c>
      <c r="AE18" s="159" t="s">
        <v>941</v>
      </c>
      <c r="AF18" s="159">
        <v>2017</v>
      </c>
      <c r="AG18" s="158">
        <v>2016</v>
      </c>
      <c r="AH18" s="159">
        <v>2016</v>
      </c>
      <c r="AI18" s="159">
        <v>2017</v>
      </c>
      <c r="AJ18" s="159">
        <v>2018</v>
      </c>
      <c r="AK18" s="161" t="s">
        <v>941</v>
      </c>
      <c r="AL18" s="161" t="s">
        <v>1073</v>
      </c>
      <c r="AM18" s="159" t="s">
        <v>941</v>
      </c>
      <c r="AN18" s="159">
        <v>2016</v>
      </c>
      <c r="AO18" s="159">
        <v>2016</v>
      </c>
      <c r="AP18" s="159">
        <v>2011</v>
      </c>
      <c r="AQ18" s="159" t="s">
        <v>941</v>
      </c>
      <c r="AR18" s="159">
        <v>2015</v>
      </c>
      <c r="AS18" s="159">
        <v>2017</v>
      </c>
      <c r="AT18" s="159">
        <v>2018</v>
      </c>
      <c r="AU18" s="159">
        <v>2016</v>
      </c>
      <c r="AV18" s="159">
        <v>2015</v>
      </c>
      <c r="AW18" s="159">
        <v>2016</v>
      </c>
      <c r="AX18" s="159">
        <v>2017</v>
      </c>
      <c r="AY18" s="159">
        <v>2014</v>
      </c>
      <c r="AZ18" s="166">
        <v>2015</v>
      </c>
      <c r="BA18" s="166">
        <v>2015</v>
      </c>
      <c r="BB18" s="159">
        <v>2017</v>
      </c>
      <c r="BC18" s="159">
        <v>2017</v>
      </c>
      <c r="BD18" s="159">
        <v>2015</v>
      </c>
      <c r="BE18" s="159"/>
      <c r="BF18" s="104"/>
    </row>
    <row r="19" spans="1:58" x14ac:dyDescent="0.35">
      <c r="A19" s="128" t="str">
        <f>'Indicator Data'!A21</f>
        <v>Belgium</v>
      </c>
      <c r="B19" s="107" t="str">
        <f>'Indicator Data'!B21</f>
        <v>BEL</v>
      </c>
      <c r="C19" s="157">
        <v>2015</v>
      </c>
      <c r="D19" s="157">
        <v>2015</v>
      </c>
      <c r="E19" s="157">
        <v>2015</v>
      </c>
      <c r="F19" s="157">
        <v>2015</v>
      </c>
      <c r="G19" s="157">
        <v>2015</v>
      </c>
      <c r="H19" s="157">
        <v>2015</v>
      </c>
      <c r="I19" s="157">
        <v>2015</v>
      </c>
      <c r="J19" s="157">
        <v>2016</v>
      </c>
      <c r="K19" s="157">
        <v>2016</v>
      </c>
      <c r="L19" s="157">
        <v>2016</v>
      </c>
      <c r="M19" s="159">
        <v>2019</v>
      </c>
      <c r="N19" s="159">
        <v>2019</v>
      </c>
      <c r="O19" s="159">
        <v>2018</v>
      </c>
      <c r="P19" s="159">
        <v>2018</v>
      </c>
      <c r="Q19" s="159">
        <v>2017</v>
      </c>
      <c r="R19" s="159" t="s">
        <v>941</v>
      </c>
      <c r="S19" s="159">
        <v>2019</v>
      </c>
      <c r="T19" s="159">
        <v>2016</v>
      </c>
      <c r="U19" s="159">
        <v>2017</v>
      </c>
      <c r="V19" s="159" t="s">
        <v>941</v>
      </c>
      <c r="W19" s="159">
        <v>2017</v>
      </c>
      <c r="X19" s="159" t="s">
        <v>941</v>
      </c>
      <c r="Y19" s="159">
        <v>2013</v>
      </c>
      <c r="Z19" s="159">
        <v>2017</v>
      </c>
      <c r="AA19" s="159">
        <v>2017</v>
      </c>
      <c r="AB19" s="159" t="s">
        <v>941</v>
      </c>
      <c r="AC19" s="159">
        <v>2015</v>
      </c>
      <c r="AD19" s="159">
        <v>2015</v>
      </c>
      <c r="AE19" s="159" t="s">
        <v>941</v>
      </c>
      <c r="AF19" s="159">
        <v>2017</v>
      </c>
      <c r="AG19" s="158">
        <v>2012</v>
      </c>
      <c r="AH19" s="159">
        <v>2016</v>
      </c>
      <c r="AI19" s="159">
        <v>2017</v>
      </c>
      <c r="AJ19" s="159">
        <v>2018</v>
      </c>
      <c r="AK19" s="161" t="s">
        <v>941</v>
      </c>
      <c r="AL19" s="161" t="s">
        <v>1073</v>
      </c>
      <c r="AM19" s="159" t="s">
        <v>941</v>
      </c>
      <c r="AN19" s="159">
        <v>2016</v>
      </c>
      <c r="AO19" s="159">
        <v>2016</v>
      </c>
      <c r="AP19" s="159">
        <v>2014</v>
      </c>
      <c r="AQ19" s="159">
        <v>2014</v>
      </c>
      <c r="AR19" s="159" t="s">
        <v>941</v>
      </c>
      <c r="AS19" s="159">
        <v>2017</v>
      </c>
      <c r="AT19" s="159">
        <v>2018</v>
      </c>
      <c r="AU19" s="159">
        <v>2016</v>
      </c>
      <c r="AV19" s="159" t="s">
        <v>941</v>
      </c>
      <c r="AW19" s="159">
        <v>2016</v>
      </c>
      <c r="AX19" s="159">
        <v>2017</v>
      </c>
      <c r="AY19" s="159">
        <v>2014</v>
      </c>
      <c r="AZ19" s="166">
        <v>2015</v>
      </c>
      <c r="BA19" s="166">
        <v>2015</v>
      </c>
      <c r="BB19" s="159">
        <v>2017</v>
      </c>
      <c r="BC19" s="159">
        <v>2017</v>
      </c>
      <c r="BD19" s="159">
        <v>2015</v>
      </c>
      <c r="BE19" s="159"/>
      <c r="BF19" s="104"/>
    </row>
    <row r="20" spans="1:58" x14ac:dyDescent="0.35">
      <c r="A20" s="128" t="str">
        <f>'Indicator Data'!A22</f>
        <v>Belize</v>
      </c>
      <c r="B20" s="107" t="str">
        <f>'Indicator Data'!B22</f>
        <v>BLZ</v>
      </c>
      <c r="C20" s="157">
        <v>2015</v>
      </c>
      <c r="D20" s="157">
        <v>2015</v>
      </c>
      <c r="E20" s="157">
        <v>2015</v>
      </c>
      <c r="F20" s="157">
        <v>2015</v>
      </c>
      <c r="G20" s="157">
        <v>2015</v>
      </c>
      <c r="H20" s="157">
        <v>2015</v>
      </c>
      <c r="I20" s="157">
        <v>2015</v>
      </c>
      <c r="J20" s="157">
        <v>2016</v>
      </c>
      <c r="K20" s="157">
        <v>2016</v>
      </c>
      <c r="L20" s="157">
        <v>2016</v>
      </c>
      <c r="M20" s="159">
        <v>2019</v>
      </c>
      <c r="N20" s="159">
        <v>2019</v>
      </c>
      <c r="O20" s="159">
        <v>2018</v>
      </c>
      <c r="P20" s="159">
        <v>2018</v>
      </c>
      <c r="Q20" s="159">
        <v>2017</v>
      </c>
      <c r="R20" s="159">
        <v>2016</v>
      </c>
      <c r="S20" s="159">
        <v>2019</v>
      </c>
      <c r="T20" s="159">
        <v>2016</v>
      </c>
      <c r="U20" s="159">
        <v>2017</v>
      </c>
      <c r="V20" s="159">
        <v>2017</v>
      </c>
      <c r="W20" s="159">
        <v>2017</v>
      </c>
      <c r="X20" s="159">
        <v>2011</v>
      </c>
      <c r="Y20" s="159">
        <v>2010</v>
      </c>
      <c r="Z20" s="159">
        <v>2017</v>
      </c>
      <c r="AA20" s="159">
        <v>2017</v>
      </c>
      <c r="AB20" s="159">
        <v>2017</v>
      </c>
      <c r="AC20" s="159">
        <v>2015</v>
      </c>
      <c r="AD20" s="159">
        <v>2015</v>
      </c>
      <c r="AE20" s="159">
        <v>2012</v>
      </c>
      <c r="AF20" s="159">
        <v>2017</v>
      </c>
      <c r="AG20" s="158">
        <v>2009</v>
      </c>
      <c r="AH20" s="159">
        <v>2016</v>
      </c>
      <c r="AI20" s="159">
        <v>2017</v>
      </c>
      <c r="AJ20" s="159">
        <v>2018</v>
      </c>
      <c r="AK20" s="161" t="s">
        <v>941</v>
      </c>
      <c r="AL20" s="161" t="s">
        <v>1073</v>
      </c>
      <c r="AM20" s="159" t="s">
        <v>941</v>
      </c>
      <c r="AN20" s="159">
        <v>2016</v>
      </c>
      <c r="AO20" s="159">
        <v>2016</v>
      </c>
      <c r="AP20" s="159">
        <v>2011</v>
      </c>
      <c r="AQ20" s="159">
        <v>2012</v>
      </c>
      <c r="AR20" s="159" t="s">
        <v>941</v>
      </c>
      <c r="AS20" s="159">
        <v>2017</v>
      </c>
      <c r="AT20" s="159" t="s">
        <v>941</v>
      </c>
      <c r="AU20" s="159">
        <v>2016</v>
      </c>
      <c r="AV20" s="159">
        <v>2015</v>
      </c>
      <c r="AW20" s="159">
        <v>2016</v>
      </c>
      <c r="AX20" s="159">
        <v>2016</v>
      </c>
      <c r="AY20" s="159">
        <v>2014</v>
      </c>
      <c r="AZ20" s="166">
        <v>2015</v>
      </c>
      <c r="BA20" s="166">
        <v>2015</v>
      </c>
      <c r="BB20" s="159">
        <v>2017</v>
      </c>
      <c r="BC20" s="159">
        <v>2017</v>
      </c>
      <c r="BD20" s="159">
        <v>2015</v>
      </c>
      <c r="BE20" s="159"/>
      <c r="BF20" s="104"/>
    </row>
    <row r="21" spans="1:58" x14ac:dyDescent="0.35">
      <c r="A21" s="128" t="str">
        <f>'Indicator Data'!A23</f>
        <v>Benin</v>
      </c>
      <c r="B21" s="107" t="str">
        <f>'Indicator Data'!B23</f>
        <v>BEN</v>
      </c>
      <c r="C21" s="157">
        <v>2015</v>
      </c>
      <c r="D21" s="157">
        <v>2015</v>
      </c>
      <c r="E21" s="157">
        <v>2015</v>
      </c>
      <c r="F21" s="157">
        <v>2015</v>
      </c>
      <c r="G21" s="157">
        <v>2015</v>
      </c>
      <c r="H21" s="157">
        <v>2015</v>
      </c>
      <c r="I21" s="157">
        <v>2015</v>
      </c>
      <c r="J21" s="157">
        <v>2016</v>
      </c>
      <c r="K21" s="157">
        <v>2016</v>
      </c>
      <c r="L21" s="157">
        <v>2016</v>
      </c>
      <c r="M21" s="159">
        <v>2019</v>
      </c>
      <c r="N21" s="159">
        <v>2019</v>
      </c>
      <c r="O21" s="159">
        <v>2018</v>
      </c>
      <c r="P21" s="159">
        <v>2018</v>
      </c>
      <c r="Q21" s="159">
        <v>2017</v>
      </c>
      <c r="R21" s="159">
        <v>2012</v>
      </c>
      <c r="S21" s="159">
        <v>2019</v>
      </c>
      <c r="T21" s="159">
        <v>2016</v>
      </c>
      <c r="U21" s="159">
        <v>2017</v>
      </c>
      <c r="V21" s="159">
        <v>2017</v>
      </c>
      <c r="W21" s="159">
        <v>2017</v>
      </c>
      <c r="X21" s="159">
        <v>2014</v>
      </c>
      <c r="Y21" s="159">
        <v>2016</v>
      </c>
      <c r="Z21" s="159">
        <v>2017</v>
      </c>
      <c r="AA21" s="159">
        <v>2017</v>
      </c>
      <c r="AB21" s="159">
        <v>2017</v>
      </c>
      <c r="AC21" s="159">
        <v>2015</v>
      </c>
      <c r="AD21" s="159">
        <v>2015</v>
      </c>
      <c r="AE21" s="159">
        <v>2012</v>
      </c>
      <c r="AF21" s="159">
        <v>2017</v>
      </c>
      <c r="AG21" s="158">
        <v>2011</v>
      </c>
      <c r="AH21" s="159">
        <v>2016</v>
      </c>
      <c r="AI21" s="159">
        <v>2017</v>
      </c>
      <c r="AJ21" s="159">
        <v>2018</v>
      </c>
      <c r="AK21" s="161" t="s">
        <v>941</v>
      </c>
      <c r="AL21" s="161" t="s">
        <v>1073</v>
      </c>
      <c r="AM21" s="159" t="s">
        <v>941</v>
      </c>
      <c r="AN21" s="159">
        <v>2016</v>
      </c>
      <c r="AO21" s="159">
        <v>2016</v>
      </c>
      <c r="AP21" s="159">
        <v>2014</v>
      </c>
      <c r="AQ21" s="159">
        <v>2014</v>
      </c>
      <c r="AR21" s="159">
        <v>2015</v>
      </c>
      <c r="AS21" s="159">
        <v>2017</v>
      </c>
      <c r="AT21" s="159">
        <v>2018</v>
      </c>
      <c r="AU21" s="159">
        <v>2016</v>
      </c>
      <c r="AV21" s="159">
        <v>2015</v>
      </c>
      <c r="AW21" s="159">
        <v>2016</v>
      </c>
      <c r="AX21" s="159">
        <v>2017</v>
      </c>
      <c r="AY21" s="159">
        <v>2014</v>
      </c>
      <c r="AZ21" s="166">
        <v>2015</v>
      </c>
      <c r="BA21" s="166">
        <v>2015</v>
      </c>
      <c r="BB21" s="159">
        <v>2017</v>
      </c>
      <c r="BC21" s="159">
        <v>2017</v>
      </c>
      <c r="BD21" s="159">
        <v>2015</v>
      </c>
      <c r="BE21" s="159"/>
      <c r="BF21" s="104"/>
    </row>
    <row r="22" spans="1:58" x14ac:dyDescent="0.35">
      <c r="A22" s="128" t="str">
        <f>'Indicator Data'!A24</f>
        <v>Bhutan</v>
      </c>
      <c r="B22" s="107" t="str">
        <f>'Indicator Data'!B24</f>
        <v>BTN</v>
      </c>
      <c r="C22" s="157">
        <v>2015</v>
      </c>
      <c r="D22" s="157">
        <v>2015</v>
      </c>
      <c r="E22" s="157">
        <v>2015</v>
      </c>
      <c r="F22" s="157">
        <v>2015</v>
      </c>
      <c r="G22" s="157">
        <v>2015</v>
      </c>
      <c r="H22" s="157">
        <v>2015</v>
      </c>
      <c r="I22" s="157">
        <v>2015</v>
      </c>
      <c r="J22" s="157">
        <v>2016</v>
      </c>
      <c r="K22" s="157">
        <v>2016</v>
      </c>
      <c r="L22" s="157">
        <v>2016</v>
      </c>
      <c r="M22" s="159">
        <v>2019</v>
      </c>
      <c r="N22" s="159">
        <v>2019</v>
      </c>
      <c r="O22" s="159">
        <v>2018</v>
      </c>
      <c r="P22" s="159">
        <v>2018</v>
      </c>
      <c r="Q22" s="159">
        <v>2017</v>
      </c>
      <c r="R22" s="159">
        <v>2010</v>
      </c>
      <c r="S22" s="159">
        <v>2019</v>
      </c>
      <c r="T22" s="159">
        <v>2016</v>
      </c>
      <c r="U22" s="159">
        <v>2017</v>
      </c>
      <c r="V22" s="159">
        <v>2017</v>
      </c>
      <c r="W22" s="159">
        <v>2017</v>
      </c>
      <c r="X22" s="159">
        <v>2010</v>
      </c>
      <c r="Y22" s="159">
        <v>2016</v>
      </c>
      <c r="Z22" s="159">
        <v>2017</v>
      </c>
      <c r="AA22" s="159">
        <v>2017</v>
      </c>
      <c r="AB22" s="159">
        <v>2013</v>
      </c>
      <c r="AC22" s="159">
        <v>2015</v>
      </c>
      <c r="AD22" s="159">
        <v>2015</v>
      </c>
      <c r="AE22" s="159">
        <v>2012</v>
      </c>
      <c r="AF22" s="159">
        <v>2017</v>
      </c>
      <c r="AG22" s="158">
        <v>2017</v>
      </c>
      <c r="AH22" s="159">
        <v>2016</v>
      </c>
      <c r="AI22" s="159">
        <v>2017</v>
      </c>
      <c r="AJ22" s="159">
        <v>2018</v>
      </c>
      <c r="AK22" s="161" t="s">
        <v>941</v>
      </c>
      <c r="AL22" s="161" t="s">
        <v>1073</v>
      </c>
      <c r="AM22" s="159" t="s">
        <v>941</v>
      </c>
      <c r="AN22" s="159">
        <v>2016</v>
      </c>
      <c r="AO22" s="159">
        <v>2016</v>
      </c>
      <c r="AP22" s="159">
        <v>2014</v>
      </c>
      <c r="AQ22" s="159">
        <v>2014</v>
      </c>
      <c r="AR22" s="159">
        <v>2015</v>
      </c>
      <c r="AS22" s="159">
        <v>2017</v>
      </c>
      <c r="AT22" s="159">
        <v>2018</v>
      </c>
      <c r="AU22" s="159">
        <v>2016</v>
      </c>
      <c r="AV22" s="159">
        <v>2015</v>
      </c>
      <c r="AW22" s="159">
        <v>2016</v>
      </c>
      <c r="AX22" s="159">
        <v>2017</v>
      </c>
      <c r="AY22" s="159">
        <v>2014</v>
      </c>
      <c r="AZ22" s="166">
        <v>2015</v>
      </c>
      <c r="BA22" s="166">
        <v>2015</v>
      </c>
      <c r="BB22" s="159">
        <v>2017</v>
      </c>
      <c r="BC22" s="159">
        <v>2017</v>
      </c>
      <c r="BD22" s="159">
        <v>2015</v>
      </c>
      <c r="BE22" s="159"/>
      <c r="BF22" s="104"/>
    </row>
    <row r="23" spans="1:58" x14ac:dyDescent="0.35">
      <c r="A23" s="128" t="str">
        <f>'Indicator Data'!A25</f>
        <v>Bolivia</v>
      </c>
      <c r="B23" s="107" t="str">
        <f>'Indicator Data'!B25</f>
        <v>BOL</v>
      </c>
      <c r="C23" s="157">
        <v>2015</v>
      </c>
      <c r="D23" s="157">
        <v>2015</v>
      </c>
      <c r="E23" s="157">
        <v>2015</v>
      </c>
      <c r="F23" s="157">
        <v>2015</v>
      </c>
      <c r="G23" s="157">
        <v>2015</v>
      </c>
      <c r="H23" s="157">
        <v>2015</v>
      </c>
      <c r="I23" s="157">
        <v>2015</v>
      </c>
      <c r="J23" s="157">
        <v>2016</v>
      </c>
      <c r="K23" s="157">
        <v>2016</v>
      </c>
      <c r="L23" s="157">
        <v>2016</v>
      </c>
      <c r="M23" s="159">
        <v>2019</v>
      </c>
      <c r="N23" s="159">
        <v>2019</v>
      </c>
      <c r="O23" s="159">
        <v>2018</v>
      </c>
      <c r="P23" s="159">
        <v>2018</v>
      </c>
      <c r="Q23" s="159">
        <v>2017</v>
      </c>
      <c r="R23" s="159">
        <v>2008</v>
      </c>
      <c r="S23" s="159">
        <v>2019</v>
      </c>
      <c r="T23" s="159">
        <v>2016</v>
      </c>
      <c r="U23" s="159">
        <v>2017</v>
      </c>
      <c r="V23" s="159">
        <v>2017</v>
      </c>
      <c r="W23" s="159">
        <v>2017</v>
      </c>
      <c r="X23" s="159">
        <v>2016</v>
      </c>
      <c r="Y23" s="159">
        <v>2012</v>
      </c>
      <c r="Z23" s="159">
        <v>2017</v>
      </c>
      <c r="AA23" s="159">
        <v>2017</v>
      </c>
      <c r="AB23" s="159">
        <v>2017</v>
      </c>
      <c r="AC23" s="159">
        <v>2015</v>
      </c>
      <c r="AD23" s="159">
        <v>2015</v>
      </c>
      <c r="AE23" s="159">
        <v>2012</v>
      </c>
      <c r="AF23" s="159">
        <v>2017</v>
      </c>
      <c r="AG23" s="158">
        <v>2016</v>
      </c>
      <c r="AH23" s="159">
        <v>2016</v>
      </c>
      <c r="AI23" s="159">
        <v>2017</v>
      </c>
      <c r="AJ23" s="159">
        <v>2018</v>
      </c>
      <c r="AK23" s="161" t="s">
        <v>941</v>
      </c>
      <c r="AL23" s="161" t="s">
        <v>1073</v>
      </c>
      <c r="AM23" s="159" t="s">
        <v>941</v>
      </c>
      <c r="AN23" s="159">
        <v>2016</v>
      </c>
      <c r="AO23" s="159">
        <v>2016</v>
      </c>
      <c r="AP23" s="159">
        <v>2014</v>
      </c>
      <c r="AQ23" s="159">
        <v>2014</v>
      </c>
      <c r="AR23" s="159">
        <v>2013</v>
      </c>
      <c r="AS23" s="159">
        <v>2017</v>
      </c>
      <c r="AT23" s="159">
        <v>2018</v>
      </c>
      <c r="AU23" s="159">
        <v>2016</v>
      </c>
      <c r="AV23" s="159">
        <v>2015</v>
      </c>
      <c r="AW23" s="159">
        <v>2016</v>
      </c>
      <c r="AX23" s="159">
        <v>2017</v>
      </c>
      <c r="AY23" s="159">
        <v>2014</v>
      </c>
      <c r="AZ23" s="166">
        <v>2015</v>
      </c>
      <c r="BA23" s="166">
        <v>2015</v>
      </c>
      <c r="BB23" s="159">
        <v>2017</v>
      </c>
      <c r="BC23" s="159">
        <v>2017</v>
      </c>
      <c r="BD23" s="159">
        <v>2015</v>
      </c>
      <c r="BE23" s="159"/>
      <c r="BF23" s="104"/>
    </row>
    <row r="24" spans="1:58" x14ac:dyDescent="0.35">
      <c r="A24" s="128" t="str">
        <f>'Indicator Data'!A26</f>
        <v>Bosnia and Herzegovina</v>
      </c>
      <c r="B24" s="107" t="str">
        <f>'Indicator Data'!B26</f>
        <v>BIH</v>
      </c>
      <c r="C24" s="157">
        <v>2015</v>
      </c>
      <c r="D24" s="157">
        <v>2015</v>
      </c>
      <c r="E24" s="157">
        <v>2015</v>
      </c>
      <c r="F24" s="157">
        <v>2015</v>
      </c>
      <c r="G24" s="157">
        <v>2015</v>
      </c>
      <c r="H24" s="157">
        <v>2015</v>
      </c>
      <c r="I24" s="157">
        <v>2015</v>
      </c>
      <c r="J24" s="157">
        <v>2016</v>
      </c>
      <c r="K24" s="157">
        <v>2016</v>
      </c>
      <c r="L24" s="157">
        <v>2016</v>
      </c>
      <c r="M24" s="159">
        <v>2019</v>
      </c>
      <c r="N24" s="159">
        <v>2019</v>
      </c>
      <c r="O24" s="159">
        <v>2018</v>
      </c>
      <c r="P24" s="159">
        <v>2018</v>
      </c>
      <c r="Q24" s="159">
        <v>2017</v>
      </c>
      <c r="R24" s="159">
        <v>2012</v>
      </c>
      <c r="S24" s="159">
        <v>2019</v>
      </c>
      <c r="T24" s="159">
        <v>2016</v>
      </c>
      <c r="U24" s="159">
        <v>2017</v>
      </c>
      <c r="V24" s="159">
        <v>2017</v>
      </c>
      <c r="W24" s="159">
        <v>2017</v>
      </c>
      <c r="X24" s="159">
        <v>2012</v>
      </c>
      <c r="Y24" s="159">
        <v>2013</v>
      </c>
      <c r="Z24" s="159">
        <v>2017</v>
      </c>
      <c r="AA24" s="159">
        <v>2017</v>
      </c>
      <c r="AB24" s="159" t="s">
        <v>941</v>
      </c>
      <c r="AC24" s="159">
        <v>2015</v>
      </c>
      <c r="AD24" s="159">
        <v>2015</v>
      </c>
      <c r="AE24" s="159" t="s">
        <v>941</v>
      </c>
      <c r="AF24" s="159">
        <v>2017</v>
      </c>
      <c r="AG24" s="158">
        <v>2011</v>
      </c>
      <c r="AH24" s="159">
        <v>2016</v>
      </c>
      <c r="AI24" s="159">
        <v>2017</v>
      </c>
      <c r="AJ24" s="159">
        <v>2018</v>
      </c>
      <c r="AK24" s="161" t="s">
        <v>1072</v>
      </c>
      <c r="AL24" s="161" t="s">
        <v>1073</v>
      </c>
      <c r="AM24" s="159" t="s">
        <v>941</v>
      </c>
      <c r="AN24" s="159">
        <v>2016</v>
      </c>
      <c r="AO24" s="159">
        <v>2016</v>
      </c>
      <c r="AP24" s="159">
        <v>2011</v>
      </c>
      <c r="AQ24" s="159">
        <v>2012</v>
      </c>
      <c r="AR24" s="159" t="s">
        <v>941</v>
      </c>
      <c r="AS24" s="159">
        <v>2017</v>
      </c>
      <c r="AT24" s="159">
        <v>2018</v>
      </c>
      <c r="AU24" s="159">
        <v>2016</v>
      </c>
      <c r="AV24" s="159">
        <v>2015</v>
      </c>
      <c r="AW24" s="159">
        <v>2016</v>
      </c>
      <c r="AX24" s="159">
        <v>2017</v>
      </c>
      <c r="AY24" s="159">
        <v>2014</v>
      </c>
      <c r="AZ24" s="166">
        <v>2015</v>
      </c>
      <c r="BA24" s="166">
        <v>2015</v>
      </c>
      <c r="BB24" s="159">
        <v>2017</v>
      </c>
      <c r="BC24" s="159">
        <v>2017</v>
      </c>
      <c r="BD24" s="159">
        <v>2015</v>
      </c>
      <c r="BE24" s="159"/>
      <c r="BF24" s="104"/>
    </row>
    <row r="25" spans="1:58" x14ac:dyDescent="0.35">
      <c r="A25" s="128" t="str">
        <f>'Indicator Data'!A27</f>
        <v>Botswana</v>
      </c>
      <c r="B25" s="107" t="str">
        <f>'Indicator Data'!B27</f>
        <v>BWA</v>
      </c>
      <c r="C25" s="157">
        <v>2015</v>
      </c>
      <c r="D25" s="157">
        <v>2015</v>
      </c>
      <c r="E25" s="157">
        <v>2015</v>
      </c>
      <c r="F25" s="157">
        <v>2015</v>
      </c>
      <c r="G25" s="157">
        <v>2015</v>
      </c>
      <c r="H25" s="157">
        <v>2015</v>
      </c>
      <c r="I25" s="157">
        <v>2015</v>
      </c>
      <c r="J25" s="157">
        <v>2016</v>
      </c>
      <c r="K25" s="157">
        <v>2016</v>
      </c>
      <c r="L25" s="157">
        <v>2016</v>
      </c>
      <c r="M25" s="159">
        <v>2019</v>
      </c>
      <c r="N25" s="159">
        <v>2019</v>
      </c>
      <c r="O25" s="159">
        <v>2018</v>
      </c>
      <c r="P25" s="159">
        <v>2018</v>
      </c>
      <c r="Q25" s="159">
        <v>2017</v>
      </c>
      <c r="R25" s="159" t="s">
        <v>941</v>
      </c>
      <c r="S25" s="159">
        <v>2019</v>
      </c>
      <c r="T25" s="159">
        <v>2016</v>
      </c>
      <c r="U25" s="159">
        <v>2017</v>
      </c>
      <c r="V25" s="159">
        <v>2017</v>
      </c>
      <c r="W25" s="159">
        <v>2017</v>
      </c>
      <c r="X25" s="159">
        <v>2007</v>
      </c>
      <c r="Y25" s="159">
        <v>2010</v>
      </c>
      <c r="Z25" s="159">
        <v>2017</v>
      </c>
      <c r="AA25" s="159">
        <v>2017</v>
      </c>
      <c r="AB25" s="159">
        <v>2017</v>
      </c>
      <c r="AC25" s="159">
        <v>2015</v>
      </c>
      <c r="AD25" s="159">
        <v>2015</v>
      </c>
      <c r="AE25" s="159">
        <v>2012</v>
      </c>
      <c r="AF25" s="159">
        <v>2017</v>
      </c>
      <c r="AG25" s="158">
        <v>2009</v>
      </c>
      <c r="AH25" s="159">
        <v>2016</v>
      </c>
      <c r="AI25" s="159">
        <v>2017</v>
      </c>
      <c r="AJ25" s="159">
        <v>2018</v>
      </c>
      <c r="AK25" s="161" t="s">
        <v>941</v>
      </c>
      <c r="AL25" s="161" t="s">
        <v>1073</v>
      </c>
      <c r="AM25" s="159" t="s">
        <v>941</v>
      </c>
      <c r="AN25" s="159">
        <v>2016</v>
      </c>
      <c r="AO25" s="159">
        <v>2016</v>
      </c>
      <c r="AP25" s="159">
        <v>2014</v>
      </c>
      <c r="AQ25" s="159">
        <v>2014</v>
      </c>
      <c r="AR25" s="159">
        <v>2015</v>
      </c>
      <c r="AS25" s="159">
        <v>2017</v>
      </c>
      <c r="AT25" s="159">
        <v>2018</v>
      </c>
      <c r="AU25" s="159">
        <v>2016</v>
      </c>
      <c r="AV25" s="159">
        <v>2015</v>
      </c>
      <c r="AW25" s="159">
        <v>2016</v>
      </c>
      <c r="AX25" s="159">
        <v>2017</v>
      </c>
      <c r="AY25" s="159">
        <v>2014</v>
      </c>
      <c r="AZ25" s="166">
        <v>2015</v>
      </c>
      <c r="BA25" s="166">
        <v>2015</v>
      </c>
      <c r="BB25" s="159">
        <v>2017</v>
      </c>
      <c r="BC25" s="159">
        <v>2017</v>
      </c>
      <c r="BD25" s="159">
        <v>2015</v>
      </c>
      <c r="BE25" s="159"/>
      <c r="BF25" s="104"/>
    </row>
    <row r="26" spans="1:58" x14ac:dyDescent="0.35">
      <c r="A26" s="128" t="str">
        <f>'Indicator Data'!A28</f>
        <v>Brazil</v>
      </c>
      <c r="B26" s="107" t="str">
        <f>'Indicator Data'!B28</f>
        <v>BRA</v>
      </c>
      <c r="C26" s="157">
        <v>2015</v>
      </c>
      <c r="D26" s="157">
        <v>2015</v>
      </c>
      <c r="E26" s="157">
        <v>2015</v>
      </c>
      <c r="F26" s="157">
        <v>2015</v>
      </c>
      <c r="G26" s="157">
        <v>2015</v>
      </c>
      <c r="H26" s="157">
        <v>2015</v>
      </c>
      <c r="I26" s="157">
        <v>2015</v>
      </c>
      <c r="J26" s="157">
        <v>2016</v>
      </c>
      <c r="K26" s="157">
        <v>2016</v>
      </c>
      <c r="L26" s="157">
        <v>2016</v>
      </c>
      <c r="M26" s="159">
        <v>2019</v>
      </c>
      <c r="N26" s="159">
        <v>2019</v>
      </c>
      <c r="O26" s="159">
        <v>2018</v>
      </c>
      <c r="P26" s="159">
        <v>2018</v>
      </c>
      <c r="Q26" s="159">
        <v>2017</v>
      </c>
      <c r="R26" s="159">
        <v>2014</v>
      </c>
      <c r="S26" s="159">
        <v>2019</v>
      </c>
      <c r="T26" s="159">
        <v>2016</v>
      </c>
      <c r="U26" s="159">
        <v>2017</v>
      </c>
      <c r="V26" s="159">
        <v>2017</v>
      </c>
      <c r="W26" s="159">
        <v>2017</v>
      </c>
      <c r="X26" s="159">
        <v>2007</v>
      </c>
      <c r="Y26" s="159">
        <v>2013</v>
      </c>
      <c r="Z26" s="159">
        <v>2017</v>
      </c>
      <c r="AA26" s="159">
        <v>2017</v>
      </c>
      <c r="AB26" s="159">
        <v>2017</v>
      </c>
      <c r="AC26" s="159">
        <v>2015</v>
      </c>
      <c r="AD26" s="159">
        <v>2015</v>
      </c>
      <c r="AE26" s="159">
        <v>2012</v>
      </c>
      <c r="AF26" s="159">
        <v>2017</v>
      </c>
      <c r="AG26" s="158">
        <v>2014</v>
      </c>
      <c r="AH26" s="159">
        <v>2016</v>
      </c>
      <c r="AI26" s="159">
        <v>2017</v>
      </c>
      <c r="AJ26" s="159">
        <v>2018</v>
      </c>
      <c r="AK26" s="161" t="s">
        <v>941</v>
      </c>
      <c r="AL26" s="161" t="s">
        <v>1073</v>
      </c>
      <c r="AM26" s="159" t="s">
        <v>941</v>
      </c>
      <c r="AN26" s="159">
        <v>2016</v>
      </c>
      <c r="AO26" s="159">
        <v>2016</v>
      </c>
      <c r="AP26" s="159">
        <v>2014</v>
      </c>
      <c r="AQ26" s="159">
        <v>2014</v>
      </c>
      <c r="AR26" s="159">
        <v>2013</v>
      </c>
      <c r="AS26" s="159">
        <v>2017</v>
      </c>
      <c r="AT26" s="159">
        <v>2018</v>
      </c>
      <c r="AU26" s="159">
        <v>2016</v>
      </c>
      <c r="AV26" s="159">
        <v>2015</v>
      </c>
      <c r="AW26" s="159">
        <v>2016</v>
      </c>
      <c r="AX26" s="159">
        <v>2017</v>
      </c>
      <c r="AY26" s="159">
        <v>2014</v>
      </c>
      <c r="AZ26" s="166">
        <v>2015</v>
      </c>
      <c r="BA26" s="166">
        <v>2015</v>
      </c>
      <c r="BB26" s="159">
        <v>2017</v>
      </c>
      <c r="BC26" s="159">
        <v>2017</v>
      </c>
      <c r="BD26" s="159">
        <v>2015</v>
      </c>
      <c r="BE26" s="159"/>
      <c r="BF26" s="104"/>
    </row>
    <row r="27" spans="1:58" x14ac:dyDescent="0.35">
      <c r="A27" s="128" t="str">
        <f>'Indicator Data'!A29</f>
        <v>Brunei Darussalam</v>
      </c>
      <c r="B27" s="107" t="str">
        <f>'Indicator Data'!B29</f>
        <v>BRN</v>
      </c>
      <c r="C27" s="157">
        <v>2015</v>
      </c>
      <c r="D27" s="157">
        <v>2015</v>
      </c>
      <c r="E27" s="157">
        <v>2015</v>
      </c>
      <c r="F27" s="157">
        <v>2015</v>
      </c>
      <c r="G27" s="157">
        <v>2015</v>
      </c>
      <c r="H27" s="157">
        <v>2015</v>
      </c>
      <c r="I27" s="157">
        <v>2015</v>
      </c>
      <c r="J27" s="157">
        <v>2016</v>
      </c>
      <c r="K27" s="157">
        <v>2016</v>
      </c>
      <c r="L27" s="157">
        <v>2016</v>
      </c>
      <c r="M27" s="159">
        <v>2019</v>
      </c>
      <c r="N27" s="159">
        <v>2019</v>
      </c>
      <c r="O27" s="159">
        <v>2018</v>
      </c>
      <c r="P27" s="159">
        <v>2018</v>
      </c>
      <c r="Q27" s="159">
        <v>2017</v>
      </c>
      <c r="R27" s="159" t="s">
        <v>941</v>
      </c>
      <c r="S27" s="159">
        <v>2019</v>
      </c>
      <c r="T27" s="159">
        <v>2016</v>
      </c>
      <c r="U27" s="159">
        <v>2017</v>
      </c>
      <c r="V27" s="159" t="s">
        <v>941</v>
      </c>
      <c r="W27" s="159">
        <v>2017</v>
      </c>
      <c r="X27" s="159">
        <v>2009</v>
      </c>
      <c r="Y27" s="159">
        <v>2012</v>
      </c>
      <c r="Z27" s="159">
        <v>2017</v>
      </c>
      <c r="AA27" s="159">
        <v>2017</v>
      </c>
      <c r="AB27" s="159">
        <v>2016</v>
      </c>
      <c r="AC27" s="159">
        <v>2015</v>
      </c>
      <c r="AD27" s="159">
        <v>2015</v>
      </c>
      <c r="AE27" s="159" t="s">
        <v>941</v>
      </c>
      <c r="AF27" s="159">
        <v>2017</v>
      </c>
      <c r="AG27" s="158" t="s">
        <v>941</v>
      </c>
      <c r="AH27" s="159">
        <v>2016</v>
      </c>
      <c r="AI27" s="159">
        <v>2017</v>
      </c>
      <c r="AJ27" s="159">
        <v>2018</v>
      </c>
      <c r="AK27" s="161" t="s">
        <v>941</v>
      </c>
      <c r="AL27" s="161" t="s">
        <v>1073</v>
      </c>
      <c r="AM27" s="159" t="s">
        <v>941</v>
      </c>
      <c r="AN27" s="159">
        <v>2016</v>
      </c>
      <c r="AO27" s="159">
        <v>2016</v>
      </c>
      <c r="AP27" s="159">
        <v>2014</v>
      </c>
      <c r="AQ27" s="159">
        <v>2014</v>
      </c>
      <c r="AR27" s="159">
        <v>2013</v>
      </c>
      <c r="AS27" s="159">
        <v>2017</v>
      </c>
      <c r="AT27" s="159">
        <v>2018</v>
      </c>
      <c r="AU27" s="159">
        <v>2016</v>
      </c>
      <c r="AV27" s="159">
        <v>2015</v>
      </c>
      <c r="AW27" s="159">
        <v>2016</v>
      </c>
      <c r="AX27" s="159">
        <v>2017</v>
      </c>
      <c r="AY27" s="159">
        <v>2014</v>
      </c>
      <c r="AZ27" s="166" t="s">
        <v>941</v>
      </c>
      <c r="BA27" s="166" t="s">
        <v>941</v>
      </c>
      <c r="BB27" s="159">
        <v>2017</v>
      </c>
      <c r="BC27" s="159">
        <v>2017</v>
      </c>
      <c r="BD27" s="159">
        <v>2015</v>
      </c>
      <c r="BE27" s="159"/>
      <c r="BF27" s="104"/>
    </row>
    <row r="28" spans="1:58" x14ac:dyDescent="0.35">
      <c r="A28" s="128" t="str">
        <f>'Indicator Data'!A30</f>
        <v>Bulgaria</v>
      </c>
      <c r="B28" s="107" t="str">
        <f>'Indicator Data'!B30</f>
        <v>BGR</v>
      </c>
      <c r="C28" s="157">
        <v>2015</v>
      </c>
      <c r="D28" s="157">
        <v>2015</v>
      </c>
      <c r="E28" s="157">
        <v>2015</v>
      </c>
      <c r="F28" s="157">
        <v>2015</v>
      </c>
      <c r="G28" s="157">
        <v>2015</v>
      </c>
      <c r="H28" s="157">
        <v>2015</v>
      </c>
      <c r="I28" s="157">
        <v>2015</v>
      </c>
      <c r="J28" s="157">
        <v>2016</v>
      </c>
      <c r="K28" s="157">
        <v>2016</v>
      </c>
      <c r="L28" s="157">
        <v>2016</v>
      </c>
      <c r="M28" s="159">
        <v>2019</v>
      </c>
      <c r="N28" s="159">
        <v>2019</v>
      </c>
      <c r="O28" s="159">
        <v>2018</v>
      </c>
      <c r="P28" s="159">
        <v>2018</v>
      </c>
      <c r="Q28" s="159">
        <v>2017</v>
      </c>
      <c r="R28" s="159" t="s">
        <v>941</v>
      </c>
      <c r="S28" s="159">
        <v>2019</v>
      </c>
      <c r="T28" s="159">
        <v>2016</v>
      </c>
      <c r="U28" s="159">
        <v>2017</v>
      </c>
      <c r="V28" s="159" t="s">
        <v>941</v>
      </c>
      <c r="W28" s="159">
        <v>2017</v>
      </c>
      <c r="X28" s="159" t="s">
        <v>941</v>
      </c>
      <c r="Y28" s="159">
        <v>2012</v>
      </c>
      <c r="Z28" s="159">
        <v>2017</v>
      </c>
      <c r="AA28" s="159">
        <v>2017</v>
      </c>
      <c r="AB28" s="159">
        <v>2017</v>
      </c>
      <c r="AC28" s="159">
        <v>2015</v>
      </c>
      <c r="AD28" s="159">
        <v>2015</v>
      </c>
      <c r="AE28" s="159" t="s">
        <v>941</v>
      </c>
      <c r="AF28" s="159">
        <v>2017</v>
      </c>
      <c r="AG28" s="158">
        <v>2012</v>
      </c>
      <c r="AH28" s="159">
        <v>2016</v>
      </c>
      <c r="AI28" s="159">
        <v>2017</v>
      </c>
      <c r="AJ28" s="159">
        <v>2018</v>
      </c>
      <c r="AK28" s="161" t="s">
        <v>941</v>
      </c>
      <c r="AL28" s="161" t="s">
        <v>1073</v>
      </c>
      <c r="AM28" s="159" t="s">
        <v>941</v>
      </c>
      <c r="AN28" s="159">
        <v>2016</v>
      </c>
      <c r="AO28" s="159">
        <v>2016</v>
      </c>
      <c r="AP28" s="159">
        <v>2014</v>
      </c>
      <c r="AQ28" s="159">
        <v>2014</v>
      </c>
      <c r="AR28" s="159">
        <v>2015</v>
      </c>
      <c r="AS28" s="159">
        <v>2017</v>
      </c>
      <c r="AT28" s="159">
        <v>2018</v>
      </c>
      <c r="AU28" s="159">
        <v>2016</v>
      </c>
      <c r="AV28" s="159">
        <v>2015</v>
      </c>
      <c r="AW28" s="159">
        <v>2016</v>
      </c>
      <c r="AX28" s="159">
        <v>2017</v>
      </c>
      <c r="AY28" s="159">
        <v>2014</v>
      </c>
      <c r="AZ28" s="166">
        <v>2015</v>
      </c>
      <c r="BA28" s="166">
        <v>2015</v>
      </c>
      <c r="BB28" s="159">
        <v>2017</v>
      </c>
      <c r="BC28" s="159">
        <v>2017</v>
      </c>
      <c r="BD28" s="159">
        <v>2015</v>
      </c>
      <c r="BE28" s="159"/>
      <c r="BF28" s="104"/>
    </row>
    <row r="29" spans="1:58" x14ac:dyDescent="0.35">
      <c r="A29" s="128" t="str">
        <f>'Indicator Data'!A31</f>
        <v>Burkina Faso</v>
      </c>
      <c r="B29" s="107" t="str">
        <f>'Indicator Data'!B31</f>
        <v>BFA</v>
      </c>
      <c r="C29" s="157">
        <v>2015</v>
      </c>
      <c r="D29" s="157">
        <v>2015</v>
      </c>
      <c r="E29" s="157">
        <v>2015</v>
      </c>
      <c r="F29" s="157">
        <v>2015</v>
      </c>
      <c r="G29" s="157">
        <v>2015</v>
      </c>
      <c r="H29" s="157">
        <v>2015</v>
      </c>
      <c r="I29" s="157">
        <v>2015</v>
      </c>
      <c r="J29" s="157">
        <v>2016</v>
      </c>
      <c r="K29" s="157">
        <v>2016</v>
      </c>
      <c r="L29" s="157">
        <v>2016</v>
      </c>
      <c r="M29" s="159">
        <v>2019</v>
      </c>
      <c r="N29" s="159">
        <v>2019</v>
      </c>
      <c r="O29" s="159">
        <v>2018</v>
      </c>
      <c r="P29" s="159">
        <v>2018</v>
      </c>
      <c r="Q29" s="159">
        <v>2017</v>
      </c>
      <c r="R29" s="159">
        <v>2010</v>
      </c>
      <c r="S29" s="159">
        <v>2019</v>
      </c>
      <c r="T29" s="159">
        <v>2016</v>
      </c>
      <c r="U29" s="159">
        <v>2017</v>
      </c>
      <c r="V29" s="159">
        <v>2017</v>
      </c>
      <c r="W29" s="159">
        <v>2017</v>
      </c>
      <c r="X29" s="159">
        <v>2016</v>
      </c>
      <c r="Y29" s="159">
        <v>2010</v>
      </c>
      <c r="Z29" s="159">
        <v>2017</v>
      </c>
      <c r="AA29" s="159">
        <v>2017</v>
      </c>
      <c r="AB29" s="159">
        <v>2017</v>
      </c>
      <c r="AC29" s="159">
        <v>2015</v>
      </c>
      <c r="AD29" s="159">
        <v>2015</v>
      </c>
      <c r="AE29" s="159">
        <v>2012</v>
      </c>
      <c r="AF29" s="159">
        <v>2017</v>
      </c>
      <c r="AG29" s="158">
        <v>2014</v>
      </c>
      <c r="AH29" s="159">
        <v>2016</v>
      </c>
      <c r="AI29" s="159">
        <v>2017</v>
      </c>
      <c r="AJ29" s="159">
        <v>2018</v>
      </c>
      <c r="AK29" s="161" t="s">
        <v>1073</v>
      </c>
      <c r="AL29" s="161">
        <v>43524</v>
      </c>
      <c r="AM29" s="159" t="s">
        <v>941</v>
      </c>
      <c r="AN29" s="159">
        <v>2016</v>
      </c>
      <c r="AO29" s="159">
        <v>2016</v>
      </c>
      <c r="AP29" s="159">
        <v>2014</v>
      </c>
      <c r="AQ29" s="159">
        <v>2014</v>
      </c>
      <c r="AR29" s="159">
        <v>2015</v>
      </c>
      <c r="AS29" s="159">
        <v>2017</v>
      </c>
      <c r="AT29" s="159">
        <v>2018</v>
      </c>
      <c r="AU29" s="159">
        <v>2016</v>
      </c>
      <c r="AV29" s="159">
        <v>2015</v>
      </c>
      <c r="AW29" s="159">
        <v>2016</v>
      </c>
      <c r="AX29" s="159">
        <v>2017</v>
      </c>
      <c r="AY29" s="159">
        <v>2014</v>
      </c>
      <c r="AZ29" s="166">
        <v>2015</v>
      </c>
      <c r="BA29" s="166">
        <v>2015</v>
      </c>
      <c r="BB29" s="159">
        <v>2017</v>
      </c>
      <c r="BC29" s="159">
        <v>2017</v>
      </c>
      <c r="BD29" s="159">
        <v>2015</v>
      </c>
      <c r="BE29" s="159"/>
      <c r="BF29" s="104"/>
    </row>
    <row r="30" spans="1:58" x14ac:dyDescent="0.35">
      <c r="A30" s="128" t="str">
        <f>'Indicator Data'!A32</f>
        <v>Burundi</v>
      </c>
      <c r="B30" s="107" t="str">
        <f>'Indicator Data'!B32</f>
        <v>BDI</v>
      </c>
      <c r="C30" s="157">
        <v>2015</v>
      </c>
      <c r="D30" s="157">
        <v>2015</v>
      </c>
      <c r="E30" s="157">
        <v>2015</v>
      </c>
      <c r="F30" s="157">
        <v>2015</v>
      </c>
      <c r="G30" s="157">
        <v>2015</v>
      </c>
      <c r="H30" s="157">
        <v>2015</v>
      </c>
      <c r="I30" s="157">
        <v>2015</v>
      </c>
      <c r="J30" s="157">
        <v>2016</v>
      </c>
      <c r="K30" s="157">
        <v>2016</v>
      </c>
      <c r="L30" s="157">
        <v>2016</v>
      </c>
      <c r="M30" s="159">
        <v>2019</v>
      </c>
      <c r="N30" s="159">
        <v>2019</v>
      </c>
      <c r="O30" s="159">
        <v>2018</v>
      </c>
      <c r="P30" s="159">
        <v>2018</v>
      </c>
      <c r="Q30" s="159">
        <v>2017</v>
      </c>
      <c r="R30" s="159">
        <v>2017</v>
      </c>
      <c r="S30" s="159">
        <v>2019</v>
      </c>
      <c r="T30" s="159">
        <v>2016</v>
      </c>
      <c r="U30" s="159">
        <v>2017</v>
      </c>
      <c r="V30" s="159">
        <v>2017</v>
      </c>
      <c r="W30" s="159">
        <v>2017</v>
      </c>
      <c r="X30" s="159">
        <v>2016</v>
      </c>
      <c r="Y30" s="159" t="s">
        <v>941</v>
      </c>
      <c r="Z30" s="159">
        <v>2017</v>
      </c>
      <c r="AA30" s="159">
        <v>2017</v>
      </c>
      <c r="AB30" s="159">
        <v>2017</v>
      </c>
      <c r="AC30" s="159">
        <v>2015</v>
      </c>
      <c r="AD30" s="159">
        <v>2015</v>
      </c>
      <c r="AE30" s="159">
        <v>2012</v>
      </c>
      <c r="AF30" s="159">
        <v>2017</v>
      </c>
      <c r="AG30" s="158">
        <v>2006</v>
      </c>
      <c r="AH30" s="159">
        <v>2016</v>
      </c>
      <c r="AI30" s="159">
        <v>2017</v>
      </c>
      <c r="AJ30" s="159">
        <v>2018</v>
      </c>
      <c r="AK30" s="161" t="s">
        <v>1073</v>
      </c>
      <c r="AL30" s="161">
        <v>43524</v>
      </c>
      <c r="AM30" s="183">
        <v>43281</v>
      </c>
      <c r="AN30" s="159">
        <v>2016</v>
      </c>
      <c r="AO30" s="159">
        <v>2016</v>
      </c>
      <c r="AP30" s="159">
        <v>2014</v>
      </c>
      <c r="AQ30" s="159">
        <v>2014</v>
      </c>
      <c r="AR30" s="159">
        <v>2015</v>
      </c>
      <c r="AS30" s="159">
        <v>2017</v>
      </c>
      <c r="AT30" s="159">
        <v>2018</v>
      </c>
      <c r="AU30" s="159">
        <v>2016</v>
      </c>
      <c r="AV30" s="159">
        <v>2015</v>
      </c>
      <c r="AW30" s="159">
        <v>2016</v>
      </c>
      <c r="AX30" s="159">
        <v>2017</v>
      </c>
      <c r="AY30" s="159">
        <v>2014</v>
      </c>
      <c r="AZ30" s="166">
        <v>2015</v>
      </c>
      <c r="BA30" s="166">
        <v>2015</v>
      </c>
      <c r="BB30" s="159">
        <v>2017</v>
      </c>
      <c r="BC30" s="159">
        <v>2017</v>
      </c>
      <c r="BD30" s="159">
        <v>2015</v>
      </c>
      <c r="BE30" s="159"/>
      <c r="BF30" s="104"/>
    </row>
    <row r="31" spans="1:58" x14ac:dyDescent="0.35">
      <c r="A31" s="128" t="str">
        <f>'Indicator Data'!A33</f>
        <v>Cabo Verde</v>
      </c>
      <c r="B31" s="107" t="str">
        <f>'Indicator Data'!B33</f>
        <v>CPV</v>
      </c>
      <c r="C31" s="157">
        <v>2015</v>
      </c>
      <c r="D31" s="157">
        <v>2015</v>
      </c>
      <c r="E31" s="157">
        <v>2015</v>
      </c>
      <c r="F31" s="157">
        <v>2015</v>
      </c>
      <c r="G31" s="157">
        <v>2015</v>
      </c>
      <c r="H31" s="157">
        <v>2015</v>
      </c>
      <c r="I31" s="157">
        <v>2015</v>
      </c>
      <c r="J31" s="157">
        <v>2016</v>
      </c>
      <c r="K31" s="157">
        <v>2016</v>
      </c>
      <c r="L31" s="157">
        <v>2016</v>
      </c>
      <c r="M31" s="159">
        <v>2019</v>
      </c>
      <c r="N31" s="159">
        <v>2019</v>
      </c>
      <c r="O31" s="159">
        <v>2018</v>
      </c>
      <c r="P31" s="159">
        <v>2018</v>
      </c>
      <c r="Q31" s="159">
        <v>2017</v>
      </c>
      <c r="R31" s="159" t="s">
        <v>941</v>
      </c>
      <c r="S31" s="159">
        <v>2019</v>
      </c>
      <c r="T31" s="159">
        <v>2016</v>
      </c>
      <c r="U31" s="159">
        <v>2017</v>
      </c>
      <c r="V31" s="159">
        <v>2017</v>
      </c>
      <c r="W31" s="159">
        <v>2017</v>
      </c>
      <c r="X31" s="159" t="s">
        <v>941</v>
      </c>
      <c r="Y31" s="159">
        <v>2011</v>
      </c>
      <c r="Z31" s="159">
        <v>2017</v>
      </c>
      <c r="AA31" s="159">
        <v>2017</v>
      </c>
      <c r="AB31" s="159">
        <v>2017</v>
      </c>
      <c r="AC31" s="159">
        <v>2015</v>
      </c>
      <c r="AD31" s="159">
        <v>2015</v>
      </c>
      <c r="AE31" s="159">
        <v>2012</v>
      </c>
      <c r="AF31" s="159" t="s">
        <v>941</v>
      </c>
      <c r="AG31" s="158">
        <v>2007</v>
      </c>
      <c r="AH31" s="159">
        <v>2016</v>
      </c>
      <c r="AI31" s="159">
        <v>2017</v>
      </c>
      <c r="AJ31" s="159">
        <v>2018</v>
      </c>
      <c r="AK31" s="161" t="s">
        <v>941</v>
      </c>
      <c r="AL31" s="161" t="s">
        <v>1073</v>
      </c>
      <c r="AM31" s="159" t="s">
        <v>941</v>
      </c>
      <c r="AN31" s="159">
        <v>2016</v>
      </c>
      <c r="AO31" s="159">
        <v>2016</v>
      </c>
      <c r="AP31" s="159">
        <v>2014</v>
      </c>
      <c r="AQ31" s="159">
        <v>2014</v>
      </c>
      <c r="AR31" s="159">
        <v>2015</v>
      </c>
      <c r="AS31" s="159">
        <v>2017</v>
      </c>
      <c r="AT31" s="159">
        <v>2018</v>
      </c>
      <c r="AU31" s="159">
        <v>2016</v>
      </c>
      <c r="AV31" s="159">
        <v>2015</v>
      </c>
      <c r="AW31" s="159">
        <v>2016</v>
      </c>
      <c r="AX31" s="159">
        <v>2017</v>
      </c>
      <c r="AY31" s="159">
        <v>2014</v>
      </c>
      <c r="AZ31" s="166">
        <v>2015</v>
      </c>
      <c r="BA31" s="166">
        <v>2015</v>
      </c>
      <c r="BB31" s="159">
        <v>2017</v>
      </c>
      <c r="BC31" s="159">
        <v>2017</v>
      </c>
      <c r="BD31" s="159">
        <v>2015</v>
      </c>
      <c r="BE31" s="159"/>
      <c r="BF31" s="104"/>
    </row>
    <row r="32" spans="1:58" x14ac:dyDescent="0.35">
      <c r="A32" s="128" t="str">
        <f>'Indicator Data'!A34</f>
        <v>Cambodia</v>
      </c>
      <c r="B32" s="107" t="str">
        <f>'Indicator Data'!B34</f>
        <v>KHM</v>
      </c>
      <c r="C32" s="157">
        <v>2015</v>
      </c>
      <c r="D32" s="157">
        <v>2015</v>
      </c>
      <c r="E32" s="157">
        <v>2015</v>
      </c>
      <c r="F32" s="157">
        <v>2015</v>
      </c>
      <c r="G32" s="157">
        <v>2015</v>
      </c>
      <c r="H32" s="157">
        <v>2015</v>
      </c>
      <c r="I32" s="157">
        <v>2015</v>
      </c>
      <c r="J32" s="157">
        <v>2016</v>
      </c>
      <c r="K32" s="157">
        <v>2016</v>
      </c>
      <c r="L32" s="157">
        <v>2016</v>
      </c>
      <c r="M32" s="159">
        <v>2019</v>
      </c>
      <c r="N32" s="159">
        <v>2019</v>
      </c>
      <c r="O32" s="159">
        <v>2018</v>
      </c>
      <c r="P32" s="159">
        <v>2018</v>
      </c>
      <c r="Q32" s="159">
        <v>2017</v>
      </c>
      <c r="R32" s="159">
        <v>2014</v>
      </c>
      <c r="S32" s="159">
        <v>2019</v>
      </c>
      <c r="T32" s="159">
        <v>2016</v>
      </c>
      <c r="U32" s="159">
        <v>2017</v>
      </c>
      <c r="V32" s="159">
        <v>2017</v>
      </c>
      <c r="W32" s="159">
        <v>2017</v>
      </c>
      <c r="X32" s="159">
        <v>2014</v>
      </c>
      <c r="Y32" s="159">
        <v>2012</v>
      </c>
      <c r="Z32" s="159">
        <v>2017</v>
      </c>
      <c r="AA32" s="159">
        <v>2017</v>
      </c>
      <c r="AB32" s="159">
        <v>2017</v>
      </c>
      <c r="AC32" s="159">
        <v>2015</v>
      </c>
      <c r="AD32" s="159">
        <v>2015</v>
      </c>
      <c r="AE32" s="159">
        <v>2012</v>
      </c>
      <c r="AF32" s="159">
        <v>2017</v>
      </c>
      <c r="AG32" s="158">
        <v>2012</v>
      </c>
      <c r="AH32" s="159">
        <v>2016</v>
      </c>
      <c r="AI32" s="159">
        <v>2017</v>
      </c>
      <c r="AJ32" s="159">
        <v>2018</v>
      </c>
      <c r="AK32" s="161" t="s">
        <v>941</v>
      </c>
      <c r="AL32" s="161" t="s">
        <v>1073</v>
      </c>
      <c r="AM32" s="159" t="s">
        <v>941</v>
      </c>
      <c r="AN32" s="159">
        <v>2016</v>
      </c>
      <c r="AO32" s="159">
        <v>2016</v>
      </c>
      <c r="AP32" s="159">
        <v>2014</v>
      </c>
      <c r="AQ32" s="159">
        <v>2014</v>
      </c>
      <c r="AR32" s="159">
        <v>2013</v>
      </c>
      <c r="AS32" s="159">
        <v>2017</v>
      </c>
      <c r="AT32" s="159">
        <v>2018</v>
      </c>
      <c r="AU32" s="159">
        <v>2016</v>
      </c>
      <c r="AV32" s="159">
        <v>2015</v>
      </c>
      <c r="AW32" s="159">
        <v>2016</v>
      </c>
      <c r="AX32" s="159">
        <v>2017</v>
      </c>
      <c r="AY32" s="159">
        <v>2014</v>
      </c>
      <c r="AZ32" s="166">
        <v>2015</v>
      </c>
      <c r="BA32" s="166">
        <v>2015</v>
      </c>
      <c r="BB32" s="159">
        <v>2017</v>
      </c>
      <c r="BC32" s="159">
        <v>2017</v>
      </c>
      <c r="BD32" s="159">
        <v>2015</v>
      </c>
      <c r="BE32" s="159"/>
      <c r="BF32" s="104"/>
    </row>
    <row r="33" spans="1:58" x14ac:dyDescent="0.35">
      <c r="A33" s="128" t="str">
        <f>'Indicator Data'!A35</f>
        <v>Cameroon</v>
      </c>
      <c r="B33" s="107" t="str">
        <f>'Indicator Data'!B35</f>
        <v>CMR</v>
      </c>
      <c r="C33" s="157">
        <v>2015</v>
      </c>
      <c r="D33" s="157">
        <v>2015</v>
      </c>
      <c r="E33" s="157">
        <v>2015</v>
      </c>
      <c r="F33" s="157">
        <v>2015</v>
      </c>
      <c r="G33" s="157">
        <v>2015</v>
      </c>
      <c r="H33" s="157">
        <v>2015</v>
      </c>
      <c r="I33" s="157">
        <v>2015</v>
      </c>
      <c r="J33" s="157">
        <v>2016</v>
      </c>
      <c r="K33" s="157">
        <v>2016</v>
      </c>
      <c r="L33" s="157">
        <v>2016</v>
      </c>
      <c r="M33" s="159">
        <v>2019</v>
      </c>
      <c r="N33" s="159">
        <v>2019</v>
      </c>
      <c r="O33" s="159">
        <v>2018</v>
      </c>
      <c r="P33" s="159">
        <v>2018</v>
      </c>
      <c r="Q33" s="159">
        <v>2017</v>
      </c>
      <c r="R33" s="159">
        <v>2011</v>
      </c>
      <c r="S33" s="159">
        <v>2019</v>
      </c>
      <c r="T33" s="159">
        <v>2016</v>
      </c>
      <c r="U33" s="159">
        <v>2017</v>
      </c>
      <c r="V33" s="159">
        <v>2017</v>
      </c>
      <c r="W33" s="159">
        <v>2017</v>
      </c>
      <c r="X33" s="159">
        <v>2011</v>
      </c>
      <c r="Y33" s="159">
        <v>2009</v>
      </c>
      <c r="Z33" s="159">
        <v>2017</v>
      </c>
      <c r="AA33" s="159">
        <v>2017</v>
      </c>
      <c r="AB33" s="159">
        <v>2017</v>
      </c>
      <c r="AC33" s="159">
        <v>2015</v>
      </c>
      <c r="AD33" s="159">
        <v>2015</v>
      </c>
      <c r="AE33" s="159">
        <v>2012</v>
      </c>
      <c r="AF33" s="159">
        <v>2017</v>
      </c>
      <c r="AG33" s="158">
        <v>2014</v>
      </c>
      <c r="AH33" s="159">
        <v>2016</v>
      </c>
      <c r="AI33" s="159">
        <v>2017</v>
      </c>
      <c r="AJ33" s="159">
        <v>2018</v>
      </c>
      <c r="AK33" s="161">
        <v>43524</v>
      </c>
      <c r="AL33" s="161">
        <v>43524</v>
      </c>
      <c r="AM33" s="159" t="s">
        <v>941</v>
      </c>
      <c r="AN33" s="159">
        <v>2016</v>
      </c>
      <c r="AO33" s="159">
        <v>2016</v>
      </c>
      <c r="AP33" s="159">
        <v>2014</v>
      </c>
      <c r="AQ33" s="159">
        <v>2014</v>
      </c>
      <c r="AR33" s="159">
        <v>2015</v>
      </c>
      <c r="AS33" s="159">
        <v>2017</v>
      </c>
      <c r="AT33" s="159">
        <v>2018</v>
      </c>
      <c r="AU33" s="159">
        <v>2016</v>
      </c>
      <c r="AV33" s="159">
        <v>2015</v>
      </c>
      <c r="AW33" s="159">
        <v>2016</v>
      </c>
      <c r="AX33" s="159">
        <v>2017</v>
      </c>
      <c r="AY33" s="159">
        <v>2014</v>
      </c>
      <c r="AZ33" s="166">
        <v>2015</v>
      </c>
      <c r="BA33" s="166">
        <v>2015</v>
      </c>
      <c r="BB33" s="159">
        <v>2017</v>
      </c>
      <c r="BC33" s="159">
        <v>2017</v>
      </c>
      <c r="BD33" s="159">
        <v>2015</v>
      </c>
      <c r="BE33" s="159"/>
      <c r="BF33" s="104"/>
    </row>
    <row r="34" spans="1:58" x14ac:dyDescent="0.35">
      <c r="A34" s="128" t="str">
        <f>'Indicator Data'!A36</f>
        <v>Canada</v>
      </c>
      <c r="B34" s="107" t="str">
        <f>'Indicator Data'!B36</f>
        <v>CAN</v>
      </c>
      <c r="C34" s="157">
        <v>2015</v>
      </c>
      <c r="D34" s="157">
        <v>2015</v>
      </c>
      <c r="E34" s="157">
        <v>2015</v>
      </c>
      <c r="F34" s="157">
        <v>2015</v>
      </c>
      <c r="G34" s="157">
        <v>2015</v>
      </c>
      <c r="H34" s="157">
        <v>2015</v>
      </c>
      <c r="I34" s="157">
        <v>2015</v>
      </c>
      <c r="J34" s="157">
        <v>2016</v>
      </c>
      <c r="K34" s="157">
        <v>2016</v>
      </c>
      <c r="L34" s="157">
        <v>2016</v>
      </c>
      <c r="M34" s="159">
        <v>2019</v>
      </c>
      <c r="N34" s="159">
        <v>2019</v>
      </c>
      <c r="O34" s="159">
        <v>2018</v>
      </c>
      <c r="P34" s="159">
        <v>2018</v>
      </c>
      <c r="Q34" s="159">
        <v>2017</v>
      </c>
      <c r="R34" s="159" t="s">
        <v>941</v>
      </c>
      <c r="S34" s="159">
        <v>2019</v>
      </c>
      <c r="T34" s="159">
        <v>2016</v>
      </c>
      <c r="U34" s="159">
        <v>2017</v>
      </c>
      <c r="V34" s="159" t="s">
        <v>941</v>
      </c>
      <c r="W34" s="159">
        <v>2017</v>
      </c>
      <c r="X34" s="159" t="s">
        <v>941</v>
      </c>
      <c r="Y34" s="159">
        <v>2010</v>
      </c>
      <c r="Z34" s="159">
        <v>2017</v>
      </c>
      <c r="AA34" s="159">
        <v>2017</v>
      </c>
      <c r="AB34" s="159" t="s">
        <v>941</v>
      </c>
      <c r="AC34" s="159">
        <v>2015</v>
      </c>
      <c r="AD34" s="159">
        <v>2015</v>
      </c>
      <c r="AE34" s="159" t="s">
        <v>941</v>
      </c>
      <c r="AF34" s="159">
        <v>2017</v>
      </c>
      <c r="AG34" s="158">
        <v>2010</v>
      </c>
      <c r="AH34" s="159">
        <v>2016</v>
      </c>
      <c r="AI34" s="159">
        <v>2017</v>
      </c>
      <c r="AJ34" s="159">
        <v>2018</v>
      </c>
      <c r="AK34" s="161" t="s">
        <v>941</v>
      </c>
      <c r="AL34" s="161" t="s">
        <v>1073</v>
      </c>
      <c r="AM34" s="159" t="s">
        <v>941</v>
      </c>
      <c r="AN34" s="159">
        <v>2016</v>
      </c>
      <c r="AO34" s="159">
        <v>2016</v>
      </c>
      <c r="AP34" s="159">
        <v>2014</v>
      </c>
      <c r="AQ34" s="159">
        <v>2014</v>
      </c>
      <c r="AR34" s="159">
        <v>2013</v>
      </c>
      <c r="AS34" s="159">
        <v>2017</v>
      </c>
      <c r="AT34" s="159">
        <v>2018</v>
      </c>
      <c r="AU34" s="159">
        <v>2016</v>
      </c>
      <c r="AV34" s="159" t="s">
        <v>941</v>
      </c>
      <c r="AW34" s="159">
        <v>2016</v>
      </c>
      <c r="AX34" s="159">
        <v>2017</v>
      </c>
      <c r="AY34" s="159">
        <v>2014</v>
      </c>
      <c r="AZ34" s="166">
        <v>2015</v>
      </c>
      <c r="BA34" s="166">
        <v>2015</v>
      </c>
      <c r="BB34" s="159">
        <v>2017</v>
      </c>
      <c r="BC34" s="159">
        <v>2017</v>
      </c>
      <c r="BD34" s="159">
        <v>2015</v>
      </c>
      <c r="BE34" s="159"/>
      <c r="BF34" s="104"/>
    </row>
    <row r="35" spans="1:58" x14ac:dyDescent="0.35">
      <c r="A35" s="128" t="str">
        <f>'Indicator Data'!A37</f>
        <v>Central African Republic</v>
      </c>
      <c r="B35" s="107" t="str">
        <f>'Indicator Data'!B37</f>
        <v>CAF</v>
      </c>
      <c r="C35" s="157">
        <v>2015</v>
      </c>
      <c r="D35" s="157">
        <v>2015</v>
      </c>
      <c r="E35" s="157">
        <v>2015</v>
      </c>
      <c r="F35" s="157">
        <v>2015</v>
      </c>
      <c r="G35" s="157">
        <v>2015</v>
      </c>
      <c r="H35" s="157">
        <v>2015</v>
      </c>
      <c r="I35" s="157">
        <v>2015</v>
      </c>
      <c r="J35" s="157">
        <v>2016</v>
      </c>
      <c r="K35" s="157">
        <v>2016</v>
      </c>
      <c r="L35" s="157">
        <v>2016</v>
      </c>
      <c r="M35" s="159">
        <v>2019</v>
      </c>
      <c r="N35" s="159">
        <v>2019</v>
      </c>
      <c r="O35" s="159">
        <v>2018</v>
      </c>
      <c r="P35" s="159">
        <v>2018</v>
      </c>
      <c r="Q35" s="159">
        <v>2017</v>
      </c>
      <c r="R35" s="159">
        <v>2010</v>
      </c>
      <c r="S35" s="159">
        <v>2019</v>
      </c>
      <c r="T35" s="159">
        <v>2016</v>
      </c>
      <c r="U35" s="159">
        <v>2017</v>
      </c>
      <c r="V35" s="159">
        <v>2017</v>
      </c>
      <c r="W35" s="159">
        <v>2017</v>
      </c>
      <c r="X35" s="159">
        <v>2010</v>
      </c>
      <c r="Y35" s="159">
        <v>2009</v>
      </c>
      <c r="Z35" s="159">
        <v>2017</v>
      </c>
      <c r="AA35" s="159">
        <v>2017</v>
      </c>
      <c r="AB35" s="159">
        <v>2017</v>
      </c>
      <c r="AC35" s="159">
        <v>2015</v>
      </c>
      <c r="AD35" s="159">
        <v>2015</v>
      </c>
      <c r="AE35" s="159">
        <v>2012</v>
      </c>
      <c r="AF35" s="159">
        <v>2017</v>
      </c>
      <c r="AG35" s="158">
        <v>2008</v>
      </c>
      <c r="AH35" s="159">
        <v>2016</v>
      </c>
      <c r="AI35" s="159">
        <v>2017</v>
      </c>
      <c r="AJ35" s="159">
        <v>2018</v>
      </c>
      <c r="AK35" s="161" t="s">
        <v>941</v>
      </c>
      <c r="AL35" s="161">
        <v>43524</v>
      </c>
      <c r="AM35" s="183">
        <v>43281</v>
      </c>
      <c r="AN35" s="159">
        <v>2016</v>
      </c>
      <c r="AO35" s="159">
        <v>2016</v>
      </c>
      <c r="AP35" s="159" t="s">
        <v>941</v>
      </c>
      <c r="AQ35" s="159" t="s">
        <v>941</v>
      </c>
      <c r="AR35" s="159" t="s">
        <v>941</v>
      </c>
      <c r="AS35" s="159">
        <v>2017</v>
      </c>
      <c r="AT35" s="159">
        <v>2018</v>
      </c>
      <c r="AU35" s="159">
        <v>2016</v>
      </c>
      <c r="AV35" s="159">
        <v>2015</v>
      </c>
      <c r="AW35" s="159">
        <v>2016</v>
      </c>
      <c r="AX35" s="159">
        <v>2016</v>
      </c>
      <c r="AY35" s="159">
        <v>2014</v>
      </c>
      <c r="AZ35" s="166">
        <v>2015</v>
      </c>
      <c r="BA35" s="166">
        <v>2015</v>
      </c>
      <c r="BB35" s="159">
        <v>2017</v>
      </c>
      <c r="BC35" s="159">
        <v>2017</v>
      </c>
      <c r="BD35" s="159">
        <v>2015</v>
      </c>
      <c r="BE35" s="159"/>
      <c r="BF35" s="104"/>
    </row>
    <row r="36" spans="1:58" x14ac:dyDescent="0.35">
      <c r="A36" s="128" t="str">
        <f>'Indicator Data'!A38</f>
        <v>Chad</v>
      </c>
      <c r="B36" s="107" t="str">
        <f>'Indicator Data'!B38</f>
        <v>TCD</v>
      </c>
      <c r="C36" s="157">
        <v>2015</v>
      </c>
      <c r="D36" s="157">
        <v>2015</v>
      </c>
      <c r="E36" s="157">
        <v>2015</v>
      </c>
      <c r="F36" s="157">
        <v>2015</v>
      </c>
      <c r="G36" s="157">
        <v>2015</v>
      </c>
      <c r="H36" s="157">
        <v>2015</v>
      </c>
      <c r="I36" s="157">
        <v>2015</v>
      </c>
      <c r="J36" s="157">
        <v>2016</v>
      </c>
      <c r="K36" s="157">
        <v>2016</v>
      </c>
      <c r="L36" s="157">
        <v>2016</v>
      </c>
      <c r="M36" s="159">
        <v>2019</v>
      </c>
      <c r="N36" s="159">
        <v>2019</v>
      </c>
      <c r="O36" s="159">
        <v>2018</v>
      </c>
      <c r="P36" s="159">
        <v>2018</v>
      </c>
      <c r="Q36" s="159">
        <v>2017</v>
      </c>
      <c r="R36" s="159">
        <v>2015</v>
      </c>
      <c r="S36" s="159">
        <v>2019</v>
      </c>
      <c r="T36" s="159">
        <v>2016</v>
      </c>
      <c r="U36" s="159">
        <v>2017</v>
      </c>
      <c r="V36" s="159">
        <v>2017</v>
      </c>
      <c r="W36" s="159">
        <v>2017</v>
      </c>
      <c r="X36" s="159">
        <v>2015</v>
      </c>
      <c r="Y36" s="159" t="s">
        <v>941</v>
      </c>
      <c r="Z36" s="159">
        <v>2017</v>
      </c>
      <c r="AA36" s="159">
        <v>2017</v>
      </c>
      <c r="AB36" s="159">
        <v>2017</v>
      </c>
      <c r="AC36" s="159">
        <v>2015</v>
      </c>
      <c r="AD36" s="159">
        <v>2015</v>
      </c>
      <c r="AE36" s="159">
        <v>2012</v>
      </c>
      <c r="AF36" s="159">
        <v>2017</v>
      </c>
      <c r="AG36" s="158">
        <v>2011</v>
      </c>
      <c r="AH36" s="159">
        <v>2016</v>
      </c>
      <c r="AI36" s="159">
        <v>2017</v>
      </c>
      <c r="AJ36" s="159">
        <v>2018</v>
      </c>
      <c r="AK36" s="161">
        <v>43524</v>
      </c>
      <c r="AL36" s="161">
        <v>43496</v>
      </c>
      <c r="AM36" s="183">
        <v>43281</v>
      </c>
      <c r="AN36" s="159">
        <v>2016</v>
      </c>
      <c r="AO36" s="159">
        <v>2016</v>
      </c>
      <c r="AP36" s="159">
        <v>2011</v>
      </c>
      <c r="AQ36" s="159" t="s">
        <v>941</v>
      </c>
      <c r="AR36" s="159" t="s">
        <v>941</v>
      </c>
      <c r="AS36" s="159">
        <v>2017</v>
      </c>
      <c r="AT36" s="159">
        <v>2018</v>
      </c>
      <c r="AU36" s="159">
        <v>2016</v>
      </c>
      <c r="AV36" s="159">
        <v>2016</v>
      </c>
      <c r="AW36" s="159">
        <v>2015</v>
      </c>
      <c r="AX36" s="159">
        <v>2016</v>
      </c>
      <c r="AY36" s="159">
        <v>2014</v>
      </c>
      <c r="AZ36" s="166">
        <v>2015</v>
      </c>
      <c r="BA36" s="166">
        <v>2015</v>
      </c>
      <c r="BB36" s="159">
        <v>2017</v>
      </c>
      <c r="BC36" s="159">
        <v>2017</v>
      </c>
      <c r="BD36" s="159">
        <v>2015</v>
      </c>
      <c r="BE36" s="159"/>
      <c r="BF36" s="104"/>
    </row>
    <row r="37" spans="1:58" x14ac:dyDescent="0.35">
      <c r="A37" s="128" t="str">
        <f>'Indicator Data'!A39</f>
        <v>Chile</v>
      </c>
      <c r="B37" s="107" t="str">
        <f>'Indicator Data'!B39</f>
        <v>CHL</v>
      </c>
      <c r="C37" s="157">
        <v>2015</v>
      </c>
      <c r="D37" s="157">
        <v>2015</v>
      </c>
      <c r="E37" s="157">
        <v>2015</v>
      </c>
      <c r="F37" s="157">
        <v>2015</v>
      </c>
      <c r="G37" s="157">
        <v>2015</v>
      </c>
      <c r="H37" s="157">
        <v>2015</v>
      </c>
      <c r="I37" s="157">
        <v>2015</v>
      </c>
      <c r="J37" s="157">
        <v>2016</v>
      </c>
      <c r="K37" s="157">
        <v>2016</v>
      </c>
      <c r="L37" s="157">
        <v>2016</v>
      </c>
      <c r="M37" s="159">
        <v>2019</v>
      </c>
      <c r="N37" s="159">
        <v>2019</v>
      </c>
      <c r="O37" s="159">
        <v>2018</v>
      </c>
      <c r="P37" s="159">
        <v>2018</v>
      </c>
      <c r="Q37" s="159">
        <v>2017</v>
      </c>
      <c r="R37" s="159" t="s">
        <v>941</v>
      </c>
      <c r="S37" s="159">
        <v>2019</v>
      </c>
      <c r="T37" s="159">
        <v>2016</v>
      </c>
      <c r="U37" s="159">
        <v>2017</v>
      </c>
      <c r="V37" s="159">
        <v>2017</v>
      </c>
      <c r="W37" s="159">
        <v>2017</v>
      </c>
      <c r="X37" s="159">
        <v>2014</v>
      </c>
      <c r="Y37" s="159">
        <v>2010</v>
      </c>
      <c r="Z37" s="159">
        <v>2017</v>
      </c>
      <c r="AA37" s="159">
        <v>2017</v>
      </c>
      <c r="AB37" s="159">
        <v>2017</v>
      </c>
      <c r="AC37" s="159">
        <v>2015</v>
      </c>
      <c r="AD37" s="159">
        <v>2015</v>
      </c>
      <c r="AE37" s="159" t="s">
        <v>941</v>
      </c>
      <c r="AF37" s="159">
        <v>2017</v>
      </c>
      <c r="AG37" s="158">
        <v>2013</v>
      </c>
      <c r="AH37" s="159">
        <v>2016</v>
      </c>
      <c r="AI37" s="159">
        <v>2017</v>
      </c>
      <c r="AJ37" s="159">
        <v>2018</v>
      </c>
      <c r="AK37" s="161" t="s">
        <v>941</v>
      </c>
      <c r="AL37" s="161" t="s">
        <v>1073</v>
      </c>
      <c r="AM37" s="159" t="s">
        <v>941</v>
      </c>
      <c r="AN37" s="159">
        <v>2016</v>
      </c>
      <c r="AO37" s="159">
        <v>2016</v>
      </c>
      <c r="AP37" s="159">
        <v>2014</v>
      </c>
      <c r="AQ37" s="159">
        <v>2014</v>
      </c>
      <c r="AR37" s="159">
        <v>2013</v>
      </c>
      <c r="AS37" s="159">
        <v>2017</v>
      </c>
      <c r="AT37" s="159">
        <v>2018</v>
      </c>
      <c r="AU37" s="159">
        <v>2016</v>
      </c>
      <c r="AV37" s="159">
        <v>2015</v>
      </c>
      <c r="AW37" s="159">
        <v>2016</v>
      </c>
      <c r="AX37" s="159">
        <v>2017</v>
      </c>
      <c r="AY37" s="159">
        <v>2014</v>
      </c>
      <c r="AZ37" s="166">
        <v>2015</v>
      </c>
      <c r="BA37" s="166">
        <v>2015</v>
      </c>
      <c r="BB37" s="159">
        <v>2017</v>
      </c>
      <c r="BC37" s="159">
        <v>2017</v>
      </c>
      <c r="BD37" s="159">
        <v>2015</v>
      </c>
      <c r="BE37" s="159"/>
      <c r="BF37" s="104"/>
    </row>
    <row r="38" spans="1:58" x14ac:dyDescent="0.35">
      <c r="A38" s="128" t="str">
        <f>'Indicator Data'!A40</f>
        <v>China</v>
      </c>
      <c r="B38" s="107" t="str">
        <f>'Indicator Data'!B40</f>
        <v>CHN</v>
      </c>
      <c r="C38" s="157">
        <v>2015</v>
      </c>
      <c r="D38" s="157">
        <v>2015</v>
      </c>
      <c r="E38" s="157">
        <v>2015</v>
      </c>
      <c r="F38" s="157">
        <v>2015</v>
      </c>
      <c r="G38" s="157">
        <v>2015</v>
      </c>
      <c r="H38" s="157">
        <v>2015</v>
      </c>
      <c r="I38" s="157">
        <v>2015</v>
      </c>
      <c r="J38" s="157">
        <v>2016</v>
      </c>
      <c r="K38" s="157">
        <v>2016</v>
      </c>
      <c r="L38" s="157">
        <v>2016</v>
      </c>
      <c r="M38" s="159">
        <v>2019</v>
      </c>
      <c r="N38" s="159">
        <v>2019</v>
      </c>
      <c r="O38" s="159">
        <v>2018</v>
      </c>
      <c r="P38" s="159">
        <v>2018</v>
      </c>
      <c r="Q38" s="159">
        <v>2017</v>
      </c>
      <c r="R38" s="159">
        <v>2012</v>
      </c>
      <c r="S38" s="159">
        <v>2019</v>
      </c>
      <c r="T38" s="159">
        <v>2016</v>
      </c>
      <c r="U38" s="159">
        <v>2017</v>
      </c>
      <c r="V38" s="159">
        <v>2017</v>
      </c>
      <c r="W38" s="159">
        <v>2017</v>
      </c>
      <c r="X38" s="159">
        <v>2010</v>
      </c>
      <c r="Y38" s="159">
        <v>2012</v>
      </c>
      <c r="Z38" s="159">
        <v>2017</v>
      </c>
      <c r="AA38" s="159">
        <v>2017</v>
      </c>
      <c r="AB38" s="159" t="s">
        <v>941</v>
      </c>
      <c r="AC38" s="159">
        <v>2015</v>
      </c>
      <c r="AD38" s="159">
        <v>2015</v>
      </c>
      <c r="AE38" s="159">
        <v>2012</v>
      </c>
      <c r="AF38" s="159">
        <v>2017</v>
      </c>
      <c r="AG38" s="158">
        <v>2012</v>
      </c>
      <c r="AH38" s="159">
        <v>2016</v>
      </c>
      <c r="AI38" s="159">
        <v>2017</v>
      </c>
      <c r="AJ38" s="159">
        <v>2018</v>
      </c>
      <c r="AK38" s="161" t="s">
        <v>941</v>
      </c>
      <c r="AL38" s="161" t="s">
        <v>1073</v>
      </c>
      <c r="AM38" s="159" t="s">
        <v>941</v>
      </c>
      <c r="AN38" s="159">
        <v>2016</v>
      </c>
      <c r="AO38" s="159">
        <v>2016</v>
      </c>
      <c r="AP38" s="159">
        <v>2014</v>
      </c>
      <c r="AQ38" s="159">
        <v>2014</v>
      </c>
      <c r="AR38" s="159">
        <v>2013</v>
      </c>
      <c r="AS38" s="159">
        <v>2017</v>
      </c>
      <c r="AT38" s="159">
        <v>2018</v>
      </c>
      <c r="AU38" s="159">
        <v>2016</v>
      </c>
      <c r="AV38" s="159">
        <v>2015</v>
      </c>
      <c r="AW38" s="159">
        <v>2016</v>
      </c>
      <c r="AX38" s="159">
        <v>2017</v>
      </c>
      <c r="AY38" s="159">
        <v>2014</v>
      </c>
      <c r="AZ38" s="166">
        <v>2015</v>
      </c>
      <c r="BA38" s="166">
        <v>2015</v>
      </c>
      <c r="BB38" s="159">
        <v>2017</v>
      </c>
      <c r="BC38" s="159">
        <v>2017</v>
      </c>
      <c r="BD38" s="159">
        <v>2015</v>
      </c>
      <c r="BE38" s="159"/>
      <c r="BF38" s="104"/>
    </row>
    <row r="39" spans="1:58" x14ac:dyDescent="0.35">
      <c r="A39" s="128" t="str">
        <f>'Indicator Data'!A41</f>
        <v>Colombia</v>
      </c>
      <c r="B39" s="107" t="str">
        <f>'Indicator Data'!B41</f>
        <v>COL</v>
      </c>
      <c r="C39" s="157">
        <v>2015</v>
      </c>
      <c r="D39" s="157">
        <v>2015</v>
      </c>
      <c r="E39" s="157">
        <v>2015</v>
      </c>
      <c r="F39" s="157">
        <v>2015</v>
      </c>
      <c r="G39" s="157">
        <v>2015</v>
      </c>
      <c r="H39" s="157">
        <v>2015</v>
      </c>
      <c r="I39" s="157">
        <v>2015</v>
      </c>
      <c r="J39" s="157">
        <v>2016</v>
      </c>
      <c r="K39" s="157">
        <v>2016</v>
      </c>
      <c r="L39" s="157">
        <v>2016</v>
      </c>
      <c r="M39" s="159">
        <v>2019</v>
      </c>
      <c r="N39" s="159">
        <v>2019</v>
      </c>
      <c r="O39" s="159">
        <v>2018</v>
      </c>
      <c r="P39" s="159">
        <v>2018</v>
      </c>
      <c r="Q39" s="159">
        <v>2017</v>
      </c>
      <c r="R39" s="159">
        <v>2016</v>
      </c>
      <c r="S39" s="159">
        <v>2019</v>
      </c>
      <c r="T39" s="159">
        <v>2016</v>
      </c>
      <c r="U39" s="159">
        <v>2017</v>
      </c>
      <c r="V39" s="159">
        <v>2017</v>
      </c>
      <c r="W39" s="159">
        <v>2017</v>
      </c>
      <c r="X39" s="159">
        <v>2010</v>
      </c>
      <c r="Y39" s="159">
        <v>2010</v>
      </c>
      <c r="Z39" s="159">
        <v>2017</v>
      </c>
      <c r="AA39" s="159">
        <v>2017</v>
      </c>
      <c r="AB39" s="159">
        <v>2017</v>
      </c>
      <c r="AC39" s="159">
        <v>2015</v>
      </c>
      <c r="AD39" s="159">
        <v>2015</v>
      </c>
      <c r="AE39" s="159">
        <v>2012</v>
      </c>
      <c r="AF39" s="159">
        <v>2017</v>
      </c>
      <c r="AG39" s="158">
        <v>2016</v>
      </c>
      <c r="AH39" s="159">
        <v>2016</v>
      </c>
      <c r="AI39" s="159">
        <v>2017</v>
      </c>
      <c r="AJ39" s="159">
        <v>2018</v>
      </c>
      <c r="AK39" s="161" t="s">
        <v>1072</v>
      </c>
      <c r="AL39" s="161" t="s">
        <v>1073</v>
      </c>
      <c r="AM39" s="183">
        <v>43281</v>
      </c>
      <c r="AN39" s="159">
        <v>2016</v>
      </c>
      <c r="AO39" s="159">
        <v>2016</v>
      </c>
      <c r="AP39" s="159">
        <v>2014</v>
      </c>
      <c r="AQ39" s="159">
        <v>2014</v>
      </c>
      <c r="AR39" s="159">
        <v>2015</v>
      </c>
      <c r="AS39" s="159">
        <v>2017</v>
      </c>
      <c r="AT39" s="159">
        <v>2018</v>
      </c>
      <c r="AU39" s="159">
        <v>2016</v>
      </c>
      <c r="AV39" s="159">
        <v>2015</v>
      </c>
      <c r="AW39" s="159">
        <v>2016</v>
      </c>
      <c r="AX39" s="159">
        <v>2017</v>
      </c>
      <c r="AY39" s="159">
        <v>2014</v>
      </c>
      <c r="AZ39" s="166">
        <v>2015</v>
      </c>
      <c r="BA39" s="166">
        <v>2015</v>
      </c>
      <c r="BB39" s="159">
        <v>2017</v>
      </c>
      <c r="BC39" s="159">
        <v>2017</v>
      </c>
      <c r="BD39" s="159">
        <v>2015</v>
      </c>
      <c r="BE39" s="159"/>
      <c r="BF39" s="104"/>
    </row>
    <row r="40" spans="1:58" x14ac:dyDescent="0.35">
      <c r="A40" s="128" t="str">
        <f>'Indicator Data'!A42</f>
        <v>Comoros</v>
      </c>
      <c r="B40" s="107" t="str">
        <f>'Indicator Data'!B42</f>
        <v>COM</v>
      </c>
      <c r="C40" s="157">
        <v>2015</v>
      </c>
      <c r="D40" s="157">
        <v>2015</v>
      </c>
      <c r="E40" s="157">
        <v>2015</v>
      </c>
      <c r="F40" s="157">
        <v>2015</v>
      </c>
      <c r="G40" s="157">
        <v>2015</v>
      </c>
      <c r="H40" s="157">
        <v>2015</v>
      </c>
      <c r="I40" s="157">
        <v>2015</v>
      </c>
      <c r="J40" s="157">
        <v>2016</v>
      </c>
      <c r="K40" s="157">
        <v>2016</v>
      </c>
      <c r="L40" s="157">
        <v>2016</v>
      </c>
      <c r="M40" s="159">
        <v>2019</v>
      </c>
      <c r="N40" s="159">
        <v>2019</v>
      </c>
      <c r="O40" s="159">
        <v>2018</v>
      </c>
      <c r="P40" s="159">
        <v>2018</v>
      </c>
      <c r="Q40" s="159">
        <v>2017</v>
      </c>
      <c r="R40" s="159">
        <v>2012</v>
      </c>
      <c r="S40" s="159">
        <v>2019</v>
      </c>
      <c r="T40" s="159">
        <v>2016</v>
      </c>
      <c r="U40" s="159">
        <v>2017</v>
      </c>
      <c r="V40" s="159">
        <v>2017</v>
      </c>
      <c r="W40" s="159">
        <v>2017</v>
      </c>
      <c r="X40" s="159">
        <v>2012</v>
      </c>
      <c r="Y40" s="159" t="s">
        <v>941</v>
      </c>
      <c r="Z40" s="159">
        <v>2017</v>
      </c>
      <c r="AA40" s="159">
        <v>2017</v>
      </c>
      <c r="AB40" s="159">
        <v>2017</v>
      </c>
      <c r="AC40" s="159">
        <v>2015</v>
      </c>
      <c r="AD40" s="159">
        <v>2015</v>
      </c>
      <c r="AE40" s="159">
        <v>2012</v>
      </c>
      <c r="AF40" s="159" t="s">
        <v>941</v>
      </c>
      <c r="AG40" s="158" t="s">
        <v>941</v>
      </c>
      <c r="AH40" s="159">
        <v>2016</v>
      </c>
      <c r="AI40" s="159">
        <v>2017</v>
      </c>
      <c r="AJ40" s="159">
        <v>2018</v>
      </c>
      <c r="AK40" s="161" t="s">
        <v>941</v>
      </c>
      <c r="AL40" s="161" t="s">
        <v>1073</v>
      </c>
      <c r="AM40" s="159" t="s">
        <v>941</v>
      </c>
      <c r="AN40" s="159">
        <v>2016</v>
      </c>
      <c r="AO40" s="159">
        <v>2016</v>
      </c>
      <c r="AP40" s="159" t="s">
        <v>941</v>
      </c>
      <c r="AQ40" s="159" t="s">
        <v>941</v>
      </c>
      <c r="AR40" s="159">
        <v>2013</v>
      </c>
      <c r="AS40" s="159">
        <v>2017</v>
      </c>
      <c r="AT40" s="159">
        <v>2018</v>
      </c>
      <c r="AU40" s="159">
        <v>2016</v>
      </c>
      <c r="AV40" s="159">
        <v>2015</v>
      </c>
      <c r="AW40" s="159">
        <v>2016</v>
      </c>
      <c r="AX40" s="159">
        <v>2017</v>
      </c>
      <c r="AY40" s="159">
        <v>2014</v>
      </c>
      <c r="AZ40" s="166">
        <v>2015</v>
      </c>
      <c r="BA40" s="166">
        <v>2015</v>
      </c>
      <c r="BB40" s="159">
        <v>2017</v>
      </c>
      <c r="BC40" s="159">
        <v>2017</v>
      </c>
      <c r="BD40" s="159">
        <v>2015</v>
      </c>
      <c r="BE40" s="159"/>
      <c r="BF40" s="104"/>
    </row>
    <row r="41" spans="1:58" x14ac:dyDescent="0.35">
      <c r="A41" s="128" t="str">
        <f>'Indicator Data'!A43</f>
        <v>Congo</v>
      </c>
      <c r="B41" s="107" t="str">
        <f>'Indicator Data'!B43</f>
        <v>COG</v>
      </c>
      <c r="C41" s="157">
        <v>2015</v>
      </c>
      <c r="D41" s="157">
        <v>2015</v>
      </c>
      <c r="E41" s="157">
        <v>2015</v>
      </c>
      <c r="F41" s="157">
        <v>2015</v>
      </c>
      <c r="G41" s="157">
        <v>2015</v>
      </c>
      <c r="H41" s="157">
        <v>2015</v>
      </c>
      <c r="I41" s="157">
        <v>2015</v>
      </c>
      <c r="J41" s="157">
        <v>2016</v>
      </c>
      <c r="K41" s="157">
        <v>2016</v>
      </c>
      <c r="L41" s="157">
        <v>2016</v>
      </c>
      <c r="M41" s="159">
        <v>2019</v>
      </c>
      <c r="N41" s="159">
        <v>2019</v>
      </c>
      <c r="O41" s="159">
        <v>2018</v>
      </c>
      <c r="P41" s="159">
        <v>2018</v>
      </c>
      <c r="Q41" s="159">
        <v>2017</v>
      </c>
      <c r="R41" s="159">
        <v>2012</v>
      </c>
      <c r="S41" s="159">
        <v>2019</v>
      </c>
      <c r="T41" s="159">
        <v>2016</v>
      </c>
      <c r="U41" s="159">
        <v>2017</v>
      </c>
      <c r="V41" s="159">
        <v>2017</v>
      </c>
      <c r="W41" s="159">
        <v>2017</v>
      </c>
      <c r="X41" s="159">
        <v>2015</v>
      </c>
      <c r="Y41" s="159">
        <v>2010</v>
      </c>
      <c r="Z41" s="159">
        <v>2017</v>
      </c>
      <c r="AA41" s="159">
        <v>2017</v>
      </c>
      <c r="AB41" s="159">
        <v>2017</v>
      </c>
      <c r="AC41" s="159">
        <v>2015</v>
      </c>
      <c r="AD41" s="159">
        <v>2015</v>
      </c>
      <c r="AE41" s="159">
        <v>2012</v>
      </c>
      <c r="AF41" s="159">
        <v>2017</v>
      </c>
      <c r="AG41" s="158">
        <v>2011</v>
      </c>
      <c r="AH41" s="159">
        <v>2016</v>
      </c>
      <c r="AI41" s="159">
        <v>2017</v>
      </c>
      <c r="AJ41" s="159">
        <v>2018</v>
      </c>
      <c r="AK41" s="161" t="s">
        <v>1072</v>
      </c>
      <c r="AL41" s="161">
        <v>43524</v>
      </c>
      <c r="AM41" s="183">
        <v>43281</v>
      </c>
      <c r="AN41" s="159">
        <v>2016</v>
      </c>
      <c r="AO41" s="159">
        <v>2016</v>
      </c>
      <c r="AP41" s="159">
        <v>2014</v>
      </c>
      <c r="AQ41" s="159">
        <v>2014</v>
      </c>
      <c r="AR41" s="159" t="s">
        <v>941</v>
      </c>
      <c r="AS41" s="159">
        <v>2017</v>
      </c>
      <c r="AT41" s="159">
        <v>2018</v>
      </c>
      <c r="AU41" s="159">
        <v>2016</v>
      </c>
      <c r="AV41" s="159">
        <v>2015</v>
      </c>
      <c r="AW41" s="159">
        <v>2016</v>
      </c>
      <c r="AX41" s="159">
        <v>2017</v>
      </c>
      <c r="AY41" s="159">
        <v>2014</v>
      </c>
      <c r="AZ41" s="166">
        <v>2015</v>
      </c>
      <c r="BA41" s="166">
        <v>2015</v>
      </c>
      <c r="BB41" s="159">
        <v>2017</v>
      </c>
      <c r="BC41" s="159">
        <v>2017</v>
      </c>
      <c r="BD41" s="159">
        <v>2015</v>
      </c>
      <c r="BE41" s="159"/>
      <c r="BF41" s="104"/>
    </row>
    <row r="42" spans="1:58" x14ac:dyDescent="0.35">
      <c r="A42" s="128" t="str">
        <f>'Indicator Data'!A44</f>
        <v>Congo DR</v>
      </c>
      <c r="B42" s="107" t="str">
        <f>'Indicator Data'!B44</f>
        <v>COD</v>
      </c>
      <c r="C42" s="157">
        <v>2015</v>
      </c>
      <c r="D42" s="157">
        <v>2015</v>
      </c>
      <c r="E42" s="157">
        <v>2015</v>
      </c>
      <c r="F42" s="157">
        <v>2015</v>
      </c>
      <c r="G42" s="157">
        <v>2015</v>
      </c>
      <c r="H42" s="157">
        <v>2015</v>
      </c>
      <c r="I42" s="157">
        <v>2015</v>
      </c>
      <c r="J42" s="157">
        <v>2016</v>
      </c>
      <c r="K42" s="157">
        <v>2016</v>
      </c>
      <c r="L42" s="157">
        <v>2016</v>
      </c>
      <c r="M42" s="159">
        <v>2019</v>
      </c>
      <c r="N42" s="159">
        <v>2019</v>
      </c>
      <c r="O42" s="159">
        <v>2018</v>
      </c>
      <c r="P42" s="159">
        <v>2018</v>
      </c>
      <c r="Q42" s="159">
        <v>2017</v>
      </c>
      <c r="R42" s="159">
        <v>2014</v>
      </c>
      <c r="S42" s="159">
        <v>2019</v>
      </c>
      <c r="T42" s="159">
        <v>2016</v>
      </c>
      <c r="U42" s="159">
        <v>2017</v>
      </c>
      <c r="V42" s="159">
        <v>2017</v>
      </c>
      <c r="W42" s="159">
        <v>2017</v>
      </c>
      <c r="X42" s="159">
        <v>2013</v>
      </c>
      <c r="Y42" s="159" t="s">
        <v>941</v>
      </c>
      <c r="Z42" s="159">
        <v>2017</v>
      </c>
      <c r="AA42" s="159">
        <v>2017</v>
      </c>
      <c r="AB42" s="159">
        <v>2017</v>
      </c>
      <c r="AC42" s="159">
        <v>2015</v>
      </c>
      <c r="AD42" s="159">
        <v>2015</v>
      </c>
      <c r="AE42" s="159">
        <v>2012</v>
      </c>
      <c r="AF42" s="159">
        <v>2017</v>
      </c>
      <c r="AG42" s="158">
        <v>2012</v>
      </c>
      <c r="AH42" s="159">
        <v>2016</v>
      </c>
      <c r="AI42" s="159">
        <v>2017</v>
      </c>
      <c r="AJ42" s="159">
        <v>2018</v>
      </c>
      <c r="AK42" s="161">
        <v>43434</v>
      </c>
      <c r="AL42" s="161">
        <v>43524</v>
      </c>
      <c r="AM42" s="183">
        <v>43281</v>
      </c>
      <c r="AN42" s="159">
        <v>2016</v>
      </c>
      <c r="AO42" s="159">
        <v>2016</v>
      </c>
      <c r="AP42" s="159" t="s">
        <v>941</v>
      </c>
      <c r="AQ42" s="159" t="s">
        <v>941</v>
      </c>
      <c r="AR42" s="159">
        <v>2015</v>
      </c>
      <c r="AS42" s="159">
        <v>2017</v>
      </c>
      <c r="AT42" s="159">
        <v>2018</v>
      </c>
      <c r="AU42" s="159">
        <v>2016</v>
      </c>
      <c r="AV42" s="159">
        <v>2016</v>
      </c>
      <c r="AW42" s="159">
        <v>2015</v>
      </c>
      <c r="AX42" s="159">
        <v>2017</v>
      </c>
      <c r="AY42" s="159">
        <v>2014</v>
      </c>
      <c r="AZ42" s="166">
        <v>2015</v>
      </c>
      <c r="BA42" s="166">
        <v>2015</v>
      </c>
      <c r="BB42" s="159">
        <v>2017</v>
      </c>
      <c r="BC42" s="159">
        <v>2017</v>
      </c>
      <c r="BD42" s="159">
        <v>2015</v>
      </c>
      <c r="BE42" s="159"/>
      <c r="BF42" s="104"/>
    </row>
    <row r="43" spans="1:58" x14ac:dyDescent="0.35">
      <c r="A43" s="128" t="str">
        <f>'Indicator Data'!A45</f>
        <v>Costa Rica</v>
      </c>
      <c r="B43" s="107" t="str">
        <f>'Indicator Data'!B45</f>
        <v>CRI</v>
      </c>
      <c r="C43" s="157">
        <v>2015</v>
      </c>
      <c r="D43" s="157">
        <v>2015</v>
      </c>
      <c r="E43" s="157">
        <v>2015</v>
      </c>
      <c r="F43" s="157">
        <v>2015</v>
      </c>
      <c r="G43" s="157">
        <v>2015</v>
      </c>
      <c r="H43" s="157">
        <v>2015</v>
      </c>
      <c r="I43" s="157">
        <v>2015</v>
      </c>
      <c r="J43" s="157">
        <v>2016</v>
      </c>
      <c r="K43" s="157">
        <v>2016</v>
      </c>
      <c r="L43" s="157">
        <v>2016</v>
      </c>
      <c r="M43" s="159">
        <v>2019</v>
      </c>
      <c r="N43" s="159">
        <v>2019</v>
      </c>
      <c r="O43" s="159">
        <v>2018</v>
      </c>
      <c r="P43" s="159">
        <v>2018</v>
      </c>
      <c r="Q43" s="159">
        <v>2017</v>
      </c>
      <c r="R43" s="159" t="s">
        <v>941</v>
      </c>
      <c r="S43" s="159">
        <v>2019</v>
      </c>
      <c r="T43" s="159">
        <v>2016</v>
      </c>
      <c r="U43" s="159">
        <v>2017</v>
      </c>
      <c r="V43" s="159">
        <v>2017</v>
      </c>
      <c r="W43" s="159">
        <v>2017</v>
      </c>
      <c r="X43" s="159">
        <v>2008</v>
      </c>
      <c r="Y43" s="159">
        <v>2013</v>
      </c>
      <c r="Z43" s="159">
        <v>2017</v>
      </c>
      <c r="AA43" s="159">
        <v>2017</v>
      </c>
      <c r="AB43" s="159">
        <v>2017</v>
      </c>
      <c r="AC43" s="159">
        <v>2015</v>
      </c>
      <c r="AD43" s="159">
        <v>2015</v>
      </c>
      <c r="AE43" s="159">
        <v>2012</v>
      </c>
      <c r="AF43" s="159">
        <v>2017</v>
      </c>
      <c r="AG43" s="158">
        <v>2016</v>
      </c>
      <c r="AH43" s="159">
        <v>2016</v>
      </c>
      <c r="AI43" s="159">
        <v>2017</v>
      </c>
      <c r="AJ43" s="159">
        <v>2018</v>
      </c>
      <c r="AK43" s="161" t="s">
        <v>941</v>
      </c>
      <c r="AL43" s="161" t="s">
        <v>1073</v>
      </c>
      <c r="AM43" s="159" t="s">
        <v>941</v>
      </c>
      <c r="AN43" s="159">
        <v>2016</v>
      </c>
      <c r="AO43" s="159">
        <v>2016</v>
      </c>
      <c r="AP43" s="159">
        <v>2014</v>
      </c>
      <c r="AQ43" s="159">
        <v>2014</v>
      </c>
      <c r="AR43" s="159">
        <v>2013</v>
      </c>
      <c r="AS43" s="159">
        <v>2017</v>
      </c>
      <c r="AT43" s="159">
        <v>2018</v>
      </c>
      <c r="AU43" s="159">
        <v>2016</v>
      </c>
      <c r="AV43" s="159">
        <v>2015</v>
      </c>
      <c r="AW43" s="159">
        <v>2016</v>
      </c>
      <c r="AX43" s="159">
        <v>2017</v>
      </c>
      <c r="AY43" s="159">
        <v>2014</v>
      </c>
      <c r="AZ43" s="166">
        <v>2015</v>
      </c>
      <c r="BA43" s="166">
        <v>2015</v>
      </c>
      <c r="BB43" s="159">
        <v>2017</v>
      </c>
      <c r="BC43" s="159">
        <v>2017</v>
      </c>
      <c r="BD43" s="159">
        <v>2015</v>
      </c>
      <c r="BE43" s="159"/>
      <c r="BF43" s="104"/>
    </row>
    <row r="44" spans="1:58" x14ac:dyDescent="0.35">
      <c r="A44" s="128" t="str">
        <f>'Indicator Data'!A46</f>
        <v>Côte d'Ivoire</v>
      </c>
      <c r="B44" s="107" t="str">
        <f>'Indicator Data'!B46</f>
        <v>CIV</v>
      </c>
      <c r="C44" s="157">
        <v>2015</v>
      </c>
      <c r="D44" s="157">
        <v>2015</v>
      </c>
      <c r="E44" s="157">
        <v>2015</v>
      </c>
      <c r="F44" s="157">
        <v>2015</v>
      </c>
      <c r="G44" s="157">
        <v>2015</v>
      </c>
      <c r="H44" s="157">
        <v>2015</v>
      </c>
      <c r="I44" s="157">
        <v>2015</v>
      </c>
      <c r="J44" s="157">
        <v>2016</v>
      </c>
      <c r="K44" s="157">
        <v>2016</v>
      </c>
      <c r="L44" s="157">
        <v>2016</v>
      </c>
      <c r="M44" s="159">
        <v>2019</v>
      </c>
      <c r="N44" s="159">
        <v>2019</v>
      </c>
      <c r="O44" s="159">
        <v>2018</v>
      </c>
      <c r="P44" s="159">
        <v>2018</v>
      </c>
      <c r="Q44" s="159">
        <v>2017</v>
      </c>
      <c r="R44" s="159">
        <v>2016</v>
      </c>
      <c r="S44" s="159">
        <v>2019</v>
      </c>
      <c r="T44" s="159">
        <v>2016</v>
      </c>
      <c r="U44" s="159">
        <v>2017</v>
      </c>
      <c r="V44" s="159">
        <v>2017</v>
      </c>
      <c r="W44" s="159">
        <v>2017</v>
      </c>
      <c r="X44" s="159">
        <v>2016</v>
      </c>
      <c r="Y44" s="159">
        <v>2010</v>
      </c>
      <c r="Z44" s="159">
        <v>2017</v>
      </c>
      <c r="AA44" s="159">
        <v>2017</v>
      </c>
      <c r="AB44" s="159">
        <v>2017</v>
      </c>
      <c r="AC44" s="159">
        <v>2015</v>
      </c>
      <c r="AD44" s="159">
        <v>2015</v>
      </c>
      <c r="AE44" s="159">
        <v>2012</v>
      </c>
      <c r="AF44" s="159">
        <v>2017</v>
      </c>
      <c r="AG44" s="158">
        <v>2008</v>
      </c>
      <c r="AH44" s="159">
        <v>2016</v>
      </c>
      <c r="AI44" s="159">
        <v>2017</v>
      </c>
      <c r="AJ44" s="159">
        <v>2018</v>
      </c>
      <c r="AK44" s="161" t="s">
        <v>1072</v>
      </c>
      <c r="AL44" s="161" t="s">
        <v>1073</v>
      </c>
      <c r="AM44" s="183">
        <v>43281</v>
      </c>
      <c r="AN44" s="159">
        <v>2016</v>
      </c>
      <c r="AO44" s="159">
        <v>2016</v>
      </c>
      <c r="AP44" s="159">
        <v>2014</v>
      </c>
      <c r="AQ44" s="159">
        <v>2014</v>
      </c>
      <c r="AR44" s="159">
        <v>2015</v>
      </c>
      <c r="AS44" s="159">
        <v>2017</v>
      </c>
      <c r="AT44" s="159">
        <v>2018</v>
      </c>
      <c r="AU44" s="159">
        <v>2016</v>
      </c>
      <c r="AV44" s="159">
        <v>2015</v>
      </c>
      <c r="AW44" s="159">
        <v>2016</v>
      </c>
      <c r="AX44" s="159">
        <v>2017</v>
      </c>
      <c r="AY44" s="159">
        <v>2014</v>
      </c>
      <c r="AZ44" s="166">
        <v>2015</v>
      </c>
      <c r="BA44" s="166">
        <v>2015</v>
      </c>
      <c r="BB44" s="159">
        <v>2017</v>
      </c>
      <c r="BC44" s="159">
        <v>2017</v>
      </c>
      <c r="BD44" s="159">
        <v>2015</v>
      </c>
      <c r="BE44" s="159"/>
      <c r="BF44" s="104"/>
    </row>
    <row r="45" spans="1:58" x14ac:dyDescent="0.35">
      <c r="A45" s="128" t="str">
        <f>'Indicator Data'!A47</f>
        <v>Croatia</v>
      </c>
      <c r="B45" s="107" t="str">
        <f>'Indicator Data'!B47</f>
        <v>HRV</v>
      </c>
      <c r="C45" s="157">
        <v>2015</v>
      </c>
      <c r="D45" s="157">
        <v>2015</v>
      </c>
      <c r="E45" s="157">
        <v>2015</v>
      </c>
      <c r="F45" s="157">
        <v>2015</v>
      </c>
      <c r="G45" s="157">
        <v>2015</v>
      </c>
      <c r="H45" s="157">
        <v>2015</v>
      </c>
      <c r="I45" s="157">
        <v>2015</v>
      </c>
      <c r="J45" s="157">
        <v>2016</v>
      </c>
      <c r="K45" s="157">
        <v>2016</v>
      </c>
      <c r="L45" s="157">
        <v>2016</v>
      </c>
      <c r="M45" s="159">
        <v>2019</v>
      </c>
      <c r="N45" s="159">
        <v>2019</v>
      </c>
      <c r="O45" s="159">
        <v>2018</v>
      </c>
      <c r="P45" s="159">
        <v>2018</v>
      </c>
      <c r="Q45" s="159">
        <v>2017</v>
      </c>
      <c r="R45" s="159" t="s">
        <v>941</v>
      </c>
      <c r="S45" s="159">
        <v>2019</v>
      </c>
      <c r="T45" s="159">
        <v>2016</v>
      </c>
      <c r="U45" s="159">
        <v>2017</v>
      </c>
      <c r="V45" s="159" t="s">
        <v>941</v>
      </c>
      <c r="W45" s="159">
        <v>2017</v>
      </c>
      <c r="X45" s="159" t="s">
        <v>941</v>
      </c>
      <c r="Y45" s="159">
        <v>2012</v>
      </c>
      <c r="Z45" s="159">
        <v>2017</v>
      </c>
      <c r="AA45" s="159">
        <v>2017</v>
      </c>
      <c r="AB45" s="159">
        <v>2016</v>
      </c>
      <c r="AC45" s="159">
        <v>2015</v>
      </c>
      <c r="AD45" s="159">
        <v>2015</v>
      </c>
      <c r="AE45" s="159" t="s">
        <v>941</v>
      </c>
      <c r="AF45" s="159">
        <v>2017</v>
      </c>
      <c r="AG45" s="158">
        <v>2012</v>
      </c>
      <c r="AH45" s="159">
        <v>2016</v>
      </c>
      <c r="AI45" s="159">
        <v>2017</v>
      </c>
      <c r="AJ45" s="159">
        <v>2018</v>
      </c>
      <c r="AK45" s="161" t="s">
        <v>941</v>
      </c>
      <c r="AL45" s="161" t="s">
        <v>1073</v>
      </c>
      <c r="AM45" s="183">
        <v>43281</v>
      </c>
      <c r="AN45" s="159">
        <v>2016</v>
      </c>
      <c r="AO45" s="159">
        <v>2016</v>
      </c>
      <c r="AP45" s="159">
        <v>2014</v>
      </c>
      <c r="AQ45" s="159">
        <v>2014</v>
      </c>
      <c r="AR45" s="159">
        <v>2015</v>
      </c>
      <c r="AS45" s="159">
        <v>2017</v>
      </c>
      <c r="AT45" s="159">
        <v>2018</v>
      </c>
      <c r="AU45" s="159">
        <v>2016</v>
      </c>
      <c r="AV45" s="159">
        <v>2015</v>
      </c>
      <c r="AW45" s="159">
        <v>2016</v>
      </c>
      <c r="AX45" s="159">
        <v>2017</v>
      </c>
      <c r="AY45" s="159">
        <v>2014</v>
      </c>
      <c r="AZ45" s="166">
        <v>2015</v>
      </c>
      <c r="BA45" s="166">
        <v>2015</v>
      </c>
      <c r="BB45" s="159">
        <v>2017</v>
      </c>
      <c r="BC45" s="159">
        <v>2017</v>
      </c>
      <c r="BD45" s="159">
        <v>2015</v>
      </c>
      <c r="BE45" s="159"/>
      <c r="BF45" s="104"/>
    </row>
    <row r="46" spans="1:58" x14ac:dyDescent="0.35">
      <c r="A46" s="128" t="str">
        <f>'Indicator Data'!A48</f>
        <v>Cuba</v>
      </c>
      <c r="B46" s="107" t="str">
        <f>'Indicator Data'!B48</f>
        <v>CUB</v>
      </c>
      <c r="C46" s="157">
        <v>2015</v>
      </c>
      <c r="D46" s="157">
        <v>2015</v>
      </c>
      <c r="E46" s="157">
        <v>2015</v>
      </c>
      <c r="F46" s="157">
        <v>2015</v>
      </c>
      <c r="G46" s="157">
        <v>2015</v>
      </c>
      <c r="H46" s="157">
        <v>2015</v>
      </c>
      <c r="I46" s="157">
        <v>2015</v>
      </c>
      <c r="J46" s="157">
        <v>2016</v>
      </c>
      <c r="K46" s="157">
        <v>2016</v>
      </c>
      <c r="L46" s="157">
        <v>2016</v>
      </c>
      <c r="M46" s="159">
        <v>2019</v>
      </c>
      <c r="N46" s="159">
        <v>2019</v>
      </c>
      <c r="O46" s="159">
        <v>2018</v>
      </c>
      <c r="P46" s="159">
        <v>2018</v>
      </c>
      <c r="Q46" s="159">
        <v>2017</v>
      </c>
      <c r="R46" s="159" t="s">
        <v>941</v>
      </c>
      <c r="S46" s="159">
        <v>2019</v>
      </c>
      <c r="T46" s="159">
        <v>2016</v>
      </c>
      <c r="U46" s="159">
        <v>2017</v>
      </c>
      <c r="V46" s="159" t="s">
        <v>941</v>
      </c>
      <c r="W46" s="159">
        <v>2017</v>
      </c>
      <c r="X46" s="159" t="s">
        <v>941</v>
      </c>
      <c r="Y46" s="159">
        <v>2010</v>
      </c>
      <c r="Z46" s="159">
        <v>2017</v>
      </c>
      <c r="AA46" s="159">
        <v>2017</v>
      </c>
      <c r="AB46" s="159">
        <v>2017</v>
      </c>
      <c r="AC46" s="159" t="s">
        <v>941</v>
      </c>
      <c r="AD46" s="159">
        <v>2015</v>
      </c>
      <c r="AE46" s="159" t="s">
        <v>941</v>
      </c>
      <c r="AF46" s="159">
        <v>2017</v>
      </c>
      <c r="AG46" s="158" t="s">
        <v>941</v>
      </c>
      <c r="AH46" s="159">
        <v>2016</v>
      </c>
      <c r="AI46" s="159">
        <v>2017</v>
      </c>
      <c r="AJ46" s="159">
        <v>2018</v>
      </c>
      <c r="AK46" s="161" t="s">
        <v>941</v>
      </c>
      <c r="AL46" s="161" t="s">
        <v>1073</v>
      </c>
      <c r="AM46" s="183">
        <v>43281</v>
      </c>
      <c r="AN46" s="159">
        <v>2016</v>
      </c>
      <c r="AO46" s="159">
        <v>2016</v>
      </c>
      <c r="AP46" s="159" t="s">
        <v>941</v>
      </c>
      <c r="AQ46" s="159" t="s">
        <v>941</v>
      </c>
      <c r="AR46" s="159">
        <v>2013</v>
      </c>
      <c r="AS46" s="159">
        <v>2017</v>
      </c>
      <c r="AT46" s="159">
        <v>2018</v>
      </c>
      <c r="AU46" s="159">
        <v>2016</v>
      </c>
      <c r="AV46" s="159">
        <v>2015</v>
      </c>
      <c r="AW46" s="159">
        <v>2016</v>
      </c>
      <c r="AX46" s="159">
        <v>2017</v>
      </c>
      <c r="AY46" s="159">
        <v>2014</v>
      </c>
      <c r="AZ46" s="166">
        <v>2015</v>
      </c>
      <c r="BA46" s="166">
        <v>2015</v>
      </c>
      <c r="BB46" s="159">
        <v>2013</v>
      </c>
      <c r="BC46" s="159">
        <v>2017</v>
      </c>
      <c r="BD46" s="159">
        <v>2015</v>
      </c>
      <c r="BE46" s="159"/>
      <c r="BF46" s="104"/>
    </row>
    <row r="47" spans="1:58" x14ac:dyDescent="0.35">
      <c r="A47" s="128" t="str">
        <f>'Indicator Data'!A49</f>
        <v>Cyprus</v>
      </c>
      <c r="B47" s="107" t="str">
        <f>'Indicator Data'!B49</f>
        <v>CYP</v>
      </c>
      <c r="C47" s="157">
        <v>2015</v>
      </c>
      <c r="D47" s="157">
        <v>2015</v>
      </c>
      <c r="E47" s="157">
        <v>2015</v>
      </c>
      <c r="F47" s="157">
        <v>2015</v>
      </c>
      <c r="G47" s="157">
        <v>2015</v>
      </c>
      <c r="H47" s="157">
        <v>2015</v>
      </c>
      <c r="I47" s="157">
        <v>2015</v>
      </c>
      <c r="J47" s="157">
        <v>2016</v>
      </c>
      <c r="K47" s="157">
        <v>2016</v>
      </c>
      <c r="L47" s="157">
        <v>2016</v>
      </c>
      <c r="M47" s="159">
        <v>2019</v>
      </c>
      <c r="N47" s="159">
        <v>2019</v>
      </c>
      <c r="O47" s="159">
        <v>2018</v>
      </c>
      <c r="P47" s="159">
        <v>2018</v>
      </c>
      <c r="Q47" s="159">
        <v>2017</v>
      </c>
      <c r="R47" s="159" t="s">
        <v>941</v>
      </c>
      <c r="S47" s="159">
        <v>2019</v>
      </c>
      <c r="T47" s="159">
        <v>2016</v>
      </c>
      <c r="U47" s="159">
        <v>2017</v>
      </c>
      <c r="V47" s="159" t="s">
        <v>941</v>
      </c>
      <c r="W47" s="159">
        <v>2017</v>
      </c>
      <c r="X47" s="159" t="s">
        <v>941</v>
      </c>
      <c r="Y47" s="159">
        <v>2012</v>
      </c>
      <c r="Z47" s="159">
        <v>2017</v>
      </c>
      <c r="AA47" s="159">
        <v>2017</v>
      </c>
      <c r="AB47" s="159">
        <v>2017</v>
      </c>
      <c r="AC47" s="159">
        <v>2015</v>
      </c>
      <c r="AD47" s="159">
        <v>2015</v>
      </c>
      <c r="AE47" s="159" t="s">
        <v>941</v>
      </c>
      <c r="AF47" s="159">
        <v>2017</v>
      </c>
      <c r="AG47" s="158">
        <v>2012</v>
      </c>
      <c r="AH47" s="159">
        <v>2016</v>
      </c>
      <c r="AI47" s="159">
        <v>2017</v>
      </c>
      <c r="AJ47" s="159">
        <v>2018</v>
      </c>
      <c r="AK47" s="161" t="s">
        <v>1073</v>
      </c>
      <c r="AL47" s="161" t="s">
        <v>1073</v>
      </c>
      <c r="AM47" s="159" t="s">
        <v>941</v>
      </c>
      <c r="AN47" s="159">
        <v>2016</v>
      </c>
      <c r="AO47" s="159">
        <v>2016</v>
      </c>
      <c r="AP47" s="159">
        <v>2014</v>
      </c>
      <c r="AQ47" s="159">
        <v>2014</v>
      </c>
      <c r="AR47" s="159" t="s">
        <v>941</v>
      </c>
      <c r="AS47" s="159">
        <v>2017</v>
      </c>
      <c r="AT47" s="159">
        <v>2018</v>
      </c>
      <c r="AU47" s="159">
        <v>2016</v>
      </c>
      <c r="AV47" s="159">
        <v>2015</v>
      </c>
      <c r="AW47" s="159">
        <v>2016</v>
      </c>
      <c r="AX47" s="159">
        <v>2017</v>
      </c>
      <c r="AY47" s="159">
        <v>2014</v>
      </c>
      <c r="AZ47" s="166">
        <v>2015</v>
      </c>
      <c r="BA47" s="166">
        <v>2015</v>
      </c>
      <c r="BB47" s="159">
        <v>2017</v>
      </c>
      <c r="BC47" s="159">
        <v>2017</v>
      </c>
      <c r="BD47" s="159">
        <v>2015</v>
      </c>
      <c r="BE47" s="159"/>
      <c r="BF47" s="104"/>
    </row>
    <row r="48" spans="1:58" x14ac:dyDescent="0.35">
      <c r="A48" s="128" t="str">
        <f>'Indicator Data'!A50</f>
        <v>Czech Republic</v>
      </c>
      <c r="B48" s="107" t="str">
        <f>'Indicator Data'!B50</f>
        <v>CZE</v>
      </c>
      <c r="C48" s="157">
        <v>2015</v>
      </c>
      <c r="D48" s="157">
        <v>2015</v>
      </c>
      <c r="E48" s="157">
        <v>2015</v>
      </c>
      <c r="F48" s="157">
        <v>2015</v>
      </c>
      <c r="G48" s="157">
        <v>2015</v>
      </c>
      <c r="H48" s="157">
        <v>2015</v>
      </c>
      <c r="I48" s="157">
        <v>2015</v>
      </c>
      <c r="J48" s="157">
        <v>2016</v>
      </c>
      <c r="K48" s="157">
        <v>2016</v>
      </c>
      <c r="L48" s="157">
        <v>2016</v>
      </c>
      <c r="M48" s="159">
        <v>2019</v>
      </c>
      <c r="N48" s="159">
        <v>2019</v>
      </c>
      <c r="O48" s="159">
        <v>2018</v>
      </c>
      <c r="P48" s="159">
        <v>2018</v>
      </c>
      <c r="Q48" s="159">
        <v>2017</v>
      </c>
      <c r="R48" s="159" t="s">
        <v>941</v>
      </c>
      <c r="S48" s="159">
        <v>2019</v>
      </c>
      <c r="T48" s="159">
        <v>2016</v>
      </c>
      <c r="U48" s="159">
        <v>2017</v>
      </c>
      <c r="V48" s="159" t="s">
        <v>941</v>
      </c>
      <c r="W48" s="159">
        <v>2017</v>
      </c>
      <c r="X48" s="159" t="s">
        <v>941</v>
      </c>
      <c r="Y48" s="159">
        <v>2011</v>
      </c>
      <c r="Z48" s="159">
        <v>2017</v>
      </c>
      <c r="AA48" s="159">
        <v>2017</v>
      </c>
      <c r="AB48" s="159">
        <v>2017</v>
      </c>
      <c r="AC48" s="159">
        <v>2015</v>
      </c>
      <c r="AD48" s="159">
        <v>2015</v>
      </c>
      <c r="AE48" s="159" t="s">
        <v>941</v>
      </c>
      <c r="AF48" s="159">
        <v>2017</v>
      </c>
      <c r="AG48" s="158">
        <v>2012</v>
      </c>
      <c r="AH48" s="159">
        <v>2016</v>
      </c>
      <c r="AI48" s="159">
        <v>2017</v>
      </c>
      <c r="AJ48" s="159">
        <v>2018</v>
      </c>
      <c r="AK48" s="161" t="s">
        <v>941</v>
      </c>
      <c r="AL48" s="161" t="s">
        <v>1073</v>
      </c>
      <c r="AM48" s="159" t="s">
        <v>941</v>
      </c>
      <c r="AN48" s="159">
        <v>2016</v>
      </c>
      <c r="AO48" s="159">
        <v>2016</v>
      </c>
      <c r="AP48" s="159">
        <v>2014</v>
      </c>
      <c r="AQ48" s="159">
        <v>2014</v>
      </c>
      <c r="AR48" s="159">
        <v>2015</v>
      </c>
      <c r="AS48" s="159">
        <v>2017</v>
      </c>
      <c r="AT48" s="159">
        <v>2018</v>
      </c>
      <c r="AU48" s="159">
        <v>2016</v>
      </c>
      <c r="AV48" s="159" t="s">
        <v>941</v>
      </c>
      <c r="AW48" s="159">
        <v>2015</v>
      </c>
      <c r="AX48" s="159">
        <v>2017</v>
      </c>
      <c r="AY48" s="159">
        <v>2014</v>
      </c>
      <c r="AZ48" s="166">
        <v>2015</v>
      </c>
      <c r="BA48" s="166">
        <v>2015</v>
      </c>
      <c r="BB48" s="159">
        <v>2017</v>
      </c>
      <c r="BC48" s="159">
        <v>2017</v>
      </c>
      <c r="BD48" s="159">
        <v>2015</v>
      </c>
      <c r="BE48" s="159"/>
      <c r="BF48" s="104"/>
    </row>
    <row r="49" spans="1:58" x14ac:dyDescent="0.35">
      <c r="A49" s="128" t="str">
        <f>'Indicator Data'!A51</f>
        <v>Denmark</v>
      </c>
      <c r="B49" s="107" t="str">
        <f>'Indicator Data'!B51</f>
        <v>DNK</v>
      </c>
      <c r="C49" s="157">
        <v>2015</v>
      </c>
      <c r="D49" s="157">
        <v>2015</v>
      </c>
      <c r="E49" s="157">
        <v>2015</v>
      </c>
      <c r="F49" s="157">
        <v>2015</v>
      </c>
      <c r="G49" s="157">
        <v>2015</v>
      </c>
      <c r="H49" s="157">
        <v>2015</v>
      </c>
      <c r="I49" s="157">
        <v>2015</v>
      </c>
      <c r="J49" s="157">
        <v>2016</v>
      </c>
      <c r="K49" s="157">
        <v>2016</v>
      </c>
      <c r="L49" s="157">
        <v>2016</v>
      </c>
      <c r="M49" s="159">
        <v>2019</v>
      </c>
      <c r="N49" s="159">
        <v>2019</v>
      </c>
      <c r="O49" s="159">
        <v>2018</v>
      </c>
      <c r="P49" s="159">
        <v>2018</v>
      </c>
      <c r="Q49" s="159">
        <v>2017</v>
      </c>
      <c r="R49" s="159" t="s">
        <v>941</v>
      </c>
      <c r="S49" s="159">
        <v>2019</v>
      </c>
      <c r="T49" s="159">
        <v>2016</v>
      </c>
      <c r="U49" s="159">
        <v>2017</v>
      </c>
      <c r="V49" s="159" t="s">
        <v>941</v>
      </c>
      <c r="W49" s="159">
        <v>2017</v>
      </c>
      <c r="X49" s="159" t="s">
        <v>941</v>
      </c>
      <c r="Y49" s="159">
        <v>2010</v>
      </c>
      <c r="Z49" s="159">
        <v>2017</v>
      </c>
      <c r="AA49" s="159">
        <v>2017</v>
      </c>
      <c r="AB49" s="159">
        <v>2017</v>
      </c>
      <c r="AC49" s="159">
        <v>2015</v>
      </c>
      <c r="AD49" s="159">
        <v>2015</v>
      </c>
      <c r="AE49" s="159" t="s">
        <v>941</v>
      </c>
      <c r="AF49" s="159">
        <v>2017</v>
      </c>
      <c r="AG49" s="158">
        <v>2012</v>
      </c>
      <c r="AH49" s="159">
        <v>2016</v>
      </c>
      <c r="AI49" s="159">
        <v>2017</v>
      </c>
      <c r="AJ49" s="159">
        <v>2018</v>
      </c>
      <c r="AK49" s="161" t="s">
        <v>941</v>
      </c>
      <c r="AL49" s="161" t="s">
        <v>1073</v>
      </c>
      <c r="AM49" s="159" t="s">
        <v>941</v>
      </c>
      <c r="AN49" s="159">
        <v>2016</v>
      </c>
      <c r="AO49" s="159">
        <v>2016</v>
      </c>
      <c r="AP49" s="159">
        <v>2014</v>
      </c>
      <c r="AQ49" s="159">
        <v>2014</v>
      </c>
      <c r="AR49" s="159">
        <v>2015</v>
      </c>
      <c r="AS49" s="159">
        <v>2017</v>
      </c>
      <c r="AT49" s="159">
        <v>2018</v>
      </c>
      <c r="AU49" s="159">
        <v>2016</v>
      </c>
      <c r="AV49" s="159" t="s">
        <v>941</v>
      </c>
      <c r="AW49" s="159">
        <v>2016</v>
      </c>
      <c r="AX49" s="159">
        <v>2017</v>
      </c>
      <c r="AY49" s="159">
        <v>2014</v>
      </c>
      <c r="AZ49" s="166">
        <v>2015</v>
      </c>
      <c r="BA49" s="166">
        <v>2015</v>
      </c>
      <c r="BB49" s="159">
        <v>2017</v>
      </c>
      <c r="BC49" s="159">
        <v>2017</v>
      </c>
      <c r="BD49" s="159">
        <v>2015</v>
      </c>
      <c r="BE49" s="159"/>
      <c r="BF49" s="104"/>
    </row>
    <row r="50" spans="1:58" x14ac:dyDescent="0.35">
      <c r="A50" s="128" t="str">
        <f>'Indicator Data'!A52</f>
        <v>Djibouti</v>
      </c>
      <c r="B50" s="107" t="str">
        <f>'Indicator Data'!B52</f>
        <v>DJI</v>
      </c>
      <c r="C50" s="157">
        <v>2015</v>
      </c>
      <c r="D50" s="157">
        <v>2015</v>
      </c>
      <c r="E50" s="157">
        <v>2015</v>
      </c>
      <c r="F50" s="157">
        <v>2015</v>
      </c>
      <c r="G50" s="157">
        <v>2015</v>
      </c>
      <c r="H50" s="157">
        <v>2015</v>
      </c>
      <c r="I50" s="157">
        <v>2015</v>
      </c>
      <c r="J50" s="157">
        <v>2016</v>
      </c>
      <c r="K50" s="157">
        <v>2016</v>
      </c>
      <c r="L50" s="157">
        <v>2016</v>
      </c>
      <c r="M50" s="159">
        <v>2019</v>
      </c>
      <c r="N50" s="159">
        <v>2019</v>
      </c>
      <c r="O50" s="159">
        <v>2018</v>
      </c>
      <c r="P50" s="159">
        <v>2018</v>
      </c>
      <c r="Q50" s="159">
        <v>2017</v>
      </c>
      <c r="R50" s="159" t="s">
        <v>941</v>
      </c>
      <c r="S50" s="159">
        <v>2019</v>
      </c>
      <c r="T50" s="159">
        <v>2016</v>
      </c>
      <c r="U50" s="159">
        <v>2017</v>
      </c>
      <c r="V50" s="159">
        <v>2017</v>
      </c>
      <c r="W50" s="159">
        <v>2017</v>
      </c>
      <c r="X50" s="159">
        <v>2012</v>
      </c>
      <c r="Y50" s="159">
        <v>2010</v>
      </c>
      <c r="Z50" s="159">
        <v>2017</v>
      </c>
      <c r="AA50" s="159">
        <v>2017</v>
      </c>
      <c r="AB50" s="159">
        <v>2017</v>
      </c>
      <c r="AC50" s="159">
        <v>2015</v>
      </c>
      <c r="AD50" s="159">
        <v>2015</v>
      </c>
      <c r="AE50" s="159">
        <v>2012</v>
      </c>
      <c r="AF50" s="159" t="s">
        <v>941</v>
      </c>
      <c r="AG50" s="158">
        <v>2013</v>
      </c>
      <c r="AH50" s="159">
        <v>2016</v>
      </c>
      <c r="AI50" s="159">
        <v>2017</v>
      </c>
      <c r="AJ50" s="159">
        <v>2018</v>
      </c>
      <c r="AK50" s="161" t="s">
        <v>941</v>
      </c>
      <c r="AL50" s="161">
        <v>43251</v>
      </c>
      <c r="AM50" s="159" t="s">
        <v>941</v>
      </c>
      <c r="AN50" s="159">
        <v>2016</v>
      </c>
      <c r="AO50" s="159">
        <v>2016</v>
      </c>
      <c r="AP50" s="159" t="s">
        <v>941</v>
      </c>
      <c r="AQ50" s="159" t="s">
        <v>941</v>
      </c>
      <c r="AR50" s="159">
        <v>2013</v>
      </c>
      <c r="AS50" s="159">
        <v>2017</v>
      </c>
      <c r="AT50" s="159">
        <v>2018</v>
      </c>
      <c r="AU50" s="159">
        <v>2016</v>
      </c>
      <c r="AV50" s="159" t="s">
        <v>941</v>
      </c>
      <c r="AW50" s="159">
        <v>2016</v>
      </c>
      <c r="AX50" s="159">
        <v>2017</v>
      </c>
      <c r="AY50" s="159">
        <v>2014</v>
      </c>
      <c r="AZ50" s="166">
        <v>2015</v>
      </c>
      <c r="BA50" s="166">
        <v>2015</v>
      </c>
      <c r="BB50" s="159">
        <v>2015</v>
      </c>
      <c r="BC50" s="159">
        <v>2017</v>
      </c>
      <c r="BD50" s="159">
        <v>2015</v>
      </c>
      <c r="BE50" s="159"/>
      <c r="BF50" s="104"/>
    </row>
    <row r="51" spans="1:58" x14ac:dyDescent="0.35">
      <c r="A51" s="128" t="str">
        <f>'Indicator Data'!A53</f>
        <v>Dominica</v>
      </c>
      <c r="B51" s="107" t="str">
        <f>'Indicator Data'!B53</f>
        <v>DMA</v>
      </c>
      <c r="C51" s="157">
        <v>2015</v>
      </c>
      <c r="D51" s="157">
        <v>2015</v>
      </c>
      <c r="E51" s="157">
        <v>2015</v>
      </c>
      <c r="F51" s="157">
        <v>2015</v>
      </c>
      <c r="G51" s="157">
        <v>2015</v>
      </c>
      <c r="H51" s="157">
        <v>2015</v>
      </c>
      <c r="I51" s="157">
        <v>2015</v>
      </c>
      <c r="J51" s="157">
        <v>2016</v>
      </c>
      <c r="K51" s="157">
        <v>2016</v>
      </c>
      <c r="L51" s="157">
        <v>2016</v>
      </c>
      <c r="M51" s="159">
        <v>2019</v>
      </c>
      <c r="N51" s="159">
        <v>2019</v>
      </c>
      <c r="O51" s="159">
        <v>2018</v>
      </c>
      <c r="P51" s="159">
        <v>2018</v>
      </c>
      <c r="Q51" s="159">
        <v>2017</v>
      </c>
      <c r="R51" s="159" t="s">
        <v>941</v>
      </c>
      <c r="S51" s="159">
        <v>2019</v>
      </c>
      <c r="T51" s="159">
        <v>2016</v>
      </c>
      <c r="U51" s="159">
        <v>2017</v>
      </c>
      <c r="V51" s="159">
        <v>2017</v>
      </c>
      <c r="W51" s="159">
        <v>2017</v>
      </c>
      <c r="X51" s="159" t="s">
        <v>941</v>
      </c>
      <c r="Y51" s="159">
        <v>2011</v>
      </c>
      <c r="Z51" s="159">
        <v>2017</v>
      </c>
      <c r="AA51" s="159">
        <v>2017</v>
      </c>
      <c r="AB51" s="159" t="s">
        <v>941</v>
      </c>
      <c r="AC51" s="159">
        <v>2015</v>
      </c>
      <c r="AD51" s="159" t="s">
        <v>941</v>
      </c>
      <c r="AE51" s="159" t="s">
        <v>941</v>
      </c>
      <c r="AF51" s="159" t="s">
        <v>941</v>
      </c>
      <c r="AG51" s="158">
        <v>2009</v>
      </c>
      <c r="AH51" s="159">
        <v>2016</v>
      </c>
      <c r="AI51" s="159">
        <v>2017</v>
      </c>
      <c r="AJ51" s="159">
        <v>2018</v>
      </c>
      <c r="AK51" s="161" t="s">
        <v>941</v>
      </c>
      <c r="AL51" s="161" t="s">
        <v>1073</v>
      </c>
      <c r="AM51" s="159" t="s">
        <v>941</v>
      </c>
      <c r="AN51" s="159">
        <v>2016</v>
      </c>
      <c r="AO51" s="159">
        <v>2016</v>
      </c>
      <c r="AP51" s="159" t="s">
        <v>941</v>
      </c>
      <c r="AQ51" s="159" t="s">
        <v>941</v>
      </c>
      <c r="AR51" s="159" t="s">
        <v>941</v>
      </c>
      <c r="AS51" s="159">
        <v>2017</v>
      </c>
      <c r="AT51" s="159">
        <v>2018</v>
      </c>
      <c r="AU51" s="159">
        <v>2016</v>
      </c>
      <c r="AV51" s="159" t="s">
        <v>941</v>
      </c>
      <c r="AW51" s="159">
        <v>2016</v>
      </c>
      <c r="AX51" s="159">
        <v>2016</v>
      </c>
      <c r="AY51" s="159">
        <v>2014</v>
      </c>
      <c r="AZ51" s="166">
        <v>2007</v>
      </c>
      <c r="BA51" s="166">
        <v>2007</v>
      </c>
      <c r="BB51" s="159">
        <v>2017</v>
      </c>
      <c r="BC51" s="159">
        <v>2017</v>
      </c>
      <c r="BD51" s="159">
        <v>2015</v>
      </c>
      <c r="BE51" s="159"/>
      <c r="BF51" s="104"/>
    </row>
    <row r="52" spans="1:58" x14ac:dyDescent="0.35">
      <c r="A52" s="128" t="str">
        <f>'Indicator Data'!A54</f>
        <v>Dominican Republic</v>
      </c>
      <c r="B52" s="107" t="str">
        <f>'Indicator Data'!B54</f>
        <v>DOM</v>
      </c>
      <c r="C52" s="157">
        <v>2015</v>
      </c>
      <c r="D52" s="157">
        <v>2015</v>
      </c>
      <c r="E52" s="157">
        <v>2015</v>
      </c>
      <c r="F52" s="157">
        <v>2015</v>
      </c>
      <c r="G52" s="157">
        <v>2015</v>
      </c>
      <c r="H52" s="157">
        <v>2015</v>
      </c>
      <c r="I52" s="157">
        <v>2015</v>
      </c>
      <c r="J52" s="157">
        <v>2016</v>
      </c>
      <c r="K52" s="157">
        <v>2016</v>
      </c>
      <c r="L52" s="157">
        <v>2016</v>
      </c>
      <c r="M52" s="159">
        <v>2019</v>
      </c>
      <c r="N52" s="159">
        <v>2019</v>
      </c>
      <c r="O52" s="159">
        <v>2018</v>
      </c>
      <c r="P52" s="159">
        <v>2018</v>
      </c>
      <c r="Q52" s="159">
        <v>2017</v>
      </c>
      <c r="R52" s="159">
        <v>2013</v>
      </c>
      <c r="S52" s="159">
        <v>2019</v>
      </c>
      <c r="T52" s="159">
        <v>2016</v>
      </c>
      <c r="U52" s="159">
        <v>2017</v>
      </c>
      <c r="V52" s="159">
        <v>2017</v>
      </c>
      <c r="W52" s="159">
        <v>2017</v>
      </c>
      <c r="X52" s="159">
        <v>2013</v>
      </c>
      <c r="Y52" s="159">
        <v>2012</v>
      </c>
      <c r="Z52" s="159">
        <v>2017</v>
      </c>
      <c r="AA52" s="159">
        <v>2017</v>
      </c>
      <c r="AB52" s="159">
        <v>2017</v>
      </c>
      <c r="AC52" s="159">
        <v>2015</v>
      </c>
      <c r="AD52" s="159">
        <v>2015</v>
      </c>
      <c r="AE52" s="159">
        <v>2012</v>
      </c>
      <c r="AF52" s="159">
        <v>2017</v>
      </c>
      <c r="AG52" s="158">
        <v>2016</v>
      </c>
      <c r="AH52" s="159">
        <v>2016</v>
      </c>
      <c r="AI52" s="159">
        <v>2017</v>
      </c>
      <c r="AJ52" s="159">
        <v>2018</v>
      </c>
      <c r="AK52" s="161" t="s">
        <v>941</v>
      </c>
      <c r="AL52" s="161" t="s">
        <v>1073</v>
      </c>
      <c r="AM52" s="159" t="s">
        <v>941</v>
      </c>
      <c r="AN52" s="159">
        <v>2016</v>
      </c>
      <c r="AO52" s="159">
        <v>2016</v>
      </c>
      <c r="AP52" s="159">
        <v>2014</v>
      </c>
      <c r="AQ52" s="159">
        <v>2014</v>
      </c>
      <c r="AR52" s="159">
        <v>2015</v>
      </c>
      <c r="AS52" s="159">
        <v>2017</v>
      </c>
      <c r="AT52" s="159">
        <v>2018</v>
      </c>
      <c r="AU52" s="159">
        <v>2016</v>
      </c>
      <c r="AV52" s="159">
        <v>2015</v>
      </c>
      <c r="AW52" s="159">
        <v>2016</v>
      </c>
      <c r="AX52" s="159">
        <v>2017</v>
      </c>
      <c r="AY52" s="159">
        <v>2014</v>
      </c>
      <c r="AZ52" s="166">
        <v>2015</v>
      </c>
      <c r="BA52" s="166">
        <v>2015</v>
      </c>
      <c r="BB52" s="159">
        <v>2017</v>
      </c>
      <c r="BC52" s="159">
        <v>2017</v>
      </c>
      <c r="BD52" s="159">
        <v>2015</v>
      </c>
      <c r="BE52" s="159"/>
      <c r="BF52" s="104"/>
    </row>
    <row r="53" spans="1:58" x14ac:dyDescent="0.35">
      <c r="A53" s="128" t="str">
        <f>'Indicator Data'!A55</f>
        <v>Ecuador</v>
      </c>
      <c r="B53" s="107" t="str">
        <f>'Indicator Data'!B55</f>
        <v>ECU</v>
      </c>
      <c r="C53" s="157">
        <v>2015</v>
      </c>
      <c r="D53" s="157">
        <v>2015</v>
      </c>
      <c r="E53" s="157">
        <v>2015</v>
      </c>
      <c r="F53" s="157">
        <v>2015</v>
      </c>
      <c r="G53" s="157">
        <v>2015</v>
      </c>
      <c r="H53" s="157">
        <v>2015</v>
      </c>
      <c r="I53" s="157">
        <v>2015</v>
      </c>
      <c r="J53" s="157">
        <v>2016</v>
      </c>
      <c r="K53" s="157">
        <v>2016</v>
      </c>
      <c r="L53" s="157">
        <v>2016</v>
      </c>
      <c r="M53" s="159">
        <v>2019</v>
      </c>
      <c r="N53" s="159">
        <v>2019</v>
      </c>
      <c r="O53" s="159">
        <v>2018</v>
      </c>
      <c r="P53" s="159">
        <v>2018</v>
      </c>
      <c r="Q53" s="159">
        <v>2017</v>
      </c>
      <c r="R53" s="159">
        <v>2014</v>
      </c>
      <c r="S53" s="159">
        <v>2019</v>
      </c>
      <c r="T53" s="159">
        <v>2016</v>
      </c>
      <c r="U53" s="159">
        <v>2017</v>
      </c>
      <c r="V53" s="159">
        <v>2017</v>
      </c>
      <c r="W53" s="159">
        <v>2017</v>
      </c>
      <c r="X53" s="159">
        <v>2012</v>
      </c>
      <c r="Y53" s="159">
        <v>2011</v>
      </c>
      <c r="Z53" s="159">
        <v>2017</v>
      </c>
      <c r="AA53" s="159">
        <v>2017</v>
      </c>
      <c r="AB53" s="159">
        <v>2017</v>
      </c>
      <c r="AC53" s="159">
        <v>2015</v>
      </c>
      <c r="AD53" s="159">
        <v>2015</v>
      </c>
      <c r="AE53" s="159">
        <v>2012</v>
      </c>
      <c r="AF53" s="159">
        <v>2017</v>
      </c>
      <c r="AG53" s="158">
        <v>2016</v>
      </c>
      <c r="AH53" s="159">
        <v>2016</v>
      </c>
      <c r="AI53" s="159">
        <v>2017</v>
      </c>
      <c r="AJ53" s="159">
        <v>2018</v>
      </c>
      <c r="AK53" s="161" t="s">
        <v>941</v>
      </c>
      <c r="AL53" s="161" t="s">
        <v>1073</v>
      </c>
      <c r="AM53" s="159" t="s">
        <v>941</v>
      </c>
      <c r="AN53" s="159">
        <v>2016</v>
      </c>
      <c r="AO53" s="159">
        <v>2016</v>
      </c>
      <c r="AP53" s="159">
        <v>2014</v>
      </c>
      <c r="AQ53" s="159">
        <v>2014</v>
      </c>
      <c r="AR53" s="159">
        <v>2015</v>
      </c>
      <c r="AS53" s="159">
        <v>2017</v>
      </c>
      <c r="AT53" s="159">
        <v>2018</v>
      </c>
      <c r="AU53" s="159">
        <v>2016</v>
      </c>
      <c r="AV53" s="159">
        <v>2016</v>
      </c>
      <c r="AW53" s="159">
        <v>2016</v>
      </c>
      <c r="AX53" s="159">
        <v>2017</v>
      </c>
      <c r="AY53" s="159">
        <v>2014</v>
      </c>
      <c r="AZ53" s="166">
        <v>2015</v>
      </c>
      <c r="BA53" s="166">
        <v>2015</v>
      </c>
      <c r="BB53" s="159">
        <v>2017</v>
      </c>
      <c r="BC53" s="159">
        <v>2017</v>
      </c>
      <c r="BD53" s="159">
        <v>2015</v>
      </c>
      <c r="BE53" s="159"/>
      <c r="BF53" s="104"/>
    </row>
    <row r="54" spans="1:58" x14ac:dyDescent="0.35">
      <c r="A54" s="128" t="str">
        <f>'Indicator Data'!A56</f>
        <v>Egypt</v>
      </c>
      <c r="B54" s="107" t="str">
        <f>'Indicator Data'!B56</f>
        <v>EGY</v>
      </c>
      <c r="C54" s="157">
        <v>2015</v>
      </c>
      <c r="D54" s="157">
        <v>2015</v>
      </c>
      <c r="E54" s="157">
        <v>2015</v>
      </c>
      <c r="F54" s="157">
        <v>2015</v>
      </c>
      <c r="G54" s="157">
        <v>2015</v>
      </c>
      <c r="H54" s="157">
        <v>2015</v>
      </c>
      <c r="I54" s="157">
        <v>2015</v>
      </c>
      <c r="J54" s="157">
        <v>2016</v>
      </c>
      <c r="K54" s="157">
        <v>2016</v>
      </c>
      <c r="L54" s="157">
        <v>2016</v>
      </c>
      <c r="M54" s="159">
        <v>2019</v>
      </c>
      <c r="N54" s="159">
        <v>2019</v>
      </c>
      <c r="O54" s="159">
        <v>2018</v>
      </c>
      <c r="P54" s="159">
        <v>2018</v>
      </c>
      <c r="Q54" s="159">
        <v>2017</v>
      </c>
      <c r="R54" s="159">
        <v>2014</v>
      </c>
      <c r="S54" s="159">
        <v>2019</v>
      </c>
      <c r="T54" s="159">
        <v>2016</v>
      </c>
      <c r="U54" s="159">
        <v>2017</v>
      </c>
      <c r="V54" s="159">
        <v>2017</v>
      </c>
      <c r="W54" s="159">
        <v>2017</v>
      </c>
      <c r="X54" s="159">
        <v>2014</v>
      </c>
      <c r="Y54" s="159">
        <v>2010</v>
      </c>
      <c r="Z54" s="159">
        <v>2017</v>
      </c>
      <c r="AA54" s="159">
        <v>2017</v>
      </c>
      <c r="AB54" s="159">
        <v>2017</v>
      </c>
      <c r="AC54" s="159">
        <v>2015</v>
      </c>
      <c r="AD54" s="159">
        <v>2015</v>
      </c>
      <c r="AE54" s="159">
        <v>2012</v>
      </c>
      <c r="AF54" s="159">
        <v>2017</v>
      </c>
      <c r="AG54" s="158">
        <v>2008</v>
      </c>
      <c r="AH54" s="159">
        <v>2016</v>
      </c>
      <c r="AI54" s="159">
        <v>2017</v>
      </c>
      <c r="AJ54" s="159">
        <v>2018</v>
      </c>
      <c r="AK54" s="161" t="s">
        <v>1072</v>
      </c>
      <c r="AL54" s="161">
        <v>43517</v>
      </c>
      <c r="AM54" s="159" t="s">
        <v>941</v>
      </c>
      <c r="AN54" s="159">
        <v>2016</v>
      </c>
      <c r="AO54" s="159">
        <v>2016</v>
      </c>
      <c r="AP54" s="159">
        <v>2014</v>
      </c>
      <c r="AQ54" s="159">
        <v>2014</v>
      </c>
      <c r="AR54" s="159">
        <v>2015</v>
      </c>
      <c r="AS54" s="159">
        <v>2017</v>
      </c>
      <c r="AT54" s="159">
        <v>2018</v>
      </c>
      <c r="AU54" s="159">
        <v>2016</v>
      </c>
      <c r="AV54" s="159">
        <v>2017</v>
      </c>
      <c r="AW54" s="159">
        <v>2016</v>
      </c>
      <c r="AX54" s="159">
        <v>2017</v>
      </c>
      <c r="AY54" s="159">
        <v>2014</v>
      </c>
      <c r="AZ54" s="166">
        <v>2015</v>
      </c>
      <c r="BA54" s="166">
        <v>2015</v>
      </c>
      <c r="BB54" s="159">
        <v>2017</v>
      </c>
      <c r="BC54" s="159">
        <v>2017</v>
      </c>
      <c r="BD54" s="159">
        <v>2015</v>
      </c>
      <c r="BE54" s="159"/>
      <c r="BF54" s="104"/>
    </row>
    <row r="55" spans="1:58" x14ac:dyDescent="0.35">
      <c r="A55" s="128" t="str">
        <f>'Indicator Data'!A57</f>
        <v>El Salvador</v>
      </c>
      <c r="B55" s="107" t="str">
        <f>'Indicator Data'!B57</f>
        <v>SLV</v>
      </c>
      <c r="C55" s="157">
        <v>2015</v>
      </c>
      <c r="D55" s="157">
        <v>2015</v>
      </c>
      <c r="E55" s="157">
        <v>2015</v>
      </c>
      <c r="F55" s="157">
        <v>2015</v>
      </c>
      <c r="G55" s="157">
        <v>2015</v>
      </c>
      <c r="H55" s="157">
        <v>2015</v>
      </c>
      <c r="I55" s="157">
        <v>2015</v>
      </c>
      <c r="J55" s="157">
        <v>2016</v>
      </c>
      <c r="K55" s="157">
        <v>2016</v>
      </c>
      <c r="L55" s="157">
        <v>2016</v>
      </c>
      <c r="M55" s="159">
        <v>2019</v>
      </c>
      <c r="N55" s="159">
        <v>2019</v>
      </c>
      <c r="O55" s="159">
        <v>2018</v>
      </c>
      <c r="P55" s="159">
        <v>2018</v>
      </c>
      <c r="Q55" s="159">
        <v>2017</v>
      </c>
      <c r="R55" s="159" t="s">
        <v>941</v>
      </c>
      <c r="S55" s="159">
        <v>2019</v>
      </c>
      <c r="T55" s="159">
        <v>2016</v>
      </c>
      <c r="U55" s="159">
        <v>2017</v>
      </c>
      <c r="V55" s="159">
        <v>2017</v>
      </c>
      <c r="W55" s="159">
        <v>2017</v>
      </c>
      <c r="X55" s="159">
        <v>2008</v>
      </c>
      <c r="Y55" s="159">
        <v>2010</v>
      </c>
      <c r="Z55" s="159">
        <v>2017</v>
      </c>
      <c r="AA55" s="159">
        <v>2017</v>
      </c>
      <c r="AB55" s="159">
        <v>2017</v>
      </c>
      <c r="AC55" s="159">
        <v>2015</v>
      </c>
      <c r="AD55" s="159">
        <v>2015</v>
      </c>
      <c r="AE55" s="159">
        <v>2012</v>
      </c>
      <c r="AF55" s="159">
        <v>2017</v>
      </c>
      <c r="AG55" s="158">
        <v>2016</v>
      </c>
      <c r="AH55" s="159">
        <v>2016</v>
      </c>
      <c r="AI55" s="159">
        <v>2017</v>
      </c>
      <c r="AJ55" s="159">
        <v>2018</v>
      </c>
      <c r="AK55" s="161" t="s">
        <v>941</v>
      </c>
      <c r="AL55" s="161" t="s">
        <v>1073</v>
      </c>
      <c r="AM55" s="159" t="s">
        <v>941</v>
      </c>
      <c r="AN55" s="159">
        <v>2016</v>
      </c>
      <c r="AO55" s="159">
        <v>2016</v>
      </c>
      <c r="AP55" s="159">
        <v>2014</v>
      </c>
      <c r="AQ55" s="159">
        <v>2014</v>
      </c>
      <c r="AR55" s="159">
        <v>2013</v>
      </c>
      <c r="AS55" s="159">
        <v>2017</v>
      </c>
      <c r="AT55" s="159">
        <v>2018</v>
      </c>
      <c r="AU55" s="159">
        <v>2016</v>
      </c>
      <c r="AV55" s="159">
        <v>2015</v>
      </c>
      <c r="AW55" s="159">
        <v>2016</v>
      </c>
      <c r="AX55" s="159">
        <v>2017</v>
      </c>
      <c r="AY55" s="159">
        <v>2014</v>
      </c>
      <c r="AZ55" s="166">
        <v>2015</v>
      </c>
      <c r="BA55" s="166">
        <v>2015</v>
      </c>
      <c r="BB55" s="159">
        <v>2017</v>
      </c>
      <c r="BC55" s="159">
        <v>2017</v>
      </c>
      <c r="BD55" s="159">
        <v>2015</v>
      </c>
      <c r="BE55" s="159"/>
      <c r="BF55" s="104"/>
    </row>
    <row r="56" spans="1:58" x14ac:dyDescent="0.35">
      <c r="A56" s="128" t="str">
        <f>'Indicator Data'!A58</f>
        <v>Equatorial Guinea</v>
      </c>
      <c r="B56" s="107" t="str">
        <f>'Indicator Data'!B58</f>
        <v>GNQ</v>
      </c>
      <c r="C56" s="157">
        <v>2015</v>
      </c>
      <c r="D56" s="157">
        <v>2015</v>
      </c>
      <c r="E56" s="157">
        <v>2015</v>
      </c>
      <c r="F56" s="157">
        <v>2015</v>
      </c>
      <c r="G56" s="157">
        <v>2015</v>
      </c>
      <c r="H56" s="157">
        <v>2015</v>
      </c>
      <c r="I56" s="157">
        <v>2015</v>
      </c>
      <c r="J56" s="157">
        <v>2016</v>
      </c>
      <c r="K56" s="157">
        <v>2016</v>
      </c>
      <c r="L56" s="157">
        <v>2016</v>
      </c>
      <c r="M56" s="159">
        <v>2019</v>
      </c>
      <c r="N56" s="159">
        <v>2019</v>
      </c>
      <c r="O56" s="159">
        <v>2018</v>
      </c>
      <c r="P56" s="159">
        <v>2018</v>
      </c>
      <c r="Q56" s="159">
        <v>2017</v>
      </c>
      <c r="R56" s="159" t="s">
        <v>941</v>
      </c>
      <c r="S56" s="159">
        <v>2019</v>
      </c>
      <c r="T56" s="159">
        <v>2016</v>
      </c>
      <c r="U56" s="159">
        <v>2017</v>
      </c>
      <c r="V56" s="159">
        <v>2017</v>
      </c>
      <c r="W56" s="159">
        <v>2017</v>
      </c>
      <c r="X56" s="159">
        <v>2010</v>
      </c>
      <c r="Y56" s="159" t="s">
        <v>941</v>
      </c>
      <c r="Z56" s="159">
        <v>2017</v>
      </c>
      <c r="AA56" s="159">
        <v>2017</v>
      </c>
      <c r="AB56" s="159">
        <v>2017</v>
      </c>
      <c r="AC56" s="159">
        <v>2015</v>
      </c>
      <c r="AD56" s="159">
        <v>2015</v>
      </c>
      <c r="AE56" s="159">
        <v>2012</v>
      </c>
      <c r="AF56" s="159" t="s">
        <v>941</v>
      </c>
      <c r="AG56" s="158" t="s">
        <v>941</v>
      </c>
      <c r="AH56" s="159">
        <v>2016</v>
      </c>
      <c r="AI56" s="159">
        <v>2017</v>
      </c>
      <c r="AJ56" s="159">
        <v>2018</v>
      </c>
      <c r="AK56" s="161" t="s">
        <v>941</v>
      </c>
      <c r="AL56" s="161" t="s">
        <v>1073</v>
      </c>
      <c r="AM56" s="159" t="s">
        <v>941</v>
      </c>
      <c r="AN56" s="159">
        <v>2016</v>
      </c>
      <c r="AO56" s="159">
        <v>2016</v>
      </c>
      <c r="AP56" s="159" t="s">
        <v>941</v>
      </c>
      <c r="AQ56" s="159" t="s">
        <v>941</v>
      </c>
      <c r="AR56" s="159" t="s">
        <v>941</v>
      </c>
      <c r="AS56" s="159">
        <v>2017</v>
      </c>
      <c r="AT56" s="159">
        <v>2018</v>
      </c>
      <c r="AU56" s="159">
        <v>2016</v>
      </c>
      <c r="AV56" s="159">
        <v>2015</v>
      </c>
      <c r="AW56" s="159">
        <v>2016</v>
      </c>
      <c r="AX56" s="159">
        <v>2016</v>
      </c>
      <c r="AY56" s="159">
        <v>2014</v>
      </c>
      <c r="AZ56" s="166">
        <v>2015</v>
      </c>
      <c r="BA56" s="166">
        <v>2015</v>
      </c>
      <c r="BB56" s="159">
        <v>2017</v>
      </c>
      <c r="BC56" s="159">
        <v>2017</v>
      </c>
      <c r="BD56" s="159">
        <v>2015</v>
      </c>
      <c r="BE56" s="159"/>
      <c r="BF56" s="104"/>
    </row>
    <row r="57" spans="1:58" x14ac:dyDescent="0.35">
      <c r="A57" s="128" t="str">
        <f>'Indicator Data'!A59</f>
        <v>Eritrea</v>
      </c>
      <c r="B57" s="107" t="str">
        <f>'Indicator Data'!B59</f>
        <v>ERI</v>
      </c>
      <c r="C57" s="157">
        <v>2015</v>
      </c>
      <c r="D57" s="157">
        <v>2015</v>
      </c>
      <c r="E57" s="157">
        <v>2015</v>
      </c>
      <c r="F57" s="157">
        <v>2015</v>
      </c>
      <c r="G57" s="157">
        <v>2015</v>
      </c>
      <c r="H57" s="157">
        <v>2015</v>
      </c>
      <c r="I57" s="157">
        <v>2015</v>
      </c>
      <c r="J57" s="157">
        <v>2016</v>
      </c>
      <c r="K57" s="157">
        <v>2016</v>
      </c>
      <c r="L57" s="157">
        <v>2016</v>
      </c>
      <c r="M57" s="159">
        <v>2019</v>
      </c>
      <c r="N57" s="159">
        <v>2019</v>
      </c>
      <c r="O57" s="159">
        <v>2018</v>
      </c>
      <c r="P57" s="159">
        <v>2018</v>
      </c>
      <c r="Q57" s="159">
        <v>2017</v>
      </c>
      <c r="R57" s="159" t="s">
        <v>941</v>
      </c>
      <c r="S57" s="159">
        <v>2019</v>
      </c>
      <c r="T57" s="159">
        <v>2016</v>
      </c>
      <c r="U57" s="159">
        <v>2017</v>
      </c>
      <c r="V57" s="159" t="s">
        <v>941</v>
      </c>
      <c r="W57" s="159">
        <v>2017</v>
      </c>
      <c r="X57" s="159">
        <v>2010</v>
      </c>
      <c r="Y57" s="159" t="s">
        <v>941</v>
      </c>
      <c r="Z57" s="159">
        <v>2017</v>
      </c>
      <c r="AA57" s="159">
        <v>2017</v>
      </c>
      <c r="AB57" s="159">
        <v>2017</v>
      </c>
      <c r="AC57" s="159">
        <v>2015</v>
      </c>
      <c r="AD57" s="159">
        <v>2015</v>
      </c>
      <c r="AE57" s="159">
        <v>2012</v>
      </c>
      <c r="AF57" s="159" t="s">
        <v>941</v>
      </c>
      <c r="AG57" s="158" t="s">
        <v>941</v>
      </c>
      <c r="AH57" s="159">
        <v>2016</v>
      </c>
      <c r="AI57" s="159">
        <v>2017</v>
      </c>
      <c r="AJ57" s="159">
        <v>2018</v>
      </c>
      <c r="AK57" s="161" t="s">
        <v>941</v>
      </c>
      <c r="AL57" s="161" t="s">
        <v>1073</v>
      </c>
      <c r="AM57" s="183">
        <v>43281</v>
      </c>
      <c r="AN57" s="159">
        <v>2016</v>
      </c>
      <c r="AO57" s="159">
        <v>2016</v>
      </c>
      <c r="AP57" s="159" t="s">
        <v>941</v>
      </c>
      <c r="AQ57" s="159" t="s">
        <v>941</v>
      </c>
      <c r="AR57" s="159" t="s">
        <v>941</v>
      </c>
      <c r="AS57" s="159">
        <v>2017</v>
      </c>
      <c r="AT57" s="159">
        <v>2018</v>
      </c>
      <c r="AU57" s="159">
        <v>2016</v>
      </c>
      <c r="AV57" s="159">
        <v>2015</v>
      </c>
      <c r="AW57" s="159">
        <v>2016</v>
      </c>
      <c r="AX57" s="159">
        <v>2016</v>
      </c>
      <c r="AY57" s="159">
        <v>2014</v>
      </c>
      <c r="AZ57" s="166">
        <v>2015</v>
      </c>
      <c r="BA57" s="166">
        <v>2015</v>
      </c>
      <c r="BB57" s="159">
        <v>2011</v>
      </c>
      <c r="BC57" s="159">
        <v>2017</v>
      </c>
      <c r="BD57" s="159">
        <v>2015</v>
      </c>
      <c r="BE57" s="159"/>
      <c r="BF57" s="104"/>
    </row>
    <row r="58" spans="1:58" x14ac:dyDescent="0.35">
      <c r="A58" s="128" t="str">
        <f>'Indicator Data'!A60</f>
        <v>Estonia</v>
      </c>
      <c r="B58" s="107" t="str">
        <f>'Indicator Data'!B60</f>
        <v>EST</v>
      </c>
      <c r="C58" s="157">
        <v>2015</v>
      </c>
      <c r="D58" s="157">
        <v>2015</v>
      </c>
      <c r="E58" s="157">
        <v>2015</v>
      </c>
      <c r="F58" s="157">
        <v>2015</v>
      </c>
      <c r="G58" s="157">
        <v>2015</v>
      </c>
      <c r="H58" s="157">
        <v>2015</v>
      </c>
      <c r="I58" s="157">
        <v>2015</v>
      </c>
      <c r="J58" s="157">
        <v>2016</v>
      </c>
      <c r="K58" s="157">
        <v>2016</v>
      </c>
      <c r="L58" s="157">
        <v>2016</v>
      </c>
      <c r="M58" s="159">
        <v>2019</v>
      </c>
      <c r="N58" s="159">
        <v>2019</v>
      </c>
      <c r="O58" s="159">
        <v>2018</v>
      </c>
      <c r="P58" s="159">
        <v>2018</v>
      </c>
      <c r="Q58" s="159">
        <v>2017</v>
      </c>
      <c r="R58" s="159" t="s">
        <v>941</v>
      </c>
      <c r="S58" s="159">
        <v>2019</v>
      </c>
      <c r="T58" s="159">
        <v>2016</v>
      </c>
      <c r="U58" s="159">
        <v>2017</v>
      </c>
      <c r="V58" s="159" t="s">
        <v>941</v>
      </c>
      <c r="W58" s="159">
        <v>2017</v>
      </c>
      <c r="X58" s="159" t="s">
        <v>941</v>
      </c>
      <c r="Y58" s="159">
        <v>2012</v>
      </c>
      <c r="Z58" s="159">
        <v>2017</v>
      </c>
      <c r="AA58" s="159">
        <v>2017</v>
      </c>
      <c r="AB58" s="159">
        <v>2017</v>
      </c>
      <c r="AC58" s="159">
        <v>2015</v>
      </c>
      <c r="AD58" s="159">
        <v>2015</v>
      </c>
      <c r="AE58" s="159" t="s">
        <v>941</v>
      </c>
      <c r="AF58" s="159">
        <v>2017</v>
      </c>
      <c r="AG58" s="158">
        <v>2012</v>
      </c>
      <c r="AH58" s="159">
        <v>2016</v>
      </c>
      <c r="AI58" s="159">
        <v>2017</v>
      </c>
      <c r="AJ58" s="159">
        <v>2018</v>
      </c>
      <c r="AK58" s="161" t="s">
        <v>941</v>
      </c>
      <c r="AL58" s="161" t="s">
        <v>1073</v>
      </c>
      <c r="AM58" s="159" t="s">
        <v>941</v>
      </c>
      <c r="AN58" s="159">
        <v>2016</v>
      </c>
      <c r="AO58" s="159">
        <v>2016</v>
      </c>
      <c r="AP58" s="159">
        <v>2014</v>
      </c>
      <c r="AQ58" s="159">
        <v>2014</v>
      </c>
      <c r="AR58" s="159" t="s">
        <v>941</v>
      </c>
      <c r="AS58" s="159">
        <v>2017</v>
      </c>
      <c r="AT58" s="159">
        <v>2018</v>
      </c>
      <c r="AU58" s="159">
        <v>2016</v>
      </c>
      <c r="AV58" s="159">
        <v>2015</v>
      </c>
      <c r="AW58" s="159">
        <v>2016</v>
      </c>
      <c r="AX58" s="159">
        <v>2017</v>
      </c>
      <c r="AY58" s="159">
        <v>2014</v>
      </c>
      <c r="AZ58" s="166">
        <v>2015</v>
      </c>
      <c r="BA58" s="166">
        <v>2015</v>
      </c>
      <c r="BB58" s="159">
        <v>2017</v>
      </c>
      <c r="BC58" s="159">
        <v>2017</v>
      </c>
      <c r="BD58" s="159">
        <v>2015</v>
      </c>
      <c r="BE58" s="159"/>
      <c r="BF58" s="104"/>
    </row>
    <row r="59" spans="1:58" x14ac:dyDescent="0.35">
      <c r="A59" s="128" t="str">
        <f>'Indicator Data'!A61</f>
        <v>Eswatini</v>
      </c>
      <c r="B59" s="107" t="str">
        <f>'Indicator Data'!B61</f>
        <v>SWZ</v>
      </c>
      <c r="C59" s="157">
        <v>2015</v>
      </c>
      <c r="D59" s="157">
        <v>2015</v>
      </c>
      <c r="E59" s="157">
        <v>2015</v>
      </c>
      <c r="F59" s="157">
        <v>2015</v>
      </c>
      <c r="G59" s="157">
        <v>2015</v>
      </c>
      <c r="H59" s="157">
        <v>2015</v>
      </c>
      <c r="I59" s="157">
        <v>2015</v>
      </c>
      <c r="J59" s="157">
        <v>2016</v>
      </c>
      <c r="K59" s="157">
        <v>2016</v>
      </c>
      <c r="L59" s="157">
        <v>2016</v>
      </c>
      <c r="M59" s="159">
        <v>2019</v>
      </c>
      <c r="N59" s="159">
        <v>2019</v>
      </c>
      <c r="O59" s="159">
        <v>2018</v>
      </c>
      <c r="P59" s="159">
        <v>2018</v>
      </c>
      <c r="Q59" s="159">
        <v>2017</v>
      </c>
      <c r="R59" s="159">
        <v>2010</v>
      </c>
      <c r="S59" s="159">
        <v>2019</v>
      </c>
      <c r="T59" s="159">
        <v>2016</v>
      </c>
      <c r="U59" s="159">
        <v>2017</v>
      </c>
      <c r="V59" s="159" t="s">
        <v>941</v>
      </c>
      <c r="W59" s="159">
        <v>2017</v>
      </c>
      <c r="X59" s="159">
        <v>2010</v>
      </c>
      <c r="Y59" s="159">
        <v>2009</v>
      </c>
      <c r="Z59" s="159">
        <v>2016</v>
      </c>
      <c r="AA59" s="159">
        <v>2016</v>
      </c>
      <c r="AB59" s="159">
        <v>2016</v>
      </c>
      <c r="AC59" s="159" t="s">
        <v>941</v>
      </c>
      <c r="AD59" s="159">
        <v>2015</v>
      </c>
      <c r="AE59" s="159">
        <v>2012</v>
      </c>
      <c r="AF59" s="159">
        <v>2017</v>
      </c>
      <c r="AG59" s="158">
        <v>2009</v>
      </c>
      <c r="AH59" s="159">
        <v>2016</v>
      </c>
      <c r="AI59" s="159">
        <v>2017</v>
      </c>
      <c r="AJ59" s="159">
        <v>2018</v>
      </c>
      <c r="AK59" s="161" t="s">
        <v>941</v>
      </c>
      <c r="AL59" s="161" t="s">
        <v>1073</v>
      </c>
      <c r="AM59" s="159" t="s">
        <v>941</v>
      </c>
      <c r="AN59" s="159">
        <v>2016</v>
      </c>
      <c r="AO59" s="159">
        <v>2016</v>
      </c>
      <c r="AP59" s="159" t="s">
        <v>941</v>
      </c>
      <c r="AQ59" s="159" t="s">
        <v>941</v>
      </c>
      <c r="AR59" s="159">
        <v>2015</v>
      </c>
      <c r="AS59" s="159">
        <v>2016</v>
      </c>
      <c r="AT59" s="159">
        <v>2018</v>
      </c>
      <c r="AU59" s="159">
        <v>2016</v>
      </c>
      <c r="AV59" s="159">
        <v>2015</v>
      </c>
      <c r="AW59" s="159">
        <v>2016</v>
      </c>
      <c r="AX59" s="159">
        <v>2016</v>
      </c>
      <c r="AY59" s="159">
        <v>2014</v>
      </c>
      <c r="AZ59" s="166">
        <v>2015</v>
      </c>
      <c r="BA59" s="166">
        <v>2015</v>
      </c>
      <c r="BB59" s="159">
        <v>2017</v>
      </c>
      <c r="BC59" s="159">
        <v>2017</v>
      </c>
      <c r="BD59" s="159">
        <v>2015</v>
      </c>
      <c r="BE59" s="159"/>
      <c r="BF59" s="104"/>
    </row>
    <row r="60" spans="1:58" x14ac:dyDescent="0.35">
      <c r="A60" s="128" t="str">
        <f>'Indicator Data'!A62</f>
        <v>Ethiopia</v>
      </c>
      <c r="B60" s="107" t="str">
        <f>'Indicator Data'!B62</f>
        <v>ETH</v>
      </c>
      <c r="C60" s="157">
        <v>2015</v>
      </c>
      <c r="D60" s="157">
        <v>2015</v>
      </c>
      <c r="E60" s="157">
        <v>2015</v>
      </c>
      <c r="F60" s="157">
        <v>2015</v>
      </c>
      <c r="G60" s="157">
        <v>2015</v>
      </c>
      <c r="H60" s="157">
        <v>2015</v>
      </c>
      <c r="I60" s="157">
        <v>2015</v>
      </c>
      <c r="J60" s="157">
        <v>2016</v>
      </c>
      <c r="K60" s="157">
        <v>2016</v>
      </c>
      <c r="L60" s="157">
        <v>2016</v>
      </c>
      <c r="M60" s="159">
        <v>2019</v>
      </c>
      <c r="N60" s="159">
        <v>2019</v>
      </c>
      <c r="O60" s="159">
        <v>2018</v>
      </c>
      <c r="P60" s="159">
        <v>2018</v>
      </c>
      <c r="Q60" s="159">
        <v>2017</v>
      </c>
      <c r="R60" s="159">
        <v>2016</v>
      </c>
      <c r="S60" s="159">
        <v>2019</v>
      </c>
      <c r="T60" s="159">
        <v>2016</v>
      </c>
      <c r="U60" s="159">
        <v>2017</v>
      </c>
      <c r="V60" s="159">
        <v>2017</v>
      </c>
      <c r="W60" s="159">
        <v>2017</v>
      </c>
      <c r="X60" s="159">
        <v>2016</v>
      </c>
      <c r="Y60" s="159">
        <v>2010</v>
      </c>
      <c r="Z60" s="159">
        <v>2017</v>
      </c>
      <c r="AA60" s="159">
        <v>2017</v>
      </c>
      <c r="AB60" s="159">
        <v>2017</v>
      </c>
      <c r="AC60" s="159">
        <v>2015</v>
      </c>
      <c r="AD60" s="159">
        <v>2015</v>
      </c>
      <c r="AE60" s="159">
        <v>2012</v>
      </c>
      <c r="AF60" s="159">
        <v>2017</v>
      </c>
      <c r="AG60" s="158">
        <v>2010</v>
      </c>
      <c r="AH60" s="159">
        <v>2016</v>
      </c>
      <c r="AI60" s="159">
        <v>2017</v>
      </c>
      <c r="AJ60" s="159">
        <v>2018</v>
      </c>
      <c r="AK60" s="161">
        <v>43465</v>
      </c>
      <c r="AL60" s="161">
        <v>43343</v>
      </c>
      <c r="AM60" s="159" t="s">
        <v>941</v>
      </c>
      <c r="AN60" s="159">
        <v>2016</v>
      </c>
      <c r="AO60" s="159">
        <v>2016</v>
      </c>
      <c r="AP60" s="159">
        <v>2014</v>
      </c>
      <c r="AQ60" s="159">
        <v>2014</v>
      </c>
      <c r="AR60" s="159">
        <v>2015</v>
      </c>
      <c r="AS60" s="159">
        <v>2017</v>
      </c>
      <c r="AT60" s="159">
        <v>2018</v>
      </c>
      <c r="AU60" s="159">
        <v>2016</v>
      </c>
      <c r="AV60" s="159">
        <v>2015</v>
      </c>
      <c r="AW60" s="159">
        <v>2016</v>
      </c>
      <c r="AX60" s="159">
        <v>2017</v>
      </c>
      <c r="AY60" s="159">
        <v>2014</v>
      </c>
      <c r="AZ60" s="166">
        <v>2015</v>
      </c>
      <c r="BA60" s="166">
        <v>2015</v>
      </c>
      <c r="BB60" s="159">
        <v>2017</v>
      </c>
      <c r="BC60" s="159">
        <v>2017</v>
      </c>
      <c r="BD60" s="159">
        <v>2015</v>
      </c>
      <c r="BE60" s="159"/>
      <c r="BF60" s="104"/>
    </row>
    <row r="61" spans="1:58" x14ac:dyDescent="0.35">
      <c r="A61" s="128" t="str">
        <f>'Indicator Data'!A63</f>
        <v>Fiji</v>
      </c>
      <c r="B61" s="107" t="str">
        <f>'Indicator Data'!B63</f>
        <v>FJI</v>
      </c>
      <c r="C61" s="157">
        <v>2015</v>
      </c>
      <c r="D61" s="157">
        <v>2015</v>
      </c>
      <c r="E61" s="157">
        <v>2015</v>
      </c>
      <c r="F61" s="157">
        <v>2015</v>
      </c>
      <c r="G61" s="157">
        <v>2015</v>
      </c>
      <c r="H61" s="157">
        <v>2015</v>
      </c>
      <c r="I61" s="157">
        <v>2015</v>
      </c>
      <c r="J61" s="157">
        <v>2016</v>
      </c>
      <c r="K61" s="157">
        <v>2016</v>
      </c>
      <c r="L61" s="157">
        <v>2016</v>
      </c>
      <c r="M61" s="159">
        <v>2019</v>
      </c>
      <c r="N61" s="159">
        <v>2019</v>
      </c>
      <c r="O61" s="159">
        <v>2018</v>
      </c>
      <c r="P61" s="159">
        <v>2018</v>
      </c>
      <c r="Q61" s="159">
        <v>2017</v>
      </c>
      <c r="R61" s="159" t="s">
        <v>941</v>
      </c>
      <c r="S61" s="159">
        <v>2019</v>
      </c>
      <c r="T61" s="159">
        <v>2016</v>
      </c>
      <c r="U61" s="159">
        <v>2017</v>
      </c>
      <c r="V61" s="159">
        <v>2017</v>
      </c>
      <c r="W61" s="159">
        <v>2017</v>
      </c>
      <c r="X61" s="159" t="s">
        <v>941</v>
      </c>
      <c r="Y61" s="159">
        <v>2010</v>
      </c>
      <c r="Z61" s="159">
        <v>2017</v>
      </c>
      <c r="AA61" s="159">
        <v>2017</v>
      </c>
      <c r="AB61" s="159">
        <v>2016</v>
      </c>
      <c r="AC61" s="159">
        <v>2015</v>
      </c>
      <c r="AD61" s="159">
        <v>2015</v>
      </c>
      <c r="AE61" s="159" t="s">
        <v>941</v>
      </c>
      <c r="AF61" s="159">
        <v>2017</v>
      </c>
      <c r="AG61" s="158">
        <v>2008</v>
      </c>
      <c r="AH61" s="159">
        <v>2016</v>
      </c>
      <c r="AI61" s="159">
        <v>2017</v>
      </c>
      <c r="AJ61" s="159">
        <v>2018</v>
      </c>
      <c r="AK61" s="161" t="s">
        <v>941</v>
      </c>
      <c r="AL61" s="161" t="s">
        <v>1073</v>
      </c>
      <c r="AM61" s="159" t="s">
        <v>941</v>
      </c>
      <c r="AN61" s="159">
        <v>2016</v>
      </c>
      <c r="AO61" s="159">
        <v>2016</v>
      </c>
      <c r="AP61" s="159">
        <v>2014</v>
      </c>
      <c r="AQ61" s="159">
        <v>2014</v>
      </c>
      <c r="AR61" s="159">
        <v>2015</v>
      </c>
      <c r="AS61" s="159">
        <v>2017</v>
      </c>
      <c r="AT61" s="159" t="s">
        <v>941</v>
      </c>
      <c r="AU61" s="159">
        <v>2016</v>
      </c>
      <c r="AV61" s="159" t="s">
        <v>941</v>
      </c>
      <c r="AW61" s="159">
        <v>2016</v>
      </c>
      <c r="AX61" s="159">
        <v>2017</v>
      </c>
      <c r="AY61" s="159">
        <v>2014</v>
      </c>
      <c r="AZ61" s="166">
        <v>2015</v>
      </c>
      <c r="BA61" s="166">
        <v>2015</v>
      </c>
      <c r="BB61" s="159">
        <v>2017</v>
      </c>
      <c r="BC61" s="159">
        <v>2017</v>
      </c>
      <c r="BD61" s="159">
        <v>2015</v>
      </c>
      <c r="BE61" s="159"/>
      <c r="BF61" s="104"/>
    </row>
    <row r="62" spans="1:58" x14ac:dyDescent="0.35">
      <c r="A62" s="128" t="str">
        <f>'Indicator Data'!A64</f>
        <v>Finland</v>
      </c>
      <c r="B62" s="107" t="str">
        <f>'Indicator Data'!B64</f>
        <v>FIN</v>
      </c>
      <c r="C62" s="157">
        <v>2015</v>
      </c>
      <c r="D62" s="157">
        <v>2015</v>
      </c>
      <c r="E62" s="157">
        <v>2015</v>
      </c>
      <c r="F62" s="157">
        <v>2015</v>
      </c>
      <c r="G62" s="157">
        <v>2015</v>
      </c>
      <c r="H62" s="157">
        <v>2015</v>
      </c>
      <c r="I62" s="157">
        <v>2015</v>
      </c>
      <c r="J62" s="157">
        <v>2016</v>
      </c>
      <c r="K62" s="157">
        <v>2016</v>
      </c>
      <c r="L62" s="157">
        <v>2016</v>
      </c>
      <c r="M62" s="159">
        <v>2019</v>
      </c>
      <c r="N62" s="159">
        <v>2019</v>
      </c>
      <c r="O62" s="159">
        <v>2018</v>
      </c>
      <c r="P62" s="159">
        <v>2018</v>
      </c>
      <c r="Q62" s="159">
        <v>2017</v>
      </c>
      <c r="R62" s="159" t="s">
        <v>941</v>
      </c>
      <c r="S62" s="159">
        <v>2019</v>
      </c>
      <c r="T62" s="159">
        <v>2016</v>
      </c>
      <c r="U62" s="159">
        <v>2017</v>
      </c>
      <c r="V62" s="159" t="s">
        <v>941</v>
      </c>
      <c r="W62" s="159">
        <v>2017</v>
      </c>
      <c r="X62" s="159" t="s">
        <v>941</v>
      </c>
      <c r="Y62" s="159">
        <v>2010</v>
      </c>
      <c r="Z62" s="159">
        <v>2017</v>
      </c>
      <c r="AA62" s="159">
        <v>2017</v>
      </c>
      <c r="AB62" s="159" t="s">
        <v>941</v>
      </c>
      <c r="AC62" s="159">
        <v>2015</v>
      </c>
      <c r="AD62" s="159">
        <v>2015</v>
      </c>
      <c r="AE62" s="159" t="s">
        <v>941</v>
      </c>
      <c r="AF62" s="159">
        <v>2017</v>
      </c>
      <c r="AG62" s="158">
        <v>2012</v>
      </c>
      <c r="AH62" s="159">
        <v>2016</v>
      </c>
      <c r="AI62" s="159">
        <v>2017</v>
      </c>
      <c r="AJ62" s="159">
        <v>2018</v>
      </c>
      <c r="AK62" s="161" t="s">
        <v>941</v>
      </c>
      <c r="AL62" s="161" t="s">
        <v>1073</v>
      </c>
      <c r="AM62" s="159" t="s">
        <v>941</v>
      </c>
      <c r="AN62" s="159">
        <v>2016</v>
      </c>
      <c r="AO62" s="159">
        <v>2016</v>
      </c>
      <c r="AP62" s="159">
        <v>2014</v>
      </c>
      <c r="AQ62" s="159">
        <v>2014</v>
      </c>
      <c r="AR62" s="159">
        <v>2015</v>
      </c>
      <c r="AS62" s="159">
        <v>2017</v>
      </c>
      <c r="AT62" s="159">
        <v>2018</v>
      </c>
      <c r="AU62" s="159">
        <v>2016</v>
      </c>
      <c r="AV62" s="159" t="s">
        <v>941</v>
      </c>
      <c r="AW62" s="159">
        <v>2016</v>
      </c>
      <c r="AX62" s="159">
        <v>2017</v>
      </c>
      <c r="AY62" s="159">
        <v>2014</v>
      </c>
      <c r="AZ62" s="166">
        <v>2015</v>
      </c>
      <c r="BA62" s="166">
        <v>2015</v>
      </c>
      <c r="BB62" s="159">
        <v>2017</v>
      </c>
      <c r="BC62" s="159">
        <v>2017</v>
      </c>
      <c r="BD62" s="159">
        <v>2015</v>
      </c>
      <c r="BE62" s="159"/>
      <c r="BF62" s="104"/>
    </row>
    <row r="63" spans="1:58" x14ac:dyDescent="0.35">
      <c r="A63" s="128" t="str">
        <f>'Indicator Data'!A65</f>
        <v>France</v>
      </c>
      <c r="B63" s="107" t="str">
        <f>'Indicator Data'!B65</f>
        <v>FRA</v>
      </c>
      <c r="C63" s="157">
        <v>2015</v>
      </c>
      <c r="D63" s="157">
        <v>2015</v>
      </c>
      <c r="E63" s="157">
        <v>2015</v>
      </c>
      <c r="F63" s="157">
        <v>2015</v>
      </c>
      <c r="G63" s="157">
        <v>2015</v>
      </c>
      <c r="H63" s="157">
        <v>2015</v>
      </c>
      <c r="I63" s="157">
        <v>2015</v>
      </c>
      <c r="J63" s="157">
        <v>2016</v>
      </c>
      <c r="K63" s="157">
        <v>2016</v>
      </c>
      <c r="L63" s="157">
        <v>2016</v>
      </c>
      <c r="M63" s="159">
        <v>2019</v>
      </c>
      <c r="N63" s="159">
        <v>2019</v>
      </c>
      <c r="O63" s="159">
        <v>2018</v>
      </c>
      <c r="P63" s="159">
        <v>2018</v>
      </c>
      <c r="Q63" s="159">
        <v>2017</v>
      </c>
      <c r="R63" s="159" t="s">
        <v>941</v>
      </c>
      <c r="S63" s="159">
        <v>2019</v>
      </c>
      <c r="T63" s="159">
        <v>2016</v>
      </c>
      <c r="U63" s="159">
        <v>2017</v>
      </c>
      <c r="V63" s="159" t="s">
        <v>941</v>
      </c>
      <c r="W63" s="159">
        <v>2017</v>
      </c>
      <c r="X63" s="159" t="s">
        <v>941</v>
      </c>
      <c r="Y63" s="159">
        <v>2016</v>
      </c>
      <c r="Z63" s="159">
        <v>2017</v>
      </c>
      <c r="AA63" s="159">
        <v>2017</v>
      </c>
      <c r="AB63" s="159">
        <v>2017</v>
      </c>
      <c r="AC63" s="159">
        <v>2015</v>
      </c>
      <c r="AD63" s="159">
        <v>2015</v>
      </c>
      <c r="AE63" s="159" t="s">
        <v>941</v>
      </c>
      <c r="AF63" s="159">
        <v>2017</v>
      </c>
      <c r="AG63" s="158">
        <v>2012</v>
      </c>
      <c r="AH63" s="159">
        <v>2016</v>
      </c>
      <c r="AI63" s="159">
        <v>2017</v>
      </c>
      <c r="AJ63" s="159">
        <v>2018</v>
      </c>
      <c r="AK63" s="161" t="s">
        <v>941</v>
      </c>
      <c r="AL63" s="161" t="s">
        <v>1073</v>
      </c>
      <c r="AM63" s="159" t="s">
        <v>941</v>
      </c>
      <c r="AN63" s="159">
        <v>2016</v>
      </c>
      <c r="AO63" s="159">
        <v>2016</v>
      </c>
      <c r="AP63" s="159">
        <v>2014</v>
      </c>
      <c r="AQ63" s="159">
        <v>2014</v>
      </c>
      <c r="AR63" s="159">
        <v>2015</v>
      </c>
      <c r="AS63" s="159">
        <v>2017</v>
      </c>
      <c r="AT63" s="159">
        <v>2018</v>
      </c>
      <c r="AU63" s="159">
        <v>2016</v>
      </c>
      <c r="AV63" s="159" t="s">
        <v>941</v>
      </c>
      <c r="AW63" s="159">
        <v>2016</v>
      </c>
      <c r="AX63" s="159">
        <v>2017</v>
      </c>
      <c r="AY63" s="159">
        <v>2014</v>
      </c>
      <c r="AZ63" s="166">
        <v>2015</v>
      </c>
      <c r="BA63" s="166">
        <v>2015</v>
      </c>
      <c r="BB63" s="159">
        <v>2017</v>
      </c>
      <c r="BC63" s="159">
        <v>2017</v>
      </c>
      <c r="BD63" s="159">
        <v>2015</v>
      </c>
      <c r="BE63" s="159"/>
      <c r="BF63" s="104"/>
    </row>
    <row r="64" spans="1:58" x14ac:dyDescent="0.35">
      <c r="A64" s="128" t="str">
        <f>'Indicator Data'!A66</f>
        <v>Gabon</v>
      </c>
      <c r="B64" s="107" t="str">
        <f>'Indicator Data'!B66</f>
        <v>GAB</v>
      </c>
      <c r="C64" s="157">
        <v>2015</v>
      </c>
      <c r="D64" s="157">
        <v>2015</v>
      </c>
      <c r="E64" s="157">
        <v>2015</v>
      </c>
      <c r="F64" s="157">
        <v>2015</v>
      </c>
      <c r="G64" s="157">
        <v>2015</v>
      </c>
      <c r="H64" s="157">
        <v>2015</v>
      </c>
      <c r="I64" s="157">
        <v>2015</v>
      </c>
      <c r="J64" s="157">
        <v>2016</v>
      </c>
      <c r="K64" s="157">
        <v>2016</v>
      </c>
      <c r="L64" s="157">
        <v>2016</v>
      </c>
      <c r="M64" s="159">
        <v>2019</v>
      </c>
      <c r="N64" s="159">
        <v>2019</v>
      </c>
      <c r="O64" s="159">
        <v>2018</v>
      </c>
      <c r="P64" s="159">
        <v>2018</v>
      </c>
      <c r="Q64" s="159">
        <v>2017</v>
      </c>
      <c r="R64" s="159">
        <v>2012</v>
      </c>
      <c r="S64" s="159">
        <v>2019</v>
      </c>
      <c r="T64" s="159">
        <v>2016</v>
      </c>
      <c r="U64" s="159">
        <v>2017</v>
      </c>
      <c r="V64" s="159">
        <v>2017</v>
      </c>
      <c r="W64" s="159">
        <v>2017</v>
      </c>
      <c r="X64" s="159">
        <v>2012</v>
      </c>
      <c r="Y64" s="159">
        <v>2016</v>
      </c>
      <c r="Z64" s="159">
        <v>2017</v>
      </c>
      <c r="AA64" s="159">
        <v>2017</v>
      </c>
      <c r="AB64" s="159">
        <v>2017</v>
      </c>
      <c r="AC64" s="159">
        <v>2015</v>
      </c>
      <c r="AD64" s="159">
        <v>2015</v>
      </c>
      <c r="AE64" s="159">
        <v>2012</v>
      </c>
      <c r="AF64" s="159">
        <v>2017</v>
      </c>
      <c r="AG64" s="158">
        <v>2017</v>
      </c>
      <c r="AH64" s="159">
        <v>2016</v>
      </c>
      <c r="AI64" s="159">
        <v>2017</v>
      </c>
      <c r="AJ64" s="159">
        <v>2018</v>
      </c>
      <c r="AK64" s="161" t="s">
        <v>941</v>
      </c>
      <c r="AL64" s="161" t="s">
        <v>1073</v>
      </c>
      <c r="AM64" s="159" t="s">
        <v>941</v>
      </c>
      <c r="AN64" s="159">
        <v>2016</v>
      </c>
      <c r="AO64" s="159">
        <v>2016</v>
      </c>
      <c r="AP64" s="159">
        <v>2014</v>
      </c>
      <c r="AQ64" s="159">
        <v>2014</v>
      </c>
      <c r="AR64" s="159">
        <v>2015</v>
      </c>
      <c r="AS64" s="159">
        <v>2017</v>
      </c>
      <c r="AT64" s="159">
        <v>2018</v>
      </c>
      <c r="AU64" s="159">
        <v>2016</v>
      </c>
      <c r="AV64" s="159">
        <v>2015</v>
      </c>
      <c r="AW64" s="159">
        <v>2016</v>
      </c>
      <c r="AX64" s="159">
        <v>2017</v>
      </c>
      <c r="AY64" s="159">
        <v>2014</v>
      </c>
      <c r="AZ64" s="166">
        <v>2015</v>
      </c>
      <c r="BA64" s="166">
        <v>2015</v>
      </c>
      <c r="BB64" s="159">
        <v>2017</v>
      </c>
      <c r="BC64" s="159">
        <v>2017</v>
      </c>
      <c r="BD64" s="159">
        <v>2015</v>
      </c>
      <c r="BE64" s="159"/>
      <c r="BF64" s="104"/>
    </row>
    <row r="65" spans="1:58" x14ac:dyDescent="0.35">
      <c r="A65" s="128" t="str">
        <f>'Indicator Data'!A67</f>
        <v>Gambia</v>
      </c>
      <c r="B65" s="107" t="str">
        <f>'Indicator Data'!B67</f>
        <v>GMB</v>
      </c>
      <c r="C65" s="157">
        <v>2015</v>
      </c>
      <c r="D65" s="157">
        <v>2015</v>
      </c>
      <c r="E65" s="157">
        <v>2015</v>
      </c>
      <c r="F65" s="157">
        <v>2015</v>
      </c>
      <c r="G65" s="157">
        <v>2015</v>
      </c>
      <c r="H65" s="157">
        <v>2015</v>
      </c>
      <c r="I65" s="157">
        <v>2015</v>
      </c>
      <c r="J65" s="157">
        <v>2016</v>
      </c>
      <c r="K65" s="157">
        <v>2016</v>
      </c>
      <c r="L65" s="157">
        <v>2016</v>
      </c>
      <c r="M65" s="159">
        <v>2019</v>
      </c>
      <c r="N65" s="159">
        <v>2019</v>
      </c>
      <c r="O65" s="159">
        <v>2018</v>
      </c>
      <c r="P65" s="159">
        <v>2018</v>
      </c>
      <c r="Q65" s="159">
        <v>2017</v>
      </c>
      <c r="R65" s="159">
        <v>2013</v>
      </c>
      <c r="S65" s="159">
        <v>2019</v>
      </c>
      <c r="T65" s="159">
        <v>2016</v>
      </c>
      <c r="U65" s="159">
        <v>2017</v>
      </c>
      <c r="V65" s="159">
        <v>2017</v>
      </c>
      <c r="W65" s="159">
        <v>2017</v>
      </c>
      <c r="X65" s="159">
        <v>2013</v>
      </c>
      <c r="Y65" s="159">
        <v>2010</v>
      </c>
      <c r="Z65" s="159">
        <v>2017</v>
      </c>
      <c r="AA65" s="159">
        <v>2017</v>
      </c>
      <c r="AB65" s="159">
        <v>2017</v>
      </c>
      <c r="AC65" s="159">
        <v>2015</v>
      </c>
      <c r="AD65" s="159">
        <v>2015</v>
      </c>
      <c r="AE65" s="159">
        <v>2012</v>
      </c>
      <c r="AF65" s="159">
        <v>2017</v>
      </c>
      <c r="AG65" s="158" t="s">
        <v>941</v>
      </c>
      <c r="AH65" s="159">
        <v>2016</v>
      </c>
      <c r="AI65" s="159">
        <v>2017</v>
      </c>
      <c r="AJ65" s="159">
        <v>2018</v>
      </c>
      <c r="AK65" s="161" t="s">
        <v>941</v>
      </c>
      <c r="AL65" s="161" t="s">
        <v>1073</v>
      </c>
      <c r="AM65" s="183">
        <v>43281</v>
      </c>
      <c r="AN65" s="159">
        <v>2016</v>
      </c>
      <c r="AO65" s="159">
        <v>2016</v>
      </c>
      <c r="AP65" s="159">
        <v>2014</v>
      </c>
      <c r="AQ65" s="159">
        <v>2014</v>
      </c>
      <c r="AR65" s="159">
        <v>2015</v>
      </c>
      <c r="AS65" s="159">
        <v>2017</v>
      </c>
      <c r="AT65" s="159">
        <v>2018</v>
      </c>
      <c r="AU65" s="159">
        <v>2016</v>
      </c>
      <c r="AV65" s="159">
        <v>2015</v>
      </c>
      <c r="AW65" s="159">
        <v>2016</v>
      </c>
      <c r="AX65" s="159">
        <v>2016</v>
      </c>
      <c r="AY65" s="159">
        <v>2014</v>
      </c>
      <c r="AZ65" s="166">
        <v>2015</v>
      </c>
      <c r="BA65" s="166">
        <v>2015</v>
      </c>
      <c r="BB65" s="159">
        <v>2017</v>
      </c>
      <c r="BC65" s="159">
        <v>2017</v>
      </c>
      <c r="BD65" s="159">
        <v>2015</v>
      </c>
      <c r="BE65" s="159"/>
      <c r="BF65" s="104"/>
    </row>
    <row r="66" spans="1:58" x14ac:dyDescent="0.35">
      <c r="A66" s="128" t="str">
        <f>'Indicator Data'!A68</f>
        <v>Georgia</v>
      </c>
      <c r="B66" s="107" t="str">
        <f>'Indicator Data'!B68</f>
        <v>GEO</v>
      </c>
      <c r="C66" s="157">
        <v>2015</v>
      </c>
      <c r="D66" s="157">
        <v>2015</v>
      </c>
      <c r="E66" s="157">
        <v>2015</v>
      </c>
      <c r="F66" s="157">
        <v>2015</v>
      </c>
      <c r="G66" s="157">
        <v>2015</v>
      </c>
      <c r="H66" s="157">
        <v>2015</v>
      </c>
      <c r="I66" s="157">
        <v>2015</v>
      </c>
      <c r="J66" s="157">
        <v>2016</v>
      </c>
      <c r="K66" s="157">
        <v>2016</v>
      </c>
      <c r="L66" s="157">
        <v>2016</v>
      </c>
      <c r="M66" s="159">
        <v>2019</v>
      </c>
      <c r="N66" s="159">
        <v>2019</v>
      </c>
      <c r="O66" s="159">
        <v>2018</v>
      </c>
      <c r="P66" s="159">
        <v>2018</v>
      </c>
      <c r="Q66" s="159">
        <v>2017</v>
      </c>
      <c r="R66" s="159" t="s">
        <v>941</v>
      </c>
      <c r="S66" s="159">
        <v>2019</v>
      </c>
      <c r="T66" s="159">
        <v>2016</v>
      </c>
      <c r="U66" s="159">
        <v>2017</v>
      </c>
      <c r="V66" s="159">
        <v>2017</v>
      </c>
      <c r="W66" s="159">
        <v>2017</v>
      </c>
      <c r="X66" s="159">
        <v>2009</v>
      </c>
      <c r="Y66" s="159">
        <v>2013</v>
      </c>
      <c r="Z66" s="159">
        <v>2017</v>
      </c>
      <c r="AA66" s="159">
        <v>2017</v>
      </c>
      <c r="AB66" s="159">
        <v>2017</v>
      </c>
      <c r="AC66" s="159">
        <v>2015</v>
      </c>
      <c r="AD66" s="159">
        <v>2015</v>
      </c>
      <c r="AE66" s="159">
        <v>2012</v>
      </c>
      <c r="AF66" s="159">
        <v>2017</v>
      </c>
      <c r="AG66" s="158">
        <v>2016</v>
      </c>
      <c r="AH66" s="159">
        <v>2016</v>
      </c>
      <c r="AI66" s="159">
        <v>2017</v>
      </c>
      <c r="AJ66" s="159">
        <v>2018</v>
      </c>
      <c r="AK66" s="161" t="s">
        <v>1072</v>
      </c>
      <c r="AL66" s="161" t="s">
        <v>1073</v>
      </c>
      <c r="AM66" s="159" t="s">
        <v>941</v>
      </c>
      <c r="AN66" s="159">
        <v>2016</v>
      </c>
      <c r="AO66" s="159">
        <v>2016</v>
      </c>
      <c r="AP66" s="159" t="s">
        <v>941</v>
      </c>
      <c r="AQ66" s="159" t="s">
        <v>941</v>
      </c>
      <c r="AR66" s="159">
        <v>2015</v>
      </c>
      <c r="AS66" s="159">
        <v>2017</v>
      </c>
      <c r="AT66" s="159">
        <v>2018</v>
      </c>
      <c r="AU66" s="159">
        <v>2016</v>
      </c>
      <c r="AV66" s="159">
        <v>2015</v>
      </c>
      <c r="AW66" s="159">
        <v>2016</v>
      </c>
      <c r="AX66" s="159">
        <v>2017</v>
      </c>
      <c r="AY66" s="159">
        <v>2014</v>
      </c>
      <c r="AZ66" s="166">
        <v>2015</v>
      </c>
      <c r="BA66" s="166">
        <v>2015</v>
      </c>
      <c r="BB66" s="159">
        <v>2017</v>
      </c>
      <c r="BC66" s="159">
        <v>2017</v>
      </c>
      <c r="BD66" s="159">
        <v>2015</v>
      </c>
      <c r="BE66" s="159"/>
      <c r="BF66" s="104"/>
    </row>
    <row r="67" spans="1:58" x14ac:dyDescent="0.35">
      <c r="A67" s="128" t="str">
        <f>'Indicator Data'!A69</f>
        <v>Germany</v>
      </c>
      <c r="B67" s="107" t="str">
        <f>'Indicator Data'!B69</f>
        <v>DEU</v>
      </c>
      <c r="C67" s="157">
        <v>2015</v>
      </c>
      <c r="D67" s="157">
        <v>2015</v>
      </c>
      <c r="E67" s="157">
        <v>2015</v>
      </c>
      <c r="F67" s="157">
        <v>2015</v>
      </c>
      <c r="G67" s="157">
        <v>2015</v>
      </c>
      <c r="H67" s="157">
        <v>2015</v>
      </c>
      <c r="I67" s="157">
        <v>2015</v>
      </c>
      <c r="J67" s="157">
        <v>2016</v>
      </c>
      <c r="K67" s="157">
        <v>2016</v>
      </c>
      <c r="L67" s="157">
        <v>2016</v>
      </c>
      <c r="M67" s="159">
        <v>2019</v>
      </c>
      <c r="N67" s="159">
        <v>2019</v>
      </c>
      <c r="O67" s="159">
        <v>2018</v>
      </c>
      <c r="P67" s="159">
        <v>2018</v>
      </c>
      <c r="Q67" s="159">
        <v>2017</v>
      </c>
      <c r="R67" s="159" t="s">
        <v>941</v>
      </c>
      <c r="S67" s="159">
        <v>2019</v>
      </c>
      <c r="T67" s="159">
        <v>2016</v>
      </c>
      <c r="U67" s="159">
        <v>2017</v>
      </c>
      <c r="V67" s="159" t="s">
        <v>941</v>
      </c>
      <c r="W67" s="159">
        <v>2017</v>
      </c>
      <c r="X67" s="159" t="s">
        <v>941</v>
      </c>
      <c r="Y67" s="159">
        <v>2012</v>
      </c>
      <c r="Z67" s="159">
        <v>2017</v>
      </c>
      <c r="AA67" s="159">
        <v>2017</v>
      </c>
      <c r="AB67" s="159">
        <v>2017</v>
      </c>
      <c r="AC67" s="159">
        <v>2015</v>
      </c>
      <c r="AD67" s="159">
        <v>2015</v>
      </c>
      <c r="AE67" s="159" t="s">
        <v>941</v>
      </c>
      <c r="AF67" s="159">
        <v>2017</v>
      </c>
      <c r="AG67" s="158">
        <v>2011</v>
      </c>
      <c r="AH67" s="159">
        <v>2016</v>
      </c>
      <c r="AI67" s="159">
        <v>2017</v>
      </c>
      <c r="AJ67" s="159">
        <v>2018</v>
      </c>
      <c r="AK67" s="161" t="s">
        <v>941</v>
      </c>
      <c r="AL67" s="161" t="s">
        <v>1073</v>
      </c>
      <c r="AM67" s="159" t="s">
        <v>941</v>
      </c>
      <c r="AN67" s="159">
        <v>2016</v>
      </c>
      <c r="AO67" s="159">
        <v>2016</v>
      </c>
      <c r="AP67" s="159">
        <v>2014</v>
      </c>
      <c r="AQ67" s="159">
        <v>2014</v>
      </c>
      <c r="AR67" s="159">
        <v>2015</v>
      </c>
      <c r="AS67" s="159">
        <v>2017</v>
      </c>
      <c r="AT67" s="159">
        <v>2018</v>
      </c>
      <c r="AU67" s="159">
        <v>2016</v>
      </c>
      <c r="AV67" s="159" t="s">
        <v>941</v>
      </c>
      <c r="AW67" s="159">
        <v>2016</v>
      </c>
      <c r="AX67" s="159">
        <v>2017</v>
      </c>
      <c r="AY67" s="159">
        <v>2014</v>
      </c>
      <c r="AZ67" s="166">
        <v>2015</v>
      </c>
      <c r="BA67" s="166">
        <v>2015</v>
      </c>
      <c r="BB67" s="159">
        <v>2017</v>
      </c>
      <c r="BC67" s="159">
        <v>2017</v>
      </c>
      <c r="BD67" s="159">
        <v>2015</v>
      </c>
      <c r="BE67" s="159"/>
      <c r="BF67" s="104"/>
    </row>
    <row r="68" spans="1:58" x14ac:dyDescent="0.35">
      <c r="A68" s="128" t="str">
        <f>'Indicator Data'!A70</f>
        <v>Ghana</v>
      </c>
      <c r="B68" s="107" t="str">
        <f>'Indicator Data'!B70</f>
        <v>GHA</v>
      </c>
      <c r="C68" s="157">
        <v>2015</v>
      </c>
      <c r="D68" s="157">
        <v>2015</v>
      </c>
      <c r="E68" s="157">
        <v>2015</v>
      </c>
      <c r="F68" s="157">
        <v>2015</v>
      </c>
      <c r="G68" s="157">
        <v>2015</v>
      </c>
      <c r="H68" s="157">
        <v>2015</v>
      </c>
      <c r="I68" s="157">
        <v>2015</v>
      </c>
      <c r="J68" s="157">
        <v>2016</v>
      </c>
      <c r="K68" s="157">
        <v>2016</v>
      </c>
      <c r="L68" s="157">
        <v>2016</v>
      </c>
      <c r="M68" s="159">
        <v>2019</v>
      </c>
      <c r="N68" s="159">
        <v>2019</v>
      </c>
      <c r="O68" s="159">
        <v>2018</v>
      </c>
      <c r="P68" s="159">
        <v>2018</v>
      </c>
      <c r="Q68" s="159">
        <v>2017</v>
      </c>
      <c r="R68" s="159">
        <v>2014</v>
      </c>
      <c r="S68" s="159">
        <v>2019</v>
      </c>
      <c r="T68" s="159">
        <v>2016</v>
      </c>
      <c r="U68" s="159">
        <v>2017</v>
      </c>
      <c r="V68" s="159">
        <v>2017</v>
      </c>
      <c r="W68" s="159">
        <v>2017</v>
      </c>
      <c r="X68" s="159">
        <v>2014</v>
      </c>
      <c r="Y68" s="159">
        <v>2010</v>
      </c>
      <c r="Z68" s="159">
        <v>2017</v>
      </c>
      <c r="AA68" s="159">
        <v>2017</v>
      </c>
      <c r="AB68" s="159">
        <v>2017</v>
      </c>
      <c r="AC68" s="159">
        <v>2015</v>
      </c>
      <c r="AD68" s="159">
        <v>2015</v>
      </c>
      <c r="AE68" s="159">
        <v>2012</v>
      </c>
      <c r="AF68" s="159">
        <v>2017</v>
      </c>
      <c r="AG68" s="158">
        <v>2005</v>
      </c>
      <c r="AH68" s="159">
        <v>2016</v>
      </c>
      <c r="AI68" s="159">
        <v>2017</v>
      </c>
      <c r="AJ68" s="159">
        <v>2018</v>
      </c>
      <c r="AK68" s="161" t="s">
        <v>941</v>
      </c>
      <c r="AL68" s="161">
        <v>43524</v>
      </c>
      <c r="AM68" s="159" t="s">
        <v>941</v>
      </c>
      <c r="AN68" s="159">
        <v>2016</v>
      </c>
      <c r="AO68" s="159">
        <v>2016</v>
      </c>
      <c r="AP68" s="159">
        <v>2014</v>
      </c>
      <c r="AQ68" s="159">
        <v>2014</v>
      </c>
      <c r="AR68" s="159">
        <v>2015</v>
      </c>
      <c r="AS68" s="159">
        <v>2017</v>
      </c>
      <c r="AT68" s="159">
        <v>2018</v>
      </c>
      <c r="AU68" s="159">
        <v>2016</v>
      </c>
      <c r="AV68" s="159">
        <v>2015</v>
      </c>
      <c r="AW68" s="159">
        <v>2016</v>
      </c>
      <c r="AX68" s="159">
        <v>2017</v>
      </c>
      <c r="AY68" s="159">
        <v>2014</v>
      </c>
      <c r="AZ68" s="166">
        <v>2015</v>
      </c>
      <c r="BA68" s="166">
        <v>2015</v>
      </c>
      <c r="BB68" s="159">
        <v>2017</v>
      </c>
      <c r="BC68" s="159">
        <v>2017</v>
      </c>
      <c r="BD68" s="159">
        <v>2015</v>
      </c>
      <c r="BE68" s="159"/>
      <c r="BF68" s="104"/>
    </row>
    <row r="69" spans="1:58" x14ac:dyDescent="0.35">
      <c r="A69" s="128" t="str">
        <f>'Indicator Data'!A71</f>
        <v>Greece</v>
      </c>
      <c r="B69" s="107" t="str">
        <f>'Indicator Data'!B71</f>
        <v>GRC</v>
      </c>
      <c r="C69" s="157">
        <v>2015</v>
      </c>
      <c r="D69" s="157">
        <v>2015</v>
      </c>
      <c r="E69" s="157">
        <v>2015</v>
      </c>
      <c r="F69" s="157">
        <v>2015</v>
      </c>
      <c r="G69" s="157">
        <v>2015</v>
      </c>
      <c r="H69" s="157">
        <v>2015</v>
      </c>
      <c r="I69" s="157">
        <v>2015</v>
      </c>
      <c r="J69" s="157">
        <v>2016</v>
      </c>
      <c r="K69" s="157">
        <v>2016</v>
      </c>
      <c r="L69" s="157">
        <v>2016</v>
      </c>
      <c r="M69" s="159">
        <v>2019</v>
      </c>
      <c r="N69" s="159">
        <v>2019</v>
      </c>
      <c r="O69" s="159">
        <v>2018</v>
      </c>
      <c r="P69" s="159">
        <v>2018</v>
      </c>
      <c r="Q69" s="159">
        <v>2017</v>
      </c>
      <c r="R69" s="159" t="s">
        <v>941</v>
      </c>
      <c r="S69" s="159">
        <v>2019</v>
      </c>
      <c r="T69" s="159">
        <v>2016</v>
      </c>
      <c r="U69" s="159">
        <v>2017</v>
      </c>
      <c r="V69" s="159" t="s">
        <v>941</v>
      </c>
      <c r="W69" s="159">
        <v>2017</v>
      </c>
      <c r="X69" s="159" t="s">
        <v>941</v>
      </c>
      <c r="Y69" s="159">
        <v>2010</v>
      </c>
      <c r="Z69" s="159">
        <v>2017</v>
      </c>
      <c r="AA69" s="159">
        <v>2017</v>
      </c>
      <c r="AB69" s="159">
        <v>2017</v>
      </c>
      <c r="AC69" s="159">
        <v>2015</v>
      </c>
      <c r="AD69" s="159">
        <v>2015</v>
      </c>
      <c r="AE69" s="159" t="s">
        <v>941</v>
      </c>
      <c r="AF69" s="159">
        <v>2017</v>
      </c>
      <c r="AG69" s="158">
        <v>2012</v>
      </c>
      <c r="AH69" s="159">
        <v>2016</v>
      </c>
      <c r="AI69" s="159">
        <v>2017</v>
      </c>
      <c r="AJ69" s="159">
        <v>2018</v>
      </c>
      <c r="AK69" s="161" t="s">
        <v>941</v>
      </c>
      <c r="AL69" s="161" t="s">
        <v>1073</v>
      </c>
      <c r="AM69" s="159" t="s">
        <v>941</v>
      </c>
      <c r="AN69" s="159">
        <v>2016</v>
      </c>
      <c r="AO69" s="159">
        <v>2016</v>
      </c>
      <c r="AP69" s="159">
        <v>2014</v>
      </c>
      <c r="AQ69" s="159">
        <v>2014</v>
      </c>
      <c r="AR69" s="159">
        <v>2015</v>
      </c>
      <c r="AS69" s="159">
        <v>2017</v>
      </c>
      <c r="AT69" s="159">
        <v>2018</v>
      </c>
      <c r="AU69" s="159">
        <v>2016</v>
      </c>
      <c r="AV69" s="159">
        <v>2015</v>
      </c>
      <c r="AW69" s="159">
        <v>2016</v>
      </c>
      <c r="AX69" s="159">
        <v>2017</v>
      </c>
      <c r="AY69" s="159">
        <v>2014</v>
      </c>
      <c r="AZ69" s="166">
        <v>2015</v>
      </c>
      <c r="BA69" s="166">
        <v>2015</v>
      </c>
      <c r="BB69" s="159">
        <v>2017</v>
      </c>
      <c r="BC69" s="159">
        <v>2017</v>
      </c>
      <c r="BD69" s="159">
        <v>2015</v>
      </c>
      <c r="BE69" s="159"/>
      <c r="BF69" s="104"/>
    </row>
    <row r="70" spans="1:58" x14ac:dyDescent="0.35">
      <c r="A70" s="128" t="str">
        <f>'Indicator Data'!A72</f>
        <v>Grenada</v>
      </c>
      <c r="B70" s="107" t="str">
        <f>'Indicator Data'!B72</f>
        <v>GRD</v>
      </c>
      <c r="C70" s="157">
        <v>2015</v>
      </c>
      <c r="D70" s="157">
        <v>2015</v>
      </c>
      <c r="E70" s="157">
        <v>2015</v>
      </c>
      <c r="F70" s="157">
        <v>2015</v>
      </c>
      <c r="G70" s="157">
        <v>2015</v>
      </c>
      <c r="H70" s="157">
        <v>2015</v>
      </c>
      <c r="I70" s="157">
        <v>2015</v>
      </c>
      <c r="J70" s="157">
        <v>2016</v>
      </c>
      <c r="K70" s="157">
        <v>2016</v>
      </c>
      <c r="L70" s="157">
        <v>2016</v>
      </c>
      <c r="M70" s="159">
        <v>2019</v>
      </c>
      <c r="N70" s="159">
        <v>2019</v>
      </c>
      <c r="O70" s="159">
        <v>2018</v>
      </c>
      <c r="P70" s="159">
        <v>2018</v>
      </c>
      <c r="Q70" s="159">
        <v>2017</v>
      </c>
      <c r="R70" s="159" t="s">
        <v>941</v>
      </c>
      <c r="S70" s="159">
        <v>2019</v>
      </c>
      <c r="T70" s="159">
        <v>2016</v>
      </c>
      <c r="U70" s="159">
        <v>2017</v>
      </c>
      <c r="V70" s="159">
        <v>2017</v>
      </c>
      <c r="W70" s="159">
        <v>2017</v>
      </c>
      <c r="X70" s="159" t="s">
        <v>941</v>
      </c>
      <c r="Y70" s="159" t="s">
        <v>941</v>
      </c>
      <c r="Z70" s="159">
        <v>2017</v>
      </c>
      <c r="AA70" s="159">
        <v>2017</v>
      </c>
      <c r="AB70" s="159" t="s">
        <v>941</v>
      </c>
      <c r="AC70" s="159">
        <v>2015</v>
      </c>
      <c r="AD70" s="159">
        <v>2015</v>
      </c>
      <c r="AE70" s="159" t="s">
        <v>941</v>
      </c>
      <c r="AF70" s="159" t="s">
        <v>941</v>
      </c>
      <c r="AG70" s="158">
        <v>2008</v>
      </c>
      <c r="AH70" s="159">
        <v>2016</v>
      </c>
      <c r="AI70" s="159">
        <v>2017</v>
      </c>
      <c r="AJ70" s="159">
        <v>2018</v>
      </c>
      <c r="AK70" s="161" t="s">
        <v>941</v>
      </c>
      <c r="AL70" s="161" t="s">
        <v>1073</v>
      </c>
      <c r="AM70" s="159" t="s">
        <v>941</v>
      </c>
      <c r="AN70" s="159">
        <v>2016</v>
      </c>
      <c r="AO70" s="159">
        <v>2016</v>
      </c>
      <c r="AP70" s="159">
        <v>2014</v>
      </c>
      <c r="AQ70" s="159" t="s">
        <v>941</v>
      </c>
      <c r="AR70" s="159">
        <v>2013</v>
      </c>
      <c r="AS70" s="159">
        <v>2017</v>
      </c>
      <c r="AT70" s="159">
        <v>2018</v>
      </c>
      <c r="AU70" s="159">
        <v>2016</v>
      </c>
      <c r="AV70" s="159" t="s">
        <v>941</v>
      </c>
      <c r="AW70" s="159">
        <v>2016</v>
      </c>
      <c r="AX70" s="159">
        <v>2017</v>
      </c>
      <c r="AY70" s="159">
        <v>2014</v>
      </c>
      <c r="AZ70" s="166">
        <v>2015</v>
      </c>
      <c r="BA70" s="166">
        <v>2015</v>
      </c>
      <c r="BB70" s="159">
        <v>2017</v>
      </c>
      <c r="BC70" s="159">
        <v>2017</v>
      </c>
      <c r="BD70" s="159">
        <v>2015</v>
      </c>
      <c r="BE70" s="159"/>
      <c r="BF70" s="104"/>
    </row>
    <row r="71" spans="1:58" x14ac:dyDescent="0.35">
      <c r="A71" s="128" t="str">
        <f>'Indicator Data'!A73</f>
        <v>Guatemala</v>
      </c>
      <c r="B71" s="107" t="str">
        <f>'Indicator Data'!B73</f>
        <v>GTM</v>
      </c>
      <c r="C71" s="157">
        <v>2015</v>
      </c>
      <c r="D71" s="157">
        <v>2015</v>
      </c>
      <c r="E71" s="157">
        <v>2015</v>
      </c>
      <c r="F71" s="157">
        <v>2015</v>
      </c>
      <c r="G71" s="157">
        <v>2015</v>
      </c>
      <c r="H71" s="157">
        <v>2015</v>
      </c>
      <c r="I71" s="157">
        <v>2015</v>
      </c>
      <c r="J71" s="157">
        <v>2016</v>
      </c>
      <c r="K71" s="157">
        <v>2016</v>
      </c>
      <c r="L71" s="157">
        <v>2016</v>
      </c>
      <c r="M71" s="159">
        <v>2019</v>
      </c>
      <c r="N71" s="159">
        <v>2019</v>
      </c>
      <c r="O71" s="159">
        <v>2018</v>
      </c>
      <c r="P71" s="159">
        <v>2018</v>
      </c>
      <c r="Q71" s="159">
        <v>2017</v>
      </c>
      <c r="R71" s="159">
        <v>2015</v>
      </c>
      <c r="S71" s="159">
        <v>2019</v>
      </c>
      <c r="T71" s="159">
        <v>2016</v>
      </c>
      <c r="U71" s="159">
        <v>2017</v>
      </c>
      <c r="V71" s="159">
        <v>2017</v>
      </c>
      <c r="W71" s="159">
        <v>2017</v>
      </c>
      <c r="X71" s="159">
        <v>2015</v>
      </c>
      <c r="Y71" s="159">
        <v>2009</v>
      </c>
      <c r="Z71" s="159">
        <v>2017</v>
      </c>
      <c r="AA71" s="159">
        <v>2017</v>
      </c>
      <c r="AB71" s="159">
        <v>2017</v>
      </c>
      <c r="AC71" s="159">
        <v>2015</v>
      </c>
      <c r="AD71" s="159">
        <v>2015</v>
      </c>
      <c r="AE71" s="159">
        <v>2012</v>
      </c>
      <c r="AF71" s="159">
        <v>2017</v>
      </c>
      <c r="AG71" s="158">
        <v>2014</v>
      </c>
      <c r="AH71" s="159">
        <v>2016</v>
      </c>
      <c r="AI71" s="159">
        <v>2017</v>
      </c>
      <c r="AJ71" s="159">
        <v>2018</v>
      </c>
      <c r="AK71" s="161" t="s">
        <v>1072</v>
      </c>
      <c r="AL71" s="161" t="s">
        <v>1073</v>
      </c>
      <c r="AM71" s="159" t="s">
        <v>941</v>
      </c>
      <c r="AN71" s="159">
        <v>2016</v>
      </c>
      <c r="AO71" s="159">
        <v>2016</v>
      </c>
      <c r="AP71" s="159">
        <v>2014</v>
      </c>
      <c r="AQ71" s="159">
        <v>2014</v>
      </c>
      <c r="AR71" s="159">
        <v>2015</v>
      </c>
      <c r="AS71" s="159">
        <v>2017</v>
      </c>
      <c r="AT71" s="159">
        <v>2018</v>
      </c>
      <c r="AU71" s="159">
        <v>2016</v>
      </c>
      <c r="AV71" s="159">
        <v>2015</v>
      </c>
      <c r="AW71" s="159">
        <v>2016</v>
      </c>
      <c r="AX71" s="159">
        <v>2017</v>
      </c>
      <c r="AY71" s="159">
        <v>2014</v>
      </c>
      <c r="AZ71" s="166">
        <v>2015</v>
      </c>
      <c r="BA71" s="166">
        <v>2015</v>
      </c>
      <c r="BB71" s="159">
        <v>2017</v>
      </c>
      <c r="BC71" s="159">
        <v>2017</v>
      </c>
      <c r="BD71" s="159">
        <v>2015</v>
      </c>
      <c r="BE71" s="159"/>
      <c r="BF71" s="104"/>
    </row>
    <row r="72" spans="1:58" x14ac:dyDescent="0.35">
      <c r="A72" s="128" t="str">
        <f>'Indicator Data'!A74</f>
        <v>Guinea</v>
      </c>
      <c r="B72" s="107" t="str">
        <f>'Indicator Data'!B74</f>
        <v>GIN</v>
      </c>
      <c r="C72" s="157">
        <v>2015</v>
      </c>
      <c r="D72" s="157">
        <v>2015</v>
      </c>
      <c r="E72" s="157">
        <v>2015</v>
      </c>
      <c r="F72" s="157">
        <v>2015</v>
      </c>
      <c r="G72" s="157">
        <v>2015</v>
      </c>
      <c r="H72" s="157">
        <v>2015</v>
      </c>
      <c r="I72" s="157">
        <v>2015</v>
      </c>
      <c r="J72" s="157">
        <v>2016</v>
      </c>
      <c r="K72" s="157">
        <v>2016</v>
      </c>
      <c r="L72" s="157">
        <v>2016</v>
      </c>
      <c r="M72" s="159">
        <v>2019</v>
      </c>
      <c r="N72" s="159">
        <v>2019</v>
      </c>
      <c r="O72" s="159">
        <v>2018</v>
      </c>
      <c r="P72" s="159">
        <v>2018</v>
      </c>
      <c r="Q72" s="159">
        <v>2017</v>
      </c>
      <c r="R72" s="159">
        <v>2016</v>
      </c>
      <c r="S72" s="159">
        <v>2019</v>
      </c>
      <c r="T72" s="159">
        <v>2016</v>
      </c>
      <c r="U72" s="159">
        <v>2017</v>
      </c>
      <c r="V72" s="159">
        <v>2017</v>
      </c>
      <c r="W72" s="159">
        <v>2017</v>
      </c>
      <c r="X72" s="159">
        <v>2016</v>
      </c>
      <c r="Y72" s="159">
        <v>2016</v>
      </c>
      <c r="Z72" s="159">
        <v>2017</v>
      </c>
      <c r="AA72" s="159">
        <v>2017</v>
      </c>
      <c r="AB72" s="159">
        <v>2017</v>
      </c>
      <c r="AC72" s="159">
        <v>2015</v>
      </c>
      <c r="AD72" s="159">
        <v>2015</v>
      </c>
      <c r="AE72" s="159">
        <v>2012</v>
      </c>
      <c r="AF72" s="159" t="s">
        <v>941</v>
      </c>
      <c r="AG72" s="158">
        <v>2012</v>
      </c>
      <c r="AH72" s="159">
        <v>2016</v>
      </c>
      <c r="AI72" s="159">
        <v>2017</v>
      </c>
      <c r="AJ72" s="159">
        <v>2018</v>
      </c>
      <c r="AK72" s="161" t="s">
        <v>941</v>
      </c>
      <c r="AL72" s="161">
        <v>43496</v>
      </c>
      <c r="AM72" s="159" t="s">
        <v>941</v>
      </c>
      <c r="AN72" s="159">
        <v>2016</v>
      </c>
      <c r="AO72" s="159">
        <v>2016</v>
      </c>
      <c r="AP72" s="159">
        <v>2013</v>
      </c>
      <c r="AQ72" s="159">
        <v>2013</v>
      </c>
      <c r="AR72" s="159">
        <v>2015</v>
      </c>
      <c r="AS72" s="159">
        <v>2017</v>
      </c>
      <c r="AT72" s="159">
        <v>2018</v>
      </c>
      <c r="AU72" s="159">
        <v>2016</v>
      </c>
      <c r="AV72" s="159">
        <v>2015</v>
      </c>
      <c r="AW72" s="159">
        <v>2016</v>
      </c>
      <c r="AX72" s="159">
        <v>2016</v>
      </c>
      <c r="AY72" s="159">
        <v>2014</v>
      </c>
      <c r="AZ72" s="166">
        <v>2015</v>
      </c>
      <c r="BA72" s="166">
        <v>2015</v>
      </c>
      <c r="BB72" s="159">
        <v>2017</v>
      </c>
      <c r="BC72" s="159">
        <v>2017</v>
      </c>
      <c r="BD72" s="159">
        <v>2015</v>
      </c>
      <c r="BE72" s="159"/>
      <c r="BF72" s="104"/>
    </row>
    <row r="73" spans="1:58" x14ac:dyDescent="0.35">
      <c r="A73" s="128" t="str">
        <f>'Indicator Data'!A75</f>
        <v>Guinea-Bissau</v>
      </c>
      <c r="B73" s="107" t="str">
        <f>'Indicator Data'!B75</f>
        <v>GNB</v>
      </c>
      <c r="C73" s="157">
        <v>2015</v>
      </c>
      <c r="D73" s="157">
        <v>2015</v>
      </c>
      <c r="E73" s="157">
        <v>2015</v>
      </c>
      <c r="F73" s="157">
        <v>2015</v>
      </c>
      <c r="G73" s="157">
        <v>2015</v>
      </c>
      <c r="H73" s="157">
        <v>2015</v>
      </c>
      <c r="I73" s="157">
        <v>2015</v>
      </c>
      <c r="J73" s="157">
        <v>2016</v>
      </c>
      <c r="K73" s="157">
        <v>2016</v>
      </c>
      <c r="L73" s="157">
        <v>2016</v>
      </c>
      <c r="M73" s="159">
        <v>2019</v>
      </c>
      <c r="N73" s="159">
        <v>2019</v>
      </c>
      <c r="O73" s="159">
        <v>2018</v>
      </c>
      <c r="P73" s="159">
        <v>2018</v>
      </c>
      <c r="Q73" s="159">
        <v>2017</v>
      </c>
      <c r="R73" s="159" t="s">
        <v>941</v>
      </c>
      <c r="S73" s="159">
        <v>2019</v>
      </c>
      <c r="T73" s="159">
        <v>2016</v>
      </c>
      <c r="U73" s="159">
        <v>2017</v>
      </c>
      <c r="V73" s="159">
        <v>2017</v>
      </c>
      <c r="W73" s="159">
        <v>2017</v>
      </c>
      <c r="X73" s="159">
        <v>2014</v>
      </c>
      <c r="Y73" s="159">
        <v>2010</v>
      </c>
      <c r="Z73" s="159">
        <v>2017</v>
      </c>
      <c r="AA73" s="159">
        <v>2017</v>
      </c>
      <c r="AB73" s="159">
        <v>2017</v>
      </c>
      <c r="AC73" s="159">
        <v>2015</v>
      </c>
      <c r="AD73" s="159">
        <v>2015</v>
      </c>
      <c r="AE73" s="159">
        <v>2012</v>
      </c>
      <c r="AF73" s="159" t="s">
        <v>941</v>
      </c>
      <c r="AG73" s="158">
        <v>2010</v>
      </c>
      <c r="AH73" s="159">
        <v>2016</v>
      </c>
      <c r="AI73" s="159">
        <v>2017</v>
      </c>
      <c r="AJ73" s="159">
        <v>2018</v>
      </c>
      <c r="AK73" s="161" t="s">
        <v>941</v>
      </c>
      <c r="AL73" s="161" t="s">
        <v>1073</v>
      </c>
      <c r="AM73" s="159" t="s">
        <v>941</v>
      </c>
      <c r="AN73" s="159">
        <v>2016</v>
      </c>
      <c r="AO73" s="159">
        <v>2016</v>
      </c>
      <c r="AP73" s="159" t="s">
        <v>941</v>
      </c>
      <c r="AQ73" s="159" t="s">
        <v>941</v>
      </c>
      <c r="AR73" s="159">
        <v>2015</v>
      </c>
      <c r="AS73" s="159">
        <v>2017</v>
      </c>
      <c r="AT73" s="159">
        <v>2018</v>
      </c>
      <c r="AU73" s="159">
        <v>2016</v>
      </c>
      <c r="AV73" s="159">
        <v>2015</v>
      </c>
      <c r="AW73" s="159">
        <v>2016</v>
      </c>
      <c r="AX73" s="159">
        <v>2017</v>
      </c>
      <c r="AY73" s="159">
        <v>2014</v>
      </c>
      <c r="AZ73" s="166">
        <v>2015</v>
      </c>
      <c r="BA73" s="166">
        <v>2015</v>
      </c>
      <c r="BB73" s="159">
        <v>2017</v>
      </c>
      <c r="BC73" s="159">
        <v>2017</v>
      </c>
      <c r="BD73" s="159">
        <v>2015</v>
      </c>
      <c r="BE73" s="159"/>
      <c r="BF73" s="104"/>
    </row>
    <row r="74" spans="1:58" x14ac:dyDescent="0.35">
      <c r="A74" s="128" t="str">
        <f>'Indicator Data'!A76</f>
        <v>Guyana</v>
      </c>
      <c r="B74" s="107" t="str">
        <f>'Indicator Data'!B76</f>
        <v>GUY</v>
      </c>
      <c r="C74" s="157">
        <v>2015</v>
      </c>
      <c r="D74" s="157">
        <v>2015</v>
      </c>
      <c r="E74" s="157">
        <v>2015</v>
      </c>
      <c r="F74" s="157">
        <v>2015</v>
      </c>
      <c r="G74" s="157">
        <v>2015</v>
      </c>
      <c r="H74" s="157">
        <v>2015</v>
      </c>
      <c r="I74" s="157">
        <v>2015</v>
      </c>
      <c r="J74" s="157">
        <v>2016</v>
      </c>
      <c r="K74" s="157">
        <v>2016</v>
      </c>
      <c r="L74" s="157">
        <v>2016</v>
      </c>
      <c r="M74" s="159">
        <v>2019</v>
      </c>
      <c r="N74" s="159">
        <v>2019</v>
      </c>
      <c r="O74" s="159">
        <v>2018</v>
      </c>
      <c r="P74" s="159">
        <v>2018</v>
      </c>
      <c r="Q74" s="159">
        <v>2017</v>
      </c>
      <c r="R74" s="159">
        <v>2009</v>
      </c>
      <c r="S74" s="159">
        <v>2019</v>
      </c>
      <c r="T74" s="159">
        <v>2016</v>
      </c>
      <c r="U74" s="159">
        <v>2017</v>
      </c>
      <c r="V74" s="159">
        <v>2017</v>
      </c>
      <c r="W74" s="159">
        <v>2017</v>
      </c>
      <c r="X74" s="159">
        <v>2014</v>
      </c>
      <c r="Y74" s="159">
        <v>2010</v>
      </c>
      <c r="Z74" s="159">
        <v>2017</v>
      </c>
      <c r="AA74" s="159">
        <v>2017</v>
      </c>
      <c r="AB74" s="159">
        <v>2017</v>
      </c>
      <c r="AC74" s="159">
        <v>2015</v>
      </c>
      <c r="AD74" s="159">
        <v>2015</v>
      </c>
      <c r="AE74" s="159">
        <v>2012</v>
      </c>
      <c r="AF74" s="159">
        <v>2017</v>
      </c>
      <c r="AG74" s="158">
        <v>2006</v>
      </c>
      <c r="AH74" s="159">
        <v>2016</v>
      </c>
      <c r="AI74" s="159">
        <v>2017</v>
      </c>
      <c r="AJ74" s="159">
        <v>2018</v>
      </c>
      <c r="AK74" s="161" t="s">
        <v>941</v>
      </c>
      <c r="AL74" s="161" t="s">
        <v>1073</v>
      </c>
      <c r="AM74" s="159" t="s">
        <v>941</v>
      </c>
      <c r="AN74" s="159">
        <v>2016</v>
      </c>
      <c r="AO74" s="159">
        <v>2016</v>
      </c>
      <c r="AP74" s="159" t="s">
        <v>941</v>
      </c>
      <c r="AQ74" s="159" t="s">
        <v>941</v>
      </c>
      <c r="AR74" s="159" t="s">
        <v>941</v>
      </c>
      <c r="AS74" s="159">
        <v>2017</v>
      </c>
      <c r="AT74" s="159">
        <v>2018</v>
      </c>
      <c r="AU74" s="159">
        <v>2016</v>
      </c>
      <c r="AV74" s="159">
        <v>2015</v>
      </c>
      <c r="AW74" s="159">
        <v>2016</v>
      </c>
      <c r="AX74" s="159">
        <v>2017</v>
      </c>
      <c r="AY74" s="159">
        <v>2014</v>
      </c>
      <c r="AZ74" s="166">
        <v>2015</v>
      </c>
      <c r="BA74" s="166">
        <v>2015</v>
      </c>
      <c r="BB74" s="159">
        <v>2017</v>
      </c>
      <c r="BC74" s="159">
        <v>2017</v>
      </c>
      <c r="BD74" s="159">
        <v>2015</v>
      </c>
      <c r="BE74" s="159"/>
      <c r="BF74" s="104"/>
    </row>
    <row r="75" spans="1:58" x14ac:dyDescent="0.35">
      <c r="A75" s="128" t="str">
        <f>'Indicator Data'!A77</f>
        <v>Haiti</v>
      </c>
      <c r="B75" s="107" t="str">
        <f>'Indicator Data'!B77</f>
        <v>HTI</v>
      </c>
      <c r="C75" s="157">
        <v>2015</v>
      </c>
      <c r="D75" s="157">
        <v>2015</v>
      </c>
      <c r="E75" s="157">
        <v>2015</v>
      </c>
      <c r="F75" s="157">
        <v>2015</v>
      </c>
      <c r="G75" s="157">
        <v>2015</v>
      </c>
      <c r="H75" s="157">
        <v>2015</v>
      </c>
      <c r="I75" s="157">
        <v>2015</v>
      </c>
      <c r="J75" s="157">
        <v>2016</v>
      </c>
      <c r="K75" s="157">
        <v>2016</v>
      </c>
      <c r="L75" s="157">
        <v>2016</v>
      </c>
      <c r="M75" s="159">
        <v>2019</v>
      </c>
      <c r="N75" s="159">
        <v>2019</v>
      </c>
      <c r="O75" s="159">
        <v>2018</v>
      </c>
      <c r="P75" s="159">
        <v>2018</v>
      </c>
      <c r="Q75" s="159">
        <v>2017</v>
      </c>
      <c r="R75" s="159">
        <v>2012</v>
      </c>
      <c r="S75" s="159">
        <v>2019</v>
      </c>
      <c r="T75" s="159">
        <v>2016</v>
      </c>
      <c r="U75" s="159">
        <v>2017</v>
      </c>
      <c r="V75" s="159">
        <v>2017</v>
      </c>
      <c r="W75" s="159">
        <v>2017</v>
      </c>
      <c r="X75" s="159">
        <v>2012</v>
      </c>
      <c r="Y75" s="159">
        <v>2014</v>
      </c>
      <c r="Z75" s="159">
        <v>2017</v>
      </c>
      <c r="AA75" s="159">
        <v>2017</v>
      </c>
      <c r="AB75" s="159">
        <v>2017</v>
      </c>
      <c r="AC75" s="159">
        <v>2015</v>
      </c>
      <c r="AD75" s="159">
        <v>2015</v>
      </c>
      <c r="AE75" s="159">
        <v>2012</v>
      </c>
      <c r="AF75" s="159">
        <v>2017</v>
      </c>
      <c r="AG75" s="158">
        <v>2012</v>
      </c>
      <c r="AH75" s="159">
        <v>2016</v>
      </c>
      <c r="AI75" s="159">
        <v>2017</v>
      </c>
      <c r="AJ75" s="159">
        <v>2018</v>
      </c>
      <c r="AK75" s="161">
        <v>43190</v>
      </c>
      <c r="AL75" s="161" t="s">
        <v>1073</v>
      </c>
      <c r="AM75" s="159" t="s">
        <v>941</v>
      </c>
      <c r="AN75" s="159">
        <v>2016</v>
      </c>
      <c r="AO75" s="159">
        <v>2016</v>
      </c>
      <c r="AP75" s="159">
        <v>2014</v>
      </c>
      <c r="AQ75" s="159">
        <v>2014</v>
      </c>
      <c r="AR75" s="159">
        <v>2013</v>
      </c>
      <c r="AS75" s="159">
        <v>2017</v>
      </c>
      <c r="AT75" s="159">
        <v>2018</v>
      </c>
      <c r="AU75" s="159">
        <v>2016</v>
      </c>
      <c r="AV75" s="159">
        <v>2015</v>
      </c>
      <c r="AW75" s="159">
        <v>2016</v>
      </c>
      <c r="AX75" s="159">
        <v>2017</v>
      </c>
      <c r="AY75" s="159">
        <v>2014</v>
      </c>
      <c r="AZ75" s="166">
        <v>2015</v>
      </c>
      <c r="BA75" s="166">
        <v>2015</v>
      </c>
      <c r="BB75" s="159">
        <v>2017</v>
      </c>
      <c r="BC75" s="159">
        <v>2017</v>
      </c>
      <c r="BD75" s="159">
        <v>2015</v>
      </c>
      <c r="BE75" s="159"/>
      <c r="BF75" s="104"/>
    </row>
    <row r="76" spans="1:58" x14ac:dyDescent="0.35">
      <c r="A76" s="128" t="str">
        <f>'Indicator Data'!A78</f>
        <v>Honduras</v>
      </c>
      <c r="B76" s="107" t="str">
        <f>'Indicator Data'!B78</f>
        <v>HND</v>
      </c>
      <c r="C76" s="157">
        <v>2015</v>
      </c>
      <c r="D76" s="157">
        <v>2015</v>
      </c>
      <c r="E76" s="157">
        <v>2015</v>
      </c>
      <c r="F76" s="157">
        <v>2015</v>
      </c>
      <c r="G76" s="157">
        <v>2015</v>
      </c>
      <c r="H76" s="157">
        <v>2015</v>
      </c>
      <c r="I76" s="157">
        <v>2015</v>
      </c>
      <c r="J76" s="157">
        <v>2016</v>
      </c>
      <c r="K76" s="157">
        <v>2016</v>
      </c>
      <c r="L76" s="157">
        <v>2016</v>
      </c>
      <c r="M76" s="159">
        <v>2019</v>
      </c>
      <c r="N76" s="159">
        <v>2019</v>
      </c>
      <c r="O76" s="159">
        <v>2018</v>
      </c>
      <c r="P76" s="159">
        <v>2018</v>
      </c>
      <c r="Q76" s="159">
        <v>2017</v>
      </c>
      <c r="R76" s="159">
        <v>2012</v>
      </c>
      <c r="S76" s="159">
        <v>2019</v>
      </c>
      <c r="T76" s="159">
        <v>2016</v>
      </c>
      <c r="U76" s="159">
        <v>2017</v>
      </c>
      <c r="V76" s="159">
        <v>2017</v>
      </c>
      <c r="W76" s="159">
        <v>2017</v>
      </c>
      <c r="X76" s="159">
        <v>2012</v>
      </c>
      <c r="Y76" s="159" t="s">
        <v>941</v>
      </c>
      <c r="Z76" s="159">
        <v>2017</v>
      </c>
      <c r="AA76" s="159">
        <v>2017</v>
      </c>
      <c r="AB76" s="159">
        <v>2017</v>
      </c>
      <c r="AC76" s="159">
        <v>2015</v>
      </c>
      <c r="AD76" s="159">
        <v>2015</v>
      </c>
      <c r="AE76" s="159">
        <v>2012</v>
      </c>
      <c r="AF76" s="159">
        <v>2017</v>
      </c>
      <c r="AG76" s="158">
        <v>2016</v>
      </c>
      <c r="AH76" s="159">
        <v>2016</v>
      </c>
      <c r="AI76" s="159">
        <v>2017</v>
      </c>
      <c r="AJ76" s="159">
        <v>2018</v>
      </c>
      <c r="AK76" s="161" t="s">
        <v>1072</v>
      </c>
      <c r="AL76" s="161" t="s">
        <v>1073</v>
      </c>
      <c r="AM76" s="159" t="s">
        <v>941</v>
      </c>
      <c r="AN76" s="159">
        <v>2016</v>
      </c>
      <c r="AO76" s="159">
        <v>2016</v>
      </c>
      <c r="AP76" s="159">
        <v>2014</v>
      </c>
      <c r="AQ76" s="159">
        <v>2014</v>
      </c>
      <c r="AR76" s="159">
        <v>2013</v>
      </c>
      <c r="AS76" s="159">
        <v>2017</v>
      </c>
      <c r="AT76" s="159">
        <v>2018</v>
      </c>
      <c r="AU76" s="159">
        <v>2016</v>
      </c>
      <c r="AV76" s="159">
        <v>2016</v>
      </c>
      <c r="AW76" s="159">
        <v>2016</v>
      </c>
      <c r="AX76" s="159">
        <v>2017</v>
      </c>
      <c r="AY76" s="159">
        <v>2014</v>
      </c>
      <c r="AZ76" s="166">
        <v>2015</v>
      </c>
      <c r="BA76" s="166">
        <v>2015</v>
      </c>
      <c r="BB76" s="159">
        <v>2017</v>
      </c>
      <c r="BC76" s="159">
        <v>2017</v>
      </c>
      <c r="BD76" s="159">
        <v>2015</v>
      </c>
      <c r="BE76" s="159"/>
      <c r="BF76" s="104"/>
    </row>
    <row r="77" spans="1:58" x14ac:dyDescent="0.35">
      <c r="A77" s="128" t="str">
        <f>'Indicator Data'!A79</f>
        <v>Hungary</v>
      </c>
      <c r="B77" s="107" t="str">
        <f>'Indicator Data'!B79</f>
        <v>HUN</v>
      </c>
      <c r="C77" s="157">
        <v>2015</v>
      </c>
      <c r="D77" s="157">
        <v>2015</v>
      </c>
      <c r="E77" s="157">
        <v>2015</v>
      </c>
      <c r="F77" s="157">
        <v>2015</v>
      </c>
      <c r="G77" s="157">
        <v>2015</v>
      </c>
      <c r="H77" s="157">
        <v>2015</v>
      </c>
      <c r="I77" s="157">
        <v>2015</v>
      </c>
      <c r="J77" s="157">
        <v>2016</v>
      </c>
      <c r="K77" s="157">
        <v>2016</v>
      </c>
      <c r="L77" s="157">
        <v>2016</v>
      </c>
      <c r="M77" s="159">
        <v>2019</v>
      </c>
      <c r="N77" s="159">
        <v>2019</v>
      </c>
      <c r="O77" s="159">
        <v>2018</v>
      </c>
      <c r="P77" s="159">
        <v>2018</v>
      </c>
      <c r="Q77" s="159">
        <v>2017</v>
      </c>
      <c r="R77" s="159" t="s">
        <v>941</v>
      </c>
      <c r="S77" s="159">
        <v>2019</v>
      </c>
      <c r="T77" s="159">
        <v>2016</v>
      </c>
      <c r="U77" s="159">
        <v>2017</v>
      </c>
      <c r="V77" s="159" t="s">
        <v>941</v>
      </c>
      <c r="W77" s="159">
        <v>2017</v>
      </c>
      <c r="X77" s="159" t="s">
        <v>941</v>
      </c>
      <c r="Y77" s="159">
        <v>2012</v>
      </c>
      <c r="Z77" s="159">
        <v>2017</v>
      </c>
      <c r="AA77" s="159">
        <v>2017</v>
      </c>
      <c r="AB77" s="159">
        <v>2017</v>
      </c>
      <c r="AC77" s="159">
        <v>2015</v>
      </c>
      <c r="AD77" s="159">
        <v>2015</v>
      </c>
      <c r="AE77" s="159" t="s">
        <v>941</v>
      </c>
      <c r="AF77" s="159">
        <v>2017</v>
      </c>
      <c r="AG77" s="158">
        <v>2012</v>
      </c>
      <c r="AH77" s="159">
        <v>2016</v>
      </c>
      <c r="AI77" s="159">
        <v>2017</v>
      </c>
      <c r="AJ77" s="159">
        <v>2018</v>
      </c>
      <c r="AK77" s="161" t="s">
        <v>941</v>
      </c>
      <c r="AL77" s="161" t="s">
        <v>1073</v>
      </c>
      <c r="AM77" s="159" t="s">
        <v>941</v>
      </c>
      <c r="AN77" s="159">
        <v>2016</v>
      </c>
      <c r="AO77" s="159">
        <v>2016</v>
      </c>
      <c r="AP77" s="159">
        <v>2014</v>
      </c>
      <c r="AQ77" s="159">
        <v>2014</v>
      </c>
      <c r="AR77" s="159">
        <v>2015</v>
      </c>
      <c r="AS77" s="159">
        <v>2017</v>
      </c>
      <c r="AT77" s="159">
        <v>2018</v>
      </c>
      <c r="AU77" s="159">
        <v>2016</v>
      </c>
      <c r="AV77" s="159">
        <v>2015</v>
      </c>
      <c r="AW77" s="159">
        <v>2016</v>
      </c>
      <c r="AX77" s="159">
        <v>2017</v>
      </c>
      <c r="AY77" s="159">
        <v>2014</v>
      </c>
      <c r="AZ77" s="166">
        <v>2015</v>
      </c>
      <c r="BA77" s="166">
        <v>2015</v>
      </c>
      <c r="BB77" s="159">
        <v>2017</v>
      </c>
      <c r="BC77" s="159">
        <v>2017</v>
      </c>
      <c r="BD77" s="159">
        <v>2015</v>
      </c>
      <c r="BE77" s="159"/>
      <c r="BF77" s="104"/>
    </row>
    <row r="78" spans="1:58" x14ac:dyDescent="0.35">
      <c r="A78" s="128" t="str">
        <f>'Indicator Data'!A80</f>
        <v>Iceland</v>
      </c>
      <c r="B78" s="107" t="str">
        <f>'Indicator Data'!B80</f>
        <v>ISL</v>
      </c>
      <c r="C78" s="157">
        <v>2015</v>
      </c>
      <c r="D78" s="157">
        <v>2015</v>
      </c>
      <c r="E78" s="157">
        <v>2015</v>
      </c>
      <c r="F78" s="157">
        <v>2015</v>
      </c>
      <c r="G78" s="157">
        <v>2015</v>
      </c>
      <c r="H78" s="157">
        <v>2015</v>
      </c>
      <c r="I78" s="157">
        <v>2015</v>
      </c>
      <c r="J78" s="157">
        <v>2016</v>
      </c>
      <c r="K78" s="157">
        <v>2016</v>
      </c>
      <c r="L78" s="157">
        <v>2016</v>
      </c>
      <c r="M78" s="159">
        <v>2019</v>
      </c>
      <c r="N78" s="159">
        <v>2019</v>
      </c>
      <c r="O78" s="159">
        <v>2018</v>
      </c>
      <c r="P78" s="159">
        <v>2018</v>
      </c>
      <c r="Q78" s="159">
        <v>2017</v>
      </c>
      <c r="R78" s="159" t="s">
        <v>941</v>
      </c>
      <c r="S78" s="159">
        <v>2019</v>
      </c>
      <c r="T78" s="159">
        <v>2016</v>
      </c>
      <c r="U78" s="159">
        <v>2017</v>
      </c>
      <c r="V78" s="159" t="s">
        <v>941</v>
      </c>
      <c r="W78" s="159">
        <v>2017</v>
      </c>
      <c r="X78" s="159" t="s">
        <v>941</v>
      </c>
      <c r="Y78" s="159">
        <v>2015</v>
      </c>
      <c r="Z78" s="159">
        <v>2017</v>
      </c>
      <c r="AA78" s="159">
        <v>2017</v>
      </c>
      <c r="AB78" s="159" t="s">
        <v>941</v>
      </c>
      <c r="AC78" s="159">
        <v>2015</v>
      </c>
      <c r="AD78" s="159">
        <v>2015</v>
      </c>
      <c r="AE78" s="159" t="s">
        <v>941</v>
      </c>
      <c r="AF78" s="159">
        <v>2017</v>
      </c>
      <c r="AG78" s="158">
        <v>2012</v>
      </c>
      <c r="AH78" s="159">
        <v>2016</v>
      </c>
      <c r="AI78" s="159">
        <v>2017</v>
      </c>
      <c r="AJ78" s="159">
        <v>2018</v>
      </c>
      <c r="AK78" s="161" t="s">
        <v>941</v>
      </c>
      <c r="AL78" s="161" t="s">
        <v>1073</v>
      </c>
      <c r="AM78" s="159" t="s">
        <v>941</v>
      </c>
      <c r="AN78" s="159">
        <v>2016</v>
      </c>
      <c r="AO78" s="159">
        <v>2016</v>
      </c>
      <c r="AP78" s="159">
        <v>2014</v>
      </c>
      <c r="AQ78" s="159">
        <v>2014</v>
      </c>
      <c r="AR78" s="159" t="s">
        <v>941</v>
      </c>
      <c r="AS78" s="159">
        <v>2017</v>
      </c>
      <c r="AT78" s="159">
        <v>2018</v>
      </c>
      <c r="AU78" s="159">
        <v>2016</v>
      </c>
      <c r="AV78" s="159" t="s">
        <v>941</v>
      </c>
      <c r="AW78" s="159">
        <v>2016</v>
      </c>
      <c r="AX78" s="159">
        <v>2017</v>
      </c>
      <c r="AY78" s="159">
        <v>2014</v>
      </c>
      <c r="AZ78" s="166">
        <v>2015</v>
      </c>
      <c r="BA78" s="166">
        <v>2015</v>
      </c>
      <c r="BB78" s="159">
        <v>2017</v>
      </c>
      <c r="BC78" s="159">
        <v>2017</v>
      </c>
      <c r="BD78" s="159">
        <v>2015</v>
      </c>
      <c r="BE78" s="159"/>
      <c r="BF78" s="104"/>
    </row>
    <row r="79" spans="1:58" x14ac:dyDescent="0.35">
      <c r="A79" s="128" t="str">
        <f>'Indicator Data'!A81</f>
        <v>India</v>
      </c>
      <c r="B79" s="107" t="str">
        <f>'Indicator Data'!B81</f>
        <v>IND</v>
      </c>
      <c r="C79" s="157">
        <v>2015</v>
      </c>
      <c r="D79" s="157">
        <v>2015</v>
      </c>
      <c r="E79" s="157">
        <v>2015</v>
      </c>
      <c r="F79" s="157">
        <v>2015</v>
      </c>
      <c r="G79" s="157">
        <v>2015</v>
      </c>
      <c r="H79" s="157">
        <v>2015</v>
      </c>
      <c r="I79" s="157">
        <v>2015</v>
      </c>
      <c r="J79" s="157">
        <v>2016</v>
      </c>
      <c r="K79" s="157">
        <v>2016</v>
      </c>
      <c r="L79" s="157">
        <v>2016</v>
      </c>
      <c r="M79" s="159">
        <v>2019</v>
      </c>
      <c r="N79" s="159">
        <v>2019</v>
      </c>
      <c r="O79" s="159">
        <v>2018</v>
      </c>
      <c r="P79" s="159">
        <v>2018</v>
      </c>
      <c r="Q79" s="159">
        <v>2017</v>
      </c>
      <c r="R79" s="159">
        <v>2016</v>
      </c>
      <c r="S79" s="159">
        <v>2019</v>
      </c>
      <c r="T79" s="159">
        <v>2016</v>
      </c>
      <c r="U79" s="159">
        <v>2017</v>
      </c>
      <c r="V79" s="159">
        <v>2017</v>
      </c>
      <c r="W79" s="159">
        <v>2017</v>
      </c>
      <c r="X79" s="159">
        <v>2006</v>
      </c>
      <c r="Y79" s="159">
        <v>2016</v>
      </c>
      <c r="Z79" s="159">
        <v>2017</v>
      </c>
      <c r="AA79" s="159">
        <v>2017</v>
      </c>
      <c r="AB79" s="159">
        <v>2017</v>
      </c>
      <c r="AC79" s="159">
        <v>2015</v>
      </c>
      <c r="AD79" s="159">
        <v>2015</v>
      </c>
      <c r="AE79" s="159">
        <v>2012</v>
      </c>
      <c r="AF79" s="159">
        <v>2017</v>
      </c>
      <c r="AG79" s="158">
        <v>2009</v>
      </c>
      <c r="AH79" s="159">
        <v>2016</v>
      </c>
      <c r="AI79" s="159">
        <v>2017</v>
      </c>
      <c r="AJ79" s="159">
        <v>2018</v>
      </c>
      <c r="AK79" s="161" t="s">
        <v>1072</v>
      </c>
      <c r="AL79" s="161" t="s">
        <v>1073</v>
      </c>
      <c r="AM79" s="159" t="s">
        <v>941</v>
      </c>
      <c r="AN79" s="159">
        <v>2016</v>
      </c>
      <c r="AO79" s="159">
        <v>2016</v>
      </c>
      <c r="AP79" s="159">
        <v>2014</v>
      </c>
      <c r="AQ79" s="159">
        <v>2014</v>
      </c>
      <c r="AR79" s="159">
        <v>2015</v>
      </c>
      <c r="AS79" s="159">
        <v>2017</v>
      </c>
      <c r="AT79" s="159">
        <v>2018</v>
      </c>
      <c r="AU79" s="159">
        <v>2016</v>
      </c>
      <c r="AV79" s="159">
        <v>2015</v>
      </c>
      <c r="AW79" s="159">
        <v>2016</v>
      </c>
      <c r="AX79" s="159">
        <v>2017</v>
      </c>
      <c r="AY79" s="159">
        <v>2014</v>
      </c>
      <c r="AZ79" s="166">
        <v>2015</v>
      </c>
      <c r="BA79" s="166">
        <v>2015</v>
      </c>
      <c r="BB79" s="159">
        <v>2017</v>
      </c>
      <c r="BC79" s="159">
        <v>2017</v>
      </c>
      <c r="BD79" s="159">
        <v>2015</v>
      </c>
      <c r="BE79" s="159"/>
      <c r="BF79" s="104"/>
    </row>
    <row r="80" spans="1:58" x14ac:dyDescent="0.35">
      <c r="A80" s="128" t="str">
        <f>'Indicator Data'!A82</f>
        <v>Indonesia</v>
      </c>
      <c r="B80" s="107" t="str">
        <f>'Indicator Data'!B82</f>
        <v>IDN</v>
      </c>
      <c r="C80" s="157">
        <v>2015</v>
      </c>
      <c r="D80" s="157">
        <v>2015</v>
      </c>
      <c r="E80" s="157">
        <v>2015</v>
      </c>
      <c r="F80" s="157">
        <v>2015</v>
      </c>
      <c r="G80" s="157">
        <v>2015</v>
      </c>
      <c r="H80" s="157">
        <v>2015</v>
      </c>
      <c r="I80" s="157">
        <v>2015</v>
      </c>
      <c r="J80" s="157">
        <v>2016</v>
      </c>
      <c r="K80" s="157">
        <v>2016</v>
      </c>
      <c r="L80" s="157">
        <v>2016</v>
      </c>
      <c r="M80" s="159">
        <v>2019</v>
      </c>
      <c r="N80" s="159">
        <v>2019</v>
      </c>
      <c r="O80" s="159">
        <v>2018</v>
      </c>
      <c r="P80" s="159">
        <v>2018</v>
      </c>
      <c r="Q80" s="159">
        <v>2017</v>
      </c>
      <c r="R80" s="159">
        <v>2012</v>
      </c>
      <c r="S80" s="159">
        <v>2019</v>
      </c>
      <c r="T80" s="159">
        <v>2016</v>
      </c>
      <c r="U80" s="159">
        <v>2017</v>
      </c>
      <c r="V80" s="159">
        <v>2017</v>
      </c>
      <c r="W80" s="159">
        <v>2017</v>
      </c>
      <c r="X80" s="159">
        <v>2013</v>
      </c>
      <c r="Y80" s="159">
        <v>2012</v>
      </c>
      <c r="Z80" s="159">
        <v>2017</v>
      </c>
      <c r="AA80" s="159">
        <v>2017</v>
      </c>
      <c r="AB80" s="159">
        <v>2017</v>
      </c>
      <c r="AC80" s="159">
        <v>2015</v>
      </c>
      <c r="AD80" s="159">
        <v>2015</v>
      </c>
      <c r="AE80" s="159">
        <v>2012</v>
      </c>
      <c r="AF80" s="159">
        <v>2017</v>
      </c>
      <c r="AG80" s="158">
        <v>2010</v>
      </c>
      <c r="AH80" s="159">
        <v>2016</v>
      </c>
      <c r="AI80" s="159">
        <v>2017</v>
      </c>
      <c r="AJ80" s="159">
        <v>2018</v>
      </c>
      <c r="AK80" s="161" t="s">
        <v>1073</v>
      </c>
      <c r="AL80" s="161" t="s">
        <v>1073</v>
      </c>
      <c r="AM80" s="159" t="s">
        <v>941</v>
      </c>
      <c r="AN80" s="159">
        <v>2016</v>
      </c>
      <c r="AO80" s="159">
        <v>2016</v>
      </c>
      <c r="AP80" s="159">
        <v>2014</v>
      </c>
      <c r="AQ80" s="159">
        <v>2014</v>
      </c>
      <c r="AR80" s="159">
        <v>2015</v>
      </c>
      <c r="AS80" s="159">
        <v>2017</v>
      </c>
      <c r="AT80" s="159">
        <v>2018</v>
      </c>
      <c r="AU80" s="159">
        <v>2016</v>
      </c>
      <c r="AV80" s="159">
        <v>2016</v>
      </c>
      <c r="AW80" s="159">
        <v>2016</v>
      </c>
      <c r="AX80" s="159">
        <v>2017</v>
      </c>
      <c r="AY80" s="159">
        <v>2014</v>
      </c>
      <c r="AZ80" s="166">
        <v>2015</v>
      </c>
      <c r="BA80" s="166">
        <v>2015</v>
      </c>
      <c r="BB80" s="159">
        <v>2017</v>
      </c>
      <c r="BC80" s="159">
        <v>2017</v>
      </c>
      <c r="BD80" s="159">
        <v>2015</v>
      </c>
      <c r="BE80" s="159"/>
      <c r="BF80" s="104"/>
    </row>
    <row r="81" spans="1:58" x14ac:dyDescent="0.35">
      <c r="A81" s="128" t="str">
        <f>'Indicator Data'!A83</f>
        <v>Iran</v>
      </c>
      <c r="B81" s="107" t="str">
        <f>'Indicator Data'!B83</f>
        <v>IRN</v>
      </c>
      <c r="C81" s="157">
        <v>2015</v>
      </c>
      <c r="D81" s="157">
        <v>2015</v>
      </c>
      <c r="E81" s="157">
        <v>2015</v>
      </c>
      <c r="F81" s="157">
        <v>2015</v>
      </c>
      <c r="G81" s="157">
        <v>2015</v>
      </c>
      <c r="H81" s="157">
        <v>2015</v>
      </c>
      <c r="I81" s="157">
        <v>2015</v>
      </c>
      <c r="J81" s="157">
        <v>2016</v>
      </c>
      <c r="K81" s="157">
        <v>2016</v>
      </c>
      <c r="L81" s="157">
        <v>2016</v>
      </c>
      <c r="M81" s="159">
        <v>2019</v>
      </c>
      <c r="N81" s="159">
        <v>2019</v>
      </c>
      <c r="O81" s="159">
        <v>2018</v>
      </c>
      <c r="P81" s="159">
        <v>2018</v>
      </c>
      <c r="Q81" s="159">
        <v>2017</v>
      </c>
      <c r="R81" s="159" t="s">
        <v>941</v>
      </c>
      <c r="S81" s="159">
        <v>2019</v>
      </c>
      <c r="T81" s="159">
        <v>2016</v>
      </c>
      <c r="U81" s="159">
        <v>2017</v>
      </c>
      <c r="V81" s="159">
        <v>2017</v>
      </c>
      <c r="W81" s="159">
        <v>2017</v>
      </c>
      <c r="X81" s="159" t="s">
        <v>941</v>
      </c>
      <c r="Y81" s="159">
        <v>2010</v>
      </c>
      <c r="Z81" s="159">
        <v>2017</v>
      </c>
      <c r="AA81" s="159">
        <v>2017</v>
      </c>
      <c r="AB81" s="159">
        <v>2017</v>
      </c>
      <c r="AC81" s="159">
        <v>2015</v>
      </c>
      <c r="AD81" s="159">
        <v>2015</v>
      </c>
      <c r="AE81" s="159">
        <v>2012</v>
      </c>
      <c r="AF81" s="159">
        <v>2017</v>
      </c>
      <c r="AG81" s="158">
        <v>2013</v>
      </c>
      <c r="AH81" s="159">
        <v>2016</v>
      </c>
      <c r="AI81" s="159">
        <v>2017</v>
      </c>
      <c r="AJ81" s="159">
        <v>2018</v>
      </c>
      <c r="AK81" s="161" t="s">
        <v>941</v>
      </c>
      <c r="AL81" s="161" t="s">
        <v>1073</v>
      </c>
      <c r="AM81" s="183">
        <v>43281</v>
      </c>
      <c r="AN81" s="159">
        <v>2016</v>
      </c>
      <c r="AO81" s="159">
        <v>2016</v>
      </c>
      <c r="AP81" s="159">
        <v>2014</v>
      </c>
      <c r="AQ81" s="159">
        <v>2014</v>
      </c>
      <c r="AR81" s="159">
        <v>2013</v>
      </c>
      <c r="AS81" s="159">
        <v>2017</v>
      </c>
      <c r="AT81" s="159">
        <v>2018</v>
      </c>
      <c r="AU81" s="159">
        <v>2016</v>
      </c>
      <c r="AV81" s="159">
        <v>2015</v>
      </c>
      <c r="AW81" s="159">
        <v>2016</v>
      </c>
      <c r="AX81" s="159">
        <v>2017</v>
      </c>
      <c r="AY81" s="159">
        <v>2014</v>
      </c>
      <c r="AZ81" s="166">
        <v>2015</v>
      </c>
      <c r="BA81" s="166">
        <v>2015</v>
      </c>
      <c r="BB81" s="159">
        <v>2017</v>
      </c>
      <c r="BC81" s="159">
        <v>2017</v>
      </c>
      <c r="BD81" s="159">
        <v>2015</v>
      </c>
      <c r="BE81" s="159"/>
      <c r="BF81" s="104"/>
    </row>
    <row r="82" spans="1:58" x14ac:dyDescent="0.35">
      <c r="A82" s="128" t="str">
        <f>'Indicator Data'!A84</f>
        <v>Iraq</v>
      </c>
      <c r="B82" s="107" t="str">
        <f>'Indicator Data'!B84</f>
        <v>IRQ</v>
      </c>
      <c r="C82" s="157">
        <v>2015</v>
      </c>
      <c r="D82" s="157">
        <v>2015</v>
      </c>
      <c r="E82" s="157">
        <v>2015</v>
      </c>
      <c r="F82" s="157">
        <v>2015</v>
      </c>
      <c r="G82" s="157">
        <v>2015</v>
      </c>
      <c r="H82" s="157">
        <v>2015</v>
      </c>
      <c r="I82" s="157">
        <v>2015</v>
      </c>
      <c r="J82" s="157">
        <v>2016</v>
      </c>
      <c r="K82" s="157">
        <v>2016</v>
      </c>
      <c r="L82" s="157">
        <v>2016</v>
      </c>
      <c r="M82" s="159">
        <v>2019</v>
      </c>
      <c r="N82" s="159">
        <v>2019</v>
      </c>
      <c r="O82" s="159">
        <v>2018</v>
      </c>
      <c r="P82" s="159">
        <v>2018</v>
      </c>
      <c r="Q82" s="159">
        <v>2017</v>
      </c>
      <c r="R82" s="159">
        <v>2011</v>
      </c>
      <c r="S82" s="159">
        <v>2019</v>
      </c>
      <c r="T82" s="159">
        <v>2016</v>
      </c>
      <c r="U82" s="159">
        <v>2017</v>
      </c>
      <c r="V82" s="159">
        <v>2017</v>
      </c>
      <c r="W82" s="159">
        <v>2017</v>
      </c>
      <c r="X82" s="159">
        <v>2011</v>
      </c>
      <c r="Y82" s="159">
        <v>2010</v>
      </c>
      <c r="Z82" s="159">
        <v>2017</v>
      </c>
      <c r="AA82" s="159">
        <v>2017</v>
      </c>
      <c r="AB82" s="159" t="s">
        <v>941</v>
      </c>
      <c r="AC82" s="159">
        <v>2015</v>
      </c>
      <c r="AD82" s="159">
        <v>2015</v>
      </c>
      <c r="AE82" s="159">
        <v>2012</v>
      </c>
      <c r="AF82" s="159">
        <v>2017</v>
      </c>
      <c r="AG82" s="158">
        <v>2012</v>
      </c>
      <c r="AH82" s="159">
        <v>2016</v>
      </c>
      <c r="AI82" s="159">
        <v>2017</v>
      </c>
      <c r="AJ82" s="159">
        <v>2018</v>
      </c>
      <c r="AK82" s="161">
        <v>43524</v>
      </c>
      <c r="AL82" s="161">
        <v>43524</v>
      </c>
      <c r="AM82" s="183">
        <v>43281</v>
      </c>
      <c r="AN82" s="159">
        <v>2016</v>
      </c>
      <c r="AO82" s="159">
        <v>2016</v>
      </c>
      <c r="AP82" s="159">
        <v>2014</v>
      </c>
      <c r="AQ82" s="159">
        <v>2014</v>
      </c>
      <c r="AR82" s="159">
        <v>2015</v>
      </c>
      <c r="AS82" s="159">
        <v>2017</v>
      </c>
      <c r="AT82" s="159">
        <v>2018</v>
      </c>
      <c r="AU82" s="159">
        <v>2016</v>
      </c>
      <c r="AV82" s="159">
        <v>2015</v>
      </c>
      <c r="AW82" s="159">
        <v>2016</v>
      </c>
      <c r="AX82" s="159">
        <v>2017</v>
      </c>
      <c r="AY82" s="159">
        <v>2014</v>
      </c>
      <c r="AZ82" s="166">
        <v>2015</v>
      </c>
      <c r="BA82" s="166">
        <v>2015</v>
      </c>
      <c r="BB82" s="159">
        <v>2017</v>
      </c>
      <c r="BC82" s="159">
        <v>2017</v>
      </c>
      <c r="BD82" s="159">
        <v>2015</v>
      </c>
      <c r="BE82" s="159"/>
      <c r="BF82" s="104"/>
    </row>
    <row r="83" spans="1:58" x14ac:dyDescent="0.35">
      <c r="A83" s="128" t="str">
        <f>'Indicator Data'!A85</f>
        <v>Ireland</v>
      </c>
      <c r="B83" s="107" t="str">
        <f>'Indicator Data'!B85</f>
        <v>IRL</v>
      </c>
      <c r="C83" s="157">
        <v>2015</v>
      </c>
      <c r="D83" s="157">
        <v>2015</v>
      </c>
      <c r="E83" s="157">
        <v>2015</v>
      </c>
      <c r="F83" s="157">
        <v>2015</v>
      </c>
      <c r="G83" s="157">
        <v>2015</v>
      </c>
      <c r="H83" s="157">
        <v>2015</v>
      </c>
      <c r="I83" s="157">
        <v>2015</v>
      </c>
      <c r="J83" s="157">
        <v>2016</v>
      </c>
      <c r="K83" s="157">
        <v>2016</v>
      </c>
      <c r="L83" s="157">
        <v>2016</v>
      </c>
      <c r="M83" s="159">
        <v>2019</v>
      </c>
      <c r="N83" s="159">
        <v>2019</v>
      </c>
      <c r="O83" s="159">
        <v>2018</v>
      </c>
      <c r="P83" s="159">
        <v>2018</v>
      </c>
      <c r="Q83" s="159">
        <v>2017</v>
      </c>
      <c r="R83" s="159" t="s">
        <v>941</v>
      </c>
      <c r="S83" s="159">
        <v>2019</v>
      </c>
      <c r="T83" s="159">
        <v>2016</v>
      </c>
      <c r="U83" s="159">
        <v>2017</v>
      </c>
      <c r="V83" s="159" t="s">
        <v>941</v>
      </c>
      <c r="W83" s="159">
        <v>2017</v>
      </c>
      <c r="X83" s="159" t="s">
        <v>941</v>
      </c>
      <c r="Y83" s="159">
        <v>2016</v>
      </c>
      <c r="Z83" s="159">
        <v>2017</v>
      </c>
      <c r="AA83" s="159">
        <v>2017</v>
      </c>
      <c r="AB83" s="159">
        <v>2017</v>
      </c>
      <c r="AC83" s="159">
        <v>2015</v>
      </c>
      <c r="AD83" s="159">
        <v>2015</v>
      </c>
      <c r="AE83" s="159" t="s">
        <v>941</v>
      </c>
      <c r="AF83" s="159">
        <v>2017</v>
      </c>
      <c r="AG83" s="158">
        <v>2012</v>
      </c>
      <c r="AH83" s="159">
        <v>2016</v>
      </c>
      <c r="AI83" s="159">
        <v>2017</v>
      </c>
      <c r="AJ83" s="159">
        <v>2018</v>
      </c>
      <c r="AK83" s="161" t="s">
        <v>941</v>
      </c>
      <c r="AL83" s="161" t="s">
        <v>1073</v>
      </c>
      <c r="AM83" s="159" t="s">
        <v>941</v>
      </c>
      <c r="AN83" s="159">
        <v>2016</v>
      </c>
      <c r="AO83" s="159">
        <v>2016</v>
      </c>
      <c r="AP83" s="159">
        <v>2014</v>
      </c>
      <c r="AQ83" s="159">
        <v>2014</v>
      </c>
      <c r="AR83" s="159" t="s">
        <v>941</v>
      </c>
      <c r="AS83" s="159">
        <v>2017</v>
      </c>
      <c r="AT83" s="159">
        <v>2018</v>
      </c>
      <c r="AU83" s="159">
        <v>2016</v>
      </c>
      <c r="AV83" s="159" t="s">
        <v>941</v>
      </c>
      <c r="AW83" s="159">
        <v>2016</v>
      </c>
      <c r="AX83" s="159">
        <v>2017</v>
      </c>
      <c r="AY83" s="159">
        <v>2014</v>
      </c>
      <c r="AZ83" s="166">
        <v>2015</v>
      </c>
      <c r="BA83" s="166">
        <v>2015</v>
      </c>
      <c r="BB83" s="159">
        <v>2017</v>
      </c>
      <c r="BC83" s="159">
        <v>2017</v>
      </c>
      <c r="BD83" s="159">
        <v>2015</v>
      </c>
      <c r="BE83" s="159"/>
      <c r="BF83" s="104"/>
    </row>
    <row r="84" spans="1:58" x14ac:dyDescent="0.35">
      <c r="A84" s="128" t="str">
        <f>'Indicator Data'!A86</f>
        <v>Israel</v>
      </c>
      <c r="B84" s="107" t="str">
        <f>'Indicator Data'!B86</f>
        <v>ISR</v>
      </c>
      <c r="C84" s="157">
        <v>2015</v>
      </c>
      <c r="D84" s="157">
        <v>2015</v>
      </c>
      <c r="E84" s="157">
        <v>2015</v>
      </c>
      <c r="F84" s="157">
        <v>2015</v>
      </c>
      <c r="G84" s="157">
        <v>2015</v>
      </c>
      <c r="H84" s="157">
        <v>2015</v>
      </c>
      <c r="I84" s="157">
        <v>2015</v>
      </c>
      <c r="J84" s="157">
        <v>2016</v>
      </c>
      <c r="K84" s="157">
        <v>2016</v>
      </c>
      <c r="L84" s="157">
        <v>2016</v>
      </c>
      <c r="M84" s="159">
        <v>2019</v>
      </c>
      <c r="N84" s="159">
        <v>2019</v>
      </c>
      <c r="O84" s="159">
        <v>2018</v>
      </c>
      <c r="P84" s="159">
        <v>2018</v>
      </c>
      <c r="Q84" s="159">
        <v>2017</v>
      </c>
      <c r="R84" s="159" t="s">
        <v>941</v>
      </c>
      <c r="S84" s="159">
        <v>2019</v>
      </c>
      <c r="T84" s="159">
        <v>2016</v>
      </c>
      <c r="U84" s="159">
        <v>2017</v>
      </c>
      <c r="V84" s="159" t="s">
        <v>941</v>
      </c>
      <c r="W84" s="159">
        <v>2017</v>
      </c>
      <c r="X84" s="159" t="s">
        <v>941</v>
      </c>
      <c r="Y84" s="159">
        <v>2012</v>
      </c>
      <c r="Z84" s="159">
        <v>2017</v>
      </c>
      <c r="AA84" s="159">
        <v>2017</v>
      </c>
      <c r="AB84" s="159" t="s">
        <v>941</v>
      </c>
      <c r="AC84" s="159">
        <v>2015</v>
      </c>
      <c r="AD84" s="159">
        <v>2015</v>
      </c>
      <c r="AE84" s="159" t="s">
        <v>941</v>
      </c>
      <c r="AF84" s="159">
        <v>2017</v>
      </c>
      <c r="AG84" s="158">
        <v>2010</v>
      </c>
      <c r="AH84" s="159">
        <v>2016</v>
      </c>
      <c r="AI84" s="159">
        <v>2017</v>
      </c>
      <c r="AJ84" s="159">
        <v>2018</v>
      </c>
      <c r="AK84" s="161" t="s">
        <v>941</v>
      </c>
      <c r="AL84" s="161" t="s">
        <v>1073</v>
      </c>
      <c r="AM84" s="159" t="s">
        <v>941</v>
      </c>
      <c r="AN84" s="159">
        <v>2016</v>
      </c>
      <c r="AO84" s="159">
        <v>2016</v>
      </c>
      <c r="AP84" s="159">
        <v>2014</v>
      </c>
      <c r="AQ84" s="159">
        <v>2014</v>
      </c>
      <c r="AR84" s="159" t="s">
        <v>941</v>
      </c>
      <c r="AS84" s="159">
        <v>2017</v>
      </c>
      <c r="AT84" s="159">
        <v>2018</v>
      </c>
      <c r="AU84" s="159">
        <v>2016</v>
      </c>
      <c r="AV84" s="159" t="s">
        <v>941</v>
      </c>
      <c r="AW84" s="159">
        <v>2016</v>
      </c>
      <c r="AX84" s="159">
        <v>2017</v>
      </c>
      <c r="AY84" s="159">
        <v>2014</v>
      </c>
      <c r="AZ84" s="166">
        <v>2015</v>
      </c>
      <c r="BA84" s="166">
        <v>2015</v>
      </c>
      <c r="BB84" s="159">
        <v>2017</v>
      </c>
      <c r="BC84" s="159">
        <v>2017</v>
      </c>
      <c r="BD84" s="159">
        <v>2015</v>
      </c>
      <c r="BE84" s="159"/>
      <c r="BF84" s="104"/>
    </row>
    <row r="85" spans="1:58" x14ac:dyDescent="0.35">
      <c r="A85" s="128" t="str">
        <f>'Indicator Data'!A87</f>
        <v>Italy</v>
      </c>
      <c r="B85" s="107" t="str">
        <f>'Indicator Data'!B87</f>
        <v>ITA</v>
      </c>
      <c r="C85" s="157">
        <v>2015</v>
      </c>
      <c r="D85" s="157">
        <v>2015</v>
      </c>
      <c r="E85" s="157">
        <v>2015</v>
      </c>
      <c r="F85" s="157">
        <v>2015</v>
      </c>
      <c r="G85" s="157">
        <v>2015</v>
      </c>
      <c r="H85" s="157">
        <v>2015</v>
      </c>
      <c r="I85" s="157">
        <v>2015</v>
      </c>
      <c r="J85" s="157">
        <v>2016</v>
      </c>
      <c r="K85" s="157">
        <v>2016</v>
      </c>
      <c r="L85" s="157">
        <v>2016</v>
      </c>
      <c r="M85" s="159">
        <v>2019</v>
      </c>
      <c r="N85" s="159">
        <v>2019</v>
      </c>
      <c r="O85" s="159">
        <v>2018</v>
      </c>
      <c r="P85" s="159">
        <v>2018</v>
      </c>
      <c r="Q85" s="159">
        <v>2017</v>
      </c>
      <c r="R85" s="159" t="s">
        <v>941</v>
      </c>
      <c r="S85" s="159">
        <v>2019</v>
      </c>
      <c r="T85" s="159">
        <v>2016</v>
      </c>
      <c r="U85" s="159">
        <v>2017</v>
      </c>
      <c r="V85" s="159" t="s">
        <v>941</v>
      </c>
      <c r="W85" s="159">
        <v>2017</v>
      </c>
      <c r="X85" s="159" t="s">
        <v>941</v>
      </c>
      <c r="Y85" s="159">
        <v>2016</v>
      </c>
      <c r="Z85" s="159">
        <v>2017</v>
      </c>
      <c r="AA85" s="159">
        <v>2017</v>
      </c>
      <c r="AB85" s="159">
        <v>2017</v>
      </c>
      <c r="AC85" s="159">
        <v>2015</v>
      </c>
      <c r="AD85" s="159">
        <v>2015</v>
      </c>
      <c r="AE85" s="159" t="s">
        <v>941</v>
      </c>
      <c r="AF85" s="159">
        <v>2017</v>
      </c>
      <c r="AG85" s="158">
        <v>2012</v>
      </c>
      <c r="AH85" s="159">
        <v>2016</v>
      </c>
      <c r="AI85" s="159">
        <v>2017</v>
      </c>
      <c r="AJ85" s="159">
        <v>2018</v>
      </c>
      <c r="AK85" s="161" t="s">
        <v>941</v>
      </c>
      <c r="AL85" s="161" t="s">
        <v>1073</v>
      </c>
      <c r="AM85" s="159" t="s">
        <v>941</v>
      </c>
      <c r="AN85" s="159">
        <v>2016</v>
      </c>
      <c r="AO85" s="159">
        <v>2016</v>
      </c>
      <c r="AP85" s="159">
        <v>2014</v>
      </c>
      <c r="AQ85" s="159">
        <v>2014</v>
      </c>
      <c r="AR85" s="159">
        <v>2015</v>
      </c>
      <c r="AS85" s="159">
        <v>2017</v>
      </c>
      <c r="AT85" s="159">
        <v>2018</v>
      </c>
      <c r="AU85" s="159">
        <v>2016</v>
      </c>
      <c r="AV85" s="159">
        <v>2015</v>
      </c>
      <c r="AW85" s="159">
        <v>2016</v>
      </c>
      <c r="AX85" s="159">
        <v>2017</v>
      </c>
      <c r="AY85" s="159">
        <v>2014</v>
      </c>
      <c r="AZ85" s="166">
        <v>2015</v>
      </c>
      <c r="BA85" s="166">
        <v>2015</v>
      </c>
      <c r="BB85" s="159">
        <v>2017</v>
      </c>
      <c r="BC85" s="159">
        <v>2017</v>
      </c>
      <c r="BD85" s="159">
        <v>2015</v>
      </c>
      <c r="BE85" s="159"/>
      <c r="BF85" s="104"/>
    </row>
    <row r="86" spans="1:58" x14ac:dyDescent="0.35">
      <c r="A86" s="128" t="str">
        <f>'Indicator Data'!A88</f>
        <v>Jamaica</v>
      </c>
      <c r="B86" s="107" t="str">
        <f>'Indicator Data'!B88</f>
        <v>JAM</v>
      </c>
      <c r="C86" s="157">
        <v>2015</v>
      </c>
      <c r="D86" s="157">
        <v>2015</v>
      </c>
      <c r="E86" s="157">
        <v>2015</v>
      </c>
      <c r="F86" s="157">
        <v>2015</v>
      </c>
      <c r="G86" s="157">
        <v>2015</v>
      </c>
      <c r="H86" s="157">
        <v>2015</v>
      </c>
      <c r="I86" s="157">
        <v>2015</v>
      </c>
      <c r="J86" s="157">
        <v>2016</v>
      </c>
      <c r="K86" s="157">
        <v>2016</v>
      </c>
      <c r="L86" s="157">
        <v>2016</v>
      </c>
      <c r="M86" s="159">
        <v>2019</v>
      </c>
      <c r="N86" s="159">
        <v>2019</v>
      </c>
      <c r="O86" s="159">
        <v>2018</v>
      </c>
      <c r="P86" s="159">
        <v>2018</v>
      </c>
      <c r="Q86" s="159">
        <v>2017</v>
      </c>
      <c r="R86" s="159">
        <v>2012</v>
      </c>
      <c r="S86" s="159">
        <v>2019</v>
      </c>
      <c r="T86" s="159">
        <v>2016</v>
      </c>
      <c r="U86" s="159">
        <v>2017</v>
      </c>
      <c r="V86" s="159">
        <v>2017</v>
      </c>
      <c r="W86" s="159">
        <v>2017</v>
      </c>
      <c r="X86" s="159">
        <v>2012</v>
      </c>
      <c r="Y86" s="159">
        <v>2016</v>
      </c>
      <c r="Z86" s="159">
        <v>2017</v>
      </c>
      <c r="AA86" s="159">
        <v>2017</v>
      </c>
      <c r="AB86" s="159">
        <v>2017</v>
      </c>
      <c r="AC86" s="159">
        <v>2015</v>
      </c>
      <c r="AD86" s="159">
        <v>2015</v>
      </c>
      <c r="AE86" s="159" t="s">
        <v>941</v>
      </c>
      <c r="AF86" s="159">
        <v>2017</v>
      </c>
      <c r="AG86" s="158" t="s">
        <v>941</v>
      </c>
      <c r="AH86" s="159">
        <v>2016</v>
      </c>
      <c r="AI86" s="159">
        <v>2017</v>
      </c>
      <c r="AJ86" s="159">
        <v>2018</v>
      </c>
      <c r="AK86" s="161" t="s">
        <v>941</v>
      </c>
      <c r="AL86" s="161" t="s">
        <v>1073</v>
      </c>
      <c r="AM86" s="159" t="s">
        <v>941</v>
      </c>
      <c r="AN86" s="159">
        <v>2016</v>
      </c>
      <c r="AO86" s="159">
        <v>2016</v>
      </c>
      <c r="AP86" s="159">
        <v>2014</v>
      </c>
      <c r="AQ86" s="159">
        <v>2014</v>
      </c>
      <c r="AR86" s="159">
        <v>2013</v>
      </c>
      <c r="AS86" s="159">
        <v>2017</v>
      </c>
      <c r="AT86" s="159">
        <v>2018</v>
      </c>
      <c r="AU86" s="159">
        <v>2016</v>
      </c>
      <c r="AV86" s="159">
        <v>2015</v>
      </c>
      <c r="AW86" s="159">
        <v>2016</v>
      </c>
      <c r="AX86" s="159">
        <v>2017</v>
      </c>
      <c r="AY86" s="159">
        <v>2014</v>
      </c>
      <c r="AZ86" s="166">
        <v>2015</v>
      </c>
      <c r="BA86" s="166">
        <v>2015</v>
      </c>
      <c r="BB86" s="159">
        <v>2017</v>
      </c>
      <c r="BC86" s="159">
        <v>2017</v>
      </c>
      <c r="BD86" s="159">
        <v>2015</v>
      </c>
      <c r="BE86" s="159"/>
      <c r="BF86" s="104"/>
    </row>
    <row r="87" spans="1:58" x14ac:dyDescent="0.35">
      <c r="A87" s="128" t="str">
        <f>'Indicator Data'!A89</f>
        <v>Japan</v>
      </c>
      <c r="B87" s="107" t="str">
        <f>'Indicator Data'!B89</f>
        <v>JPN</v>
      </c>
      <c r="C87" s="157">
        <v>2015</v>
      </c>
      <c r="D87" s="157">
        <v>2015</v>
      </c>
      <c r="E87" s="157">
        <v>2015</v>
      </c>
      <c r="F87" s="157">
        <v>2015</v>
      </c>
      <c r="G87" s="157">
        <v>2015</v>
      </c>
      <c r="H87" s="157">
        <v>2015</v>
      </c>
      <c r="I87" s="157">
        <v>2015</v>
      </c>
      <c r="J87" s="157">
        <v>2016</v>
      </c>
      <c r="K87" s="157">
        <v>2016</v>
      </c>
      <c r="L87" s="157">
        <v>2016</v>
      </c>
      <c r="M87" s="159">
        <v>2019</v>
      </c>
      <c r="N87" s="159">
        <v>2019</v>
      </c>
      <c r="O87" s="159">
        <v>2018</v>
      </c>
      <c r="P87" s="159">
        <v>2018</v>
      </c>
      <c r="Q87" s="159">
        <v>2017</v>
      </c>
      <c r="R87" s="159" t="s">
        <v>941</v>
      </c>
      <c r="S87" s="159">
        <v>2019</v>
      </c>
      <c r="T87" s="159">
        <v>2016</v>
      </c>
      <c r="U87" s="159">
        <v>2017</v>
      </c>
      <c r="V87" s="159" t="s">
        <v>941</v>
      </c>
      <c r="W87" s="159">
        <v>2017</v>
      </c>
      <c r="X87" s="159">
        <v>2010</v>
      </c>
      <c r="Y87" s="159">
        <v>2010</v>
      </c>
      <c r="Z87" s="159">
        <v>2017</v>
      </c>
      <c r="AA87" s="159">
        <v>2017</v>
      </c>
      <c r="AB87" s="159">
        <v>2017</v>
      </c>
      <c r="AC87" s="159">
        <v>2015</v>
      </c>
      <c r="AD87" s="159">
        <v>2015</v>
      </c>
      <c r="AE87" s="159" t="s">
        <v>941</v>
      </c>
      <c r="AF87" s="159">
        <v>2017</v>
      </c>
      <c r="AG87" s="158">
        <v>2008</v>
      </c>
      <c r="AH87" s="159">
        <v>2016</v>
      </c>
      <c r="AI87" s="159">
        <v>2017</v>
      </c>
      <c r="AJ87" s="159">
        <v>2018</v>
      </c>
      <c r="AK87" s="161" t="s">
        <v>941</v>
      </c>
      <c r="AL87" s="161" t="s">
        <v>1073</v>
      </c>
      <c r="AM87" s="159" t="s">
        <v>941</v>
      </c>
      <c r="AN87" s="159">
        <v>2016</v>
      </c>
      <c r="AO87" s="159">
        <v>2016</v>
      </c>
      <c r="AP87" s="159">
        <v>2014</v>
      </c>
      <c r="AQ87" s="159">
        <v>2014</v>
      </c>
      <c r="AR87" s="159">
        <v>2013</v>
      </c>
      <c r="AS87" s="159">
        <v>2017</v>
      </c>
      <c r="AT87" s="159">
        <v>2018</v>
      </c>
      <c r="AU87" s="159">
        <v>2016</v>
      </c>
      <c r="AV87" s="159" t="s">
        <v>941</v>
      </c>
      <c r="AW87" s="159">
        <v>2016</v>
      </c>
      <c r="AX87" s="159">
        <v>2017</v>
      </c>
      <c r="AY87" s="159">
        <v>2014</v>
      </c>
      <c r="AZ87" s="166">
        <v>2015</v>
      </c>
      <c r="BA87" s="166">
        <v>2015</v>
      </c>
      <c r="BB87" s="159">
        <v>2017</v>
      </c>
      <c r="BC87" s="159">
        <v>2017</v>
      </c>
      <c r="BD87" s="159">
        <v>2015</v>
      </c>
      <c r="BE87" s="159"/>
      <c r="BF87" s="104"/>
    </row>
    <row r="88" spans="1:58" x14ac:dyDescent="0.35">
      <c r="A88" s="128" t="str">
        <f>'Indicator Data'!A90</f>
        <v>Jordan</v>
      </c>
      <c r="B88" s="107" t="str">
        <f>'Indicator Data'!B90</f>
        <v>JOR</v>
      </c>
      <c r="C88" s="157">
        <v>2015</v>
      </c>
      <c r="D88" s="157">
        <v>2015</v>
      </c>
      <c r="E88" s="157">
        <v>2015</v>
      </c>
      <c r="F88" s="157">
        <v>2015</v>
      </c>
      <c r="G88" s="157">
        <v>2015</v>
      </c>
      <c r="H88" s="157">
        <v>2015</v>
      </c>
      <c r="I88" s="157">
        <v>2015</v>
      </c>
      <c r="J88" s="157">
        <v>2016</v>
      </c>
      <c r="K88" s="157">
        <v>2016</v>
      </c>
      <c r="L88" s="157">
        <v>2016</v>
      </c>
      <c r="M88" s="159">
        <v>2019</v>
      </c>
      <c r="N88" s="159">
        <v>2019</v>
      </c>
      <c r="O88" s="159">
        <v>2018</v>
      </c>
      <c r="P88" s="159">
        <v>2018</v>
      </c>
      <c r="Q88" s="159">
        <v>2017</v>
      </c>
      <c r="R88" s="159">
        <v>2012</v>
      </c>
      <c r="S88" s="159">
        <v>2019</v>
      </c>
      <c r="T88" s="159">
        <v>2016</v>
      </c>
      <c r="U88" s="159">
        <v>2017</v>
      </c>
      <c r="V88" s="159">
        <v>2017</v>
      </c>
      <c r="W88" s="159">
        <v>2017</v>
      </c>
      <c r="X88" s="159">
        <v>2012</v>
      </c>
      <c r="Y88" s="159">
        <v>2010</v>
      </c>
      <c r="Z88" s="159">
        <v>2017</v>
      </c>
      <c r="AA88" s="159">
        <v>2017</v>
      </c>
      <c r="AB88" s="159">
        <v>2016</v>
      </c>
      <c r="AC88" s="159">
        <v>2015</v>
      </c>
      <c r="AD88" s="159">
        <v>2015</v>
      </c>
      <c r="AE88" s="159" t="s">
        <v>941</v>
      </c>
      <c r="AF88" s="159">
        <v>2017</v>
      </c>
      <c r="AG88" s="158">
        <v>2010</v>
      </c>
      <c r="AH88" s="159">
        <v>2016</v>
      </c>
      <c r="AI88" s="159">
        <v>2017</v>
      </c>
      <c r="AJ88" s="159">
        <v>2018</v>
      </c>
      <c r="AK88" s="161" t="s">
        <v>941</v>
      </c>
      <c r="AL88" s="161">
        <v>43535</v>
      </c>
      <c r="AM88" s="159" t="s">
        <v>941</v>
      </c>
      <c r="AN88" s="159">
        <v>2016</v>
      </c>
      <c r="AO88" s="159">
        <v>2016</v>
      </c>
      <c r="AP88" s="159">
        <v>2014</v>
      </c>
      <c r="AQ88" s="159">
        <v>2014</v>
      </c>
      <c r="AR88" s="159">
        <v>2013</v>
      </c>
      <c r="AS88" s="159">
        <v>2017</v>
      </c>
      <c r="AT88" s="159">
        <v>2018</v>
      </c>
      <c r="AU88" s="159">
        <v>2016</v>
      </c>
      <c r="AV88" s="159">
        <v>2015</v>
      </c>
      <c r="AW88" s="159">
        <v>2016</v>
      </c>
      <c r="AX88" s="159">
        <v>2016</v>
      </c>
      <c r="AY88" s="159">
        <v>2014</v>
      </c>
      <c r="AZ88" s="166">
        <v>2015</v>
      </c>
      <c r="BA88" s="166">
        <v>2015</v>
      </c>
      <c r="BB88" s="159">
        <v>2017</v>
      </c>
      <c r="BC88" s="159">
        <v>2017</v>
      </c>
      <c r="BD88" s="159">
        <v>2015</v>
      </c>
      <c r="BE88" s="159"/>
      <c r="BF88" s="104"/>
    </row>
    <row r="89" spans="1:58" x14ac:dyDescent="0.35">
      <c r="A89" s="128" t="str">
        <f>'Indicator Data'!A91</f>
        <v>Kazakhstan</v>
      </c>
      <c r="B89" s="107" t="str">
        <f>'Indicator Data'!B91</f>
        <v>KAZ</v>
      </c>
      <c r="C89" s="157">
        <v>2015</v>
      </c>
      <c r="D89" s="157">
        <v>2015</v>
      </c>
      <c r="E89" s="157">
        <v>2015</v>
      </c>
      <c r="F89" s="157">
        <v>2015</v>
      </c>
      <c r="G89" s="157">
        <v>2015</v>
      </c>
      <c r="H89" s="157">
        <v>2015</v>
      </c>
      <c r="I89" s="157">
        <v>2015</v>
      </c>
      <c r="J89" s="157">
        <v>2016</v>
      </c>
      <c r="K89" s="157">
        <v>2016</v>
      </c>
      <c r="L89" s="157">
        <v>2016</v>
      </c>
      <c r="M89" s="159">
        <v>2019</v>
      </c>
      <c r="N89" s="159">
        <v>2019</v>
      </c>
      <c r="O89" s="159">
        <v>2018</v>
      </c>
      <c r="P89" s="159">
        <v>2018</v>
      </c>
      <c r="Q89" s="159">
        <v>2017</v>
      </c>
      <c r="R89" s="159">
        <v>2015</v>
      </c>
      <c r="S89" s="159">
        <v>2019</v>
      </c>
      <c r="T89" s="159">
        <v>2016</v>
      </c>
      <c r="U89" s="159">
        <v>2017</v>
      </c>
      <c r="V89" s="159">
        <v>2017</v>
      </c>
      <c r="W89" s="159">
        <v>2017</v>
      </c>
      <c r="X89" s="159">
        <v>2010</v>
      </c>
      <c r="Y89" s="159">
        <v>2013</v>
      </c>
      <c r="Z89" s="159">
        <v>2017</v>
      </c>
      <c r="AA89" s="159">
        <v>2017</v>
      </c>
      <c r="AB89" s="159">
        <v>2017</v>
      </c>
      <c r="AC89" s="159">
        <v>2015</v>
      </c>
      <c r="AD89" s="159">
        <v>2015</v>
      </c>
      <c r="AE89" s="159" t="s">
        <v>941</v>
      </c>
      <c r="AF89" s="159">
        <v>2017</v>
      </c>
      <c r="AG89" s="158">
        <v>2013</v>
      </c>
      <c r="AH89" s="159">
        <v>2016</v>
      </c>
      <c r="AI89" s="159">
        <v>2017</v>
      </c>
      <c r="AJ89" s="159">
        <v>2018</v>
      </c>
      <c r="AK89" s="161" t="s">
        <v>941</v>
      </c>
      <c r="AL89" s="161" t="s">
        <v>1073</v>
      </c>
      <c r="AM89" s="159" t="s">
        <v>941</v>
      </c>
      <c r="AN89" s="159">
        <v>2016</v>
      </c>
      <c r="AO89" s="159">
        <v>2016</v>
      </c>
      <c r="AP89" s="159" t="s">
        <v>941</v>
      </c>
      <c r="AQ89" s="159" t="s">
        <v>941</v>
      </c>
      <c r="AR89" s="159">
        <v>2013</v>
      </c>
      <c r="AS89" s="159">
        <v>2017</v>
      </c>
      <c r="AT89" s="159">
        <v>2018</v>
      </c>
      <c r="AU89" s="159">
        <v>2016</v>
      </c>
      <c r="AV89" s="159">
        <v>2015</v>
      </c>
      <c r="AW89" s="159">
        <v>2016</v>
      </c>
      <c r="AX89" s="159">
        <v>2017</v>
      </c>
      <c r="AY89" s="159">
        <v>2014</v>
      </c>
      <c r="AZ89" s="166">
        <v>2015</v>
      </c>
      <c r="BA89" s="166">
        <v>2015</v>
      </c>
      <c r="BB89" s="159">
        <v>2017</v>
      </c>
      <c r="BC89" s="159">
        <v>2017</v>
      </c>
      <c r="BD89" s="159">
        <v>2015</v>
      </c>
      <c r="BE89" s="159"/>
      <c r="BF89" s="104"/>
    </row>
    <row r="90" spans="1:58" x14ac:dyDescent="0.35">
      <c r="A90" s="128" t="str">
        <f>'Indicator Data'!A92</f>
        <v>Kenya</v>
      </c>
      <c r="B90" s="107" t="str">
        <f>'Indicator Data'!B92</f>
        <v>KEN</v>
      </c>
      <c r="C90" s="157">
        <v>2015</v>
      </c>
      <c r="D90" s="157">
        <v>2015</v>
      </c>
      <c r="E90" s="157">
        <v>2015</v>
      </c>
      <c r="F90" s="157">
        <v>2015</v>
      </c>
      <c r="G90" s="157">
        <v>2015</v>
      </c>
      <c r="H90" s="157">
        <v>2015</v>
      </c>
      <c r="I90" s="157">
        <v>2015</v>
      </c>
      <c r="J90" s="157">
        <v>2016</v>
      </c>
      <c r="K90" s="157">
        <v>2016</v>
      </c>
      <c r="L90" s="157">
        <v>2016</v>
      </c>
      <c r="M90" s="159">
        <v>2019</v>
      </c>
      <c r="N90" s="159">
        <v>2019</v>
      </c>
      <c r="O90" s="159">
        <v>2018</v>
      </c>
      <c r="P90" s="159">
        <v>2018</v>
      </c>
      <c r="Q90" s="159">
        <v>2017</v>
      </c>
      <c r="R90" s="159">
        <v>2014</v>
      </c>
      <c r="S90" s="159">
        <v>2019</v>
      </c>
      <c r="T90" s="159">
        <v>2016</v>
      </c>
      <c r="U90" s="159">
        <v>2017</v>
      </c>
      <c r="V90" s="159">
        <v>2017</v>
      </c>
      <c r="W90" s="159">
        <v>2017</v>
      </c>
      <c r="X90" s="159">
        <v>2014</v>
      </c>
      <c r="Y90" s="159">
        <v>2013</v>
      </c>
      <c r="Z90" s="159">
        <v>2017</v>
      </c>
      <c r="AA90" s="159">
        <v>2017</v>
      </c>
      <c r="AB90" s="159">
        <v>2017</v>
      </c>
      <c r="AC90" s="159">
        <v>2015</v>
      </c>
      <c r="AD90" s="159">
        <v>2015</v>
      </c>
      <c r="AE90" s="159">
        <v>2012</v>
      </c>
      <c r="AF90" s="159">
        <v>2017</v>
      </c>
      <c r="AG90" s="158">
        <v>2005</v>
      </c>
      <c r="AH90" s="159">
        <v>2016</v>
      </c>
      <c r="AI90" s="159">
        <v>2017</v>
      </c>
      <c r="AJ90" s="159">
        <v>2018</v>
      </c>
      <c r="AK90" s="161" t="s">
        <v>1072</v>
      </c>
      <c r="AL90" s="161">
        <v>43524</v>
      </c>
      <c r="AM90" s="159" t="s">
        <v>941</v>
      </c>
      <c r="AN90" s="159">
        <v>2016</v>
      </c>
      <c r="AO90" s="159">
        <v>2016</v>
      </c>
      <c r="AP90" s="159">
        <v>2013</v>
      </c>
      <c r="AQ90" s="159">
        <v>2014</v>
      </c>
      <c r="AR90" s="159">
        <v>2015</v>
      </c>
      <c r="AS90" s="159">
        <v>2017</v>
      </c>
      <c r="AT90" s="159">
        <v>2018</v>
      </c>
      <c r="AU90" s="159">
        <v>2016</v>
      </c>
      <c r="AV90" s="159">
        <v>2015</v>
      </c>
      <c r="AW90" s="159">
        <v>2016</v>
      </c>
      <c r="AX90" s="159">
        <v>2017</v>
      </c>
      <c r="AY90" s="159">
        <v>2014</v>
      </c>
      <c r="AZ90" s="166">
        <v>2015</v>
      </c>
      <c r="BA90" s="166">
        <v>2015</v>
      </c>
      <c r="BB90" s="159">
        <v>2017</v>
      </c>
      <c r="BC90" s="159">
        <v>2017</v>
      </c>
      <c r="BD90" s="159">
        <v>2015</v>
      </c>
      <c r="BE90" s="159"/>
      <c r="BF90" s="104"/>
    </row>
    <row r="91" spans="1:58" x14ac:dyDescent="0.35">
      <c r="A91" s="128" t="str">
        <f>'Indicator Data'!A93</f>
        <v>Kiribati</v>
      </c>
      <c r="B91" s="107" t="str">
        <f>'Indicator Data'!B93</f>
        <v>KIR</v>
      </c>
      <c r="C91" s="157">
        <v>2015</v>
      </c>
      <c r="D91" s="157">
        <v>2015</v>
      </c>
      <c r="E91" s="157">
        <v>2015</v>
      </c>
      <c r="F91" s="157">
        <v>2015</v>
      </c>
      <c r="G91" s="157">
        <v>2015</v>
      </c>
      <c r="H91" s="157">
        <v>2015</v>
      </c>
      <c r="I91" s="157">
        <v>2015</v>
      </c>
      <c r="J91" s="157">
        <v>2016</v>
      </c>
      <c r="K91" s="157">
        <v>2016</v>
      </c>
      <c r="L91" s="157">
        <v>2016</v>
      </c>
      <c r="M91" s="159">
        <v>2019</v>
      </c>
      <c r="N91" s="159">
        <v>2019</v>
      </c>
      <c r="O91" s="159">
        <v>2018</v>
      </c>
      <c r="P91" s="159">
        <v>2018</v>
      </c>
      <c r="Q91" s="159" t="s">
        <v>941</v>
      </c>
      <c r="R91" s="159" t="s">
        <v>941</v>
      </c>
      <c r="S91" s="159">
        <v>2019</v>
      </c>
      <c r="T91" s="159">
        <v>2016</v>
      </c>
      <c r="U91" s="159">
        <v>2017</v>
      </c>
      <c r="V91" s="159">
        <v>2017</v>
      </c>
      <c r="W91" s="159">
        <v>2017</v>
      </c>
      <c r="X91" s="159">
        <v>2009</v>
      </c>
      <c r="Y91" s="159">
        <v>2010</v>
      </c>
      <c r="Z91" s="159">
        <v>2017</v>
      </c>
      <c r="AA91" s="159">
        <v>2017</v>
      </c>
      <c r="AB91" s="159" t="s">
        <v>941</v>
      </c>
      <c r="AC91" s="159">
        <v>2015</v>
      </c>
      <c r="AD91" s="159">
        <v>2015</v>
      </c>
      <c r="AE91" s="159" t="s">
        <v>941</v>
      </c>
      <c r="AF91" s="159" t="s">
        <v>941</v>
      </c>
      <c r="AG91" s="158">
        <v>2006</v>
      </c>
      <c r="AH91" s="159">
        <v>2016</v>
      </c>
      <c r="AI91" s="159">
        <v>2017</v>
      </c>
      <c r="AJ91" s="159">
        <v>2018</v>
      </c>
      <c r="AK91" s="161" t="s">
        <v>941</v>
      </c>
      <c r="AL91" s="161" t="s">
        <v>941</v>
      </c>
      <c r="AM91" s="159" t="s">
        <v>941</v>
      </c>
      <c r="AN91" s="159">
        <v>2016</v>
      </c>
      <c r="AO91" s="159">
        <v>2016</v>
      </c>
      <c r="AP91" s="159" t="s">
        <v>941</v>
      </c>
      <c r="AQ91" s="159" t="s">
        <v>941</v>
      </c>
      <c r="AR91" s="159" t="s">
        <v>941</v>
      </c>
      <c r="AS91" s="159">
        <v>2017</v>
      </c>
      <c r="AT91" s="159" t="s">
        <v>941</v>
      </c>
      <c r="AU91" s="159">
        <v>2016</v>
      </c>
      <c r="AV91" s="159" t="s">
        <v>941</v>
      </c>
      <c r="AW91" s="159">
        <v>2016</v>
      </c>
      <c r="AX91" s="159">
        <v>2017</v>
      </c>
      <c r="AY91" s="159">
        <v>2014</v>
      </c>
      <c r="AZ91" s="166">
        <v>2015</v>
      </c>
      <c r="BA91" s="166">
        <v>2015</v>
      </c>
      <c r="BB91" s="159">
        <v>2017</v>
      </c>
      <c r="BC91" s="159">
        <v>2017</v>
      </c>
      <c r="BD91" s="159">
        <v>2015</v>
      </c>
      <c r="BE91" s="159"/>
      <c r="BF91" s="104"/>
    </row>
    <row r="92" spans="1:58" x14ac:dyDescent="0.35">
      <c r="A92" s="128" t="str">
        <f>'Indicator Data'!A94</f>
        <v>Korea DPR</v>
      </c>
      <c r="B92" s="107" t="str">
        <f>'Indicator Data'!B94</f>
        <v>PRK</v>
      </c>
      <c r="C92" s="157">
        <v>2015</v>
      </c>
      <c r="D92" s="157">
        <v>2015</v>
      </c>
      <c r="E92" s="157">
        <v>2015</v>
      </c>
      <c r="F92" s="157">
        <v>2015</v>
      </c>
      <c r="G92" s="157">
        <v>2015</v>
      </c>
      <c r="H92" s="157">
        <v>2015</v>
      </c>
      <c r="I92" s="157">
        <v>2015</v>
      </c>
      <c r="J92" s="157">
        <v>2016</v>
      </c>
      <c r="K92" s="157">
        <v>2016</v>
      </c>
      <c r="L92" s="157">
        <v>2016</v>
      </c>
      <c r="M92" s="159">
        <v>2019</v>
      </c>
      <c r="N92" s="159">
        <v>2019</v>
      </c>
      <c r="O92" s="159">
        <v>2018</v>
      </c>
      <c r="P92" s="159">
        <v>2018</v>
      </c>
      <c r="Q92" s="159">
        <v>2017</v>
      </c>
      <c r="R92" s="159" t="s">
        <v>941</v>
      </c>
      <c r="S92" s="159">
        <v>2019</v>
      </c>
      <c r="T92" s="159">
        <v>2016</v>
      </c>
      <c r="U92" s="159">
        <v>2017</v>
      </c>
      <c r="V92" s="159" t="s">
        <v>941</v>
      </c>
      <c r="W92" s="159">
        <v>2017</v>
      </c>
      <c r="X92" s="159">
        <v>2012</v>
      </c>
      <c r="Y92" s="159" t="s">
        <v>941</v>
      </c>
      <c r="Z92" s="159">
        <v>2017</v>
      </c>
      <c r="AA92" s="159">
        <v>2017</v>
      </c>
      <c r="AB92" s="159" t="s">
        <v>941</v>
      </c>
      <c r="AC92" s="159" t="s">
        <v>941</v>
      </c>
      <c r="AD92" s="159">
        <v>2015</v>
      </c>
      <c r="AE92" s="159">
        <v>2012</v>
      </c>
      <c r="AF92" s="159">
        <v>2017</v>
      </c>
      <c r="AG92" s="158" t="s">
        <v>941</v>
      </c>
      <c r="AH92" s="159">
        <v>2016</v>
      </c>
      <c r="AI92" s="159">
        <v>2017</v>
      </c>
      <c r="AJ92" s="159">
        <v>2018</v>
      </c>
      <c r="AK92" s="161" t="s">
        <v>941</v>
      </c>
      <c r="AL92" s="161" t="s">
        <v>941</v>
      </c>
      <c r="AM92" s="159" t="s">
        <v>941</v>
      </c>
      <c r="AN92" s="159">
        <v>2016</v>
      </c>
      <c r="AO92" s="159">
        <v>2016</v>
      </c>
      <c r="AP92" s="159" t="s">
        <v>941</v>
      </c>
      <c r="AQ92" s="159" t="s">
        <v>941</v>
      </c>
      <c r="AR92" s="159" t="s">
        <v>941</v>
      </c>
      <c r="AS92" s="159">
        <v>2017</v>
      </c>
      <c r="AT92" s="159">
        <v>2018</v>
      </c>
      <c r="AU92" s="159">
        <v>2016</v>
      </c>
      <c r="AV92" s="159">
        <v>2015</v>
      </c>
      <c r="AW92" s="159" t="s">
        <v>941</v>
      </c>
      <c r="AX92" s="159">
        <v>2016</v>
      </c>
      <c r="AY92" s="159">
        <v>2014</v>
      </c>
      <c r="AZ92" s="166">
        <v>2015</v>
      </c>
      <c r="BA92" s="166">
        <v>2015</v>
      </c>
      <c r="BB92" s="159">
        <v>2015</v>
      </c>
      <c r="BC92" s="159">
        <v>2017</v>
      </c>
      <c r="BD92" s="159">
        <v>2015</v>
      </c>
      <c r="BE92" s="159"/>
      <c r="BF92" s="104"/>
    </row>
    <row r="93" spans="1:58" x14ac:dyDescent="0.35">
      <c r="A93" s="128" t="str">
        <f>'Indicator Data'!A95</f>
        <v>Korea Republic of</v>
      </c>
      <c r="B93" s="107" t="str">
        <f>'Indicator Data'!B95</f>
        <v>KOR</v>
      </c>
      <c r="C93" s="157">
        <v>2015</v>
      </c>
      <c r="D93" s="157">
        <v>2015</v>
      </c>
      <c r="E93" s="157">
        <v>2015</v>
      </c>
      <c r="F93" s="157">
        <v>2015</v>
      </c>
      <c r="G93" s="157">
        <v>2015</v>
      </c>
      <c r="H93" s="157">
        <v>2015</v>
      </c>
      <c r="I93" s="157">
        <v>2015</v>
      </c>
      <c r="J93" s="157">
        <v>2016</v>
      </c>
      <c r="K93" s="157">
        <v>2016</v>
      </c>
      <c r="L93" s="157">
        <v>2016</v>
      </c>
      <c r="M93" s="159">
        <v>2019</v>
      </c>
      <c r="N93" s="159">
        <v>2019</v>
      </c>
      <c r="O93" s="159">
        <v>2018</v>
      </c>
      <c r="P93" s="159">
        <v>2018</v>
      </c>
      <c r="Q93" s="159">
        <v>2017</v>
      </c>
      <c r="R93" s="159" t="s">
        <v>941</v>
      </c>
      <c r="S93" s="159">
        <v>2019</v>
      </c>
      <c r="T93" s="159">
        <v>2016</v>
      </c>
      <c r="U93" s="159">
        <v>2017</v>
      </c>
      <c r="V93" s="159" t="s">
        <v>941</v>
      </c>
      <c r="W93" s="159">
        <v>2017</v>
      </c>
      <c r="X93" s="159">
        <v>2010</v>
      </c>
      <c r="Y93" s="159">
        <v>2016</v>
      </c>
      <c r="Z93" s="159">
        <v>2017</v>
      </c>
      <c r="AA93" s="159">
        <v>2017</v>
      </c>
      <c r="AB93" s="159" t="s">
        <v>941</v>
      </c>
      <c r="AC93" s="159">
        <v>2015</v>
      </c>
      <c r="AD93" s="159">
        <v>2015</v>
      </c>
      <c r="AE93" s="159">
        <v>2012</v>
      </c>
      <c r="AF93" s="159">
        <v>2017</v>
      </c>
      <c r="AG93" s="158" t="s">
        <v>941</v>
      </c>
      <c r="AH93" s="159">
        <v>2016</v>
      </c>
      <c r="AI93" s="159">
        <v>2017</v>
      </c>
      <c r="AJ93" s="159">
        <v>2018</v>
      </c>
      <c r="AK93" s="161" t="s">
        <v>941</v>
      </c>
      <c r="AL93" s="161" t="s">
        <v>1073</v>
      </c>
      <c r="AM93" s="159" t="s">
        <v>941</v>
      </c>
      <c r="AN93" s="159">
        <v>2016</v>
      </c>
      <c r="AO93" s="159">
        <v>2016</v>
      </c>
      <c r="AP93" s="159">
        <v>2014</v>
      </c>
      <c r="AQ93" s="159">
        <v>2014</v>
      </c>
      <c r="AR93" s="159">
        <v>2013</v>
      </c>
      <c r="AS93" s="159">
        <v>2017</v>
      </c>
      <c r="AT93" s="159">
        <v>2018</v>
      </c>
      <c r="AU93" s="159">
        <v>2016</v>
      </c>
      <c r="AV93" s="159">
        <v>2008</v>
      </c>
      <c r="AW93" s="159">
        <v>2016</v>
      </c>
      <c r="AX93" s="159">
        <v>2017</v>
      </c>
      <c r="AY93" s="159">
        <v>2014</v>
      </c>
      <c r="AZ93" s="166">
        <v>2015</v>
      </c>
      <c r="BA93" s="166">
        <v>2012</v>
      </c>
      <c r="BB93" s="159">
        <v>2017</v>
      </c>
      <c r="BC93" s="159">
        <v>2017</v>
      </c>
      <c r="BD93" s="159">
        <v>2015</v>
      </c>
      <c r="BE93" s="159"/>
      <c r="BF93" s="104"/>
    </row>
    <row r="94" spans="1:58" x14ac:dyDescent="0.35">
      <c r="A94" s="128" t="str">
        <f>'Indicator Data'!A96</f>
        <v>Kuwait</v>
      </c>
      <c r="B94" s="107" t="str">
        <f>'Indicator Data'!B96</f>
        <v>KWT</v>
      </c>
      <c r="C94" s="157">
        <v>2015</v>
      </c>
      <c r="D94" s="157">
        <v>2015</v>
      </c>
      <c r="E94" s="157">
        <v>2015</v>
      </c>
      <c r="F94" s="157">
        <v>2015</v>
      </c>
      <c r="G94" s="157">
        <v>2015</v>
      </c>
      <c r="H94" s="157">
        <v>2015</v>
      </c>
      <c r="I94" s="157">
        <v>2015</v>
      </c>
      <c r="J94" s="157">
        <v>2016</v>
      </c>
      <c r="K94" s="157">
        <v>2016</v>
      </c>
      <c r="L94" s="157">
        <v>2016</v>
      </c>
      <c r="M94" s="159">
        <v>2019</v>
      </c>
      <c r="N94" s="159">
        <v>2019</v>
      </c>
      <c r="O94" s="159">
        <v>2018</v>
      </c>
      <c r="P94" s="159">
        <v>2018</v>
      </c>
      <c r="Q94" s="159">
        <v>2017</v>
      </c>
      <c r="R94" s="159" t="s">
        <v>941</v>
      </c>
      <c r="S94" s="159">
        <v>2019</v>
      </c>
      <c r="T94" s="159">
        <v>2016</v>
      </c>
      <c r="U94" s="159">
        <v>2017</v>
      </c>
      <c r="V94" s="159" t="s">
        <v>941</v>
      </c>
      <c r="W94" s="159">
        <v>2017</v>
      </c>
      <c r="X94" s="159">
        <v>2014</v>
      </c>
      <c r="Y94" s="159">
        <v>2012</v>
      </c>
      <c r="Z94" s="159">
        <v>2017</v>
      </c>
      <c r="AA94" s="159">
        <v>2017</v>
      </c>
      <c r="AB94" s="159">
        <v>2017</v>
      </c>
      <c r="AC94" s="159">
        <v>2015</v>
      </c>
      <c r="AD94" s="159">
        <v>2015</v>
      </c>
      <c r="AE94" s="159" t="s">
        <v>941</v>
      </c>
      <c r="AF94" s="159">
        <v>2017</v>
      </c>
      <c r="AG94" s="158" t="s">
        <v>941</v>
      </c>
      <c r="AH94" s="159">
        <v>2016</v>
      </c>
      <c r="AI94" s="159">
        <v>2017</v>
      </c>
      <c r="AJ94" s="159">
        <v>2018</v>
      </c>
      <c r="AK94" s="161" t="s">
        <v>941</v>
      </c>
      <c r="AL94" s="161" t="s">
        <v>1073</v>
      </c>
      <c r="AM94" s="159" t="s">
        <v>941</v>
      </c>
      <c r="AN94" s="159">
        <v>2016</v>
      </c>
      <c r="AO94" s="159">
        <v>2016</v>
      </c>
      <c r="AP94" s="159">
        <v>2014</v>
      </c>
      <c r="AQ94" s="159">
        <v>2014</v>
      </c>
      <c r="AR94" s="159" t="s">
        <v>941</v>
      </c>
      <c r="AS94" s="159">
        <v>2017</v>
      </c>
      <c r="AT94" s="159">
        <v>2018</v>
      </c>
      <c r="AU94" s="159">
        <v>2016</v>
      </c>
      <c r="AV94" s="159">
        <v>2017</v>
      </c>
      <c r="AW94" s="159">
        <v>2016</v>
      </c>
      <c r="AX94" s="159">
        <v>2017</v>
      </c>
      <c r="AY94" s="159">
        <v>2014</v>
      </c>
      <c r="AZ94" s="166">
        <v>2015</v>
      </c>
      <c r="BA94" s="166">
        <v>2015</v>
      </c>
      <c r="BB94" s="159">
        <v>2017</v>
      </c>
      <c r="BC94" s="159">
        <v>2017</v>
      </c>
      <c r="BD94" s="159">
        <v>2015</v>
      </c>
      <c r="BE94" s="159"/>
      <c r="BF94" s="104"/>
    </row>
    <row r="95" spans="1:58" x14ac:dyDescent="0.35">
      <c r="A95" s="128" t="str">
        <f>'Indicator Data'!A97</f>
        <v>Kyrgyzstan</v>
      </c>
      <c r="B95" s="107" t="str">
        <f>'Indicator Data'!B97</f>
        <v>KGZ</v>
      </c>
      <c r="C95" s="157">
        <v>2015</v>
      </c>
      <c r="D95" s="157">
        <v>2015</v>
      </c>
      <c r="E95" s="157">
        <v>2015</v>
      </c>
      <c r="F95" s="157">
        <v>2015</v>
      </c>
      <c r="G95" s="157">
        <v>2015</v>
      </c>
      <c r="H95" s="157">
        <v>2015</v>
      </c>
      <c r="I95" s="157">
        <v>2015</v>
      </c>
      <c r="J95" s="157">
        <v>2016</v>
      </c>
      <c r="K95" s="157">
        <v>2016</v>
      </c>
      <c r="L95" s="157">
        <v>2016</v>
      </c>
      <c r="M95" s="159">
        <v>2019</v>
      </c>
      <c r="N95" s="159">
        <v>2019</v>
      </c>
      <c r="O95" s="159">
        <v>2018</v>
      </c>
      <c r="P95" s="159">
        <v>2018</v>
      </c>
      <c r="Q95" s="159">
        <v>2017</v>
      </c>
      <c r="R95" s="159">
        <v>2014</v>
      </c>
      <c r="S95" s="159">
        <v>2019</v>
      </c>
      <c r="T95" s="159">
        <v>2016</v>
      </c>
      <c r="U95" s="159">
        <v>2017</v>
      </c>
      <c r="V95" s="159">
        <v>2017</v>
      </c>
      <c r="W95" s="159">
        <v>2017</v>
      </c>
      <c r="X95" s="159">
        <v>2014</v>
      </c>
      <c r="Y95" s="159">
        <v>2013</v>
      </c>
      <c r="Z95" s="159">
        <v>2017</v>
      </c>
      <c r="AA95" s="159">
        <v>2017</v>
      </c>
      <c r="AB95" s="159">
        <v>2017</v>
      </c>
      <c r="AC95" s="159">
        <v>2015</v>
      </c>
      <c r="AD95" s="159">
        <v>2015</v>
      </c>
      <c r="AE95" s="159">
        <v>2012</v>
      </c>
      <c r="AF95" s="159">
        <v>2017</v>
      </c>
      <c r="AG95" s="158">
        <v>2016</v>
      </c>
      <c r="AH95" s="159">
        <v>2016</v>
      </c>
      <c r="AI95" s="159">
        <v>2017</v>
      </c>
      <c r="AJ95" s="159">
        <v>2018</v>
      </c>
      <c r="AK95" s="161" t="s">
        <v>941</v>
      </c>
      <c r="AL95" s="161" t="s">
        <v>1073</v>
      </c>
      <c r="AM95" s="159" t="s">
        <v>941</v>
      </c>
      <c r="AN95" s="159">
        <v>2016</v>
      </c>
      <c r="AO95" s="159">
        <v>2016</v>
      </c>
      <c r="AP95" s="159" t="s">
        <v>941</v>
      </c>
      <c r="AQ95" s="159" t="s">
        <v>941</v>
      </c>
      <c r="AR95" s="159">
        <v>2015</v>
      </c>
      <c r="AS95" s="159">
        <v>2017</v>
      </c>
      <c r="AT95" s="159">
        <v>2018</v>
      </c>
      <c r="AU95" s="159">
        <v>2016</v>
      </c>
      <c r="AV95" s="159">
        <v>2015</v>
      </c>
      <c r="AW95" s="159">
        <v>2016</v>
      </c>
      <c r="AX95" s="159">
        <v>2017</v>
      </c>
      <c r="AY95" s="159">
        <v>2014</v>
      </c>
      <c r="AZ95" s="166">
        <v>2015</v>
      </c>
      <c r="BA95" s="166">
        <v>2015</v>
      </c>
      <c r="BB95" s="159">
        <v>2017</v>
      </c>
      <c r="BC95" s="159">
        <v>2017</v>
      </c>
      <c r="BD95" s="159">
        <v>2015</v>
      </c>
      <c r="BE95" s="159"/>
      <c r="BF95" s="104"/>
    </row>
    <row r="96" spans="1:58" x14ac:dyDescent="0.35">
      <c r="A96" s="128" t="str">
        <f>'Indicator Data'!A98</f>
        <v>Lao PDR</v>
      </c>
      <c r="B96" s="107" t="str">
        <f>'Indicator Data'!B98</f>
        <v>LAO</v>
      </c>
      <c r="C96" s="157">
        <v>2015</v>
      </c>
      <c r="D96" s="157">
        <v>2015</v>
      </c>
      <c r="E96" s="157">
        <v>2015</v>
      </c>
      <c r="F96" s="157">
        <v>2015</v>
      </c>
      <c r="G96" s="157">
        <v>2015</v>
      </c>
      <c r="H96" s="157">
        <v>2015</v>
      </c>
      <c r="I96" s="157">
        <v>2015</v>
      </c>
      <c r="J96" s="157">
        <v>2016</v>
      </c>
      <c r="K96" s="157">
        <v>2016</v>
      </c>
      <c r="L96" s="157">
        <v>2016</v>
      </c>
      <c r="M96" s="159">
        <v>2019</v>
      </c>
      <c r="N96" s="159">
        <v>2019</v>
      </c>
      <c r="O96" s="159">
        <v>2018</v>
      </c>
      <c r="P96" s="159">
        <v>2018</v>
      </c>
      <c r="Q96" s="159">
        <v>2017</v>
      </c>
      <c r="R96" s="159">
        <v>2012</v>
      </c>
      <c r="S96" s="159">
        <v>2019</v>
      </c>
      <c r="T96" s="159">
        <v>2016</v>
      </c>
      <c r="U96" s="159">
        <v>2017</v>
      </c>
      <c r="V96" s="159">
        <v>2017</v>
      </c>
      <c r="W96" s="159">
        <v>2017</v>
      </c>
      <c r="X96" s="159">
        <v>2011</v>
      </c>
      <c r="Y96" s="159">
        <v>2012</v>
      </c>
      <c r="Z96" s="159">
        <v>2017</v>
      </c>
      <c r="AA96" s="159">
        <v>2017</v>
      </c>
      <c r="AB96" s="159">
        <v>2017</v>
      </c>
      <c r="AC96" s="159">
        <v>2015</v>
      </c>
      <c r="AD96" s="159">
        <v>2015</v>
      </c>
      <c r="AE96" s="159">
        <v>2012</v>
      </c>
      <c r="AF96" s="159">
        <v>2015</v>
      </c>
      <c r="AG96" s="158">
        <v>2012</v>
      </c>
      <c r="AH96" s="159">
        <v>2016</v>
      </c>
      <c r="AI96" s="159">
        <v>2017</v>
      </c>
      <c r="AJ96" s="159">
        <v>2018</v>
      </c>
      <c r="AK96" s="161" t="s">
        <v>941</v>
      </c>
      <c r="AL96" s="161" t="s">
        <v>1073</v>
      </c>
      <c r="AM96" s="159" t="s">
        <v>941</v>
      </c>
      <c r="AN96" s="159">
        <v>2016</v>
      </c>
      <c r="AO96" s="159">
        <v>2016</v>
      </c>
      <c r="AP96" s="159">
        <v>2012</v>
      </c>
      <c r="AQ96" s="159">
        <v>2013</v>
      </c>
      <c r="AR96" s="159">
        <v>2015</v>
      </c>
      <c r="AS96" s="159">
        <v>2017</v>
      </c>
      <c r="AT96" s="159">
        <v>2018</v>
      </c>
      <c r="AU96" s="159">
        <v>2016</v>
      </c>
      <c r="AV96" s="159">
        <v>2015</v>
      </c>
      <c r="AW96" s="159">
        <v>2016</v>
      </c>
      <c r="AX96" s="159">
        <v>2017</v>
      </c>
      <c r="AY96" s="159">
        <v>2014</v>
      </c>
      <c r="AZ96" s="166">
        <v>2015</v>
      </c>
      <c r="BA96" s="166">
        <v>2015</v>
      </c>
      <c r="BB96" s="159">
        <v>2017</v>
      </c>
      <c r="BC96" s="159">
        <v>2017</v>
      </c>
      <c r="BD96" s="159">
        <v>2015</v>
      </c>
      <c r="BE96" s="159"/>
      <c r="BF96" s="104"/>
    </row>
    <row r="97" spans="1:58" x14ac:dyDescent="0.35">
      <c r="A97" s="128" t="str">
        <f>'Indicator Data'!A99</f>
        <v>Latvia</v>
      </c>
      <c r="B97" s="107" t="str">
        <f>'Indicator Data'!B99</f>
        <v>LVA</v>
      </c>
      <c r="C97" s="157">
        <v>2015</v>
      </c>
      <c r="D97" s="157">
        <v>2015</v>
      </c>
      <c r="E97" s="157">
        <v>2015</v>
      </c>
      <c r="F97" s="157">
        <v>2015</v>
      </c>
      <c r="G97" s="157">
        <v>2015</v>
      </c>
      <c r="H97" s="157">
        <v>2015</v>
      </c>
      <c r="I97" s="157">
        <v>2015</v>
      </c>
      <c r="J97" s="157">
        <v>2016</v>
      </c>
      <c r="K97" s="157">
        <v>2016</v>
      </c>
      <c r="L97" s="157">
        <v>2016</v>
      </c>
      <c r="M97" s="159">
        <v>2019</v>
      </c>
      <c r="N97" s="159">
        <v>2019</v>
      </c>
      <c r="O97" s="159">
        <v>2018</v>
      </c>
      <c r="P97" s="159">
        <v>2018</v>
      </c>
      <c r="Q97" s="159">
        <v>2017</v>
      </c>
      <c r="R97" s="159" t="s">
        <v>941</v>
      </c>
      <c r="S97" s="159">
        <v>2019</v>
      </c>
      <c r="T97" s="159">
        <v>2016</v>
      </c>
      <c r="U97" s="159">
        <v>2017</v>
      </c>
      <c r="V97" s="159" t="s">
        <v>941</v>
      </c>
      <c r="W97" s="159">
        <v>2017</v>
      </c>
      <c r="X97" s="159" t="s">
        <v>941</v>
      </c>
      <c r="Y97" s="159">
        <v>2012</v>
      </c>
      <c r="Z97" s="159">
        <v>2017</v>
      </c>
      <c r="AA97" s="159">
        <v>2017</v>
      </c>
      <c r="AB97" s="159">
        <v>2016</v>
      </c>
      <c r="AC97" s="159">
        <v>2015</v>
      </c>
      <c r="AD97" s="159">
        <v>2015</v>
      </c>
      <c r="AE97" s="159" t="s">
        <v>941</v>
      </c>
      <c r="AF97" s="159">
        <v>2017</v>
      </c>
      <c r="AG97" s="158">
        <v>2012</v>
      </c>
      <c r="AH97" s="159">
        <v>2016</v>
      </c>
      <c r="AI97" s="159">
        <v>2017</v>
      </c>
      <c r="AJ97" s="159">
        <v>2018</v>
      </c>
      <c r="AK97" s="161" t="s">
        <v>941</v>
      </c>
      <c r="AL97" s="161" t="s">
        <v>1073</v>
      </c>
      <c r="AM97" s="159" t="s">
        <v>941</v>
      </c>
      <c r="AN97" s="159">
        <v>2016</v>
      </c>
      <c r="AO97" s="159">
        <v>2016</v>
      </c>
      <c r="AP97" s="159">
        <v>2014</v>
      </c>
      <c r="AQ97" s="159">
        <v>2014</v>
      </c>
      <c r="AR97" s="159" t="s">
        <v>941</v>
      </c>
      <c r="AS97" s="159">
        <v>2017</v>
      </c>
      <c r="AT97" s="159">
        <v>2018</v>
      </c>
      <c r="AU97" s="159">
        <v>2016</v>
      </c>
      <c r="AV97" s="159">
        <v>2015</v>
      </c>
      <c r="AW97" s="159">
        <v>2016</v>
      </c>
      <c r="AX97" s="159">
        <v>2017</v>
      </c>
      <c r="AY97" s="159">
        <v>2014</v>
      </c>
      <c r="AZ97" s="166">
        <v>2015</v>
      </c>
      <c r="BA97" s="166">
        <v>2015</v>
      </c>
      <c r="BB97" s="159">
        <v>2017</v>
      </c>
      <c r="BC97" s="159">
        <v>2017</v>
      </c>
      <c r="BD97" s="159">
        <v>2015</v>
      </c>
      <c r="BE97" s="159"/>
      <c r="BF97" s="104"/>
    </row>
    <row r="98" spans="1:58" x14ac:dyDescent="0.35">
      <c r="A98" s="128" t="str">
        <f>'Indicator Data'!A100</f>
        <v>Lebanon</v>
      </c>
      <c r="B98" s="107" t="str">
        <f>'Indicator Data'!B100</f>
        <v>LBN</v>
      </c>
      <c r="C98" s="157">
        <v>2015</v>
      </c>
      <c r="D98" s="157">
        <v>2015</v>
      </c>
      <c r="E98" s="157">
        <v>2015</v>
      </c>
      <c r="F98" s="157">
        <v>2015</v>
      </c>
      <c r="G98" s="157">
        <v>2015</v>
      </c>
      <c r="H98" s="157">
        <v>2015</v>
      </c>
      <c r="I98" s="157">
        <v>2015</v>
      </c>
      <c r="J98" s="157">
        <v>2016</v>
      </c>
      <c r="K98" s="157">
        <v>2016</v>
      </c>
      <c r="L98" s="157">
        <v>2016</v>
      </c>
      <c r="M98" s="159">
        <v>2019</v>
      </c>
      <c r="N98" s="159">
        <v>2019</v>
      </c>
      <c r="O98" s="159">
        <v>2018</v>
      </c>
      <c r="P98" s="159">
        <v>2018</v>
      </c>
      <c r="Q98" s="159">
        <v>2017</v>
      </c>
      <c r="R98" s="159" t="s">
        <v>941</v>
      </c>
      <c r="S98" s="159">
        <v>2019</v>
      </c>
      <c r="T98" s="159">
        <v>2016</v>
      </c>
      <c r="U98" s="159">
        <v>2017</v>
      </c>
      <c r="V98" s="159">
        <v>2017</v>
      </c>
      <c r="W98" s="159">
        <v>2017</v>
      </c>
      <c r="X98" s="159" t="s">
        <v>941</v>
      </c>
      <c r="Y98" s="159">
        <v>2011</v>
      </c>
      <c r="Z98" s="159">
        <v>2017</v>
      </c>
      <c r="AA98" s="159">
        <v>2017</v>
      </c>
      <c r="AB98" s="159">
        <v>2017</v>
      </c>
      <c r="AC98" s="159">
        <v>2015</v>
      </c>
      <c r="AD98" s="159">
        <v>2015</v>
      </c>
      <c r="AE98" s="159" t="s">
        <v>941</v>
      </c>
      <c r="AF98" s="159">
        <v>2017</v>
      </c>
      <c r="AG98" s="158" t="s">
        <v>941</v>
      </c>
      <c r="AH98" s="159">
        <v>2016</v>
      </c>
      <c r="AI98" s="159">
        <v>2017</v>
      </c>
      <c r="AJ98" s="159">
        <v>2018</v>
      </c>
      <c r="AK98" s="161" t="s">
        <v>1072</v>
      </c>
      <c r="AL98" s="161">
        <v>43524</v>
      </c>
      <c r="AM98" s="159" t="s">
        <v>941</v>
      </c>
      <c r="AN98" s="159">
        <v>2016</v>
      </c>
      <c r="AO98" s="159">
        <v>2016</v>
      </c>
      <c r="AP98" s="159" t="s">
        <v>941</v>
      </c>
      <c r="AQ98" s="159" t="s">
        <v>941</v>
      </c>
      <c r="AR98" s="159">
        <v>2015</v>
      </c>
      <c r="AS98" s="159">
        <v>2017</v>
      </c>
      <c r="AT98" s="159">
        <v>2018</v>
      </c>
      <c r="AU98" s="159">
        <v>2016</v>
      </c>
      <c r="AV98" s="159">
        <v>2015</v>
      </c>
      <c r="AW98" s="159">
        <v>2016</v>
      </c>
      <c r="AX98" s="159">
        <v>2016</v>
      </c>
      <c r="AY98" s="159">
        <v>2014</v>
      </c>
      <c r="AZ98" s="166">
        <v>2015</v>
      </c>
      <c r="BA98" s="166">
        <v>2015</v>
      </c>
      <c r="BB98" s="159">
        <v>2017</v>
      </c>
      <c r="BC98" s="159">
        <v>2017</v>
      </c>
      <c r="BD98" s="159">
        <v>2015</v>
      </c>
      <c r="BE98" s="159"/>
      <c r="BF98" s="104"/>
    </row>
    <row r="99" spans="1:58" x14ac:dyDescent="0.35">
      <c r="A99" s="128" t="str">
        <f>'Indicator Data'!A101</f>
        <v>Lesotho</v>
      </c>
      <c r="B99" s="107" t="str">
        <f>'Indicator Data'!B101</f>
        <v>LSO</v>
      </c>
      <c r="C99" s="157">
        <v>2015</v>
      </c>
      <c r="D99" s="157">
        <v>2015</v>
      </c>
      <c r="E99" s="157">
        <v>2015</v>
      </c>
      <c r="F99" s="157">
        <v>2015</v>
      </c>
      <c r="G99" s="157">
        <v>2015</v>
      </c>
      <c r="H99" s="157">
        <v>2015</v>
      </c>
      <c r="I99" s="157">
        <v>2015</v>
      </c>
      <c r="J99" s="157">
        <v>2016</v>
      </c>
      <c r="K99" s="157">
        <v>2016</v>
      </c>
      <c r="L99" s="157">
        <v>2016</v>
      </c>
      <c r="M99" s="159">
        <v>2019</v>
      </c>
      <c r="N99" s="159">
        <v>2019</v>
      </c>
      <c r="O99" s="159">
        <v>2018</v>
      </c>
      <c r="P99" s="159">
        <v>2018</v>
      </c>
      <c r="Q99" s="159">
        <v>2017</v>
      </c>
      <c r="R99" s="159">
        <v>2009</v>
      </c>
      <c r="S99" s="159">
        <v>2019</v>
      </c>
      <c r="T99" s="159">
        <v>2016</v>
      </c>
      <c r="U99" s="159">
        <v>2017</v>
      </c>
      <c r="V99" s="159">
        <v>2017</v>
      </c>
      <c r="W99" s="159">
        <v>2017</v>
      </c>
      <c r="X99" s="159">
        <v>2014</v>
      </c>
      <c r="Y99" s="159" t="s">
        <v>941</v>
      </c>
      <c r="Z99" s="159">
        <v>2017</v>
      </c>
      <c r="AA99" s="159">
        <v>2017</v>
      </c>
      <c r="AB99" s="159">
        <v>2017</v>
      </c>
      <c r="AC99" s="159">
        <v>2015</v>
      </c>
      <c r="AD99" s="159">
        <v>2015</v>
      </c>
      <c r="AE99" s="159" t="s">
        <v>941</v>
      </c>
      <c r="AF99" s="159">
        <v>2017</v>
      </c>
      <c r="AG99" s="158">
        <v>2010</v>
      </c>
      <c r="AH99" s="159">
        <v>2016</v>
      </c>
      <c r="AI99" s="159">
        <v>2017</v>
      </c>
      <c r="AJ99" s="159">
        <v>2018</v>
      </c>
      <c r="AK99" s="161" t="s">
        <v>941</v>
      </c>
      <c r="AL99" s="161" t="s">
        <v>1073</v>
      </c>
      <c r="AM99" s="159" t="s">
        <v>941</v>
      </c>
      <c r="AN99" s="159">
        <v>2016</v>
      </c>
      <c r="AO99" s="159">
        <v>2016</v>
      </c>
      <c r="AP99" s="159">
        <v>2014</v>
      </c>
      <c r="AQ99" s="159">
        <v>2014</v>
      </c>
      <c r="AR99" s="159">
        <v>2015</v>
      </c>
      <c r="AS99" s="159">
        <v>2017</v>
      </c>
      <c r="AT99" s="159">
        <v>2018</v>
      </c>
      <c r="AU99" s="159">
        <v>2016</v>
      </c>
      <c r="AV99" s="159">
        <v>2015</v>
      </c>
      <c r="AW99" s="159">
        <v>2016</v>
      </c>
      <c r="AX99" s="159">
        <v>2017</v>
      </c>
      <c r="AY99" s="159">
        <v>2014</v>
      </c>
      <c r="AZ99" s="166">
        <v>2015</v>
      </c>
      <c r="BA99" s="166">
        <v>2015</v>
      </c>
      <c r="BB99" s="159">
        <v>2017</v>
      </c>
      <c r="BC99" s="159">
        <v>2017</v>
      </c>
      <c r="BD99" s="159">
        <v>2015</v>
      </c>
      <c r="BE99" s="159"/>
      <c r="BF99" s="104"/>
    </row>
    <row r="100" spans="1:58" x14ac:dyDescent="0.35">
      <c r="A100" s="128" t="str">
        <f>'Indicator Data'!A102</f>
        <v>Liberia</v>
      </c>
      <c r="B100" s="107" t="str">
        <f>'Indicator Data'!B102</f>
        <v>LBR</v>
      </c>
      <c r="C100" s="157">
        <v>2015</v>
      </c>
      <c r="D100" s="157">
        <v>2015</v>
      </c>
      <c r="E100" s="157">
        <v>2015</v>
      </c>
      <c r="F100" s="157">
        <v>2015</v>
      </c>
      <c r="G100" s="157">
        <v>2015</v>
      </c>
      <c r="H100" s="157">
        <v>2015</v>
      </c>
      <c r="I100" s="157">
        <v>2015</v>
      </c>
      <c r="J100" s="157">
        <v>2016</v>
      </c>
      <c r="K100" s="157">
        <v>2016</v>
      </c>
      <c r="L100" s="157">
        <v>2016</v>
      </c>
      <c r="M100" s="159">
        <v>2019</v>
      </c>
      <c r="N100" s="159">
        <v>2019</v>
      </c>
      <c r="O100" s="159">
        <v>2018</v>
      </c>
      <c r="P100" s="159">
        <v>2018</v>
      </c>
      <c r="Q100" s="159">
        <v>2017</v>
      </c>
      <c r="R100" s="159">
        <v>2013</v>
      </c>
      <c r="S100" s="159">
        <v>2019</v>
      </c>
      <c r="T100" s="159">
        <v>2016</v>
      </c>
      <c r="U100" s="159">
        <v>2017</v>
      </c>
      <c r="V100" s="159">
        <v>2017</v>
      </c>
      <c r="W100" s="159">
        <v>2017</v>
      </c>
      <c r="X100" s="159">
        <v>2013</v>
      </c>
      <c r="Y100" s="159">
        <v>2010</v>
      </c>
      <c r="Z100" s="159">
        <v>2017</v>
      </c>
      <c r="AA100" s="159">
        <v>2017</v>
      </c>
      <c r="AB100" s="159">
        <v>2017</v>
      </c>
      <c r="AC100" s="159">
        <v>2015</v>
      </c>
      <c r="AD100" s="159">
        <v>2015</v>
      </c>
      <c r="AE100" s="159">
        <v>2012</v>
      </c>
      <c r="AF100" s="159">
        <v>2017</v>
      </c>
      <c r="AG100" s="158">
        <v>2007</v>
      </c>
      <c r="AH100" s="159">
        <v>2016</v>
      </c>
      <c r="AI100" s="159">
        <v>2017</v>
      </c>
      <c r="AJ100" s="159">
        <v>2018</v>
      </c>
      <c r="AK100" s="161" t="s">
        <v>941</v>
      </c>
      <c r="AL100" s="161">
        <v>43496</v>
      </c>
      <c r="AM100" s="159" t="s">
        <v>941</v>
      </c>
      <c r="AN100" s="159">
        <v>2016</v>
      </c>
      <c r="AO100" s="159">
        <v>2016</v>
      </c>
      <c r="AP100" s="159" t="s">
        <v>941</v>
      </c>
      <c r="AQ100" s="159" t="s">
        <v>941</v>
      </c>
      <c r="AR100" s="159" t="s">
        <v>941</v>
      </c>
      <c r="AS100" s="159">
        <v>2017</v>
      </c>
      <c r="AT100" s="159">
        <v>2018</v>
      </c>
      <c r="AU100" s="159">
        <v>2016</v>
      </c>
      <c r="AV100" s="159">
        <v>2015</v>
      </c>
      <c r="AW100" s="159">
        <v>2016</v>
      </c>
      <c r="AX100" s="159">
        <v>2016</v>
      </c>
      <c r="AY100" s="159">
        <v>2014</v>
      </c>
      <c r="AZ100" s="166">
        <v>2015</v>
      </c>
      <c r="BA100" s="166">
        <v>2015</v>
      </c>
      <c r="BB100" s="159">
        <v>2017</v>
      </c>
      <c r="BC100" s="159">
        <v>2017</v>
      </c>
      <c r="BD100" s="159">
        <v>2015</v>
      </c>
      <c r="BE100" s="159"/>
      <c r="BF100" s="104"/>
    </row>
    <row r="101" spans="1:58" x14ac:dyDescent="0.35">
      <c r="A101" s="128" t="str">
        <f>'Indicator Data'!A103</f>
        <v>Libya</v>
      </c>
      <c r="B101" s="107" t="str">
        <f>'Indicator Data'!B103</f>
        <v>LBY</v>
      </c>
      <c r="C101" s="157">
        <v>2015</v>
      </c>
      <c r="D101" s="157">
        <v>2015</v>
      </c>
      <c r="E101" s="157">
        <v>2015</v>
      </c>
      <c r="F101" s="157">
        <v>2015</v>
      </c>
      <c r="G101" s="157">
        <v>2015</v>
      </c>
      <c r="H101" s="157">
        <v>2015</v>
      </c>
      <c r="I101" s="157">
        <v>2015</v>
      </c>
      <c r="J101" s="157">
        <v>2016</v>
      </c>
      <c r="K101" s="157">
        <v>2016</v>
      </c>
      <c r="L101" s="157">
        <v>2016</v>
      </c>
      <c r="M101" s="159">
        <v>2019</v>
      </c>
      <c r="N101" s="159">
        <v>2019</v>
      </c>
      <c r="O101" s="159">
        <v>2018</v>
      </c>
      <c r="P101" s="159">
        <v>2018</v>
      </c>
      <c r="Q101" s="159">
        <v>2017</v>
      </c>
      <c r="R101" s="159">
        <v>2007</v>
      </c>
      <c r="S101" s="159">
        <v>2019</v>
      </c>
      <c r="T101" s="159">
        <v>2016</v>
      </c>
      <c r="U101" s="159">
        <v>2017</v>
      </c>
      <c r="V101" s="159">
        <v>2017</v>
      </c>
      <c r="W101" s="159"/>
      <c r="X101" s="159">
        <v>2007</v>
      </c>
      <c r="Y101" s="159">
        <v>2010</v>
      </c>
      <c r="Z101" s="159">
        <v>2017</v>
      </c>
      <c r="AA101" s="159">
        <v>2017</v>
      </c>
      <c r="AB101" s="159" t="s">
        <v>941</v>
      </c>
      <c r="AC101" s="159">
        <v>2011</v>
      </c>
      <c r="AD101" s="159">
        <v>2015</v>
      </c>
      <c r="AE101" s="159" t="s">
        <v>941</v>
      </c>
      <c r="AF101" s="159">
        <v>2017</v>
      </c>
      <c r="AG101" s="158" t="s">
        <v>941</v>
      </c>
      <c r="AH101" s="159">
        <v>2016</v>
      </c>
      <c r="AI101" s="159">
        <v>2017</v>
      </c>
      <c r="AJ101" s="159">
        <v>2018</v>
      </c>
      <c r="AK101" s="161">
        <v>43465</v>
      </c>
      <c r="AL101" s="161" t="s">
        <v>1073</v>
      </c>
      <c r="AM101" s="159" t="s">
        <v>941</v>
      </c>
      <c r="AN101" s="159">
        <v>2016</v>
      </c>
      <c r="AO101" s="159">
        <v>2016</v>
      </c>
      <c r="AP101" s="159" t="s">
        <v>941</v>
      </c>
      <c r="AQ101" s="159" t="s">
        <v>941</v>
      </c>
      <c r="AR101" s="159" t="s">
        <v>941</v>
      </c>
      <c r="AS101" s="159">
        <v>2017</v>
      </c>
      <c r="AT101" s="159">
        <v>2018</v>
      </c>
      <c r="AU101" s="159">
        <v>2016</v>
      </c>
      <c r="AV101" s="159">
        <v>2015</v>
      </c>
      <c r="AW101" s="159">
        <v>2016</v>
      </c>
      <c r="AX101" s="159">
        <v>2016</v>
      </c>
      <c r="AY101" s="159">
        <v>2014</v>
      </c>
      <c r="AZ101" s="166">
        <v>2015</v>
      </c>
      <c r="BA101" s="166" t="s">
        <v>941</v>
      </c>
      <c r="BB101" s="159">
        <v>2017</v>
      </c>
      <c r="BC101" s="159">
        <v>2017</v>
      </c>
      <c r="BD101" s="159">
        <v>2015</v>
      </c>
      <c r="BE101" s="159"/>
      <c r="BF101" s="104"/>
    </row>
    <row r="102" spans="1:58" x14ac:dyDescent="0.35">
      <c r="A102" s="128" t="str">
        <f>'Indicator Data'!A104</f>
        <v>Liechtenstein</v>
      </c>
      <c r="B102" s="107" t="str">
        <f>'Indicator Data'!B104</f>
        <v>LIE</v>
      </c>
      <c r="C102" s="157">
        <v>2015</v>
      </c>
      <c r="D102" s="157">
        <v>2015</v>
      </c>
      <c r="E102" s="157">
        <v>2015</v>
      </c>
      <c r="F102" s="157">
        <v>2015</v>
      </c>
      <c r="G102" s="157">
        <v>2015</v>
      </c>
      <c r="H102" s="157">
        <v>2015</v>
      </c>
      <c r="I102" s="157">
        <v>2015</v>
      </c>
      <c r="J102" s="157">
        <v>2016</v>
      </c>
      <c r="K102" s="157">
        <v>2016</v>
      </c>
      <c r="L102" s="157">
        <v>2016</v>
      </c>
      <c r="M102" s="159">
        <v>2019</v>
      </c>
      <c r="N102" s="159">
        <v>2019</v>
      </c>
      <c r="O102" s="159">
        <v>2018</v>
      </c>
      <c r="P102" s="159">
        <v>2018</v>
      </c>
      <c r="Q102" s="159">
        <v>2017</v>
      </c>
      <c r="R102" s="159" t="s">
        <v>941</v>
      </c>
      <c r="S102" s="159">
        <v>2019</v>
      </c>
      <c r="T102" s="159">
        <v>2016</v>
      </c>
      <c r="U102" s="159">
        <v>2017</v>
      </c>
      <c r="V102" s="159" t="s">
        <v>941</v>
      </c>
      <c r="W102" s="159">
        <v>2015</v>
      </c>
      <c r="X102" s="159" t="s">
        <v>941</v>
      </c>
      <c r="Y102" s="159" t="s">
        <v>941</v>
      </c>
      <c r="Z102" s="159" t="s">
        <v>941</v>
      </c>
      <c r="AA102" s="159" t="s">
        <v>941</v>
      </c>
      <c r="AB102" s="159" t="s">
        <v>941</v>
      </c>
      <c r="AC102" s="159" t="s">
        <v>941</v>
      </c>
      <c r="AD102" s="159" t="s">
        <v>941</v>
      </c>
      <c r="AE102" s="159" t="s">
        <v>941</v>
      </c>
      <c r="AF102" s="159" t="s">
        <v>941</v>
      </c>
      <c r="AG102" s="158" t="s">
        <v>941</v>
      </c>
      <c r="AH102" s="159">
        <v>2016</v>
      </c>
      <c r="AI102" s="159">
        <v>2017</v>
      </c>
      <c r="AJ102" s="159">
        <v>2018</v>
      </c>
      <c r="AK102" s="161" t="s">
        <v>941</v>
      </c>
      <c r="AL102" s="161" t="s">
        <v>1073</v>
      </c>
      <c r="AM102" s="159" t="s">
        <v>941</v>
      </c>
      <c r="AN102" s="159">
        <v>2016</v>
      </c>
      <c r="AO102" s="159">
        <v>2016</v>
      </c>
      <c r="AP102" s="159" t="s">
        <v>941</v>
      </c>
      <c r="AQ102" s="159" t="s">
        <v>941</v>
      </c>
      <c r="AR102" s="159" t="s">
        <v>941</v>
      </c>
      <c r="AS102" s="159">
        <v>2017</v>
      </c>
      <c r="AT102" s="159" t="s">
        <v>941</v>
      </c>
      <c r="AU102" s="159">
        <v>2016</v>
      </c>
      <c r="AV102" s="159" t="s">
        <v>941</v>
      </c>
      <c r="AW102" s="159">
        <v>2016</v>
      </c>
      <c r="AX102" s="159">
        <v>2017</v>
      </c>
      <c r="AY102" s="159">
        <v>2014</v>
      </c>
      <c r="AZ102" s="166" t="s">
        <v>941</v>
      </c>
      <c r="BA102" s="166" t="s">
        <v>941</v>
      </c>
      <c r="BB102" s="159" t="s">
        <v>941</v>
      </c>
      <c r="BC102" s="159">
        <v>2017</v>
      </c>
      <c r="BD102" s="159">
        <v>2015</v>
      </c>
      <c r="BE102" s="159"/>
      <c r="BF102" s="104"/>
    </row>
    <row r="103" spans="1:58" x14ac:dyDescent="0.35">
      <c r="A103" s="128" t="str">
        <f>'Indicator Data'!A105</f>
        <v>Lithuania</v>
      </c>
      <c r="B103" s="107" t="str">
        <f>'Indicator Data'!B105</f>
        <v>LTU</v>
      </c>
      <c r="C103" s="157">
        <v>2015</v>
      </c>
      <c r="D103" s="157">
        <v>2015</v>
      </c>
      <c r="E103" s="157">
        <v>2015</v>
      </c>
      <c r="F103" s="157">
        <v>2015</v>
      </c>
      <c r="G103" s="157">
        <v>2015</v>
      </c>
      <c r="H103" s="157">
        <v>2015</v>
      </c>
      <c r="I103" s="157">
        <v>2015</v>
      </c>
      <c r="J103" s="157">
        <v>2016</v>
      </c>
      <c r="K103" s="157">
        <v>2016</v>
      </c>
      <c r="L103" s="157">
        <v>2016</v>
      </c>
      <c r="M103" s="159">
        <v>2019</v>
      </c>
      <c r="N103" s="159">
        <v>2019</v>
      </c>
      <c r="O103" s="159">
        <v>2018</v>
      </c>
      <c r="P103" s="159">
        <v>2018</v>
      </c>
      <c r="Q103" s="159">
        <v>2017</v>
      </c>
      <c r="R103" s="159" t="s">
        <v>941</v>
      </c>
      <c r="S103" s="159">
        <v>2019</v>
      </c>
      <c r="T103" s="159">
        <v>2016</v>
      </c>
      <c r="U103" s="159">
        <v>2017</v>
      </c>
      <c r="V103" s="159" t="s">
        <v>941</v>
      </c>
      <c r="W103" s="159">
        <v>2015</v>
      </c>
      <c r="X103" s="159" t="s">
        <v>941</v>
      </c>
      <c r="Y103" s="159">
        <v>2012</v>
      </c>
      <c r="Z103" s="159">
        <v>2017</v>
      </c>
      <c r="AA103" s="159">
        <v>2017</v>
      </c>
      <c r="AB103" s="159">
        <v>2017</v>
      </c>
      <c r="AC103" s="159">
        <v>2015</v>
      </c>
      <c r="AD103" s="159">
        <v>2015</v>
      </c>
      <c r="AE103" s="159" t="s">
        <v>941</v>
      </c>
      <c r="AF103" s="159">
        <v>2017</v>
      </c>
      <c r="AG103" s="158">
        <v>2012</v>
      </c>
      <c r="AH103" s="159">
        <v>2016</v>
      </c>
      <c r="AI103" s="159">
        <v>2017</v>
      </c>
      <c r="AJ103" s="159">
        <v>2018</v>
      </c>
      <c r="AK103" s="161" t="s">
        <v>941</v>
      </c>
      <c r="AL103" s="161" t="s">
        <v>1073</v>
      </c>
      <c r="AM103" s="159" t="s">
        <v>941</v>
      </c>
      <c r="AN103" s="159">
        <v>2016</v>
      </c>
      <c r="AO103" s="159">
        <v>2016</v>
      </c>
      <c r="AP103" s="159">
        <v>2014</v>
      </c>
      <c r="AQ103" s="159">
        <v>2014</v>
      </c>
      <c r="AR103" s="159" t="s">
        <v>941</v>
      </c>
      <c r="AS103" s="159">
        <v>2017</v>
      </c>
      <c r="AT103" s="159">
        <v>2018</v>
      </c>
      <c r="AU103" s="159">
        <v>2016</v>
      </c>
      <c r="AV103" s="159">
        <v>2015</v>
      </c>
      <c r="AW103" s="159">
        <v>2016</v>
      </c>
      <c r="AX103" s="159">
        <v>2017</v>
      </c>
      <c r="AY103" s="159">
        <v>2014</v>
      </c>
      <c r="AZ103" s="166">
        <v>2015</v>
      </c>
      <c r="BA103" s="166">
        <v>2015</v>
      </c>
      <c r="BB103" s="159">
        <v>2017</v>
      </c>
      <c r="BC103" s="159">
        <v>2017</v>
      </c>
      <c r="BD103" s="159">
        <v>2015</v>
      </c>
      <c r="BE103" s="159"/>
      <c r="BF103" s="104"/>
    </row>
    <row r="104" spans="1:58" x14ac:dyDescent="0.35">
      <c r="A104" s="128" t="str">
        <f>'Indicator Data'!A106</f>
        <v>Luxembourg</v>
      </c>
      <c r="B104" s="107" t="str">
        <f>'Indicator Data'!B106</f>
        <v>LUX</v>
      </c>
      <c r="C104" s="157">
        <v>2015</v>
      </c>
      <c r="D104" s="157">
        <v>2015</v>
      </c>
      <c r="E104" s="157">
        <v>2015</v>
      </c>
      <c r="F104" s="157">
        <v>2015</v>
      </c>
      <c r="G104" s="157">
        <v>2015</v>
      </c>
      <c r="H104" s="157">
        <v>2015</v>
      </c>
      <c r="I104" s="157">
        <v>2015</v>
      </c>
      <c r="J104" s="157">
        <v>2016</v>
      </c>
      <c r="K104" s="157">
        <v>2016</v>
      </c>
      <c r="L104" s="157">
        <v>2016</v>
      </c>
      <c r="M104" s="159">
        <v>2019</v>
      </c>
      <c r="N104" s="159">
        <v>2019</v>
      </c>
      <c r="O104" s="159">
        <v>2018</v>
      </c>
      <c r="P104" s="159">
        <v>2018</v>
      </c>
      <c r="Q104" s="159">
        <v>2017</v>
      </c>
      <c r="R104" s="159" t="s">
        <v>941</v>
      </c>
      <c r="S104" s="159">
        <v>2019</v>
      </c>
      <c r="T104" s="159">
        <v>2016</v>
      </c>
      <c r="U104" s="159">
        <v>2017</v>
      </c>
      <c r="V104" s="159" t="s">
        <v>941</v>
      </c>
      <c r="W104" s="159">
        <v>2015</v>
      </c>
      <c r="X104" s="159" t="s">
        <v>941</v>
      </c>
      <c r="Y104" s="159">
        <v>2016</v>
      </c>
      <c r="Z104" s="159">
        <v>2017</v>
      </c>
      <c r="AA104" s="159">
        <v>2017</v>
      </c>
      <c r="AB104" s="159">
        <v>2017</v>
      </c>
      <c r="AC104" s="159">
        <v>2015</v>
      </c>
      <c r="AD104" s="159">
        <v>2015</v>
      </c>
      <c r="AE104" s="159" t="s">
        <v>941</v>
      </c>
      <c r="AF104" s="159">
        <v>2017</v>
      </c>
      <c r="AG104" s="158">
        <v>2012</v>
      </c>
      <c r="AH104" s="159">
        <v>2016</v>
      </c>
      <c r="AI104" s="159">
        <v>2017</v>
      </c>
      <c r="AJ104" s="159">
        <v>2018</v>
      </c>
      <c r="AK104" s="161" t="s">
        <v>941</v>
      </c>
      <c r="AL104" s="161" t="s">
        <v>1073</v>
      </c>
      <c r="AM104" s="159" t="s">
        <v>941</v>
      </c>
      <c r="AN104" s="159">
        <v>2016</v>
      </c>
      <c r="AO104" s="159">
        <v>2016</v>
      </c>
      <c r="AP104" s="159">
        <v>2014</v>
      </c>
      <c r="AQ104" s="159">
        <v>2014</v>
      </c>
      <c r="AR104" s="159" t="s">
        <v>941</v>
      </c>
      <c r="AS104" s="159">
        <v>2017</v>
      </c>
      <c r="AT104" s="159">
        <v>2018</v>
      </c>
      <c r="AU104" s="159">
        <v>2016</v>
      </c>
      <c r="AV104" s="159" t="s">
        <v>941</v>
      </c>
      <c r="AW104" s="159">
        <v>2016</v>
      </c>
      <c r="AX104" s="159">
        <v>2017</v>
      </c>
      <c r="AY104" s="159">
        <v>2014</v>
      </c>
      <c r="AZ104" s="166">
        <v>2015</v>
      </c>
      <c r="BA104" s="166">
        <v>2015</v>
      </c>
      <c r="BB104" s="159">
        <v>2017</v>
      </c>
      <c r="BC104" s="159">
        <v>2017</v>
      </c>
      <c r="BD104" s="159">
        <v>2015</v>
      </c>
      <c r="BE104" s="159"/>
      <c r="BF104" s="104"/>
    </row>
    <row r="105" spans="1:58" x14ac:dyDescent="0.35">
      <c r="A105" s="128" t="str">
        <f>'Indicator Data'!A107</f>
        <v>Madagascar</v>
      </c>
      <c r="B105" s="107" t="str">
        <f>'Indicator Data'!B107</f>
        <v>MDG</v>
      </c>
      <c r="C105" s="157">
        <v>2015</v>
      </c>
      <c r="D105" s="157">
        <v>2015</v>
      </c>
      <c r="E105" s="157">
        <v>2015</v>
      </c>
      <c r="F105" s="157">
        <v>2015</v>
      </c>
      <c r="G105" s="157">
        <v>2015</v>
      </c>
      <c r="H105" s="157">
        <v>2015</v>
      </c>
      <c r="I105" s="157">
        <v>2015</v>
      </c>
      <c r="J105" s="157">
        <v>2016</v>
      </c>
      <c r="K105" s="157">
        <v>2016</v>
      </c>
      <c r="L105" s="157">
        <v>2016</v>
      </c>
      <c r="M105" s="159">
        <v>2019</v>
      </c>
      <c r="N105" s="159">
        <v>2019</v>
      </c>
      <c r="O105" s="159">
        <v>2018</v>
      </c>
      <c r="P105" s="159">
        <v>2018</v>
      </c>
      <c r="Q105" s="159">
        <v>2017</v>
      </c>
      <c r="R105" s="159">
        <v>2009</v>
      </c>
      <c r="S105" s="159">
        <v>2019</v>
      </c>
      <c r="T105" s="159">
        <v>2016</v>
      </c>
      <c r="U105" s="159">
        <v>2017</v>
      </c>
      <c r="V105" s="159">
        <v>2017</v>
      </c>
      <c r="W105" s="159">
        <v>2015</v>
      </c>
      <c r="X105" s="159" t="s">
        <v>941</v>
      </c>
      <c r="Y105" s="159">
        <v>2010</v>
      </c>
      <c r="Z105" s="159">
        <v>2017</v>
      </c>
      <c r="AA105" s="159">
        <v>2017</v>
      </c>
      <c r="AB105" s="159">
        <v>2017</v>
      </c>
      <c r="AC105" s="159">
        <v>2015</v>
      </c>
      <c r="AD105" s="159">
        <v>2015</v>
      </c>
      <c r="AE105" s="159">
        <v>2012</v>
      </c>
      <c r="AF105" s="159" t="s">
        <v>941</v>
      </c>
      <c r="AG105" s="158">
        <v>2010</v>
      </c>
      <c r="AH105" s="159">
        <v>2016</v>
      </c>
      <c r="AI105" s="159">
        <v>2017</v>
      </c>
      <c r="AJ105" s="159">
        <v>2018</v>
      </c>
      <c r="AK105" s="161" t="s">
        <v>941</v>
      </c>
      <c r="AL105" s="161" t="s">
        <v>1073</v>
      </c>
      <c r="AM105" s="159" t="s">
        <v>941</v>
      </c>
      <c r="AN105" s="159">
        <v>2016</v>
      </c>
      <c r="AO105" s="159">
        <v>2016</v>
      </c>
      <c r="AP105" s="159">
        <v>2014</v>
      </c>
      <c r="AQ105" s="159">
        <v>2014</v>
      </c>
      <c r="AR105" s="159">
        <v>2015</v>
      </c>
      <c r="AS105" s="159">
        <v>2017</v>
      </c>
      <c r="AT105" s="159">
        <v>2018</v>
      </c>
      <c r="AU105" s="159">
        <v>2016</v>
      </c>
      <c r="AV105" s="159">
        <v>2015</v>
      </c>
      <c r="AW105" s="159">
        <v>2016</v>
      </c>
      <c r="AX105" s="159">
        <v>2017</v>
      </c>
      <c r="AY105" s="159">
        <v>2014</v>
      </c>
      <c r="AZ105" s="166">
        <v>2015</v>
      </c>
      <c r="BA105" s="166">
        <v>2015</v>
      </c>
      <c r="BB105" s="159">
        <v>2017</v>
      </c>
      <c r="BC105" s="159">
        <v>2017</v>
      </c>
      <c r="BD105" s="159">
        <v>2015</v>
      </c>
      <c r="BE105" s="159"/>
      <c r="BF105" s="104"/>
    </row>
    <row r="106" spans="1:58" x14ac:dyDescent="0.35">
      <c r="A106" s="128" t="str">
        <f>'Indicator Data'!A108</f>
        <v>Malawi</v>
      </c>
      <c r="B106" s="107" t="str">
        <f>'Indicator Data'!B108</f>
        <v>MWI</v>
      </c>
      <c r="C106" s="157">
        <v>2015</v>
      </c>
      <c r="D106" s="157">
        <v>2015</v>
      </c>
      <c r="E106" s="157">
        <v>2015</v>
      </c>
      <c r="F106" s="157">
        <v>2015</v>
      </c>
      <c r="G106" s="157">
        <v>2015</v>
      </c>
      <c r="H106" s="157">
        <v>2015</v>
      </c>
      <c r="I106" s="157">
        <v>2015</v>
      </c>
      <c r="J106" s="157">
        <v>2016</v>
      </c>
      <c r="K106" s="157">
        <v>2016</v>
      </c>
      <c r="L106" s="157">
        <v>2016</v>
      </c>
      <c r="M106" s="159">
        <v>2019</v>
      </c>
      <c r="N106" s="159">
        <v>2019</v>
      </c>
      <c r="O106" s="159">
        <v>2018</v>
      </c>
      <c r="P106" s="159">
        <v>2018</v>
      </c>
      <c r="Q106" s="159">
        <v>2017</v>
      </c>
      <c r="R106" s="159">
        <v>2016</v>
      </c>
      <c r="S106" s="159">
        <v>2019</v>
      </c>
      <c r="T106" s="159">
        <v>2016</v>
      </c>
      <c r="U106" s="159">
        <v>2017</v>
      </c>
      <c r="V106" s="159">
        <v>2017</v>
      </c>
      <c r="W106" s="159">
        <v>2015</v>
      </c>
      <c r="X106" s="159">
        <v>2014</v>
      </c>
      <c r="Y106" s="159">
        <v>2010</v>
      </c>
      <c r="Z106" s="159">
        <v>2017</v>
      </c>
      <c r="AA106" s="159">
        <v>2017</v>
      </c>
      <c r="AB106" s="159">
        <v>2017</v>
      </c>
      <c r="AC106" s="159">
        <v>2015</v>
      </c>
      <c r="AD106" s="159">
        <v>2015</v>
      </c>
      <c r="AE106" s="159">
        <v>2012</v>
      </c>
      <c r="AF106" s="159">
        <v>2017</v>
      </c>
      <c r="AG106" s="158">
        <v>2010</v>
      </c>
      <c r="AH106" s="159">
        <v>2016</v>
      </c>
      <c r="AI106" s="159">
        <v>2017</v>
      </c>
      <c r="AJ106" s="159">
        <v>2018</v>
      </c>
      <c r="AK106" s="161" t="s">
        <v>941</v>
      </c>
      <c r="AL106" s="161">
        <v>43524</v>
      </c>
      <c r="AM106" s="159" t="s">
        <v>941</v>
      </c>
      <c r="AN106" s="159">
        <v>2016</v>
      </c>
      <c r="AO106" s="159">
        <v>2016</v>
      </c>
      <c r="AP106" s="159">
        <v>2013</v>
      </c>
      <c r="AQ106" s="159">
        <v>2013</v>
      </c>
      <c r="AR106" s="159">
        <v>2015</v>
      </c>
      <c r="AS106" s="159">
        <v>2017</v>
      </c>
      <c r="AT106" s="159">
        <v>2018</v>
      </c>
      <c r="AU106" s="159">
        <v>2016</v>
      </c>
      <c r="AV106" s="159">
        <v>2015</v>
      </c>
      <c r="AW106" s="159">
        <v>2016</v>
      </c>
      <c r="AX106" s="159">
        <v>2017</v>
      </c>
      <c r="AY106" s="159">
        <v>2014</v>
      </c>
      <c r="AZ106" s="166">
        <v>2015</v>
      </c>
      <c r="BA106" s="166">
        <v>2015</v>
      </c>
      <c r="BB106" s="159">
        <v>2017</v>
      </c>
      <c r="BC106" s="159">
        <v>2017</v>
      </c>
      <c r="BD106" s="159">
        <v>2015</v>
      </c>
      <c r="BE106" s="159"/>
      <c r="BF106" s="104"/>
    </row>
    <row r="107" spans="1:58" x14ac:dyDescent="0.35">
      <c r="A107" s="128" t="str">
        <f>'Indicator Data'!A109</f>
        <v>Malaysia</v>
      </c>
      <c r="B107" s="107" t="str">
        <f>'Indicator Data'!B109</f>
        <v>MYS</v>
      </c>
      <c r="C107" s="157">
        <v>2015</v>
      </c>
      <c r="D107" s="157">
        <v>2015</v>
      </c>
      <c r="E107" s="157">
        <v>2015</v>
      </c>
      <c r="F107" s="157">
        <v>2015</v>
      </c>
      <c r="G107" s="157">
        <v>2015</v>
      </c>
      <c r="H107" s="157">
        <v>2015</v>
      </c>
      <c r="I107" s="157">
        <v>2015</v>
      </c>
      <c r="J107" s="157">
        <v>2016</v>
      </c>
      <c r="K107" s="157">
        <v>2016</v>
      </c>
      <c r="L107" s="157">
        <v>2016</v>
      </c>
      <c r="M107" s="159">
        <v>2019</v>
      </c>
      <c r="N107" s="159">
        <v>2019</v>
      </c>
      <c r="O107" s="159">
        <v>2018</v>
      </c>
      <c r="P107" s="159">
        <v>2018</v>
      </c>
      <c r="Q107" s="159">
        <v>2017</v>
      </c>
      <c r="R107" s="159" t="s">
        <v>941</v>
      </c>
      <c r="S107" s="159">
        <v>2019</v>
      </c>
      <c r="T107" s="159">
        <v>2016</v>
      </c>
      <c r="U107" s="159">
        <v>2017</v>
      </c>
      <c r="V107" s="159">
        <v>2017</v>
      </c>
      <c r="W107" s="159">
        <v>2015</v>
      </c>
      <c r="X107" s="159">
        <v>2016</v>
      </c>
      <c r="Y107" s="159">
        <v>2010</v>
      </c>
      <c r="Z107" s="159">
        <v>2017</v>
      </c>
      <c r="AA107" s="159">
        <v>2017</v>
      </c>
      <c r="AB107" s="159">
        <v>2017</v>
      </c>
      <c r="AC107" s="159">
        <v>2015</v>
      </c>
      <c r="AD107" s="159">
        <v>2015</v>
      </c>
      <c r="AE107" s="159">
        <v>2012</v>
      </c>
      <c r="AF107" s="159">
        <v>2017</v>
      </c>
      <c r="AG107" s="158">
        <v>2009</v>
      </c>
      <c r="AH107" s="159">
        <v>2016</v>
      </c>
      <c r="AI107" s="159">
        <v>2017</v>
      </c>
      <c r="AJ107" s="159">
        <v>2018</v>
      </c>
      <c r="AK107" s="161" t="s">
        <v>941</v>
      </c>
      <c r="AL107" s="161" t="s">
        <v>1073</v>
      </c>
      <c r="AM107" s="159" t="s">
        <v>941</v>
      </c>
      <c r="AN107" s="159">
        <v>2016</v>
      </c>
      <c r="AO107" s="159">
        <v>2016</v>
      </c>
      <c r="AP107" s="159">
        <v>2014</v>
      </c>
      <c r="AQ107" s="159">
        <v>2014</v>
      </c>
      <c r="AR107" s="159">
        <v>2013</v>
      </c>
      <c r="AS107" s="159">
        <v>2017</v>
      </c>
      <c r="AT107" s="159">
        <v>2018</v>
      </c>
      <c r="AU107" s="159">
        <v>2016</v>
      </c>
      <c r="AV107" s="159">
        <v>2015</v>
      </c>
      <c r="AW107" s="159">
        <v>2016</v>
      </c>
      <c r="AX107" s="159">
        <v>2017</v>
      </c>
      <c r="AY107" s="159">
        <v>2014</v>
      </c>
      <c r="AZ107" s="166">
        <v>2015</v>
      </c>
      <c r="BA107" s="166">
        <v>2015</v>
      </c>
      <c r="BB107" s="159">
        <v>2017</v>
      </c>
      <c r="BC107" s="159">
        <v>2017</v>
      </c>
      <c r="BD107" s="159">
        <v>2015</v>
      </c>
      <c r="BE107" s="159"/>
      <c r="BF107" s="104"/>
    </row>
    <row r="108" spans="1:58" x14ac:dyDescent="0.35">
      <c r="A108" s="128" t="str">
        <f>'Indicator Data'!A110</f>
        <v>Maldives</v>
      </c>
      <c r="B108" s="107" t="str">
        <f>'Indicator Data'!B110</f>
        <v>MDV</v>
      </c>
      <c r="C108" s="157">
        <v>2015</v>
      </c>
      <c r="D108" s="157">
        <v>2015</v>
      </c>
      <c r="E108" s="157">
        <v>2015</v>
      </c>
      <c r="F108" s="157">
        <v>2015</v>
      </c>
      <c r="G108" s="157">
        <v>2015</v>
      </c>
      <c r="H108" s="157">
        <v>2015</v>
      </c>
      <c r="I108" s="157">
        <v>2015</v>
      </c>
      <c r="J108" s="157">
        <v>2016</v>
      </c>
      <c r="K108" s="157">
        <v>2016</v>
      </c>
      <c r="L108" s="157">
        <v>2016</v>
      </c>
      <c r="M108" s="159">
        <v>2019</v>
      </c>
      <c r="N108" s="159">
        <v>2019</v>
      </c>
      <c r="O108" s="159">
        <v>2018</v>
      </c>
      <c r="P108" s="159">
        <v>2018</v>
      </c>
      <c r="Q108" s="159">
        <v>2017</v>
      </c>
      <c r="R108" s="159">
        <v>2009</v>
      </c>
      <c r="S108" s="159">
        <v>2019</v>
      </c>
      <c r="T108" s="159">
        <v>2016</v>
      </c>
      <c r="U108" s="159">
        <v>2017</v>
      </c>
      <c r="V108" s="159">
        <v>2017</v>
      </c>
      <c r="W108" s="159">
        <v>2015</v>
      </c>
      <c r="X108" s="159">
        <v>2009</v>
      </c>
      <c r="Y108" s="159">
        <v>2010</v>
      </c>
      <c r="Z108" s="159">
        <v>2017</v>
      </c>
      <c r="AA108" s="159">
        <v>2017</v>
      </c>
      <c r="AB108" s="159">
        <v>2013</v>
      </c>
      <c r="AC108" s="159">
        <v>2015</v>
      </c>
      <c r="AD108" s="159">
        <v>2015</v>
      </c>
      <c r="AE108" s="159" t="s">
        <v>941</v>
      </c>
      <c r="AF108" s="159">
        <v>2017</v>
      </c>
      <c r="AG108" s="158">
        <v>2009</v>
      </c>
      <c r="AH108" s="159">
        <v>2016</v>
      </c>
      <c r="AI108" s="159">
        <v>2017</v>
      </c>
      <c r="AJ108" s="159">
        <v>2018</v>
      </c>
      <c r="AK108" s="161" t="s">
        <v>941</v>
      </c>
      <c r="AL108" s="161" t="s">
        <v>941</v>
      </c>
      <c r="AM108" s="159" t="s">
        <v>941</v>
      </c>
      <c r="AN108" s="159">
        <v>2016</v>
      </c>
      <c r="AO108" s="159">
        <v>2016</v>
      </c>
      <c r="AP108" s="159">
        <v>2013</v>
      </c>
      <c r="AQ108" s="159">
        <v>2013</v>
      </c>
      <c r="AR108" s="159">
        <v>2013</v>
      </c>
      <c r="AS108" s="159">
        <v>2017</v>
      </c>
      <c r="AT108" s="159">
        <v>2018</v>
      </c>
      <c r="AU108" s="159">
        <v>2016</v>
      </c>
      <c r="AV108" s="159">
        <v>2015</v>
      </c>
      <c r="AW108" s="159">
        <v>2016</v>
      </c>
      <c r="AX108" s="159">
        <v>2017</v>
      </c>
      <c r="AY108" s="159">
        <v>2014</v>
      </c>
      <c r="AZ108" s="166">
        <v>2015</v>
      </c>
      <c r="BA108" s="166">
        <v>2015</v>
      </c>
      <c r="BB108" s="159">
        <v>2017</v>
      </c>
      <c r="BC108" s="159">
        <v>2017</v>
      </c>
      <c r="BD108" s="159">
        <v>2015</v>
      </c>
      <c r="BE108" s="159"/>
      <c r="BF108" s="104"/>
    </row>
    <row r="109" spans="1:58" x14ac:dyDescent="0.35">
      <c r="A109" s="128" t="str">
        <f>'Indicator Data'!A111</f>
        <v>Mali</v>
      </c>
      <c r="B109" s="107" t="str">
        <f>'Indicator Data'!B111</f>
        <v>MLI</v>
      </c>
      <c r="C109" s="157">
        <v>2015</v>
      </c>
      <c r="D109" s="157">
        <v>2015</v>
      </c>
      <c r="E109" s="157">
        <v>2015</v>
      </c>
      <c r="F109" s="157">
        <v>2015</v>
      </c>
      <c r="G109" s="157">
        <v>2015</v>
      </c>
      <c r="H109" s="157">
        <v>2015</v>
      </c>
      <c r="I109" s="157">
        <v>2015</v>
      </c>
      <c r="J109" s="157">
        <v>2016</v>
      </c>
      <c r="K109" s="157">
        <v>2016</v>
      </c>
      <c r="L109" s="157">
        <v>2016</v>
      </c>
      <c r="M109" s="159">
        <v>2019</v>
      </c>
      <c r="N109" s="159">
        <v>2019</v>
      </c>
      <c r="O109" s="159">
        <v>2018</v>
      </c>
      <c r="P109" s="159">
        <v>2018</v>
      </c>
      <c r="Q109" s="159">
        <v>2017</v>
      </c>
      <c r="R109" s="159">
        <v>2015</v>
      </c>
      <c r="S109" s="159">
        <v>2019</v>
      </c>
      <c r="T109" s="159">
        <v>2016</v>
      </c>
      <c r="U109" s="159">
        <v>2017</v>
      </c>
      <c r="V109" s="159">
        <v>2017</v>
      </c>
      <c r="W109" s="159">
        <v>2015</v>
      </c>
      <c r="X109" s="159">
        <v>2006</v>
      </c>
      <c r="Y109" s="159">
        <v>2010</v>
      </c>
      <c r="Z109" s="159">
        <v>2017</v>
      </c>
      <c r="AA109" s="159">
        <v>2017</v>
      </c>
      <c r="AB109" s="159">
        <v>2017</v>
      </c>
      <c r="AC109" s="159">
        <v>2015</v>
      </c>
      <c r="AD109" s="159">
        <v>2015</v>
      </c>
      <c r="AE109" s="159">
        <v>2012</v>
      </c>
      <c r="AF109" s="159">
        <v>2017</v>
      </c>
      <c r="AG109" s="158">
        <v>2009</v>
      </c>
      <c r="AH109" s="159">
        <v>2016</v>
      </c>
      <c r="AI109" s="159">
        <v>2017</v>
      </c>
      <c r="AJ109" s="159">
        <v>2018</v>
      </c>
      <c r="AK109" s="161" t="s">
        <v>1073</v>
      </c>
      <c r="AL109" s="161" t="s">
        <v>1073</v>
      </c>
      <c r="AM109" s="183">
        <v>43281</v>
      </c>
      <c r="AN109" s="159">
        <v>2016</v>
      </c>
      <c r="AO109" s="159">
        <v>2016</v>
      </c>
      <c r="AP109" s="159">
        <v>2014</v>
      </c>
      <c r="AQ109" s="159">
        <v>2014</v>
      </c>
      <c r="AR109" s="159">
        <v>2015</v>
      </c>
      <c r="AS109" s="159">
        <v>2017</v>
      </c>
      <c r="AT109" s="159">
        <v>2018</v>
      </c>
      <c r="AU109" s="159">
        <v>2016</v>
      </c>
      <c r="AV109" s="159">
        <v>2015</v>
      </c>
      <c r="AW109" s="159">
        <v>2016</v>
      </c>
      <c r="AX109" s="159">
        <v>2016</v>
      </c>
      <c r="AY109" s="159">
        <v>2014</v>
      </c>
      <c r="AZ109" s="166">
        <v>2015</v>
      </c>
      <c r="BA109" s="166">
        <v>2015</v>
      </c>
      <c r="BB109" s="159">
        <v>2017</v>
      </c>
      <c r="BC109" s="159">
        <v>2017</v>
      </c>
      <c r="BD109" s="159">
        <v>2015</v>
      </c>
      <c r="BE109" s="159"/>
      <c r="BF109" s="104"/>
    </row>
    <row r="110" spans="1:58" x14ac:dyDescent="0.35">
      <c r="A110" s="128" t="str">
        <f>'Indicator Data'!A112</f>
        <v>Malta</v>
      </c>
      <c r="B110" s="107" t="str">
        <f>'Indicator Data'!B112</f>
        <v>MLT</v>
      </c>
      <c r="C110" s="157">
        <v>2015</v>
      </c>
      <c r="D110" s="157">
        <v>2015</v>
      </c>
      <c r="E110" s="157">
        <v>2015</v>
      </c>
      <c r="F110" s="157">
        <v>2015</v>
      </c>
      <c r="G110" s="157">
        <v>2015</v>
      </c>
      <c r="H110" s="157">
        <v>2015</v>
      </c>
      <c r="I110" s="157">
        <v>2015</v>
      </c>
      <c r="J110" s="157">
        <v>2016</v>
      </c>
      <c r="K110" s="157">
        <v>2016</v>
      </c>
      <c r="L110" s="157">
        <v>2016</v>
      </c>
      <c r="M110" s="159">
        <v>2019</v>
      </c>
      <c r="N110" s="159">
        <v>2019</v>
      </c>
      <c r="O110" s="159">
        <v>2018</v>
      </c>
      <c r="P110" s="159">
        <v>2018</v>
      </c>
      <c r="Q110" s="159" t="s">
        <v>941</v>
      </c>
      <c r="R110" s="159" t="s">
        <v>941</v>
      </c>
      <c r="S110" s="159">
        <v>2019</v>
      </c>
      <c r="T110" s="159">
        <v>2016</v>
      </c>
      <c r="U110" s="159">
        <v>2017</v>
      </c>
      <c r="V110" s="159" t="s">
        <v>941</v>
      </c>
      <c r="W110" s="159">
        <v>2015</v>
      </c>
      <c r="X110" s="159" t="s">
        <v>941</v>
      </c>
      <c r="Y110" s="159">
        <v>2015</v>
      </c>
      <c r="Z110" s="159">
        <v>2017</v>
      </c>
      <c r="AA110" s="159">
        <v>2017</v>
      </c>
      <c r="AB110" s="159">
        <v>2016</v>
      </c>
      <c r="AC110" s="159">
        <v>2015</v>
      </c>
      <c r="AD110" s="159">
        <v>2015</v>
      </c>
      <c r="AE110" s="159" t="s">
        <v>941</v>
      </c>
      <c r="AF110" s="159">
        <v>2017</v>
      </c>
      <c r="AG110" s="158" t="s">
        <v>941</v>
      </c>
      <c r="AH110" s="159">
        <v>2016</v>
      </c>
      <c r="AI110" s="159">
        <v>2017</v>
      </c>
      <c r="AJ110" s="159">
        <v>2018</v>
      </c>
      <c r="AK110" s="161" t="s">
        <v>941</v>
      </c>
      <c r="AL110" s="161" t="s">
        <v>1073</v>
      </c>
      <c r="AM110" s="159" t="s">
        <v>941</v>
      </c>
      <c r="AN110" s="159">
        <v>2016</v>
      </c>
      <c r="AO110" s="159">
        <v>2016</v>
      </c>
      <c r="AP110" s="159">
        <v>2014</v>
      </c>
      <c r="AQ110" s="159">
        <v>2014</v>
      </c>
      <c r="AR110" s="159" t="s">
        <v>941</v>
      </c>
      <c r="AS110" s="159">
        <v>2017</v>
      </c>
      <c r="AT110" s="159">
        <v>2018</v>
      </c>
      <c r="AU110" s="159">
        <v>2016</v>
      </c>
      <c r="AV110" s="159">
        <v>2015</v>
      </c>
      <c r="AW110" s="159">
        <v>2016</v>
      </c>
      <c r="AX110" s="159">
        <v>2017</v>
      </c>
      <c r="AY110" s="159">
        <v>2014</v>
      </c>
      <c r="AZ110" s="166">
        <v>2015</v>
      </c>
      <c r="BA110" s="166">
        <v>2015</v>
      </c>
      <c r="BB110" s="159">
        <v>2017</v>
      </c>
      <c r="BC110" s="159">
        <v>2017</v>
      </c>
      <c r="BD110" s="159">
        <v>2015</v>
      </c>
      <c r="BE110" s="159"/>
      <c r="BF110" s="104"/>
    </row>
    <row r="111" spans="1:58" x14ac:dyDescent="0.35">
      <c r="A111" s="128" t="str">
        <f>'Indicator Data'!A113</f>
        <v>Marshall Islands</v>
      </c>
      <c r="B111" s="107" t="str">
        <f>'Indicator Data'!B113</f>
        <v>MHL</v>
      </c>
      <c r="C111" s="157">
        <v>2015</v>
      </c>
      <c r="D111" s="157">
        <v>2015</v>
      </c>
      <c r="E111" s="157">
        <v>2015</v>
      </c>
      <c r="F111" s="157">
        <v>2015</v>
      </c>
      <c r="G111" s="157">
        <v>2015</v>
      </c>
      <c r="H111" s="157">
        <v>2015</v>
      </c>
      <c r="I111" s="157">
        <v>2015</v>
      </c>
      <c r="J111" s="157">
        <v>2016</v>
      </c>
      <c r="K111" s="157">
        <v>2016</v>
      </c>
      <c r="L111" s="157">
        <v>2016</v>
      </c>
      <c r="M111" s="159">
        <v>2019</v>
      </c>
      <c r="N111" s="159">
        <v>2019</v>
      </c>
      <c r="O111" s="159">
        <v>2018</v>
      </c>
      <c r="P111" s="159">
        <v>2018</v>
      </c>
      <c r="Q111" s="159">
        <v>2017</v>
      </c>
      <c r="R111" s="159" t="s">
        <v>941</v>
      </c>
      <c r="S111" s="159">
        <v>2019</v>
      </c>
      <c r="T111" s="159">
        <v>2016</v>
      </c>
      <c r="U111" s="159">
        <v>2017</v>
      </c>
      <c r="V111" s="159">
        <v>2017</v>
      </c>
      <c r="W111" s="159">
        <v>2015</v>
      </c>
      <c r="X111" s="159">
        <v>2007</v>
      </c>
      <c r="Y111" s="159">
        <v>2010</v>
      </c>
      <c r="Z111" s="159">
        <v>2017</v>
      </c>
      <c r="AA111" s="159">
        <v>2017</v>
      </c>
      <c r="AB111" s="159" t="s">
        <v>941</v>
      </c>
      <c r="AC111" s="159">
        <v>2015</v>
      </c>
      <c r="AD111" s="159" t="s">
        <v>941</v>
      </c>
      <c r="AE111" s="159" t="s">
        <v>941</v>
      </c>
      <c r="AF111" s="159" t="s">
        <v>941</v>
      </c>
      <c r="AG111" s="158" t="s">
        <v>941</v>
      </c>
      <c r="AH111" s="159">
        <v>2016</v>
      </c>
      <c r="AI111" s="159">
        <v>2017</v>
      </c>
      <c r="AJ111" s="159">
        <v>2018</v>
      </c>
      <c r="AK111" s="161" t="s">
        <v>941</v>
      </c>
      <c r="AL111" s="161" t="s">
        <v>941</v>
      </c>
      <c r="AM111" s="159" t="s">
        <v>941</v>
      </c>
      <c r="AN111" s="159">
        <v>2016</v>
      </c>
      <c r="AO111" s="159">
        <v>2016</v>
      </c>
      <c r="AP111" s="159" t="s">
        <v>941</v>
      </c>
      <c r="AQ111" s="159" t="s">
        <v>941</v>
      </c>
      <c r="AR111" s="159">
        <v>2013</v>
      </c>
      <c r="AS111" s="159">
        <v>2017</v>
      </c>
      <c r="AT111" s="159" t="s">
        <v>941</v>
      </c>
      <c r="AU111" s="159">
        <v>2016</v>
      </c>
      <c r="AV111" s="159">
        <v>2015</v>
      </c>
      <c r="AW111" s="159">
        <v>2016</v>
      </c>
      <c r="AX111" s="159">
        <v>2015</v>
      </c>
      <c r="AY111" s="159">
        <v>2014</v>
      </c>
      <c r="AZ111" s="166">
        <v>2015</v>
      </c>
      <c r="BA111" s="166">
        <v>2015</v>
      </c>
      <c r="BB111" s="159">
        <v>2017</v>
      </c>
      <c r="BC111" s="159">
        <v>2017</v>
      </c>
      <c r="BD111" s="159">
        <v>2015</v>
      </c>
      <c r="BE111" s="159"/>
      <c r="BF111" s="104"/>
    </row>
    <row r="112" spans="1:58" x14ac:dyDescent="0.35">
      <c r="A112" s="128" t="str">
        <f>'Indicator Data'!A114</f>
        <v>Mauritania</v>
      </c>
      <c r="B112" s="107" t="str">
        <f>'Indicator Data'!B114</f>
        <v>MRT</v>
      </c>
      <c r="C112" s="157">
        <v>2015</v>
      </c>
      <c r="D112" s="157">
        <v>2015</v>
      </c>
      <c r="E112" s="157">
        <v>2015</v>
      </c>
      <c r="F112" s="157">
        <v>2015</v>
      </c>
      <c r="G112" s="157">
        <v>2015</v>
      </c>
      <c r="H112" s="157">
        <v>2015</v>
      </c>
      <c r="I112" s="157">
        <v>2015</v>
      </c>
      <c r="J112" s="157">
        <v>2016</v>
      </c>
      <c r="K112" s="157">
        <v>2016</v>
      </c>
      <c r="L112" s="157">
        <v>2016</v>
      </c>
      <c r="M112" s="159">
        <v>2019</v>
      </c>
      <c r="N112" s="159">
        <v>2019</v>
      </c>
      <c r="O112" s="159">
        <v>2018</v>
      </c>
      <c r="P112" s="159">
        <v>2018</v>
      </c>
      <c r="Q112" s="159">
        <v>2017</v>
      </c>
      <c r="R112" s="159">
        <v>2015</v>
      </c>
      <c r="S112" s="159">
        <v>2019</v>
      </c>
      <c r="T112" s="159">
        <v>2016</v>
      </c>
      <c r="U112" s="159">
        <v>2017</v>
      </c>
      <c r="V112" s="159">
        <v>2017</v>
      </c>
      <c r="W112" s="159">
        <v>2015</v>
      </c>
      <c r="X112" s="159">
        <v>2012</v>
      </c>
      <c r="Y112" s="159">
        <v>2010</v>
      </c>
      <c r="Z112" s="159">
        <v>2017</v>
      </c>
      <c r="AA112" s="159">
        <v>2017</v>
      </c>
      <c r="AB112" s="159">
        <v>2017</v>
      </c>
      <c r="AC112" s="159">
        <v>2015</v>
      </c>
      <c r="AD112" s="159">
        <v>2015</v>
      </c>
      <c r="AE112" s="159">
        <v>2012</v>
      </c>
      <c r="AF112" s="159">
        <v>2017</v>
      </c>
      <c r="AG112" s="158">
        <v>2014</v>
      </c>
      <c r="AH112" s="159">
        <v>2016</v>
      </c>
      <c r="AI112" s="159">
        <v>2017</v>
      </c>
      <c r="AJ112" s="159">
        <v>2018</v>
      </c>
      <c r="AK112" s="161" t="s">
        <v>941</v>
      </c>
      <c r="AL112" s="161">
        <v>43524</v>
      </c>
      <c r="AM112" s="159" t="s">
        <v>941</v>
      </c>
      <c r="AN112" s="159">
        <v>2016</v>
      </c>
      <c r="AO112" s="159">
        <v>2016</v>
      </c>
      <c r="AP112" s="159">
        <v>2014</v>
      </c>
      <c r="AQ112" s="159">
        <v>2014</v>
      </c>
      <c r="AR112" s="159">
        <v>2013</v>
      </c>
      <c r="AS112" s="159">
        <v>2017</v>
      </c>
      <c r="AT112" s="159">
        <v>2018</v>
      </c>
      <c r="AU112" s="159">
        <v>2016</v>
      </c>
      <c r="AV112" s="159">
        <v>2015</v>
      </c>
      <c r="AW112" s="159">
        <v>2016</v>
      </c>
      <c r="AX112" s="159">
        <v>2017</v>
      </c>
      <c r="AY112" s="159">
        <v>2014</v>
      </c>
      <c r="AZ112" s="166">
        <v>2015</v>
      </c>
      <c r="BA112" s="166">
        <v>2015</v>
      </c>
      <c r="BB112" s="159">
        <v>2017</v>
      </c>
      <c r="BC112" s="159">
        <v>2017</v>
      </c>
      <c r="BD112" s="159">
        <v>2015</v>
      </c>
      <c r="BE112" s="159"/>
      <c r="BF112" s="104"/>
    </row>
    <row r="113" spans="1:58" x14ac:dyDescent="0.35">
      <c r="A113" s="128" t="str">
        <f>'Indicator Data'!A115</f>
        <v>Mauritius</v>
      </c>
      <c r="B113" s="107" t="str">
        <f>'Indicator Data'!B115</f>
        <v>MUS</v>
      </c>
      <c r="C113" s="157">
        <v>2015</v>
      </c>
      <c r="D113" s="157">
        <v>2015</v>
      </c>
      <c r="E113" s="157">
        <v>2015</v>
      </c>
      <c r="F113" s="157">
        <v>2015</v>
      </c>
      <c r="G113" s="157">
        <v>2015</v>
      </c>
      <c r="H113" s="157">
        <v>2015</v>
      </c>
      <c r="I113" s="157">
        <v>2015</v>
      </c>
      <c r="J113" s="157">
        <v>2016</v>
      </c>
      <c r="K113" s="157">
        <v>2016</v>
      </c>
      <c r="L113" s="157">
        <v>2016</v>
      </c>
      <c r="M113" s="159">
        <v>2019</v>
      </c>
      <c r="N113" s="159">
        <v>2019</v>
      </c>
      <c r="O113" s="159">
        <v>2018</v>
      </c>
      <c r="P113" s="159">
        <v>2018</v>
      </c>
      <c r="Q113" s="159">
        <v>2017</v>
      </c>
      <c r="R113" s="159" t="s">
        <v>941</v>
      </c>
      <c r="S113" s="159">
        <v>2019</v>
      </c>
      <c r="T113" s="159">
        <v>2016</v>
      </c>
      <c r="U113" s="159">
        <v>2017</v>
      </c>
      <c r="V113" s="159">
        <v>2017</v>
      </c>
      <c r="W113" s="159">
        <v>2015</v>
      </c>
      <c r="X113" s="159" t="s">
        <v>941</v>
      </c>
      <c r="Y113" s="159" t="s">
        <v>941</v>
      </c>
      <c r="Z113" s="159">
        <v>2017</v>
      </c>
      <c r="AA113" s="159">
        <v>2017</v>
      </c>
      <c r="AB113" s="159">
        <v>2015</v>
      </c>
      <c r="AC113" s="159">
        <v>2015</v>
      </c>
      <c r="AD113" s="159">
        <v>2015</v>
      </c>
      <c r="AE113" s="159" t="s">
        <v>941</v>
      </c>
      <c r="AF113" s="159">
        <v>2017</v>
      </c>
      <c r="AG113" s="158">
        <v>2012</v>
      </c>
      <c r="AH113" s="159">
        <v>2016</v>
      </c>
      <c r="AI113" s="159">
        <v>2017</v>
      </c>
      <c r="AJ113" s="159">
        <v>2018</v>
      </c>
      <c r="AK113" s="161" t="s">
        <v>941</v>
      </c>
      <c r="AL113" s="161" t="s">
        <v>1073</v>
      </c>
      <c r="AM113" s="159" t="s">
        <v>941</v>
      </c>
      <c r="AN113" s="159">
        <v>2016</v>
      </c>
      <c r="AO113" s="159">
        <v>2016</v>
      </c>
      <c r="AP113" s="159">
        <v>2014</v>
      </c>
      <c r="AQ113" s="159">
        <v>2014</v>
      </c>
      <c r="AR113" s="159">
        <v>2015</v>
      </c>
      <c r="AS113" s="159">
        <v>2017</v>
      </c>
      <c r="AT113" s="159">
        <v>2018</v>
      </c>
      <c r="AU113" s="159">
        <v>2016</v>
      </c>
      <c r="AV113" s="159">
        <v>2015</v>
      </c>
      <c r="AW113" s="159">
        <v>2016</v>
      </c>
      <c r="AX113" s="159">
        <v>2017</v>
      </c>
      <c r="AY113" s="159">
        <v>2014</v>
      </c>
      <c r="AZ113" s="166">
        <v>2015</v>
      </c>
      <c r="BA113" s="166">
        <v>2015</v>
      </c>
      <c r="BB113" s="159">
        <v>2017</v>
      </c>
      <c r="BC113" s="159">
        <v>2017</v>
      </c>
      <c r="BD113" s="159">
        <v>2015</v>
      </c>
      <c r="BE113" s="159"/>
      <c r="BF113" s="104"/>
    </row>
    <row r="114" spans="1:58" x14ac:dyDescent="0.35">
      <c r="A114" s="128" t="str">
        <f>'Indicator Data'!A116</f>
        <v>Mexico</v>
      </c>
      <c r="B114" s="107" t="str">
        <f>'Indicator Data'!B116</f>
        <v>MEX</v>
      </c>
      <c r="C114" s="157">
        <v>2015</v>
      </c>
      <c r="D114" s="157">
        <v>2015</v>
      </c>
      <c r="E114" s="157">
        <v>2015</v>
      </c>
      <c r="F114" s="157">
        <v>2015</v>
      </c>
      <c r="G114" s="157">
        <v>2015</v>
      </c>
      <c r="H114" s="157">
        <v>2015</v>
      </c>
      <c r="I114" s="157">
        <v>2015</v>
      </c>
      <c r="J114" s="157">
        <v>2016</v>
      </c>
      <c r="K114" s="157">
        <v>2016</v>
      </c>
      <c r="L114" s="157">
        <v>2016</v>
      </c>
      <c r="M114" s="159">
        <v>2019</v>
      </c>
      <c r="N114" s="159">
        <v>2019</v>
      </c>
      <c r="O114" s="159">
        <v>2018</v>
      </c>
      <c r="P114" s="159">
        <v>2018</v>
      </c>
      <c r="Q114" s="159">
        <v>2017</v>
      </c>
      <c r="R114" s="159">
        <v>2016</v>
      </c>
      <c r="S114" s="159">
        <v>2019</v>
      </c>
      <c r="T114" s="159">
        <v>2016</v>
      </c>
      <c r="U114" s="159">
        <v>2017</v>
      </c>
      <c r="V114" s="159">
        <v>2017</v>
      </c>
      <c r="W114" s="159">
        <v>2015</v>
      </c>
      <c r="X114" s="159">
        <v>2012</v>
      </c>
      <c r="Y114" s="159">
        <v>2011</v>
      </c>
      <c r="Z114" s="159">
        <v>2017</v>
      </c>
      <c r="AA114" s="159">
        <v>2017</v>
      </c>
      <c r="AB114" s="159">
        <v>2017</v>
      </c>
      <c r="AC114" s="159">
        <v>2015</v>
      </c>
      <c r="AD114" s="159">
        <v>2015</v>
      </c>
      <c r="AE114" s="159">
        <v>2012</v>
      </c>
      <c r="AF114" s="159">
        <v>2017</v>
      </c>
      <c r="AG114" s="158">
        <v>2016</v>
      </c>
      <c r="AH114" s="159">
        <v>2016</v>
      </c>
      <c r="AI114" s="159">
        <v>2017</v>
      </c>
      <c r="AJ114" s="159">
        <v>2018</v>
      </c>
      <c r="AK114" s="161" t="s">
        <v>1072</v>
      </c>
      <c r="AL114" s="161" t="s">
        <v>1073</v>
      </c>
      <c r="AM114" s="159" t="s">
        <v>941</v>
      </c>
      <c r="AN114" s="159">
        <v>2016</v>
      </c>
      <c r="AO114" s="159">
        <v>2016</v>
      </c>
      <c r="AP114" s="159">
        <v>2014</v>
      </c>
      <c r="AQ114" s="159">
        <v>2014</v>
      </c>
      <c r="AR114" s="159">
        <v>2015</v>
      </c>
      <c r="AS114" s="159">
        <v>2017</v>
      </c>
      <c r="AT114" s="159">
        <v>2018</v>
      </c>
      <c r="AU114" s="159">
        <v>2016</v>
      </c>
      <c r="AV114" s="159">
        <v>2015</v>
      </c>
      <c r="AW114" s="159">
        <v>2016</v>
      </c>
      <c r="AX114" s="159">
        <v>2017</v>
      </c>
      <c r="AY114" s="159">
        <v>2014</v>
      </c>
      <c r="AZ114" s="166">
        <v>2015</v>
      </c>
      <c r="BA114" s="166">
        <v>2015</v>
      </c>
      <c r="BB114" s="159">
        <v>2017</v>
      </c>
      <c r="BC114" s="159">
        <v>2017</v>
      </c>
      <c r="BD114" s="159">
        <v>2015</v>
      </c>
      <c r="BE114" s="159"/>
      <c r="BF114" s="104"/>
    </row>
    <row r="115" spans="1:58" x14ac:dyDescent="0.35">
      <c r="A115" s="128" t="str">
        <f>'Indicator Data'!A117</f>
        <v>Micronesia</v>
      </c>
      <c r="B115" s="107" t="str">
        <f>'Indicator Data'!B117</f>
        <v>FSM</v>
      </c>
      <c r="C115" s="157">
        <v>2015</v>
      </c>
      <c r="D115" s="157">
        <v>2015</v>
      </c>
      <c r="E115" s="157">
        <v>2015</v>
      </c>
      <c r="F115" s="157">
        <v>2015</v>
      </c>
      <c r="G115" s="157">
        <v>2015</v>
      </c>
      <c r="H115" s="157">
        <v>2015</v>
      </c>
      <c r="I115" s="157">
        <v>2015</v>
      </c>
      <c r="J115" s="157">
        <v>2016</v>
      </c>
      <c r="K115" s="157">
        <v>2016</v>
      </c>
      <c r="L115" s="157">
        <v>2016</v>
      </c>
      <c r="M115" s="159">
        <v>2019</v>
      </c>
      <c r="N115" s="159">
        <v>2019</v>
      </c>
      <c r="O115" s="159">
        <v>2018</v>
      </c>
      <c r="P115" s="159">
        <v>2018</v>
      </c>
      <c r="Q115" s="159">
        <v>2017</v>
      </c>
      <c r="R115" s="159" t="s">
        <v>941</v>
      </c>
      <c r="S115" s="159">
        <v>2019</v>
      </c>
      <c r="T115" s="159">
        <v>2016</v>
      </c>
      <c r="U115" s="159">
        <v>2017</v>
      </c>
      <c r="V115" s="159">
        <v>2017</v>
      </c>
      <c r="W115" s="159">
        <v>2015</v>
      </c>
      <c r="X115" s="159" t="s">
        <v>941</v>
      </c>
      <c r="Y115" s="159">
        <v>2010</v>
      </c>
      <c r="Z115" s="159">
        <v>2017</v>
      </c>
      <c r="AA115" s="159">
        <v>2017</v>
      </c>
      <c r="AB115" s="159" t="s">
        <v>941</v>
      </c>
      <c r="AC115" s="159">
        <v>2015</v>
      </c>
      <c r="AD115" s="159">
        <v>2015</v>
      </c>
      <c r="AE115" s="159" t="s">
        <v>941</v>
      </c>
      <c r="AF115" s="159" t="s">
        <v>941</v>
      </c>
      <c r="AG115" s="158" t="s">
        <v>941</v>
      </c>
      <c r="AH115" s="159">
        <v>2016</v>
      </c>
      <c r="AI115" s="159">
        <v>2017</v>
      </c>
      <c r="AJ115" s="159">
        <v>2018</v>
      </c>
      <c r="AK115" s="161" t="s">
        <v>941</v>
      </c>
      <c r="AL115" s="161" t="s">
        <v>1073</v>
      </c>
      <c r="AM115" s="159" t="s">
        <v>941</v>
      </c>
      <c r="AN115" s="159">
        <v>2016</v>
      </c>
      <c r="AO115" s="159">
        <v>2016</v>
      </c>
      <c r="AP115" s="159" t="s">
        <v>941</v>
      </c>
      <c r="AQ115" s="159" t="s">
        <v>941</v>
      </c>
      <c r="AR115" s="159">
        <v>2013</v>
      </c>
      <c r="AS115" s="159">
        <v>2017</v>
      </c>
      <c r="AT115" s="159" t="s">
        <v>941</v>
      </c>
      <c r="AU115" s="159">
        <v>2016</v>
      </c>
      <c r="AV115" s="159" t="s">
        <v>941</v>
      </c>
      <c r="AW115" s="159">
        <v>2016</v>
      </c>
      <c r="AX115" s="159">
        <v>2017</v>
      </c>
      <c r="AY115" s="159">
        <v>2014</v>
      </c>
      <c r="AZ115" s="166">
        <v>2015</v>
      </c>
      <c r="BA115" s="166">
        <v>2015</v>
      </c>
      <c r="BB115" s="159">
        <v>2017</v>
      </c>
      <c r="BC115" s="159">
        <v>2017</v>
      </c>
      <c r="BD115" s="159">
        <v>2015</v>
      </c>
      <c r="BE115" s="159"/>
      <c r="BF115" s="104"/>
    </row>
    <row r="116" spans="1:58" x14ac:dyDescent="0.35">
      <c r="A116" s="128" t="str">
        <f>'Indicator Data'!A118</f>
        <v>Moldova Republic of</v>
      </c>
      <c r="B116" s="107" t="str">
        <f>'Indicator Data'!B118</f>
        <v>MDA</v>
      </c>
      <c r="C116" s="157">
        <v>2015</v>
      </c>
      <c r="D116" s="157">
        <v>2015</v>
      </c>
      <c r="E116" s="157">
        <v>2015</v>
      </c>
      <c r="F116" s="157">
        <v>2015</v>
      </c>
      <c r="G116" s="157">
        <v>2015</v>
      </c>
      <c r="H116" s="157">
        <v>2015</v>
      </c>
      <c r="I116" s="157">
        <v>2015</v>
      </c>
      <c r="J116" s="157">
        <v>2016</v>
      </c>
      <c r="K116" s="157">
        <v>2016</v>
      </c>
      <c r="L116" s="157">
        <v>2016</v>
      </c>
      <c r="M116" s="159">
        <v>2019</v>
      </c>
      <c r="N116" s="159">
        <v>2019</v>
      </c>
      <c r="O116" s="159">
        <v>2018</v>
      </c>
      <c r="P116" s="159">
        <v>2018</v>
      </c>
      <c r="Q116" s="159">
        <v>2017</v>
      </c>
      <c r="R116" s="159">
        <v>2012</v>
      </c>
      <c r="S116" s="159">
        <v>2019</v>
      </c>
      <c r="T116" s="159">
        <v>2016</v>
      </c>
      <c r="U116" s="159">
        <v>2017</v>
      </c>
      <c r="V116" s="159">
        <v>2017</v>
      </c>
      <c r="W116" s="159">
        <v>2015</v>
      </c>
      <c r="X116" s="159">
        <v>2012</v>
      </c>
      <c r="Y116" s="159">
        <v>2013</v>
      </c>
      <c r="Z116" s="159">
        <v>2017</v>
      </c>
      <c r="AA116" s="159">
        <v>2017</v>
      </c>
      <c r="AB116" s="159">
        <v>2017</v>
      </c>
      <c r="AC116" s="159">
        <v>2015</v>
      </c>
      <c r="AD116" s="159">
        <v>2015</v>
      </c>
      <c r="AE116" s="159" t="s">
        <v>941</v>
      </c>
      <c r="AF116" s="159">
        <v>2017</v>
      </c>
      <c r="AG116" s="158">
        <v>2016</v>
      </c>
      <c r="AH116" s="159">
        <v>2016</v>
      </c>
      <c r="AI116" s="159">
        <v>2017</v>
      </c>
      <c r="AJ116" s="159">
        <v>2018</v>
      </c>
      <c r="AK116" s="161" t="s">
        <v>941</v>
      </c>
      <c r="AL116" s="161" t="s">
        <v>1073</v>
      </c>
      <c r="AM116" s="159" t="s">
        <v>941</v>
      </c>
      <c r="AN116" s="159">
        <v>2016</v>
      </c>
      <c r="AO116" s="159">
        <v>2016</v>
      </c>
      <c r="AP116" s="159">
        <v>2013</v>
      </c>
      <c r="AQ116" s="159">
        <v>2013</v>
      </c>
      <c r="AR116" s="159">
        <v>2013</v>
      </c>
      <c r="AS116" s="159">
        <v>2017</v>
      </c>
      <c r="AT116" s="159">
        <v>2018</v>
      </c>
      <c r="AU116" s="159">
        <v>2016</v>
      </c>
      <c r="AV116" s="159">
        <v>2015</v>
      </c>
      <c r="AW116" s="159">
        <v>2016</v>
      </c>
      <c r="AX116" s="159">
        <v>2017</v>
      </c>
      <c r="AY116" s="159">
        <v>2014</v>
      </c>
      <c r="AZ116" s="166">
        <v>2015</v>
      </c>
      <c r="BA116" s="166">
        <v>2015</v>
      </c>
      <c r="BB116" s="159">
        <v>2017</v>
      </c>
      <c r="BC116" s="159">
        <v>2017</v>
      </c>
      <c r="BD116" s="159">
        <v>2015</v>
      </c>
      <c r="BE116" s="159"/>
      <c r="BF116" s="104"/>
    </row>
    <row r="117" spans="1:58" x14ac:dyDescent="0.35">
      <c r="A117" s="128" t="str">
        <f>'Indicator Data'!A119</f>
        <v>Mongolia</v>
      </c>
      <c r="B117" s="107" t="str">
        <f>'Indicator Data'!B119</f>
        <v>MNG</v>
      </c>
      <c r="C117" s="157">
        <v>2015</v>
      </c>
      <c r="D117" s="157">
        <v>2015</v>
      </c>
      <c r="E117" s="157">
        <v>2015</v>
      </c>
      <c r="F117" s="157">
        <v>2015</v>
      </c>
      <c r="G117" s="157">
        <v>2015</v>
      </c>
      <c r="H117" s="157">
        <v>2015</v>
      </c>
      <c r="I117" s="157">
        <v>2015</v>
      </c>
      <c r="J117" s="157">
        <v>2016</v>
      </c>
      <c r="K117" s="157">
        <v>2016</v>
      </c>
      <c r="L117" s="157">
        <v>2016</v>
      </c>
      <c r="M117" s="159">
        <v>2019</v>
      </c>
      <c r="N117" s="159">
        <v>2019</v>
      </c>
      <c r="O117" s="159">
        <v>2018</v>
      </c>
      <c r="P117" s="159">
        <v>2018</v>
      </c>
      <c r="Q117" s="159">
        <v>2017</v>
      </c>
      <c r="R117" s="159">
        <v>2010</v>
      </c>
      <c r="S117" s="159">
        <v>2019</v>
      </c>
      <c r="T117" s="159">
        <v>2016</v>
      </c>
      <c r="U117" s="159">
        <v>2017</v>
      </c>
      <c r="V117" s="159">
        <v>2017</v>
      </c>
      <c r="W117" s="159">
        <v>2015</v>
      </c>
      <c r="X117" s="159">
        <v>2013</v>
      </c>
      <c r="Y117" s="159">
        <v>2011</v>
      </c>
      <c r="Z117" s="159">
        <v>2017</v>
      </c>
      <c r="AA117" s="159">
        <v>2017</v>
      </c>
      <c r="AB117" s="159">
        <v>2017</v>
      </c>
      <c r="AC117" s="159">
        <v>2015</v>
      </c>
      <c r="AD117" s="159">
        <v>2015</v>
      </c>
      <c r="AE117" s="159" t="s">
        <v>941</v>
      </c>
      <c r="AF117" s="159">
        <v>2017</v>
      </c>
      <c r="AG117" s="158">
        <v>2016</v>
      </c>
      <c r="AH117" s="159">
        <v>2016</v>
      </c>
      <c r="AI117" s="159">
        <v>2017</v>
      </c>
      <c r="AJ117" s="159">
        <v>2018</v>
      </c>
      <c r="AK117" s="161" t="s">
        <v>941</v>
      </c>
      <c r="AL117" s="161" t="s">
        <v>1073</v>
      </c>
      <c r="AM117" s="159" t="s">
        <v>941</v>
      </c>
      <c r="AN117" s="159">
        <v>2016</v>
      </c>
      <c r="AO117" s="159">
        <v>2016</v>
      </c>
      <c r="AP117" s="159">
        <v>2011</v>
      </c>
      <c r="AQ117" s="159">
        <v>2012</v>
      </c>
      <c r="AR117" s="159">
        <v>2015</v>
      </c>
      <c r="AS117" s="159">
        <v>2017</v>
      </c>
      <c r="AT117" s="159">
        <v>2018</v>
      </c>
      <c r="AU117" s="159">
        <v>2016</v>
      </c>
      <c r="AV117" s="159">
        <v>2015</v>
      </c>
      <c r="AW117" s="159">
        <v>2016</v>
      </c>
      <c r="AX117" s="159">
        <v>2017</v>
      </c>
      <c r="AY117" s="159">
        <v>2014</v>
      </c>
      <c r="AZ117" s="166">
        <v>2015</v>
      </c>
      <c r="BA117" s="166">
        <v>2015</v>
      </c>
      <c r="BB117" s="159">
        <v>2017</v>
      </c>
      <c r="BC117" s="159">
        <v>2017</v>
      </c>
      <c r="BD117" s="159">
        <v>2015</v>
      </c>
      <c r="BE117" s="159"/>
      <c r="BF117" s="104"/>
    </row>
    <row r="118" spans="1:58" x14ac:dyDescent="0.35">
      <c r="A118" s="128" t="str">
        <f>'Indicator Data'!A120</f>
        <v>Montenegro</v>
      </c>
      <c r="B118" s="107" t="str">
        <f>'Indicator Data'!B120</f>
        <v>MNE</v>
      </c>
      <c r="C118" s="157">
        <v>2015</v>
      </c>
      <c r="D118" s="157">
        <v>2015</v>
      </c>
      <c r="E118" s="157">
        <v>2015</v>
      </c>
      <c r="F118" s="157">
        <v>2015</v>
      </c>
      <c r="G118" s="157">
        <v>2015</v>
      </c>
      <c r="H118" s="157">
        <v>2015</v>
      </c>
      <c r="I118" s="157">
        <v>2015</v>
      </c>
      <c r="J118" s="157">
        <v>2016</v>
      </c>
      <c r="K118" s="157">
        <v>2016</v>
      </c>
      <c r="L118" s="157">
        <v>2016</v>
      </c>
      <c r="M118" s="159">
        <v>2019</v>
      </c>
      <c r="N118" s="159">
        <v>2019</v>
      </c>
      <c r="O118" s="159">
        <v>2018</v>
      </c>
      <c r="P118" s="159">
        <v>2018</v>
      </c>
      <c r="Q118" s="159">
        <v>2017</v>
      </c>
      <c r="R118" s="159">
        <v>2013</v>
      </c>
      <c r="S118" s="159">
        <v>2019</v>
      </c>
      <c r="T118" s="159">
        <v>2016</v>
      </c>
      <c r="U118" s="159">
        <v>2017</v>
      </c>
      <c r="V118" s="159">
        <v>2017</v>
      </c>
      <c r="W118" s="159">
        <v>2015</v>
      </c>
      <c r="X118" s="159">
        <v>2013</v>
      </c>
      <c r="Y118" s="159">
        <v>2015</v>
      </c>
      <c r="Z118" s="159">
        <v>2017</v>
      </c>
      <c r="AA118" s="159">
        <v>2017</v>
      </c>
      <c r="AB118" s="159">
        <v>2017</v>
      </c>
      <c r="AC118" s="159">
        <v>2015</v>
      </c>
      <c r="AD118" s="159">
        <v>2015</v>
      </c>
      <c r="AE118" s="159" t="s">
        <v>941</v>
      </c>
      <c r="AF118" s="159">
        <v>2017</v>
      </c>
      <c r="AG118" s="158">
        <v>2014</v>
      </c>
      <c r="AH118" s="159">
        <v>2016</v>
      </c>
      <c r="AI118" s="159">
        <v>2017</v>
      </c>
      <c r="AJ118" s="159">
        <v>2018</v>
      </c>
      <c r="AK118" s="161" t="s">
        <v>941</v>
      </c>
      <c r="AL118" s="161" t="s">
        <v>1073</v>
      </c>
      <c r="AM118" s="159" t="s">
        <v>941</v>
      </c>
      <c r="AN118" s="159">
        <v>2016</v>
      </c>
      <c r="AO118" s="159">
        <v>2016</v>
      </c>
      <c r="AP118" s="159">
        <v>2011</v>
      </c>
      <c r="AQ118" s="159" t="s">
        <v>941</v>
      </c>
      <c r="AR118" s="159">
        <v>2013</v>
      </c>
      <c r="AS118" s="159">
        <v>2017</v>
      </c>
      <c r="AT118" s="159">
        <v>2018</v>
      </c>
      <c r="AU118" s="159">
        <v>2016</v>
      </c>
      <c r="AV118" s="159">
        <v>2015</v>
      </c>
      <c r="AW118" s="159">
        <v>2016</v>
      </c>
      <c r="AX118" s="159">
        <v>2017</v>
      </c>
      <c r="AY118" s="159">
        <v>2014</v>
      </c>
      <c r="AZ118" s="166">
        <v>2015</v>
      </c>
      <c r="BA118" s="166">
        <v>2015</v>
      </c>
      <c r="BB118" s="159">
        <v>2017</v>
      </c>
      <c r="BC118" s="159">
        <v>2017</v>
      </c>
      <c r="BD118" s="159">
        <v>2015</v>
      </c>
      <c r="BE118" s="159"/>
      <c r="BF118" s="104"/>
    </row>
    <row r="119" spans="1:58" x14ac:dyDescent="0.35">
      <c r="A119" s="128" t="str">
        <f>'Indicator Data'!A121</f>
        <v>Morocco</v>
      </c>
      <c r="B119" s="107" t="str">
        <f>'Indicator Data'!B121</f>
        <v>MAR</v>
      </c>
      <c r="C119" s="157">
        <v>2015</v>
      </c>
      <c r="D119" s="157">
        <v>2015</v>
      </c>
      <c r="E119" s="157">
        <v>2015</v>
      </c>
      <c r="F119" s="157">
        <v>2015</v>
      </c>
      <c r="G119" s="157">
        <v>2015</v>
      </c>
      <c r="H119" s="157">
        <v>2015</v>
      </c>
      <c r="I119" s="157">
        <v>2015</v>
      </c>
      <c r="J119" s="157">
        <v>2016</v>
      </c>
      <c r="K119" s="157">
        <v>2016</v>
      </c>
      <c r="L119" s="157">
        <v>2016</v>
      </c>
      <c r="M119" s="159">
        <v>2019</v>
      </c>
      <c r="N119" s="159">
        <v>2019</v>
      </c>
      <c r="O119" s="159">
        <v>2018</v>
      </c>
      <c r="P119" s="159">
        <v>2018</v>
      </c>
      <c r="Q119" s="159">
        <v>2017</v>
      </c>
      <c r="R119" s="159">
        <v>2011</v>
      </c>
      <c r="S119" s="159">
        <v>2019</v>
      </c>
      <c r="T119" s="159">
        <v>2016</v>
      </c>
      <c r="U119" s="159">
        <v>2017</v>
      </c>
      <c r="V119" s="159">
        <v>2017</v>
      </c>
      <c r="W119" s="159">
        <v>2015</v>
      </c>
      <c r="X119" s="159">
        <v>2011</v>
      </c>
      <c r="Y119" s="159">
        <v>2010</v>
      </c>
      <c r="Z119" s="159">
        <v>2017</v>
      </c>
      <c r="AA119" s="159">
        <v>2017</v>
      </c>
      <c r="AB119" s="159">
        <v>2017</v>
      </c>
      <c r="AC119" s="159">
        <v>2015</v>
      </c>
      <c r="AD119" s="159">
        <v>2015</v>
      </c>
      <c r="AE119" s="159" t="s">
        <v>941</v>
      </c>
      <c r="AF119" s="159">
        <v>2017</v>
      </c>
      <c r="AG119" s="158">
        <v>2007</v>
      </c>
      <c r="AH119" s="159">
        <v>2016</v>
      </c>
      <c r="AI119" s="159">
        <v>2017</v>
      </c>
      <c r="AJ119" s="159">
        <v>2018</v>
      </c>
      <c r="AK119" s="161" t="s">
        <v>941</v>
      </c>
      <c r="AL119" s="161" t="s">
        <v>1073</v>
      </c>
      <c r="AM119" s="159" t="s">
        <v>941</v>
      </c>
      <c r="AN119" s="159">
        <v>2016</v>
      </c>
      <c r="AO119" s="159">
        <v>2016</v>
      </c>
      <c r="AP119" s="159">
        <v>2014</v>
      </c>
      <c r="AQ119" s="159">
        <v>2014</v>
      </c>
      <c r="AR119" s="159">
        <v>2013</v>
      </c>
      <c r="AS119" s="159">
        <v>2017</v>
      </c>
      <c r="AT119" s="159">
        <v>2018</v>
      </c>
      <c r="AU119" s="159">
        <v>2016</v>
      </c>
      <c r="AV119" s="159">
        <v>2015</v>
      </c>
      <c r="AW119" s="159">
        <v>2016</v>
      </c>
      <c r="AX119" s="159">
        <v>2017</v>
      </c>
      <c r="AY119" s="159">
        <v>2014</v>
      </c>
      <c r="AZ119" s="166">
        <v>2015</v>
      </c>
      <c r="BA119" s="166">
        <v>2015</v>
      </c>
      <c r="BB119" s="159">
        <v>2017</v>
      </c>
      <c r="BC119" s="159">
        <v>2017</v>
      </c>
      <c r="BD119" s="159">
        <v>2015</v>
      </c>
      <c r="BE119" s="159"/>
      <c r="BF119" s="104"/>
    </row>
    <row r="120" spans="1:58" x14ac:dyDescent="0.35">
      <c r="A120" s="128" t="str">
        <f>'Indicator Data'!A122</f>
        <v>Mozambique</v>
      </c>
      <c r="B120" s="107" t="str">
        <f>'Indicator Data'!B122</f>
        <v>MOZ</v>
      </c>
      <c r="C120" s="157">
        <v>2015</v>
      </c>
      <c r="D120" s="157">
        <v>2015</v>
      </c>
      <c r="E120" s="157">
        <v>2015</v>
      </c>
      <c r="F120" s="157">
        <v>2015</v>
      </c>
      <c r="G120" s="157">
        <v>2015</v>
      </c>
      <c r="H120" s="157">
        <v>2015</v>
      </c>
      <c r="I120" s="157">
        <v>2015</v>
      </c>
      <c r="J120" s="157">
        <v>2016</v>
      </c>
      <c r="K120" s="157">
        <v>2016</v>
      </c>
      <c r="L120" s="157">
        <v>2016</v>
      </c>
      <c r="M120" s="159">
        <v>2019</v>
      </c>
      <c r="N120" s="159">
        <v>2019</v>
      </c>
      <c r="O120" s="159">
        <v>2018</v>
      </c>
      <c r="P120" s="159">
        <v>2018</v>
      </c>
      <c r="Q120" s="159">
        <v>2017</v>
      </c>
      <c r="R120" s="159">
        <v>2011</v>
      </c>
      <c r="S120" s="159">
        <v>2019</v>
      </c>
      <c r="T120" s="159">
        <v>2016</v>
      </c>
      <c r="U120" s="159">
        <v>2017</v>
      </c>
      <c r="V120" s="159">
        <v>2017</v>
      </c>
      <c r="W120" s="159">
        <v>2015</v>
      </c>
      <c r="X120" s="159">
        <v>2011</v>
      </c>
      <c r="Y120" s="159">
        <v>2012</v>
      </c>
      <c r="Z120" s="159">
        <v>2017</v>
      </c>
      <c r="AA120" s="159">
        <v>2017</v>
      </c>
      <c r="AB120" s="159">
        <v>2017</v>
      </c>
      <c r="AC120" s="159">
        <v>2015</v>
      </c>
      <c r="AD120" s="159">
        <v>2015</v>
      </c>
      <c r="AE120" s="159">
        <v>2012</v>
      </c>
      <c r="AF120" s="159">
        <v>2017</v>
      </c>
      <c r="AG120" s="158">
        <v>2008</v>
      </c>
      <c r="AH120" s="159">
        <v>2016</v>
      </c>
      <c r="AI120" s="159">
        <v>2017</v>
      </c>
      <c r="AJ120" s="159">
        <v>2018</v>
      </c>
      <c r="AK120" s="161" t="s">
        <v>1072</v>
      </c>
      <c r="AL120" s="161">
        <v>43524</v>
      </c>
      <c r="AM120" s="183">
        <v>43281</v>
      </c>
      <c r="AN120" s="159">
        <v>2016</v>
      </c>
      <c r="AO120" s="159">
        <v>2016</v>
      </c>
      <c r="AP120" s="159">
        <v>2012</v>
      </c>
      <c r="AQ120" s="159">
        <v>2012</v>
      </c>
      <c r="AR120" s="159">
        <v>2015</v>
      </c>
      <c r="AS120" s="159">
        <v>2017</v>
      </c>
      <c r="AT120" s="159">
        <v>2018</v>
      </c>
      <c r="AU120" s="159">
        <v>2016</v>
      </c>
      <c r="AV120" s="159">
        <v>2015</v>
      </c>
      <c r="AW120" s="159">
        <v>2016</v>
      </c>
      <c r="AX120" s="159">
        <v>2017</v>
      </c>
      <c r="AY120" s="159">
        <v>2014</v>
      </c>
      <c r="AZ120" s="166">
        <v>2015</v>
      </c>
      <c r="BA120" s="166">
        <v>2015</v>
      </c>
      <c r="BB120" s="159">
        <v>2017</v>
      </c>
      <c r="BC120" s="159">
        <v>2017</v>
      </c>
      <c r="BD120" s="159">
        <v>2015</v>
      </c>
      <c r="BE120" s="159"/>
      <c r="BF120" s="104"/>
    </row>
    <row r="121" spans="1:58" x14ac:dyDescent="0.35">
      <c r="A121" s="128" t="str">
        <f>'Indicator Data'!A123</f>
        <v>Myanmar</v>
      </c>
      <c r="B121" s="107" t="str">
        <f>'Indicator Data'!B123</f>
        <v>MMR</v>
      </c>
      <c r="C121" s="157">
        <v>2015</v>
      </c>
      <c r="D121" s="157">
        <v>2015</v>
      </c>
      <c r="E121" s="157">
        <v>2015</v>
      </c>
      <c r="F121" s="157">
        <v>2015</v>
      </c>
      <c r="G121" s="157">
        <v>2015</v>
      </c>
      <c r="H121" s="157">
        <v>2015</v>
      </c>
      <c r="I121" s="157">
        <v>2015</v>
      </c>
      <c r="J121" s="157">
        <v>2016</v>
      </c>
      <c r="K121" s="157">
        <v>2016</v>
      </c>
      <c r="L121" s="157">
        <v>2016</v>
      </c>
      <c r="M121" s="159">
        <v>2019</v>
      </c>
      <c r="N121" s="159">
        <v>2019</v>
      </c>
      <c r="O121" s="159">
        <v>2018</v>
      </c>
      <c r="P121" s="159">
        <v>2018</v>
      </c>
      <c r="Q121" s="159">
        <v>2017</v>
      </c>
      <c r="R121" s="159">
        <v>2016</v>
      </c>
      <c r="S121" s="159">
        <v>2019</v>
      </c>
      <c r="T121" s="159">
        <v>2016</v>
      </c>
      <c r="U121" s="159">
        <v>2017</v>
      </c>
      <c r="V121" s="159">
        <v>2017</v>
      </c>
      <c r="W121" s="159">
        <v>2015</v>
      </c>
      <c r="X121" s="159">
        <v>2016</v>
      </c>
      <c r="Y121" s="159">
        <v>2012</v>
      </c>
      <c r="Z121" s="159">
        <v>2017</v>
      </c>
      <c r="AA121" s="159">
        <v>2017</v>
      </c>
      <c r="AB121" s="159">
        <v>2017</v>
      </c>
      <c r="AC121" s="159">
        <v>2015</v>
      </c>
      <c r="AD121" s="159">
        <v>2015</v>
      </c>
      <c r="AE121" s="159">
        <v>2012</v>
      </c>
      <c r="AF121" s="159">
        <v>2017</v>
      </c>
      <c r="AG121" s="158" t="s">
        <v>941</v>
      </c>
      <c r="AH121" s="159">
        <v>2016</v>
      </c>
      <c r="AI121" s="159">
        <v>2017</v>
      </c>
      <c r="AJ121" s="159">
        <v>2018</v>
      </c>
      <c r="AK121" s="161">
        <v>43465</v>
      </c>
      <c r="AL121" s="161" t="s">
        <v>1073</v>
      </c>
      <c r="AM121" s="183">
        <v>43281</v>
      </c>
      <c r="AN121" s="159">
        <v>2016</v>
      </c>
      <c r="AO121" s="159">
        <v>2016</v>
      </c>
      <c r="AP121" s="159">
        <v>2013</v>
      </c>
      <c r="AQ121" s="159">
        <v>2013</v>
      </c>
      <c r="AR121" s="159">
        <v>2013</v>
      </c>
      <c r="AS121" s="159">
        <v>2017</v>
      </c>
      <c r="AT121" s="159">
        <v>2018</v>
      </c>
      <c r="AU121" s="159">
        <v>2016</v>
      </c>
      <c r="AV121" s="159">
        <v>2016</v>
      </c>
      <c r="AW121" s="159">
        <v>2016</v>
      </c>
      <c r="AX121" s="159">
        <v>2017</v>
      </c>
      <c r="AY121" s="159">
        <v>2014</v>
      </c>
      <c r="AZ121" s="166">
        <v>2015</v>
      </c>
      <c r="BA121" s="166">
        <v>2015</v>
      </c>
      <c r="BB121" s="159">
        <v>2017</v>
      </c>
      <c r="BC121" s="159">
        <v>2017</v>
      </c>
      <c r="BD121" s="159">
        <v>2015</v>
      </c>
      <c r="BE121" s="159"/>
      <c r="BF121" s="104"/>
    </row>
    <row r="122" spans="1:58" x14ac:dyDescent="0.35">
      <c r="A122" s="128" t="str">
        <f>'Indicator Data'!A124</f>
        <v>Namibia</v>
      </c>
      <c r="B122" s="107" t="str">
        <f>'Indicator Data'!B124</f>
        <v>NAM</v>
      </c>
      <c r="C122" s="157">
        <v>2015</v>
      </c>
      <c r="D122" s="157">
        <v>2015</v>
      </c>
      <c r="E122" s="157">
        <v>2015</v>
      </c>
      <c r="F122" s="157">
        <v>2015</v>
      </c>
      <c r="G122" s="157">
        <v>2015</v>
      </c>
      <c r="H122" s="157">
        <v>2015</v>
      </c>
      <c r="I122" s="157">
        <v>2015</v>
      </c>
      <c r="J122" s="157">
        <v>2016</v>
      </c>
      <c r="K122" s="157">
        <v>2016</v>
      </c>
      <c r="L122" s="157">
        <v>2016</v>
      </c>
      <c r="M122" s="159">
        <v>2019</v>
      </c>
      <c r="N122" s="159">
        <v>2019</v>
      </c>
      <c r="O122" s="159">
        <v>2018</v>
      </c>
      <c r="P122" s="159">
        <v>2018</v>
      </c>
      <c r="Q122" s="159" t="s">
        <v>941</v>
      </c>
      <c r="R122" s="159">
        <v>2013</v>
      </c>
      <c r="S122" s="159">
        <v>2019</v>
      </c>
      <c r="T122" s="159">
        <v>2016</v>
      </c>
      <c r="U122" s="159">
        <v>2017</v>
      </c>
      <c r="V122" s="159">
        <v>2017</v>
      </c>
      <c r="W122" s="159">
        <v>2015</v>
      </c>
      <c r="X122" s="159">
        <v>2013</v>
      </c>
      <c r="Y122" s="159">
        <v>2010</v>
      </c>
      <c r="Z122" s="159">
        <v>2017</v>
      </c>
      <c r="AA122" s="159">
        <v>2017</v>
      </c>
      <c r="AB122" s="159">
        <v>2017</v>
      </c>
      <c r="AC122" s="159">
        <v>2015</v>
      </c>
      <c r="AD122" s="159">
        <v>2015</v>
      </c>
      <c r="AE122" s="159">
        <v>2012</v>
      </c>
      <c r="AF122" s="159">
        <v>2017</v>
      </c>
      <c r="AG122" s="158">
        <v>2009</v>
      </c>
      <c r="AH122" s="159">
        <v>2016</v>
      </c>
      <c r="AI122" s="159">
        <v>2017</v>
      </c>
      <c r="AJ122" s="159">
        <v>2018</v>
      </c>
      <c r="AK122" s="161" t="s">
        <v>941</v>
      </c>
      <c r="AL122" s="161" t="s">
        <v>1073</v>
      </c>
      <c r="AM122" s="183">
        <v>43281</v>
      </c>
      <c r="AN122" s="159">
        <v>2016</v>
      </c>
      <c r="AO122" s="159">
        <v>2016</v>
      </c>
      <c r="AP122" s="159">
        <v>2013</v>
      </c>
      <c r="AQ122" s="159">
        <v>2013</v>
      </c>
      <c r="AR122" s="159">
        <v>2013</v>
      </c>
      <c r="AS122" s="159">
        <v>2017</v>
      </c>
      <c r="AT122" s="159">
        <v>2018</v>
      </c>
      <c r="AU122" s="159">
        <v>2016</v>
      </c>
      <c r="AV122" s="159">
        <v>2015</v>
      </c>
      <c r="AW122" s="159">
        <v>2016</v>
      </c>
      <c r="AX122" s="159">
        <v>2017</v>
      </c>
      <c r="AY122" s="159">
        <v>2014</v>
      </c>
      <c r="AZ122" s="166">
        <v>2015</v>
      </c>
      <c r="BA122" s="166">
        <v>2015</v>
      </c>
      <c r="BB122" s="159">
        <v>2017</v>
      </c>
      <c r="BC122" s="159">
        <v>2017</v>
      </c>
      <c r="BD122" s="159">
        <v>2015</v>
      </c>
      <c r="BE122" s="159"/>
      <c r="BF122" s="104"/>
    </row>
    <row r="123" spans="1:58" x14ac:dyDescent="0.35">
      <c r="A123" s="128" t="str">
        <f>'Indicator Data'!A125</f>
        <v>Nauru</v>
      </c>
      <c r="B123" s="107" t="str">
        <f>'Indicator Data'!B125</f>
        <v>NRU</v>
      </c>
      <c r="C123" s="157">
        <v>2015</v>
      </c>
      <c r="D123" s="157">
        <v>2015</v>
      </c>
      <c r="E123" s="157">
        <v>2015</v>
      </c>
      <c r="F123" s="157">
        <v>2015</v>
      </c>
      <c r="G123" s="157">
        <v>2015</v>
      </c>
      <c r="H123" s="157">
        <v>2015</v>
      </c>
      <c r="I123" s="157">
        <v>2015</v>
      </c>
      <c r="J123" s="157">
        <v>2016</v>
      </c>
      <c r="K123" s="157">
        <v>2016</v>
      </c>
      <c r="L123" s="157">
        <v>2016</v>
      </c>
      <c r="M123" s="159">
        <v>2019</v>
      </c>
      <c r="N123" s="159">
        <v>2019</v>
      </c>
      <c r="O123" s="159">
        <v>2018</v>
      </c>
      <c r="P123" s="159">
        <v>2018</v>
      </c>
      <c r="Q123" s="159">
        <v>2017</v>
      </c>
      <c r="R123" s="159" t="s">
        <v>941</v>
      </c>
      <c r="S123" s="159">
        <v>2019</v>
      </c>
      <c r="T123" s="159">
        <v>2016</v>
      </c>
      <c r="U123" s="159">
        <v>2017</v>
      </c>
      <c r="V123" s="159">
        <v>2017</v>
      </c>
      <c r="W123" s="159">
        <v>2015</v>
      </c>
      <c r="X123" s="159">
        <v>2007</v>
      </c>
      <c r="Y123" s="159">
        <v>2010</v>
      </c>
      <c r="Z123" s="159">
        <v>2017</v>
      </c>
      <c r="AA123" s="159">
        <v>2017</v>
      </c>
      <c r="AB123" s="159" t="s">
        <v>941</v>
      </c>
      <c r="AC123" s="159">
        <v>2015</v>
      </c>
      <c r="AD123" s="159" t="s">
        <v>941</v>
      </c>
      <c r="AE123" s="159" t="s">
        <v>941</v>
      </c>
      <c r="AF123" s="159" t="s">
        <v>941</v>
      </c>
      <c r="AG123" s="158" t="s">
        <v>941</v>
      </c>
      <c r="AH123" s="159">
        <v>2016</v>
      </c>
      <c r="AI123" s="159">
        <v>2017</v>
      </c>
      <c r="AJ123" s="159">
        <v>2018</v>
      </c>
      <c r="AK123" s="161" t="s">
        <v>941</v>
      </c>
      <c r="AL123" s="161" t="s">
        <v>1073</v>
      </c>
      <c r="AM123" s="159" t="s">
        <v>941</v>
      </c>
      <c r="AN123" s="159">
        <v>2016</v>
      </c>
      <c r="AO123" s="159">
        <v>2016</v>
      </c>
      <c r="AP123" s="159" t="s">
        <v>941</v>
      </c>
      <c r="AQ123" s="159" t="s">
        <v>941</v>
      </c>
      <c r="AR123" s="159">
        <v>2013</v>
      </c>
      <c r="AS123" s="159">
        <v>2017</v>
      </c>
      <c r="AT123" s="159" t="s">
        <v>941</v>
      </c>
      <c r="AU123" s="159">
        <v>2016</v>
      </c>
      <c r="AV123" s="159" t="s">
        <v>941</v>
      </c>
      <c r="AW123" s="159">
        <v>2011</v>
      </c>
      <c r="AX123" s="159">
        <v>2016</v>
      </c>
      <c r="AY123" s="159">
        <v>2014</v>
      </c>
      <c r="AZ123" s="166">
        <v>2015</v>
      </c>
      <c r="BA123" s="166">
        <v>2015</v>
      </c>
      <c r="BB123" s="159">
        <v>2017</v>
      </c>
      <c r="BC123" s="159">
        <v>2017</v>
      </c>
      <c r="BD123" s="159">
        <v>2015</v>
      </c>
      <c r="BE123" s="159"/>
      <c r="BF123" s="104"/>
    </row>
    <row r="124" spans="1:58" x14ac:dyDescent="0.35">
      <c r="A124" s="128" t="str">
        <f>'Indicator Data'!A126</f>
        <v>Nepal</v>
      </c>
      <c r="B124" s="107" t="str">
        <f>'Indicator Data'!B126</f>
        <v>NPL</v>
      </c>
      <c r="C124" s="157">
        <v>2015</v>
      </c>
      <c r="D124" s="157">
        <v>2015</v>
      </c>
      <c r="E124" s="157">
        <v>2015</v>
      </c>
      <c r="F124" s="157">
        <v>2015</v>
      </c>
      <c r="G124" s="157">
        <v>2015</v>
      </c>
      <c r="H124" s="157">
        <v>2015</v>
      </c>
      <c r="I124" s="157">
        <v>2015</v>
      </c>
      <c r="J124" s="157">
        <v>2016</v>
      </c>
      <c r="K124" s="157">
        <v>2016</v>
      </c>
      <c r="L124" s="157">
        <v>2016</v>
      </c>
      <c r="M124" s="159">
        <v>2019</v>
      </c>
      <c r="N124" s="159">
        <v>2019</v>
      </c>
      <c r="O124" s="159">
        <v>2018</v>
      </c>
      <c r="P124" s="159">
        <v>2018</v>
      </c>
      <c r="Q124" s="159">
        <v>2017</v>
      </c>
      <c r="R124" s="159">
        <v>2016</v>
      </c>
      <c r="S124" s="159">
        <v>2019</v>
      </c>
      <c r="T124" s="159">
        <v>2016</v>
      </c>
      <c r="U124" s="159">
        <v>2017</v>
      </c>
      <c r="V124" s="159">
        <v>2017</v>
      </c>
      <c r="W124" s="159">
        <v>2015</v>
      </c>
      <c r="X124" s="159">
        <v>2016</v>
      </c>
      <c r="Y124" s="159" t="s">
        <v>941</v>
      </c>
      <c r="Z124" s="159">
        <v>2017</v>
      </c>
      <c r="AA124" s="159">
        <v>2017</v>
      </c>
      <c r="AB124" s="159">
        <v>2017</v>
      </c>
      <c r="AC124" s="159">
        <v>2015</v>
      </c>
      <c r="AD124" s="159">
        <v>2015</v>
      </c>
      <c r="AE124" s="159">
        <v>2012</v>
      </c>
      <c r="AF124" s="159">
        <v>2017</v>
      </c>
      <c r="AG124" s="158">
        <v>2010</v>
      </c>
      <c r="AH124" s="159">
        <v>2016</v>
      </c>
      <c r="AI124" s="159">
        <v>2017</v>
      </c>
      <c r="AJ124" s="159">
        <v>2018</v>
      </c>
      <c r="AK124" s="161" t="s">
        <v>1072</v>
      </c>
      <c r="AL124" s="161" t="s">
        <v>1073</v>
      </c>
      <c r="AM124" s="159" t="s">
        <v>941</v>
      </c>
      <c r="AN124" s="159">
        <v>2016</v>
      </c>
      <c r="AO124" s="159">
        <v>2016</v>
      </c>
      <c r="AP124" s="159">
        <v>2014</v>
      </c>
      <c r="AQ124" s="159">
        <v>2014</v>
      </c>
      <c r="AR124" s="159">
        <v>2015</v>
      </c>
      <c r="AS124" s="159">
        <v>2017</v>
      </c>
      <c r="AT124" s="159">
        <v>2018</v>
      </c>
      <c r="AU124" s="159">
        <v>2016</v>
      </c>
      <c r="AV124" s="159">
        <v>2015</v>
      </c>
      <c r="AW124" s="159">
        <v>2016</v>
      </c>
      <c r="AX124" s="159">
        <v>2017</v>
      </c>
      <c r="AY124" s="159">
        <v>2014</v>
      </c>
      <c r="AZ124" s="166">
        <v>2015</v>
      </c>
      <c r="BA124" s="166">
        <v>2015</v>
      </c>
      <c r="BB124" s="159">
        <v>2017</v>
      </c>
      <c r="BC124" s="159">
        <v>2017</v>
      </c>
      <c r="BD124" s="159">
        <v>2015</v>
      </c>
      <c r="BE124" s="159"/>
      <c r="BF124" s="104"/>
    </row>
    <row r="125" spans="1:58" x14ac:dyDescent="0.35">
      <c r="A125" s="128" t="str">
        <f>'Indicator Data'!A127</f>
        <v>Netherlands</v>
      </c>
      <c r="B125" s="107" t="str">
        <f>'Indicator Data'!B127</f>
        <v>NLD</v>
      </c>
      <c r="C125" s="157">
        <v>2015</v>
      </c>
      <c r="D125" s="157">
        <v>2015</v>
      </c>
      <c r="E125" s="157">
        <v>2015</v>
      </c>
      <c r="F125" s="157">
        <v>2015</v>
      </c>
      <c r="G125" s="157">
        <v>2015</v>
      </c>
      <c r="H125" s="157">
        <v>2015</v>
      </c>
      <c r="I125" s="157">
        <v>2015</v>
      </c>
      <c r="J125" s="157">
        <v>2016</v>
      </c>
      <c r="K125" s="157">
        <v>2016</v>
      </c>
      <c r="L125" s="157">
        <v>2016</v>
      </c>
      <c r="M125" s="159">
        <v>2019</v>
      </c>
      <c r="N125" s="159">
        <v>2019</v>
      </c>
      <c r="O125" s="159">
        <v>2018</v>
      </c>
      <c r="P125" s="159">
        <v>2018</v>
      </c>
      <c r="Q125" s="159">
        <v>2017</v>
      </c>
      <c r="R125" s="159" t="s">
        <v>941</v>
      </c>
      <c r="S125" s="159">
        <v>2019</v>
      </c>
      <c r="T125" s="159">
        <v>2016</v>
      </c>
      <c r="U125" s="159">
        <v>2017</v>
      </c>
      <c r="V125" s="159" t="s">
        <v>941</v>
      </c>
      <c r="W125" s="159">
        <v>2015</v>
      </c>
      <c r="X125" s="159" t="s">
        <v>941</v>
      </c>
      <c r="Y125" s="159">
        <v>2010</v>
      </c>
      <c r="Z125" s="159">
        <v>2017</v>
      </c>
      <c r="AA125" s="159">
        <v>2017</v>
      </c>
      <c r="AB125" s="159">
        <v>2017</v>
      </c>
      <c r="AC125" s="159">
        <v>2015</v>
      </c>
      <c r="AD125" s="159">
        <v>2015</v>
      </c>
      <c r="AE125" s="159" t="s">
        <v>941</v>
      </c>
      <c r="AF125" s="159">
        <v>2017</v>
      </c>
      <c r="AG125" s="158">
        <v>2012</v>
      </c>
      <c r="AH125" s="159">
        <v>2016</v>
      </c>
      <c r="AI125" s="159">
        <v>2017</v>
      </c>
      <c r="AJ125" s="159">
        <v>2018</v>
      </c>
      <c r="AK125" s="161" t="s">
        <v>941</v>
      </c>
      <c r="AL125" s="161" t="s">
        <v>1073</v>
      </c>
      <c r="AM125" s="159" t="s">
        <v>941</v>
      </c>
      <c r="AN125" s="159">
        <v>2016</v>
      </c>
      <c r="AO125" s="159">
        <v>2016</v>
      </c>
      <c r="AP125" s="159">
        <v>2014</v>
      </c>
      <c r="AQ125" s="159">
        <v>2014</v>
      </c>
      <c r="AR125" s="159">
        <v>2015</v>
      </c>
      <c r="AS125" s="159">
        <v>2017</v>
      </c>
      <c r="AT125" s="159">
        <v>2018</v>
      </c>
      <c r="AU125" s="159">
        <v>2016</v>
      </c>
      <c r="AV125" s="159" t="s">
        <v>941</v>
      </c>
      <c r="AW125" s="159">
        <v>2016</v>
      </c>
      <c r="AX125" s="159">
        <v>2017</v>
      </c>
      <c r="AY125" s="159">
        <v>2014</v>
      </c>
      <c r="AZ125" s="166">
        <v>2015</v>
      </c>
      <c r="BA125" s="166">
        <v>2015</v>
      </c>
      <c r="BB125" s="159">
        <v>2017</v>
      </c>
      <c r="BC125" s="159">
        <v>2017</v>
      </c>
      <c r="BD125" s="159">
        <v>2015</v>
      </c>
      <c r="BE125" s="159"/>
      <c r="BF125" s="104"/>
    </row>
    <row r="126" spans="1:58" x14ac:dyDescent="0.35">
      <c r="A126" s="128" t="str">
        <f>'Indicator Data'!A128</f>
        <v>New Zealand</v>
      </c>
      <c r="B126" s="107" t="str">
        <f>'Indicator Data'!B128</f>
        <v>NZL</v>
      </c>
      <c r="C126" s="157">
        <v>2015</v>
      </c>
      <c r="D126" s="157">
        <v>2015</v>
      </c>
      <c r="E126" s="157">
        <v>2015</v>
      </c>
      <c r="F126" s="157">
        <v>2015</v>
      </c>
      <c r="G126" s="157">
        <v>2015</v>
      </c>
      <c r="H126" s="157">
        <v>2015</v>
      </c>
      <c r="I126" s="157">
        <v>2015</v>
      </c>
      <c r="J126" s="157">
        <v>2016</v>
      </c>
      <c r="K126" s="157">
        <v>2016</v>
      </c>
      <c r="L126" s="157">
        <v>2016</v>
      </c>
      <c r="M126" s="159">
        <v>2019</v>
      </c>
      <c r="N126" s="159">
        <v>2019</v>
      </c>
      <c r="O126" s="159">
        <v>2018</v>
      </c>
      <c r="P126" s="159">
        <v>2018</v>
      </c>
      <c r="Q126" s="159">
        <v>2017</v>
      </c>
      <c r="R126" s="159" t="s">
        <v>941</v>
      </c>
      <c r="S126" s="159">
        <v>2019</v>
      </c>
      <c r="T126" s="159">
        <v>2016</v>
      </c>
      <c r="U126" s="159">
        <v>2017</v>
      </c>
      <c r="V126" s="159" t="s">
        <v>941</v>
      </c>
      <c r="W126" s="159">
        <v>2015</v>
      </c>
      <c r="X126" s="159" t="s">
        <v>941</v>
      </c>
      <c r="Y126" s="159">
        <v>2010</v>
      </c>
      <c r="Z126" s="159">
        <v>2017</v>
      </c>
      <c r="AA126" s="159">
        <v>2017</v>
      </c>
      <c r="AB126" s="159">
        <v>2017</v>
      </c>
      <c r="AC126" s="159">
        <v>2015</v>
      </c>
      <c r="AD126" s="159">
        <v>2015</v>
      </c>
      <c r="AE126" s="159" t="s">
        <v>941</v>
      </c>
      <c r="AF126" s="159">
        <v>2017</v>
      </c>
      <c r="AG126" s="158" t="s">
        <v>941</v>
      </c>
      <c r="AH126" s="159">
        <v>2016</v>
      </c>
      <c r="AI126" s="159">
        <v>2017</v>
      </c>
      <c r="AJ126" s="159">
        <v>2018</v>
      </c>
      <c r="AK126" s="161" t="s">
        <v>941</v>
      </c>
      <c r="AL126" s="161" t="s">
        <v>1073</v>
      </c>
      <c r="AM126" s="159" t="s">
        <v>941</v>
      </c>
      <c r="AN126" s="159">
        <v>2016</v>
      </c>
      <c r="AO126" s="159">
        <v>2016</v>
      </c>
      <c r="AP126" s="159">
        <v>2012</v>
      </c>
      <c r="AQ126" s="159" t="s">
        <v>941</v>
      </c>
      <c r="AR126" s="159">
        <v>2015</v>
      </c>
      <c r="AS126" s="159">
        <v>2017</v>
      </c>
      <c r="AT126" s="159">
        <v>2018</v>
      </c>
      <c r="AU126" s="159">
        <v>2016</v>
      </c>
      <c r="AV126" s="159" t="s">
        <v>941</v>
      </c>
      <c r="AW126" s="159">
        <v>2016</v>
      </c>
      <c r="AX126" s="159">
        <v>2017</v>
      </c>
      <c r="AY126" s="159">
        <v>2014</v>
      </c>
      <c r="AZ126" s="166" t="s">
        <v>941</v>
      </c>
      <c r="BA126" s="166">
        <v>2015</v>
      </c>
      <c r="BB126" s="159">
        <v>2017</v>
      </c>
      <c r="BC126" s="159">
        <v>2017</v>
      </c>
      <c r="BD126" s="159">
        <v>2015</v>
      </c>
      <c r="BE126" s="159"/>
      <c r="BF126" s="104"/>
    </row>
    <row r="127" spans="1:58" x14ac:dyDescent="0.35">
      <c r="A127" s="128" t="str">
        <f>'Indicator Data'!A129</f>
        <v>Nicaragua</v>
      </c>
      <c r="B127" s="107" t="str">
        <f>'Indicator Data'!B129</f>
        <v>NIC</v>
      </c>
      <c r="C127" s="157">
        <v>2015</v>
      </c>
      <c r="D127" s="157">
        <v>2015</v>
      </c>
      <c r="E127" s="157">
        <v>2015</v>
      </c>
      <c r="F127" s="157">
        <v>2015</v>
      </c>
      <c r="G127" s="157">
        <v>2015</v>
      </c>
      <c r="H127" s="157">
        <v>2015</v>
      </c>
      <c r="I127" s="157">
        <v>2015</v>
      </c>
      <c r="J127" s="157">
        <v>2016</v>
      </c>
      <c r="K127" s="157">
        <v>2016</v>
      </c>
      <c r="L127" s="157">
        <v>2016</v>
      </c>
      <c r="M127" s="159">
        <v>2019</v>
      </c>
      <c r="N127" s="159">
        <v>2019</v>
      </c>
      <c r="O127" s="159">
        <v>2018</v>
      </c>
      <c r="P127" s="159">
        <v>2018</v>
      </c>
      <c r="Q127" s="159">
        <v>2017</v>
      </c>
      <c r="R127" s="159">
        <v>2012</v>
      </c>
      <c r="S127" s="159">
        <v>2019</v>
      </c>
      <c r="T127" s="159">
        <v>2016</v>
      </c>
      <c r="U127" s="159">
        <v>2017</v>
      </c>
      <c r="V127" s="159">
        <v>2017</v>
      </c>
      <c r="W127" s="159">
        <v>2015</v>
      </c>
      <c r="X127" s="159">
        <v>2006</v>
      </c>
      <c r="Y127" s="159">
        <v>2014</v>
      </c>
      <c r="Z127" s="159">
        <v>2017</v>
      </c>
      <c r="AA127" s="159">
        <v>2017</v>
      </c>
      <c r="AB127" s="159">
        <v>2017</v>
      </c>
      <c r="AC127" s="159">
        <v>2015</v>
      </c>
      <c r="AD127" s="159">
        <v>2015</v>
      </c>
      <c r="AE127" s="159">
        <v>2012</v>
      </c>
      <c r="AF127" s="159">
        <v>2017</v>
      </c>
      <c r="AG127" s="158">
        <v>2014</v>
      </c>
      <c r="AH127" s="159">
        <v>2016</v>
      </c>
      <c r="AI127" s="159">
        <v>2017</v>
      </c>
      <c r="AJ127" s="159">
        <v>2018</v>
      </c>
      <c r="AK127" s="161" t="s">
        <v>941</v>
      </c>
      <c r="AL127" s="161" t="s">
        <v>1073</v>
      </c>
      <c r="AM127" s="159" t="s">
        <v>941</v>
      </c>
      <c r="AN127" s="159">
        <v>2016</v>
      </c>
      <c r="AO127" s="159">
        <v>2016</v>
      </c>
      <c r="AP127" s="159">
        <v>2014</v>
      </c>
      <c r="AQ127" s="159">
        <v>2014</v>
      </c>
      <c r="AR127" s="159">
        <v>2013</v>
      </c>
      <c r="AS127" s="159">
        <v>2017</v>
      </c>
      <c r="AT127" s="159">
        <v>2018</v>
      </c>
      <c r="AU127" s="159">
        <v>2016</v>
      </c>
      <c r="AV127" s="159">
        <v>2015</v>
      </c>
      <c r="AW127" s="159">
        <v>2016</v>
      </c>
      <c r="AX127" s="159">
        <v>2017</v>
      </c>
      <c r="AY127" s="159">
        <v>2014</v>
      </c>
      <c r="AZ127" s="166">
        <v>2015</v>
      </c>
      <c r="BA127" s="166">
        <v>2015</v>
      </c>
      <c r="BB127" s="159">
        <v>2017</v>
      </c>
      <c r="BC127" s="159">
        <v>2017</v>
      </c>
      <c r="BD127" s="159">
        <v>2015</v>
      </c>
      <c r="BE127" s="159"/>
      <c r="BF127" s="104"/>
    </row>
    <row r="128" spans="1:58" x14ac:dyDescent="0.35">
      <c r="A128" s="128" t="str">
        <f>'Indicator Data'!A130</f>
        <v>Niger</v>
      </c>
      <c r="B128" s="107" t="str">
        <f>'Indicator Data'!B130</f>
        <v>NER</v>
      </c>
      <c r="C128" s="157">
        <v>2015</v>
      </c>
      <c r="D128" s="157">
        <v>2015</v>
      </c>
      <c r="E128" s="157">
        <v>2015</v>
      </c>
      <c r="F128" s="157">
        <v>2015</v>
      </c>
      <c r="G128" s="157">
        <v>2015</v>
      </c>
      <c r="H128" s="157">
        <v>2015</v>
      </c>
      <c r="I128" s="157">
        <v>2015</v>
      </c>
      <c r="J128" s="157">
        <v>2016</v>
      </c>
      <c r="K128" s="157">
        <v>2016</v>
      </c>
      <c r="L128" s="157">
        <v>2016</v>
      </c>
      <c r="M128" s="159">
        <v>2019</v>
      </c>
      <c r="N128" s="159">
        <v>2019</v>
      </c>
      <c r="O128" s="159">
        <v>2018</v>
      </c>
      <c r="P128" s="159">
        <v>2018</v>
      </c>
      <c r="Q128" s="159">
        <v>2017</v>
      </c>
      <c r="R128" s="159">
        <v>2012</v>
      </c>
      <c r="S128" s="159">
        <v>2019</v>
      </c>
      <c r="T128" s="159">
        <v>2016</v>
      </c>
      <c r="U128" s="159">
        <v>2017</v>
      </c>
      <c r="V128" s="159">
        <v>2017</v>
      </c>
      <c r="W128" s="159">
        <v>2015</v>
      </c>
      <c r="X128" s="159">
        <v>2016</v>
      </c>
      <c r="Y128" s="159">
        <v>2010</v>
      </c>
      <c r="Z128" s="159">
        <v>2017</v>
      </c>
      <c r="AA128" s="159">
        <v>2017</v>
      </c>
      <c r="AB128" s="159">
        <v>2017</v>
      </c>
      <c r="AC128" s="159">
        <v>2015</v>
      </c>
      <c r="AD128" s="159">
        <v>2015</v>
      </c>
      <c r="AE128" s="159">
        <v>2012</v>
      </c>
      <c r="AF128" s="159">
        <v>2017</v>
      </c>
      <c r="AG128" s="158">
        <v>2014</v>
      </c>
      <c r="AH128" s="159">
        <v>2016</v>
      </c>
      <c r="AI128" s="159">
        <v>2017</v>
      </c>
      <c r="AJ128" s="159">
        <v>2018</v>
      </c>
      <c r="AK128" s="161" t="s">
        <v>1072</v>
      </c>
      <c r="AL128" s="161">
        <v>43524</v>
      </c>
      <c r="AM128" s="159" t="s">
        <v>941</v>
      </c>
      <c r="AN128" s="159">
        <v>2016</v>
      </c>
      <c r="AO128" s="159">
        <v>2016</v>
      </c>
      <c r="AP128" s="159">
        <v>2014</v>
      </c>
      <c r="AQ128" s="159">
        <v>2014</v>
      </c>
      <c r="AR128" s="159">
        <v>2015</v>
      </c>
      <c r="AS128" s="159">
        <v>2017</v>
      </c>
      <c r="AT128" s="159">
        <v>2018</v>
      </c>
      <c r="AU128" s="159">
        <v>2016</v>
      </c>
      <c r="AV128" s="159">
        <v>2015</v>
      </c>
      <c r="AW128" s="159">
        <v>2016</v>
      </c>
      <c r="AX128" s="159">
        <v>2017</v>
      </c>
      <c r="AY128" s="159">
        <v>2014</v>
      </c>
      <c r="AZ128" s="166">
        <v>2015</v>
      </c>
      <c r="BA128" s="166">
        <v>2015</v>
      </c>
      <c r="BB128" s="159">
        <v>2017</v>
      </c>
      <c r="BC128" s="159">
        <v>2017</v>
      </c>
      <c r="BD128" s="159">
        <v>2015</v>
      </c>
      <c r="BE128" s="159"/>
      <c r="BF128" s="104"/>
    </row>
    <row r="129" spans="1:58" x14ac:dyDescent="0.35">
      <c r="A129" s="128" t="str">
        <f>'Indicator Data'!A131</f>
        <v>Nigeria</v>
      </c>
      <c r="B129" s="107" t="str">
        <f>'Indicator Data'!B131</f>
        <v>NGA</v>
      </c>
      <c r="C129" s="157">
        <v>2015</v>
      </c>
      <c r="D129" s="157">
        <v>2015</v>
      </c>
      <c r="E129" s="157">
        <v>2015</v>
      </c>
      <c r="F129" s="157">
        <v>2015</v>
      </c>
      <c r="G129" s="157">
        <v>2015</v>
      </c>
      <c r="H129" s="157">
        <v>2015</v>
      </c>
      <c r="I129" s="157">
        <v>2015</v>
      </c>
      <c r="J129" s="157">
        <v>2016</v>
      </c>
      <c r="K129" s="157">
        <v>2016</v>
      </c>
      <c r="L129" s="157">
        <v>2016</v>
      </c>
      <c r="M129" s="159">
        <v>2019</v>
      </c>
      <c r="N129" s="159">
        <v>2019</v>
      </c>
      <c r="O129" s="159">
        <v>2018</v>
      </c>
      <c r="P129" s="159">
        <v>2018</v>
      </c>
      <c r="Q129" s="159">
        <v>2017</v>
      </c>
      <c r="R129" s="159">
        <v>2017</v>
      </c>
      <c r="S129" s="159">
        <v>2019</v>
      </c>
      <c r="T129" s="159">
        <v>2016</v>
      </c>
      <c r="U129" s="159">
        <v>2017</v>
      </c>
      <c r="V129" s="159">
        <v>2017</v>
      </c>
      <c r="W129" s="159">
        <v>2015</v>
      </c>
      <c r="X129" s="159">
        <v>2016</v>
      </c>
      <c r="Y129" s="159">
        <v>2010</v>
      </c>
      <c r="Z129" s="159">
        <v>2017</v>
      </c>
      <c r="AA129" s="159">
        <v>2017</v>
      </c>
      <c r="AB129" s="159">
        <v>2017</v>
      </c>
      <c r="AC129" s="159">
        <v>2015</v>
      </c>
      <c r="AD129" s="159">
        <v>2015</v>
      </c>
      <c r="AE129" s="159">
        <v>2012</v>
      </c>
      <c r="AF129" s="159" t="s">
        <v>941</v>
      </c>
      <c r="AG129" s="158">
        <v>2009</v>
      </c>
      <c r="AH129" s="159">
        <v>2016</v>
      </c>
      <c r="AI129" s="159">
        <v>2017</v>
      </c>
      <c r="AJ129" s="159">
        <v>2018</v>
      </c>
      <c r="AK129" s="161" t="s">
        <v>1073</v>
      </c>
      <c r="AL129" s="161" t="s">
        <v>1073</v>
      </c>
      <c r="AM129" s="183">
        <v>43281</v>
      </c>
      <c r="AN129" s="159">
        <v>2016</v>
      </c>
      <c r="AO129" s="159">
        <v>2016</v>
      </c>
      <c r="AP129" s="159">
        <v>2013</v>
      </c>
      <c r="AQ129" s="159">
        <v>2013</v>
      </c>
      <c r="AR129" s="159">
        <v>2015</v>
      </c>
      <c r="AS129" s="159">
        <v>2017</v>
      </c>
      <c r="AT129" s="159">
        <v>2018</v>
      </c>
      <c r="AU129" s="159">
        <v>2016</v>
      </c>
      <c r="AV129" s="159">
        <v>2015</v>
      </c>
      <c r="AW129" s="159">
        <v>2016</v>
      </c>
      <c r="AX129" s="159">
        <v>2017</v>
      </c>
      <c r="AY129" s="159">
        <v>2014</v>
      </c>
      <c r="AZ129" s="166">
        <v>2015</v>
      </c>
      <c r="BA129" s="166">
        <v>2015</v>
      </c>
      <c r="BB129" s="159">
        <v>2017</v>
      </c>
      <c r="BC129" s="159">
        <v>2017</v>
      </c>
      <c r="BD129" s="159">
        <v>2015</v>
      </c>
      <c r="BE129" s="159"/>
      <c r="BF129" s="104"/>
    </row>
    <row r="130" spans="1:58" x14ac:dyDescent="0.35">
      <c r="A130" s="128" t="str">
        <f>'Indicator Data'!A132</f>
        <v>North Macedonia</v>
      </c>
      <c r="B130" s="107" t="str">
        <f>'Indicator Data'!B132</f>
        <v>MKD</v>
      </c>
      <c r="C130" s="157">
        <v>2015</v>
      </c>
      <c r="D130" s="157">
        <v>2015</v>
      </c>
      <c r="E130" s="157">
        <v>2015</v>
      </c>
      <c r="F130" s="157">
        <v>2015</v>
      </c>
      <c r="G130" s="157">
        <v>2015</v>
      </c>
      <c r="H130" s="157">
        <v>2015</v>
      </c>
      <c r="I130" s="157">
        <v>2015</v>
      </c>
      <c r="J130" s="157">
        <v>2016</v>
      </c>
      <c r="K130" s="157">
        <v>2016</v>
      </c>
      <c r="L130" s="157">
        <v>2016</v>
      </c>
      <c r="M130" s="159">
        <v>2019</v>
      </c>
      <c r="N130" s="159">
        <v>2019</v>
      </c>
      <c r="O130" s="159">
        <v>2018</v>
      </c>
      <c r="P130" s="159">
        <v>2018</v>
      </c>
      <c r="Q130" s="159">
        <v>2017</v>
      </c>
      <c r="R130" s="159">
        <v>2011</v>
      </c>
      <c r="S130" s="159">
        <v>2019</v>
      </c>
      <c r="T130" s="159">
        <v>2016</v>
      </c>
      <c r="U130" s="159">
        <v>2017</v>
      </c>
      <c r="V130" s="159">
        <v>2017</v>
      </c>
      <c r="W130" s="159">
        <v>2015</v>
      </c>
      <c r="X130" s="159">
        <v>2011</v>
      </c>
      <c r="Y130" s="159">
        <v>2010</v>
      </c>
      <c r="Z130" s="159">
        <v>2017</v>
      </c>
      <c r="AA130" s="159">
        <v>2017</v>
      </c>
      <c r="AB130" s="159">
        <v>2017</v>
      </c>
      <c r="AC130" s="159">
        <v>2015</v>
      </c>
      <c r="AD130" s="159">
        <v>2015</v>
      </c>
      <c r="AE130" s="159" t="s">
        <v>941</v>
      </c>
      <c r="AF130" s="159">
        <v>2017</v>
      </c>
      <c r="AG130" s="158">
        <v>2008</v>
      </c>
      <c r="AH130" s="159">
        <v>2016</v>
      </c>
      <c r="AI130" s="159">
        <v>2017</v>
      </c>
      <c r="AJ130" s="159">
        <v>2018</v>
      </c>
      <c r="AK130" s="161" t="s">
        <v>1073</v>
      </c>
      <c r="AL130" s="161" t="s">
        <v>1073</v>
      </c>
      <c r="AM130" s="159" t="s">
        <v>941</v>
      </c>
      <c r="AN130" s="159">
        <v>2016</v>
      </c>
      <c r="AO130" s="159">
        <v>2016</v>
      </c>
      <c r="AP130" s="159">
        <v>2013</v>
      </c>
      <c r="AQ130" s="159">
        <v>2013</v>
      </c>
      <c r="AR130" s="159">
        <v>2015</v>
      </c>
      <c r="AS130" s="159">
        <v>2017</v>
      </c>
      <c r="AT130" s="159">
        <v>2018</v>
      </c>
      <c r="AU130" s="159">
        <v>2016</v>
      </c>
      <c r="AV130" s="159">
        <v>2015</v>
      </c>
      <c r="AW130" s="159">
        <v>2016</v>
      </c>
      <c r="AX130" s="159">
        <v>2017</v>
      </c>
      <c r="AY130" s="159">
        <v>2014</v>
      </c>
      <c r="AZ130" s="166">
        <v>2015</v>
      </c>
      <c r="BA130" s="166">
        <v>2015</v>
      </c>
      <c r="BB130" s="159">
        <v>2017</v>
      </c>
      <c r="BC130" s="159">
        <v>2017</v>
      </c>
      <c r="BD130" s="159">
        <v>2015</v>
      </c>
      <c r="BE130" s="159"/>
      <c r="BF130" s="104"/>
    </row>
    <row r="131" spans="1:58" x14ac:dyDescent="0.35">
      <c r="A131" s="128" t="str">
        <f>'Indicator Data'!A133</f>
        <v>Norway</v>
      </c>
      <c r="B131" s="107" t="str">
        <f>'Indicator Data'!B133</f>
        <v>NOR</v>
      </c>
      <c r="C131" s="157">
        <v>2015</v>
      </c>
      <c r="D131" s="157">
        <v>2015</v>
      </c>
      <c r="E131" s="157">
        <v>2015</v>
      </c>
      <c r="F131" s="157">
        <v>2015</v>
      </c>
      <c r="G131" s="157">
        <v>2015</v>
      </c>
      <c r="H131" s="157">
        <v>2015</v>
      </c>
      <c r="I131" s="157">
        <v>2015</v>
      </c>
      <c r="J131" s="157">
        <v>2016</v>
      </c>
      <c r="K131" s="157">
        <v>2016</v>
      </c>
      <c r="L131" s="157">
        <v>2016</v>
      </c>
      <c r="M131" s="159">
        <v>2019</v>
      </c>
      <c r="N131" s="159">
        <v>2019</v>
      </c>
      <c r="O131" s="159">
        <v>2018</v>
      </c>
      <c r="P131" s="159">
        <v>2018</v>
      </c>
      <c r="Q131" s="159">
        <v>2017</v>
      </c>
      <c r="R131" s="159" t="s">
        <v>941</v>
      </c>
      <c r="S131" s="159">
        <v>2019</v>
      </c>
      <c r="T131" s="159">
        <v>2016</v>
      </c>
      <c r="U131" s="159">
        <v>2017</v>
      </c>
      <c r="V131" s="159" t="s">
        <v>941</v>
      </c>
      <c r="W131" s="159">
        <v>2015</v>
      </c>
      <c r="X131" s="159" t="s">
        <v>941</v>
      </c>
      <c r="Y131" s="159">
        <v>2012</v>
      </c>
      <c r="Z131" s="159">
        <v>2017</v>
      </c>
      <c r="AA131" s="159">
        <v>2017</v>
      </c>
      <c r="AB131" s="159">
        <v>2017</v>
      </c>
      <c r="AC131" s="159">
        <v>2015</v>
      </c>
      <c r="AD131" s="159">
        <v>2015</v>
      </c>
      <c r="AE131" s="159" t="s">
        <v>941</v>
      </c>
      <c r="AF131" s="159">
        <v>2017</v>
      </c>
      <c r="AG131" s="158">
        <v>2012</v>
      </c>
      <c r="AH131" s="159">
        <v>2016</v>
      </c>
      <c r="AI131" s="159">
        <v>2017</v>
      </c>
      <c r="AJ131" s="159">
        <v>2018</v>
      </c>
      <c r="AK131" s="161" t="s">
        <v>941</v>
      </c>
      <c r="AL131" s="161" t="s">
        <v>1073</v>
      </c>
      <c r="AM131" s="159" t="s">
        <v>941</v>
      </c>
      <c r="AN131" s="159">
        <v>2016</v>
      </c>
      <c r="AO131" s="159">
        <v>2016</v>
      </c>
      <c r="AP131" s="159">
        <v>2014</v>
      </c>
      <c r="AQ131" s="159">
        <v>2014</v>
      </c>
      <c r="AR131" s="159">
        <v>2015</v>
      </c>
      <c r="AS131" s="159">
        <v>2017</v>
      </c>
      <c r="AT131" s="159">
        <v>2018</v>
      </c>
      <c r="AU131" s="159">
        <v>2016</v>
      </c>
      <c r="AV131" s="159" t="s">
        <v>941</v>
      </c>
      <c r="AW131" s="159">
        <v>2016</v>
      </c>
      <c r="AX131" s="159">
        <v>2017</v>
      </c>
      <c r="AY131" s="159">
        <v>2014</v>
      </c>
      <c r="AZ131" s="166">
        <v>2015</v>
      </c>
      <c r="BA131" s="166">
        <v>2015</v>
      </c>
      <c r="BB131" s="159">
        <v>2017</v>
      </c>
      <c r="BC131" s="159">
        <v>2017</v>
      </c>
      <c r="BD131" s="159">
        <v>2015</v>
      </c>
      <c r="BE131" s="159"/>
      <c r="BF131" s="104"/>
    </row>
    <row r="132" spans="1:58" x14ac:dyDescent="0.35">
      <c r="A132" s="128" t="str">
        <f>'Indicator Data'!A134</f>
        <v>Oman</v>
      </c>
      <c r="B132" s="107" t="str">
        <f>'Indicator Data'!B134</f>
        <v>OMN</v>
      </c>
      <c r="C132" s="157">
        <v>2015</v>
      </c>
      <c r="D132" s="157">
        <v>2015</v>
      </c>
      <c r="E132" s="157">
        <v>2015</v>
      </c>
      <c r="F132" s="157">
        <v>2015</v>
      </c>
      <c r="G132" s="157">
        <v>2015</v>
      </c>
      <c r="H132" s="157">
        <v>2015</v>
      </c>
      <c r="I132" s="157">
        <v>2015</v>
      </c>
      <c r="J132" s="157">
        <v>2016</v>
      </c>
      <c r="K132" s="157">
        <v>2016</v>
      </c>
      <c r="L132" s="157">
        <v>2016</v>
      </c>
      <c r="M132" s="159">
        <v>2019</v>
      </c>
      <c r="N132" s="159">
        <v>2019</v>
      </c>
      <c r="O132" s="159">
        <v>2018</v>
      </c>
      <c r="P132" s="159">
        <v>2018</v>
      </c>
      <c r="Q132" s="159">
        <v>2017</v>
      </c>
      <c r="R132" s="159" t="s">
        <v>941</v>
      </c>
      <c r="S132" s="159">
        <v>2019</v>
      </c>
      <c r="T132" s="159">
        <v>2016</v>
      </c>
      <c r="U132" s="159">
        <v>2017</v>
      </c>
      <c r="V132" s="159" t="s">
        <v>941</v>
      </c>
      <c r="W132" s="159">
        <v>2015</v>
      </c>
      <c r="X132" s="159">
        <v>2009</v>
      </c>
      <c r="Y132" s="159">
        <v>2016</v>
      </c>
      <c r="Z132" s="159">
        <v>2017</v>
      </c>
      <c r="AA132" s="159">
        <v>2017</v>
      </c>
      <c r="AB132" s="159">
        <v>2014</v>
      </c>
      <c r="AC132" s="159">
        <v>2015</v>
      </c>
      <c r="AD132" s="159">
        <v>2015</v>
      </c>
      <c r="AE132" s="159" t="s">
        <v>941</v>
      </c>
      <c r="AF132" s="159">
        <v>2017</v>
      </c>
      <c r="AG132" s="158" t="s">
        <v>941</v>
      </c>
      <c r="AH132" s="159">
        <v>2016</v>
      </c>
      <c r="AI132" s="159">
        <v>2017</v>
      </c>
      <c r="AJ132" s="159">
        <v>2018</v>
      </c>
      <c r="AK132" s="161" t="s">
        <v>941</v>
      </c>
      <c r="AL132" s="161">
        <v>43100</v>
      </c>
      <c r="AM132" s="159" t="s">
        <v>941</v>
      </c>
      <c r="AN132" s="159">
        <v>2016</v>
      </c>
      <c r="AO132" s="159">
        <v>2016</v>
      </c>
      <c r="AP132" s="159">
        <v>2014</v>
      </c>
      <c r="AQ132" s="159">
        <v>2014</v>
      </c>
      <c r="AR132" s="159" t="s">
        <v>941</v>
      </c>
      <c r="AS132" s="159">
        <v>2017</v>
      </c>
      <c r="AT132" s="159">
        <v>2018</v>
      </c>
      <c r="AU132" s="159">
        <v>2016</v>
      </c>
      <c r="AV132" s="159">
        <v>2017</v>
      </c>
      <c r="AW132" s="159">
        <v>2016</v>
      </c>
      <c r="AX132" s="159">
        <v>2017</v>
      </c>
      <c r="AY132" s="159">
        <v>2014</v>
      </c>
      <c r="AZ132" s="166">
        <v>2015</v>
      </c>
      <c r="BA132" s="166">
        <v>2015</v>
      </c>
      <c r="BB132" s="159">
        <v>2017</v>
      </c>
      <c r="BC132" s="159">
        <v>2017</v>
      </c>
      <c r="BD132" s="159">
        <v>2015</v>
      </c>
      <c r="BE132" s="159"/>
      <c r="BF132" s="104"/>
    </row>
    <row r="133" spans="1:58" x14ac:dyDescent="0.35">
      <c r="A133" s="128" t="str">
        <f>'Indicator Data'!A135</f>
        <v>Pakistan</v>
      </c>
      <c r="B133" s="107" t="str">
        <f>'Indicator Data'!B135</f>
        <v>PAK</v>
      </c>
      <c r="C133" s="157">
        <v>2015</v>
      </c>
      <c r="D133" s="157">
        <v>2015</v>
      </c>
      <c r="E133" s="157">
        <v>2015</v>
      </c>
      <c r="F133" s="157">
        <v>2015</v>
      </c>
      <c r="G133" s="157">
        <v>2015</v>
      </c>
      <c r="H133" s="157">
        <v>2015</v>
      </c>
      <c r="I133" s="157">
        <v>2015</v>
      </c>
      <c r="J133" s="157">
        <v>2016</v>
      </c>
      <c r="K133" s="157">
        <v>2016</v>
      </c>
      <c r="L133" s="157">
        <v>2016</v>
      </c>
      <c r="M133" s="159">
        <v>2019</v>
      </c>
      <c r="N133" s="159">
        <v>2019</v>
      </c>
      <c r="O133" s="159">
        <v>2018</v>
      </c>
      <c r="P133" s="159">
        <v>2018</v>
      </c>
      <c r="Q133" s="159">
        <v>2017</v>
      </c>
      <c r="R133" s="159">
        <v>2013</v>
      </c>
      <c r="S133" s="159">
        <v>2019</v>
      </c>
      <c r="T133" s="159">
        <v>2016</v>
      </c>
      <c r="U133" s="159">
        <v>2017</v>
      </c>
      <c r="V133" s="159">
        <v>2017</v>
      </c>
      <c r="W133" s="159">
        <v>2015</v>
      </c>
      <c r="X133" s="159">
        <v>2012</v>
      </c>
      <c r="Y133" s="159">
        <v>2010</v>
      </c>
      <c r="Z133" s="159">
        <v>2017</v>
      </c>
      <c r="AA133" s="159">
        <v>2017</v>
      </c>
      <c r="AB133" s="159">
        <v>2017</v>
      </c>
      <c r="AC133" s="159">
        <v>2015</v>
      </c>
      <c r="AD133" s="159">
        <v>2015</v>
      </c>
      <c r="AE133" s="159">
        <v>2012</v>
      </c>
      <c r="AF133" s="159">
        <v>2017</v>
      </c>
      <c r="AG133" s="158">
        <v>2010</v>
      </c>
      <c r="AH133" s="159">
        <v>2016</v>
      </c>
      <c r="AI133" s="159">
        <v>2017</v>
      </c>
      <c r="AJ133" s="159">
        <v>2018</v>
      </c>
      <c r="AK133" s="161" t="s">
        <v>1073</v>
      </c>
      <c r="AL133" s="161" t="s">
        <v>1073</v>
      </c>
      <c r="AM133" s="183">
        <v>43281</v>
      </c>
      <c r="AN133" s="159">
        <v>2016</v>
      </c>
      <c r="AO133" s="159">
        <v>2016</v>
      </c>
      <c r="AP133" s="159">
        <v>2014</v>
      </c>
      <c r="AQ133" s="159">
        <v>2014</v>
      </c>
      <c r="AR133" s="159">
        <v>2015</v>
      </c>
      <c r="AS133" s="159">
        <v>2017</v>
      </c>
      <c r="AT133" s="159">
        <v>2018</v>
      </c>
      <c r="AU133" s="159">
        <v>2016</v>
      </c>
      <c r="AV133" s="159">
        <v>2015</v>
      </c>
      <c r="AW133" s="159">
        <v>2016</v>
      </c>
      <c r="AX133" s="159">
        <v>2017</v>
      </c>
      <c r="AY133" s="159">
        <v>2014</v>
      </c>
      <c r="AZ133" s="166">
        <v>2015</v>
      </c>
      <c r="BA133" s="166">
        <v>2015</v>
      </c>
      <c r="BB133" s="159">
        <v>2017</v>
      </c>
      <c r="BC133" s="159">
        <v>2017</v>
      </c>
      <c r="BD133" s="159">
        <v>2015</v>
      </c>
      <c r="BE133" s="159"/>
      <c r="BF133" s="104"/>
    </row>
    <row r="134" spans="1:58" x14ac:dyDescent="0.35">
      <c r="A134" s="128" t="str">
        <f>'Indicator Data'!A136</f>
        <v>Palau</v>
      </c>
      <c r="B134" s="107" t="str">
        <f>'Indicator Data'!B136</f>
        <v>PLW</v>
      </c>
      <c r="C134" s="157">
        <v>2015</v>
      </c>
      <c r="D134" s="157">
        <v>2015</v>
      </c>
      <c r="E134" s="157">
        <v>2015</v>
      </c>
      <c r="F134" s="157">
        <v>2015</v>
      </c>
      <c r="G134" s="157">
        <v>2015</v>
      </c>
      <c r="H134" s="157">
        <v>2015</v>
      </c>
      <c r="I134" s="157">
        <v>2015</v>
      </c>
      <c r="J134" s="157">
        <v>2016</v>
      </c>
      <c r="K134" s="157">
        <v>2016</v>
      </c>
      <c r="L134" s="157">
        <v>2016</v>
      </c>
      <c r="M134" s="159">
        <v>2019</v>
      </c>
      <c r="N134" s="159">
        <v>2019</v>
      </c>
      <c r="O134" s="159">
        <v>2018</v>
      </c>
      <c r="P134" s="159">
        <v>2018</v>
      </c>
      <c r="Q134" s="159">
        <v>2017</v>
      </c>
      <c r="R134" s="159" t="s">
        <v>941</v>
      </c>
      <c r="S134" s="159">
        <v>2019</v>
      </c>
      <c r="T134" s="159">
        <v>2016</v>
      </c>
      <c r="U134" s="159">
        <v>2017</v>
      </c>
      <c r="V134" s="159">
        <v>2017</v>
      </c>
      <c r="W134" s="159">
        <v>2015</v>
      </c>
      <c r="X134" s="159">
        <v>2010</v>
      </c>
      <c r="Y134" s="159">
        <v>2010</v>
      </c>
      <c r="Z134" s="159">
        <v>2017</v>
      </c>
      <c r="AA134" s="159">
        <v>2017</v>
      </c>
      <c r="AB134" s="159" t="s">
        <v>941</v>
      </c>
      <c r="AC134" s="159">
        <v>2015</v>
      </c>
      <c r="AD134" s="159" t="s">
        <v>941</v>
      </c>
      <c r="AE134" s="159" t="s">
        <v>941</v>
      </c>
      <c r="AF134" s="159" t="s">
        <v>941</v>
      </c>
      <c r="AG134" s="158" t="s">
        <v>941</v>
      </c>
      <c r="AH134" s="159">
        <v>2016</v>
      </c>
      <c r="AI134" s="159">
        <v>2017</v>
      </c>
      <c r="AJ134" s="159">
        <v>2018</v>
      </c>
      <c r="AK134" s="161" t="s">
        <v>941</v>
      </c>
      <c r="AL134" s="161" t="s">
        <v>1073</v>
      </c>
      <c r="AM134" s="159" t="s">
        <v>941</v>
      </c>
      <c r="AN134" s="159">
        <v>2016</v>
      </c>
      <c r="AO134" s="159">
        <v>2016</v>
      </c>
      <c r="AP134" s="159" t="s">
        <v>941</v>
      </c>
      <c r="AQ134" s="159" t="s">
        <v>941</v>
      </c>
      <c r="AR134" s="159">
        <v>2013</v>
      </c>
      <c r="AS134" s="159">
        <v>2017</v>
      </c>
      <c r="AT134" s="159" t="s">
        <v>941</v>
      </c>
      <c r="AU134" s="159">
        <v>2016</v>
      </c>
      <c r="AV134" s="159">
        <v>2015</v>
      </c>
      <c r="AW134" s="159" t="s">
        <v>941</v>
      </c>
      <c r="AX134" s="159">
        <v>2015</v>
      </c>
      <c r="AY134" s="159">
        <v>2014</v>
      </c>
      <c r="AZ134" s="166">
        <v>2015</v>
      </c>
      <c r="BA134" s="166">
        <v>2011</v>
      </c>
      <c r="BB134" s="159">
        <v>2017</v>
      </c>
      <c r="BC134" s="159">
        <v>2017</v>
      </c>
      <c r="BD134" s="159">
        <v>2015</v>
      </c>
      <c r="BE134" s="159"/>
      <c r="BF134" s="104"/>
    </row>
    <row r="135" spans="1:58" x14ac:dyDescent="0.35">
      <c r="A135" s="128" t="str">
        <f>'Indicator Data'!A137</f>
        <v>Palestine</v>
      </c>
      <c r="B135" s="107" t="str">
        <f>'Indicator Data'!B137</f>
        <v>PSE</v>
      </c>
      <c r="C135" s="157">
        <v>2015</v>
      </c>
      <c r="D135" s="157">
        <v>2015</v>
      </c>
      <c r="E135" s="157">
        <v>2015</v>
      </c>
      <c r="F135" s="157">
        <v>2015</v>
      </c>
      <c r="G135" s="157">
        <v>2015</v>
      </c>
      <c r="H135" s="157">
        <v>2015</v>
      </c>
      <c r="I135" s="157">
        <v>2015</v>
      </c>
      <c r="J135" s="157">
        <v>2016</v>
      </c>
      <c r="K135" s="157">
        <v>2016</v>
      </c>
      <c r="L135" s="157">
        <v>2016</v>
      </c>
      <c r="M135" s="159">
        <v>2019</v>
      </c>
      <c r="N135" s="159">
        <v>2019</v>
      </c>
      <c r="O135" s="159">
        <v>2018</v>
      </c>
      <c r="P135" s="159">
        <v>2018</v>
      </c>
      <c r="Q135" s="159">
        <v>2017</v>
      </c>
      <c r="R135" s="159">
        <v>2014</v>
      </c>
      <c r="S135" s="159">
        <v>2019</v>
      </c>
      <c r="T135" s="159">
        <v>2016</v>
      </c>
      <c r="U135" s="159">
        <v>2017</v>
      </c>
      <c r="V135" s="159">
        <v>2017</v>
      </c>
      <c r="W135" s="159">
        <v>2015</v>
      </c>
      <c r="X135" s="159">
        <v>2014</v>
      </c>
      <c r="Y135" s="159">
        <v>2012</v>
      </c>
      <c r="Z135" s="159">
        <v>2012</v>
      </c>
      <c r="AA135" s="159">
        <v>2017</v>
      </c>
      <c r="AB135" s="159" t="s">
        <v>941</v>
      </c>
      <c r="AC135" s="159" t="s">
        <v>941</v>
      </c>
      <c r="AD135" s="159">
        <v>2015</v>
      </c>
      <c r="AE135" s="159" t="s">
        <v>941</v>
      </c>
      <c r="AF135" s="159" t="s">
        <v>941</v>
      </c>
      <c r="AG135" s="158">
        <v>2009</v>
      </c>
      <c r="AH135" s="159">
        <v>2016</v>
      </c>
      <c r="AI135" s="159">
        <v>2017</v>
      </c>
      <c r="AJ135" s="159">
        <v>2018</v>
      </c>
      <c r="AK135" s="161" t="s">
        <v>1073</v>
      </c>
      <c r="AL135" s="161" t="s">
        <v>1073</v>
      </c>
      <c r="AM135" s="159" t="s">
        <v>941</v>
      </c>
      <c r="AN135" s="159">
        <v>2016</v>
      </c>
      <c r="AO135" s="159">
        <v>2016</v>
      </c>
      <c r="AP135" s="159" t="s">
        <v>941</v>
      </c>
      <c r="AQ135" s="159" t="s">
        <v>941</v>
      </c>
      <c r="AR135" s="159">
        <v>2015</v>
      </c>
      <c r="AS135" s="159">
        <v>2017</v>
      </c>
      <c r="AT135" s="159" t="s">
        <v>941</v>
      </c>
      <c r="AU135" s="159">
        <v>2016</v>
      </c>
      <c r="AV135" s="159">
        <v>2016</v>
      </c>
      <c r="AW135" s="159">
        <v>2016</v>
      </c>
      <c r="AX135" s="159">
        <v>2017</v>
      </c>
      <c r="AY135" s="159">
        <v>2014</v>
      </c>
      <c r="AZ135" s="166">
        <v>2015</v>
      </c>
      <c r="BA135" s="166">
        <v>2015</v>
      </c>
      <c r="BB135" s="159">
        <v>2017</v>
      </c>
      <c r="BC135" s="159">
        <v>2017</v>
      </c>
      <c r="BD135" s="159">
        <v>2015</v>
      </c>
      <c r="BE135" s="159"/>
      <c r="BF135" s="104"/>
    </row>
    <row r="136" spans="1:58" x14ac:dyDescent="0.35">
      <c r="A136" s="128" t="str">
        <f>'Indicator Data'!A138</f>
        <v>Panama</v>
      </c>
      <c r="B136" s="107" t="str">
        <f>'Indicator Data'!B138</f>
        <v>PAN</v>
      </c>
      <c r="C136" s="157">
        <v>2015</v>
      </c>
      <c r="D136" s="157">
        <v>2015</v>
      </c>
      <c r="E136" s="157">
        <v>2015</v>
      </c>
      <c r="F136" s="157">
        <v>2015</v>
      </c>
      <c r="G136" s="157">
        <v>2015</v>
      </c>
      <c r="H136" s="157">
        <v>2015</v>
      </c>
      <c r="I136" s="157">
        <v>2015</v>
      </c>
      <c r="J136" s="157">
        <v>2016</v>
      </c>
      <c r="K136" s="157">
        <v>2016</v>
      </c>
      <c r="L136" s="157">
        <v>2016</v>
      </c>
      <c r="M136" s="159">
        <v>2019</v>
      </c>
      <c r="N136" s="159">
        <v>2019</v>
      </c>
      <c r="O136" s="159">
        <v>2018</v>
      </c>
      <c r="P136" s="159">
        <v>2018</v>
      </c>
      <c r="Q136" s="159">
        <v>2017</v>
      </c>
      <c r="R136" s="159" t="s">
        <v>941</v>
      </c>
      <c r="S136" s="159">
        <v>2019</v>
      </c>
      <c r="T136" s="159">
        <v>2016</v>
      </c>
      <c r="U136" s="159">
        <v>2017</v>
      </c>
      <c r="V136" s="159">
        <v>2017</v>
      </c>
      <c r="W136" s="159">
        <v>2015</v>
      </c>
      <c r="X136" s="159">
        <v>2008</v>
      </c>
      <c r="Y136" s="159">
        <v>2013</v>
      </c>
      <c r="Z136" s="159">
        <v>2017</v>
      </c>
      <c r="AA136" s="159">
        <v>2017</v>
      </c>
      <c r="AB136" s="159">
        <v>2017</v>
      </c>
      <c r="AC136" s="159">
        <v>2015</v>
      </c>
      <c r="AD136" s="159">
        <v>2015</v>
      </c>
      <c r="AE136" s="159">
        <v>2012</v>
      </c>
      <c r="AF136" s="159">
        <v>2017</v>
      </c>
      <c r="AG136" s="158">
        <v>2016</v>
      </c>
      <c r="AH136" s="159">
        <v>2016</v>
      </c>
      <c r="AI136" s="159">
        <v>2017</v>
      </c>
      <c r="AJ136" s="159">
        <v>2018</v>
      </c>
      <c r="AK136" s="161" t="s">
        <v>941</v>
      </c>
      <c r="AL136" s="161" t="s">
        <v>1073</v>
      </c>
      <c r="AM136" s="159" t="s">
        <v>941</v>
      </c>
      <c r="AN136" s="159">
        <v>2016</v>
      </c>
      <c r="AO136" s="159">
        <v>2016</v>
      </c>
      <c r="AP136" s="159">
        <v>2014</v>
      </c>
      <c r="AQ136" s="159">
        <v>2014</v>
      </c>
      <c r="AR136" s="159">
        <v>2013</v>
      </c>
      <c r="AS136" s="159">
        <v>2017</v>
      </c>
      <c r="AT136" s="159">
        <v>2018</v>
      </c>
      <c r="AU136" s="159">
        <v>2016</v>
      </c>
      <c r="AV136" s="159">
        <v>2015</v>
      </c>
      <c r="AW136" s="159">
        <v>2016</v>
      </c>
      <c r="AX136" s="159">
        <v>2017</v>
      </c>
      <c r="AY136" s="159">
        <v>2014</v>
      </c>
      <c r="AZ136" s="166">
        <v>2015</v>
      </c>
      <c r="BA136" s="166">
        <v>2015</v>
      </c>
      <c r="BB136" s="159">
        <v>2017</v>
      </c>
      <c r="BC136" s="159">
        <v>2017</v>
      </c>
      <c r="BD136" s="159">
        <v>2015</v>
      </c>
      <c r="BE136" s="159"/>
      <c r="BF136" s="104"/>
    </row>
    <row r="137" spans="1:58" x14ac:dyDescent="0.35">
      <c r="A137" s="128" t="str">
        <f>'Indicator Data'!A139</f>
        <v>Papua New Guinea</v>
      </c>
      <c r="B137" s="107" t="str">
        <f>'Indicator Data'!B139</f>
        <v>PNG</v>
      </c>
      <c r="C137" s="157">
        <v>2015</v>
      </c>
      <c r="D137" s="157">
        <v>2015</v>
      </c>
      <c r="E137" s="157">
        <v>2015</v>
      </c>
      <c r="F137" s="157">
        <v>2015</v>
      </c>
      <c r="G137" s="157">
        <v>2015</v>
      </c>
      <c r="H137" s="157">
        <v>2015</v>
      </c>
      <c r="I137" s="157">
        <v>2015</v>
      </c>
      <c r="J137" s="157">
        <v>2016</v>
      </c>
      <c r="K137" s="157">
        <v>2016</v>
      </c>
      <c r="L137" s="157">
        <v>2016</v>
      </c>
      <c r="M137" s="159">
        <v>2019</v>
      </c>
      <c r="N137" s="159">
        <v>2019</v>
      </c>
      <c r="O137" s="159">
        <v>2018</v>
      </c>
      <c r="P137" s="159">
        <v>2018</v>
      </c>
      <c r="Q137" s="159">
        <v>2017</v>
      </c>
      <c r="R137" s="159" t="s">
        <v>941</v>
      </c>
      <c r="S137" s="159">
        <v>2019</v>
      </c>
      <c r="T137" s="159">
        <v>2016</v>
      </c>
      <c r="U137" s="159">
        <v>2017</v>
      </c>
      <c r="V137" s="159">
        <v>2017</v>
      </c>
      <c r="W137" s="159">
        <v>2015</v>
      </c>
      <c r="X137" s="159">
        <v>2011</v>
      </c>
      <c r="Y137" s="159">
        <v>2010</v>
      </c>
      <c r="Z137" s="159">
        <v>2017</v>
      </c>
      <c r="AA137" s="159">
        <v>2017</v>
      </c>
      <c r="AB137" s="159">
        <v>2017</v>
      </c>
      <c r="AC137" s="159">
        <v>2015</v>
      </c>
      <c r="AD137" s="159">
        <v>2015</v>
      </c>
      <c r="AE137" s="159">
        <v>2012</v>
      </c>
      <c r="AF137" s="159">
        <v>2017</v>
      </c>
      <c r="AG137" s="158">
        <v>2009</v>
      </c>
      <c r="AH137" s="159">
        <v>2016</v>
      </c>
      <c r="AI137" s="159">
        <v>2017</v>
      </c>
      <c r="AJ137" s="159">
        <v>2018</v>
      </c>
      <c r="AK137" s="161" t="s">
        <v>1073</v>
      </c>
      <c r="AL137" s="161" t="s">
        <v>1073</v>
      </c>
      <c r="AM137" s="159" t="s">
        <v>941</v>
      </c>
      <c r="AN137" s="159">
        <v>2016</v>
      </c>
      <c r="AO137" s="159">
        <v>2016</v>
      </c>
      <c r="AP137" s="159" t="s">
        <v>941</v>
      </c>
      <c r="AQ137" s="159" t="s">
        <v>941</v>
      </c>
      <c r="AR137" s="159">
        <v>2013</v>
      </c>
      <c r="AS137" s="159">
        <v>2017</v>
      </c>
      <c r="AT137" s="159">
        <v>2018</v>
      </c>
      <c r="AU137" s="159">
        <v>2016</v>
      </c>
      <c r="AV137" s="159">
        <v>2015</v>
      </c>
      <c r="AW137" s="159">
        <v>2016</v>
      </c>
      <c r="AX137" s="159">
        <v>2016</v>
      </c>
      <c r="AY137" s="159">
        <v>2014</v>
      </c>
      <c r="AZ137" s="166">
        <v>2015</v>
      </c>
      <c r="BA137" s="166">
        <v>2015</v>
      </c>
      <c r="BB137" s="159">
        <v>2017</v>
      </c>
      <c r="BC137" s="159">
        <v>2017</v>
      </c>
      <c r="BD137" s="159">
        <v>2015</v>
      </c>
      <c r="BE137" s="159"/>
      <c r="BF137" s="104"/>
    </row>
    <row r="138" spans="1:58" x14ac:dyDescent="0.35">
      <c r="A138" s="128" t="str">
        <f>'Indicator Data'!A140</f>
        <v>Paraguay</v>
      </c>
      <c r="B138" s="107" t="str">
        <f>'Indicator Data'!B140</f>
        <v>PRY</v>
      </c>
      <c r="C138" s="157">
        <v>2015</v>
      </c>
      <c r="D138" s="157">
        <v>2015</v>
      </c>
      <c r="E138" s="157">
        <v>2015</v>
      </c>
      <c r="F138" s="157">
        <v>2015</v>
      </c>
      <c r="G138" s="157">
        <v>2015</v>
      </c>
      <c r="H138" s="157">
        <v>2015</v>
      </c>
      <c r="I138" s="157">
        <v>2015</v>
      </c>
      <c r="J138" s="157">
        <v>2016</v>
      </c>
      <c r="K138" s="157">
        <v>2016</v>
      </c>
      <c r="L138" s="157">
        <v>2016</v>
      </c>
      <c r="M138" s="159">
        <v>2019</v>
      </c>
      <c r="N138" s="159">
        <v>2019</v>
      </c>
      <c r="O138" s="159">
        <v>2018</v>
      </c>
      <c r="P138" s="159">
        <v>2018</v>
      </c>
      <c r="Q138" s="159">
        <v>2017</v>
      </c>
      <c r="R138" s="159">
        <v>2016</v>
      </c>
      <c r="S138" s="159">
        <v>2019</v>
      </c>
      <c r="T138" s="159">
        <v>2016</v>
      </c>
      <c r="U138" s="159">
        <v>2017</v>
      </c>
      <c r="V138" s="159">
        <v>2017</v>
      </c>
      <c r="W138" s="159">
        <v>2015</v>
      </c>
      <c r="X138" s="159">
        <v>2016</v>
      </c>
      <c r="Y138" s="159">
        <v>2012</v>
      </c>
      <c r="Z138" s="159">
        <v>2017</v>
      </c>
      <c r="AA138" s="159">
        <v>2017</v>
      </c>
      <c r="AB138" s="159">
        <v>2017</v>
      </c>
      <c r="AC138" s="159">
        <v>2015</v>
      </c>
      <c r="AD138" s="159">
        <v>2015</v>
      </c>
      <c r="AE138" s="159">
        <v>2012</v>
      </c>
      <c r="AF138" s="159">
        <v>2017</v>
      </c>
      <c r="AG138" s="158">
        <v>2016</v>
      </c>
      <c r="AH138" s="159">
        <v>2016</v>
      </c>
      <c r="AI138" s="159">
        <v>2017</v>
      </c>
      <c r="AJ138" s="159">
        <v>2018</v>
      </c>
      <c r="AK138" s="161" t="s">
        <v>941</v>
      </c>
      <c r="AL138" s="161" t="s">
        <v>1073</v>
      </c>
      <c r="AM138" s="159" t="s">
        <v>941</v>
      </c>
      <c r="AN138" s="159">
        <v>2016</v>
      </c>
      <c r="AO138" s="159">
        <v>2016</v>
      </c>
      <c r="AP138" s="159">
        <v>2013</v>
      </c>
      <c r="AQ138" s="159">
        <v>2013</v>
      </c>
      <c r="AR138" s="159">
        <v>2013</v>
      </c>
      <c r="AS138" s="159">
        <v>2017</v>
      </c>
      <c r="AT138" s="159">
        <v>2018</v>
      </c>
      <c r="AU138" s="159">
        <v>2016</v>
      </c>
      <c r="AV138" s="159">
        <v>2015</v>
      </c>
      <c r="AW138" s="159">
        <v>2016</v>
      </c>
      <c r="AX138" s="159">
        <v>2017</v>
      </c>
      <c r="AY138" s="159">
        <v>2014</v>
      </c>
      <c r="AZ138" s="166">
        <v>2015</v>
      </c>
      <c r="BA138" s="166">
        <v>2015</v>
      </c>
      <c r="BB138" s="159">
        <v>2017</v>
      </c>
      <c r="BC138" s="159">
        <v>2017</v>
      </c>
      <c r="BD138" s="159">
        <v>2015</v>
      </c>
      <c r="BE138" s="159"/>
      <c r="BF138" s="104"/>
    </row>
    <row r="139" spans="1:58" x14ac:dyDescent="0.35">
      <c r="A139" s="128" t="str">
        <f>'Indicator Data'!A141</f>
        <v>Peru</v>
      </c>
      <c r="B139" s="107" t="str">
        <f>'Indicator Data'!B141</f>
        <v>PER</v>
      </c>
      <c r="C139" s="157">
        <v>2015</v>
      </c>
      <c r="D139" s="157">
        <v>2015</v>
      </c>
      <c r="E139" s="157">
        <v>2015</v>
      </c>
      <c r="F139" s="157">
        <v>2015</v>
      </c>
      <c r="G139" s="157">
        <v>2015</v>
      </c>
      <c r="H139" s="157">
        <v>2015</v>
      </c>
      <c r="I139" s="157">
        <v>2015</v>
      </c>
      <c r="J139" s="157">
        <v>2016</v>
      </c>
      <c r="K139" s="157">
        <v>2016</v>
      </c>
      <c r="L139" s="157">
        <v>2016</v>
      </c>
      <c r="M139" s="159">
        <v>2019</v>
      </c>
      <c r="N139" s="159">
        <v>2019</v>
      </c>
      <c r="O139" s="159">
        <v>2018</v>
      </c>
      <c r="P139" s="159">
        <v>2018</v>
      </c>
      <c r="Q139" s="159">
        <v>2017</v>
      </c>
      <c r="R139" s="159">
        <v>2012</v>
      </c>
      <c r="S139" s="159">
        <v>2019</v>
      </c>
      <c r="T139" s="159">
        <v>2016</v>
      </c>
      <c r="U139" s="159">
        <v>2017</v>
      </c>
      <c r="V139" s="159">
        <v>2017</v>
      </c>
      <c r="W139" s="159">
        <v>2015</v>
      </c>
      <c r="X139" s="159">
        <v>2016</v>
      </c>
      <c r="Y139" s="159">
        <v>2012</v>
      </c>
      <c r="Z139" s="159">
        <v>2017</v>
      </c>
      <c r="AA139" s="159">
        <v>2017</v>
      </c>
      <c r="AB139" s="159">
        <v>2017</v>
      </c>
      <c r="AC139" s="159">
        <v>2015</v>
      </c>
      <c r="AD139" s="159">
        <v>2015</v>
      </c>
      <c r="AE139" s="159">
        <v>2012</v>
      </c>
      <c r="AF139" s="159">
        <v>2017</v>
      </c>
      <c r="AG139" s="158">
        <v>2016</v>
      </c>
      <c r="AH139" s="159">
        <v>2016</v>
      </c>
      <c r="AI139" s="159">
        <v>2017</v>
      </c>
      <c r="AJ139" s="159">
        <v>2018</v>
      </c>
      <c r="AK139" s="161" t="s">
        <v>1072</v>
      </c>
      <c r="AL139" s="161" t="s">
        <v>1073</v>
      </c>
      <c r="AM139" s="159" t="s">
        <v>941</v>
      </c>
      <c r="AN139" s="159">
        <v>2016</v>
      </c>
      <c r="AO139" s="159">
        <v>2016</v>
      </c>
      <c r="AP139" s="159">
        <v>2014</v>
      </c>
      <c r="AQ139" s="159">
        <v>2014</v>
      </c>
      <c r="AR139" s="159">
        <v>2015</v>
      </c>
      <c r="AS139" s="159">
        <v>2017</v>
      </c>
      <c r="AT139" s="159">
        <v>2018</v>
      </c>
      <c r="AU139" s="159">
        <v>2016</v>
      </c>
      <c r="AV139" s="159">
        <v>2016</v>
      </c>
      <c r="AW139" s="159">
        <v>2016</v>
      </c>
      <c r="AX139" s="159">
        <v>2017</v>
      </c>
      <c r="AY139" s="159">
        <v>2014</v>
      </c>
      <c r="AZ139" s="166">
        <v>2015</v>
      </c>
      <c r="BA139" s="166">
        <v>2015</v>
      </c>
      <c r="BB139" s="159">
        <v>2017</v>
      </c>
      <c r="BC139" s="159">
        <v>2017</v>
      </c>
      <c r="BD139" s="159">
        <v>2015</v>
      </c>
      <c r="BE139" s="159"/>
      <c r="BF139" s="104"/>
    </row>
    <row r="140" spans="1:58" x14ac:dyDescent="0.35">
      <c r="A140" s="128" t="str">
        <f>'Indicator Data'!A142</f>
        <v>Philippines</v>
      </c>
      <c r="B140" s="107" t="str">
        <f>'Indicator Data'!B142</f>
        <v>PHL</v>
      </c>
      <c r="C140" s="157">
        <v>2015</v>
      </c>
      <c r="D140" s="157">
        <v>2015</v>
      </c>
      <c r="E140" s="157">
        <v>2015</v>
      </c>
      <c r="F140" s="157">
        <v>2015</v>
      </c>
      <c r="G140" s="157">
        <v>2015</v>
      </c>
      <c r="H140" s="157">
        <v>2015</v>
      </c>
      <c r="I140" s="157">
        <v>2015</v>
      </c>
      <c r="J140" s="157">
        <v>2016</v>
      </c>
      <c r="K140" s="157">
        <v>2016</v>
      </c>
      <c r="L140" s="157">
        <v>2016</v>
      </c>
      <c r="M140" s="159">
        <v>2019</v>
      </c>
      <c r="N140" s="159">
        <v>2019</v>
      </c>
      <c r="O140" s="159">
        <v>2018</v>
      </c>
      <c r="P140" s="159">
        <v>2018</v>
      </c>
      <c r="Q140" s="159">
        <v>2017</v>
      </c>
      <c r="R140" s="159">
        <v>2013</v>
      </c>
      <c r="S140" s="159">
        <v>2019</v>
      </c>
      <c r="T140" s="159">
        <v>2016</v>
      </c>
      <c r="U140" s="159">
        <v>2017</v>
      </c>
      <c r="V140" s="159">
        <v>2017</v>
      </c>
      <c r="W140" s="159">
        <v>2015</v>
      </c>
      <c r="X140" s="159">
        <v>2011</v>
      </c>
      <c r="Y140" s="159" t="s">
        <v>941</v>
      </c>
      <c r="Z140" s="159">
        <v>2017</v>
      </c>
      <c r="AA140" s="159">
        <v>2017</v>
      </c>
      <c r="AB140" s="159">
        <v>2017</v>
      </c>
      <c r="AC140" s="159">
        <v>2015</v>
      </c>
      <c r="AD140" s="159">
        <v>2015</v>
      </c>
      <c r="AE140" s="159">
        <v>2012</v>
      </c>
      <c r="AF140" s="159">
        <v>2017</v>
      </c>
      <c r="AG140" s="158">
        <v>2012</v>
      </c>
      <c r="AH140" s="159">
        <v>2016</v>
      </c>
      <c r="AI140" s="159">
        <v>2017</v>
      </c>
      <c r="AJ140" s="159">
        <v>2018</v>
      </c>
      <c r="AK140" s="161" t="s">
        <v>1073</v>
      </c>
      <c r="AL140" s="161" t="s">
        <v>1073</v>
      </c>
      <c r="AM140" s="159" t="s">
        <v>941</v>
      </c>
      <c r="AN140" s="159">
        <v>2016</v>
      </c>
      <c r="AO140" s="159">
        <v>2016</v>
      </c>
      <c r="AP140" s="159">
        <v>2014</v>
      </c>
      <c r="AQ140" s="159">
        <v>2014</v>
      </c>
      <c r="AR140" s="159">
        <v>2015</v>
      </c>
      <c r="AS140" s="159">
        <v>2017</v>
      </c>
      <c r="AT140" s="159">
        <v>2018</v>
      </c>
      <c r="AU140" s="159">
        <v>2016</v>
      </c>
      <c r="AV140" s="159">
        <v>2015</v>
      </c>
      <c r="AW140" s="159">
        <v>2016</v>
      </c>
      <c r="AX140" s="159">
        <v>2017</v>
      </c>
      <c r="AY140" s="159">
        <v>2014</v>
      </c>
      <c r="AZ140" s="166">
        <v>2015</v>
      </c>
      <c r="BA140" s="166">
        <v>2015</v>
      </c>
      <c r="BB140" s="159">
        <v>2017</v>
      </c>
      <c r="BC140" s="159">
        <v>2017</v>
      </c>
      <c r="BD140" s="159">
        <v>2015</v>
      </c>
      <c r="BE140" s="159"/>
      <c r="BF140" s="104"/>
    </row>
    <row r="141" spans="1:58" x14ac:dyDescent="0.35">
      <c r="A141" s="128" t="str">
        <f>'Indicator Data'!A143</f>
        <v>Poland</v>
      </c>
      <c r="B141" s="107" t="str">
        <f>'Indicator Data'!B143</f>
        <v>POL</v>
      </c>
      <c r="C141" s="157">
        <v>2015</v>
      </c>
      <c r="D141" s="157">
        <v>2015</v>
      </c>
      <c r="E141" s="157">
        <v>2015</v>
      </c>
      <c r="F141" s="157">
        <v>2015</v>
      </c>
      <c r="G141" s="157">
        <v>2015</v>
      </c>
      <c r="H141" s="157">
        <v>2015</v>
      </c>
      <c r="I141" s="157">
        <v>2015</v>
      </c>
      <c r="J141" s="157">
        <v>2016</v>
      </c>
      <c r="K141" s="157">
        <v>2016</v>
      </c>
      <c r="L141" s="157">
        <v>2016</v>
      </c>
      <c r="M141" s="159">
        <v>2019</v>
      </c>
      <c r="N141" s="159">
        <v>2019</v>
      </c>
      <c r="O141" s="159">
        <v>2018</v>
      </c>
      <c r="P141" s="159">
        <v>2018</v>
      </c>
      <c r="Q141" s="159">
        <v>2017</v>
      </c>
      <c r="R141" s="159" t="s">
        <v>941</v>
      </c>
      <c r="S141" s="159">
        <v>2019</v>
      </c>
      <c r="T141" s="159">
        <v>2016</v>
      </c>
      <c r="U141" s="159">
        <v>2017</v>
      </c>
      <c r="V141" s="159" t="s">
        <v>941</v>
      </c>
      <c r="W141" s="159">
        <v>2015</v>
      </c>
      <c r="X141" s="159" t="s">
        <v>941</v>
      </c>
      <c r="Y141" s="159">
        <v>2012</v>
      </c>
      <c r="Z141" s="159">
        <v>2017</v>
      </c>
      <c r="AA141" s="159">
        <v>2017</v>
      </c>
      <c r="AB141" s="159">
        <v>2014</v>
      </c>
      <c r="AC141" s="159">
        <v>2015</v>
      </c>
      <c r="AD141" s="159">
        <v>2015</v>
      </c>
      <c r="AE141" s="159" t="s">
        <v>941</v>
      </c>
      <c r="AF141" s="159">
        <v>2017</v>
      </c>
      <c r="AG141" s="158">
        <v>2014</v>
      </c>
      <c r="AH141" s="159">
        <v>2016</v>
      </c>
      <c r="AI141" s="159">
        <v>2017</v>
      </c>
      <c r="AJ141" s="159">
        <v>2018</v>
      </c>
      <c r="AK141" s="161" t="s">
        <v>941</v>
      </c>
      <c r="AL141" s="161" t="s">
        <v>1073</v>
      </c>
      <c r="AM141" s="159" t="s">
        <v>941</v>
      </c>
      <c r="AN141" s="159">
        <v>2016</v>
      </c>
      <c r="AO141" s="159">
        <v>2016</v>
      </c>
      <c r="AP141" s="159">
        <v>2014</v>
      </c>
      <c r="AQ141" s="159">
        <v>2014</v>
      </c>
      <c r="AR141" s="159">
        <v>2015</v>
      </c>
      <c r="AS141" s="159">
        <v>2017</v>
      </c>
      <c r="AT141" s="159">
        <v>2018</v>
      </c>
      <c r="AU141" s="159">
        <v>2016</v>
      </c>
      <c r="AV141" s="159">
        <v>2015</v>
      </c>
      <c r="AW141" s="159">
        <v>2016</v>
      </c>
      <c r="AX141" s="159">
        <v>2017</v>
      </c>
      <c r="AY141" s="159">
        <v>2014</v>
      </c>
      <c r="AZ141" s="166">
        <v>2015</v>
      </c>
      <c r="BA141" s="166">
        <v>2015</v>
      </c>
      <c r="BB141" s="159">
        <v>2017</v>
      </c>
      <c r="BC141" s="159">
        <v>2017</v>
      </c>
      <c r="BD141" s="159">
        <v>2015</v>
      </c>
      <c r="BE141" s="159"/>
      <c r="BF141" s="104"/>
    </row>
    <row r="142" spans="1:58" x14ac:dyDescent="0.35">
      <c r="A142" s="128" t="str">
        <f>'Indicator Data'!A144</f>
        <v>Portugal</v>
      </c>
      <c r="B142" s="107" t="str">
        <f>'Indicator Data'!B144</f>
        <v>PRT</v>
      </c>
      <c r="C142" s="157">
        <v>2015</v>
      </c>
      <c r="D142" s="157">
        <v>2015</v>
      </c>
      <c r="E142" s="157">
        <v>2015</v>
      </c>
      <c r="F142" s="157">
        <v>2015</v>
      </c>
      <c r="G142" s="157">
        <v>2015</v>
      </c>
      <c r="H142" s="157">
        <v>2015</v>
      </c>
      <c r="I142" s="157">
        <v>2015</v>
      </c>
      <c r="J142" s="157">
        <v>2016</v>
      </c>
      <c r="K142" s="157">
        <v>2016</v>
      </c>
      <c r="L142" s="157">
        <v>2016</v>
      </c>
      <c r="M142" s="159">
        <v>2019</v>
      </c>
      <c r="N142" s="159">
        <v>2019</v>
      </c>
      <c r="O142" s="159">
        <v>2018</v>
      </c>
      <c r="P142" s="159">
        <v>2018</v>
      </c>
      <c r="Q142" s="159">
        <v>2017</v>
      </c>
      <c r="R142" s="159" t="s">
        <v>941</v>
      </c>
      <c r="S142" s="159">
        <v>2019</v>
      </c>
      <c r="T142" s="159">
        <v>2016</v>
      </c>
      <c r="U142" s="159">
        <v>2017</v>
      </c>
      <c r="V142" s="159" t="s">
        <v>941</v>
      </c>
      <c r="W142" s="159">
        <v>2015</v>
      </c>
      <c r="X142" s="159" t="s">
        <v>941</v>
      </c>
      <c r="Y142" s="159">
        <v>2012</v>
      </c>
      <c r="Z142" s="159">
        <v>2017</v>
      </c>
      <c r="AA142" s="159">
        <v>2017</v>
      </c>
      <c r="AB142" s="159">
        <v>2017</v>
      </c>
      <c r="AC142" s="159">
        <v>2015</v>
      </c>
      <c r="AD142" s="159">
        <v>2015</v>
      </c>
      <c r="AE142" s="159" t="s">
        <v>941</v>
      </c>
      <c r="AF142" s="159">
        <v>2017</v>
      </c>
      <c r="AG142" s="158">
        <v>2012</v>
      </c>
      <c r="AH142" s="159">
        <v>2016</v>
      </c>
      <c r="AI142" s="159">
        <v>2017</v>
      </c>
      <c r="AJ142" s="159">
        <v>2018</v>
      </c>
      <c r="AK142" s="161" t="s">
        <v>941</v>
      </c>
      <c r="AL142" s="161" t="s">
        <v>1073</v>
      </c>
      <c r="AM142" s="159" t="s">
        <v>941</v>
      </c>
      <c r="AN142" s="159">
        <v>2016</v>
      </c>
      <c r="AO142" s="159">
        <v>2016</v>
      </c>
      <c r="AP142" s="159">
        <v>2014</v>
      </c>
      <c r="AQ142" s="159">
        <v>2014</v>
      </c>
      <c r="AR142" s="159">
        <v>2015</v>
      </c>
      <c r="AS142" s="159">
        <v>2017</v>
      </c>
      <c r="AT142" s="159">
        <v>2018</v>
      </c>
      <c r="AU142" s="159">
        <v>2016</v>
      </c>
      <c r="AV142" s="159">
        <v>2015</v>
      </c>
      <c r="AW142" s="159">
        <v>2014</v>
      </c>
      <c r="AX142" s="159">
        <v>2017</v>
      </c>
      <c r="AY142" s="159">
        <v>2014</v>
      </c>
      <c r="AZ142" s="166">
        <v>2015</v>
      </c>
      <c r="BA142" s="166">
        <v>2015</v>
      </c>
      <c r="BB142" s="159">
        <v>2017</v>
      </c>
      <c r="BC142" s="159">
        <v>2017</v>
      </c>
      <c r="BD142" s="159">
        <v>2015</v>
      </c>
      <c r="BE142" s="159"/>
      <c r="BF142" s="104"/>
    </row>
    <row r="143" spans="1:58" x14ac:dyDescent="0.35">
      <c r="A143" s="128" t="str">
        <f>'Indicator Data'!A145</f>
        <v>Qatar</v>
      </c>
      <c r="B143" s="107" t="str">
        <f>'Indicator Data'!B145</f>
        <v>QAT</v>
      </c>
      <c r="C143" s="157">
        <v>2015</v>
      </c>
      <c r="D143" s="157">
        <v>2015</v>
      </c>
      <c r="E143" s="157">
        <v>2015</v>
      </c>
      <c r="F143" s="157">
        <v>2015</v>
      </c>
      <c r="G143" s="157">
        <v>2015</v>
      </c>
      <c r="H143" s="157">
        <v>2015</v>
      </c>
      <c r="I143" s="157">
        <v>2015</v>
      </c>
      <c r="J143" s="157">
        <v>2016</v>
      </c>
      <c r="K143" s="157">
        <v>2016</v>
      </c>
      <c r="L143" s="157">
        <v>2016</v>
      </c>
      <c r="M143" s="159">
        <v>2019</v>
      </c>
      <c r="N143" s="159">
        <v>2019</v>
      </c>
      <c r="O143" s="159">
        <v>2018</v>
      </c>
      <c r="P143" s="159">
        <v>2018</v>
      </c>
      <c r="Q143" s="159">
        <v>2017</v>
      </c>
      <c r="R143" s="159" t="s">
        <v>941</v>
      </c>
      <c r="S143" s="159">
        <v>2019</v>
      </c>
      <c r="T143" s="159">
        <v>2016</v>
      </c>
      <c r="U143" s="159">
        <v>2017</v>
      </c>
      <c r="V143" s="159" t="s">
        <v>941</v>
      </c>
      <c r="W143" s="159">
        <v>2015</v>
      </c>
      <c r="X143" s="159" t="s">
        <v>941</v>
      </c>
      <c r="Y143" s="159">
        <v>2010</v>
      </c>
      <c r="Z143" s="159">
        <v>2017</v>
      </c>
      <c r="AA143" s="159">
        <v>2017</v>
      </c>
      <c r="AB143" s="159">
        <v>2017</v>
      </c>
      <c r="AC143" s="159">
        <v>2015</v>
      </c>
      <c r="AD143" s="159">
        <v>2015</v>
      </c>
      <c r="AE143" s="159" t="s">
        <v>941</v>
      </c>
      <c r="AF143" s="159">
        <v>2017</v>
      </c>
      <c r="AG143" s="158" t="s">
        <v>941</v>
      </c>
      <c r="AH143" s="159">
        <v>2016</v>
      </c>
      <c r="AI143" s="159">
        <v>2017</v>
      </c>
      <c r="AJ143" s="159">
        <v>2018</v>
      </c>
      <c r="AK143" s="161" t="s">
        <v>941</v>
      </c>
      <c r="AL143" s="161" t="s">
        <v>1073</v>
      </c>
      <c r="AM143" s="159" t="s">
        <v>941</v>
      </c>
      <c r="AN143" s="159">
        <v>2016</v>
      </c>
      <c r="AO143" s="159">
        <v>2016</v>
      </c>
      <c r="AP143" s="159">
        <v>2014</v>
      </c>
      <c r="AQ143" s="159">
        <v>2014</v>
      </c>
      <c r="AR143" s="159">
        <v>2015</v>
      </c>
      <c r="AS143" s="159">
        <v>2017</v>
      </c>
      <c r="AT143" s="159">
        <v>2018</v>
      </c>
      <c r="AU143" s="159">
        <v>2016</v>
      </c>
      <c r="AV143" s="159">
        <v>2015</v>
      </c>
      <c r="AW143" s="159">
        <v>2016</v>
      </c>
      <c r="AX143" s="159">
        <v>2017</v>
      </c>
      <c r="AY143" s="159">
        <v>2014</v>
      </c>
      <c r="AZ143" s="166">
        <v>2015</v>
      </c>
      <c r="BA143" s="166">
        <v>2015</v>
      </c>
      <c r="BB143" s="159">
        <v>2017</v>
      </c>
      <c r="BC143" s="159">
        <v>2017</v>
      </c>
      <c r="BD143" s="159">
        <v>2015</v>
      </c>
      <c r="BE143" s="159"/>
      <c r="BF143" s="104"/>
    </row>
    <row r="144" spans="1:58" x14ac:dyDescent="0.35">
      <c r="A144" s="128" t="str">
        <f>'Indicator Data'!A146</f>
        <v>Romania</v>
      </c>
      <c r="B144" s="107" t="str">
        <f>'Indicator Data'!B146</f>
        <v>ROU</v>
      </c>
      <c r="C144" s="157">
        <v>2015</v>
      </c>
      <c r="D144" s="157">
        <v>2015</v>
      </c>
      <c r="E144" s="157">
        <v>2015</v>
      </c>
      <c r="F144" s="157">
        <v>2015</v>
      </c>
      <c r="G144" s="157">
        <v>2015</v>
      </c>
      <c r="H144" s="157">
        <v>2015</v>
      </c>
      <c r="I144" s="157">
        <v>2015</v>
      </c>
      <c r="J144" s="157">
        <v>2016</v>
      </c>
      <c r="K144" s="157">
        <v>2016</v>
      </c>
      <c r="L144" s="157">
        <v>2016</v>
      </c>
      <c r="M144" s="159">
        <v>2019</v>
      </c>
      <c r="N144" s="159">
        <v>2019</v>
      </c>
      <c r="O144" s="159">
        <v>2018</v>
      </c>
      <c r="P144" s="159">
        <v>2018</v>
      </c>
      <c r="Q144" s="159">
        <v>2017</v>
      </c>
      <c r="R144" s="159" t="s">
        <v>941</v>
      </c>
      <c r="S144" s="159">
        <v>2019</v>
      </c>
      <c r="T144" s="159">
        <v>2016</v>
      </c>
      <c r="U144" s="159">
        <v>2017</v>
      </c>
      <c r="V144" s="159" t="s">
        <v>941</v>
      </c>
      <c r="W144" s="159">
        <v>2015</v>
      </c>
      <c r="X144" s="159" t="s">
        <v>941</v>
      </c>
      <c r="Y144" s="159">
        <v>2012</v>
      </c>
      <c r="Z144" s="159">
        <v>2017</v>
      </c>
      <c r="AA144" s="159">
        <v>2017</v>
      </c>
      <c r="AB144" s="159">
        <v>2017</v>
      </c>
      <c r="AC144" s="159">
        <v>2015</v>
      </c>
      <c r="AD144" s="159">
        <v>2015</v>
      </c>
      <c r="AE144" s="159" t="s">
        <v>941</v>
      </c>
      <c r="AF144" s="159">
        <v>2017</v>
      </c>
      <c r="AG144" s="158">
        <v>2016</v>
      </c>
      <c r="AH144" s="159">
        <v>2016</v>
      </c>
      <c r="AI144" s="159">
        <v>2017</v>
      </c>
      <c r="AJ144" s="159">
        <v>2018</v>
      </c>
      <c r="AK144" s="161" t="s">
        <v>941</v>
      </c>
      <c r="AL144" s="161" t="s">
        <v>1073</v>
      </c>
      <c r="AM144" s="159" t="s">
        <v>941</v>
      </c>
      <c r="AN144" s="159">
        <v>2016</v>
      </c>
      <c r="AO144" s="159">
        <v>2016</v>
      </c>
      <c r="AP144" s="159">
        <v>2014</v>
      </c>
      <c r="AQ144" s="159">
        <v>2014</v>
      </c>
      <c r="AR144" s="159">
        <v>2015</v>
      </c>
      <c r="AS144" s="159">
        <v>2017</v>
      </c>
      <c r="AT144" s="159">
        <v>2018</v>
      </c>
      <c r="AU144" s="159">
        <v>2016</v>
      </c>
      <c r="AV144" s="159">
        <v>2015</v>
      </c>
      <c r="AW144" s="159">
        <v>2016</v>
      </c>
      <c r="AX144" s="159">
        <v>2017</v>
      </c>
      <c r="AY144" s="159">
        <v>2014</v>
      </c>
      <c r="AZ144" s="166">
        <v>2015</v>
      </c>
      <c r="BA144" s="166">
        <v>2015</v>
      </c>
      <c r="BB144" s="159">
        <v>2017</v>
      </c>
      <c r="BC144" s="159">
        <v>2017</v>
      </c>
      <c r="BD144" s="159">
        <v>2015</v>
      </c>
      <c r="BE144" s="159"/>
      <c r="BF144" s="104"/>
    </row>
    <row r="145" spans="1:58" x14ac:dyDescent="0.35">
      <c r="A145" s="128" t="str">
        <f>'Indicator Data'!A147</f>
        <v>Russian Federation</v>
      </c>
      <c r="B145" s="107" t="str">
        <f>'Indicator Data'!B147</f>
        <v>RUS</v>
      </c>
      <c r="C145" s="157">
        <v>2015</v>
      </c>
      <c r="D145" s="157">
        <v>2015</v>
      </c>
      <c r="E145" s="157">
        <v>2015</v>
      </c>
      <c r="F145" s="157">
        <v>2015</v>
      </c>
      <c r="G145" s="157">
        <v>2015</v>
      </c>
      <c r="H145" s="157">
        <v>2015</v>
      </c>
      <c r="I145" s="157">
        <v>2015</v>
      </c>
      <c r="J145" s="157">
        <v>2016</v>
      </c>
      <c r="K145" s="157">
        <v>2016</v>
      </c>
      <c r="L145" s="157">
        <v>2016</v>
      </c>
      <c r="M145" s="159">
        <v>2019</v>
      </c>
      <c r="N145" s="159">
        <v>2019</v>
      </c>
      <c r="O145" s="159">
        <v>2018</v>
      </c>
      <c r="P145" s="159">
        <v>2018</v>
      </c>
      <c r="Q145" s="159">
        <v>2017</v>
      </c>
      <c r="R145" s="159" t="s">
        <v>941</v>
      </c>
      <c r="S145" s="159">
        <v>2019</v>
      </c>
      <c r="T145" s="159">
        <v>2016</v>
      </c>
      <c r="U145" s="159">
        <v>2017</v>
      </c>
      <c r="V145" s="159" t="s">
        <v>941</v>
      </c>
      <c r="W145" s="159">
        <v>2015</v>
      </c>
      <c r="X145" s="159" t="s">
        <v>941</v>
      </c>
      <c r="Y145" s="159">
        <v>2010</v>
      </c>
      <c r="Z145" s="159">
        <v>2017</v>
      </c>
      <c r="AA145" s="159">
        <v>2017</v>
      </c>
      <c r="AB145" s="159">
        <v>2017</v>
      </c>
      <c r="AC145" s="159">
        <v>2015</v>
      </c>
      <c r="AD145" s="159">
        <v>2015</v>
      </c>
      <c r="AE145" s="159" t="s">
        <v>941</v>
      </c>
      <c r="AF145" s="159">
        <v>2017</v>
      </c>
      <c r="AG145" s="158">
        <v>2012</v>
      </c>
      <c r="AH145" s="159">
        <v>2016</v>
      </c>
      <c r="AI145" s="159">
        <v>2017</v>
      </c>
      <c r="AJ145" s="159">
        <v>2018</v>
      </c>
      <c r="AK145" s="161" t="s">
        <v>1072</v>
      </c>
      <c r="AL145" s="161" t="s">
        <v>1073</v>
      </c>
      <c r="AM145" s="183">
        <v>43281</v>
      </c>
      <c r="AN145" s="159">
        <v>2016</v>
      </c>
      <c r="AO145" s="159">
        <v>2016</v>
      </c>
      <c r="AP145" s="159">
        <v>2014</v>
      </c>
      <c r="AQ145" s="159">
        <v>2014</v>
      </c>
      <c r="AR145" s="159" t="s">
        <v>941</v>
      </c>
      <c r="AS145" s="159">
        <v>2017</v>
      </c>
      <c r="AT145" s="159">
        <v>2018</v>
      </c>
      <c r="AU145" s="159">
        <v>2016</v>
      </c>
      <c r="AV145" s="159">
        <v>2015</v>
      </c>
      <c r="AW145" s="159">
        <v>2016</v>
      </c>
      <c r="AX145" s="159">
        <v>2017</v>
      </c>
      <c r="AY145" s="159">
        <v>2014</v>
      </c>
      <c r="AZ145" s="166">
        <v>2015</v>
      </c>
      <c r="BA145" s="166">
        <v>2015</v>
      </c>
      <c r="BB145" s="159">
        <v>2017</v>
      </c>
      <c r="BC145" s="159">
        <v>2017</v>
      </c>
      <c r="BD145" s="159">
        <v>2015</v>
      </c>
      <c r="BE145" s="159"/>
      <c r="BF145" s="104"/>
    </row>
    <row r="146" spans="1:58" x14ac:dyDescent="0.35">
      <c r="A146" s="128" t="str">
        <f>'Indicator Data'!A148</f>
        <v>Rwanda</v>
      </c>
      <c r="B146" s="107" t="str">
        <f>'Indicator Data'!B148</f>
        <v>RWA</v>
      </c>
      <c r="C146" s="157">
        <v>2015</v>
      </c>
      <c r="D146" s="157">
        <v>2015</v>
      </c>
      <c r="E146" s="157">
        <v>2015</v>
      </c>
      <c r="F146" s="157">
        <v>2015</v>
      </c>
      <c r="G146" s="157">
        <v>2015</v>
      </c>
      <c r="H146" s="157">
        <v>2015</v>
      </c>
      <c r="I146" s="157">
        <v>2015</v>
      </c>
      <c r="J146" s="157">
        <v>2016</v>
      </c>
      <c r="K146" s="157">
        <v>2016</v>
      </c>
      <c r="L146" s="157">
        <v>2016</v>
      </c>
      <c r="M146" s="159">
        <v>2019</v>
      </c>
      <c r="N146" s="159">
        <v>2019</v>
      </c>
      <c r="O146" s="159">
        <v>2018</v>
      </c>
      <c r="P146" s="159">
        <v>2018</v>
      </c>
      <c r="Q146" s="159">
        <v>2017</v>
      </c>
      <c r="R146" s="159">
        <v>2015</v>
      </c>
      <c r="S146" s="159">
        <v>2019</v>
      </c>
      <c r="T146" s="159">
        <v>2016</v>
      </c>
      <c r="U146" s="159">
        <v>2017</v>
      </c>
      <c r="V146" s="159">
        <v>2017</v>
      </c>
      <c r="W146" s="159">
        <v>2015</v>
      </c>
      <c r="X146" s="159">
        <v>2010</v>
      </c>
      <c r="Y146" s="159">
        <v>2010</v>
      </c>
      <c r="Z146" s="159">
        <v>2017</v>
      </c>
      <c r="AA146" s="159">
        <v>2017</v>
      </c>
      <c r="AB146" s="159">
        <v>2017</v>
      </c>
      <c r="AC146" s="159">
        <v>2015</v>
      </c>
      <c r="AD146" s="159">
        <v>2015</v>
      </c>
      <c r="AE146" s="159">
        <v>2012</v>
      </c>
      <c r="AF146" s="159">
        <v>2017</v>
      </c>
      <c r="AG146" s="158">
        <v>2010</v>
      </c>
      <c r="AH146" s="159">
        <v>2016</v>
      </c>
      <c r="AI146" s="159">
        <v>2017</v>
      </c>
      <c r="AJ146" s="159">
        <v>2018</v>
      </c>
      <c r="AK146" s="161" t="s">
        <v>941</v>
      </c>
      <c r="AL146" s="161">
        <v>43524</v>
      </c>
      <c r="AM146" s="183">
        <v>43281</v>
      </c>
      <c r="AN146" s="159">
        <v>2016</v>
      </c>
      <c r="AO146" s="159">
        <v>2016</v>
      </c>
      <c r="AP146" s="159">
        <v>2013</v>
      </c>
      <c r="AQ146" s="159">
        <v>2013</v>
      </c>
      <c r="AR146" s="159">
        <v>2015</v>
      </c>
      <c r="AS146" s="159">
        <v>2017</v>
      </c>
      <c r="AT146" s="159">
        <v>2018</v>
      </c>
      <c r="AU146" s="159">
        <v>2016</v>
      </c>
      <c r="AV146" s="159">
        <v>2015</v>
      </c>
      <c r="AW146" s="159">
        <v>2016</v>
      </c>
      <c r="AX146" s="159">
        <v>2017</v>
      </c>
      <c r="AY146" s="159">
        <v>2014</v>
      </c>
      <c r="AZ146" s="166">
        <v>2015</v>
      </c>
      <c r="BA146" s="166">
        <v>2015</v>
      </c>
      <c r="BB146" s="159">
        <v>2017</v>
      </c>
      <c r="BC146" s="159">
        <v>2017</v>
      </c>
      <c r="BD146" s="159">
        <v>2015</v>
      </c>
      <c r="BE146" s="159"/>
      <c r="BF146" s="104"/>
    </row>
    <row r="147" spans="1:58" x14ac:dyDescent="0.35">
      <c r="A147" s="128" t="str">
        <f>'Indicator Data'!A149</f>
        <v>Saint Kitts and Nevis</v>
      </c>
      <c r="B147" s="107" t="str">
        <f>'Indicator Data'!B149</f>
        <v>KNA</v>
      </c>
      <c r="C147" s="157">
        <v>2015</v>
      </c>
      <c r="D147" s="157">
        <v>2015</v>
      </c>
      <c r="E147" s="157">
        <v>2015</v>
      </c>
      <c r="F147" s="157">
        <v>2015</v>
      </c>
      <c r="G147" s="157">
        <v>2015</v>
      </c>
      <c r="H147" s="157">
        <v>2015</v>
      </c>
      <c r="I147" s="157">
        <v>2015</v>
      </c>
      <c r="J147" s="157">
        <v>2016</v>
      </c>
      <c r="K147" s="157">
        <v>2016</v>
      </c>
      <c r="L147" s="157">
        <v>2016</v>
      </c>
      <c r="M147" s="159">
        <v>2019</v>
      </c>
      <c r="N147" s="159">
        <v>2019</v>
      </c>
      <c r="O147" s="159">
        <v>2018</v>
      </c>
      <c r="P147" s="159">
        <v>2018</v>
      </c>
      <c r="Q147" s="159">
        <v>2017</v>
      </c>
      <c r="R147" s="159" t="s">
        <v>941</v>
      </c>
      <c r="S147" s="159">
        <v>2019</v>
      </c>
      <c r="T147" s="159">
        <v>2016</v>
      </c>
      <c r="U147" s="159">
        <v>2017</v>
      </c>
      <c r="V147" s="159" t="s">
        <v>941</v>
      </c>
      <c r="W147" s="159">
        <v>2015</v>
      </c>
      <c r="X147" s="159" t="s">
        <v>941</v>
      </c>
      <c r="Y147" s="159" t="s">
        <v>941</v>
      </c>
      <c r="Z147" s="159">
        <v>2017</v>
      </c>
      <c r="AA147" s="159">
        <v>2017</v>
      </c>
      <c r="AB147" s="159" t="s">
        <v>941</v>
      </c>
      <c r="AC147" s="159">
        <v>2015</v>
      </c>
      <c r="AD147" s="159" t="s">
        <v>941</v>
      </c>
      <c r="AE147" s="159" t="s">
        <v>941</v>
      </c>
      <c r="AF147" s="159" t="s">
        <v>941</v>
      </c>
      <c r="AG147" s="158">
        <v>2009</v>
      </c>
      <c r="AH147" s="159">
        <v>2016</v>
      </c>
      <c r="AI147" s="159">
        <v>2017</v>
      </c>
      <c r="AJ147" s="159">
        <v>2018</v>
      </c>
      <c r="AK147" s="161" t="s">
        <v>941</v>
      </c>
      <c r="AL147" s="161" t="s">
        <v>1073</v>
      </c>
      <c r="AM147" s="159" t="s">
        <v>941</v>
      </c>
      <c r="AN147" s="159">
        <v>2016</v>
      </c>
      <c r="AO147" s="159">
        <v>2016</v>
      </c>
      <c r="AP147" s="159">
        <v>2014</v>
      </c>
      <c r="AQ147" s="159" t="s">
        <v>941</v>
      </c>
      <c r="AR147" s="159">
        <v>2015</v>
      </c>
      <c r="AS147" s="159">
        <v>2017</v>
      </c>
      <c r="AT147" s="159" t="s">
        <v>941</v>
      </c>
      <c r="AU147" s="159">
        <v>2016</v>
      </c>
      <c r="AV147" s="159" t="s">
        <v>941</v>
      </c>
      <c r="AW147" s="159">
        <v>2016</v>
      </c>
      <c r="AX147" s="159">
        <v>2017</v>
      </c>
      <c r="AY147" s="159">
        <v>2014</v>
      </c>
      <c r="AZ147" s="166">
        <v>2007</v>
      </c>
      <c r="BA147" s="166">
        <v>2015</v>
      </c>
      <c r="BB147" s="159">
        <v>2017</v>
      </c>
      <c r="BC147" s="159">
        <v>2017</v>
      </c>
      <c r="BD147" s="159">
        <v>2015</v>
      </c>
      <c r="BE147" s="159"/>
      <c r="BF147" s="104"/>
    </row>
    <row r="148" spans="1:58" x14ac:dyDescent="0.35">
      <c r="A148" s="128" t="str">
        <f>'Indicator Data'!A150</f>
        <v>Saint Lucia</v>
      </c>
      <c r="B148" s="107" t="str">
        <f>'Indicator Data'!B150</f>
        <v>LCA</v>
      </c>
      <c r="C148" s="157">
        <v>2015</v>
      </c>
      <c r="D148" s="157">
        <v>2015</v>
      </c>
      <c r="E148" s="157">
        <v>2015</v>
      </c>
      <c r="F148" s="157">
        <v>2015</v>
      </c>
      <c r="G148" s="157">
        <v>2015</v>
      </c>
      <c r="H148" s="157">
        <v>2015</v>
      </c>
      <c r="I148" s="157">
        <v>2015</v>
      </c>
      <c r="J148" s="157">
        <v>2016</v>
      </c>
      <c r="K148" s="157">
        <v>2016</v>
      </c>
      <c r="L148" s="157">
        <v>2016</v>
      </c>
      <c r="M148" s="159">
        <v>2019</v>
      </c>
      <c r="N148" s="159">
        <v>2019</v>
      </c>
      <c r="O148" s="159">
        <v>2018</v>
      </c>
      <c r="P148" s="159">
        <v>2018</v>
      </c>
      <c r="Q148" s="159">
        <v>2017</v>
      </c>
      <c r="R148" s="159">
        <v>2012</v>
      </c>
      <c r="S148" s="159">
        <v>2019</v>
      </c>
      <c r="T148" s="159">
        <v>2016</v>
      </c>
      <c r="U148" s="159">
        <v>2017</v>
      </c>
      <c r="V148" s="159">
        <v>2017</v>
      </c>
      <c r="W148" s="159">
        <v>2015</v>
      </c>
      <c r="X148" s="159">
        <v>2012</v>
      </c>
      <c r="Y148" s="159">
        <v>2012</v>
      </c>
      <c r="Z148" s="159">
        <v>2017</v>
      </c>
      <c r="AA148" s="159">
        <v>2017</v>
      </c>
      <c r="AB148" s="159" t="s">
        <v>941</v>
      </c>
      <c r="AC148" s="159">
        <v>2015</v>
      </c>
      <c r="AD148" s="159">
        <v>2015</v>
      </c>
      <c r="AE148" s="159" t="s">
        <v>941</v>
      </c>
      <c r="AF148" s="159">
        <v>2017</v>
      </c>
      <c r="AG148" s="158">
        <v>2005</v>
      </c>
      <c r="AH148" s="159">
        <v>2016</v>
      </c>
      <c r="AI148" s="159">
        <v>2017</v>
      </c>
      <c r="AJ148" s="159">
        <v>2018</v>
      </c>
      <c r="AK148" s="161" t="s">
        <v>941</v>
      </c>
      <c r="AL148" s="161" t="s">
        <v>1073</v>
      </c>
      <c r="AM148" s="159" t="s">
        <v>941</v>
      </c>
      <c r="AN148" s="159">
        <v>2016</v>
      </c>
      <c r="AO148" s="159">
        <v>2016</v>
      </c>
      <c r="AP148" s="159">
        <v>2014</v>
      </c>
      <c r="AQ148" s="159">
        <v>2014</v>
      </c>
      <c r="AR148" s="159">
        <v>2013</v>
      </c>
      <c r="AS148" s="159">
        <v>2017</v>
      </c>
      <c r="AT148" s="159">
        <v>2018</v>
      </c>
      <c r="AU148" s="159">
        <v>2016</v>
      </c>
      <c r="AV148" s="159" t="s">
        <v>941</v>
      </c>
      <c r="AW148" s="159">
        <v>2016</v>
      </c>
      <c r="AX148" s="159">
        <v>2017</v>
      </c>
      <c r="AY148" s="159">
        <v>2014</v>
      </c>
      <c r="AZ148" s="166">
        <v>2015</v>
      </c>
      <c r="BA148" s="166">
        <v>2015</v>
      </c>
      <c r="BB148" s="159">
        <v>2017</v>
      </c>
      <c r="BC148" s="159">
        <v>2017</v>
      </c>
      <c r="BD148" s="159">
        <v>2015</v>
      </c>
      <c r="BE148" s="159"/>
      <c r="BF148" s="104"/>
    </row>
    <row r="149" spans="1:58" x14ac:dyDescent="0.35">
      <c r="A149" s="128" t="str">
        <f>'Indicator Data'!A151</f>
        <v>Saint Vincent and the Grenadines</v>
      </c>
      <c r="B149" s="107" t="str">
        <f>'Indicator Data'!B151</f>
        <v>VCT</v>
      </c>
      <c r="C149" s="157">
        <v>2015</v>
      </c>
      <c r="D149" s="157">
        <v>2015</v>
      </c>
      <c r="E149" s="157">
        <v>2015</v>
      </c>
      <c r="F149" s="157">
        <v>2015</v>
      </c>
      <c r="G149" s="157">
        <v>2015</v>
      </c>
      <c r="H149" s="157">
        <v>2015</v>
      </c>
      <c r="I149" s="157">
        <v>2015</v>
      </c>
      <c r="J149" s="157">
        <v>2016</v>
      </c>
      <c r="K149" s="157">
        <v>2016</v>
      </c>
      <c r="L149" s="157">
        <v>2016</v>
      </c>
      <c r="M149" s="159">
        <v>2019</v>
      </c>
      <c r="N149" s="159">
        <v>2019</v>
      </c>
      <c r="O149" s="159">
        <v>2018</v>
      </c>
      <c r="P149" s="159">
        <v>2018</v>
      </c>
      <c r="Q149" s="159">
        <v>2017</v>
      </c>
      <c r="R149" s="159" t="s">
        <v>941</v>
      </c>
      <c r="S149" s="159">
        <v>2019</v>
      </c>
      <c r="T149" s="159">
        <v>2016</v>
      </c>
      <c r="U149" s="159">
        <v>2017</v>
      </c>
      <c r="V149" s="159">
        <v>2017</v>
      </c>
      <c r="W149" s="159">
        <v>2015</v>
      </c>
      <c r="X149" s="159" t="s">
        <v>941</v>
      </c>
      <c r="Y149" s="159">
        <v>2012</v>
      </c>
      <c r="Z149" s="159">
        <v>2017</v>
      </c>
      <c r="AA149" s="159">
        <v>2017</v>
      </c>
      <c r="AB149" s="159" t="s">
        <v>941</v>
      </c>
      <c r="AC149" s="159">
        <v>2015</v>
      </c>
      <c r="AD149" s="159">
        <v>2015</v>
      </c>
      <c r="AE149" s="159" t="s">
        <v>941</v>
      </c>
      <c r="AF149" s="159" t="s">
        <v>941</v>
      </c>
      <c r="AG149" s="158">
        <v>2008</v>
      </c>
      <c r="AH149" s="159">
        <v>2016</v>
      </c>
      <c r="AI149" s="159">
        <v>2017</v>
      </c>
      <c r="AJ149" s="159">
        <v>2018</v>
      </c>
      <c r="AK149" s="161" t="s">
        <v>941</v>
      </c>
      <c r="AL149" s="161" t="s">
        <v>1073</v>
      </c>
      <c r="AM149" s="159" t="s">
        <v>941</v>
      </c>
      <c r="AN149" s="159">
        <v>2016</v>
      </c>
      <c r="AO149" s="159">
        <v>2016</v>
      </c>
      <c r="AP149" s="159">
        <v>2014</v>
      </c>
      <c r="AQ149" s="159">
        <v>2014</v>
      </c>
      <c r="AR149" s="159" t="s">
        <v>941</v>
      </c>
      <c r="AS149" s="159">
        <v>2017</v>
      </c>
      <c r="AT149" s="159">
        <v>2018</v>
      </c>
      <c r="AU149" s="159">
        <v>2016</v>
      </c>
      <c r="AV149" s="159" t="s">
        <v>941</v>
      </c>
      <c r="AW149" s="159">
        <v>2016</v>
      </c>
      <c r="AX149" s="159">
        <v>2017</v>
      </c>
      <c r="AY149" s="159">
        <v>2014</v>
      </c>
      <c r="AZ149" s="166">
        <v>2007</v>
      </c>
      <c r="BA149" s="166">
        <v>2015</v>
      </c>
      <c r="BB149" s="159">
        <v>2017</v>
      </c>
      <c r="BC149" s="159">
        <v>2017</v>
      </c>
      <c r="BD149" s="159">
        <v>2015</v>
      </c>
      <c r="BE149" s="159"/>
      <c r="BF149" s="104"/>
    </row>
    <row r="150" spans="1:58" x14ac:dyDescent="0.35">
      <c r="A150" s="128" t="str">
        <f>'Indicator Data'!A152</f>
        <v>Samoa</v>
      </c>
      <c r="B150" s="107" t="str">
        <f>'Indicator Data'!B152</f>
        <v>WSM</v>
      </c>
      <c r="C150" s="157">
        <v>2015</v>
      </c>
      <c r="D150" s="157">
        <v>2015</v>
      </c>
      <c r="E150" s="157">
        <v>2015</v>
      </c>
      <c r="F150" s="157">
        <v>2015</v>
      </c>
      <c r="G150" s="157">
        <v>2015</v>
      </c>
      <c r="H150" s="157">
        <v>2015</v>
      </c>
      <c r="I150" s="157">
        <v>2015</v>
      </c>
      <c r="J150" s="157">
        <v>2016</v>
      </c>
      <c r="K150" s="157">
        <v>2016</v>
      </c>
      <c r="L150" s="157">
        <v>2016</v>
      </c>
      <c r="M150" s="159">
        <v>2019</v>
      </c>
      <c r="N150" s="159">
        <v>2019</v>
      </c>
      <c r="O150" s="159">
        <v>2018</v>
      </c>
      <c r="P150" s="159">
        <v>2018</v>
      </c>
      <c r="Q150" s="159">
        <v>2017</v>
      </c>
      <c r="R150" s="159" t="s">
        <v>941</v>
      </c>
      <c r="S150" s="159">
        <v>2019</v>
      </c>
      <c r="T150" s="159">
        <v>2016</v>
      </c>
      <c r="U150" s="159">
        <v>2017</v>
      </c>
      <c r="V150" s="159">
        <v>2017</v>
      </c>
      <c r="W150" s="159">
        <v>2015</v>
      </c>
      <c r="X150" s="159">
        <v>2014</v>
      </c>
      <c r="Y150" s="159">
        <v>2010</v>
      </c>
      <c r="Z150" s="159">
        <v>2017</v>
      </c>
      <c r="AA150" s="159">
        <v>2017</v>
      </c>
      <c r="AB150" s="159" t="s">
        <v>941</v>
      </c>
      <c r="AC150" s="159">
        <v>2015</v>
      </c>
      <c r="AD150" s="159">
        <v>2015</v>
      </c>
      <c r="AE150" s="159" t="s">
        <v>941</v>
      </c>
      <c r="AF150" s="159">
        <v>2017</v>
      </c>
      <c r="AG150" s="158">
        <v>2008</v>
      </c>
      <c r="AH150" s="159">
        <v>2016</v>
      </c>
      <c r="AI150" s="159">
        <v>2017</v>
      </c>
      <c r="AJ150" s="159">
        <v>2018</v>
      </c>
      <c r="AK150" s="161" t="s">
        <v>941</v>
      </c>
      <c r="AL150" s="161" t="s">
        <v>1073</v>
      </c>
      <c r="AM150" s="159" t="s">
        <v>941</v>
      </c>
      <c r="AN150" s="159">
        <v>2016</v>
      </c>
      <c r="AO150" s="159">
        <v>2016</v>
      </c>
      <c r="AP150" s="159" t="s">
        <v>941</v>
      </c>
      <c r="AQ150" s="159" t="s">
        <v>941</v>
      </c>
      <c r="AR150" s="159">
        <v>2013</v>
      </c>
      <c r="AS150" s="159">
        <v>2017</v>
      </c>
      <c r="AT150" s="159" t="s">
        <v>941</v>
      </c>
      <c r="AU150" s="159">
        <v>2016</v>
      </c>
      <c r="AV150" s="159">
        <v>2015</v>
      </c>
      <c r="AW150" s="159">
        <v>2016</v>
      </c>
      <c r="AX150" s="159">
        <v>2017</v>
      </c>
      <c r="AY150" s="159">
        <v>2014</v>
      </c>
      <c r="AZ150" s="166">
        <v>2015</v>
      </c>
      <c r="BA150" s="166">
        <v>2015</v>
      </c>
      <c r="BB150" s="159">
        <v>2017</v>
      </c>
      <c r="BC150" s="159">
        <v>2017</v>
      </c>
      <c r="BD150" s="159">
        <v>2015</v>
      </c>
      <c r="BE150" s="159"/>
      <c r="BF150" s="104"/>
    </row>
    <row r="151" spans="1:58" x14ac:dyDescent="0.35">
      <c r="A151" s="128" t="str">
        <f>'Indicator Data'!A153</f>
        <v>Sao Tome and Principe</v>
      </c>
      <c r="B151" s="107" t="str">
        <f>'Indicator Data'!B153</f>
        <v>STP</v>
      </c>
      <c r="C151" s="157">
        <v>2015</v>
      </c>
      <c r="D151" s="157">
        <v>2015</v>
      </c>
      <c r="E151" s="157">
        <v>2015</v>
      </c>
      <c r="F151" s="157">
        <v>2015</v>
      </c>
      <c r="G151" s="157">
        <v>2015</v>
      </c>
      <c r="H151" s="157">
        <v>2015</v>
      </c>
      <c r="I151" s="157">
        <v>2015</v>
      </c>
      <c r="J151" s="157">
        <v>2016</v>
      </c>
      <c r="K151" s="157">
        <v>2016</v>
      </c>
      <c r="L151" s="157">
        <v>2016</v>
      </c>
      <c r="M151" s="159">
        <v>2019</v>
      </c>
      <c r="N151" s="159">
        <v>2019</v>
      </c>
      <c r="O151" s="159">
        <v>2018</v>
      </c>
      <c r="P151" s="159">
        <v>2018</v>
      </c>
      <c r="Q151" s="159">
        <v>2017</v>
      </c>
      <c r="R151" s="159">
        <v>2009</v>
      </c>
      <c r="S151" s="159">
        <v>2019</v>
      </c>
      <c r="T151" s="159">
        <v>2016</v>
      </c>
      <c r="U151" s="159">
        <v>2017</v>
      </c>
      <c r="V151" s="159">
        <v>2017</v>
      </c>
      <c r="W151" s="159">
        <v>2015</v>
      </c>
      <c r="X151" s="159">
        <v>2008</v>
      </c>
      <c r="Y151" s="159" t="s">
        <v>941</v>
      </c>
      <c r="Z151" s="159">
        <v>2017</v>
      </c>
      <c r="AA151" s="159">
        <v>2017</v>
      </c>
      <c r="AB151" s="159">
        <v>2014</v>
      </c>
      <c r="AC151" s="159">
        <v>2015</v>
      </c>
      <c r="AD151" s="159">
        <v>2015</v>
      </c>
      <c r="AE151" s="159">
        <v>2012</v>
      </c>
      <c r="AF151" s="159">
        <v>2017</v>
      </c>
      <c r="AG151" s="158">
        <v>2010</v>
      </c>
      <c r="AH151" s="159">
        <v>2016</v>
      </c>
      <c r="AI151" s="159">
        <v>2017</v>
      </c>
      <c r="AJ151" s="159">
        <v>2018</v>
      </c>
      <c r="AK151" s="161" t="s">
        <v>941</v>
      </c>
      <c r="AL151" s="161" t="s">
        <v>1073</v>
      </c>
      <c r="AM151" s="159" t="s">
        <v>941</v>
      </c>
      <c r="AN151" s="159">
        <v>2016</v>
      </c>
      <c r="AO151" s="159">
        <v>2016</v>
      </c>
      <c r="AP151" s="159">
        <v>2011</v>
      </c>
      <c r="AQ151" s="159" t="s">
        <v>941</v>
      </c>
      <c r="AR151" s="159" t="s">
        <v>941</v>
      </c>
      <c r="AS151" s="159">
        <v>2017</v>
      </c>
      <c r="AT151" s="159">
        <v>2018</v>
      </c>
      <c r="AU151" s="159">
        <v>2016</v>
      </c>
      <c r="AV151" s="159">
        <v>2015</v>
      </c>
      <c r="AW151" s="159">
        <v>2016</v>
      </c>
      <c r="AX151" s="159">
        <v>2017</v>
      </c>
      <c r="AY151" s="159">
        <v>2014</v>
      </c>
      <c r="AZ151" s="166">
        <v>2015</v>
      </c>
      <c r="BA151" s="166">
        <v>2015</v>
      </c>
      <c r="BB151" s="159">
        <v>2017</v>
      </c>
      <c r="BC151" s="159">
        <v>2017</v>
      </c>
      <c r="BD151" s="159">
        <v>2015</v>
      </c>
      <c r="BE151" s="159"/>
      <c r="BF151" s="104"/>
    </row>
    <row r="152" spans="1:58" x14ac:dyDescent="0.35">
      <c r="A152" s="128" t="str">
        <f>'Indicator Data'!A154</f>
        <v>Saudi Arabia</v>
      </c>
      <c r="B152" s="107" t="str">
        <f>'Indicator Data'!B154</f>
        <v>SAU</v>
      </c>
      <c r="C152" s="157">
        <v>2015</v>
      </c>
      <c r="D152" s="157">
        <v>2015</v>
      </c>
      <c r="E152" s="157">
        <v>2015</v>
      </c>
      <c r="F152" s="157">
        <v>2015</v>
      </c>
      <c r="G152" s="157">
        <v>2015</v>
      </c>
      <c r="H152" s="157">
        <v>2015</v>
      </c>
      <c r="I152" s="157">
        <v>2015</v>
      </c>
      <c r="J152" s="157">
        <v>2016</v>
      </c>
      <c r="K152" s="157">
        <v>2016</v>
      </c>
      <c r="L152" s="157">
        <v>2016</v>
      </c>
      <c r="M152" s="159">
        <v>2019</v>
      </c>
      <c r="N152" s="159">
        <v>2019</v>
      </c>
      <c r="O152" s="159">
        <v>2018</v>
      </c>
      <c r="P152" s="159">
        <v>2018</v>
      </c>
      <c r="Q152" s="159">
        <v>2017</v>
      </c>
      <c r="R152" s="159" t="s">
        <v>941</v>
      </c>
      <c r="S152" s="159">
        <v>2019</v>
      </c>
      <c r="T152" s="159">
        <v>2016</v>
      </c>
      <c r="U152" s="159">
        <v>2017</v>
      </c>
      <c r="V152" s="159" t="s">
        <v>941</v>
      </c>
      <c r="W152" s="159">
        <v>2015</v>
      </c>
      <c r="X152" s="159" t="s">
        <v>941</v>
      </c>
      <c r="Y152" s="159">
        <v>2012</v>
      </c>
      <c r="Z152" s="159">
        <v>2017</v>
      </c>
      <c r="AA152" s="159">
        <v>2017</v>
      </c>
      <c r="AB152" s="159">
        <v>2016</v>
      </c>
      <c r="AC152" s="159">
        <v>2015</v>
      </c>
      <c r="AD152" s="159">
        <v>2015</v>
      </c>
      <c r="AE152" s="159">
        <v>2012</v>
      </c>
      <c r="AF152" s="159">
        <v>2017</v>
      </c>
      <c r="AG152" s="158" t="s">
        <v>941</v>
      </c>
      <c r="AH152" s="159">
        <v>2016</v>
      </c>
      <c r="AI152" s="159">
        <v>2017</v>
      </c>
      <c r="AJ152" s="159">
        <v>2018</v>
      </c>
      <c r="AK152" s="161" t="s">
        <v>941</v>
      </c>
      <c r="AL152" s="161">
        <v>43100</v>
      </c>
      <c r="AM152" s="159" t="s">
        <v>941</v>
      </c>
      <c r="AN152" s="159">
        <v>2016</v>
      </c>
      <c r="AO152" s="159">
        <v>2016</v>
      </c>
      <c r="AP152" s="159">
        <v>2013</v>
      </c>
      <c r="AQ152" s="159">
        <v>2014</v>
      </c>
      <c r="AR152" s="159" t="s">
        <v>941</v>
      </c>
      <c r="AS152" s="159">
        <v>2017</v>
      </c>
      <c r="AT152" s="159">
        <v>2018</v>
      </c>
      <c r="AU152" s="159">
        <v>2016</v>
      </c>
      <c r="AV152" s="159">
        <v>2015</v>
      </c>
      <c r="AW152" s="159">
        <v>2016</v>
      </c>
      <c r="AX152" s="159">
        <v>2017</v>
      </c>
      <c r="AY152" s="159">
        <v>2014</v>
      </c>
      <c r="AZ152" s="166">
        <v>2015</v>
      </c>
      <c r="BA152" s="166">
        <v>2015</v>
      </c>
      <c r="BB152" s="159">
        <v>2017</v>
      </c>
      <c r="BC152" s="159">
        <v>2017</v>
      </c>
      <c r="BD152" s="159">
        <v>2015</v>
      </c>
      <c r="BE152" s="159"/>
      <c r="BF152" s="104"/>
    </row>
    <row r="153" spans="1:58" x14ac:dyDescent="0.35">
      <c r="A153" s="128" t="str">
        <f>'Indicator Data'!A155</f>
        <v>Senegal</v>
      </c>
      <c r="B153" s="107" t="str">
        <f>'Indicator Data'!B155</f>
        <v>SEN</v>
      </c>
      <c r="C153" s="157">
        <v>2015</v>
      </c>
      <c r="D153" s="157">
        <v>2015</v>
      </c>
      <c r="E153" s="157">
        <v>2015</v>
      </c>
      <c r="F153" s="157">
        <v>2015</v>
      </c>
      <c r="G153" s="157">
        <v>2015</v>
      </c>
      <c r="H153" s="157">
        <v>2015</v>
      </c>
      <c r="I153" s="157">
        <v>2015</v>
      </c>
      <c r="J153" s="157">
        <v>2016</v>
      </c>
      <c r="K153" s="157">
        <v>2016</v>
      </c>
      <c r="L153" s="157">
        <v>2016</v>
      </c>
      <c r="M153" s="159">
        <v>2019</v>
      </c>
      <c r="N153" s="159">
        <v>2019</v>
      </c>
      <c r="O153" s="159">
        <v>2018</v>
      </c>
      <c r="P153" s="159">
        <v>2018</v>
      </c>
      <c r="Q153" s="159">
        <v>2017</v>
      </c>
      <c r="R153" s="159">
        <v>2016</v>
      </c>
      <c r="S153" s="159">
        <v>2019</v>
      </c>
      <c r="T153" s="159">
        <v>2016</v>
      </c>
      <c r="U153" s="159">
        <v>2017</v>
      </c>
      <c r="V153" s="159">
        <v>2017</v>
      </c>
      <c r="W153" s="159">
        <v>2015</v>
      </c>
      <c r="X153" s="159">
        <v>2016</v>
      </c>
      <c r="Y153" s="159">
        <v>2016</v>
      </c>
      <c r="Z153" s="159">
        <v>2017</v>
      </c>
      <c r="AA153" s="159">
        <v>2017</v>
      </c>
      <c r="AB153" s="159">
        <v>2017</v>
      </c>
      <c r="AC153" s="159">
        <v>2015</v>
      </c>
      <c r="AD153" s="159">
        <v>2015</v>
      </c>
      <c r="AE153" s="159">
        <v>2012</v>
      </c>
      <c r="AF153" s="159">
        <v>2017</v>
      </c>
      <c r="AG153" s="158">
        <v>2011</v>
      </c>
      <c r="AH153" s="159">
        <v>2016</v>
      </c>
      <c r="AI153" s="159">
        <v>2017</v>
      </c>
      <c r="AJ153" s="159">
        <v>2018</v>
      </c>
      <c r="AK153" s="161" t="s">
        <v>1072</v>
      </c>
      <c r="AL153" s="161" t="s">
        <v>1073</v>
      </c>
      <c r="AM153" s="159" t="s">
        <v>941</v>
      </c>
      <c r="AN153" s="159">
        <v>2016</v>
      </c>
      <c r="AO153" s="159">
        <v>2016</v>
      </c>
      <c r="AP153" s="159">
        <v>2014</v>
      </c>
      <c r="AQ153" s="159">
        <v>2014</v>
      </c>
      <c r="AR153" s="159">
        <v>2015</v>
      </c>
      <c r="AS153" s="159">
        <v>2017</v>
      </c>
      <c r="AT153" s="159">
        <v>2018</v>
      </c>
      <c r="AU153" s="159">
        <v>2016</v>
      </c>
      <c r="AV153" s="159">
        <v>2017</v>
      </c>
      <c r="AW153" s="159">
        <v>2016</v>
      </c>
      <c r="AX153" s="159">
        <v>2017</v>
      </c>
      <c r="AY153" s="159">
        <v>2014</v>
      </c>
      <c r="AZ153" s="166">
        <v>2015</v>
      </c>
      <c r="BA153" s="166">
        <v>2015</v>
      </c>
      <c r="BB153" s="159">
        <v>2017</v>
      </c>
      <c r="BC153" s="159">
        <v>2017</v>
      </c>
      <c r="BD153" s="159">
        <v>2015</v>
      </c>
      <c r="BE153" s="159"/>
      <c r="BF153" s="104"/>
    </row>
    <row r="154" spans="1:58" x14ac:dyDescent="0.35">
      <c r="A154" s="128" t="str">
        <f>'Indicator Data'!A156</f>
        <v>Serbia</v>
      </c>
      <c r="B154" s="107" t="str">
        <f>'Indicator Data'!B156</f>
        <v>SRB</v>
      </c>
      <c r="C154" s="157">
        <v>2015</v>
      </c>
      <c r="D154" s="157">
        <v>2015</v>
      </c>
      <c r="E154" s="157">
        <v>2015</v>
      </c>
      <c r="F154" s="157">
        <v>2015</v>
      </c>
      <c r="G154" s="157">
        <v>2015</v>
      </c>
      <c r="H154" s="157">
        <v>2015</v>
      </c>
      <c r="I154" s="157">
        <v>2015</v>
      </c>
      <c r="J154" s="157">
        <v>2016</v>
      </c>
      <c r="K154" s="157">
        <v>2016</v>
      </c>
      <c r="L154" s="157">
        <v>2016</v>
      </c>
      <c r="M154" s="159">
        <v>2019</v>
      </c>
      <c r="N154" s="159">
        <v>2019</v>
      </c>
      <c r="O154" s="159">
        <v>2018</v>
      </c>
      <c r="P154" s="159">
        <v>2018</v>
      </c>
      <c r="Q154" s="159">
        <v>2017</v>
      </c>
      <c r="R154" s="159">
        <v>2014</v>
      </c>
      <c r="S154" s="159">
        <v>2019</v>
      </c>
      <c r="T154" s="159">
        <v>2016</v>
      </c>
      <c r="U154" s="159">
        <v>2017</v>
      </c>
      <c r="V154" s="159">
        <v>2017</v>
      </c>
      <c r="W154" s="159">
        <v>2015</v>
      </c>
      <c r="X154" s="159">
        <v>2014</v>
      </c>
      <c r="Y154" s="159">
        <v>2010</v>
      </c>
      <c r="Z154" s="159">
        <v>2017</v>
      </c>
      <c r="AA154" s="159">
        <v>2017</v>
      </c>
      <c r="AB154" s="159">
        <v>2017</v>
      </c>
      <c r="AC154" s="159">
        <v>2015</v>
      </c>
      <c r="AD154" s="159">
        <v>2015</v>
      </c>
      <c r="AE154" s="159" t="s">
        <v>941</v>
      </c>
      <c r="AF154" s="159">
        <v>2017</v>
      </c>
      <c r="AG154" s="158">
        <v>2010</v>
      </c>
      <c r="AH154" s="159">
        <v>2016</v>
      </c>
      <c r="AI154" s="159">
        <v>2017</v>
      </c>
      <c r="AJ154" s="159">
        <v>2018</v>
      </c>
      <c r="AK154" s="161" t="s">
        <v>941</v>
      </c>
      <c r="AL154" s="161" t="s">
        <v>1073</v>
      </c>
      <c r="AM154" s="159" t="s">
        <v>941</v>
      </c>
      <c r="AN154" s="159">
        <v>2016</v>
      </c>
      <c r="AO154" s="159">
        <v>2016</v>
      </c>
      <c r="AP154" s="159">
        <v>2011</v>
      </c>
      <c r="AQ154" s="159">
        <v>2012</v>
      </c>
      <c r="AR154" s="159">
        <v>2015</v>
      </c>
      <c r="AS154" s="159">
        <v>2017</v>
      </c>
      <c r="AT154" s="159">
        <v>2018</v>
      </c>
      <c r="AU154" s="159">
        <v>2016</v>
      </c>
      <c r="AV154" s="159">
        <v>2016</v>
      </c>
      <c r="AW154" s="159">
        <v>2016</v>
      </c>
      <c r="AX154" s="159">
        <v>2017</v>
      </c>
      <c r="AY154" s="159">
        <v>2014</v>
      </c>
      <c r="AZ154" s="166">
        <v>2015</v>
      </c>
      <c r="BA154" s="166">
        <v>2015</v>
      </c>
      <c r="BB154" s="159">
        <v>2017</v>
      </c>
      <c r="BC154" s="159">
        <v>2017</v>
      </c>
      <c r="BD154" s="159">
        <v>2015</v>
      </c>
      <c r="BE154" s="159"/>
      <c r="BF154" s="104"/>
    </row>
    <row r="155" spans="1:58" x14ac:dyDescent="0.35">
      <c r="A155" s="128" t="str">
        <f>'Indicator Data'!A157</f>
        <v>Seychelles</v>
      </c>
      <c r="B155" s="107" t="str">
        <f>'Indicator Data'!B157</f>
        <v>SYC</v>
      </c>
      <c r="C155" s="157">
        <v>2015</v>
      </c>
      <c r="D155" s="157">
        <v>2015</v>
      </c>
      <c r="E155" s="157">
        <v>2015</v>
      </c>
      <c r="F155" s="157">
        <v>2015</v>
      </c>
      <c r="G155" s="157">
        <v>2015</v>
      </c>
      <c r="H155" s="157">
        <v>2015</v>
      </c>
      <c r="I155" s="157">
        <v>2015</v>
      </c>
      <c r="J155" s="157">
        <v>2016</v>
      </c>
      <c r="K155" s="157">
        <v>2016</v>
      </c>
      <c r="L155" s="157">
        <v>2016</v>
      </c>
      <c r="M155" s="159">
        <v>2019</v>
      </c>
      <c r="N155" s="159">
        <v>2019</v>
      </c>
      <c r="O155" s="159">
        <v>2018</v>
      </c>
      <c r="P155" s="159">
        <v>2018</v>
      </c>
      <c r="Q155" s="159">
        <v>2017</v>
      </c>
      <c r="R155" s="159" t="s">
        <v>941</v>
      </c>
      <c r="S155" s="159">
        <v>2019</v>
      </c>
      <c r="T155" s="159">
        <v>2016</v>
      </c>
      <c r="U155" s="159">
        <v>2017</v>
      </c>
      <c r="V155" s="159">
        <v>2017</v>
      </c>
      <c r="W155" s="159">
        <v>2015</v>
      </c>
      <c r="X155" s="159">
        <v>2012</v>
      </c>
      <c r="Y155" s="159">
        <v>2012</v>
      </c>
      <c r="Z155" s="159">
        <v>2017</v>
      </c>
      <c r="AA155" s="159">
        <v>2017</v>
      </c>
      <c r="AB155" s="159" t="s">
        <v>941</v>
      </c>
      <c r="AC155" s="159">
        <v>2015</v>
      </c>
      <c r="AD155" s="159" t="s">
        <v>941</v>
      </c>
      <c r="AE155" s="159" t="s">
        <v>941</v>
      </c>
      <c r="AF155" s="159" t="s">
        <v>941</v>
      </c>
      <c r="AG155" s="158">
        <v>2006</v>
      </c>
      <c r="AH155" s="159">
        <v>2016</v>
      </c>
      <c r="AI155" s="159">
        <v>2017</v>
      </c>
      <c r="AJ155" s="159">
        <v>2018</v>
      </c>
      <c r="AK155" s="161" t="s">
        <v>941</v>
      </c>
      <c r="AL155" s="161" t="s">
        <v>1073</v>
      </c>
      <c r="AM155" s="159" t="s">
        <v>941</v>
      </c>
      <c r="AN155" s="159">
        <v>2016</v>
      </c>
      <c r="AO155" s="159">
        <v>2016</v>
      </c>
      <c r="AP155" s="159">
        <v>2013</v>
      </c>
      <c r="AQ155" s="159">
        <v>2013</v>
      </c>
      <c r="AR155" s="159">
        <v>2015</v>
      </c>
      <c r="AS155" s="159">
        <v>2017</v>
      </c>
      <c r="AT155" s="159">
        <v>2018</v>
      </c>
      <c r="AU155" s="159">
        <v>2016</v>
      </c>
      <c r="AV155" s="159">
        <v>2015</v>
      </c>
      <c r="AW155" s="159">
        <v>2016</v>
      </c>
      <c r="AX155" s="159">
        <v>2017</v>
      </c>
      <c r="AY155" s="159">
        <v>2014</v>
      </c>
      <c r="AZ155" s="166">
        <v>2015</v>
      </c>
      <c r="BA155" s="166">
        <v>2015</v>
      </c>
      <c r="BB155" s="159">
        <v>2017</v>
      </c>
      <c r="BC155" s="159">
        <v>2017</v>
      </c>
      <c r="BD155" s="159">
        <v>2015</v>
      </c>
      <c r="BE155" s="159"/>
      <c r="BF155" s="104"/>
    </row>
    <row r="156" spans="1:58" x14ac:dyDescent="0.35">
      <c r="A156" s="128" t="str">
        <f>'Indicator Data'!A158</f>
        <v>Sierra Leone</v>
      </c>
      <c r="B156" s="107" t="str">
        <f>'Indicator Data'!B158</f>
        <v>SLE</v>
      </c>
      <c r="C156" s="157">
        <v>2015</v>
      </c>
      <c r="D156" s="157">
        <v>2015</v>
      </c>
      <c r="E156" s="157">
        <v>2015</v>
      </c>
      <c r="F156" s="157">
        <v>2015</v>
      </c>
      <c r="G156" s="157">
        <v>2015</v>
      </c>
      <c r="H156" s="157">
        <v>2015</v>
      </c>
      <c r="I156" s="157">
        <v>2015</v>
      </c>
      <c r="J156" s="157">
        <v>2016</v>
      </c>
      <c r="K156" s="157">
        <v>2016</v>
      </c>
      <c r="L156" s="157">
        <v>2016</v>
      </c>
      <c r="M156" s="159">
        <v>2019</v>
      </c>
      <c r="N156" s="159">
        <v>2019</v>
      </c>
      <c r="O156" s="159">
        <v>2018</v>
      </c>
      <c r="P156" s="159">
        <v>2018</v>
      </c>
      <c r="Q156" s="159">
        <v>2017</v>
      </c>
      <c r="R156" s="159">
        <v>2013</v>
      </c>
      <c r="S156" s="159">
        <v>2019</v>
      </c>
      <c r="T156" s="159">
        <v>2016</v>
      </c>
      <c r="U156" s="159">
        <v>2017</v>
      </c>
      <c r="V156" s="159">
        <v>2017</v>
      </c>
      <c r="W156" s="159">
        <v>2015</v>
      </c>
      <c r="X156" s="159">
        <v>2013</v>
      </c>
      <c r="Y156" s="159">
        <v>2010</v>
      </c>
      <c r="Z156" s="159">
        <v>2017</v>
      </c>
      <c r="AA156" s="159">
        <v>2017</v>
      </c>
      <c r="AB156" s="159">
        <v>2017</v>
      </c>
      <c r="AC156" s="159">
        <v>2015</v>
      </c>
      <c r="AD156" s="159">
        <v>2015</v>
      </c>
      <c r="AE156" s="159">
        <v>2012</v>
      </c>
      <c r="AF156" s="159">
        <v>2017</v>
      </c>
      <c r="AG156" s="158">
        <v>2011</v>
      </c>
      <c r="AH156" s="159">
        <v>2016</v>
      </c>
      <c r="AI156" s="159">
        <v>2017</v>
      </c>
      <c r="AJ156" s="159">
        <v>2018</v>
      </c>
      <c r="AK156" s="161" t="s">
        <v>941</v>
      </c>
      <c r="AL156" s="161" t="s">
        <v>1073</v>
      </c>
      <c r="AM156" s="159" t="s">
        <v>941</v>
      </c>
      <c r="AN156" s="159">
        <v>2016</v>
      </c>
      <c r="AO156" s="159">
        <v>2016</v>
      </c>
      <c r="AP156" s="159">
        <v>2014</v>
      </c>
      <c r="AQ156" s="159">
        <v>2014</v>
      </c>
      <c r="AR156" s="159">
        <v>2013</v>
      </c>
      <c r="AS156" s="159">
        <v>2017</v>
      </c>
      <c r="AT156" s="159">
        <v>2018</v>
      </c>
      <c r="AU156" s="159">
        <v>2016</v>
      </c>
      <c r="AV156" s="159">
        <v>2015</v>
      </c>
      <c r="AW156" s="159">
        <v>2016</v>
      </c>
      <c r="AX156" s="159">
        <v>2016</v>
      </c>
      <c r="AY156" s="159">
        <v>2014</v>
      </c>
      <c r="AZ156" s="166">
        <v>2015</v>
      </c>
      <c r="BA156" s="166">
        <v>2015</v>
      </c>
      <c r="BB156" s="159">
        <v>2017</v>
      </c>
      <c r="BC156" s="159">
        <v>2017</v>
      </c>
      <c r="BD156" s="159">
        <v>2015</v>
      </c>
      <c r="BE156" s="159"/>
      <c r="BF156" s="104"/>
    </row>
    <row r="157" spans="1:58" x14ac:dyDescent="0.35">
      <c r="A157" s="128" t="str">
        <f>'Indicator Data'!A159</f>
        <v>Singapore</v>
      </c>
      <c r="B157" s="107" t="str">
        <f>'Indicator Data'!B159</f>
        <v>SGP</v>
      </c>
      <c r="C157" s="157">
        <v>2015</v>
      </c>
      <c r="D157" s="157">
        <v>2015</v>
      </c>
      <c r="E157" s="157">
        <v>2015</v>
      </c>
      <c r="F157" s="157">
        <v>2015</v>
      </c>
      <c r="G157" s="157">
        <v>2015</v>
      </c>
      <c r="H157" s="157">
        <v>2015</v>
      </c>
      <c r="I157" s="157">
        <v>2015</v>
      </c>
      <c r="J157" s="157">
        <v>2016</v>
      </c>
      <c r="K157" s="157">
        <v>2016</v>
      </c>
      <c r="L157" s="157">
        <v>2016</v>
      </c>
      <c r="M157" s="159">
        <v>2019</v>
      </c>
      <c r="N157" s="159">
        <v>2019</v>
      </c>
      <c r="O157" s="159">
        <v>2018</v>
      </c>
      <c r="P157" s="159">
        <v>2018</v>
      </c>
      <c r="Q157" s="159">
        <v>2017</v>
      </c>
      <c r="R157" s="159" t="s">
        <v>941</v>
      </c>
      <c r="S157" s="159">
        <v>2019</v>
      </c>
      <c r="T157" s="159">
        <v>2016</v>
      </c>
      <c r="U157" s="159">
        <v>2017</v>
      </c>
      <c r="V157" s="159" t="s">
        <v>941</v>
      </c>
      <c r="W157" s="159">
        <v>2015</v>
      </c>
      <c r="X157" s="159" t="s">
        <v>941</v>
      </c>
      <c r="Y157" s="159">
        <v>2016</v>
      </c>
      <c r="Z157" s="159">
        <v>2017</v>
      </c>
      <c r="AA157" s="159">
        <v>2017</v>
      </c>
      <c r="AB157" s="159">
        <v>2017</v>
      </c>
      <c r="AC157" s="159">
        <v>2015</v>
      </c>
      <c r="AD157" s="159">
        <v>2015</v>
      </c>
      <c r="AE157" s="159" t="s">
        <v>941</v>
      </c>
      <c r="AF157" s="159">
        <v>2017</v>
      </c>
      <c r="AG157" s="158" t="s">
        <v>941</v>
      </c>
      <c r="AH157" s="159">
        <v>2016</v>
      </c>
      <c r="AI157" s="159">
        <v>2017</v>
      </c>
      <c r="AJ157" s="159">
        <v>2018</v>
      </c>
      <c r="AK157" s="161" t="s">
        <v>941</v>
      </c>
      <c r="AL157" s="161" t="s">
        <v>1073</v>
      </c>
      <c r="AM157" s="159" t="s">
        <v>941</v>
      </c>
      <c r="AN157" s="159">
        <v>2016</v>
      </c>
      <c r="AO157" s="159">
        <v>2016</v>
      </c>
      <c r="AP157" s="159">
        <v>2014</v>
      </c>
      <c r="AQ157" s="159">
        <v>2014</v>
      </c>
      <c r="AR157" s="159">
        <v>2013</v>
      </c>
      <c r="AS157" s="159">
        <v>2017</v>
      </c>
      <c r="AT157" s="159">
        <v>2018</v>
      </c>
      <c r="AU157" s="159">
        <v>2016</v>
      </c>
      <c r="AV157" s="159">
        <v>2016</v>
      </c>
      <c r="AW157" s="159">
        <v>2016</v>
      </c>
      <c r="AX157" s="159">
        <v>2017</v>
      </c>
      <c r="AY157" s="159">
        <v>2014</v>
      </c>
      <c r="AZ157" s="166">
        <v>2015</v>
      </c>
      <c r="BA157" s="166">
        <v>2015</v>
      </c>
      <c r="BB157" s="159">
        <v>2017</v>
      </c>
      <c r="BC157" s="159">
        <v>2017</v>
      </c>
      <c r="BD157" s="159">
        <v>2015</v>
      </c>
      <c r="BE157" s="159"/>
      <c r="BF157" s="104"/>
    </row>
    <row r="158" spans="1:58" x14ac:dyDescent="0.35">
      <c r="A158" s="128" t="str">
        <f>'Indicator Data'!A160</f>
        <v>Slovakia</v>
      </c>
      <c r="B158" s="107" t="str">
        <f>'Indicator Data'!B160</f>
        <v>SVK</v>
      </c>
      <c r="C158" s="157">
        <v>2015</v>
      </c>
      <c r="D158" s="157">
        <v>2015</v>
      </c>
      <c r="E158" s="157">
        <v>2015</v>
      </c>
      <c r="F158" s="157">
        <v>2015</v>
      </c>
      <c r="G158" s="157">
        <v>2015</v>
      </c>
      <c r="H158" s="157">
        <v>2015</v>
      </c>
      <c r="I158" s="157">
        <v>2015</v>
      </c>
      <c r="J158" s="157">
        <v>2016</v>
      </c>
      <c r="K158" s="157">
        <v>2016</v>
      </c>
      <c r="L158" s="157">
        <v>2016</v>
      </c>
      <c r="M158" s="159">
        <v>2019</v>
      </c>
      <c r="N158" s="159">
        <v>2019</v>
      </c>
      <c r="O158" s="159">
        <v>2018</v>
      </c>
      <c r="P158" s="159">
        <v>2018</v>
      </c>
      <c r="Q158" s="159">
        <v>2017</v>
      </c>
      <c r="R158" s="159" t="s">
        <v>941</v>
      </c>
      <c r="S158" s="159">
        <v>2019</v>
      </c>
      <c r="T158" s="159">
        <v>2016</v>
      </c>
      <c r="U158" s="159">
        <v>2017</v>
      </c>
      <c r="V158" s="159" t="s">
        <v>941</v>
      </c>
      <c r="W158" s="159">
        <v>2015</v>
      </c>
      <c r="X158" s="159" t="s">
        <v>941</v>
      </c>
      <c r="Y158" s="159">
        <v>2012</v>
      </c>
      <c r="Z158" s="159">
        <v>2017</v>
      </c>
      <c r="AA158" s="159">
        <v>2017</v>
      </c>
      <c r="AB158" s="159">
        <v>2017</v>
      </c>
      <c r="AC158" s="159">
        <v>2015</v>
      </c>
      <c r="AD158" s="159">
        <v>2015</v>
      </c>
      <c r="AE158" s="159" t="s">
        <v>941</v>
      </c>
      <c r="AF158" s="159">
        <v>2017</v>
      </c>
      <c r="AG158" s="158">
        <v>2012</v>
      </c>
      <c r="AH158" s="159">
        <v>2016</v>
      </c>
      <c r="AI158" s="159">
        <v>2017</v>
      </c>
      <c r="AJ158" s="159">
        <v>2018</v>
      </c>
      <c r="AK158" s="161" t="s">
        <v>941</v>
      </c>
      <c r="AL158" s="161" t="s">
        <v>1073</v>
      </c>
      <c r="AM158" s="159" t="s">
        <v>941</v>
      </c>
      <c r="AN158" s="159">
        <v>2016</v>
      </c>
      <c r="AO158" s="159">
        <v>2016</v>
      </c>
      <c r="AP158" s="159">
        <v>2014</v>
      </c>
      <c r="AQ158" s="159">
        <v>2014</v>
      </c>
      <c r="AR158" s="159">
        <v>2015</v>
      </c>
      <c r="AS158" s="159">
        <v>2017</v>
      </c>
      <c r="AT158" s="159">
        <v>2018</v>
      </c>
      <c r="AU158" s="159">
        <v>2016</v>
      </c>
      <c r="AV158" s="159" t="s">
        <v>941</v>
      </c>
      <c r="AW158" s="159">
        <v>2016</v>
      </c>
      <c r="AX158" s="159">
        <v>2017</v>
      </c>
      <c r="AY158" s="159">
        <v>2014</v>
      </c>
      <c r="AZ158" s="166">
        <v>2015</v>
      </c>
      <c r="BA158" s="166">
        <v>2015</v>
      </c>
      <c r="BB158" s="159">
        <v>2017</v>
      </c>
      <c r="BC158" s="159">
        <v>2017</v>
      </c>
      <c r="BD158" s="159">
        <v>2015</v>
      </c>
      <c r="BE158" s="159"/>
      <c r="BF158" s="104"/>
    </row>
    <row r="159" spans="1:58" x14ac:dyDescent="0.35">
      <c r="A159" s="128" t="str">
        <f>'Indicator Data'!A161</f>
        <v>Slovenia</v>
      </c>
      <c r="B159" s="107" t="str">
        <f>'Indicator Data'!B161</f>
        <v>SVN</v>
      </c>
      <c r="C159" s="157">
        <v>2015</v>
      </c>
      <c r="D159" s="157">
        <v>2015</v>
      </c>
      <c r="E159" s="157">
        <v>2015</v>
      </c>
      <c r="F159" s="157">
        <v>2015</v>
      </c>
      <c r="G159" s="157">
        <v>2015</v>
      </c>
      <c r="H159" s="157">
        <v>2015</v>
      </c>
      <c r="I159" s="157">
        <v>2015</v>
      </c>
      <c r="J159" s="157">
        <v>2016</v>
      </c>
      <c r="K159" s="157">
        <v>2016</v>
      </c>
      <c r="L159" s="157">
        <v>2016</v>
      </c>
      <c r="M159" s="159">
        <v>2019</v>
      </c>
      <c r="N159" s="159">
        <v>2019</v>
      </c>
      <c r="O159" s="159">
        <v>2018</v>
      </c>
      <c r="P159" s="159">
        <v>2018</v>
      </c>
      <c r="Q159" s="159" t="s">
        <v>941</v>
      </c>
      <c r="R159" s="159" t="s">
        <v>941</v>
      </c>
      <c r="S159" s="159">
        <v>2019</v>
      </c>
      <c r="T159" s="159">
        <v>2016</v>
      </c>
      <c r="U159" s="159">
        <v>2017</v>
      </c>
      <c r="V159" s="159" t="s">
        <v>941</v>
      </c>
      <c r="W159" s="159">
        <v>2015</v>
      </c>
      <c r="X159" s="159" t="s">
        <v>941</v>
      </c>
      <c r="Y159" s="159">
        <v>2011</v>
      </c>
      <c r="Z159" s="159">
        <v>2017</v>
      </c>
      <c r="AA159" s="159">
        <v>2017</v>
      </c>
      <c r="AB159" s="159">
        <v>2017</v>
      </c>
      <c r="AC159" s="159">
        <v>2015</v>
      </c>
      <c r="AD159" s="159">
        <v>2015</v>
      </c>
      <c r="AE159" s="159" t="s">
        <v>941</v>
      </c>
      <c r="AF159" s="159">
        <v>2017</v>
      </c>
      <c r="AG159" s="158">
        <v>2012</v>
      </c>
      <c r="AH159" s="159">
        <v>2016</v>
      </c>
      <c r="AI159" s="159">
        <v>2017</v>
      </c>
      <c r="AJ159" s="159">
        <v>2018</v>
      </c>
      <c r="AK159" s="161" t="s">
        <v>941</v>
      </c>
      <c r="AL159" s="161" t="s">
        <v>1073</v>
      </c>
      <c r="AM159" s="159" t="s">
        <v>941</v>
      </c>
      <c r="AN159" s="159">
        <v>2016</v>
      </c>
      <c r="AO159" s="159">
        <v>2016</v>
      </c>
      <c r="AP159" s="159">
        <v>2014</v>
      </c>
      <c r="AQ159" s="159">
        <v>2014</v>
      </c>
      <c r="AR159" s="159">
        <v>2015</v>
      </c>
      <c r="AS159" s="159">
        <v>2017</v>
      </c>
      <c r="AT159" s="159">
        <v>2018</v>
      </c>
      <c r="AU159" s="159">
        <v>2016</v>
      </c>
      <c r="AV159" s="159">
        <v>2015</v>
      </c>
      <c r="AW159" s="159">
        <v>2016</v>
      </c>
      <c r="AX159" s="159">
        <v>2017</v>
      </c>
      <c r="AY159" s="159">
        <v>2014</v>
      </c>
      <c r="AZ159" s="166">
        <v>2015</v>
      </c>
      <c r="BA159" s="166">
        <v>2015</v>
      </c>
      <c r="BB159" s="159">
        <v>2017</v>
      </c>
      <c r="BC159" s="159">
        <v>2017</v>
      </c>
      <c r="BD159" s="159">
        <v>2015</v>
      </c>
      <c r="BE159" s="159"/>
      <c r="BF159" s="104"/>
    </row>
    <row r="160" spans="1:58" x14ac:dyDescent="0.35">
      <c r="A160" s="128" t="str">
        <f>'Indicator Data'!A162</f>
        <v>Solomon Islands</v>
      </c>
      <c r="B160" s="107" t="str">
        <f>'Indicator Data'!B162</f>
        <v>SLB</v>
      </c>
      <c r="C160" s="157">
        <v>2015</v>
      </c>
      <c r="D160" s="157">
        <v>2015</v>
      </c>
      <c r="E160" s="157">
        <v>2015</v>
      </c>
      <c r="F160" s="157">
        <v>2015</v>
      </c>
      <c r="G160" s="157">
        <v>2015</v>
      </c>
      <c r="H160" s="157">
        <v>2015</v>
      </c>
      <c r="I160" s="157">
        <v>2015</v>
      </c>
      <c r="J160" s="157">
        <v>2016</v>
      </c>
      <c r="K160" s="157">
        <v>2016</v>
      </c>
      <c r="L160" s="157">
        <v>2016</v>
      </c>
      <c r="M160" s="159">
        <v>2019</v>
      </c>
      <c r="N160" s="159">
        <v>2019</v>
      </c>
      <c r="O160" s="159">
        <v>2018</v>
      </c>
      <c r="P160" s="159">
        <v>2018</v>
      </c>
      <c r="Q160" s="159">
        <v>2017</v>
      </c>
      <c r="R160" s="159" t="s">
        <v>941</v>
      </c>
      <c r="S160" s="159">
        <v>2019</v>
      </c>
      <c r="T160" s="159">
        <v>2016</v>
      </c>
      <c r="U160" s="159">
        <v>2017</v>
      </c>
      <c r="V160" s="159">
        <v>2017</v>
      </c>
      <c r="W160" s="159">
        <v>2015</v>
      </c>
      <c r="X160" s="159">
        <v>2007</v>
      </c>
      <c r="Y160" s="159">
        <v>2010</v>
      </c>
      <c r="Z160" s="159">
        <v>2017</v>
      </c>
      <c r="AA160" s="159">
        <v>2017</v>
      </c>
      <c r="AB160" s="159" t="s">
        <v>941</v>
      </c>
      <c r="AC160" s="159">
        <v>2015</v>
      </c>
      <c r="AD160" s="159">
        <v>2015</v>
      </c>
      <c r="AE160" s="159">
        <v>2012</v>
      </c>
      <c r="AF160" s="159" t="s">
        <v>941</v>
      </c>
      <c r="AG160" s="158">
        <v>2005</v>
      </c>
      <c r="AH160" s="159">
        <v>2016</v>
      </c>
      <c r="AI160" s="159">
        <v>2017</v>
      </c>
      <c r="AJ160" s="159">
        <v>2018</v>
      </c>
      <c r="AK160" s="161" t="s">
        <v>941</v>
      </c>
      <c r="AL160" s="161" t="s">
        <v>1073</v>
      </c>
      <c r="AM160" s="159" t="s">
        <v>941</v>
      </c>
      <c r="AN160" s="159">
        <v>2016</v>
      </c>
      <c r="AO160" s="159">
        <v>2016</v>
      </c>
      <c r="AP160" s="159" t="s">
        <v>941</v>
      </c>
      <c r="AQ160" s="159" t="s">
        <v>941</v>
      </c>
      <c r="AR160" s="159">
        <v>2013</v>
      </c>
      <c r="AS160" s="159">
        <v>2017</v>
      </c>
      <c r="AT160" s="159">
        <v>2018</v>
      </c>
      <c r="AU160" s="159">
        <v>2016</v>
      </c>
      <c r="AV160" s="159" t="s">
        <v>941</v>
      </c>
      <c r="AW160" s="159">
        <v>2016</v>
      </c>
      <c r="AX160" s="159">
        <v>2017</v>
      </c>
      <c r="AY160" s="159">
        <v>2014</v>
      </c>
      <c r="AZ160" s="166">
        <v>2015</v>
      </c>
      <c r="BA160" s="166">
        <v>2015</v>
      </c>
      <c r="BB160" s="159">
        <v>2017</v>
      </c>
      <c r="BC160" s="159">
        <v>2017</v>
      </c>
      <c r="BD160" s="159">
        <v>2015</v>
      </c>
      <c r="BE160" s="159"/>
      <c r="BF160" s="104"/>
    </row>
    <row r="161" spans="1:58" x14ac:dyDescent="0.35">
      <c r="A161" s="128" t="str">
        <f>'Indicator Data'!A163</f>
        <v>Somalia</v>
      </c>
      <c r="B161" s="107" t="str">
        <f>'Indicator Data'!B163</f>
        <v>SOM</v>
      </c>
      <c r="C161" s="157">
        <v>2015</v>
      </c>
      <c r="D161" s="157">
        <v>2015</v>
      </c>
      <c r="E161" s="157">
        <v>2015</v>
      </c>
      <c r="F161" s="157">
        <v>2015</v>
      </c>
      <c r="G161" s="157">
        <v>2015</v>
      </c>
      <c r="H161" s="157">
        <v>2015</v>
      </c>
      <c r="I161" s="157">
        <v>2015</v>
      </c>
      <c r="J161" s="157">
        <v>2016</v>
      </c>
      <c r="K161" s="157">
        <v>2016</v>
      </c>
      <c r="L161" s="157">
        <v>2016</v>
      </c>
      <c r="M161" s="159">
        <v>2019</v>
      </c>
      <c r="N161" s="159">
        <v>2019</v>
      </c>
      <c r="O161" s="159">
        <v>2018</v>
      </c>
      <c r="P161" s="159">
        <v>2018</v>
      </c>
      <c r="Q161" s="159">
        <v>2017</v>
      </c>
      <c r="R161" s="159" t="s">
        <v>941</v>
      </c>
      <c r="S161" s="159">
        <v>2019</v>
      </c>
      <c r="T161" s="159">
        <v>2016</v>
      </c>
      <c r="U161" s="159">
        <v>2017</v>
      </c>
      <c r="V161" s="159">
        <v>2017</v>
      </c>
      <c r="W161" s="159">
        <v>2015</v>
      </c>
      <c r="X161" s="159">
        <v>2009</v>
      </c>
      <c r="Y161" s="159">
        <v>2010</v>
      </c>
      <c r="Z161" s="159">
        <v>2017</v>
      </c>
      <c r="AA161" s="159">
        <v>2017</v>
      </c>
      <c r="AB161" s="159">
        <v>2017</v>
      </c>
      <c r="AC161" s="159" t="s">
        <v>941</v>
      </c>
      <c r="AD161" s="159">
        <v>2015</v>
      </c>
      <c r="AE161" s="159">
        <v>2012</v>
      </c>
      <c r="AF161" s="159">
        <v>2012</v>
      </c>
      <c r="AG161" s="158" t="s">
        <v>941</v>
      </c>
      <c r="AH161" s="159">
        <v>2016</v>
      </c>
      <c r="AI161" s="159">
        <v>2017</v>
      </c>
      <c r="AJ161" s="159">
        <v>2018</v>
      </c>
      <c r="AK161" s="161" t="s">
        <v>1072</v>
      </c>
      <c r="AL161" s="161">
        <v>43100</v>
      </c>
      <c r="AM161" s="183">
        <v>43281</v>
      </c>
      <c r="AN161" s="159">
        <v>2016</v>
      </c>
      <c r="AO161" s="159">
        <v>2016</v>
      </c>
      <c r="AP161" s="159" t="s">
        <v>941</v>
      </c>
      <c r="AQ161" s="159" t="s">
        <v>941</v>
      </c>
      <c r="AR161" s="159" t="s">
        <v>941</v>
      </c>
      <c r="AS161" s="159">
        <v>2017</v>
      </c>
      <c r="AT161" s="159">
        <v>2018</v>
      </c>
      <c r="AU161" s="159">
        <v>2016</v>
      </c>
      <c r="AV161" s="159" t="s">
        <v>941</v>
      </c>
      <c r="AW161" s="159">
        <v>2016</v>
      </c>
      <c r="AX161" s="159">
        <v>2016</v>
      </c>
      <c r="AY161" s="159">
        <v>2014</v>
      </c>
      <c r="AZ161" s="166">
        <v>2011</v>
      </c>
      <c r="BA161" s="166">
        <v>2011</v>
      </c>
      <c r="BB161" s="159">
        <v>2016</v>
      </c>
      <c r="BC161" s="159">
        <v>2017</v>
      </c>
      <c r="BD161" s="159">
        <v>2015</v>
      </c>
      <c r="BE161" s="159"/>
      <c r="BF161" s="104"/>
    </row>
    <row r="162" spans="1:58" x14ac:dyDescent="0.35">
      <c r="A162" s="128" t="str">
        <f>'Indicator Data'!A164</f>
        <v>South Africa</v>
      </c>
      <c r="B162" s="107" t="str">
        <f>'Indicator Data'!B164</f>
        <v>ZAF</v>
      </c>
      <c r="C162" s="157">
        <v>2015</v>
      </c>
      <c r="D162" s="157">
        <v>2015</v>
      </c>
      <c r="E162" s="157">
        <v>2015</v>
      </c>
      <c r="F162" s="157">
        <v>2015</v>
      </c>
      <c r="G162" s="157">
        <v>2015</v>
      </c>
      <c r="H162" s="157">
        <v>2015</v>
      </c>
      <c r="I162" s="157">
        <v>2015</v>
      </c>
      <c r="J162" s="157">
        <v>2016</v>
      </c>
      <c r="K162" s="157">
        <v>2016</v>
      </c>
      <c r="L162" s="157">
        <v>2016</v>
      </c>
      <c r="M162" s="159">
        <v>2019</v>
      </c>
      <c r="N162" s="159">
        <v>2019</v>
      </c>
      <c r="O162" s="159">
        <v>2018</v>
      </c>
      <c r="P162" s="159">
        <v>2018</v>
      </c>
      <c r="Q162" s="159">
        <v>2017</v>
      </c>
      <c r="R162" s="159">
        <v>2015</v>
      </c>
      <c r="S162" s="159">
        <v>2019</v>
      </c>
      <c r="T162" s="159">
        <v>2016</v>
      </c>
      <c r="U162" s="159">
        <v>2017</v>
      </c>
      <c r="V162" s="159">
        <v>2017</v>
      </c>
      <c r="W162" s="159">
        <v>2015</v>
      </c>
      <c r="X162" s="159">
        <v>2016</v>
      </c>
      <c r="Y162" s="159">
        <v>2016</v>
      </c>
      <c r="Z162" s="159">
        <v>2017</v>
      </c>
      <c r="AA162" s="159">
        <v>2017</v>
      </c>
      <c r="AB162" s="159">
        <v>2017</v>
      </c>
      <c r="AC162" s="159">
        <v>2015</v>
      </c>
      <c r="AD162" s="159">
        <v>2015</v>
      </c>
      <c r="AE162" s="159">
        <v>2012</v>
      </c>
      <c r="AF162" s="159">
        <v>2017</v>
      </c>
      <c r="AG162" s="158">
        <v>2011</v>
      </c>
      <c r="AH162" s="159">
        <v>2016</v>
      </c>
      <c r="AI162" s="159">
        <v>2017</v>
      </c>
      <c r="AJ162" s="159">
        <v>2018</v>
      </c>
      <c r="AK162" s="161" t="s">
        <v>941</v>
      </c>
      <c r="AL162" s="161">
        <v>43465</v>
      </c>
      <c r="AM162" s="159" t="s">
        <v>941</v>
      </c>
      <c r="AN162" s="159">
        <v>2016</v>
      </c>
      <c r="AO162" s="159">
        <v>2016</v>
      </c>
      <c r="AP162" s="159">
        <v>2014</v>
      </c>
      <c r="AQ162" s="159">
        <v>2014</v>
      </c>
      <c r="AR162" s="159">
        <v>2015</v>
      </c>
      <c r="AS162" s="159">
        <v>2017</v>
      </c>
      <c r="AT162" s="159">
        <v>2018</v>
      </c>
      <c r="AU162" s="159">
        <v>2016</v>
      </c>
      <c r="AV162" s="159">
        <v>2015</v>
      </c>
      <c r="AW162" s="159">
        <v>2016</v>
      </c>
      <c r="AX162" s="159">
        <v>2017</v>
      </c>
      <c r="AY162" s="159">
        <v>2014</v>
      </c>
      <c r="AZ162" s="166">
        <v>2015</v>
      </c>
      <c r="BA162" s="166">
        <v>2015</v>
      </c>
      <c r="BB162" s="159">
        <v>2017</v>
      </c>
      <c r="BC162" s="159">
        <v>2017</v>
      </c>
      <c r="BD162" s="159">
        <v>2015</v>
      </c>
      <c r="BE162" s="159"/>
      <c r="BF162" s="104"/>
    </row>
    <row r="163" spans="1:58" x14ac:dyDescent="0.35">
      <c r="A163" s="128" t="str">
        <f>'Indicator Data'!A165</f>
        <v>South Sudan</v>
      </c>
      <c r="B163" s="107" t="str">
        <f>'Indicator Data'!B165</f>
        <v>SSD</v>
      </c>
      <c r="C163" s="157">
        <v>2015</v>
      </c>
      <c r="D163" s="157">
        <v>2015</v>
      </c>
      <c r="E163" s="157">
        <v>2015</v>
      </c>
      <c r="F163" s="157">
        <v>2015</v>
      </c>
      <c r="G163" s="157">
        <v>2015</v>
      </c>
      <c r="H163" s="157">
        <v>2015</v>
      </c>
      <c r="I163" s="157">
        <v>2015</v>
      </c>
      <c r="J163" s="157">
        <v>2016</v>
      </c>
      <c r="K163" s="157">
        <v>2016</v>
      </c>
      <c r="L163" s="157">
        <v>2016</v>
      </c>
      <c r="M163" s="159">
        <v>2019</v>
      </c>
      <c r="N163" s="159">
        <v>2019</v>
      </c>
      <c r="O163" s="159">
        <v>2018</v>
      </c>
      <c r="P163" s="159">
        <v>2018</v>
      </c>
      <c r="Q163" s="159">
        <v>2017</v>
      </c>
      <c r="R163" s="159">
        <v>2010</v>
      </c>
      <c r="S163" s="159">
        <v>2019</v>
      </c>
      <c r="T163" s="159">
        <v>2016</v>
      </c>
      <c r="U163" s="159">
        <v>2017</v>
      </c>
      <c r="V163" s="159" t="s">
        <v>941</v>
      </c>
      <c r="W163" s="159">
        <v>2015</v>
      </c>
      <c r="X163" s="159">
        <v>2010</v>
      </c>
      <c r="Y163" s="159" t="s">
        <v>941</v>
      </c>
      <c r="Z163" s="159">
        <v>2017</v>
      </c>
      <c r="AA163" s="159">
        <v>2017</v>
      </c>
      <c r="AB163" s="159">
        <v>2017</v>
      </c>
      <c r="AC163" s="159">
        <v>2015</v>
      </c>
      <c r="AD163" s="159">
        <v>2015</v>
      </c>
      <c r="AE163" s="159">
        <v>2012</v>
      </c>
      <c r="AF163" s="159" t="s">
        <v>941</v>
      </c>
      <c r="AG163" s="158" t="s">
        <v>941</v>
      </c>
      <c r="AH163" s="159">
        <v>2016</v>
      </c>
      <c r="AI163" s="159">
        <v>2017</v>
      </c>
      <c r="AJ163" s="159">
        <v>2018</v>
      </c>
      <c r="AK163" s="161" t="s">
        <v>1073</v>
      </c>
      <c r="AL163" s="161">
        <v>43524</v>
      </c>
      <c r="AM163" s="159" t="s">
        <v>941</v>
      </c>
      <c r="AN163" s="159">
        <v>2016</v>
      </c>
      <c r="AO163" s="159">
        <v>2016</v>
      </c>
      <c r="AP163" s="159" t="s">
        <v>941</v>
      </c>
      <c r="AQ163" s="159" t="s">
        <v>941</v>
      </c>
      <c r="AR163" s="159" t="s">
        <v>941</v>
      </c>
      <c r="AS163" s="159">
        <v>2017</v>
      </c>
      <c r="AT163" s="159">
        <v>2018</v>
      </c>
      <c r="AU163" s="159">
        <v>2016</v>
      </c>
      <c r="AV163" s="159">
        <v>2015</v>
      </c>
      <c r="AW163" s="159">
        <v>2016</v>
      </c>
      <c r="AX163" s="159">
        <v>2017</v>
      </c>
      <c r="AY163" s="159">
        <v>2014</v>
      </c>
      <c r="AZ163" s="166">
        <v>2015</v>
      </c>
      <c r="BA163" s="166">
        <v>2015</v>
      </c>
      <c r="BB163" s="159">
        <v>2015</v>
      </c>
      <c r="BC163" s="159">
        <v>2017</v>
      </c>
      <c r="BD163" s="159">
        <v>2015</v>
      </c>
      <c r="BE163" s="159"/>
      <c r="BF163" s="104"/>
    </row>
    <row r="164" spans="1:58" x14ac:dyDescent="0.35">
      <c r="A164" s="128" t="str">
        <f>'Indicator Data'!A166</f>
        <v>Spain</v>
      </c>
      <c r="B164" s="107" t="str">
        <f>'Indicator Data'!B166</f>
        <v>ESP</v>
      </c>
      <c r="C164" s="157">
        <v>2015</v>
      </c>
      <c r="D164" s="157">
        <v>2015</v>
      </c>
      <c r="E164" s="157">
        <v>2015</v>
      </c>
      <c r="F164" s="157">
        <v>2015</v>
      </c>
      <c r="G164" s="157">
        <v>2015</v>
      </c>
      <c r="H164" s="157">
        <v>2015</v>
      </c>
      <c r="I164" s="157">
        <v>2015</v>
      </c>
      <c r="J164" s="157">
        <v>2016</v>
      </c>
      <c r="K164" s="157">
        <v>2016</v>
      </c>
      <c r="L164" s="157">
        <v>2016</v>
      </c>
      <c r="M164" s="159">
        <v>2019</v>
      </c>
      <c r="N164" s="159">
        <v>2019</v>
      </c>
      <c r="O164" s="159">
        <v>2018</v>
      </c>
      <c r="P164" s="159">
        <v>2018</v>
      </c>
      <c r="Q164" s="159">
        <v>2017</v>
      </c>
      <c r="R164" s="159" t="s">
        <v>941</v>
      </c>
      <c r="S164" s="159">
        <v>2019</v>
      </c>
      <c r="T164" s="159">
        <v>2016</v>
      </c>
      <c r="U164" s="159">
        <v>2017</v>
      </c>
      <c r="V164" s="159" t="s">
        <v>941</v>
      </c>
      <c r="W164" s="159">
        <v>2015</v>
      </c>
      <c r="X164" s="159" t="s">
        <v>941</v>
      </c>
      <c r="Y164" s="159">
        <v>2013</v>
      </c>
      <c r="Z164" s="159">
        <v>2017</v>
      </c>
      <c r="AA164" s="159">
        <v>2017</v>
      </c>
      <c r="AB164" s="159">
        <v>2017</v>
      </c>
      <c r="AC164" s="159">
        <v>2015</v>
      </c>
      <c r="AD164" s="159">
        <v>2015</v>
      </c>
      <c r="AE164" s="159" t="s">
        <v>941</v>
      </c>
      <c r="AF164" s="159">
        <v>2017</v>
      </c>
      <c r="AG164" s="158">
        <v>2012</v>
      </c>
      <c r="AH164" s="159">
        <v>2016</v>
      </c>
      <c r="AI164" s="159">
        <v>2017</v>
      </c>
      <c r="AJ164" s="159">
        <v>2018</v>
      </c>
      <c r="AK164" s="161" t="s">
        <v>941</v>
      </c>
      <c r="AL164" s="161" t="s">
        <v>1073</v>
      </c>
      <c r="AM164" s="159" t="s">
        <v>941</v>
      </c>
      <c r="AN164" s="159">
        <v>2016</v>
      </c>
      <c r="AO164" s="159">
        <v>2016</v>
      </c>
      <c r="AP164" s="159">
        <v>2014</v>
      </c>
      <c r="AQ164" s="159">
        <v>2014</v>
      </c>
      <c r="AR164" s="159">
        <v>2015</v>
      </c>
      <c r="AS164" s="159">
        <v>2017</v>
      </c>
      <c r="AT164" s="159">
        <v>2018</v>
      </c>
      <c r="AU164" s="159">
        <v>2016</v>
      </c>
      <c r="AV164" s="159">
        <v>2016</v>
      </c>
      <c r="AW164" s="159">
        <v>2016</v>
      </c>
      <c r="AX164" s="159">
        <v>2017</v>
      </c>
      <c r="AY164" s="159">
        <v>2014</v>
      </c>
      <c r="AZ164" s="166">
        <v>2015</v>
      </c>
      <c r="BA164" s="166">
        <v>2015</v>
      </c>
      <c r="BB164" s="159">
        <v>2017</v>
      </c>
      <c r="BC164" s="159">
        <v>2017</v>
      </c>
      <c r="BD164" s="159">
        <v>2015</v>
      </c>
      <c r="BE164" s="159"/>
      <c r="BF164" s="104"/>
    </row>
    <row r="165" spans="1:58" x14ac:dyDescent="0.35">
      <c r="A165" s="128" t="str">
        <f>'Indicator Data'!A167</f>
        <v>Sri Lanka</v>
      </c>
      <c r="B165" s="107" t="str">
        <f>'Indicator Data'!B167</f>
        <v>LKA</v>
      </c>
      <c r="C165" s="157">
        <v>2015</v>
      </c>
      <c r="D165" s="157">
        <v>2015</v>
      </c>
      <c r="E165" s="157">
        <v>2015</v>
      </c>
      <c r="F165" s="157">
        <v>2015</v>
      </c>
      <c r="G165" s="157">
        <v>2015</v>
      </c>
      <c r="H165" s="157">
        <v>2015</v>
      </c>
      <c r="I165" s="157">
        <v>2015</v>
      </c>
      <c r="J165" s="157">
        <v>2016</v>
      </c>
      <c r="K165" s="157">
        <v>2016</v>
      </c>
      <c r="L165" s="157">
        <v>2016</v>
      </c>
      <c r="M165" s="159">
        <v>2019</v>
      </c>
      <c r="N165" s="159">
        <v>2019</v>
      </c>
      <c r="O165" s="159">
        <v>2018</v>
      </c>
      <c r="P165" s="159">
        <v>2018</v>
      </c>
      <c r="Q165" s="159">
        <v>2017</v>
      </c>
      <c r="R165" s="159" t="s">
        <v>941</v>
      </c>
      <c r="S165" s="159">
        <v>2019</v>
      </c>
      <c r="T165" s="159">
        <v>2016</v>
      </c>
      <c r="U165" s="159">
        <v>2017</v>
      </c>
      <c r="V165" s="159">
        <v>2017</v>
      </c>
      <c r="W165" s="159">
        <v>2015</v>
      </c>
      <c r="X165" s="159">
        <v>2016</v>
      </c>
      <c r="Y165" s="159">
        <v>2010</v>
      </c>
      <c r="Z165" s="159">
        <v>2017</v>
      </c>
      <c r="AA165" s="159">
        <v>2017</v>
      </c>
      <c r="AB165" s="159">
        <v>2017</v>
      </c>
      <c r="AC165" s="159">
        <v>2015</v>
      </c>
      <c r="AD165" s="159">
        <v>2015</v>
      </c>
      <c r="AE165" s="159">
        <v>2012</v>
      </c>
      <c r="AF165" s="159">
        <v>2017</v>
      </c>
      <c r="AG165" s="158">
        <v>2016</v>
      </c>
      <c r="AH165" s="159">
        <v>2016</v>
      </c>
      <c r="AI165" s="159">
        <v>2017</v>
      </c>
      <c r="AJ165" s="159">
        <v>2018</v>
      </c>
      <c r="AK165" s="161" t="s">
        <v>1072</v>
      </c>
      <c r="AL165" s="161" t="s">
        <v>1073</v>
      </c>
      <c r="AM165" s="183">
        <v>43281</v>
      </c>
      <c r="AN165" s="159">
        <v>2016</v>
      </c>
      <c r="AO165" s="159">
        <v>2016</v>
      </c>
      <c r="AP165" s="159">
        <v>2014</v>
      </c>
      <c r="AQ165" s="159">
        <v>2014</v>
      </c>
      <c r="AR165" s="159">
        <v>2015</v>
      </c>
      <c r="AS165" s="159">
        <v>2017</v>
      </c>
      <c r="AT165" s="159">
        <v>2018</v>
      </c>
      <c r="AU165" s="159">
        <v>2016</v>
      </c>
      <c r="AV165" s="159">
        <v>2017</v>
      </c>
      <c r="AW165" s="159">
        <v>2016</v>
      </c>
      <c r="AX165" s="159">
        <v>2017</v>
      </c>
      <c r="AY165" s="159">
        <v>2014</v>
      </c>
      <c r="AZ165" s="166">
        <v>2015</v>
      </c>
      <c r="BA165" s="166">
        <v>2015</v>
      </c>
      <c r="BB165" s="159">
        <v>2017</v>
      </c>
      <c r="BC165" s="159">
        <v>2017</v>
      </c>
      <c r="BD165" s="159">
        <v>2015</v>
      </c>
      <c r="BE165" s="159"/>
      <c r="BF165" s="104"/>
    </row>
    <row r="166" spans="1:58" x14ac:dyDescent="0.35">
      <c r="A166" s="128" t="str">
        <f>'Indicator Data'!A168</f>
        <v>Sudan</v>
      </c>
      <c r="B166" s="107" t="str">
        <f>'Indicator Data'!B168</f>
        <v>SDN</v>
      </c>
      <c r="C166" s="157">
        <v>2015</v>
      </c>
      <c r="D166" s="157">
        <v>2015</v>
      </c>
      <c r="E166" s="157">
        <v>2015</v>
      </c>
      <c r="F166" s="157">
        <v>2015</v>
      </c>
      <c r="G166" s="157">
        <v>2015</v>
      </c>
      <c r="H166" s="157">
        <v>2015</v>
      </c>
      <c r="I166" s="157">
        <v>2015</v>
      </c>
      <c r="J166" s="157">
        <v>2016</v>
      </c>
      <c r="K166" s="157">
        <v>2016</v>
      </c>
      <c r="L166" s="157">
        <v>2016</v>
      </c>
      <c r="M166" s="159">
        <v>2019</v>
      </c>
      <c r="N166" s="159">
        <v>2019</v>
      </c>
      <c r="O166" s="159">
        <v>2018</v>
      </c>
      <c r="P166" s="159">
        <v>2018</v>
      </c>
      <c r="Q166" s="159">
        <v>2017</v>
      </c>
      <c r="R166" s="159">
        <v>2010</v>
      </c>
      <c r="S166" s="159">
        <v>2019</v>
      </c>
      <c r="T166" s="159">
        <v>2016</v>
      </c>
      <c r="U166" s="159">
        <v>2017</v>
      </c>
      <c r="V166" s="159">
        <v>2017</v>
      </c>
      <c r="W166" s="159">
        <v>2015</v>
      </c>
      <c r="X166" s="159">
        <v>2014</v>
      </c>
      <c r="Y166" s="159">
        <v>2010</v>
      </c>
      <c r="Z166" s="159">
        <v>2017</v>
      </c>
      <c r="AA166" s="159">
        <v>2017</v>
      </c>
      <c r="AB166" s="159">
        <v>2017</v>
      </c>
      <c r="AC166" s="159">
        <v>2015</v>
      </c>
      <c r="AD166" s="159">
        <v>2015</v>
      </c>
      <c r="AE166" s="159">
        <v>2012</v>
      </c>
      <c r="AF166" s="159">
        <v>2017</v>
      </c>
      <c r="AG166" s="158">
        <v>2009</v>
      </c>
      <c r="AH166" s="159">
        <v>2016</v>
      </c>
      <c r="AI166" s="159">
        <v>2017</v>
      </c>
      <c r="AJ166" s="159">
        <v>2018</v>
      </c>
      <c r="AK166" s="161" t="s">
        <v>1072</v>
      </c>
      <c r="AL166" s="161">
        <v>43524</v>
      </c>
      <c r="AM166" s="183">
        <v>43281</v>
      </c>
      <c r="AN166" s="159">
        <v>2016</v>
      </c>
      <c r="AO166" s="159">
        <v>2016</v>
      </c>
      <c r="AP166" s="159" t="s">
        <v>941</v>
      </c>
      <c r="AQ166" s="159" t="s">
        <v>941</v>
      </c>
      <c r="AR166" s="159">
        <v>2013</v>
      </c>
      <c r="AS166" s="159">
        <v>2017</v>
      </c>
      <c r="AT166" s="159">
        <v>2018</v>
      </c>
      <c r="AU166" s="159">
        <v>2016</v>
      </c>
      <c r="AV166" s="159">
        <v>2015</v>
      </c>
      <c r="AW166" s="159">
        <v>2016</v>
      </c>
      <c r="AX166" s="159">
        <v>2017</v>
      </c>
      <c r="AY166" s="159">
        <v>2014</v>
      </c>
      <c r="AZ166" s="166">
        <v>2014</v>
      </c>
      <c r="BA166" s="166">
        <v>2014</v>
      </c>
      <c r="BB166" s="159">
        <v>2017</v>
      </c>
      <c r="BC166" s="159">
        <v>2017</v>
      </c>
      <c r="BD166" s="159">
        <v>2015</v>
      </c>
      <c r="BE166" s="159"/>
      <c r="BF166" s="104"/>
    </row>
    <row r="167" spans="1:58" x14ac:dyDescent="0.35">
      <c r="A167" s="128" t="str">
        <f>'Indicator Data'!A169</f>
        <v>Suriname</v>
      </c>
      <c r="B167" s="107" t="str">
        <f>'Indicator Data'!B169</f>
        <v>SUR</v>
      </c>
      <c r="C167" s="157">
        <v>2015</v>
      </c>
      <c r="D167" s="157">
        <v>2015</v>
      </c>
      <c r="E167" s="157">
        <v>2015</v>
      </c>
      <c r="F167" s="157">
        <v>2015</v>
      </c>
      <c r="G167" s="157">
        <v>2015</v>
      </c>
      <c r="H167" s="157">
        <v>2015</v>
      </c>
      <c r="I167" s="157">
        <v>2015</v>
      </c>
      <c r="J167" s="157">
        <v>2016</v>
      </c>
      <c r="K167" s="157">
        <v>2016</v>
      </c>
      <c r="L167" s="157">
        <v>2016</v>
      </c>
      <c r="M167" s="159">
        <v>2019</v>
      </c>
      <c r="N167" s="159">
        <v>2019</v>
      </c>
      <c r="O167" s="159">
        <v>2018</v>
      </c>
      <c r="P167" s="159">
        <v>2018</v>
      </c>
      <c r="Q167" s="159">
        <v>2017</v>
      </c>
      <c r="R167" s="159">
        <v>2010</v>
      </c>
      <c r="S167" s="159">
        <v>2019</v>
      </c>
      <c r="T167" s="159">
        <v>2016</v>
      </c>
      <c r="U167" s="159">
        <v>2017</v>
      </c>
      <c r="V167" s="159">
        <v>2017</v>
      </c>
      <c r="W167" s="159">
        <v>2015</v>
      </c>
      <c r="X167" s="159">
        <v>2010</v>
      </c>
      <c r="Y167" s="159">
        <v>2012</v>
      </c>
      <c r="Z167" s="159">
        <v>2017</v>
      </c>
      <c r="AA167" s="159">
        <v>2017</v>
      </c>
      <c r="AB167" s="159">
        <v>2017</v>
      </c>
      <c r="AC167" s="159">
        <v>2015</v>
      </c>
      <c r="AD167" s="159">
        <v>2015</v>
      </c>
      <c r="AE167" s="159">
        <v>2012</v>
      </c>
      <c r="AF167" s="159">
        <v>2017</v>
      </c>
      <c r="AG167" s="158" t="s">
        <v>941</v>
      </c>
      <c r="AH167" s="159">
        <v>2016</v>
      </c>
      <c r="AI167" s="159">
        <v>2017</v>
      </c>
      <c r="AJ167" s="159">
        <v>2018</v>
      </c>
      <c r="AK167" s="161" t="s">
        <v>941</v>
      </c>
      <c r="AL167" s="161" t="s">
        <v>1073</v>
      </c>
      <c r="AM167" s="159" t="s">
        <v>941</v>
      </c>
      <c r="AN167" s="159">
        <v>2016</v>
      </c>
      <c r="AO167" s="159">
        <v>2016</v>
      </c>
      <c r="AP167" s="159">
        <v>2013</v>
      </c>
      <c r="AQ167" s="159">
        <v>2013</v>
      </c>
      <c r="AR167" s="159" t="s">
        <v>941</v>
      </c>
      <c r="AS167" s="159">
        <v>2017</v>
      </c>
      <c r="AT167" s="159">
        <v>2018</v>
      </c>
      <c r="AU167" s="159">
        <v>2016</v>
      </c>
      <c r="AV167" s="159">
        <v>2015</v>
      </c>
      <c r="AW167" s="159">
        <v>2016</v>
      </c>
      <c r="AX167" s="159">
        <v>2017</v>
      </c>
      <c r="AY167" s="159">
        <v>2014</v>
      </c>
      <c r="AZ167" s="166">
        <v>2015</v>
      </c>
      <c r="BA167" s="166">
        <v>2015</v>
      </c>
      <c r="BB167" s="159">
        <v>2017</v>
      </c>
      <c r="BC167" s="159">
        <v>2017</v>
      </c>
      <c r="BD167" s="159">
        <v>2015</v>
      </c>
      <c r="BE167" s="159"/>
      <c r="BF167" s="104"/>
    </row>
    <row r="168" spans="1:58" x14ac:dyDescent="0.35">
      <c r="A168" s="128" t="str">
        <f>'Indicator Data'!A170</f>
        <v>Sweden</v>
      </c>
      <c r="B168" s="107" t="str">
        <f>'Indicator Data'!B170</f>
        <v>SWE</v>
      </c>
      <c r="C168" s="157">
        <v>2015</v>
      </c>
      <c r="D168" s="157">
        <v>2015</v>
      </c>
      <c r="E168" s="157">
        <v>2015</v>
      </c>
      <c r="F168" s="157">
        <v>2015</v>
      </c>
      <c r="G168" s="157">
        <v>2015</v>
      </c>
      <c r="H168" s="157">
        <v>2015</v>
      </c>
      <c r="I168" s="157">
        <v>2015</v>
      </c>
      <c r="J168" s="157">
        <v>2016</v>
      </c>
      <c r="K168" s="157">
        <v>2016</v>
      </c>
      <c r="L168" s="157">
        <v>2016</v>
      </c>
      <c r="M168" s="159">
        <v>2019</v>
      </c>
      <c r="N168" s="159">
        <v>2019</v>
      </c>
      <c r="O168" s="159">
        <v>2018</v>
      </c>
      <c r="P168" s="159">
        <v>2018</v>
      </c>
      <c r="Q168" s="159">
        <v>2017</v>
      </c>
      <c r="R168" s="159" t="s">
        <v>941</v>
      </c>
      <c r="S168" s="159">
        <v>2019</v>
      </c>
      <c r="T168" s="159">
        <v>2016</v>
      </c>
      <c r="U168" s="159">
        <v>2017</v>
      </c>
      <c r="V168" s="159" t="s">
        <v>941</v>
      </c>
      <c r="W168" s="159">
        <v>2015</v>
      </c>
      <c r="X168" s="159" t="s">
        <v>941</v>
      </c>
      <c r="Y168" s="159">
        <v>2011</v>
      </c>
      <c r="Z168" s="159">
        <v>2017</v>
      </c>
      <c r="AA168" s="159">
        <v>2017</v>
      </c>
      <c r="AB168" s="159">
        <v>2016</v>
      </c>
      <c r="AC168" s="159">
        <v>2015</v>
      </c>
      <c r="AD168" s="159">
        <v>2015</v>
      </c>
      <c r="AE168" s="159" t="s">
        <v>941</v>
      </c>
      <c r="AF168" s="159">
        <v>2017</v>
      </c>
      <c r="AG168" s="158">
        <v>2012</v>
      </c>
      <c r="AH168" s="159">
        <v>2016</v>
      </c>
      <c r="AI168" s="159">
        <v>2017</v>
      </c>
      <c r="AJ168" s="159">
        <v>2018</v>
      </c>
      <c r="AK168" s="161" t="s">
        <v>941</v>
      </c>
      <c r="AL168" s="161" t="s">
        <v>1073</v>
      </c>
      <c r="AM168" s="159" t="s">
        <v>941</v>
      </c>
      <c r="AN168" s="159">
        <v>2016</v>
      </c>
      <c r="AO168" s="159">
        <v>2016</v>
      </c>
      <c r="AP168" s="159">
        <v>2014</v>
      </c>
      <c r="AQ168" s="159">
        <v>2014</v>
      </c>
      <c r="AR168" s="159">
        <v>2015</v>
      </c>
      <c r="AS168" s="159">
        <v>2017</v>
      </c>
      <c r="AT168" s="159">
        <v>2018</v>
      </c>
      <c r="AU168" s="159">
        <v>2016</v>
      </c>
      <c r="AV168" s="159" t="s">
        <v>941</v>
      </c>
      <c r="AW168" s="159">
        <v>2016</v>
      </c>
      <c r="AX168" s="159">
        <v>2017</v>
      </c>
      <c r="AY168" s="159">
        <v>2014</v>
      </c>
      <c r="AZ168" s="166">
        <v>2015</v>
      </c>
      <c r="BA168" s="166">
        <v>2015</v>
      </c>
      <c r="BB168" s="159">
        <v>2017</v>
      </c>
      <c r="BC168" s="159">
        <v>2017</v>
      </c>
      <c r="BD168" s="159">
        <v>2015</v>
      </c>
      <c r="BE168" s="159"/>
      <c r="BF168" s="104"/>
    </row>
    <row r="169" spans="1:58" x14ac:dyDescent="0.35">
      <c r="A169" s="128" t="str">
        <f>'Indicator Data'!A171</f>
        <v>Switzerland</v>
      </c>
      <c r="B169" s="107" t="str">
        <f>'Indicator Data'!B171</f>
        <v>CHE</v>
      </c>
      <c r="C169" s="157">
        <v>2015</v>
      </c>
      <c r="D169" s="157">
        <v>2015</v>
      </c>
      <c r="E169" s="157">
        <v>2015</v>
      </c>
      <c r="F169" s="157">
        <v>2015</v>
      </c>
      <c r="G169" s="157">
        <v>2015</v>
      </c>
      <c r="H169" s="157">
        <v>2015</v>
      </c>
      <c r="I169" s="157">
        <v>2015</v>
      </c>
      <c r="J169" s="157">
        <v>2016</v>
      </c>
      <c r="K169" s="157">
        <v>2016</v>
      </c>
      <c r="L169" s="157">
        <v>2016</v>
      </c>
      <c r="M169" s="159">
        <v>2019</v>
      </c>
      <c r="N169" s="159">
        <v>2019</v>
      </c>
      <c r="O169" s="159">
        <v>2018</v>
      </c>
      <c r="P169" s="159">
        <v>2018</v>
      </c>
      <c r="Q169" s="159">
        <v>2017</v>
      </c>
      <c r="R169" s="159" t="s">
        <v>941</v>
      </c>
      <c r="S169" s="159">
        <v>2019</v>
      </c>
      <c r="T169" s="159">
        <v>2016</v>
      </c>
      <c r="U169" s="159">
        <v>2017</v>
      </c>
      <c r="V169" s="159" t="s">
        <v>941</v>
      </c>
      <c r="W169" s="159">
        <v>2015</v>
      </c>
      <c r="X169" s="159" t="s">
        <v>941</v>
      </c>
      <c r="Y169" s="159">
        <v>2016</v>
      </c>
      <c r="Z169" s="159">
        <v>2017</v>
      </c>
      <c r="AA169" s="159">
        <v>2017</v>
      </c>
      <c r="AB169" s="159">
        <v>2013</v>
      </c>
      <c r="AC169" s="159">
        <v>2015</v>
      </c>
      <c r="AD169" s="159">
        <v>2015</v>
      </c>
      <c r="AE169" s="159" t="s">
        <v>941</v>
      </c>
      <c r="AF169" s="159">
        <v>2017</v>
      </c>
      <c r="AG169" s="158">
        <v>2012</v>
      </c>
      <c r="AH169" s="159">
        <v>2016</v>
      </c>
      <c r="AI169" s="159">
        <v>2017</v>
      </c>
      <c r="AJ169" s="159">
        <v>2018</v>
      </c>
      <c r="AK169" s="161" t="s">
        <v>941</v>
      </c>
      <c r="AL169" s="161" t="s">
        <v>1073</v>
      </c>
      <c r="AM169" s="159" t="s">
        <v>941</v>
      </c>
      <c r="AN169" s="159">
        <v>2016</v>
      </c>
      <c r="AO169" s="159">
        <v>2016</v>
      </c>
      <c r="AP169" s="159">
        <v>2014</v>
      </c>
      <c r="AQ169" s="159">
        <v>2014</v>
      </c>
      <c r="AR169" s="159">
        <v>2015</v>
      </c>
      <c r="AS169" s="159">
        <v>2017</v>
      </c>
      <c r="AT169" s="159">
        <v>2018</v>
      </c>
      <c r="AU169" s="159">
        <v>2016</v>
      </c>
      <c r="AV169" s="159" t="s">
        <v>941</v>
      </c>
      <c r="AW169" s="159">
        <v>2016</v>
      </c>
      <c r="AX169" s="159">
        <v>2017</v>
      </c>
      <c r="AY169" s="159">
        <v>2014</v>
      </c>
      <c r="AZ169" s="166">
        <v>2015</v>
      </c>
      <c r="BA169" s="166">
        <v>2015</v>
      </c>
      <c r="BB169" s="159">
        <v>2017</v>
      </c>
      <c r="BC169" s="159">
        <v>2017</v>
      </c>
      <c r="BD169" s="159">
        <v>2015</v>
      </c>
      <c r="BE169" s="159"/>
      <c r="BF169" s="104"/>
    </row>
    <row r="170" spans="1:58" x14ac:dyDescent="0.35">
      <c r="A170" s="128" t="str">
        <f>'Indicator Data'!A172</f>
        <v>Syria</v>
      </c>
      <c r="B170" s="107" t="str">
        <f>'Indicator Data'!B172</f>
        <v>SYR</v>
      </c>
      <c r="C170" s="157">
        <v>2015</v>
      </c>
      <c r="D170" s="157">
        <v>2015</v>
      </c>
      <c r="E170" s="157">
        <v>2015</v>
      </c>
      <c r="F170" s="157">
        <v>2015</v>
      </c>
      <c r="G170" s="157">
        <v>2015</v>
      </c>
      <c r="H170" s="157">
        <v>2015</v>
      </c>
      <c r="I170" s="157">
        <v>2015</v>
      </c>
      <c r="J170" s="157">
        <v>2016</v>
      </c>
      <c r="K170" s="157">
        <v>2016</v>
      </c>
      <c r="L170" s="157">
        <v>2016</v>
      </c>
      <c r="M170" s="159">
        <v>2019</v>
      </c>
      <c r="N170" s="159">
        <v>2019</v>
      </c>
      <c r="O170" s="159">
        <v>2018</v>
      </c>
      <c r="P170" s="159">
        <v>2018</v>
      </c>
      <c r="Q170" s="159">
        <v>2017</v>
      </c>
      <c r="R170" s="159">
        <v>2009</v>
      </c>
      <c r="S170" s="159">
        <v>2019</v>
      </c>
      <c r="T170" s="159">
        <v>2016</v>
      </c>
      <c r="U170" s="159">
        <v>2017</v>
      </c>
      <c r="V170" s="159" t="s">
        <v>941</v>
      </c>
      <c r="W170" s="159">
        <v>2015</v>
      </c>
      <c r="X170" s="159">
        <v>2009</v>
      </c>
      <c r="Y170" s="159">
        <v>2010</v>
      </c>
      <c r="Z170" s="159">
        <v>2017</v>
      </c>
      <c r="AA170" s="159">
        <v>2017</v>
      </c>
      <c r="AB170" s="159">
        <v>2014</v>
      </c>
      <c r="AC170" s="159">
        <v>2012</v>
      </c>
      <c r="AD170" s="159">
        <v>2015</v>
      </c>
      <c r="AE170" s="159" t="s">
        <v>941</v>
      </c>
      <c r="AF170" s="159">
        <v>2017</v>
      </c>
      <c r="AG170" s="158" t="s">
        <v>941</v>
      </c>
      <c r="AH170" s="159">
        <v>2016</v>
      </c>
      <c r="AI170" s="159">
        <v>2017</v>
      </c>
      <c r="AJ170" s="159">
        <v>2018</v>
      </c>
      <c r="AK170" s="161" t="s">
        <v>1073</v>
      </c>
      <c r="AL170" s="161" t="s">
        <v>1073</v>
      </c>
      <c r="AM170" s="183">
        <v>43281</v>
      </c>
      <c r="AN170" s="159">
        <v>2016</v>
      </c>
      <c r="AO170" s="159">
        <v>2016</v>
      </c>
      <c r="AP170" s="159" t="s">
        <v>941</v>
      </c>
      <c r="AQ170" s="159" t="s">
        <v>941</v>
      </c>
      <c r="AR170" s="159">
        <v>2013</v>
      </c>
      <c r="AS170" s="159">
        <v>2017</v>
      </c>
      <c r="AT170" s="159">
        <v>2018</v>
      </c>
      <c r="AU170" s="159">
        <v>2016</v>
      </c>
      <c r="AV170" s="159">
        <v>2015</v>
      </c>
      <c r="AW170" s="159">
        <v>2016</v>
      </c>
      <c r="AX170" s="159">
        <v>2017</v>
      </c>
      <c r="AY170" s="159">
        <v>2014</v>
      </c>
      <c r="AZ170" s="166">
        <v>2015</v>
      </c>
      <c r="BA170" s="166">
        <v>2015</v>
      </c>
      <c r="BB170" s="159">
        <v>2015</v>
      </c>
      <c r="BC170" s="159">
        <v>2017</v>
      </c>
      <c r="BD170" s="159">
        <v>2015</v>
      </c>
      <c r="BE170" s="159"/>
      <c r="BF170" s="104"/>
    </row>
    <row r="171" spans="1:58" x14ac:dyDescent="0.35">
      <c r="A171" s="128" t="str">
        <f>'Indicator Data'!A173</f>
        <v>Tajikistan</v>
      </c>
      <c r="B171" s="107" t="str">
        <f>'Indicator Data'!B173</f>
        <v>TJK</v>
      </c>
      <c r="C171" s="157">
        <v>2015</v>
      </c>
      <c r="D171" s="157">
        <v>2015</v>
      </c>
      <c r="E171" s="157">
        <v>2015</v>
      </c>
      <c r="F171" s="157">
        <v>2015</v>
      </c>
      <c r="G171" s="157">
        <v>2015</v>
      </c>
      <c r="H171" s="157">
        <v>2015</v>
      </c>
      <c r="I171" s="157">
        <v>2015</v>
      </c>
      <c r="J171" s="157">
        <v>2016</v>
      </c>
      <c r="K171" s="157">
        <v>2016</v>
      </c>
      <c r="L171" s="157">
        <v>2016</v>
      </c>
      <c r="M171" s="159">
        <v>2019</v>
      </c>
      <c r="N171" s="159">
        <v>2019</v>
      </c>
      <c r="O171" s="159">
        <v>2018</v>
      </c>
      <c r="P171" s="159">
        <v>2018</v>
      </c>
      <c r="Q171" s="159">
        <v>2017</v>
      </c>
      <c r="R171" s="159">
        <v>2012</v>
      </c>
      <c r="S171" s="159">
        <v>2019</v>
      </c>
      <c r="T171" s="159">
        <v>2016</v>
      </c>
      <c r="U171" s="159">
        <v>2017</v>
      </c>
      <c r="V171" s="159">
        <v>2017</v>
      </c>
      <c r="W171" s="159">
        <v>2015</v>
      </c>
      <c r="X171" s="159">
        <v>2012</v>
      </c>
      <c r="Y171" s="159">
        <v>2013</v>
      </c>
      <c r="Z171" s="159">
        <v>2017</v>
      </c>
      <c r="AA171" s="159">
        <v>2017</v>
      </c>
      <c r="AB171" s="159">
        <v>2017</v>
      </c>
      <c r="AC171" s="159">
        <v>2015</v>
      </c>
      <c r="AD171" s="159">
        <v>2015</v>
      </c>
      <c r="AE171" s="159">
        <v>2012</v>
      </c>
      <c r="AF171" s="159">
        <v>2017</v>
      </c>
      <c r="AG171" s="158">
        <v>2014</v>
      </c>
      <c r="AH171" s="159">
        <v>2016</v>
      </c>
      <c r="AI171" s="159">
        <v>2017</v>
      </c>
      <c r="AJ171" s="159">
        <v>2018</v>
      </c>
      <c r="AK171" s="161" t="s">
        <v>941</v>
      </c>
      <c r="AL171" s="161" t="s">
        <v>1073</v>
      </c>
      <c r="AM171" s="159" t="s">
        <v>941</v>
      </c>
      <c r="AN171" s="159">
        <v>2016</v>
      </c>
      <c r="AO171" s="159">
        <v>2016</v>
      </c>
      <c r="AP171" s="159" t="s">
        <v>941</v>
      </c>
      <c r="AQ171" s="159" t="s">
        <v>941</v>
      </c>
      <c r="AR171" s="159">
        <v>2013</v>
      </c>
      <c r="AS171" s="159">
        <v>2017</v>
      </c>
      <c r="AT171" s="159">
        <v>2018</v>
      </c>
      <c r="AU171" s="159">
        <v>2016</v>
      </c>
      <c r="AV171" s="159">
        <v>2015</v>
      </c>
      <c r="AW171" s="159">
        <v>2016</v>
      </c>
      <c r="AX171" s="159">
        <v>2016</v>
      </c>
      <c r="AY171" s="159">
        <v>2014</v>
      </c>
      <c r="AZ171" s="166">
        <v>2015</v>
      </c>
      <c r="BA171" s="166">
        <v>2015</v>
      </c>
      <c r="BB171" s="159">
        <v>2017</v>
      </c>
      <c r="BC171" s="159">
        <v>2017</v>
      </c>
      <c r="BD171" s="159">
        <v>2015</v>
      </c>
      <c r="BE171" s="159"/>
      <c r="BF171" s="104"/>
    </row>
    <row r="172" spans="1:58" x14ac:dyDescent="0.35">
      <c r="A172" s="128" t="str">
        <f>'Indicator Data'!A174</f>
        <v>Tanzania</v>
      </c>
      <c r="B172" s="107" t="str">
        <f>'Indicator Data'!B174</f>
        <v>TZA</v>
      </c>
      <c r="C172" s="157">
        <v>2015</v>
      </c>
      <c r="D172" s="157">
        <v>2015</v>
      </c>
      <c r="E172" s="157">
        <v>2015</v>
      </c>
      <c r="F172" s="157">
        <v>2015</v>
      </c>
      <c r="G172" s="157">
        <v>2015</v>
      </c>
      <c r="H172" s="157">
        <v>2015</v>
      </c>
      <c r="I172" s="157">
        <v>2015</v>
      </c>
      <c r="J172" s="157">
        <v>2016</v>
      </c>
      <c r="K172" s="157">
        <v>2016</v>
      </c>
      <c r="L172" s="157">
        <v>2016</v>
      </c>
      <c r="M172" s="159">
        <v>2019</v>
      </c>
      <c r="N172" s="159">
        <v>2019</v>
      </c>
      <c r="O172" s="159">
        <v>2018</v>
      </c>
      <c r="P172" s="159">
        <v>2018</v>
      </c>
      <c r="Q172" s="159">
        <v>2017</v>
      </c>
      <c r="R172" s="159">
        <v>2016</v>
      </c>
      <c r="S172" s="159">
        <v>2019</v>
      </c>
      <c r="T172" s="159">
        <v>2016</v>
      </c>
      <c r="U172" s="159">
        <v>2017</v>
      </c>
      <c r="V172" s="159">
        <v>2017</v>
      </c>
      <c r="W172" s="159">
        <v>2015</v>
      </c>
      <c r="X172" s="159">
        <v>2011</v>
      </c>
      <c r="Y172" s="159">
        <v>2012</v>
      </c>
      <c r="Z172" s="159">
        <v>2017</v>
      </c>
      <c r="AA172" s="159">
        <v>2017</v>
      </c>
      <c r="AB172" s="159">
        <v>2017</v>
      </c>
      <c r="AC172" s="159">
        <v>2015</v>
      </c>
      <c r="AD172" s="159">
        <v>2015</v>
      </c>
      <c r="AE172" s="159">
        <v>2012</v>
      </c>
      <c r="AF172" s="159">
        <v>2017</v>
      </c>
      <c r="AG172" s="158">
        <v>2011</v>
      </c>
      <c r="AH172" s="159">
        <v>2016</v>
      </c>
      <c r="AI172" s="159">
        <v>2017</v>
      </c>
      <c r="AJ172" s="159">
        <v>2018</v>
      </c>
      <c r="AK172" s="161" t="s">
        <v>941</v>
      </c>
      <c r="AL172" s="161">
        <v>43524</v>
      </c>
      <c r="AM172" s="159" t="s">
        <v>941</v>
      </c>
      <c r="AN172" s="159">
        <v>2016</v>
      </c>
      <c r="AO172" s="159">
        <v>2016</v>
      </c>
      <c r="AP172" s="159">
        <v>2013</v>
      </c>
      <c r="AQ172" s="159">
        <v>2014</v>
      </c>
      <c r="AR172" s="159">
        <v>2015</v>
      </c>
      <c r="AS172" s="159">
        <v>2017</v>
      </c>
      <c r="AT172" s="159">
        <v>2018</v>
      </c>
      <c r="AU172" s="159">
        <v>2016</v>
      </c>
      <c r="AV172" s="159">
        <v>2015</v>
      </c>
      <c r="AW172" s="159">
        <v>2016</v>
      </c>
      <c r="AX172" s="159">
        <v>2017</v>
      </c>
      <c r="AY172" s="159">
        <v>2014</v>
      </c>
      <c r="AZ172" s="166">
        <v>2015</v>
      </c>
      <c r="BA172" s="166">
        <v>2015</v>
      </c>
      <c r="BB172" s="159">
        <v>2017</v>
      </c>
      <c r="BC172" s="159">
        <v>2017</v>
      </c>
      <c r="BD172" s="159">
        <v>2015</v>
      </c>
      <c r="BE172" s="159"/>
      <c r="BF172" s="104"/>
    </row>
    <row r="173" spans="1:58" x14ac:dyDescent="0.35">
      <c r="A173" s="128" t="str">
        <f>'Indicator Data'!A175</f>
        <v>Thailand</v>
      </c>
      <c r="B173" s="107" t="str">
        <f>'Indicator Data'!B175</f>
        <v>THA</v>
      </c>
      <c r="C173" s="157">
        <v>2015</v>
      </c>
      <c r="D173" s="157">
        <v>2015</v>
      </c>
      <c r="E173" s="157">
        <v>2015</v>
      </c>
      <c r="F173" s="157">
        <v>2015</v>
      </c>
      <c r="G173" s="157">
        <v>2015</v>
      </c>
      <c r="H173" s="157">
        <v>2015</v>
      </c>
      <c r="I173" s="157">
        <v>2015</v>
      </c>
      <c r="J173" s="157">
        <v>2016</v>
      </c>
      <c r="K173" s="157">
        <v>2016</v>
      </c>
      <c r="L173" s="157">
        <v>2016</v>
      </c>
      <c r="M173" s="159">
        <v>2019</v>
      </c>
      <c r="N173" s="159">
        <v>2019</v>
      </c>
      <c r="O173" s="159">
        <v>2018</v>
      </c>
      <c r="P173" s="159">
        <v>2018</v>
      </c>
      <c r="Q173" s="159">
        <v>2017</v>
      </c>
      <c r="R173" s="159">
        <v>2016</v>
      </c>
      <c r="S173" s="159">
        <v>2019</v>
      </c>
      <c r="T173" s="159">
        <v>2016</v>
      </c>
      <c r="U173" s="159">
        <v>2017</v>
      </c>
      <c r="V173" s="159">
        <v>2017</v>
      </c>
      <c r="W173" s="159">
        <v>2015</v>
      </c>
      <c r="X173" s="159">
        <v>2016</v>
      </c>
      <c r="Y173" s="159">
        <v>2010</v>
      </c>
      <c r="Z173" s="159">
        <v>2017</v>
      </c>
      <c r="AA173" s="159">
        <v>2017</v>
      </c>
      <c r="AB173" s="159">
        <v>2017</v>
      </c>
      <c r="AC173" s="159">
        <v>2015</v>
      </c>
      <c r="AD173" s="159">
        <v>2015</v>
      </c>
      <c r="AE173" s="159">
        <v>2012</v>
      </c>
      <c r="AF173" s="159">
        <v>2017</v>
      </c>
      <c r="AG173" s="158">
        <v>2012</v>
      </c>
      <c r="AH173" s="159">
        <v>2016</v>
      </c>
      <c r="AI173" s="159">
        <v>2017</v>
      </c>
      <c r="AJ173" s="159">
        <v>2018</v>
      </c>
      <c r="AK173" s="161" t="s">
        <v>1073</v>
      </c>
      <c r="AL173" s="161" t="s">
        <v>1073</v>
      </c>
      <c r="AM173" s="159" t="s">
        <v>941</v>
      </c>
      <c r="AN173" s="159">
        <v>2016</v>
      </c>
      <c r="AO173" s="159">
        <v>2016</v>
      </c>
      <c r="AP173" s="159">
        <v>2014</v>
      </c>
      <c r="AQ173" s="159">
        <v>2014</v>
      </c>
      <c r="AR173" s="159">
        <v>2015</v>
      </c>
      <c r="AS173" s="159">
        <v>2017</v>
      </c>
      <c r="AT173" s="159">
        <v>2018</v>
      </c>
      <c r="AU173" s="159">
        <v>2016</v>
      </c>
      <c r="AV173" s="159">
        <v>2015</v>
      </c>
      <c r="AW173" s="159">
        <v>2016</v>
      </c>
      <c r="AX173" s="159">
        <v>2017</v>
      </c>
      <c r="AY173" s="159">
        <v>2014</v>
      </c>
      <c r="AZ173" s="166">
        <v>2015</v>
      </c>
      <c r="BA173" s="166">
        <v>2015</v>
      </c>
      <c r="BB173" s="159">
        <v>2017</v>
      </c>
      <c r="BC173" s="159">
        <v>2017</v>
      </c>
      <c r="BD173" s="159">
        <v>2015</v>
      </c>
      <c r="BE173" s="159"/>
      <c r="BF173" s="104"/>
    </row>
    <row r="174" spans="1:58" x14ac:dyDescent="0.35">
      <c r="A174" s="128" t="str">
        <f>'Indicator Data'!A176</f>
        <v>Timor-Leste</v>
      </c>
      <c r="B174" s="107" t="str">
        <f>'Indicator Data'!B176</f>
        <v>TLS</v>
      </c>
      <c r="C174" s="157">
        <v>2015</v>
      </c>
      <c r="D174" s="157">
        <v>2015</v>
      </c>
      <c r="E174" s="157">
        <v>2015</v>
      </c>
      <c r="F174" s="157">
        <v>2015</v>
      </c>
      <c r="G174" s="157">
        <v>2015</v>
      </c>
      <c r="H174" s="157">
        <v>2015</v>
      </c>
      <c r="I174" s="157">
        <v>2015</v>
      </c>
      <c r="J174" s="157">
        <v>2016</v>
      </c>
      <c r="K174" s="157">
        <v>2016</v>
      </c>
      <c r="L174" s="157">
        <v>2016</v>
      </c>
      <c r="M174" s="159">
        <v>2019</v>
      </c>
      <c r="N174" s="159">
        <v>2019</v>
      </c>
      <c r="O174" s="159">
        <v>2018</v>
      </c>
      <c r="P174" s="159">
        <v>2018</v>
      </c>
      <c r="Q174" s="159">
        <v>2017</v>
      </c>
      <c r="R174" s="159">
        <v>2016</v>
      </c>
      <c r="S174" s="159">
        <v>2019</v>
      </c>
      <c r="T174" s="159">
        <v>2016</v>
      </c>
      <c r="U174" s="159">
        <v>2017</v>
      </c>
      <c r="V174" s="159">
        <v>2017</v>
      </c>
      <c r="W174" s="159">
        <v>2015</v>
      </c>
      <c r="X174" s="159">
        <v>2009</v>
      </c>
      <c r="Y174" s="159">
        <v>2011</v>
      </c>
      <c r="Z174" s="159">
        <v>2017</v>
      </c>
      <c r="AA174" s="159">
        <v>2017</v>
      </c>
      <c r="AB174" s="159" t="s">
        <v>941</v>
      </c>
      <c r="AC174" s="159">
        <v>2015</v>
      </c>
      <c r="AD174" s="159">
        <v>2015</v>
      </c>
      <c r="AE174" s="159">
        <v>2012</v>
      </c>
      <c r="AF174" s="159" t="s">
        <v>941</v>
      </c>
      <c r="AG174" s="158">
        <v>2007</v>
      </c>
      <c r="AH174" s="159">
        <v>2016</v>
      </c>
      <c r="AI174" s="159">
        <v>2017</v>
      </c>
      <c r="AJ174" s="159">
        <v>2018</v>
      </c>
      <c r="AK174" s="161" t="s">
        <v>941</v>
      </c>
      <c r="AL174" s="161" t="s">
        <v>1073</v>
      </c>
      <c r="AM174" s="159" t="s">
        <v>941</v>
      </c>
      <c r="AN174" s="159">
        <v>2016</v>
      </c>
      <c r="AO174" s="159">
        <v>2016</v>
      </c>
      <c r="AP174" s="159" t="s">
        <v>941</v>
      </c>
      <c r="AQ174" s="159" t="s">
        <v>941</v>
      </c>
      <c r="AR174" s="159">
        <v>2013</v>
      </c>
      <c r="AS174" s="159">
        <v>2017</v>
      </c>
      <c r="AT174" s="159">
        <v>2018</v>
      </c>
      <c r="AU174" s="159">
        <v>2016</v>
      </c>
      <c r="AV174" s="159">
        <v>2015</v>
      </c>
      <c r="AW174" s="159">
        <v>2016</v>
      </c>
      <c r="AX174" s="159">
        <v>2017</v>
      </c>
      <c r="AY174" s="159">
        <v>2014</v>
      </c>
      <c r="AZ174" s="166">
        <v>2015</v>
      </c>
      <c r="BA174" s="166">
        <v>2015</v>
      </c>
      <c r="BB174" s="159">
        <v>2017</v>
      </c>
      <c r="BC174" s="159">
        <v>2017</v>
      </c>
      <c r="BD174" s="159">
        <v>2015</v>
      </c>
      <c r="BE174" s="159"/>
      <c r="BF174" s="104"/>
    </row>
    <row r="175" spans="1:58" x14ac:dyDescent="0.35">
      <c r="A175" s="128" t="str">
        <f>'Indicator Data'!A177</f>
        <v>Togo</v>
      </c>
      <c r="B175" s="107" t="str">
        <f>'Indicator Data'!B177</f>
        <v>TGO</v>
      </c>
      <c r="C175" s="157">
        <v>2015</v>
      </c>
      <c r="D175" s="157">
        <v>2015</v>
      </c>
      <c r="E175" s="157">
        <v>2015</v>
      </c>
      <c r="F175" s="157">
        <v>2015</v>
      </c>
      <c r="G175" s="157">
        <v>2015</v>
      </c>
      <c r="H175" s="157">
        <v>2015</v>
      </c>
      <c r="I175" s="157">
        <v>2015</v>
      </c>
      <c r="J175" s="157">
        <v>2016</v>
      </c>
      <c r="K175" s="157">
        <v>2016</v>
      </c>
      <c r="L175" s="157">
        <v>2016</v>
      </c>
      <c r="M175" s="159">
        <v>2019</v>
      </c>
      <c r="N175" s="159">
        <v>2019</v>
      </c>
      <c r="O175" s="159">
        <v>2018</v>
      </c>
      <c r="P175" s="159">
        <v>2018</v>
      </c>
      <c r="Q175" s="159">
        <v>2017</v>
      </c>
      <c r="R175" s="159">
        <v>2014</v>
      </c>
      <c r="S175" s="159">
        <v>2019</v>
      </c>
      <c r="T175" s="159">
        <v>2016</v>
      </c>
      <c r="U175" s="159">
        <v>2017</v>
      </c>
      <c r="V175" s="159">
        <v>2017</v>
      </c>
      <c r="W175" s="159">
        <v>2015</v>
      </c>
      <c r="X175" s="159">
        <v>2014</v>
      </c>
      <c r="Y175" s="159">
        <v>2010</v>
      </c>
      <c r="Z175" s="159">
        <v>2017</v>
      </c>
      <c r="AA175" s="159">
        <v>2017</v>
      </c>
      <c r="AB175" s="159">
        <v>2017</v>
      </c>
      <c r="AC175" s="159">
        <v>2015</v>
      </c>
      <c r="AD175" s="159">
        <v>2015</v>
      </c>
      <c r="AE175" s="159">
        <v>2012</v>
      </c>
      <c r="AF175" s="159">
        <v>2017</v>
      </c>
      <c r="AG175" s="158">
        <v>2011</v>
      </c>
      <c r="AH175" s="159">
        <v>2016</v>
      </c>
      <c r="AI175" s="159">
        <v>2017</v>
      </c>
      <c r="AJ175" s="159">
        <v>2018</v>
      </c>
      <c r="AK175" s="161" t="s">
        <v>941</v>
      </c>
      <c r="AL175" s="161">
        <v>43524</v>
      </c>
      <c r="AM175" s="159" t="s">
        <v>941</v>
      </c>
      <c r="AN175" s="159">
        <v>2016</v>
      </c>
      <c r="AO175" s="159">
        <v>2016</v>
      </c>
      <c r="AP175" s="159">
        <v>2014</v>
      </c>
      <c r="AQ175" s="159">
        <v>2014</v>
      </c>
      <c r="AR175" s="159">
        <v>2015</v>
      </c>
      <c r="AS175" s="159">
        <v>2017</v>
      </c>
      <c r="AT175" s="159">
        <v>2018</v>
      </c>
      <c r="AU175" s="159">
        <v>2016</v>
      </c>
      <c r="AV175" s="159">
        <v>2015</v>
      </c>
      <c r="AW175" s="159">
        <v>2016</v>
      </c>
      <c r="AX175" s="159">
        <v>2017</v>
      </c>
      <c r="AY175" s="159">
        <v>2014</v>
      </c>
      <c r="AZ175" s="166">
        <v>2015</v>
      </c>
      <c r="BA175" s="166">
        <v>2015</v>
      </c>
      <c r="BB175" s="159">
        <v>2017</v>
      </c>
      <c r="BC175" s="159">
        <v>2017</v>
      </c>
      <c r="BD175" s="159">
        <v>2015</v>
      </c>
      <c r="BE175" s="159"/>
      <c r="BF175" s="104"/>
    </row>
    <row r="176" spans="1:58" x14ac:dyDescent="0.35">
      <c r="A176" s="128" t="str">
        <f>'Indicator Data'!A178</f>
        <v>Tonga</v>
      </c>
      <c r="B176" s="107" t="str">
        <f>'Indicator Data'!B178</f>
        <v>TON</v>
      </c>
      <c r="C176" s="157">
        <v>2015</v>
      </c>
      <c r="D176" s="157">
        <v>2015</v>
      </c>
      <c r="E176" s="157">
        <v>2015</v>
      </c>
      <c r="F176" s="157">
        <v>2015</v>
      </c>
      <c r="G176" s="157">
        <v>2015</v>
      </c>
      <c r="H176" s="157">
        <v>2015</v>
      </c>
      <c r="I176" s="157">
        <v>2015</v>
      </c>
      <c r="J176" s="157">
        <v>2016</v>
      </c>
      <c r="K176" s="157">
        <v>2016</v>
      </c>
      <c r="L176" s="157">
        <v>2016</v>
      </c>
      <c r="M176" s="159">
        <v>2019</v>
      </c>
      <c r="N176" s="159">
        <v>2019</v>
      </c>
      <c r="O176" s="159">
        <v>2018</v>
      </c>
      <c r="P176" s="159">
        <v>2018</v>
      </c>
      <c r="Q176" s="159">
        <v>2017</v>
      </c>
      <c r="R176" s="159" t="s">
        <v>941</v>
      </c>
      <c r="S176" s="159">
        <v>2019</v>
      </c>
      <c r="T176" s="159">
        <v>2016</v>
      </c>
      <c r="U176" s="159">
        <v>2017</v>
      </c>
      <c r="V176" s="159">
        <v>2017</v>
      </c>
      <c r="W176" s="159">
        <v>2015</v>
      </c>
      <c r="X176" s="159">
        <v>2012</v>
      </c>
      <c r="Y176" s="159">
        <v>2010</v>
      </c>
      <c r="Z176" s="159">
        <v>2017</v>
      </c>
      <c r="AA176" s="159">
        <v>2017</v>
      </c>
      <c r="AB176" s="159" t="s">
        <v>941</v>
      </c>
      <c r="AC176" s="159">
        <v>2015</v>
      </c>
      <c r="AD176" s="159">
        <v>2015</v>
      </c>
      <c r="AE176" s="159" t="s">
        <v>941</v>
      </c>
      <c r="AF176" s="159">
        <v>2017</v>
      </c>
      <c r="AG176" s="158">
        <v>2009</v>
      </c>
      <c r="AH176" s="159">
        <v>2016</v>
      </c>
      <c r="AI176" s="159">
        <v>2017</v>
      </c>
      <c r="AJ176" s="159">
        <v>2018</v>
      </c>
      <c r="AK176" s="161" t="s">
        <v>941</v>
      </c>
      <c r="AL176" s="161" t="s">
        <v>1073</v>
      </c>
      <c r="AM176" s="159" t="s">
        <v>941</v>
      </c>
      <c r="AN176" s="159">
        <v>2016</v>
      </c>
      <c r="AO176" s="159">
        <v>2016</v>
      </c>
      <c r="AP176" s="159" t="s">
        <v>941</v>
      </c>
      <c r="AQ176" s="159" t="s">
        <v>941</v>
      </c>
      <c r="AR176" s="159">
        <v>2013</v>
      </c>
      <c r="AS176" s="159">
        <v>2017</v>
      </c>
      <c r="AT176" s="159" t="s">
        <v>941</v>
      </c>
      <c r="AU176" s="159">
        <v>2016</v>
      </c>
      <c r="AV176" s="159">
        <v>2015</v>
      </c>
      <c r="AW176" s="159">
        <v>2016</v>
      </c>
      <c r="AX176" s="159">
        <v>2016</v>
      </c>
      <c r="AY176" s="159">
        <v>2014</v>
      </c>
      <c r="AZ176" s="166">
        <v>2015</v>
      </c>
      <c r="BA176" s="166">
        <v>2015</v>
      </c>
      <c r="BB176" s="159">
        <v>2017</v>
      </c>
      <c r="BC176" s="159">
        <v>2017</v>
      </c>
      <c r="BD176" s="159">
        <v>2015</v>
      </c>
      <c r="BE176" s="159"/>
      <c r="BF176" s="104"/>
    </row>
    <row r="177" spans="1:58" x14ac:dyDescent="0.35">
      <c r="A177" s="128" t="str">
        <f>'Indicator Data'!A179</f>
        <v>Trinidad and Tobago</v>
      </c>
      <c r="B177" s="107" t="str">
        <f>'Indicator Data'!B179</f>
        <v>TTO</v>
      </c>
      <c r="C177" s="157">
        <v>2015</v>
      </c>
      <c r="D177" s="157">
        <v>2015</v>
      </c>
      <c r="E177" s="157">
        <v>2015</v>
      </c>
      <c r="F177" s="157">
        <v>2015</v>
      </c>
      <c r="G177" s="157">
        <v>2015</v>
      </c>
      <c r="H177" s="157">
        <v>2015</v>
      </c>
      <c r="I177" s="157">
        <v>2015</v>
      </c>
      <c r="J177" s="157">
        <v>2016</v>
      </c>
      <c r="K177" s="157">
        <v>2016</v>
      </c>
      <c r="L177" s="157">
        <v>2016</v>
      </c>
      <c r="M177" s="159">
        <v>2019</v>
      </c>
      <c r="N177" s="159">
        <v>2019</v>
      </c>
      <c r="O177" s="159">
        <v>2018</v>
      </c>
      <c r="P177" s="159">
        <v>2018</v>
      </c>
      <c r="Q177" s="159">
        <v>2017</v>
      </c>
      <c r="R177" s="159" t="s">
        <v>941</v>
      </c>
      <c r="S177" s="159">
        <v>2019</v>
      </c>
      <c r="T177" s="159">
        <v>2016</v>
      </c>
      <c r="U177" s="159">
        <v>2017</v>
      </c>
      <c r="V177" s="159" t="s">
        <v>941</v>
      </c>
      <c r="W177" s="159">
        <v>2015</v>
      </c>
      <c r="X177" s="159" t="s">
        <v>941</v>
      </c>
      <c r="Y177" s="159">
        <v>2010</v>
      </c>
      <c r="Z177" s="159">
        <v>2017</v>
      </c>
      <c r="AA177" s="159">
        <v>2017</v>
      </c>
      <c r="AB177" s="159">
        <v>2017</v>
      </c>
      <c r="AC177" s="159">
        <v>2015</v>
      </c>
      <c r="AD177" s="159">
        <v>2015</v>
      </c>
      <c r="AE177" s="159" t="s">
        <v>941</v>
      </c>
      <c r="AF177" s="159">
        <v>2017</v>
      </c>
      <c r="AG177" s="158">
        <v>2005</v>
      </c>
      <c r="AH177" s="159">
        <v>2016</v>
      </c>
      <c r="AI177" s="159">
        <v>2017</v>
      </c>
      <c r="AJ177" s="159">
        <v>2018</v>
      </c>
      <c r="AK177" s="161" t="s">
        <v>941</v>
      </c>
      <c r="AL177" s="161" t="s">
        <v>1073</v>
      </c>
      <c r="AM177" s="159" t="s">
        <v>941</v>
      </c>
      <c r="AN177" s="159">
        <v>2016</v>
      </c>
      <c r="AO177" s="159">
        <v>2016</v>
      </c>
      <c r="AP177" s="159">
        <v>2013</v>
      </c>
      <c r="AQ177" s="159">
        <v>2013</v>
      </c>
      <c r="AR177" s="159">
        <v>2013</v>
      </c>
      <c r="AS177" s="159">
        <v>2017</v>
      </c>
      <c r="AT177" s="159">
        <v>2018</v>
      </c>
      <c r="AU177" s="159">
        <v>2016</v>
      </c>
      <c r="AV177" s="159">
        <v>2015</v>
      </c>
      <c r="AW177" s="159">
        <v>2016</v>
      </c>
      <c r="AX177" s="159">
        <v>2017</v>
      </c>
      <c r="AY177" s="159">
        <v>2014</v>
      </c>
      <c r="AZ177" s="166">
        <v>2015</v>
      </c>
      <c r="BA177" s="166">
        <v>2015</v>
      </c>
      <c r="BB177" s="159">
        <v>2017</v>
      </c>
      <c r="BC177" s="159">
        <v>2017</v>
      </c>
      <c r="BD177" s="159">
        <v>2015</v>
      </c>
      <c r="BE177" s="159"/>
      <c r="BF177" s="104"/>
    </row>
    <row r="178" spans="1:58" x14ac:dyDescent="0.35">
      <c r="A178" s="128" t="str">
        <f>'Indicator Data'!A180</f>
        <v>Tunisia</v>
      </c>
      <c r="B178" s="107" t="str">
        <f>'Indicator Data'!B180</f>
        <v>TUN</v>
      </c>
      <c r="C178" s="157">
        <v>2015</v>
      </c>
      <c r="D178" s="157">
        <v>2015</v>
      </c>
      <c r="E178" s="157">
        <v>2015</v>
      </c>
      <c r="F178" s="157">
        <v>2015</v>
      </c>
      <c r="G178" s="157">
        <v>2015</v>
      </c>
      <c r="H178" s="157">
        <v>2015</v>
      </c>
      <c r="I178" s="157">
        <v>2015</v>
      </c>
      <c r="J178" s="157">
        <v>2016</v>
      </c>
      <c r="K178" s="157">
        <v>2016</v>
      </c>
      <c r="L178" s="157">
        <v>2016</v>
      </c>
      <c r="M178" s="159">
        <v>2019</v>
      </c>
      <c r="N178" s="159">
        <v>2019</v>
      </c>
      <c r="O178" s="159">
        <v>2018</v>
      </c>
      <c r="P178" s="159">
        <v>2018</v>
      </c>
      <c r="Q178" s="159">
        <v>2017</v>
      </c>
      <c r="R178" s="159">
        <v>2012</v>
      </c>
      <c r="S178" s="159">
        <v>2019</v>
      </c>
      <c r="T178" s="159">
        <v>2016</v>
      </c>
      <c r="U178" s="159">
        <v>2017</v>
      </c>
      <c r="V178" s="159">
        <v>2017</v>
      </c>
      <c r="W178" s="159">
        <v>2015</v>
      </c>
      <c r="X178" s="159">
        <v>2012</v>
      </c>
      <c r="Y178" s="159">
        <v>2010</v>
      </c>
      <c r="Z178" s="159">
        <v>2017</v>
      </c>
      <c r="AA178" s="159">
        <v>2017</v>
      </c>
      <c r="AB178" s="159">
        <v>2017</v>
      </c>
      <c r="AC178" s="159">
        <v>2015</v>
      </c>
      <c r="AD178" s="159">
        <v>2015</v>
      </c>
      <c r="AE178" s="159" t="s">
        <v>941</v>
      </c>
      <c r="AF178" s="159">
        <v>2017</v>
      </c>
      <c r="AG178" s="158">
        <v>2010</v>
      </c>
      <c r="AH178" s="159">
        <v>2016</v>
      </c>
      <c r="AI178" s="159">
        <v>2017</v>
      </c>
      <c r="AJ178" s="159">
        <v>2018</v>
      </c>
      <c r="AK178" s="161" t="s">
        <v>941</v>
      </c>
      <c r="AL178" s="161" t="s">
        <v>1073</v>
      </c>
      <c r="AM178" s="159" t="s">
        <v>941</v>
      </c>
      <c r="AN178" s="159">
        <v>2016</v>
      </c>
      <c r="AO178" s="159">
        <v>2016</v>
      </c>
      <c r="AP178" s="159">
        <v>2014</v>
      </c>
      <c r="AQ178" s="159">
        <v>2014</v>
      </c>
      <c r="AR178" s="159">
        <v>2013</v>
      </c>
      <c r="AS178" s="159">
        <v>2017</v>
      </c>
      <c r="AT178" s="159">
        <v>2018</v>
      </c>
      <c r="AU178" s="159">
        <v>2016</v>
      </c>
      <c r="AV178" s="159">
        <v>2015</v>
      </c>
      <c r="AW178" s="159">
        <v>2016</v>
      </c>
      <c r="AX178" s="159">
        <v>2017</v>
      </c>
      <c r="AY178" s="159">
        <v>2014</v>
      </c>
      <c r="AZ178" s="166">
        <v>2015</v>
      </c>
      <c r="BA178" s="166">
        <v>2015</v>
      </c>
      <c r="BB178" s="159">
        <v>2017</v>
      </c>
      <c r="BC178" s="159">
        <v>2017</v>
      </c>
      <c r="BD178" s="159">
        <v>2015</v>
      </c>
      <c r="BE178" s="159"/>
      <c r="BF178" s="104"/>
    </row>
    <row r="179" spans="1:58" x14ac:dyDescent="0.35">
      <c r="A179" s="128" t="str">
        <f>'Indicator Data'!A181</f>
        <v>Turkey</v>
      </c>
      <c r="B179" s="107" t="str">
        <f>'Indicator Data'!B181</f>
        <v>TUR</v>
      </c>
      <c r="C179" s="157">
        <v>2015</v>
      </c>
      <c r="D179" s="157">
        <v>2015</v>
      </c>
      <c r="E179" s="157">
        <v>2015</v>
      </c>
      <c r="F179" s="157">
        <v>2015</v>
      </c>
      <c r="G179" s="157">
        <v>2015</v>
      </c>
      <c r="H179" s="157">
        <v>2015</v>
      </c>
      <c r="I179" s="157">
        <v>2015</v>
      </c>
      <c r="J179" s="157">
        <v>2016</v>
      </c>
      <c r="K179" s="157">
        <v>2016</v>
      </c>
      <c r="L179" s="157">
        <v>2016</v>
      </c>
      <c r="M179" s="159">
        <v>2019</v>
      </c>
      <c r="N179" s="159">
        <v>2019</v>
      </c>
      <c r="O179" s="159">
        <v>2018</v>
      </c>
      <c r="P179" s="159">
        <v>2018</v>
      </c>
      <c r="Q179" s="159">
        <v>2017</v>
      </c>
      <c r="R179" s="159" t="s">
        <v>941</v>
      </c>
      <c r="S179" s="159">
        <v>2019</v>
      </c>
      <c r="T179" s="159">
        <v>2016</v>
      </c>
      <c r="U179" s="159">
        <v>2017</v>
      </c>
      <c r="V179" s="159">
        <v>2017</v>
      </c>
      <c r="W179" s="159">
        <v>2015</v>
      </c>
      <c r="X179" s="159">
        <v>2013</v>
      </c>
      <c r="Y179" s="159">
        <v>2011</v>
      </c>
      <c r="Z179" s="159">
        <v>2017</v>
      </c>
      <c r="AA179" s="159">
        <v>2017</v>
      </c>
      <c r="AB179" s="159" t="s">
        <v>941</v>
      </c>
      <c r="AC179" s="159">
        <v>2015</v>
      </c>
      <c r="AD179" s="159">
        <v>2015</v>
      </c>
      <c r="AE179" s="159">
        <v>2012</v>
      </c>
      <c r="AF179" s="159">
        <v>2017</v>
      </c>
      <c r="AG179" s="158">
        <v>2016</v>
      </c>
      <c r="AH179" s="159">
        <v>2016</v>
      </c>
      <c r="AI179" s="159">
        <v>2017</v>
      </c>
      <c r="AJ179" s="159">
        <v>2018</v>
      </c>
      <c r="AK179" s="161" t="s">
        <v>1072</v>
      </c>
      <c r="AL179" s="161">
        <v>43538</v>
      </c>
      <c r="AM179" s="183">
        <v>43281</v>
      </c>
      <c r="AN179" s="159">
        <v>2016</v>
      </c>
      <c r="AO179" s="159">
        <v>2016</v>
      </c>
      <c r="AP179" s="159">
        <v>2014</v>
      </c>
      <c r="AQ179" s="159">
        <v>2014</v>
      </c>
      <c r="AR179" s="159">
        <v>2015</v>
      </c>
      <c r="AS179" s="159">
        <v>2017</v>
      </c>
      <c r="AT179" s="159">
        <v>2018</v>
      </c>
      <c r="AU179" s="159">
        <v>2016</v>
      </c>
      <c r="AV179" s="159">
        <v>2015</v>
      </c>
      <c r="AW179" s="159">
        <v>2016</v>
      </c>
      <c r="AX179" s="159">
        <v>2017</v>
      </c>
      <c r="AY179" s="159">
        <v>2014</v>
      </c>
      <c r="AZ179" s="166">
        <v>2015</v>
      </c>
      <c r="BA179" s="166">
        <v>2015</v>
      </c>
      <c r="BB179" s="159">
        <v>2017</v>
      </c>
      <c r="BC179" s="159">
        <v>2017</v>
      </c>
      <c r="BD179" s="159">
        <v>2015</v>
      </c>
      <c r="BE179" s="159"/>
      <c r="BF179" s="104"/>
    </row>
    <row r="180" spans="1:58" x14ac:dyDescent="0.35">
      <c r="A180" s="128" t="str">
        <f>'Indicator Data'!A182</f>
        <v>Turkmenistan</v>
      </c>
      <c r="B180" s="107" t="str">
        <f>'Indicator Data'!B182</f>
        <v>TKM</v>
      </c>
      <c r="C180" s="157">
        <v>2015</v>
      </c>
      <c r="D180" s="157">
        <v>2015</v>
      </c>
      <c r="E180" s="157">
        <v>2015</v>
      </c>
      <c r="F180" s="157">
        <v>2015</v>
      </c>
      <c r="G180" s="157">
        <v>2015</v>
      </c>
      <c r="H180" s="157">
        <v>2015</v>
      </c>
      <c r="I180" s="157">
        <v>2015</v>
      </c>
      <c r="J180" s="157">
        <v>2016</v>
      </c>
      <c r="K180" s="157">
        <v>2016</v>
      </c>
      <c r="L180" s="157">
        <v>2016</v>
      </c>
      <c r="M180" s="159">
        <v>2019</v>
      </c>
      <c r="N180" s="159">
        <v>2019</v>
      </c>
      <c r="O180" s="159">
        <v>2018</v>
      </c>
      <c r="P180" s="159">
        <v>2018</v>
      </c>
      <c r="Q180" s="159">
        <v>2017</v>
      </c>
      <c r="R180" s="159">
        <v>2016</v>
      </c>
      <c r="S180" s="159">
        <v>2019</v>
      </c>
      <c r="T180" s="159">
        <v>2016</v>
      </c>
      <c r="U180" s="159">
        <v>2017</v>
      </c>
      <c r="V180" s="159">
        <v>2017</v>
      </c>
      <c r="W180" s="159">
        <v>2015</v>
      </c>
      <c r="X180" s="159" t="s">
        <v>941</v>
      </c>
      <c r="Y180" s="159">
        <v>2010</v>
      </c>
      <c r="Z180" s="159">
        <v>2017</v>
      </c>
      <c r="AA180" s="159">
        <v>2017</v>
      </c>
      <c r="AB180" s="159" t="s">
        <v>941</v>
      </c>
      <c r="AC180" s="159">
        <v>2015</v>
      </c>
      <c r="AD180" s="159">
        <v>2015</v>
      </c>
      <c r="AE180" s="159">
        <v>2012</v>
      </c>
      <c r="AF180" s="159" t="s">
        <v>941</v>
      </c>
      <c r="AG180" s="158" t="s">
        <v>941</v>
      </c>
      <c r="AH180" s="159">
        <v>2016</v>
      </c>
      <c r="AI180" s="159">
        <v>2017</v>
      </c>
      <c r="AJ180" s="159">
        <v>2018</v>
      </c>
      <c r="AK180" s="161" t="s">
        <v>941</v>
      </c>
      <c r="AL180" s="161" t="s">
        <v>1073</v>
      </c>
      <c r="AM180" s="159" t="s">
        <v>941</v>
      </c>
      <c r="AN180" s="159">
        <v>2016</v>
      </c>
      <c r="AO180" s="159">
        <v>2016</v>
      </c>
      <c r="AP180" s="159" t="s">
        <v>941</v>
      </c>
      <c r="AQ180" s="159" t="s">
        <v>941</v>
      </c>
      <c r="AR180" s="159" t="s">
        <v>941</v>
      </c>
      <c r="AS180" s="159">
        <v>2017</v>
      </c>
      <c r="AT180" s="159">
        <v>2018</v>
      </c>
      <c r="AU180" s="159">
        <v>2016</v>
      </c>
      <c r="AV180" s="159">
        <v>2015</v>
      </c>
      <c r="AW180" s="159">
        <v>2016</v>
      </c>
      <c r="AX180" s="159">
        <v>2016</v>
      </c>
      <c r="AY180" s="159">
        <v>2014</v>
      </c>
      <c r="AZ180" s="166">
        <v>2006</v>
      </c>
      <c r="BA180" s="166">
        <v>2006</v>
      </c>
      <c r="BB180" s="159">
        <v>2017</v>
      </c>
      <c r="BC180" s="159">
        <v>2017</v>
      </c>
      <c r="BD180" s="159">
        <v>2015</v>
      </c>
      <c r="BE180" s="159"/>
      <c r="BF180" s="104"/>
    </row>
    <row r="181" spans="1:58" x14ac:dyDescent="0.35">
      <c r="A181" s="128" t="str">
        <f>'Indicator Data'!A183</f>
        <v>Tuvalu</v>
      </c>
      <c r="B181" s="107" t="str">
        <f>'Indicator Data'!B183</f>
        <v>TUV</v>
      </c>
      <c r="C181" s="157">
        <v>2015</v>
      </c>
      <c r="D181" s="157">
        <v>2015</v>
      </c>
      <c r="E181" s="157">
        <v>2015</v>
      </c>
      <c r="F181" s="157">
        <v>2015</v>
      </c>
      <c r="G181" s="157">
        <v>2015</v>
      </c>
      <c r="H181" s="157">
        <v>2015</v>
      </c>
      <c r="I181" s="157">
        <v>2015</v>
      </c>
      <c r="J181" s="157">
        <v>2016</v>
      </c>
      <c r="K181" s="157">
        <v>2016</v>
      </c>
      <c r="L181" s="157">
        <v>2016</v>
      </c>
      <c r="M181" s="159">
        <v>2019</v>
      </c>
      <c r="N181" s="159">
        <v>2019</v>
      </c>
      <c r="O181" s="159">
        <v>2018</v>
      </c>
      <c r="P181" s="159">
        <v>2018</v>
      </c>
      <c r="Q181" s="159" t="s">
        <v>941</v>
      </c>
      <c r="R181" s="159" t="s">
        <v>941</v>
      </c>
      <c r="S181" s="159">
        <v>2019</v>
      </c>
      <c r="T181" s="159">
        <v>2016</v>
      </c>
      <c r="U181" s="159">
        <v>2017</v>
      </c>
      <c r="V181" s="159">
        <v>2017</v>
      </c>
      <c r="W181" s="159">
        <v>2015</v>
      </c>
      <c r="X181" s="159">
        <v>2007</v>
      </c>
      <c r="Y181" s="159">
        <v>2010</v>
      </c>
      <c r="Z181" s="159">
        <v>2017</v>
      </c>
      <c r="AA181" s="159">
        <v>2017</v>
      </c>
      <c r="AB181" s="159" t="s">
        <v>941</v>
      </c>
      <c r="AC181" s="159">
        <v>2015</v>
      </c>
      <c r="AD181" s="159" t="s">
        <v>941</v>
      </c>
      <c r="AE181" s="159" t="s">
        <v>941</v>
      </c>
      <c r="AF181" s="159" t="s">
        <v>941</v>
      </c>
      <c r="AG181" s="158" t="s">
        <v>941</v>
      </c>
      <c r="AH181" s="159">
        <v>2016</v>
      </c>
      <c r="AI181" s="159">
        <v>2017</v>
      </c>
      <c r="AJ181" s="159">
        <v>2018</v>
      </c>
      <c r="AK181" s="161" t="s">
        <v>941</v>
      </c>
      <c r="AL181" s="161" t="s">
        <v>941</v>
      </c>
      <c r="AM181" s="159" t="s">
        <v>941</v>
      </c>
      <c r="AN181" s="159">
        <v>2016</v>
      </c>
      <c r="AO181" s="159">
        <v>2016</v>
      </c>
      <c r="AP181" s="159" t="s">
        <v>941</v>
      </c>
      <c r="AQ181" s="159" t="s">
        <v>941</v>
      </c>
      <c r="AR181" s="159" t="s">
        <v>941</v>
      </c>
      <c r="AS181" s="159">
        <v>2017</v>
      </c>
      <c r="AT181" s="159" t="s">
        <v>941</v>
      </c>
      <c r="AU181" s="159">
        <v>2016</v>
      </c>
      <c r="AV181" s="159" t="s">
        <v>941</v>
      </c>
      <c r="AW181" s="159">
        <v>2016</v>
      </c>
      <c r="AX181" s="159">
        <v>2016</v>
      </c>
      <c r="AY181" s="159">
        <v>2014</v>
      </c>
      <c r="AZ181" s="166">
        <v>2013</v>
      </c>
      <c r="BA181" s="166">
        <v>2015</v>
      </c>
      <c r="BB181" s="159">
        <v>2017</v>
      </c>
      <c r="BC181" s="159">
        <v>2017</v>
      </c>
      <c r="BD181" s="159">
        <v>2015</v>
      </c>
      <c r="BE181" s="159"/>
      <c r="BF181" s="104"/>
    </row>
    <row r="182" spans="1:58" x14ac:dyDescent="0.35">
      <c r="A182" s="128" t="str">
        <f>'Indicator Data'!A184</f>
        <v>Uganda</v>
      </c>
      <c r="B182" s="107" t="str">
        <f>'Indicator Data'!B184</f>
        <v>UGA</v>
      </c>
      <c r="C182" s="157">
        <v>2015</v>
      </c>
      <c r="D182" s="157">
        <v>2015</v>
      </c>
      <c r="E182" s="157">
        <v>2015</v>
      </c>
      <c r="F182" s="157">
        <v>2015</v>
      </c>
      <c r="G182" s="157">
        <v>2015</v>
      </c>
      <c r="H182" s="157">
        <v>2015</v>
      </c>
      <c r="I182" s="157">
        <v>2015</v>
      </c>
      <c r="J182" s="157">
        <v>2016</v>
      </c>
      <c r="K182" s="157">
        <v>2016</v>
      </c>
      <c r="L182" s="157">
        <v>2016</v>
      </c>
      <c r="M182" s="159">
        <v>2019</v>
      </c>
      <c r="N182" s="159">
        <v>2019</v>
      </c>
      <c r="O182" s="159">
        <v>2018</v>
      </c>
      <c r="P182" s="159">
        <v>2018</v>
      </c>
      <c r="Q182" s="159">
        <v>2017</v>
      </c>
      <c r="R182" s="159">
        <v>2016</v>
      </c>
      <c r="S182" s="159">
        <v>2019</v>
      </c>
      <c r="T182" s="159">
        <v>2016</v>
      </c>
      <c r="U182" s="159">
        <v>2017</v>
      </c>
      <c r="V182" s="159">
        <v>2017</v>
      </c>
      <c r="W182" s="159">
        <v>2015</v>
      </c>
      <c r="X182" s="159">
        <v>2016</v>
      </c>
      <c r="Y182" s="159">
        <v>2010</v>
      </c>
      <c r="Z182" s="159">
        <v>2017</v>
      </c>
      <c r="AA182" s="159">
        <v>2017</v>
      </c>
      <c r="AB182" s="159">
        <v>2017</v>
      </c>
      <c r="AC182" s="159">
        <v>2015</v>
      </c>
      <c r="AD182" s="159">
        <v>2015</v>
      </c>
      <c r="AE182" s="159">
        <v>2012</v>
      </c>
      <c r="AF182" s="159">
        <v>2017</v>
      </c>
      <c r="AG182" s="158">
        <v>2012</v>
      </c>
      <c r="AH182" s="159">
        <v>2016</v>
      </c>
      <c r="AI182" s="159">
        <v>2017</v>
      </c>
      <c r="AJ182" s="159">
        <v>2018</v>
      </c>
      <c r="AK182" s="161" t="s">
        <v>1072</v>
      </c>
      <c r="AL182" s="161">
        <v>43524</v>
      </c>
      <c r="AM182" s="183">
        <v>43281</v>
      </c>
      <c r="AN182" s="159">
        <v>2016</v>
      </c>
      <c r="AO182" s="159">
        <v>2016</v>
      </c>
      <c r="AP182" s="159">
        <v>2013</v>
      </c>
      <c r="AQ182" s="159">
        <v>2014</v>
      </c>
      <c r="AR182" s="159" t="s">
        <v>941</v>
      </c>
      <c r="AS182" s="159">
        <v>2017</v>
      </c>
      <c r="AT182" s="159">
        <v>2018</v>
      </c>
      <c r="AU182" s="159">
        <v>2016</v>
      </c>
      <c r="AV182" s="159">
        <v>2015</v>
      </c>
      <c r="AW182" s="159">
        <v>2016</v>
      </c>
      <c r="AX182" s="159">
        <v>2017</v>
      </c>
      <c r="AY182" s="159">
        <v>2014</v>
      </c>
      <c r="AZ182" s="166">
        <v>2015</v>
      </c>
      <c r="BA182" s="166">
        <v>2015</v>
      </c>
      <c r="BB182" s="159">
        <v>2017</v>
      </c>
      <c r="BC182" s="159">
        <v>2017</v>
      </c>
      <c r="BD182" s="159">
        <v>2015</v>
      </c>
      <c r="BE182" s="159"/>
      <c r="BF182" s="104"/>
    </row>
    <row r="183" spans="1:58" x14ac:dyDescent="0.35">
      <c r="A183" s="128" t="str">
        <f>'Indicator Data'!A185</f>
        <v>Ukraine</v>
      </c>
      <c r="B183" s="107" t="str">
        <f>'Indicator Data'!B185</f>
        <v>UKR</v>
      </c>
      <c r="C183" s="157">
        <v>2015</v>
      </c>
      <c r="D183" s="157">
        <v>2015</v>
      </c>
      <c r="E183" s="157">
        <v>2015</v>
      </c>
      <c r="F183" s="157">
        <v>2015</v>
      </c>
      <c r="G183" s="157">
        <v>2015</v>
      </c>
      <c r="H183" s="157">
        <v>2015</v>
      </c>
      <c r="I183" s="157">
        <v>2015</v>
      </c>
      <c r="J183" s="157">
        <v>2016</v>
      </c>
      <c r="K183" s="157">
        <v>2016</v>
      </c>
      <c r="L183" s="157">
        <v>2016</v>
      </c>
      <c r="M183" s="159">
        <v>2019</v>
      </c>
      <c r="N183" s="159">
        <v>2019</v>
      </c>
      <c r="O183" s="159">
        <v>2018</v>
      </c>
      <c r="P183" s="159">
        <v>2018</v>
      </c>
      <c r="Q183" s="159">
        <v>2017</v>
      </c>
      <c r="R183" s="159">
        <v>2012</v>
      </c>
      <c r="S183" s="159">
        <v>2019</v>
      </c>
      <c r="T183" s="159">
        <v>2016</v>
      </c>
      <c r="U183" s="159">
        <v>2017</v>
      </c>
      <c r="V183" s="159">
        <v>2017</v>
      </c>
      <c r="W183" s="159">
        <v>2015</v>
      </c>
      <c r="X183" s="159" t="s">
        <v>941</v>
      </c>
      <c r="Y183" s="159">
        <v>2013</v>
      </c>
      <c r="Z183" s="159">
        <v>2017</v>
      </c>
      <c r="AA183" s="159">
        <v>2017</v>
      </c>
      <c r="AB183" s="159">
        <v>2017</v>
      </c>
      <c r="AC183" s="159">
        <v>2015</v>
      </c>
      <c r="AD183" s="159">
        <v>2015</v>
      </c>
      <c r="AE183" s="159" t="s">
        <v>941</v>
      </c>
      <c r="AF183" s="159">
        <v>2017</v>
      </c>
      <c r="AG183" s="158">
        <v>2016</v>
      </c>
      <c r="AH183" s="159">
        <v>2016</v>
      </c>
      <c r="AI183" s="159">
        <v>2017</v>
      </c>
      <c r="AJ183" s="159">
        <v>2018</v>
      </c>
      <c r="AK183" s="161" t="s">
        <v>1072</v>
      </c>
      <c r="AL183" s="161" t="s">
        <v>1073</v>
      </c>
      <c r="AM183" s="159" t="s">
        <v>941</v>
      </c>
      <c r="AN183" s="159">
        <v>2016</v>
      </c>
      <c r="AO183" s="159">
        <v>2016</v>
      </c>
      <c r="AP183" s="159">
        <v>2013</v>
      </c>
      <c r="AQ183" s="159">
        <v>2014</v>
      </c>
      <c r="AR183" s="159" t="s">
        <v>941</v>
      </c>
      <c r="AS183" s="159">
        <v>2017</v>
      </c>
      <c r="AT183" s="159">
        <v>2018</v>
      </c>
      <c r="AU183" s="159">
        <v>2016</v>
      </c>
      <c r="AV183" s="159">
        <v>2015</v>
      </c>
      <c r="AW183" s="159">
        <v>2016</v>
      </c>
      <c r="AX183" s="159">
        <v>2017</v>
      </c>
      <c r="AY183" s="159">
        <v>2014</v>
      </c>
      <c r="AZ183" s="166">
        <v>2015</v>
      </c>
      <c r="BA183" s="166">
        <v>2015</v>
      </c>
      <c r="BB183" s="159">
        <v>2017</v>
      </c>
      <c r="BC183" s="159">
        <v>2017</v>
      </c>
      <c r="BD183" s="159">
        <v>2015</v>
      </c>
      <c r="BE183" s="159"/>
      <c r="BF183" s="104"/>
    </row>
    <row r="184" spans="1:58" x14ac:dyDescent="0.35">
      <c r="A184" s="128" t="str">
        <f>'Indicator Data'!A186</f>
        <v>United Arab Emirates</v>
      </c>
      <c r="B184" s="107" t="str">
        <f>'Indicator Data'!B186</f>
        <v>ARE</v>
      </c>
      <c r="C184" s="157">
        <v>2015</v>
      </c>
      <c r="D184" s="157">
        <v>2015</v>
      </c>
      <c r="E184" s="157">
        <v>2015</v>
      </c>
      <c r="F184" s="157">
        <v>2015</v>
      </c>
      <c r="G184" s="157">
        <v>2015</v>
      </c>
      <c r="H184" s="157">
        <v>2015</v>
      </c>
      <c r="I184" s="157">
        <v>2015</v>
      </c>
      <c r="J184" s="157">
        <v>2016</v>
      </c>
      <c r="K184" s="157">
        <v>2016</v>
      </c>
      <c r="L184" s="157">
        <v>2016</v>
      </c>
      <c r="M184" s="159">
        <v>2019</v>
      </c>
      <c r="N184" s="159">
        <v>2019</v>
      </c>
      <c r="O184" s="159">
        <v>2018</v>
      </c>
      <c r="P184" s="159">
        <v>2018</v>
      </c>
      <c r="Q184" s="159">
        <v>2017</v>
      </c>
      <c r="R184" s="159" t="s">
        <v>941</v>
      </c>
      <c r="S184" s="159">
        <v>2019</v>
      </c>
      <c r="T184" s="159">
        <v>2016</v>
      </c>
      <c r="U184" s="159">
        <v>2017</v>
      </c>
      <c r="V184" s="159" t="s">
        <v>941</v>
      </c>
      <c r="W184" s="159">
        <v>2015</v>
      </c>
      <c r="X184" s="159" t="s">
        <v>941</v>
      </c>
      <c r="Y184" s="159">
        <v>2010</v>
      </c>
      <c r="Z184" s="159">
        <v>2017</v>
      </c>
      <c r="AA184" s="159">
        <v>2017</v>
      </c>
      <c r="AB184" s="159" t="s">
        <v>941</v>
      </c>
      <c r="AC184" s="159">
        <v>2015</v>
      </c>
      <c r="AD184" s="159">
        <v>2015</v>
      </c>
      <c r="AE184" s="159" t="s">
        <v>941</v>
      </c>
      <c r="AF184" s="159">
        <v>2017</v>
      </c>
      <c r="AG184" s="158" t="s">
        <v>941</v>
      </c>
      <c r="AH184" s="159">
        <v>2016</v>
      </c>
      <c r="AI184" s="159">
        <v>2017</v>
      </c>
      <c r="AJ184" s="159">
        <v>2018</v>
      </c>
      <c r="AK184" s="161" t="s">
        <v>941</v>
      </c>
      <c r="AL184" s="161" t="s">
        <v>1073</v>
      </c>
      <c r="AM184" s="159" t="s">
        <v>941</v>
      </c>
      <c r="AN184" s="159">
        <v>2016</v>
      </c>
      <c r="AO184" s="159">
        <v>2016</v>
      </c>
      <c r="AP184" s="159" t="s">
        <v>941</v>
      </c>
      <c r="AQ184" s="159" t="s">
        <v>941</v>
      </c>
      <c r="AR184" s="159">
        <v>2015</v>
      </c>
      <c r="AS184" s="159">
        <v>2017</v>
      </c>
      <c r="AT184" s="159">
        <v>2018</v>
      </c>
      <c r="AU184" s="159">
        <v>2016</v>
      </c>
      <c r="AV184" s="159">
        <v>2015</v>
      </c>
      <c r="AW184" s="159">
        <v>2016</v>
      </c>
      <c r="AX184" s="159">
        <v>2017</v>
      </c>
      <c r="AY184" s="159">
        <v>2014</v>
      </c>
      <c r="AZ184" s="166">
        <v>2015</v>
      </c>
      <c r="BA184" s="166">
        <v>2015</v>
      </c>
      <c r="BB184" s="159">
        <v>2017</v>
      </c>
      <c r="BC184" s="159">
        <v>2017</v>
      </c>
      <c r="BD184" s="159">
        <v>2015</v>
      </c>
      <c r="BE184" s="159"/>
      <c r="BF184" s="104"/>
    </row>
    <row r="185" spans="1:58" x14ac:dyDescent="0.35">
      <c r="A185" s="128" t="str">
        <f>'Indicator Data'!A187</f>
        <v>United Kingdom</v>
      </c>
      <c r="B185" s="107" t="str">
        <f>'Indicator Data'!B187</f>
        <v>GBR</v>
      </c>
      <c r="C185" s="157">
        <v>2015</v>
      </c>
      <c r="D185" s="157">
        <v>2015</v>
      </c>
      <c r="E185" s="157">
        <v>2015</v>
      </c>
      <c r="F185" s="157">
        <v>2015</v>
      </c>
      <c r="G185" s="157">
        <v>2015</v>
      </c>
      <c r="H185" s="157">
        <v>2015</v>
      </c>
      <c r="I185" s="157">
        <v>2015</v>
      </c>
      <c r="J185" s="157">
        <v>2016</v>
      </c>
      <c r="K185" s="157">
        <v>2016</v>
      </c>
      <c r="L185" s="157">
        <v>2016</v>
      </c>
      <c r="M185" s="159">
        <v>2019</v>
      </c>
      <c r="N185" s="159">
        <v>2019</v>
      </c>
      <c r="O185" s="159">
        <v>2018</v>
      </c>
      <c r="P185" s="159">
        <v>2018</v>
      </c>
      <c r="Q185" s="159">
        <v>2017</v>
      </c>
      <c r="R185" s="159" t="s">
        <v>941</v>
      </c>
      <c r="S185" s="159">
        <v>2019</v>
      </c>
      <c r="T185" s="159">
        <v>2016</v>
      </c>
      <c r="U185" s="159">
        <v>2017</v>
      </c>
      <c r="V185" s="159" t="s">
        <v>941</v>
      </c>
      <c r="W185" s="159">
        <v>2015</v>
      </c>
      <c r="X185" s="159" t="s">
        <v>941</v>
      </c>
      <c r="Y185" s="159">
        <v>2016</v>
      </c>
      <c r="Z185" s="159">
        <v>2017</v>
      </c>
      <c r="AA185" s="159">
        <v>2017</v>
      </c>
      <c r="AB185" s="159">
        <v>2013</v>
      </c>
      <c r="AC185" s="159">
        <v>2015</v>
      </c>
      <c r="AD185" s="159">
        <v>2015</v>
      </c>
      <c r="AE185" s="159" t="s">
        <v>941</v>
      </c>
      <c r="AF185" s="159">
        <v>2017</v>
      </c>
      <c r="AG185" s="158">
        <v>2012</v>
      </c>
      <c r="AH185" s="159">
        <v>2016</v>
      </c>
      <c r="AI185" s="159">
        <v>2017</v>
      </c>
      <c r="AJ185" s="159">
        <v>2018</v>
      </c>
      <c r="AK185" s="161" t="s">
        <v>941</v>
      </c>
      <c r="AL185" s="161" t="s">
        <v>1073</v>
      </c>
      <c r="AM185" s="159" t="s">
        <v>941</v>
      </c>
      <c r="AN185" s="159">
        <v>2016</v>
      </c>
      <c r="AO185" s="159">
        <v>2016</v>
      </c>
      <c r="AP185" s="159">
        <v>2014</v>
      </c>
      <c r="AQ185" s="159">
        <v>2014</v>
      </c>
      <c r="AR185" s="159">
        <v>2015</v>
      </c>
      <c r="AS185" s="159">
        <v>2017</v>
      </c>
      <c r="AT185" s="159">
        <v>2018</v>
      </c>
      <c r="AU185" s="159">
        <v>2016</v>
      </c>
      <c r="AV185" s="159" t="s">
        <v>941</v>
      </c>
      <c r="AW185" s="159">
        <v>2016</v>
      </c>
      <c r="AX185" s="159">
        <v>2017</v>
      </c>
      <c r="AY185" s="159">
        <v>2014</v>
      </c>
      <c r="AZ185" s="166">
        <v>2015</v>
      </c>
      <c r="BA185" s="166">
        <v>2015</v>
      </c>
      <c r="BB185" s="159">
        <v>2017</v>
      </c>
      <c r="BC185" s="159">
        <v>2017</v>
      </c>
      <c r="BD185" s="159">
        <v>2015</v>
      </c>
      <c r="BE185" s="159"/>
      <c r="BF185" s="104"/>
    </row>
    <row r="186" spans="1:58" x14ac:dyDescent="0.35">
      <c r="A186" s="128" t="str">
        <f>'Indicator Data'!A188</f>
        <v>United States of America</v>
      </c>
      <c r="B186" s="107" t="str">
        <f>'Indicator Data'!B188</f>
        <v>USA</v>
      </c>
      <c r="C186" s="157">
        <v>2015</v>
      </c>
      <c r="D186" s="157">
        <v>2015</v>
      </c>
      <c r="E186" s="157">
        <v>2015</v>
      </c>
      <c r="F186" s="157">
        <v>2015</v>
      </c>
      <c r="G186" s="157">
        <v>2015</v>
      </c>
      <c r="H186" s="157">
        <v>2015</v>
      </c>
      <c r="I186" s="157">
        <v>2015</v>
      </c>
      <c r="J186" s="157">
        <v>2016</v>
      </c>
      <c r="K186" s="157">
        <v>2016</v>
      </c>
      <c r="L186" s="157">
        <v>2016</v>
      </c>
      <c r="M186" s="159">
        <v>2019</v>
      </c>
      <c r="N186" s="159">
        <v>2019</v>
      </c>
      <c r="O186" s="159">
        <v>2018</v>
      </c>
      <c r="P186" s="159">
        <v>2018</v>
      </c>
      <c r="Q186" s="159">
        <v>2017</v>
      </c>
      <c r="R186" s="159" t="s">
        <v>941</v>
      </c>
      <c r="S186" s="159">
        <v>2019</v>
      </c>
      <c r="T186" s="159">
        <v>2016</v>
      </c>
      <c r="U186" s="159">
        <v>2017</v>
      </c>
      <c r="V186" s="159" t="s">
        <v>941</v>
      </c>
      <c r="W186" s="159">
        <v>2015</v>
      </c>
      <c r="X186" s="159">
        <v>2012</v>
      </c>
      <c r="Y186" s="159">
        <v>2011</v>
      </c>
      <c r="Z186" s="159">
        <v>2017</v>
      </c>
      <c r="AA186" s="159">
        <v>2017</v>
      </c>
      <c r="AB186" s="159" t="s">
        <v>941</v>
      </c>
      <c r="AC186" s="159">
        <v>2015</v>
      </c>
      <c r="AD186" s="159">
        <v>2015</v>
      </c>
      <c r="AE186" s="159" t="s">
        <v>941</v>
      </c>
      <c r="AF186" s="159">
        <v>2017</v>
      </c>
      <c r="AG186" s="158">
        <v>2016</v>
      </c>
      <c r="AH186" s="159">
        <v>2016</v>
      </c>
      <c r="AI186" s="159">
        <v>2017</v>
      </c>
      <c r="AJ186" s="159">
        <v>2018</v>
      </c>
      <c r="AK186" s="161" t="s">
        <v>941</v>
      </c>
      <c r="AL186" s="161" t="s">
        <v>1073</v>
      </c>
      <c r="AM186" s="159" t="s">
        <v>941</v>
      </c>
      <c r="AN186" s="159">
        <v>2016</v>
      </c>
      <c r="AO186" s="159">
        <v>2016</v>
      </c>
      <c r="AP186" s="159">
        <v>2014</v>
      </c>
      <c r="AQ186" s="159">
        <v>2014</v>
      </c>
      <c r="AR186" s="159">
        <v>2013</v>
      </c>
      <c r="AS186" s="159">
        <v>2017</v>
      </c>
      <c r="AT186" s="159">
        <v>2018</v>
      </c>
      <c r="AU186" s="159">
        <v>2016</v>
      </c>
      <c r="AV186" s="159" t="s">
        <v>941</v>
      </c>
      <c r="AW186" s="159">
        <v>2016</v>
      </c>
      <c r="AX186" s="159">
        <v>2017</v>
      </c>
      <c r="AY186" s="159">
        <v>2013</v>
      </c>
      <c r="AZ186" s="166">
        <v>2015</v>
      </c>
      <c r="BA186" s="166">
        <v>2015</v>
      </c>
      <c r="BB186" s="159">
        <v>2017</v>
      </c>
      <c r="BC186" s="159">
        <v>2017</v>
      </c>
      <c r="BD186" s="159">
        <v>2015</v>
      </c>
      <c r="BE186" s="159"/>
      <c r="BF186" s="104"/>
    </row>
    <row r="187" spans="1:58" x14ac:dyDescent="0.35">
      <c r="A187" s="128" t="str">
        <f>'Indicator Data'!A189</f>
        <v>Uruguay</v>
      </c>
      <c r="B187" s="107" t="str">
        <f>'Indicator Data'!B189</f>
        <v>URY</v>
      </c>
      <c r="C187" s="157">
        <v>2015</v>
      </c>
      <c r="D187" s="157">
        <v>2015</v>
      </c>
      <c r="E187" s="157">
        <v>2015</v>
      </c>
      <c r="F187" s="157">
        <v>2015</v>
      </c>
      <c r="G187" s="157">
        <v>2015</v>
      </c>
      <c r="H187" s="157">
        <v>2015</v>
      </c>
      <c r="I187" s="157">
        <v>2015</v>
      </c>
      <c r="J187" s="157">
        <v>2016</v>
      </c>
      <c r="K187" s="157">
        <v>2016</v>
      </c>
      <c r="L187" s="157">
        <v>2016</v>
      </c>
      <c r="M187" s="159">
        <v>2019</v>
      </c>
      <c r="N187" s="159">
        <v>2019</v>
      </c>
      <c r="O187" s="159">
        <v>2018</v>
      </c>
      <c r="P187" s="159">
        <v>2018</v>
      </c>
      <c r="Q187" s="159">
        <v>2017</v>
      </c>
      <c r="R187" s="159" t="s">
        <v>941</v>
      </c>
      <c r="S187" s="159">
        <v>2019</v>
      </c>
      <c r="T187" s="159">
        <v>2016</v>
      </c>
      <c r="U187" s="159">
        <v>2017</v>
      </c>
      <c r="V187" s="159">
        <v>2017</v>
      </c>
      <c r="W187" s="159">
        <v>2015</v>
      </c>
      <c r="X187" s="159">
        <v>2011</v>
      </c>
      <c r="Y187" s="159">
        <v>2010</v>
      </c>
      <c r="Z187" s="159">
        <v>2017</v>
      </c>
      <c r="AA187" s="159">
        <v>2017</v>
      </c>
      <c r="AB187" s="159">
        <v>2017</v>
      </c>
      <c r="AC187" s="159">
        <v>2015</v>
      </c>
      <c r="AD187" s="159">
        <v>2015</v>
      </c>
      <c r="AE187" s="159" t="s">
        <v>941</v>
      </c>
      <c r="AF187" s="159">
        <v>2017</v>
      </c>
      <c r="AG187" s="158">
        <v>2016</v>
      </c>
      <c r="AH187" s="159">
        <v>2016</v>
      </c>
      <c r="AI187" s="159">
        <v>2017</v>
      </c>
      <c r="AJ187" s="159">
        <v>2018</v>
      </c>
      <c r="AK187" s="161" t="s">
        <v>941</v>
      </c>
      <c r="AL187" s="161" t="s">
        <v>1073</v>
      </c>
      <c r="AM187" s="159" t="s">
        <v>941</v>
      </c>
      <c r="AN187" s="159">
        <v>2016</v>
      </c>
      <c r="AO187" s="159">
        <v>2016</v>
      </c>
      <c r="AP187" s="159">
        <v>2014</v>
      </c>
      <c r="AQ187" s="159">
        <v>2014</v>
      </c>
      <c r="AR187" s="159">
        <v>2013</v>
      </c>
      <c r="AS187" s="159">
        <v>2017</v>
      </c>
      <c r="AT187" s="159">
        <v>2018</v>
      </c>
      <c r="AU187" s="159">
        <v>2016</v>
      </c>
      <c r="AV187" s="159">
        <v>2017</v>
      </c>
      <c r="AW187" s="159">
        <v>2016</v>
      </c>
      <c r="AX187" s="159">
        <v>2017</v>
      </c>
      <c r="AY187" s="159">
        <v>2014</v>
      </c>
      <c r="AZ187" s="166">
        <v>2015</v>
      </c>
      <c r="BA187" s="166">
        <v>2015</v>
      </c>
      <c r="BB187" s="159">
        <v>2017</v>
      </c>
      <c r="BC187" s="159">
        <v>2017</v>
      </c>
      <c r="BD187" s="159">
        <v>2015</v>
      </c>
      <c r="BE187" s="159"/>
      <c r="BF187" s="104"/>
    </row>
    <row r="188" spans="1:58" x14ac:dyDescent="0.35">
      <c r="A188" s="128" t="str">
        <f>'Indicator Data'!A190</f>
        <v>Uzbekistan</v>
      </c>
      <c r="B188" s="107" t="str">
        <f>'Indicator Data'!B190</f>
        <v>UZB</v>
      </c>
      <c r="C188" s="157">
        <v>2015</v>
      </c>
      <c r="D188" s="157">
        <v>2015</v>
      </c>
      <c r="E188" s="157">
        <v>2015</v>
      </c>
      <c r="F188" s="157">
        <v>2015</v>
      </c>
      <c r="G188" s="157">
        <v>2015</v>
      </c>
      <c r="H188" s="157">
        <v>2015</v>
      </c>
      <c r="I188" s="157">
        <v>2015</v>
      </c>
      <c r="J188" s="157">
        <v>2016</v>
      </c>
      <c r="K188" s="157">
        <v>2016</v>
      </c>
      <c r="L188" s="157">
        <v>2016</v>
      </c>
      <c r="M188" s="159">
        <v>2019</v>
      </c>
      <c r="N188" s="159">
        <v>2019</v>
      </c>
      <c r="O188" s="159">
        <v>2018</v>
      </c>
      <c r="P188" s="159">
        <v>2018</v>
      </c>
      <c r="Q188" s="159">
        <v>2017</v>
      </c>
      <c r="R188" s="159" t="s">
        <v>941</v>
      </c>
      <c r="S188" s="159">
        <v>2019</v>
      </c>
      <c r="T188" s="159">
        <v>2016</v>
      </c>
      <c r="U188" s="159">
        <v>2017</v>
      </c>
      <c r="V188" s="159">
        <v>2017</v>
      </c>
      <c r="W188" s="159">
        <v>2015</v>
      </c>
      <c r="X188" s="159">
        <v>2006</v>
      </c>
      <c r="Y188" s="159">
        <v>2013</v>
      </c>
      <c r="Z188" s="159">
        <v>2017</v>
      </c>
      <c r="AA188" s="159">
        <v>2017</v>
      </c>
      <c r="AB188" s="159">
        <v>2017</v>
      </c>
      <c r="AC188" s="159">
        <v>2015</v>
      </c>
      <c r="AD188" s="159">
        <v>2015</v>
      </c>
      <c r="AE188" s="159">
        <v>2012</v>
      </c>
      <c r="AF188" s="159">
        <v>2017</v>
      </c>
      <c r="AG188" s="158" t="s">
        <v>941</v>
      </c>
      <c r="AH188" s="159">
        <v>2016</v>
      </c>
      <c r="AI188" s="159">
        <v>2017</v>
      </c>
      <c r="AJ188" s="159">
        <v>2018</v>
      </c>
      <c r="AK188" s="161" t="s">
        <v>941</v>
      </c>
      <c r="AL188" s="161" t="s">
        <v>1073</v>
      </c>
      <c r="AM188" s="183">
        <v>43281</v>
      </c>
      <c r="AN188" s="159">
        <v>2016</v>
      </c>
      <c r="AO188" s="159">
        <v>2016</v>
      </c>
      <c r="AP188" s="159" t="s">
        <v>941</v>
      </c>
      <c r="AQ188" s="159" t="s">
        <v>941</v>
      </c>
      <c r="AR188" s="159">
        <v>2013</v>
      </c>
      <c r="AS188" s="159">
        <v>2017</v>
      </c>
      <c r="AT188" s="159">
        <v>2018</v>
      </c>
      <c r="AU188" s="159">
        <v>2016</v>
      </c>
      <c r="AV188" s="159">
        <v>2015</v>
      </c>
      <c r="AW188" s="159">
        <v>2016</v>
      </c>
      <c r="AX188" s="159">
        <v>2017</v>
      </c>
      <c r="AY188" s="159">
        <v>2014</v>
      </c>
      <c r="AZ188" s="166">
        <v>2015</v>
      </c>
      <c r="BA188" s="166">
        <v>2012</v>
      </c>
      <c r="BB188" s="159">
        <v>2017</v>
      </c>
      <c r="BC188" s="159">
        <v>2017</v>
      </c>
      <c r="BD188" s="159">
        <v>2015</v>
      </c>
      <c r="BE188" s="159"/>
      <c r="BF188" s="104"/>
    </row>
    <row r="189" spans="1:58" x14ac:dyDescent="0.35">
      <c r="A189" s="128" t="str">
        <f>'Indicator Data'!A191</f>
        <v>Vanuatu</v>
      </c>
      <c r="B189" s="107" t="str">
        <f>'Indicator Data'!B191</f>
        <v>VUT</v>
      </c>
      <c r="C189" s="157">
        <v>2015</v>
      </c>
      <c r="D189" s="157">
        <v>2015</v>
      </c>
      <c r="E189" s="157">
        <v>2015</v>
      </c>
      <c r="F189" s="157">
        <v>2015</v>
      </c>
      <c r="G189" s="157">
        <v>2015</v>
      </c>
      <c r="H189" s="157">
        <v>2015</v>
      </c>
      <c r="I189" s="157">
        <v>2015</v>
      </c>
      <c r="J189" s="157">
        <v>2016</v>
      </c>
      <c r="K189" s="157">
        <v>2016</v>
      </c>
      <c r="L189" s="157">
        <v>2016</v>
      </c>
      <c r="M189" s="159">
        <v>2019</v>
      </c>
      <c r="N189" s="159">
        <v>2019</v>
      </c>
      <c r="O189" s="159">
        <v>2018</v>
      </c>
      <c r="P189" s="159">
        <v>2018</v>
      </c>
      <c r="Q189" s="159">
        <v>2017</v>
      </c>
      <c r="R189" s="159">
        <v>2007</v>
      </c>
      <c r="S189" s="159">
        <v>2019</v>
      </c>
      <c r="T189" s="159">
        <v>2016</v>
      </c>
      <c r="U189" s="159">
        <v>2017</v>
      </c>
      <c r="V189" s="159">
        <v>2017</v>
      </c>
      <c r="W189" s="159">
        <v>2015</v>
      </c>
      <c r="X189" s="159">
        <v>2013</v>
      </c>
      <c r="Y189" s="159">
        <v>2010</v>
      </c>
      <c r="Z189" s="159">
        <v>2017</v>
      </c>
      <c r="AA189" s="159">
        <v>2017</v>
      </c>
      <c r="AB189" s="159" t="s">
        <v>941</v>
      </c>
      <c r="AC189" s="159">
        <v>2015</v>
      </c>
      <c r="AD189" s="159">
        <v>2015</v>
      </c>
      <c r="AE189" s="159">
        <v>2012</v>
      </c>
      <c r="AF189" s="159" t="s">
        <v>941</v>
      </c>
      <c r="AG189" s="158">
        <v>2010</v>
      </c>
      <c r="AH189" s="159">
        <v>2016</v>
      </c>
      <c r="AI189" s="159">
        <v>2017</v>
      </c>
      <c r="AJ189" s="159">
        <v>2018</v>
      </c>
      <c r="AK189" s="161" t="s">
        <v>941</v>
      </c>
      <c r="AL189" s="161" t="s">
        <v>1073</v>
      </c>
      <c r="AM189" s="159" t="s">
        <v>941</v>
      </c>
      <c r="AN189" s="159">
        <v>2016</v>
      </c>
      <c r="AO189" s="159">
        <v>2016</v>
      </c>
      <c r="AP189" s="159" t="s">
        <v>941</v>
      </c>
      <c r="AQ189" s="159" t="s">
        <v>941</v>
      </c>
      <c r="AR189" s="159">
        <v>2013</v>
      </c>
      <c r="AS189" s="159">
        <v>2017</v>
      </c>
      <c r="AT189" s="159">
        <v>2018</v>
      </c>
      <c r="AU189" s="159">
        <v>2016</v>
      </c>
      <c r="AV189" s="159">
        <v>2015</v>
      </c>
      <c r="AW189" s="159">
        <v>2016</v>
      </c>
      <c r="AX189" s="159">
        <v>2017</v>
      </c>
      <c r="AY189" s="159">
        <v>2014</v>
      </c>
      <c r="AZ189" s="166">
        <v>2015</v>
      </c>
      <c r="BA189" s="166">
        <v>2015</v>
      </c>
      <c r="BB189" s="159">
        <v>2017</v>
      </c>
      <c r="BC189" s="159">
        <v>2017</v>
      </c>
      <c r="BD189" s="159">
        <v>2015</v>
      </c>
      <c r="BE189" s="159"/>
      <c r="BF189" s="104"/>
    </row>
    <row r="190" spans="1:58" x14ac:dyDescent="0.35">
      <c r="A190" s="128" t="str">
        <f>'Indicator Data'!A192</f>
        <v>Venezuela</v>
      </c>
      <c r="B190" s="107" t="str">
        <f>'Indicator Data'!B192</f>
        <v>VEN</v>
      </c>
      <c r="C190" s="157">
        <v>2015</v>
      </c>
      <c r="D190" s="157">
        <v>2015</v>
      </c>
      <c r="E190" s="157">
        <v>2015</v>
      </c>
      <c r="F190" s="157">
        <v>2015</v>
      </c>
      <c r="G190" s="157">
        <v>2015</v>
      </c>
      <c r="H190" s="157">
        <v>2015</v>
      </c>
      <c r="I190" s="157">
        <v>2015</v>
      </c>
      <c r="J190" s="157">
        <v>2016</v>
      </c>
      <c r="K190" s="157">
        <v>2016</v>
      </c>
      <c r="L190" s="157">
        <v>2016</v>
      </c>
      <c r="M190" s="159">
        <v>2019</v>
      </c>
      <c r="N190" s="159">
        <v>2019</v>
      </c>
      <c r="O190" s="159">
        <v>2018</v>
      </c>
      <c r="P190" s="159">
        <v>2018</v>
      </c>
      <c r="Q190" s="159">
        <v>2017</v>
      </c>
      <c r="R190" s="159" t="s">
        <v>941</v>
      </c>
      <c r="S190" s="159">
        <v>2019</v>
      </c>
      <c r="T190" s="159">
        <v>2016</v>
      </c>
      <c r="U190" s="159">
        <v>2017</v>
      </c>
      <c r="V190" s="159" t="s">
        <v>941</v>
      </c>
      <c r="W190" s="159">
        <v>2015</v>
      </c>
      <c r="X190" s="159">
        <v>2009</v>
      </c>
      <c r="Y190" s="159" t="s">
        <v>941</v>
      </c>
      <c r="Z190" s="159">
        <v>2017</v>
      </c>
      <c r="AA190" s="159">
        <v>2017</v>
      </c>
      <c r="AB190" s="159">
        <v>2016</v>
      </c>
      <c r="AC190" s="159">
        <v>2015</v>
      </c>
      <c r="AD190" s="159">
        <v>2015</v>
      </c>
      <c r="AE190" s="159">
        <v>2012</v>
      </c>
      <c r="AF190" s="159">
        <v>2017</v>
      </c>
      <c r="AG190" s="158">
        <v>2006</v>
      </c>
      <c r="AH190" s="159">
        <v>2016</v>
      </c>
      <c r="AI190" s="159">
        <v>2017</v>
      </c>
      <c r="AJ190" s="159">
        <v>2018</v>
      </c>
      <c r="AK190" s="161" t="s">
        <v>941</v>
      </c>
      <c r="AL190" s="161" t="s">
        <v>1073</v>
      </c>
      <c r="AM190" s="183">
        <v>43281</v>
      </c>
      <c r="AN190" s="159">
        <v>2016</v>
      </c>
      <c r="AO190" s="159">
        <v>2016</v>
      </c>
      <c r="AP190" s="159">
        <v>2014</v>
      </c>
      <c r="AQ190" s="159">
        <v>2014</v>
      </c>
      <c r="AR190" s="159">
        <v>2015</v>
      </c>
      <c r="AS190" s="159">
        <v>2017</v>
      </c>
      <c r="AT190" s="159">
        <v>2018</v>
      </c>
      <c r="AU190" s="159">
        <v>2016</v>
      </c>
      <c r="AV190" s="159">
        <v>2016</v>
      </c>
      <c r="AW190" s="159">
        <v>2016</v>
      </c>
      <c r="AX190" s="159">
        <v>2017</v>
      </c>
      <c r="AY190" s="159">
        <v>2014</v>
      </c>
      <c r="AZ190" s="166">
        <v>2015</v>
      </c>
      <c r="BA190" s="166">
        <v>2015</v>
      </c>
      <c r="BB190" s="159">
        <v>2013</v>
      </c>
      <c r="BC190" s="159">
        <v>2017</v>
      </c>
      <c r="BD190" s="159">
        <v>2015</v>
      </c>
      <c r="BE190" s="159"/>
      <c r="BF190" s="104"/>
    </row>
    <row r="191" spans="1:58" x14ac:dyDescent="0.35">
      <c r="A191" s="128" t="str">
        <f>'Indicator Data'!A193</f>
        <v>Viet Nam</v>
      </c>
      <c r="B191" s="107" t="str">
        <f>'Indicator Data'!B193</f>
        <v>VNM</v>
      </c>
      <c r="C191" s="157">
        <v>2015</v>
      </c>
      <c r="D191" s="157">
        <v>2015</v>
      </c>
      <c r="E191" s="157">
        <v>2015</v>
      </c>
      <c r="F191" s="157">
        <v>2015</v>
      </c>
      <c r="G191" s="157">
        <v>2015</v>
      </c>
      <c r="H191" s="157">
        <v>2015</v>
      </c>
      <c r="I191" s="157">
        <v>2015</v>
      </c>
      <c r="J191" s="157">
        <v>2016</v>
      </c>
      <c r="K191" s="157">
        <v>2016</v>
      </c>
      <c r="L191" s="157">
        <v>2016</v>
      </c>
      <c r="M191" s="159">
        <v>2019</v>
      </c>
      <c r="N191" s="159">
        <v>2019</v>
      </c>
      <c r="O191" s="159">
        <v>2018</v>
      </c>
      <c r="P191" s="159">
        <v>2018</v>
      </c>
      <c r="Q191" s="159">
        <v>2017</v>
      </c>
      <c r="R191" s="159">
        <v>2014</v>
      </c>
      <c r="S191" s="159">
        <v>2019</v>
      </c>
      <c r="T191" s="159">
        <v>2016</v>
      </c>
      <c r="U191" s="159">
        <v>2017</v>
      </c>
      <c r="V191" s="159">
        <v>2017</v>
      </c>
      <c r="W191" s="159">
        <v>2015</v>
      </c>
      <c r="X191" s="159">
        <v>2013</v>
      </c>
      <c r="Y191" s="159">
        <v>2016</v>
      </c>
      <c r="Z191" s="159">
        <v>2017</v>
      </c>
      <c r="AA191" s="159">
        <v>2017</v>
      </c>
      <c r="AB191" s="159">
        <v>2017</v>
      </c>
      <c r="AC191" s="159">
        <v>2015</v>
      </c>
      <c r="AD191" s="159">
        <v>2015</v>
      </c>
      <c r="AE191" s="159">
        <v>2012</v>
      </c>
      <c r="AF191" s="159">
        <v>2017</v>
      </c>
      <c r="AG191" s="158">
        <v>2014</v>
      </c>
      <c r="AH191" s="159">
        <v>2016</v>
      </c>
      <c r="AI191" s="159">
        <v>2017</v>
      </c>
      <c r="AJ191" s="159">
        <v>2018</v>
      </c>
      <c r="AK191" s="161" t="s">
        <v>941</v>
      </c>
      <c r="AL191" s="161" t="s">
        <v>1073</v>
      </c>
      <c r="AM191" s="159" t="s">
        <v>941</v>
      </c>
      <c r="AN191" s="159">
        <v>2016</v>
      </c>
      <c r="AO191" s="159">
        <v>2016</v>
      </c>
      <c r="AP191" s="159" t="s">
        <v>941</v>
      </c>
      <c r="AQ191" s="159" t="s">
        <v>941</v>
      </c>
      <c r="AR191" s="159">
        <v>2015</v>
      </c>
      <c r="AS191" s="159">
        <v>2017</v>
      </c>
      <c r="AT191" s="159">
        <v>2018</v>
      </c>
      <c r="AU191" s="159">
        <v>2016</v>
      </c>
      <c r="AV191" s="159">
        <v>2015</v>
      </c>
      <c r="AW191" s="159">
        <v>2016</v>
      </c>
      <c r="AX191" s="159">
        <v>2017</v>
      </c>
      <c r="AY191" s="159">
        <v>2014</v>
      </c>
      <c r="AZ191" s="166">
        <v>2015</v>
      </c>
      <c r="BA191" s="166">
        <v>2015</v>
      </c>
      <c r="BB191" s="159">
        <v>2017</v>
      </c>
      <c r="BC191" s="159">
        <v>2017</v>
      </c>
      <c r="BD191" s="159">
        <v>2015</v>
      </c>
      <c r="BE191" s="159"/>
      <c r="BF191" s="104"/>
    </row>
    <row r="192" spans="1:58" x14ac:dyDescent="0.35">
      <c r="A192" s="128" t="str">
        <f>'Indicator Data'!A194</f>
        <v>Yemen</v>
      </c>
      <c r="B192" s="107" t="str">
        <f>'Indicator Data'!B194</f>
        <v>YEM</v>
      </c>
      <c r="C192" s="157">
        <v>2015</v>
      </c>
      <c r="D192" s="157">
        <v>2015</v>
      </c>
      <c r="E192" s="157">
        <v>2015</v>
      </c>
      <c r="F192" s="157">
        <v>2015</v>
      </c>
      <c r="G192" s="157">
        <v>2015</v>
      </c>
      <c r="H192" s="157">
        <v>2015</v>
      </c>
      <c r="I192" s="157">
        <v>2015</v>
      </c>
      <c r="J192" s="157">
        <v>2016</v>
      </c>
      <c r="K192" s="157">
        <v>2016</v>
      </c>
      <c r="L192" s="157">
        <v>2016</v>
      </c>
      <c r="M192" s="159">
        <v>2019</v>
      </c>
      <c r="N192" s="159">
        <v>2019</v>
      </c>
      <c r="O192" s="159">
        <v>2018</v>
      </c>
      <c r="P192" s="159">
        <v>2018</v>
      </c>
      <c r="Q192" s="159">
        <v>2017</v>
      </c>
      <c r="R192" s="159">
        <v>2013</v>
      </c>
      <c r="S192" s="159">
        <v>2019</v>
      </c>
      <c r="T192" s="159">
        <v>2016</v>
      </c>
      <c r="U192" s="159">
        <v>2017</v>
      </c>
      <c r="V192" s="159">
        <v>2017</v>
      </c>
      <c r="W192" s="159">
        <v>2015</v>
      </c>
      <c r="X192" s="159">
        <v>2013</v>
      </c>
      <c r="Y192" s="159">
        <v>2010</v>
      </c>
      <c r="Z192" s="159">
        <v>2017</v>
      </c>
      <c r="AA192" s="159">
        <v>2017</v>
      </c>
      <c r="AB192" s="159">
        <v>2016</v>
      </c>
      <c r="AC192" s="159">
        <v>2015</v>
      </c>
      <c r="AD192" s="159">
        <v>2015</v>
      </c>
      <c r="AE192" s="159">
        <v>2012</v>
      </c>
      <c r="AF192" s="159">
        <v>2017</v>
      </c>
      <c r="AG192" s="158">
        <v>2005</v>
      </c>
      <c r="AH192" s="159">
        <v>2016</v>
      </c>
      <c r="AI192" s="159">
        <v>2017</v>
      </c>
      <c r="AJ192" s="159">
        <v>2018</v>
      </c>
      <c r="AK192" s="161" t="s">
        <v>1072</v>
      </c>
      <c r="AL192" s="161">
        <v>43496</v>
      </c>
      <c r="AM192" s="159" t="s">
        <v>941</v>
      </c>
      <c r="AN192" s="159">
        <v>2016</v>
      </c>
      <c r="AO192" s="159">
        <v>2016</v>
      </c>
      <c r="AP192" s="159">
        <v>2013</v>
      </c>
      <c r="AQ192" s="159">
        <v>2013</v>
      </c>
      <c r="AR192" s="159">
        <v>2015</v>
      </c>
      <c r="AS192" s="159">
        <v>2017</v>
      </c>
      <c r="AT192" s="159">
        <v>2018</v>
      </c>
      <c r="AU192" s="159">
        <v>2016</v>
      </c>
      <c r="AV192" s="159">
        <v>2015</v>
      </c>
      <c r="AW192" s="159">
        <v>2016</v>
      </c>
      <c r="AX192" s="159">
        <v>2016</v>
      </c>
      <c r="AY192" s="159">
        <v>2014</v>
      </c>
      <c r="AZ192" s="166">
        <v>2012</v>
      </c>
      <c r="BA192" s="166">
        <v>2012</v>
      </c>
      <c r="BB192" s="159">
        <v>2016</v>
      </c>
      <c r="BC192" s="159">
        <v>2017</v>
      </c>
      <c r="BD192" s="159">
        <v>2015</v>
      </c>
      <c r="BE192" s="159"/>
      <c r="BF192" s="104"/>
    </row>
    <row r="193" spans="1:58" x14ac:dyDescent="0.35">
      <c r="A193" s="128" t="str">
        <f>'Indicator Data'!A195</f>
        <v>Zambia</v>
      </c>
      <c r="B193" s="107" t="str">
        <f>'Indicator Data'!B195</f>
        <v>ZMB</v>
      </c>
      <c r="C193" s="157">
        <v>2015</v>
      </c>
      <c r="D193" s="157">
        <v>2015</v>
      </c>
      <c r="E193" s="157">
        <v>2015</v>
      </c>
      <c r="F193" s="157">
        <v>2015</v>
      </c>
      <c r="G193" s="157">
        <v>2015</v>
      </c>
      <c r="H193" s="157">
        <v>2015</v>
      </c>
      <c r="I193" s="157">
        <v>2015</v>
      </c>
      <c r="J193" s="157">
        <v>2016</v>
      </c>
      <c r="K193" s="157">
        <v>2016</v>
      </c>
      <c r="L193" s="157">
        <v>2016</v>
      </c>
      <c r="M193" s="159">
        <v>2019</v>
      </c>
      <c r="N193" s="159">
        <v>2019</v>
      </c>
      <c r="O193" s="159">
        <v>2018</v>
      </c>
      <c r="P193" s="159">
        <v>2018</v>
      </c>
      <c r="Q193" s="159">
        <v>2017</v>
      </c>
      <c r="R193" s="159">
        <v>2014</v>
      </c>
      <c r="S193" s="159">
        <v>2019</v>
      </c>
      <c r="T193" s="159">
        <v>2016</v>
      </c>
      <c r="U193" s="159">
        <v>2017</v>
      </c>
      <c r="V193" s="159">
        <v>2017</v>
      </c>
      <c r="W193" s="159">
        <v>2015</v>
      </c>
      <c r="X193" s="159">
        <v>2013</v>
      </c>
      <c r="Y193" s="159">
        <v>2016</v>
      </c>
      <c r="Z193" s="159">
        <v>2017</v>
      </c>
      <c r="AA193" s="159">
        <v>2017</v>
      </c>
      <c r="AB193" s="159">
        <v>2017</v>
      </c>
      <c r="AC193" s="159">
        <v>2015</v>
      </c>
      <c r="AD193" s="159">
        <v>2015</v>
      </c>
      <c r="AE193" s="159">
        <v>2012</v>
      </c>
      <c r="AF193" s="159">
        <v>2017</v>
      </c>
      <c r="AG193" s="158">
        <v>2010</v>
      </c>
      <c r="AH193" s="159">
        <v>2016</v>
      </c>
      <c r="AI193" s="159">
        <v>2017</v>
      </c>
      <c r="AJ193" s="159">
        <v>2018</v>
      </c>
      <c r="AK193" s="161" t="s">
        <v>941</v>
      </c>
      <c r="AL193" s="161">
        <v>43524</v>
      </c>
      <c r="AM193" s="159" t="s">
        <v>941</v>
      </c>
      <c r="AN193" s="159">
        <v>2016</v>
      </c>
      <c r="AO193" s="159">
        <v>2016</v>
      </c>
      <c r="AP193" s="159">
        <v>2013</v>
      </c>
      <c r="AQ193" s="159">
        <v>2013</v>
      </c>
      <c r="AR193" s="159">
        <v>2013</v>
      </c>
      <c r="AS193" s="159">
        <v>2017</v>
      </c>
      <c r="AT193" s="159">
        <v>2018</v>
      </c>
      <c r="AU193" s="159">
        <v>2016</v>
      </c>
      <c r="AV193" s="159">
        <v>2015</v>
      </c>
      <c r="AW193" s="159">
        <v>2016</v>
      </c>
      <c r="AX193" s="159">
        <v>2017</v>
      </c>
      <c r="AY193" s="159">
        <v>2014</v>
      </c>
      <c r="AZ193" s="166">
        <v>2015</v>
      </c>
      <c r="BA193" s="166">
        <v>2015</v>
      </c>
      <c r="BB193" s="159">
        <v>2017</v>
      </c>
      <c r="BC193" s="159">
        <v>2017</v>
      </c>
      <c r="BD193" s="159">
        <v>2015</v>
      </c>
      <c r="BE193" s="159"/>
      <c r="BF193" s="104"/>
    </row>
    <row r="194" spans="1:58" x14ac:dyDescent="0.35">
      <c r="A194" s="128" t="str">
        <f>'Indicator Data'!A196</f>
        <v>Zimbabwe</v>
      </c>
      <c r="B194" s="107" t="str">
        <f>'Indicator Data'!B196</f>
        <v>ZWE</v>
      </c>
      <c r="C194" s="157">
        <v>2015</v>
      </c>
      <c r="D194" s="157">
        <v>2015</v>
      </c>
      <c r="E194" s="157">
        <v>2015</v>
      </c>
      <c r="F194" s="157">
        <v>2015</v>
      </c>
      <c r="G194" s="157">
        <v>2015</v>
      </c>
      <c r="H194" s="157">
        <v>2015</v>
      </c>
      <c r="I194" s="157">
        <v>2015</v>
      </c>
      <c r="J194" s="157">
        <v>2016</v>
      </c>
      <c r="K194" s="157">
        <v>2016</v>
      </c>
      <c r="L194" s="157">
        <v>2016</v>
      </c>
      <c r="M194" s="159">
        <v>2019</v>
      </c>
      <c r="N194" s="159">
        <v>2019</v>
      </c>
      <c r="O194" s="159">
        <v>2018</v>
      </c>
      <c r="P194" s="159">
        <v>2018</v>
      </c>
      <c r="Q194" s="159">
        <v>2017</v>
      </c>
      <c r="R194" s="159">
        <v>2015</v>
      </c>
      <c r="S194" s="159">
        <v>2019</v>
      </c>
      <c r="T194" s="159">
        <v>2016</v>
      </c>
      <c r="U194" s="159">
        <v>2017</v>
      </c>
      <c r="V194" s="159">
        <v>2017</v>
      </c>
      <c r="W194" s="159">
        <v>2015</v>
      </c>
      <c r="X194" s="159">
        <v>2014</v>
      </c>
      <c r="Y194" s="159">
        <v>2011</v>
      </c>
      <c r="Z194" s="159">
        <v>2017</v>
      </c>
      <c r="AA194" s="159">
        <v>2017</v>
      </c>
      <c r="AB194" s="159">
        <v>2017</v>
      </c>
      <c r="AC194" s="159">
        <v>2015</v>
      </c>
      <c r="AD194" s="159">
        <v>2015</v>
      </c>
      <c r="AE194" s="159">
        <v>2012</v>
      </c>
      <c r="AF194" s="159">
        <v>2017</v>
      </c>
      <c r="AG194" s="158" t="s">
        <v>941</v>
      </c>
      <c r="AH194" s="159">
        <v>2016</v>
      </c>
      <c r="AI194" s="159">
        <v>2017</v>
      </c>
      <c r="AJ194" s="159">
        <v>2018</v>
      </c>
      <c r="AK194" s="161" t="s">
        <v>941</v>
      </c>
      <c r="AL194" s="161">
        <v>43524</v>
      </c>
      <c r="AM194" s="183">
        <v>43281</v>
      </c>
      <c r="AN194" s="159">
        <v>2016</v>
      </c>
      <c r="AO194" s="159">
        <v>2016</v>
      </c>
      <c r="AP194" s="159" t="s">
        <v>941</v>
      </c>
      <c r="AQ194" s="159" t="s">
        <v>941</v>
      </c>
      <c r="AR194" s="159">
        <v>2015</v>
      </c>
      <c r="AS194" s="159">
        <v>2017</v>
      </c>
      <c r="AT194" s="159">
        <v>2018</v>
      </c>
      <c r="AU194" s="159">
        <v>2016</v>
      </c>
      <c r="AV194" s="159">
        <v>2015</v>
      </c>
      <c r="AW194" s="159">
        <v>2016</v>
      </c>
      <c r="AX194" s="159">
        <v>2017</v>
      </c>
      <c r="AY194" s="159">
        <v>2014</v>
      </c>
      <c r="AZ194" s="166">
        <v>2015</v>
      </c>
      <c r="BA194" s="166">
        <v>2015</v>
      </c>
      <c r="BB194" s="159">
        <v>2017</v>
      </c>
      <c r="BC194" s="159">
        <v>2017</v>
      </c>
      <c r="BD194" s="159">
        <v>2015</v>
      </c>
      <c r="BE194" s="159"/>
      <c r="BF194" s="104"/>
    </row>
  </sheetData>
  <mergeCells count="1">
    <mergeCell ref="A1:BE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Title page</vt:lpstr>
      <vt:lpstr>Home</vt:lpstr>
      <vt:lpstr>Table of Contents</vt:lpstr>
      <vt:lpstr>INFORM Mid2019 (a-z)</vt:lpstr>
      <vt:lpstr>Hazard &amp; Exposure</vt:lpstr>
      <vt:lpstr>Vulnerability</vt:lpstr>
      <vt:lpstr>Lack of Coping Capacity</vt:lpstr>
      <vt:lpstr>Indicator Data</vt:lpstr>
      <vt:lpstr>Indicator Date</vt:lpstr>
      <vt:lpstr>Indicator Source</vt:lpstr>
      <vt:lpstr>Indicator Data imputation</vt:lpstr>
      <vt:lpstr>Indicator Metadata</vt:lpstr>
      <vt:lpstr>Regions</vt:lpstr>
      <vt:lpstr>'Indicator Metadata'!_2012.06.11___GFM_Indicator_List</vt:lpstr>
      <vt:lpstr>'INFORM Mid2019 (a-z)'!_FilterDatabase</vt:lpstr>
      <vt:lpstr>'INFORM Mid2019 (a-z)'!Print_Area</vt:lpstr>
      <vt:lpstr>'INFORM Mid2019 (a-z)'!Print_Titles</vt:lpstr>
    </vt:vector>
  </TitlesOfParts>
  <Company>JRC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John Scialdone</cp:lastModifiedBy>
  <cp:lastPrinted>2013-10-11T13:18:42Z</cp:lastPrinted>
  <dcterms:created xsi:type="dcterms:W3CDTF">2013-01-24T09:37:59Z</dcterms:created>
  <dcterms:modified xsi:type="dcterms:W3CDTF">2022-02-18T17:42:22Z</dcterms:modified>
</cp:coreProperties>
</file>