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7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drawing5.xml" ContentType="application/vnd.openxmlformats-officedocument.drawing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9.png" ContentType="image/png"/>
  <Override PartName="/xl/media/image10.png" ContentType="image/png"/>
  <Override PartName="/xl/media/image8.png" ContentType="image/png"/>
  <Override PartName="/xl/media/image6.png" ContentType="image/png"/>
  <Override PartName="/xl/media/image7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Шаблон" sheetId="1" state="visible" r:id="rId2"/>
    <sheet name="ПАМЯТКА по работе с шаблоном" sheetId="2" state="visible" r:id="rId3"/>
    <sheet name="Предупр_о_Возм_Ост_СМР" sheetId="3" state="visible" r:id="rId4"/>
    <sheet name="Предписание на ост СМР" sheetId="4" state="visible" r:id="rId5"/>
    <sheet name="Донесение о выдаче предписания" sheetId="5" state="visible" r:id="rId6"/>
    <sheet name="Сопровод Лист" sheetId="6" state="visible" r:id="rId7"/>
    <sheet name="Акт фотофиксации" sheetId="7" state="visible" r:id="rId8"/>
    <sheet name="Признак замечания" sheetId="8" state="visible" r:id="rId9"/>
    <sheet name="Вид нарушения" sheetId="9" state="visible" r:id="rId10"/>
    <sheet name="Вид работ" sheetId="10" state="visible" r:id="rId11"/>
    <sheet name="Подрядная организация" sheetId="11" state="visible" r:id="rId12"/>
    <sheet name="Субподрядная организация" sheetId="12" state="visible" r:id="rId13"/>
    <sheet name="Притензия" sheetId="13" state="visible" r:id="rId14"/>
  </sheets>
  <definedNames>
    <definedName function="false" hidden="false" name="Признак1" vbProcedure="false">OFFSET('Вид нарушения'!$A$1,MATCH(шаблон!xfd1,'Вид нарушения'!$A:$A,0)-1,1,COUNTIF('Вид нарушения'!$A:$A,шаблон!xfd1),1)</definedName>
    <definedName function="false" hidden="false" localSheetId="0" name="_FilterDatabase" vbProcedure="false">Шаблон!$C$48:$D$53</definedName>
    <definedName function="false" hidden="false" localSheetId="1" name="Print_Area" vbProcedure="false">'ПАМЯТКА по работе с шаблоном'!$B$3:$G$32</definedName>
    <definedName function="false" hidden="false" localSheetId="2" name="Print_Area" vbProcedure="false">Предупр_о_Возм_Ост_СМР!$A$1:$W$110</definedName>
    <definedName function="false" hidden="false" localSheetId="2" name="_FilterDatabase" vbProcedure="false">Предупр_о_Возм_Ост_СМР!$A$30:$W$30</definedName>
    <definedName function="false" hidden="false" localSheetId="2" name="_ftn1" vbProcedure="false">предупр_о_возм_ост_смр!#REF!</definedName>
    <definedName function="false" hidden="false" localSheetId="2" name="_ftnref1" vbProcedure="false">Предупр_о_Возм_Ост_СМР!$B$29</definedName>
    <definedName function="false" hidden="false" localSheetId="2" name="_Toc395271058" vbProcedure="false">Предупр_о_Возм_Ост_СМР!$A$1</definedName>
    <definedName function="false" hidden="false" localSheetId="2" name="_Toc483472060" vbProcedure="false">предупр_о_возм_ост_смр!#REF!</definedName>
    <definedName function="false" hidden="false" localSheetId="3" name="Print_Area" vbProcedure="false">'Предписание на ост СМР'!$A$1:$W$122</definedName>
    <definedName function="false" hidden="false" localSheetId="3" name="_FilterDatabase" vbProcedure="false">'Предписание на ост СМР'!$A$34:$AA$34</definedName>
    <definedName function="false" hidden="false" localSheetId="3" name="_ftn1" vbProcedure="false">'предписание на ост смр'!#ref!</definedName>
    <definedName function="false" hidden="false" localSheetId="3" name="_ftnref1" vbProcedure="false">'Предписание на ост СМР'!$B$33</definedName>
    <definedName function="false" hidden="false" localSheetId="3" name="_Toc395271058" vbProcedure="false">'Предписание на ост СМР'!$A$1</definedName>
    <definedName function="false" hidden="false" localSheetId="3" name="_Toc483472060" vbProcedure="false">'предписание на ост смр'!#ref!</definedName>
    <definedName function="false" hidden="false" localSheetId="4" name="Print_Area" vbProcedure="false">'Донесение о выдаче предписания'!$A$1:$K$33</definedName>
    <definedName function="false" hidden="false" localSheetId="5" name="Print_Area" vbProcedure="false">'Сопровод Лист'!$A$1:$Y$60</definedName>
    <definedName function="false" hidden="false" localSheetId="5" name="Print_Titles" vbProcedure="false">'Сопровод Лист'!$7:$8</definedName>
    <definedName function="false" hidden="false" localSheetId="5" name="_FilterDatabase" vbProcedure="false">'Сопровод Лист'!$D$8:$Y$8</definedName>
    <definedName function="false" hidden="false" localSheetId="5" name="_ftn1" vbProcedure="false">'сопровод лист'!#ref!</definedName>
    <definedName function="false" hidden="false" localSheetId="5" name="_ftnref1" vbProcedure="false">'сопровод лист'!#ref!</definedName>
    <definedName function="false" hidden="false" localSheetId="5" name="_Toc395271058" vbProcedure="false">'Сопровод Лист'!$B$1</definedName>
    <definedName function="false" hidden="false" localSheetId="5" name="_Toc483472060" vbProcedure="false">'сопровод лист'!#ref!</definedName>
    <definedName function="false" hidden="false" localSheetId="6" name="Print_Area" vbProcedure="false">'Акт фотофиксации'!$A$1:$W$88</definedName>
    <definedName function="false" hidden="false" localSheetId="6" name="_ftn1" vbProcedure="false">'акт фотофиксации'!#ref!</definedName>
    <definedName function="false" hidden="false" localSheetId="6" name="_ftnref1" vbProcedure="false">'акт фотофиксации'!#ref!</definedName>
    <definedName function="false" hidden="false" localSheetId="6" name="_Toc395271058" vbProcedure="false">'Акт фотофиксации'!$A$1</definedName>
    <definedName function="false" hidden="false" localSheetId="6" name="_Toc483472060" vbProcedure="false">'акт фотофиксации'!#ref!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<sst xmlns="http://schemas.openxmlformats.org/spreadsheetml/2006/main" count="656" uniqueCount="404">
  <si>
    <t xml:space="preserve">Номер моб. Группы</t>
  </si>
  <si>
    <t xml:space="preserve">ОП</t>
  </si>
  <si>
    <t xml:space="preserve">Обособленное подразделение "Казанское управление строительного контроля"</t>
  </si>
  <si>
    <t xml:space="preserve">Вид контроля</t>
  </si>
  <si>
    <t xml:space="preserve">Строительный контроль (СК)</t>
  </si>
  <si>
    <t xml:space="preserve">Адрес ОП</t>
  </si>
  <si>
    <t xml:space="preserve">420061 г.Казань Ул. Николая Ершова д .2/1</t>
  </si>
  <si>
    <t xml:space="preserve">Дата начала проверки </t>
  </si>
  <si>
    <t xml:space="preserve">Дата окончания проверки </t>
  </si>
  <si>
    <t xml:space="preserve">Вид объекта</t>
  </si>
  <si>
    <t xml:space="preserve">СМР на линейной части трубопровода</t>
  </si>
  <si>
    <t xml:space="preserve">Цветовая схема по внесению информации</t>
  </si>
  <si>
    <t xml:space="preserve">Объект СМР</t>
  </si>
  <si>
    <t xml:space="preserve">Замена участка МН Альметьевск-Куйбышев 1, участок Альметьевск-Самара I (7-276 км) (60,63-74 км; 88,69-101,37 км; 103,16-105,12 км), Ду-800 мм. Реконст</t>
  </si>
  <si>
    <t xml:space="preserve">Дата выдачи</t>
  </si>
  <si>
    <t xml:space="preserve">- Заполняются Системой</t>
  </si>
  <si>
    <t xml:space="preserve">Подобъект СМР</t>
  </si>
  <si>
    <t xml:space="preserve">- Заполняются для оформления Акта</t>
  </si>
  <si>
    <t xml:space="preserve">Полное наименование Объект СМР</t>
  </si>
  <si>
    <t xml:space="preserve">Замена участка МН Альметьевск-Куйбышев 1, участок Альметьевск-Самара I (7-276 км) (60,63-74 км; 88,69-101,37 км; 103,16-105,12 км), Ду-800 мм. Реконструкция</t>
  </si>
  <si>
    <t xml:space="preserve">- Заполняются для оформления Акта-предписания</t>
  </si>
  <si>
    <t xml:space="preserve">Вид документа</t>
  </si>
  <si>
    <t xml:space="preserve">Акт-предупреждение</t>
  </si>
  <si>
    <t xml:space="preserve">- Заполняются при направлении Уведомления</t>
  </si>
  <si>
    <t xml:space="preserve">Предупреждение-основание</t>
  </si>
  <si>
    <t xml:space="preserve">- Заполняются инженером ОП</t>
  </si>
  <si>
    <t xml:space="preserve">Номер документа</t>
  </si>
  <si>
    <t xml:space="preserve">Для уведомления
Штамп инженера выдавшего предупреждение</t>
  </si>
  <si>
    <t xml:space="preserve">0314</t>
  </si>
  <si>
    <t xml:space="preserve">Рег номер объекта СМР</t>
  </si>
  <si>
    <t xml:space="preserve">ТПК-ТПР-001-005896</t>
  </si>
  <si>
    <t xml:space="preserve">Штамп</t>
  </si>
  <si>
    <t xml:space="preserve">Рег номер</t>
  </si>
  <si>
    <t xml:space="preserve">Префикс</t>
  </si>
  <si>
    <t xml:space="preserve">Наименование Заказчика</t>
  </si>
  <si>
    <t xml:space="preserve">Наименование организации АН</t>
  </si>
  <si>
    <t xml:space="preserve">Представитель Авторского Надзора</t>
  </si>
  <si>
    <t xml:space="preserve">Отсутствует согласно графика</t>
  </si>
  <si>
    <t xml:space="preserve">ФИО АН</t>
  </si>
  <si>
    <t xml:space="preserve">АО "Транснефть - Прикамье"</t>
  </si>
  <si>
    <t xml:space="preserve">Представитель Заказчика</t>
  </si>
  <si>
    <t xml:space="preserve">Начальник ЛАЭС НПС "Елизаветинка" РРНУ</t>
  </si>
  <si>
    <t xml:space="preserve">ФИО</t>
  </si>
  <si>
    <t xml:space="preserve">Кудряшов В. В.</t>
  </si>
  <si>
    <t xml:space="preserve">Подразделение </t>
  </si>
  <si>
    <t xml:space="preserve">ОП "Казанское УСК"</t>
  </si>
  <si>
    <t xml:space="preserve">Участок ОП</t>
  </si>
  <si>
    <t xml:space="preserve">Ромашкинский участок</t>
  </si>
  <si>
    <t xml:space="preserve">Соисполнитель</t>
  </si>
  <si>
    <t xml:space="preserve">ООО "УКС"</t>
  </si>
  <si>
    <t xml:space="preserve">Должность представителя строительного контроля</t>
  </si>
  <si>
    <t xml:space="preserve">Инженер по строительному контролю</t>
  </si>
  <si>
    <t xml:space="preserve">ФИО представителя СК</t>
  </si>
  <si>
    <t xml:space="preserve">Баталов Валерий Александрович</t>
  </si>
  <si>
    <t xml:space="preserve">Наименование подрядной организации</t>
  </si>
  <si>
    <t xml:space="preserve">ООО "Спецстройсервис"</t>
  </si>
  <si>
    <t xml:space="preserve">Должность представителя подрядной организации</t>
  </si>
  <si>
    <t xml:space="preserve">Мастер СМР</t>
  </si>
  <si>
    <t xml:space="preserve">ФИО представителя подрядной организации</t>
  </si>
  <si>
    <t xml:space="preserve">Хафизов И. И.</t>
  </si>
  <si>
    <t xml:space="preserve">Наименование субподрядной организации</t>
  </si>
  <si>
    <t xml:space="preserve">ООО "Инженерный Центр "Гамма"</t>
  </si>
  <si>
    <t xml:space="preserve">Должность представителя субподрядной организации</t>
  </si>
  <si>
    <t xml:space="preserve">Инженер Дефектоскопист</t>
  </si>
  <si>
    <t xml:space="preserve">ФИО представителя субподрядной организации</t>
  </si>
  <si>
    <t xml:space="preserve">Рахимов Радик Разимович</t>
  </si>
  <si>
    <t xml:space="preserve">Организация службы контроля качества</t>
  </si>
  <si>
    <t xml:space="preserve">Должность представителя службы контроля качества</t>
  </si>
  <si>
    <t xml:space="preserve">Инженер СКК</t>
  </si>
  <si>
    <t xml:space="preserve">ФИО представителя службы контроля качества</t>
  </si>
  <si>
    <t xml:space="preserve">Лихачев Александр Николаевич</t>
  </si>
  <si>
    <t xml:space="preserve">Информация о сроках устранения выявленных несоответствий</t>
  </si>
  <si>
    <t xml:space="preserve">Планируемый срок исполнения</t>
  </si>
  <si>
    <t xml:space="preserve">Фактический срок исполнения</t>
  </si>
  <si>
    <t xml:space="preserve">Информация по ознакомлению участниками СМР</t>
  </si>
  <si>
    <t xml:space="preserve">Отказ от подписи Заказчиком</t>
  </si>
  <si>
    <t xml:space="preserve">Нет</t>
  </si>
  <si>
    <t xml:space="preserve">Особое мнение Заказчика</t>
  </si>
  <si>
    <t xml:space="preserve">Отказ от подписи подрядчиком</t>
  </si>
  <si>
    <t xml:space="preserve">Особое мнение подрядчика</t>
  </si>
  <si>
    <t xml:space="preserve">Отказ от подписи специалистом СК СКК</t>
  </si>
  <si>
    <t xml:space="preserve">Особое мнение специалиста СК СКК</t>
  </si>
  <si>
    <t xml:space="preserve">Отказ от подписи АН</t>
  </si>
  <si>
    <t xml:space="preserve">Особое мнение АН</t>
  </si>
  <si>
    <t xml:space="preserve">Дополнительная информация</t>
  </si>
  <si>
    <t xml:space="preserve">Фотодокументирование замечаний</t>
  </si>
  <si>
    <t xml:space="preserve">Причина отсутствия</t>
  </si>
  <si>
    <t xml:space="preserve">отсутствие объекта фотодокументирования</t>
  </si>
  <si>
    <t xml:space="preserve">Фотодокументирование исправления</t>
  </si>
  <si>
    <t xml:space="preserve">Да</t>
  </si>
  <si>
    <t xml:space="preserve">Информация по выполнению требований предписания</t>
  </si>
  <si>
    <t xml:space="preserve">Отметка об исполнении требования остановки работ </t>
  </si>
  <si>
    <t xml:space="preserve">Остановить производство работ</t>
  </si>
  <si>
    <t xml:space="preserve">нет</t>
  </si>
  <si>
    <t xml:space="preserve"> Выполнение работ без разрешения СК </t>
  </si>
  <si>
    <t xml:space="preserve"> Выполнение работ без освидетельствования предшествующего этапа работ</t>
  </si>
  <si>
    <t xml:space="preserve">Информация по выявленным несоответствиям</t>
  </si>
  <si>
    <t xml:space="preserve">Заполняется ответственным ОП</t>
  </si>
  <si>
    <t xml:space="preserve">Заполнить при направлении уведомления</t>
  </si>
  <si>
    <t xml:space="preserve">НомерПП</t>
  </si>
  <si>
    <t xml:space="preserve">Краткое изложение выявленных несоответствий указанием градации несоответствий  [1, 2, 3, 4…20  ] </t>
  </si>
  <si>
    <t xml:space="preserve">Наименование несоответствия</t>
  </si>
  <si>
    <t xml:space="preserve">Наименование вида нарушения</t>
  </si>
  <si>
    <t xml:space="preserve">Наименование вида работ</t>
  </si>
  <si>
    <t xml:space="preserve">Нормативный документ, требования которого нарушены</t>
  </si>
  <si>
    <t xml:space="preserve">Замечание СКК в журнале замечаний и предложений</t>
  </si>
  <si>
    <t xml:space="preserve">Претензионная работа</t>
  </si>
  <si>
    <t xml:space="preserve">Краткое изложение выполненных мероприятий по устранению нарушений</t>
  </si>
  <si>
    <t xml:space="preserve">Потребовалось проведение демонтажа, либо замена материалов, конструкций, оборудования.</t>
  </si>
  <si>
    <t xml:space="preserve">1. При проверке исполнительной документации ЛНК подрядной организации ООО «Инженерный центр "Гамма"», не обеспечена сохранность следующей документации, а именно: - до передачи радиографических снимков заказчику не предоставлен акт проведения ежемесячного теста на остаточный тиосульфат за январь 2020г (5% от общего числа снимков). Общее количество снимков составляет 106 шт.</t>
  </si>
  <si>
    <t xml:space="preserve">[13] Неразрушающий контроль и организация работы ЛНК</t>
  </si>
  <si>
    <t xml:space="preserve">Оцифровка снимков</t>
  </si>
  <si>
    <t xml:space="preserve">Неразрушающий контроль</t>
  </si>
  <si>
    <t xml:space="preserve">1. п.7.11.5 РД-25.160.10-КТН-016-15 изм.1 п.15.3.4.6¶ОР-91.010.30-КТН-156-15 изм.2</t>
  </si>
  <si>
    <t xml:space="preserve">ОБЩЕСТВО С ОГРАНИЧЕННОЙ ОТВЕТСТВЕННОСТЬЮ </t>
  </si>
  <si>
    <t xml:space="preserve">(объект)</t>
  </si>
  <si>
    <t xml:space="preserve">Время</t>
  </si>
  <si>
    <t xml:space="preserve">(местное время составления акта-предупреждения)</t>
  </si>
  <si>
    <t xml:space="preserve">АКТ-ПРЕДУПРЕЖДЕНИЕ</t>
  </si>
  <si>
    <t xml:space="preserve">№</t>
  </si>
  <si>
    <t xml:space="preserve">(вид объекта)</t>
  </si>
  <si>
    <t xml:space="preserve">Представителем строительного контроля Заказчика</t>
  </si>
  <si>
    <r>
      <rPr>
        <sz val="9"/>
        <color rgb="FF000000"/>
        <rFont val="Franklin Gothic Book"/>
        <family val="2"/>
        <charset val="204"/>
      </rPr>
      <t xml:space="preserve">                                                                                                                                                                        </t>
    </r>
    <r>
      <rPr>
        <sz val="12"/>
        <color rgb="FF000000"/>
        <rFont val="Franklin Gothic Book"/>
        <family val="2"/>
        <charset val="204"/>
      </rPr>
      <t xml:space="preserve">                                                                                                   </t>
    </r>
  </si>
  <si>
    <t xml:space="preserve">(Орган СК)</t>
  </si>
  <si>
    <t xml:space="preserve">(И.О. Фамилия)</t>
  </si>
  <si>
    <t xml:space="preserve">в присутствии:</t>
  </si>
  <si>
    <t xml:space="preserve">Представителя подрядчика по строительству</t>
  </si>
  <si>
    <t xml:space="preserve">(должность, организация)</t>
  </si>
  <si>
    <t xml:space="preserve">Представителя СК СКК подрядчика по строительству</t>
  </si>
  <si>
    <t xml:space="preserve">проведено обследование по объекту:</t>
  </si>
  <si>
    <t xml:space="preserve">По выполненным подрядной организацией видам работ:</t>
  </si>
  <si>
    <t xml:space="preserve"> (указать вид работ)</t>
  </si>
  <si>
    <t xml:space="preserve">В результате проведённого обследования установлено</t>
  </si>
  <si>
    <t xml:space="preserve">№ п/п</t>
  </si>
  <si>
    <r>
      <rPr>
        <b val="true"/>
        <sz val="12"/>
        <color rgb="FF000000"/>
        <rFont val="Franklin Gothic Book"/>
        <family val="2"/>
        <charset val="204"/>
      </rPr>
      <t xml:space="preserve">Краткое изложение выявленных несоответствий 
</t>
    </r>
    <r>
      <rPr>
        <b val="true"/>
        <i val="true"/>
        <sz val="12"/>
        <color rgb="FF000000"/>
        <rFont val="Franklin Gothic Book"/>
        <family val="2"/>
        <charset val="204"/>
      </rPr>
      <t xml:space="preserve">с указанием обозначения области проверки, в которой выявлены несоответствия [1,2,3… ]</t>
    </r>
  </si>
  <si>
    <t xml:space="preserve">Указание обозначения и пункта НД, требования которого нарушены</t>
  </si>
  <si>
    <t xml:space="preserve">Примечание – Применены следующие обозначения: [1] – Разрешительная документация, рабочая документация (наличие НД, ППР и ТК с ознакомлением); [2] – Исполнительная документация; [3] – Входной контроль материалов и изделий; [4] – Складирование, транспортировка (в т. ч. погрузочно-разгрузочные работы), хранение материалов и изделий; [5] – Подготовительные работы (подготовка трассы и площадки, лежневки, съезды с дорог, переезды и т.п.); [6] – Строительный городок; [7] – Организация работы СКК Подрядчика по строительству (в т. ч. приборная оснащенность); [8] – Земляные работы (разработка, планировка); [9] – Гидравлические испытания; [10] – Рекультивация нарушенных земель (технический и биологический этапы); [11] – Квалификационные удостоверения работников Подрядчика по строительству; [12] – Сварочно-монтажные работы; [13] – НК и организация работы ЛНК; [14] – Изоляционно-укладочные работы(в т. ч. изоляция, футеровка, балластировка, обратная засыпка); [15] – Общестроительные работы (бетонирование, монтаж металлоконструкций, буровзрывные работы и т.п.) – кроме автоматизированной системы управления; [16]  – Электро-химическая защита; [17]  – Электро-технические работы, ВЛ; [18] – автоматизированные системы управления (установка шкафов, прокладка кабельных линий, монтаж импульсных трубок и т.д.); [19] – Охрана труда и промышленная безопасность; [20] – Неисполнение требований СК по устранению актов-предупреждений/актов-предписаний в установленные сроки</t>
  </si>
  <si>
    <t xml:space="preserve">Данный акт-предупреждение подтверждает факт несоответствий, что может служить основанием для ведения претензионной работы.</t>
  </si>
  <si>
    <t xml:space="preserve">№
п/п</t>
  </si>
  <si>
    <t xml:space="preserve">В целях соблюдения требований технических регламентов и НД, действующей в сфере организации и осуществления строительного производства на объектах ОСТ необходимо выполнить следующие мероприятия:</t>
  </si>
  <si>
    <t xml:space="preserve">Срок
 исполнения</t>
  </si>
  <si>
    <t xml:space="preserve">Срок переноса</t>
  </si>
  <si>
    <t xml:space="preserve">Отметка об исполнении</t>
  </si>
  <si>
    <t xml:space="preserve">1.</t>
  </si>
  <si>
    <t xml:space="preserve">Устранить несоответствия: Предоставить Акт на остаточный тиосульфат за январь 2020 г.</t>
  </si>
  <si>
    <t xml:space="preserve">2.</t>
  </si>
  <si>
    <t xml:space="preserve">Письменно известить об устранении каждого пункта настоящего акта-предупреждения с перечислением конкретно принятых мер</t>
  </si>
  <si>
    <t xml:space="preserve">3.</t>
  </si>
  <si>
    <t xml:space="preserve">Несоответствия, указанные в данном акте-предупреждении, считать основанием для ведения претензионной работы</t>
  </si>
  <si>
    <t xml:space="preserve">В случае не устранения указанных несоответствий в срок до 15 ч. 00 мин. «13» февраля 2020 г.</t>
  </si>
  <si>
    <t xml:space="preserve">будет выписан акт-предписание на остановку строительно-монтажных работ.</t>
  </si>
  <si>
    <t xml:space="preserve">Акт-предупреждение №</t>
  </si>
  <si>
    <t xml:space="preserve"> к исполнению приняли:</t>
  </si>
  <si>
    <t xml:space="preserve">Основание переноса срока устранения несоответствия </t>
  </si>
  <si>
    <t xml:space="preserve">                          (номер, дата обращения)                                   (заверяется подписью и штампом специалиста СК заказчика)</t>
  </si>
  <si>
    <t xml:space="preserve">Представитель подрядчика по строительству </t>
  </si>
  <si>
    <t xml:space="preserve">(подпись)</t>
  </si>
  <si>
    <t xml:space="preserve">(дата)</t>
  </si>
  <si>
    <t xml:space="preserve">Представитель субподрядчика</t>
  </si>
  <si>
    <t xml:space="preserve">Представитель СК СКК подрядчика по строительству</t>
  </si>
  <si>
    <t xml:space="preserve">Копии направлены:</t>
  </si>
  <si>
    <t xml:space="preserve">Акт-предупреждение выдал:</t>
  </si>
  <si>
    <t xml:space="preserve">(должность)</t>
  </si>
  <si>
    <t xml:space="preserve">(местное время составления акта-предписания)</t>
  </si>
  <si>
    <t xml:space="preserve">АКТ-ПРЕДПИСАНИЕ</t>
  </si>
  <si>
    <t xml:space="preserve">Представителя авторского надзора</t>
  </si>
  <si>
    <t xml:space="preserve">Представителя Заказчика</t>
  </si>
  <si>
    <t xml:space="preserve">Примечание – Применены следующие обозначения: [1] – Разрешительная документация, рабочая документация (наличие НД, ППР и ТК с ознакомлением); [2] – Исполнительная документация; [3] – Входной контроль материалов и изделий; [4] – Складирование, транспортировка (в т. ч. погрузочно-разгрузочные работы), хранение материалов и изделий; [5] – Подготовительные работы (подготовка трассы и площадки, лежневки, съезды с дорог, переезды и т.п.); [6] – Строительный городок; [7] – Организация работы СКК Подрядчика по строительству (в т. ч. приборная оснащенность); [8] – Земляные работы (разработка, планировка); [9] – Гидравлические испытания; [10] – Рекультивация нарушенных земель (технический и биологический этапы); [11] – Квалификационные удостоверения работников Подрядчика по строительству; [12] – Сварочно-монтажные работы; [13] – НК и организация работы ЛНК; [14] – Изоляционно-укладочные работы(в т. ч. изоляция, футеровка, балластировка, обратная засыпка); [15] – Общестроительные работы (бетонирование, монтаж металлоконструкций, буровзрывные работы и т.п.) – кроме автоматизированной системы управления; [16]  – Электро-химическая защита; [17]  – Электро-технические работы, ВЛ;
[18] – автоматизированные системы управления (установка шкафов, прокладка кабельных линий, монтаж импульсных трубок и т.д.); [19] – Охрана труда и промышленная безопасность; [20] – Неисполнение требований СК по устранению актов-предупреждений/актов-предписаний в установленные сроки</t>
  </si>
  <si>
    <t xml:space="preserve">Предписываю</t>
  </si>
  <si>
    <t xml:space="preserve">1. Остановить производство</t>
  </si>
  <si>
    <t xml:space="preserve">Вид работ (земляные, сварочные, изоляционные и т.д.)</t>
  </si>
  <si>
    <t xml:space="preserve">    Срок исполнения</t>
  </si>
  <si>
    <t xml:space="preserve">немедлено</t>
  </si>
  <si>
    <t xml:space="preserve">Отметка об исполнении: </t>
  </si>
  <si>
    <t xml:space="preserve">выполнено</t>
  </si>
  <si>
    <t xml:space="preserve">/</t>
  </si>
  <si>
    <t xml:space="preserve">не выполнено</t>
  </si>
  <si>
    <t xml:space="preserve">2. Устранить несоответствия</t>
  </si>
  <si>
    <t xml:space="preserve">3. Письменно известить</t>
  </si>
  <si>
    <t xml:space="preserve">инженера СК на объекте</t>
  </si>
  <si>
    <t xml:space="preserve">об устранении каждого пункта</t>
  </si>
  <si>
    <t xml:space="preserve"> настоящего акт-предписания с перечислением конкретно принятых мер</t>
  </si>
  <si>
    <t xml:space="preserve">по фактическому устранению несоответствий</t>
  </si>
  <si>
    <t xml:space="preserve">Данный акт-предписания считать основанием для ведения претензионной работы.</t>
  </si>
  <si>
    <t xml:space="preserve">Акт-предписание №</t>
  </si>
  <si>
    <t xml:space="preserve">принял</t>
  </si>
  <si>
    <t xml:space="preserve">(организация)</t>
  </si>
  <si>
    <t xml:space="preserve">Акт-предписание выдал:</t>
  </si>
  <si>
    <t xml:space="preserve">Ознакомлен:</t>
  </si>
  <si>
    <r>
      <rPr>
        <sz val="14"/>
        <rFont val="Franklin Gothic Book"/>
        <family val="2"/>
        <charset val="204"/>
      </rPr>
      <t xml:space="preserve">Представитель авторского надзора </t>
    </r>
    <r>
      <rPr>
        <sz val="12"/>
        <rFont val="Franklin Gothic Book"/>
        <family val="2"/>
        <charset val="204"/>
      </rPr>
      <t xml:space="preserve">(в случае присутствия на объекте)</t>
    </r>
    <r>
      <rPr>
        <sz val="14"/>
        <rFont val="Franklin Gothic Book"/>
        <family val="2"/>
        <charset val="204"/>
      </rPr>
      <t xml:space="preserve">:</t>
    </r>
  </si>
  <si>
    <t xml:space="preserve">Примечание: нужное подчеркнуть (выполнено/не выполнено)</t>
  </si>
  <si>
    <t xml:space="preserve">«ТРАНСНЕФТЬ НАДЗОР»</t>
  </si>
  <si>
    <t xml:space="preserve">Донесение о выдаче акта-предписания со стороны органа строительной организации, о допущенных нарушениях требований нормативной и рабочей документации на объектах строительства организации систем "Транснефть", повлекших остановку работ</t>
  </si>
  <si>
    <t xml:space="preserve">Наименование параметров</t>
  </si>
  <si>
    <t xml:space="preserve">Сведения</t>
  </si>
  <si>
    <t xml:space="preserve">Организация системы "Транснефть"</t>
  </si>
  <si>
    <t xml:space="preserve">РНУ (Штаб №)</t>
  </si>
  <si>
    <t xml:space="preserve">Объект производства работ</t>
  </si>
  <si>
    <t xml:space="preserve">Местоположение объекта (республика, край: область, район, населенный пункт, км трассы)</t>
  </si>
  <si>
    <t xml:space="preserve">Дата и время выдачи акта-предписания</t>
  </si>
  <si>
    <t xml:space="preserve">№ акта-предписания об остановке работ</t>
  </si>
  <si>
    <t xml:space="preserve">Краткое содержание пунктов акта-предписания со сроками их устранения</t>
  </si>
  <si>
    <t xml:space="preserve">Акт-предписание получил со стороны строительной организации (Ф.И.О должность, наименование организации, время)</t>
  </si>
  <si>
    <t xml:space="preserve">Акт-предписание получил (копию) со стороны заказчика/эксплуатирующей организации (Ф.И.О. должность, время)</t>
  </si>
  <si>
    <t xml:space="preserve">Ожидаемый срок исполнения</t>
  </si>
  <si>
    <t xml:space="preserve">Предлагаемые меры устранения замечаний</t>
  </si>
  <si>
    <t xml:space="preserve">С донесением обязательно передается копия выданного акта-предписания.</t>
  </si>
  <si>
    <t xml:space="preserve">Подпись специалиста СК заказчика:</t>
  </si>
  <si>
    <t xml:space="preserve">МП.</t>
  </si>
  <si>
    <t xml:space="preserve">Донесение передал</t>
  </si>
  <si>
    <t xml:space="preserve">Сопроводительный лист</t>
  </si>
  <si>
    <t xml:space="preserve">Дата и время 
создания фото-доку-мента
</t>
  </si>
  <si>
    <t xml:space="preserve">Сведения о 
специалисте СК, обнаружившего несоответствие
</t>
  </si>
  <si>
    <t xml:space="preserve">Сведения о строительном 
подрядчике, допустившем несоответствие
</t>
  </si>
  <si>
    <t xml:space="preserve">Обстоятельства, при 
которых
обнаружено несоответствие
</t>
  </si>
  <si>
    <t xml:space="preserve">Прибор, которым произведены 
замеры 
технических 
характеристик выявленного несоответствия</t>
  </si>
  <si>
    <t xml:space="preserve">Месторасположение 
выявленного несоответствия
</t>
  </si>
  <si>
    <t xml:space="preserve">Координаты на трассе 
(пикет) или привязка к узлам (обозначение детали, агрегата и т.д.)
</t>
  </si>
  <si>
    <t xml:space="preserve">Характеристики погодных условий на момент выполнения СМР</t>
  </si>
  <si>
    <t xml:space="preserve">Краткое изложение выявленных несоответствий  
с ( указанием градации несоответствий  [1, 2, 3, 4…20  ]  [Примечание]).</t>
  </si>
  <si>
    <t xml:space="preserve">Инженер СК:</t>
  </si>
  <si>
    <t xml:space="preserve">Ненужное скрыть</t>
  </si>
  <si>
    <t xml:space="preserve">(Дата)                            </t>
  </si>
  <si>
    <t xml:space="preserve">(местное время)</t>
  </si>
  <si>
    <t xml:space="preserve">(Место нахождения)</t>
  </si>
  <si>
    <t xml:space="preserve">АКТ</t>
  </si>
  <si>
    <t xml:space="preserve">Поставить отметк ("1") по каким пунктам отсутствует.</t>
  </si>
  <si>
    <t xml:space="preserve">Подписи:</t>
  </si>
  <si>
    <t xml:space="preserve">Представитель СК Заказчика</t>
  </si>
  <si>
    <t xml:space="preserve">Представитель подрядной организации</t>
  </si>
  <si>
    <t xml:space="preserve">Представитель субподрядной организации</t>
  </si>
  <si>
    <t xml:space="preserve">[1] Разрешительная документация, рабочая документация (наличее НД, ППР и техкарт с ознакомлением)</t>
  </si>
  <si>
    <t xml:space="preserve">[10] Рекультивация нарушенных земель (технический и биологический этапы)</t>
  </si>
  <si>
    <t xml:space="preserve">[11] Квалификационные удостоверения работников строительного подрядчика</t>
  </si>
  <si>
    <t xml:space="preserve">[12] Сварочно-монтажные</t>
  </si>
  <si>
    <t xml:space="preserve">[14] Изоляционно-укладочные (в т.ч. Изоляция, футеровка, балластировка, обратная засыпка)</t>
  </si>
  <si>
    <t xml:space="preserve">[15] Общестроительные (бетонирование, монтаж м/к, БВР и т.п.) - кроме АСУ</t>
  </si>
  <si>
    <t xml:space="preserve">[16] Электро-химическая защита</t>
  </si>
  <si>
    <t xml:space="preserve">[17] Электро-технические работы, высоковольтные линии</t>
  </si>
  <si>
    <t xml:space="preserve">[18] Общестроительные АСУ (установка шкафов, прокладка КЛ, монтаж импульсных трубок и т.д.)</t>
  </si>
  <si>
    <t xml:space="preserve">[19] ОТ и ПБ</t>
  </si>
  <si>
    <t xml:space="preserve">[2] Исполнительная документация</t>
  </si>
  <si>
    <t xml:space="preserve">[20] Неисполнение требований СК по устраненияю предупрежджений и предписаний в установленные сроки</t>
  </si>
  <si>
    <t xml:space="preserve">[21] Нарушения природоохранного законодательства</t>
  </si>
  <si>
    <t xml:space="preserve">[3] Входной контроль материалов и изделий</t>
  </si>
  <si>
    <t xml:space="preserve">[4] Складирование, транспортировка (в т.ч. погрузочно-разгрузочные работы), хранение материалов и изделий</t>
  </si>
  <si>
    <t xml:space="preserve">[5] Подготовительные работы (подготовка трассы и площадки, лежневки, съезды с дорог, переезды и т.п.)</t>
  </si>
  <si>
    <t xml:space="preserve">[6] Строительный городок подрядной организации</t>
  </si>
  <si>
    <t xml:space="preserve">[7] Организация работы СКК подрядной организации ( в т.ч. приборная оснащенность)</t>
  </si>
  <si>
    <t xml:space="preserve">[8] Земляные (разработка, планировка)</t>
  </si>
  <si>
    <t xml:space="preserve">[9] Гидравлические испытания</t>
  </si>
  <si>
    <t xml:space="preserve">Аттестация ЛНК</t>
  </si>
  <si>
    <t xml:space="preserve">Аттестация технологии сварки, оборудования и материалов</t>
  </si>
  <si>
    <t xml:space="preserve">Выполнение СМР, не предусмотренных в ПД и РД</t>
  </si>
  <si>
    <t xml:space="preserve">Наличие ознакомление с ППР и ТК, приказов, проектной и рабочей документации</t>
  </si>
  <si>
    <t xml:space="preserve">Отсутствуют или не в полном составе ППР, ППРк</t>
  </si>
  <si>
    <t xml:space="preserve">Отсутствуют или не в полном составе ПСД</t>
  </si>
  <si>
    <t xml:space="preserve">Разрешительная документация, рабочая документация (наличее НД, ППР и техкарт с ознакомлением)</t>
  </si>
  <si>
    <t xml:space="preserve">Технологические Карты</t>
  </si>
  <si>
    <t xml:space="preserve">Биологическая рекультивация</t>
  </si>
  <si>
    <t xml:space="preserve">Рекультивация нарушенных земель (технический и биологический этапы)</t>
  </si>
  <si>
    <t xml:space="preserve">Смешивание плодородного и минерального грунтов</t>
  </si>
  <si>
    <t xml:space="preserve">Срезка плодородного слоя почвы</t>
  </si>
  <si>
    <t xml:space="preserve">Техническая рекультивация</t>
  </si>
  <si>
    <t xml:space="preserve">Изолировщик</t>
  </si>
  <si>
    <t xml:space="preserve">Квалификационные удостоверения работников строительного подрядчика</t>
  </si>
  <si>
    <t xml:space="preserve">НК</t>
  </si>
  <si>
    <t xml:space="preserve">СК</t>
  </si>
  <si>
    <t xml:space="preserve">ССП</t>
  </si>
  <si>
    <t xml:space="preserve">Допускные испытания</t>
  </si>
  <si>
    <t xml:space="preserve">Наличие брака более 10% за 5 суток</t>
  </si>
  <si>
    <t xml:space="preserve">Наличие неотремонтированных стыков более норматива</t>
  </si>
  <si>
    <t xml:space="preserve">Некачественный ремонт стыков</t>
  </si>
  <si>
    <t xml:space="preserve">Сварка м/к зданий и сооружений</t>
  </si>
  <si>
    <t xml:space="preserve">Сварка м/к кабельных эстакад</t>
  </si>
  <si>
    <t xml:space="preserve">Сварка м/к РВС</t>
  </si>
  <si>
    <t xml:space="preserve">Сварка МН</t>
  </si>
  <si>
    <t xml:space="preserve">Сварка технологических трубопроводов</t>
  </si>
  <si>
    <t xml:space="preserve">Сварочно-монтажные</t>
  </si>
  <si>
    <t xml:space="preserve">Неверная расшифровка дефекта и/или оценка годности стыка</t>
  </si>
  <si>
    <t xml:space="preserve">Неразрушающий контроль и организация работы ЛНК</t>
  </si>
  <si>
    <t xml:space="preserve">Отставание контроля более 48 часов</t>
  </si>
  <si>
    <t xml:space="preserve">Поверка оборудования</t>
  </si>
  <si>
    <t xml:space="preserve">Фальсификация результатов контроля (подлог, затиры, усилив. экраны и т.д.)</t>
  </si>
  <si>
    <t xml:space="preserve">Балластировка</t>
  </si>
  <si>
    <t xml:space="preserve">Земляные призмы</t>
  </si>
  <si>
    <t xml:space="preserve">Изоляционно-укладочные (в т.ч. Изоляция, футеровка, балластировка, обратная засыпка)</t>
  </si>
  <si>
    <t xml:space="preserve">Повреждение, брак изоляции</t>
  </si>
  <si>
    <t xml:space="preserve">Подготовка изолируемой поверхности МН</t>
  </si>
  <si>
    <t xml:space="preserve">Подготовка основания</t>
  </si>
  <si>
    <t xml:space="preserve">Технология изоляционных работ МН</t>
  </si>
  <si>
    <t xml:space="preserve">Укладка, протаскивание</t>
  </si>
  <si>
    <t xml:space="preserve">Футеровка</t>
  </si>
  <si>
    <t xml:space="preserve">АКЗ </t>
  </si>
  <si>
    <t xml:space="preserve">АКЗ РВС</t>
  </si>
  <si>
    <t xml:space="preserve">Бетонирование</t>
  </si>
  <si>
    <t xml:space="preserve">Благоустройство</t>
  </si>
  <si>
    <t xml:space="preserve">Гидроизоляция фундаментов</t>
  </si>
  <si>
    <t xml:space="preserve">Кирпичная кладка</t>
  </si>
  <si>
    <t xml:space="preserve">Монтаж конструкций зданий и сооружений</t>
  </si>
  <si>
    <t xml:space="preserve">Монтаж м/к РВС</t>
  </si>
  <si>
    <t xml:space="preserve">Монтаж сетей и систем (водопровод, вентиляция и т.п.)</t>
  </si>
  <si>
    <t xml:space="preserve">Монтаж технологического трубопровода</t>
  </si>
  <si>
    <t xml:space="preserve">Общестроительные (бетонирование, монтаж м/к, БВР и т.п.) - кроме АСУ</t>
  </si>
  <si>
    <t xml:space="preserve">Отделочные работы</t>
  </si>
  <si>
    <t xml:space="preserve">Электро-химическая защита</t>
  </si>
  <si>
    <t xml:space="preserve">Временное электроснабжение</t>
  </si>
  <si>
    <t xml:space="preserve">Заземление</t>
  </si>
  <si>
    <t xml:space="preserve">Кабельной эстакады</t>
  </si>
  <si>
    <t xml:space="preserve">Монтаж высоковольтных опор</t>
  </si>
  <si>
    <t xml:space="preserve">Применяемые материалы</t>
  </si>
  <si>
    <t xml:space="preserve">Электромонтажные работы</t>
  </si>
  <si>
    <t xml:space="preserve">Электро-технические работы, высоковольтные линии</t>
  </si>
  <si>
    <t xml:space="preserve">Монтаж оборудования</t>
  </si>
  <si>
    <t xml:space="preserve">Общестроительные АСУ (установка шкафов, прокладка КЛ, монтаж импульсных трубок и т.д.) </t>
  </si>
  <si>
    <t xml:space="preserve">Прокладка КЛ</t>
  </si>
  <si>
    <t xml:space="preserve">Установка шкафов</t>
  </si>
  <si>
    <t xml:space="preserve">Ограждения, средства подмащивания, проходы, рабочая зона</t>
  </si>
  <si>
    <t xml:space="preserve">ОТ и ПБ</t>
  </si>
  <si>
    <t xml:space="preserve">Прокладка временных сетей электроснабжения</t>
  </si>
  <si>
    <t xml:space="preserve">Протоколы и удостоверения работников строительного подрядчика по ОТ и ПБ</t>
  </si>
  <si>
    <t xml:space="preserve">Средства защиты (СИЗ, пожарные щиты, информационные знаки)</t>
  </si>
  <si>
    <t xml:space="preserve">Эксплуатация неисправных не проверенных инструментов приборов, средств подмащивания (лестниц, лесов)</t>
  </si>
  <si>
    <t xml:space="preserve">Эксплуатация, перемещение и хранение взрывоопасных материалов</t>
  </si>
  <si>
    <t xml:space="preserve">Исполнительная документация</t>
  </si>
  <si>
    <t xml:space="preserve">Отставание ведения исполнительной документации</t>
  </si>
  <si>
    <t xml:space="preserve">Отсутствие (непредоставление) исполнительной документации</t>
  </si>
  <si>
    <t xml:space="preserve">Подписание АОСР специалистами не включенными в НРС</t>
  </si>
  <si>
    <t xml:space="preserve">Хранение исполнительной документации</t>
  </si>
  <si>
    <t xml:space="preserve">Неисполнение требований СК по устраненияю предупрежджений и предписаний в установленные сроки</t>
  </si>
  <si>
    <t xml:space="preserve">Нарушение природоохранных требований по организации движения по временным подъездным и вдольтрассовым проездам, заправка и хранение ГСМ</t>
  </si>
  <si>
    <t xml:space="preserve">Нарушение требований к организации площадок временного базирования, предусмотренных ПД</t>
  </si>
  <si>
    <t xml:space="preserve">Нарушение требований к оформлению нормативной и разрешительной документации</t>
  </si>
  <si>
    <t xml:space="preserve">Нарушение требований по организации работ в области обращения с отходами</t>
  </si>
  <si>
    <t xml:space="preserve">Нарушение требований по снижению негативного воздействия на атмосферный воздух</t>
  </si>
  <si>
    <t xml:space="preserve">Нарушение требований по снижению негативного воздействия на животный мир и водные биологические ресурсы</t>
  </si>
  <si>
    <t xml:space="preserve">Нарушение требований по снижению негативного воздействия на поверхностные и подземные водные объекты. Проведение гидроиспытаний</t>
  </si>
  <si>
    <t xml:space="preserve">Нарушения природоохранного законодательства</t>
  </si>
  <si>
    <t xml:space="preserve">Сохранение плодородного слоя почв, техническая и биологическая рекультивация</t>
  </si>
  <si>
    <t xml:space="preserve">Входной контроль материалов и изделий</t>
  </si>
  <si>
    <t xml:space="preserve">Отсутствие сопроводительных документов </t>
  </si>
  <si>
    <t xml:space="preserve">Повреждения и дефекты поставляемого материала и оборудования</t>
  </si>
  <si>
    <t xml:space="preserve">Поставка материалов не соответсвующие требуемым</t>
  </si>
  <si>
    <t xml:space="preserve">Применение материалов не прошедших входной контроль</t>
  </si>
  <si>
    <t xml:space="preserve">Нарушение технологии погрузочно-разгрузочных работ</t>
  </si>
  <si>
    <t xml:space="preserve">Нарушение технологии складирования</t>
  </si>
  <si>
    <t xml:space="preserve">Нарушение условий хранения</t>
  </si>
  <si>
    <t xml:space="preserve">Несоответствие площадки (зоны) складирования</t>
  </si>
  <si>
    <t xml:space="preserve">Складирование, транспортировка (в т.ч. погрузочно-разгрузочные работы), хранение материалов и изделий</t>
  </si>
  <si>
    <t xml:space="preserve">Отсутвуют разбивочные и указательные знаки</t>
  </si>
  <si>
    <t xml:space="preserve">Отсутсвуют или установлены не в проектных отметках временные переезды</t>
  </si>
  <si>
    <t xml:space="preserve">Подготовительные работы (подготовка трассы и площадки, лежневки, съезды с дорог, переезды и т.п.)</t>
  </si>
  <si>
    <t xml:space="preserve">Расчистка трассы и площадки от лесопорубочных остатков</t>
  </si>
  <si>
    <t xml:space="preserve">Устройство лежневых и временных дорог</t>
  </si>
  <si>
    <t xml:space="preserve">Организация и расположение городка</t>
  </si>
  <si>
    <t xml:space="preserve">Содержание городка</t>
  </si>
  <si>
    <t xml:space="preserve">Строительный городок подрядной организации</t>
  </si>
  <si>
    <t xml:space="preserve">Квалификация персонала СКК (наличие квалификационных удостоверений, проверка знаний ПСД)</t>
  </si>
  <si>
    <t xml:space="preserve">Организация работы СКК подрядной организации ( в т.ч. приборная оснащенность)</t>
  </si>
  <si>
    <t xml:space="preserve">Отсутсвует или не в полном составе оснащенность персонала СКК (СИЗ, наличие приборов, поверка приборов)</t>
  </si>
  <si>
    <t xml:space="preserve">Отсутствие, либо недостаточное количество персонала СКК на объекте</t>
  </si>
  <si>
    <t xml:space="preserve">Представителями СКК, при выявлении несоответствий требованиям НТД и рабочей документации, не производиться выдача предупреждений/предписаний</t>
  </si>
  <si>
    <t xml:space="preserve">В ходе проведения земляных работ, складирование грунта, частично осуществляется за пределами полосы отвода</t>
  </si>
  <si>
    <t xml:space="preserve">Грунт вынутый из траншеи, уложен в отвал на непроектное расстояние от ее бровки</t>
  </si>
  <si>
    <t xml:space="preserve">Земляные (разработка, планировка)</t>
  </si>
  <si>
    <t xml:space="preserve">Крутизна откосов траншеи не соответсвует требованиям ПСД</t>
  </si>
  <si>
    <t xml:space="preserve">Не производится откачка грунтовых вод</t>
  </si>
  <si>
    <t xml:space="preserve">Не укреплены откосы траншеи</t>
  </si>
  <si>
    <t xml:space="preserve">При разработке траншеи, допускается смешивание минерального грунта из траншеи с плодородным слоем почвы</t>
  </si>
  <si>
    <t xml:space="preserve">Строительным подрядчиком не выполняется водоотведение траншеи (котлована)</t>
  </si>
  <si>
    <t xml:space="preserve">Технология обратной засыпки</t>
  </si>
  <si>
    <t xml:space="preserve">Технология разработки траншеи, котлована</t>
  </si>
  <si>
    <t xml:space="preserve">Фактические отметки дна траншеи не соответствуют проектным</t>
  </si>
  <si>
    <t xml:space="preserve">Временная обвязка и установка оборудования</t>
  </si>
  <si>
    <t xml:space="preserve">Гидравлические испытания</t>
  </si>
  <si>
    <t xml:space="preserve">Нарушения проведения гидравлических испытаний</t>
  </si>
  <si>
    <t xml:space="preserve">Подготовительные работы</t>
  </si>
  <si>
    <t xml:space="preserve">Устройство амбара</t>
  </si>
  <si>
    <t xml:space="preserve">Входной контроль</t>
  </si>
  <si>
    <t xml:space="preserve">Геодезический контроль</t>
  </si>
  <si>
    <t xml:space="preserve">Демонтаж</t>
  </si>
  <si>
    <t xml:space="preserve">Земляные работы</t>
  </si>
  <si>
    <t xml:space="preserve">Изоляционные работы</t>
  </si>
  <si>
    <t xml:space="preserve">Инженерно геологические изыскания</t>
  </si>
  <si>
    <t xml:space="preserve">Инженерные изыскания</t>
  </si>
  <si>
    <t xml:space="preserve">Камеральный этап</t>
  </si>
  <si>
    <t xml:space="preserve">Лабораторный этап</t>
  </si>
  <si>
    <t xml:space="preserve">Мобилизация людских и технических ресурсов</t>
  </si>
  <si>
    <t xml:space="preserve">Монтаж М/К и вспомогательного оборудования</t>
  </si>
  <si>
    <t xml:space="preserve">Нанесение АКЗ</t>
  </si>
  <si>
    <t xml:space="preserve">Общестроительные работы</t>
  </si>
  <si>
    <t xml:space="preserve">Подготовительный этап (Допуск подрядчика, ОТГ)</t>
  </si>
  <si>
    <t xml:space="preserve">Подготовительный этап (Проверка ППР)</t>
  </si>
  <si>
    <t xml:space="preserve">Полевой этап</t>
  </si>
  <si>
    <t xml:space="preserve">Проверка исполнительной документации</t>
  </si>
  <si>
    <t xml:space="preserve">Проверка разрешительной документации</t>
  </si>
  <si>
    <t xml:space="preserve">Проверка технического состояния дорог</t>
  </si>
  <si>
    <t xml:space="preserve">ПТР на малых водотоках</t>
  </si>
  <si>
    <t xml:space="preserve">Работы не производятся</t>
  </si>
  <si>
    <t xml:space="preserve">Сварочно-монтажные работы</t>
  </si>
  <si>
    <t xml:space="preserve">Складирование, транспортировка</t>
  </si>
  <si>
    <t xml:space="preserve">Строительство наклонно-направленных и горизонтально направленных скважин</t>
  </si>
  <si>
    <t xml:space="preserve">Укладочные работы</t>
  </si>
  <si>
    <t xml:space="preserve">Без претензий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</si>
</sst>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/YYYY"/>
    <numFmt numFmtId="166" formatCode="DD/MM/YYYY\ H:MM;@"/>
    <numFmt numFmtId="167" formatCode="@"/>
    <numFmt numFmtId="168" formatCode="000"/>
    <numFmt numFmtId="169" formatCode="DD\ MMMM\ YYYY&quot; г.&quot;;@"/>
    <numFmt numFmtId="170" formatCode="H:MM"/>
  </numFmts>
  <fonts count="73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b val="true"/>
      <i val="true"/>
      <u val="single"/>
      <sz val="16"/>
      <color rgb="FF000000"/>
      <name val="Franklin Gothic Book"/>
      <family val="2"/>
      <charset val="204"/>
    </font>
    <font>
      <b val="true"/>
      <i val="true"/>
      <sz val="14"/>
      <color rgb="FF000000"/>
      <name val="Calibri"/>
      <family val="2"/>
      <charset val="204"/>
    </font>
    <font>
      <b val="true"/>
      <sz val="20"/>
      <color rgb="FF000000"/>
      <name val="Franklin Gothic Book"/>
      <family val="2"/>
      <charset val="204"/>
    </font>
    <font>
      <b val="true"/>
      <sz val="12"/>
      <color rgb="FF000000"/>
      <name val="Calibri"/>
      <family val="2"/>
      <charset val="204"/>
    </font>
    <font>
      <b val="true"/>
      <sz val="11"/>
      <name val="Calibri"/>
      <family val="2"/>
      <charset val="204"/>
    </font>
    <font>
      <sz val="12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10"/>
      <color rgb="FFFF0000"/>
      <name val="Calibri"/>
      <family val="2"/>
      <charset val="204"/>
    </font>
    <font>
      <b val="true"/>
      <sz val="14"/>
      <color rgb="FF000000"/>
      <name val="Calibri"/>
      <family val="2"/>
      <charset val="204"/>
    </font>
    <font>
      <b val="true"/>
      <sz val="11"/>
      <color rgb="FF000000"/>
      <name val="Franklin Gothic Book"/>
      <family val="2"/>
      <charset val="204"/>
    </font>
    <font>
      <sz val="12"/>
      <color rgb="FF000000"/>
      <name val="Franklin Gothic Book"/>
      <family val="2"/>
      <charset val="1"/>
    </font>
    <font>
      <sz val="11"/>
      <color rgb="FFFF0000"/>
      <name val="Calibri"/>
      <family val="2"/>
      <charset val="204"/>
    </font>
    <font>
      <b val="true"/>
      <sz val="22"/>
      <color rgb="FF000000"/>
      <name val="Franklin Gothic Book"/>
      <family val="2"/>
      <charset val="204"/>
    </font>
    <font>
      <sz val="18"/>
      <color rgb="FF000000"/>
      <name val="Franklin Gothic Book"/>
      <family val="2"/>
      <charset val="204"/>
    </font>
    <font>
      <b val="true"/>
      <sz val="14"/>
      <color rgb="FF000000"/>
      <name val="Franklin Gothic Book"/>
      <family val="2"/>
      <charset val="204"/>
    </font>
    <font>
      <i val="true"/>
      <sz val="6"/>
      <color rgb="FF000000"/>
      <name val="Franklin Gothic Book"/>
      <family val="2"/>
      <charset val="204"/>
    </font>
    <font>
      <sz val="11"/>
      <color rgb="FF000000"/>
      <name val="Franklin Gothic Book"/>
      <family val="2"/>
      <charset val="204"/>
    </font>
    <font>
      <b val="true"/>
      <sz val="12"/>
      <color rgb="FF000000"/>
      <name val="Franklin Gothic Book"/>
      <family val="2"/>
      <charset val="204"/>
    </font>
    <font>
      <b val="true"/>
      <sz val="12"/>
      <name val="Franklin Gothic Book"/>
      <family val="2"/>
      <charset val="204"/>
    </font>
    <font>
      <sz val="12"/>
      <color rgb="FF000000"/>
      <name val="Franklin Gothic Book"/>
      <family val="2"/>
      <charset val="204"/>
    </font>
    <font>
      <b val="true"/>
      <sz val="6"/>
      <color rgb="FF000000"/>
      <name val="Franklin Gothic Book"/>
      <family val="2"/>
      <charset val="204"/>
    </font>
    <font>
      <b val="true"/>
      <i val="true"/>
      <sz val="12"/>
      <color rgb="FF000000"/>
      <name val="Franklin Gothic Book"/>
      <family val="2"/>
      <charset val="204"/>
    </font>
    <font>
      <b val="true"/>
      <sz val="14"/>
      <name val="Franklin Gothic Book"/>
      <family val="2"/>
      <charset val="204"/>
    </font>
    <font>
      <sz val="10"/>
      <color rgb="FF000000"/>
      <name val="Franklin Gothic Book"/>
      <family val="2"/>
      <charset val="204"/>
    </font>
    <font>
      <b val="true"/>
      <sz val="26"/>
      <color rgb="FF000000"/>
      <name val="Franklin Gothic Book"/>
      <family val="2"/>
      <charset val="204"/>
    </font>
    <font>
      <b val="true"/>
      <sz val="16"/>
      <color rgb="FF000000"/>
      <name val="Franklin Gothic Book"/>
      <family val="2"/>
      <charset val="204"/>
    </font>
    <font>
      <b val="true"/>
      <sz val="16"/>
      <name val="Franklin Gothic Book"/>
      <family val="2"/>
      <charset val="204"/>
    </font>
    <font>
      <sz val="16"/>
      <color rgb="FF000000"/>
      <name val="Franklin Gothic Book"/>
      <family val="2"/>
      <charset val="204"/>
    </font>
    <font>
      <sz val="14"/>
      <color rgb="FF000000"/>
      <name val="Franklin Gothic Book"/>
      <family val="2"/>
      <charset val="204"/>
    </font>
    <font>
      <i val="true"/>
      <sz val="14"/>
      <name val="Franklin Gothic Book"/>
      <family val="2"/>
      <charset val="204"/>
    </font>
    <font>
      <sz val="9"/>
      <color rgb="FF000000"/>
      <name val="Franklin Gothic Book"/>
      <family val="2"/>
      <charset val="204"/>
    </font>
    <font>
      <sz val="3"/>
      <color rgb="FF000000"/>
      <name val="Franklin Gothic Book"/>
      <family val="2"/>
      <charset val="204"/>
    </font>
    <font>
      <i val="true"/>
      <sz val="12"/>
      <name val="Franklin Gothic Book"/>
      <family val="2"/>
      <charset val="204"/>
    </font>
    <font>
      <b val="true"/>
      <sz val="3"/>
      <color rgb="FF000000"/>
      <name val="Times New Roman"/>
      <family val="1"/>
      <charset val="204"/>
    </font>
    <font>
      <sz val="11"/>
      <name val="Franklin Gothic Book"/>
      <family val="2"/>
      <charset val="204"/>
    </font>
    <font>
      <b val="true"/>
      <sz val="10"/>
      <color rgb="FF000000"/>
      <name val="Franklin Gothic Book"/>
      <family val="2"/>
      <charset val="204"/>
    </font>
    <font>
      <b val="true"/>
      <sz val="10"/>
      <name val="Franklin Gothic Book"/>
      <family val="2"/>
      <charset val="204"/>
    </font>
    <font>
      <i val="true"/>
      <sz val="12"/>
      <color rgb="FF000000"/>
      <name val="Franklin Gothic Book"/>
      <family val="2"/>
      <charset val="204"/>
    </font>
    <font>
      <b val="true"/>
      <vertAlign val="superscript"/>
      <sz val="8"/>
      <color rgb="FF000000"/>
      <name val="Franklin Gothic Book"/>
      <family val="2"/>
      <charset val="204"/>
    </font>
    <font>
      <vertAlign val="superscript"/>
      <sz val="14"/>
      <color rgb="FF000000"/>
      <name val="Franklin Gothic Book"/>
      <family val="2"/>
      <charset val="204"/>
    </font>
    <font>
      <sz val="13"/>
      <color rgb="FF000000"/>
      <name val="Franklin Gothic Book"/>
      <family val="2"/>
      <charset val="204"/>
    </font>
    <font>
      <i val="true"/>
      <sz val="14"/>
      <color rgb="FFFF0000"/>
      <name val="Franklin Gothic Book"/>
      <family val="2"/>
      <charset val="204"/>
    </font>
    <font>
      <sz val="14"/>
      <name val="Franklin Gothic Book"/>
      <family val="2"/>
      <charset val="204"/>
    </font>
    <font>
      <i val="true"/>
      <sz val="14"/>
      <color rgb="FF000000"/>
      <name val="Franklin Gothic Book"/>
      <family val="2"/>
      <charset val="204"/>
    </font>
    <font>
      <i val="true"/>
      <sz val="11"/>
      <color rgb="FF000000"/>
      <name val="Franklin Gothic Book"/>
      <family val="2"/>
      <charset val="204"/>
    </font>
    <font>
      <sz val="6"/>
      <color rgb="FF000000"/>
      <name val="Franklin Gothic Book"/>
      <family val="2"/>
      <charset val="204"/>
    </font>
    <font>
      <sz val="22"/>
      <color rgb="FF000000"/>
      <name val="Calibri"/>
      <family val="2"/>
      <charset val="204"/>
    </font>
    <font>
      <sz val="14"/>
      <color rgb="FFFF0000"/>
      <name val="Franklin Gothic Book"/>
      <family val="2"/>
      <charset val="204"/>
    </font>
    <font>
      <sz val="20"/>
      <color rgb="FFFF0000"/>
      <name val="Times New Roman"/>
      <family val="1"/>
      <charset val="204"/>
    </font>
    <font>
      <sz val="16"/>
      <color rgb="FF0070C0"/>
      <name val="Franklin Gothic Book"/>
      <family val="2"/>
      <charset val="204"/>
    </font>
    <font>
      <sz val="14"/>
      <color rgb="FFFF0000"/>
      <name val="Calibri"/>
      <family val="2"/>
      <charset val="204"/>
    </font>
    <font>
      <sz val="4"/>
      <color rgb="FF000000"/>
      <name val="Franklin Gothic Book"/>
      <family val="2"/>
      <charset val="204"/>
    </font>
    <font>
      <b val="true"/>
      <sz val="3"/>
      <color rgb="FF000000"/>
      <name val="Franklin Gothic Book"/>
      <family val="2"/>
      <charset val="204"/>
    </font>
    <font>
      <i val="true"/>
      <sz val="11"/>
      <color rgb="FF000000"/>
      <name val="Calibri"/>
      <family val="2"/>
      <charset val="204"/>
    </font>
    <font>
      <i val="true"/>
      <u val="single"/>
      <sz val="14"/>
      <name val="Franklin Gothic Book"/>
      <family val="2"/>
      <charset val="204"/>
    </font>
    <font>
      <i val="true"/>
      <sz val="14"/>
      <color rgb="FF000000"/>
      <name val="Calibri"/>
      <family val="2"/>
      <charset val="204"/>
    </font>
    <font>
      <sz val="12"/>
      <color rgb="FF000000"/>
      <name val="Times New Roman"/>
      <family val="1"/>
      <charset val="204"/>
    </font>
    <font>
      <sz val="12"/>
      <name val="Franklin Gothic Book"/>
      <family val="2"/>
      <charset val="204"/>
    </font>
    <font>
      <b val="true"/>
      <sz val="14"/>
      <color rgb="FFFF0000"/>
      <name val="Franklin Gothic Book"/>
      <family val="2"/>
      <charset val="204"/>
    </font>
    <font>
      <b val="true"/>
      <i val="true"/>
      <sz val="14"/>
      <color rgb="FFFF0000"/>
      <name val="Franklin Gothic Book"/>
      <family val="2"/>
      <charset val="204"/>
    </font>
    <font>
      <sz val="8"/>
      <color rgb="FF000000"/>
      <name val="Franklin Gothic Book"/>
      <family val="2"/>
      <charset val="204"/>
    </font>
    <font>
      <sz val="16"/>
      <color rgb="FFFF0000"/>
      <name val="Calibri"/>
      <family val="2"/>
      <charset val="204"/>
    </font>
    <font>
      <i val="true"/>
      <sz val="10"/>
      <color rgb="FF000000"/>
      <name val="Franklin Gothic Book"/>
      <family val="2"/>
      <charset val="204"/>
    </font>
    <font>
      <b val="true"/>
      <sz val="24"/>
      <color rgb="FF000000"/>
      <name val="Franklin Gothic Book"/>
      <family val="2"/>
      <charset val="204"/>
    </font>
    <font>
      <b val="true"/>
      <sz val="18"/>
      <color rgb="FF000000"/>
      <name val="Franklin Gothic Book"/>
      <family val="2"/>
      <charset val="204"/>
    </font>
    <font>
      <sz val="8"/>
      <color rgb="FF000000"/>
      <name val="Arial"/>
      <family val="2"/>
      <charset val="1"/>
    </font>
    <font>
      <sz val="8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2F2F2"/>
        <bgColor rgb="FFEDEDED"/>
      </patternFill>
    </fill>
    <fill>
      <patternFill patternType="solid">
        <fgColor rgb="FFD0CECE"/>
        <bgColor rgb="FFC9C9C9"/>
      </patternFill>
    </fill>
    <fill>
      <patternFill patternType="solid">
        <fgColor rgb="FFFFFFCC"/>
        <bgColor rgb="FFFFFFFF"/>
      </patternFill>
    </fill>
    <fill>
      <patternFill patternType="solid">
        <fgColor rgb="FFFFCCCC"/>
        <bgColor rgb="FFD0CECE"/>
      </patternFill>
    </fill>
    <fill>
      <patternFill patternType="solid">
        <fgColor rgb="FFFF0000"/>
        <bgColor rgb="FFC0000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EDEDED"/>
        <bgColor rgb="FFF2F2F2"/>
      </patternFill>
    </fill>
    <fill>
      <patternFill patternType="solid">
        <fgColor rgb="FFC9C9C9"/>
        <bgColor rgb="FFD0CECE"/>
      </patternFill>
    </fill>
    <fill>
      <patternFill patternType="solid">
        <fgColor rgb="FFBFBFBF"/>
        <bgColor rgb="FFC9C9C9"/>
      </patternFill>
    </fill>
    <fill>
      <patternFill patternType="solid">
        <fgColor rgb="FFFFFFFF"/>
        <bgColor rgb="FFF2F2F2"/>
      </patternFill>
    </fill>
  </fills>
  <borders count="3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ck">
        <color rgb="FFC00000"/>
      </left>
      <right style="thick">
        <color rgb="FFC00000"/>
      </right>
      <top style="thick">
        <color rgb="FFC00000"/>
      </top>
      <bottom style="thin"/>
      <diagonal/>
    </border>
    <border diagonalUp="false" diagonalDown="false">
      <left style="thick">
        <color rgb="FFC00000"/>
      </left>
      <right style="thin"/>
      <top style="thin"/>
      <bottom style="thin"/>
      <diagonal/>
    </border>
    <border diagonalUp="false" diagonalDown="false">
      <left style="thin"/>
      <right style="thick">
        <color rgb="FFC00000"/>
      </right>
      <top style="thin"/>
      <bottom style="thin"/>
      <diagonal/>
    </border>
    <border diagonalUp="false" diagonalDown="false">
      <left style="thick">
        <color rgb="FFC00000"/>
      </left>
      <right style="thin"/>
      <top style="thin"/>
      <bottom style="thick">
        <color rgb="FFC00000"/>
      </bottom>
      <diagonal/>
    </border>
    <border diagonalUp="false" diagonalDown="false">
      <left style="thin"/>
      <right style="thick">
        <color rgb="FFC00000"/>
      </right>
      <top style="thin"/>
      <bottom style="thick">
        <color rgb="FFC00000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>
        <color rgb="FF993300"/>
      </left>
      <right style="thin">
        <color rgb="FF993300"/>
      </right>
      <top style="thin">
        <color rgb="FF993300"/>
      </top>
      <bottom style="thin">
        <color rgb="FF99330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2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0" fillId="2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4" borderId="2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2" borderId="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4" borderId="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4" fillId="4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" xfId="0" applyFont="fals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8" fillId="8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6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7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0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4" borderId="1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9" borderId="1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2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3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9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3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3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12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3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2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15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2" borderId="1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1" fillId="4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4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4" borderId="1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4" borderId="1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2" borderId="14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3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1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3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2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3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6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7" borderId="20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2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1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1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3" borderId="9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10" borderId="18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3" borderId="19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0" fillId="4" borderId="20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4" fillId="2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11" borderId="21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0" fillId="5" borderId="12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4" fillId="11" borderId="22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0" fillId="5" borderId="2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0" fillId="5" borderId="17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5" borderId="20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4" fillId="2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2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2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6" fillId="4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7" fillId="4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0" fillId="8" borderId="1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7" borderId="1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1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1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1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1" fillId="12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22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1" fillId="12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4" fillId="12" borderId="2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3" fillId="1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12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9" fontId="24" fillId="1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1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1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1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0" fontId="28" fillId="1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1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1" fillId="1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12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1" fillId="1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30" fillId="1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1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4" fillId="12" borderId="2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1" fillId="1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2" fillId="12" borderId="2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33" fillId="1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9" fillId="1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1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5" fillId="12" borderId="2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6" fillId="1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9" fillId="1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1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1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4" fillId="1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4" fillId="1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34" fillId="12" borderId="2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38" fillId="12" borderId="2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38" fillId="12" borderId="2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34" fillId="12" borderId="2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5" fillId="12" borderId="2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2" fillId="1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0" fillId="12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0" fillId="1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1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8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2" fillId="0" borderId="2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2" fillId="1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4" fillId="12" borderId="2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0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1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34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1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8" fillId="1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34" fillId="1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5" fillId="1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6" fillId="1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37" fillId="1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5" fillId="1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2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1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5" fillId="12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7" fillId="12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1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1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8" fillId="1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47" fillId="12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9" fillId="1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9" fillId="1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2" fillId="12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5" fillId="1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22" fillId="12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2" fillId="1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5" fontId="35" fillId="12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0" fillId="1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25" fillId="1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9" fillId="12" borderId="2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9" fillId="12" borderId="2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1" fillId="1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1" fillId="1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35" fillId="12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1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3" fillId="1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9" fillId="1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12" borderId="2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8" fillId="1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9" fillId="1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4" fillId="1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1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8" fillId="1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5" fillId="1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6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7" fillId="1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8" fillId="1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12" borderId="0" xfId="0" applyFont="true" applyBorder="false" applyAlignment="true" applyProtection="false">
      <alignment horizontal="justify" vertical="center" textRotation="0" wrapText="true" indent="0" shrinkToFit="false"/>
      <protection locked="true" hidden="false"/>
    </xf>
    <xf numFmtId="164" fontId="29" fillId="1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0" fillId="1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9" fillId="12" borderId="2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2" fillId="1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34" fillId="1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4" fillId="1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7" fillId="12" borderId="2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6" fillId="1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34" fillId="1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9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12" borderId="0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8" fillId="12" borderId="2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8" fillId="1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5" fillId="12" borderId="2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0" fillId="12" borderId="2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5" fillId="12" borderId="2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35" fillId="12" borderId="2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8" fillId="1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2" fillId="1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9" fillId="12" borderId="2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35" fillId="12" borderId="2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1" fillId="0" borderId="2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5" fillId="12" borderId="2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2" fillId="1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34" fillId="1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9" fillId="12" borderId="2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4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1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22" fillId="12" borderId="2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2" fillId="1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7" fillId="12" borderId="2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2" fillId="12" borderId="2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5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1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3" fillId="1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5" fillId="1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6" fillId="12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5" fillId="1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35" fillId="1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8" fillId="1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5" fillId="1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34" fillId="1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8" fillId="12" borderId="2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3" fillId="1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1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8" fillId="12" borderId="2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34" fillId="12" borderId="2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2" fillId="1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1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1" fillId="1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0" fillId="1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1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12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12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12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5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3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1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3" fillId="1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3" fillId="1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6" fillId="12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35" fillId="1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5" fillId="12" borderId="2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5" fillId="1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1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7" fillId="1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1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7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9" fontId="28" fillId="1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28" fillId="1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1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7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3" fillId="1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8" fillId="12" borderId="2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9" fillId="12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9" fillId="1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0" fillId="1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1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7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35" fillId="1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9" fillId="1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9" fillId="1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1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5" fillId="7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12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5" fillId="12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9" fillId="7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1" fillId="12" borderId="29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8">
    <dxf>
      <fill>
        <patternFill>
          <bgColor rgb="FFF2F2F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F2F2F2"/>
      <rgbColor rgb="FF660066"/>
      <rgbColor rgb="FFFF8080"/>
      <rgbColor rgb="FF0070C0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DEDED"/>
      <rgbColor rgb="FFD0CECE"/>
      <rgbColor rgb="FFFFFF99"/>
      <rgbColor rgb="FFC9C9C9"/>
      <rgbColor rgb="FFFF99CC"/>
      <rgbColor rgb="FFCC99FF"/>
      <rgbColor rgb="FFFFCCCC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9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40680</xdr:colOff>
      <xdr:row>2</xdr:row>
      <xdr:rowOff>108720</xdr:rowOff>
    </xdr:from>
    <xdr:to>
      <xdr:col>6</xdr:col>
      <xdr:colOff>199440</xdr:colOff>
      <xdr:row>31</xdr:row>
      <xdr:rowOff>162000</xdr:rowOff>
    </xdr:to>
    <xdr:pic>
      <xdr:nvPicPr>
        <xdr:cNvPr id="0" name="Рисунок 1" descr=""/>
        <xdr:cNvPicPr/>
      </xdr:nvPicPr>
      <xdr:blipFill>
        <a:blip r:embed="rId1"/>
        <a:stretch/>
      </xdr:blipFill>
      <xdr:spPr>
        <a:xfrm>
          <a:off x="802440" y="489600"/>
          <a:ext cx="11730600" cy="12083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122400</xdr:colOff>
      <xdr:row>0</xdr:row>
      <xdr:rowOff>145440</xdr:rowOff>
    </xdr:from>
    <xdr:to>
      <xdr:col>11</xdr:col>
      <xdr:colOff>82440</xdr:colOff>
      <xdr:row>3</xdr:row>
      <xdr:rowOff>189360</xdr:rowOff>
    </xdr:to>
    <xdr:pic>
      <xdr:nvPicPr>
        <xdr:cNvPr id="1" name="Рисунок 1" descr=""/>
        <xdr:cNvPicPr/>
      </xdr:nvPicPr>
      <xdr:blipFill>
        <a:blip r:embed="rId1"/>
        <a:stretch/>
      </xdr:blipFill>
      <xdr:spPr>
        <a:xfrm>
          <a:off x="122400" y="145440"/>
          <a:ext cx="5239800" cy="729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101520</xdr:colOff>
      <xdr:row>4</xdr:row>
      <xdr:rowOff>301680</xdr:rowOff>
    </xdr:from>
    <xdr:to>
      <xdr:col>22</xdr:col>
      <xdr:colOff>986040</xdr:colOff>
      <xdr:row>4</xdr:row>
      <xdr:rowOff>302400</xdr:rowOff>
    </xdr:to>
    <xdr:sp>
      <xdr:nvSpPr>
        <xdr:cNvPr id="2" name="Line 1"/>
        <xdr:cNvSpPr/>
      </xdr:nvSpPr>
      <xdr:spPr>
        <a:xfrm>
          <a:off x="101520" y="1225440"/>
          <a:ext cx="11318040" cy="720"/>
        </a:xfrm>
        <a:prstGeom prst="line">
          <a:avLst/>
        </a:prstGeom>
        <a:ln w="22320">
          <a:solidFill>
            <a:srgbClr val="00008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122400</xdr:colOff>
      <xdr:row>0</xdr:row>
      <xdr:rowOff>145440</xdr:rowOff>
    </xdr:from>
    <xdr:to>
      <xdr:col>11</xdr:col>
      <xdr:colOff>82080</xdr:colOff>
      <xdr:row>3</xdr:row>
      <xdr:rowOff>189360</xdr:rowOff>
    </xdr:to>
    <xdr:pic>
      <xdr:nvPicPr>
        <xdr:cNvPr id="3" name="Рисунок 1" descr=""/>
        <xdr:cNvPicPr/>
      </xdr:nvPicPr>
      <xdr:blipFill>
        <a:blip r:embed="rId1"/>
        <a:stretch/>
      </xdr:blipFill>
      <xdr:spPr>
        <a:xfrm>
          <a:off x="122400" y="145440"/>
          <a:ext cx="5276520" cy="729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101520</xdr:colOff>
      <xdr:row>4</xdr:row>
      <xdr:rowOff>301680</xdr:rowOff>
    </xdr:from>
    <xdr:to>
      <xdr:col>22</xdr:col>
      <xdr:colOff>986400</xdr:colOff>
      <xdr:row>4</xdr:row>
      <xdr:rowOff>302400</xdr:rowOff>
    </xdr:to>
    <xdr:sp>
      <xdr:nvSpPr>
        <xdr:cNvPr id="4" name="Line 1"/>
        <xdr:cNvSpPr/>
      </xdr:nvSpPr>
      <xdr:spPr>
        <a:xfrm>
          <a:off x="101520" y="1225440"/>
          <a:ext cx="11254320" cy="720"/>
        </a:xfrm>
        <a:prstGeom prst="line">
          <a:avLst/>
        </a:prstGeom>
        <a:ln w="22320">
          <a:solidFill>
            <a:srgbClr val="00008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178560</xdr:colOff>
      <xdr:row>1</xdr:row>
      <xdr:rowOff>23760</xdr:rowOff>
    </xdr:from>
    <xdr:to>
      <xdr:col>5</xdr:col>
      <xdr:colOff>141840</xdr:colOff>
      <xdr:row>3</xdr:row>
      <xdr:rowOff>142920</xdr:rowOff>
    </xdr:to>
    <xdr:pic>
      <xdr:nvPicPr>
        <xdr:cNvPr id="5" name="Рисунок 1" descr=""/>
        <xdr:cNvPicPr/>
      </xdr:nvPicPr>
      <xdr:blipFill>
        <a:blip r:embed="rId1"/>
        <a:stretch/>
      </xdr:blipFill>
      <xdr:spPr>
        <a:xfrm>
          <a:off x="178560" y="195120"/>
          <a:ext cx="4000320" cy="585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</xdr:row>
      <xdr:rowOff>139680</xdr:rowOff>
    </xdr:from>
    <xdr:to>
      <xdr:col>10</xdr:col>
      <xdr:colOff>1976400</xdr:colOff>
      <xdr:row>4</xdr:row>
      <xdr:rowOff>139680</xdr:rowOff>
    </xdr:to>
    <xdr:sp>
      <xdr:nvSpPr>
        <xdr:cNvPr id="6" name="Line 1"/>
        <xdr:cNvSpPr/>
      </xdr:nvSpPr>
      <xdr:spPr>
        <a:xfrm>
          <a:off x="0" y="977760"/>
          <a:ext cx="10633680" cy="0"/>
        </a:xfrm>
        <a:prstGeom prst="line">
          <a:avLst/>
        </a:prstGeom>
        <a:ln w="22320">
          <a:solidFill>
            <a:srgbClr val="00008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122400</xdr:colOff>
      <xdr:row>0</xdr:row>
      <xdr:rowOff>145440</xdr:rowOff>
    </xdr:from>
    <xdr:to>
      <xdr:col>11</xdr:col>
      <xdr:colOff>82080</xdr:colOff>
      <xdr:row>3</xdr:row>
      <xdr:rowOff>189360</xdr:rowOff>
    </xdr:to>
    <xdr:pic>
      <xdr:nvPicPr>
        <xdr:cNvPr id="7" name="Рисунок 1" descr=""/>
        <xdr:cNvPicPr/>
      </xdr:nvPicPr>
      <xdr:blipFill>
        <a:blip r:embed="rId1"/>
        <a:stretch/>
      </xdr:blipFill>
      <xdr:spPr>
        <a:xfrm>
          <a:off x="122400" y="145440"/>
          <a:ext cx="5718240" cy="729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101520</xdr:colOff>
      <xdr:row>4</xdr:row>
      <xdr:rowOff>301680</xdr:rowOff>
    </xdr:from>
    <xdr:to>
      <xdr:col>23</xdr:col>
      <xdr:colOff>478080</xdr:colOff>
      <xdr:row>4</xdr:row>
      <xdr:rowOff>302400</xdr:rowOff>
    </xdr:to>
    <xdr:sp>
      <xdr:nvSpPr>
        <xdr:cNvPr id="8" name="Line 1"/>
        <xdr:cNvSpPr/>
      </xdr:nvSpPr>
      <xdr:spPr>
        <a:xfrm>
          <a:off x="101520" y="1225440"/>
          <a:ext cx="12223440" cy="720"/>
        </a:xfrm>
        <a:prstGeom prst="line">
          <a:avLst/>
        </a:prstGeom>
        <a:ln w="22320">
          <a:solidFill>
            <a:srgbClr val="00008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0"/>
  <sheetViews>
    <sheetView showFormulas="false" showGridLines="false" showRowColHeaders="true" showZeros="true" rightToLeft="false" tabSelected="false" showOutlineSymbols="true" defaultGridColor="true" view="pageBreakPreview" topLeftCell="F37" colorId="64" zoomScale="55" zoomScaleNormal="70" zoomScalePageLayoutView="55" workbookViewId="0">
      <selection pane="topLeft" activeCell="I49" activeCellId="0" sqref="I49"/>
    </sheetView>
  </sheetViews>
  <sheetFormatPr defaultRowHeight="15" zeroHeight="false" outlineLevelRow="0" outlineLevelCol="0"/>
  <cols>
    <col collapsed="false" customWidth="true" hidden="false" outlineLevel="0" max="1" min="1" style="0" width="9.28"/>
    <col collapsed="false" customWidth="true" hidden="false" outlineLevel="0" max="2" min="2" style="1" width="36.14"/>
    <col collapsed="false" customWidth="true" hidden="false" outlineLevel="0" max="3" min="3" style="1" width="38.43"/>
    <col collapsed="false" customWidth="true" hidden="false" outlineLevel="0" max="4" min="4" style="0" width="46.43"/>
    <col collapsed="false" customWidth="true" hidden="false" outlineLevel="0" max="5" min="5" style="1" width="34.71"/>
    <col collapsed="false" customWidth="true" hidden="false" outlineLevel="0" max="6" min="6" style="1" width="26.3"/>
    <col collapsed="false" customWidth="true" hidden="false" outlineLevel="0" max="7" min="7" style="1" width="29.42"/>
    <col collapsed="false" customWidth="true" hidden="false" outlineLevel="0" max="8" min="8" style="0" width="38.43"/>
    <col collapsed="false" customWidth="true" hidden="false" outlineLevel="0" max="9" min="9" style="0" width="36.43"/>
    <col collapsed="false" customWidth="true" hidden="false" outlineLevel="0" max="10" min="10" style="0" width="30.29"/>
    <col collapsed="false" customWidth="true" hidden="false" outlineLevel="0" max="11" min="11" style="0" width="7.14"/>
    <col collapsed="false" customWidth="true" hidden="false" outlineLevel="0" max="1025" min="12" style="0" width="9.14"/>
  </cols>
  <sheetData>
    <row r="1" customFormat="false" ht="26.25" hidden="false" customHeight="true" outlineLevel="0" collapsed="false">
      <c r="A1" s="2"/>
      <c r="B1" s="3"/>
      <c r="C1" s="3"/>
      <c r="D1" s="4" t="s">
        <v>0</v>
      </c>
      <c r="E1" s="5" t="n">
        <v>0</v>
      </c>
      <c r="F1" s="6"/>
      <c r="G1" s="4" t="s">
        <v>1</v>
      </c>
      <c r="H1" s="7" t="s">
        <v>2</v>
      </c>
      <c r="I1" s="7"/>
      <c r="J1" s="8"/>
      <c r="K1" s="9"/>
    </row>
    <row r="2" customFormat="false" ht="24" hidden="false" customHeight="true" outlineLevel="0" collapsed="false">
      <c r="A2" s="2"/>
      <c r="B2" s="10" t="s">
        <v>3</v>
      </c>
      <c r="C2" s="7" t="s">
        <v>4</v>
      </c>
      <c r="D2" s="11"/>
      <c r="E2" s="6"/>
      <c r="F2" s="6"/>
      <c r="G2" s="4" t="s">
        <v>5</v>
      </c>
      <c r="H2" s="12" t="s">
        <v>6</v>
      </c>
      <c r="I2" s="12"/>
      <c r="J2" s="2"/>
      <c r="K2" s="13"/>
    </row>
    <row r="3" customFormat="false" ht="25.5" hidden="false" customHeight="true" outlineLevel="0" collapsed="false">
      <c r="A3" s="2"/>
      <c r="B3" s="10" t="s">
        <v>7</v>
      </c>
      <c r="C3" s="14" t="n">
        <v>43871</v>
      </c>
      <c r="D3" s="10" t="s">
        <v>8</v>
      </c>
      <c r="E3" s="14" t="n">
        <v>43871</v>
      </c>
      <c r="F3" s="13"/>
      <c r="G3" s="13"/>
      <c r="H3" s="13"/>
      <c r="I3" s="13"/>
      <c r="J3" s="13"/>
      <c r="K3" s="13"/>
    </row>
    <row r="4" customFormat="false" ht="27" hidden="false" customHeight="true" outlineLevel="0" collapsed="false">
      <c r="A4" s="2"/>
      <c r="B4" s="10" t="s">
        <v>9</v>
      </c>
      <c r="C4" s="7" t="s">
        <v>10</v>
      </c>
      <c r="D4" s="15"/>
      <c r="E4" s="16"/>
      <c r="F4" s="6"/>
      <c r="G4" s="17" t="s">
        <v>11</v>
      </c>
      <c r="H4" s="17"/>
      <c r="I4" s="6"/>
      <c r="J4" s="2"/>
      <c r="K4" s="13"/>
    </row>
    <row r="5" customFormat="false" ht="51" hidden="false" customHeight="true" outlineLevel="0" collapsed="false">
      <c r="A5" s="2"/>
      <c r="B5" s="10" t="s">
        <v>12</v>
      </c>
      <c r="C5" s="12" t="s">
        <v>13</v>
      </c>
      <c r="D5" s="4" t="s">
        <v>14</v>
      </c>
      <c r="E5" s="18" t="n">
        <v>43871.625</v>
      </c>
      <c r="F5" s="6"/>
      <c r="G5" s="19"/>
      <c r="H5" s="20" t="s">
        <v>15</v>
      </c>
      <c r="I5" s="6"/>
      <c r="J5" s="2"/>
      <c r="K5" s="13"/>
    </row>
    <row r="6" customFormat="false" ht="42.75" hidden="false" customHeight="true" outlineLevel="0" collapsed="false">
      <c r="A6" s="2"/>
      <c r="B6" s="10" t="s">
        <v>16</v>
      </c>
      <c r="C6" s="21"/>
      <c r="D6" s="13"/>
      <c r="E6" s="13"/>
      <c r="F6" s="6"/>
      <c r="G6" s="22"/>
      <c r="H6" s="20" t="s">
        <v>17</v>
      </c>
      <c r="I6" s="6"/>
      <c r="J6" s="2"/>
      <c r="K6" s="13"/>
    </row>
    <row r="7" customFormat="false" ht="68.25" hidden="false" customHeight="true" outlineLevel="0" collapsed="false">
      <c r="A7" s="2"/>
      <c r="B7" s="10" t="s">
        <v>18</v>
      </c>
      <c r="C7" s="12" t="s">
        <v>19</v>
      </c>
      <c r="D7" s="23"/>
      <c r="E7" s="6"/>
      <c r="F7" s="6"/>
      <c r="G7" s="24"/>
      <c r="H7" s="20" t="s">
        <v>20</v>
      </c>
      <c r="I7" s="2"/>
      <c r="J7" s="2"/>
      <c r="K7" s="13"/>
    </row>
    <row r="8" customFormat="false" ht="49.5" hidden="false" customHeight="true" outlineLevel="0" collapsed="false">
      <c r="A8" s="2"/>
      <c r="B8" s="25"/>
      <c r="C8" s="10" t="s">
        <v>21</v>
      </c>
      <c r="D8" s="26" t="s">
        <v>22</v>
      </c>
      <c r="E8" s="27"/>
      <c r="F8" s="28"/>
      <c r="G8" s="29"/>
      <c r="H8" s="20" t="s">
        <v>23</v>
      </c>
      <c r="I8" s="2"/>
      <c r="J8" s="2"/>
      <c r="K8" s="13"/>
    </row>
    <row r="9" customFormat="false" ht="49.5" hidden="false" customHeight="true" outlineLevel="0" collapsed="false">
      <c r="A9" s="2"/>
      <c r="B9" s="25"/>
      <c r="C9" s="10" t="s">
        <v>24</v>
      </c>
      <c r="D9" s="30"/>
      <c r="E9" s="6"/>
      <c r="F9" s="6"/>
      <c r="G9" s="31"/>
      <c r="H9" s="32" t="s">
        <v>25</v>
      </c>
      <c r="I9" s="2"/>
      <c r="J9" s="2"/>
      <c r="K9" s="13"/>
    </row>
    <row r="10" customFormat="false" ht="48" hidden="false" customHeight="true" outlineLevel="0" collapsed="false">
      <c r="A10" s="2"/>
      <c r="B10" s="10" t="s">
        <v>26</v>
      </c>
      <c r="C10" s="33" t="str">
        <f aca="false">CONCATENATE(C11,"-",IF(E10="",E11,E10),"-",G11,"-",I11)</f>
        <v>ТПК-ТПР-001-005896-0314--У</v>
      </c>
      <c r="D10" s="34" t="s">
        <v>27</v>
      </c>
      <c r="E10" s="35" t="s">
        <v>28</v>
      </c>
      <c r="F10" s="6"/>
      <c r="G10" s="6"/>
      <c r="H10" s="2"/>
      <c r="I10" s="2"/>
      <c r="J10" s="2"/>
      <c r="K10" s="13"/>
    </row>
    <row r="11" customFormat="false" ht="36.75" hidden="false" customHeight="true" outlineLevel="0" collapsed="false">
      <c r="A11" s="2"/>
      <c r="B11" s="10" t="s">
        <v>29</v>
      </c>
      <c r="C11" s="7" t="s">
        <v>30</v>
      </c>
      <c r="D11" s="10" t="s">
        <v>31</v>
      </c>
      <c r="E11" s="36" t="s">
        <v>28</v>
      </c>
      <c r="F11" s="10" t="s">
        <v>32</v>
      </c>
      <c r="G11" s="37"/>
      <c r="H11" s="10" t="s">
        <v>33</v>
      </c>
      <c r="I11" s="38" t="str">
        <f aca="false">IF(D8="Акт-предупреждение","У","О")</f>
        <v>У</v>
      </c>
      <c r="J11" s="2"/>
      <c r="K11" s="13"/>
    </row>
    <row r="12" customFormat="false" ht="21" hidden="false" customHeight="true" outlineLevel="0" collapsed="false">
      <c r="A12" s="2"/>
      <c r="B12" s="39" t="s">
        <v>34</v>
      </c>
      <c r="C12" s="39"/>
      <c r="D12" s="39"/>
      <c r="E12" s="39"/>
      <c r="F12" s="39"/>
      <c r="G12" s="39"/>
      <c r="H12" s="2"/>
      <c r="I12" s="2"/>
      <c r="J12" s="2"/>
      <c r="K12" s="13"/>
    </row>
    <row r="13" customFormat="false" ht="50.25" hidden="false" customHeight="true" outlineLevel="0" collapsed="false">
      <c r="A13" s="2"/>
      <c r="B13" s="40" t="s">
        <v>35</v>
      </c>
      <c r="C13" s="41"/>
      <c r="D13" s="42" t="s">
        <v>36</v>
      </c>
      <c r="E13" s="43" t="s">
        <v>37</v>
      </c>
      <c r="F13" s="44" t="s">
        <v>38</v>
      </c>
      <c r="G13" s="45"/>
      <c r="H13" s="2"/>
      <c r="I13" s="2"/>
      <c r="J13" s="2"/>
      <c r="K13" s="13"/>
    </row>
    <row r="14" customFormat="false" ht="50.25" hidden="false" customHeight="true" outlineLevel="0" collapsed="false">
      <c r="A14" s="2"/>
      <c r="B14" s="46" t="s">
        <v>34</v>
      </c>
      <c r="C14" s="7" t="s">
        <v>39</v>
      </c>
      <c r="D14" s="42" t="s">
        <v>40</v>
      </c>
      <c r="E14" s="43" t="s">
        <v>41</v>
      </c>
      <c r="F14" s="44" t="s">
        <v>42</v>
      </c>
      <c r="G14" s="47" t="s">
        <v>43</v>
      </c>
      <c r="H14" s="2"/>
      <c r="I14" s="2"/>
      <c r="J14" s="2"/>
      <c r="K14" s="13"/>
    </row>
    <row r="15" customFormat="false" ht="25.5" hidden="false" customHeight="true" outlineLevel="0" collapsed="false">
      <c r="A15" s="2"/>
      <c r="B15" s="48"/>
      <c r="C15" s="49"/>
      <c r="D15" s="50"/>
      <c r="E15" s="51"/>
      <c r="F15" s="51"/>
      <c r="G15" s="52"/>
      <c r="H15" s="2"/>
      <c r="I15" s="2"/>
      <c r="J15" s="2"/>
      <c r="K15" s="13"/>
    </row>
    <row r="16" customFormat="false" ht="31.5" hidden="false" customHeight="true" outlineLevel="0" collapsed="false">
      <c r="A16" s="2"/>
      <c r="B16" s="46" t="s">
        <v>44</v>
      </c>
      <c r="C16" s="7" t="s">
        <v>45</v>
      </c>
      <c r="D16" s="23"/>
      <c r="E16" s="53"/>
      <c r="F16" s="8"/>
      <c r="G16" s="54"/>
      <c r="H16" s="2"/>
      <c r="I16" s="2"/>
      <c r="J16" s="2"/>
      <c r="K16" s="13"/>
    </row>
    <row r="17" customFormat="false" ht="30.75" hidden="false" customHeight="true" outlineLevel="0" collapsed="false">
      <c r="A17" s="2"/>
      <c r="B17" s="46" t="s">
        <v>46</v>
      </c>
      <c r="C17" s="55" t="s">
        <v>47</v>
      </c>
      <c r="D17" s="23"/>
      <c r="E17" s="53"/>
      <c r="F17" s="8"/>
      <c r="G17" s="54"/>
      <c r="H17" s="2"/>
      <c r="I17" s="2"/>
      <c r="J17" s="2"/>
      <c r="K17" s="13"/>
    </row>
    <row r="18" s="59" customFormat="true" ht="45" hidden="false" customHeight="true" outlineLevel="0" collapsed="false">
      <c r="A18" s="23"/>
      <c r="B18" s="46" t="s">
        <v>48</v>
      </c>
      <c r="C18" s="7" t="s">
        <v>49</v>
      </c>
      <c r="D18" s="10" t="s">
        <v>50</v>
      </c>
      <c r="E18" s="7" t="s">
        <v>51</v>
      </c>
      <c r="F18" s="56" t="s">
        <v>52</v>
      </c>
      <c r="G18" s="57" t="s">
        <v>53</v>
      </c>
      <c r="H18" s="23"/>
      <c r="I18" s="23"/>
      <c r="J18" s="23"/>
      <c r="K18" s="58"/>
    </row>
    <row r="19" s="59" customFormat="true" ht="28.5" hidden="false" customHeight="true" outlineLevel="0" collapsed="false">
      <c r="A19" s="23"/>
      <c r="B19" s="48"/>
      <c r="C19" s="53"/>
      <c r="D19" s="60"/>
      <c r="E19" s="53"/>
      <c r="F19" s="8"/>
      <c r="G19" s="54"/>
      <c r="H19" s="23"/>
      <c r="I19" s="23"/>
      <c r="J19" s="23"/>
      <c r="K19" s="58"/>
    </row>
    <row r="20" s="59" customFormat="true" ht="34.5" hidden="false" customHeight="true" outlineLevel="0" collapsed="false">
      <c r="A20" s="23"/>
      <c r="B20" s="46" t="s">
        <v>54</v>
      </c>
      <c r="C20" s="61" t="s">
        <v>55</v>
      </c>
      <c r="D20" s="10" t="s">
        <v>56</v>
      </c>
      <c r="E20" s="62" t="s">
        <v>57</v>
      </c>
      <c r="F20" s="56" t="s">
        <v>58</v>
      </c>
      <c r="G20" s="63" t="s">
        <v>59</v>
      </c>
      <c r="H20" s="23"/>
      <c r="I20" s="23"/>
      <c r="J20" s="23"/>
      <c r="K20" s="58"/>
    </row>
    <row r="21" s="59" customFormat="true" ht="35.25" hidden="false" customHeight="true" outlineLevel="0" collapsed="false">
      <c r="A21" s="23"/>
      <c r="B21" s="46" t="s">
        <v>60</v>
      </c>
      <c r="C21" s="61" t="s">
        <v>61</v>
      </c>
      <c r="D21" s="10" t="s">
        <v>62</v>
      </c>
      <c r="E21" s="62" t="s">
        <v>63</v>
      </c>
      <c r="F21" s="56" t="s">
        <v>64</v>
      </c>
      <c r="G21" s="64" t="s">
        <v>65</v>
      </c>
      <c r="H21" s="23"/>
      <c r="I21" s="23"/>
      <c r="J21" s="23"/>
      <c r="K21" s="58"/>
    </row>
    <row r="22" customFormat="false" ht="27.75" hidden="false" customHeight="true" outlineLevel="0" collapsed="false">
      <c r="A22" s="2"/>
      <c r="B22" s="65"/>
      <c r="C22" s="51"/>
      <c r="D22" s="66"/>
      <c r="E22" s="51"/>
      <c r="F22" s="51"/>
      <c r="G22" s="52"/>
      <c r="H22" s="2"/>
      <c r="I22" s="2"/>
      <c r="J22" s="2"/>
      <c r="K22" s="13"/>
    </row>
    <row r="23" customFormat="false" ht="36" hidden="false" customHeight="true" outlineLevel="0" collapsed="false">
      <c r="A23" s="2"/>
      <c r="B23" s="67" t="s">
        <v>66</v>
      </c>
      <c r="C23" s="68" t="s">
        <v>55</v>
      </c>
      <c r="D23" s="69" t="s">
        <v>67</v>
      </c>
      <c r="E23" s="68" t="s">
        <v>68</v>
      </c>
      <c r="F23" s="69" t="s">
        <v>69</v>
      </c>
      <c r="G23" s="70" t="s">
        <v>70</v>
      </c>
      <c r="H23" s="2"/>
      <c r="I23" s="2"/>
      <c r="J23" s="2"/>
      <c r="K23" s="13"/>
    </row>
    <row r="24" customFormat="false" ht="21" hidden="false" customHeight="true" outlineLevel="0" collapsed="false">
      <c r="A24" s="2"/>
      <c r="B24" s="6"/>
      <c r="C24" s="71"/>
      <c r="D24" s="27"/>
      <c r="E24" s="6"/>
      <c r="F24" s="6"/>
      <c r="G24" s="2"/>
      <c r="H24" s="2"/>
      <c r="I24" s="2"/>
      <c r="J24" s="2"/>
      <c r="K24" s="13"/>
    </row>
    <row r="25" customFormat="false" ht="15" hidden="false" customHeight="false" outlineLevel="0" collapsed="false">
      <c r="A25" s="2"/>
      <c r="B25" s="25"/>
      <c r="C25" s="25"/>
      <c r="D25" s="2"/>
      <c r="E25" s="6"/>
      <c r="F25" s="6"/>
      <c r="G25" s="6"/>
      <c r="H25" s="2"/>
      <c r="I25" s="2"/>
      <c r="J25" s="2"/>
      <c r="K25" s="13"/>
    </row>
    <row r="26" customFormat="false" ht="18.75" hidden="false" customHeight="true" outlineLevel="0" collapsed="false">
      <c r="A26" s="2"/>
      <c r="B26" s="72" t="s">
        <v>71</v>
      </c>
      <c r="C26" s="72"/>
      <c r="D26" s="2"/>
      <c r="E26" s="6"/>
      <c r="F26" s="6"/>
      <c r="G26" s="6"/>
      <c r="H26" s="2"/>
      <c r="I26" s="2"/>
      <c r="J26" s="2"/>
      <c r="K26" s="13"/>
    </row>
    <row r="27" customFormat="false" ht="24.75" hidden="false" customHeight="true" outlineLevel="0" collapsed="false">
      <c r="A27" s="2"/>
      <c r="B27" s="40" t="s">
        <v>72</v>
      </c>
      <c r="C27" s="14" t="n">
        <v>43874</v>
      </c>
      <c r="D27" s="2"/>
      <c r="E27" s="6"/>
      <c r="F27" s="6"/>
      <c r="G27" s="6"/>
      <c r="H27" s="2"/>
      <c r="I27" s="2"/>
      <c r="J27" s="2"/>
      <c r="K27" s="13"/>
    </row>
    <row r="28" customFormat="false" ht="24.75" hidden="false" customHeight="true" outlineLevel="0" collapsed="false">
      <c r="A28" s="2"/>
      <c r="B28" s="73" t="s">
        <v>73</v>
      </c>
      <c r="C28" s="74" t="n">
        <v>43872</v>
      </c>
      <c r="D28" s="2"/>
      <c r="E28" s="6"/>
      <c r="F28" s="6"/>
      <c r="G28" s="6"/>
      <c r="H28" s="2"/>
      <c r="I28" s="2"/>
      <c r="J28" s="2"/>
      <c r="K28" s="13"/>
    </row>
    <row r="29" customFormat="false" ht="21" hidden="false" customHeight="true" outlineLevel="0" collapsed="false">
      <c r="A29" s="2"/>
      <c r="B29" s="75"/>
      <c r="C29" s="75"/>
      <c r="D29" s="2"/>
      <c r="E29" s="6"/>
      <c r="F29" s="6"/>
      <c r="G29" s="6"/>
      <c r="H29" s="2"/>
      <c r="I29" s="2"/>
      <c r="J29" s="2"/>
      <c r="K29" s="13"/>
    </row>
    <row r="30" customFormat="false" ht="21" hidden="false" customHeight="true" outlineLevel="0" collapsed="false">
      <c r="A30" s="2"/>
      <c r="B30" s="72" t="s">
        <v>74</v>
      </c>
      <c r="C30" s="72"/>
      <c r="D30" s="76"/>
      <c r="E30" s="6"/>
      <c r="F30" s="6"/>
      <c r="G30" s="6"/>
      <c r="H30" s="2"/>
      <c r="I30" s="2"/>
      <c r="J30" s="2"/>
      <c r="K30" s="13"/>
    </row>
    <row r="31" customFormat="false" ht="32.25" hidden="false" customHeight="true" outlineLevel="0" collapsed="false">
      <c r="A31" s="2"/>
      <c r="B31" s="77" t="s">
        <v>75</v>
      </c>
      <c r="C31" s="47" t="s">
        <v>76</v>
      </c>
      <c r="D31" s="2"/>
      <c r="E31" s="6"/>
      <c r="F31" s="6"/>
      <c r="G31" s="6"/>
      <c r="H31" s="2"/>
      <c r="I31" s="2"/>
      <c r="J31" s="2"/>
      <c r="K31" s="13"/>
    </row>
    <row r="32" customFormat="false" ht="30" hidden="false" customHeight="true" outlineLevel="0" collapsed="false">
      <c r="A32" s="2"/>
      <c r="B32" s="77" t="s">
        <v>77</v>
      </c>
      <c r="C32" s="64" t="s">
        <v>76</v>
      </c>
      <c r="D32" s="2"/>
      <c r="E32" s="6"/>
      <c r="F32" s="6"/>
      <c r="G32" s="6"/>
      <c r="H32" s="2"/>
      <c r="I32" s="2"/>
      <c r="J32" s="2"/>
      <c r="K32" s="13"/>
    </row>
    <row r="33" customFormat="false" ht="25.5" hidden="false" customHeight="true" outlineLevel="0" collapsed="false">
      <c r="A33" s="2"/>
      <c r="B33" s="77" t="s">
        <v>78</v>
      </c>
      <c r="C33" s="64" t="s">
        <v>76</v>
      </c>
      <c r="D33" s="2"/>
      <c r="E33" s="6"/>
      <c r="F33" s="6"/>
      <c r="G33" s="6"/>
      <c r="H33" s="2"/>
      <c r="I33" s="2"/>
      <c r="J33" s="2"/>
      <c r="K33" s="13"/>
    </row>
    <row r="34" customFormat="false" ht="26.25" hidden="false" customHeight="true" outlineLevel="0" collapsed="false">
      <c r="A34" s="2"/>
      <c r="B34" s="77" t="s">
        <v>79</v>
      </c>
      <c r="C34" s="70" t="s">
        <v>76</v>
      </c>
      <c r="D34" s="2"/>
      <c r="E34" s="6"/>
      <c r="F34" s="6"/>
      <c r="G34" s="6"/>
      <c r="H34" s="2"/>
      <c r="I34" s="2"/>
      <c r="J34" s="2"/>
      <c r="K34" s="13"/>
    </row>
    <row r="35" customFormat="false" ht="33.75" hidden="false" customHeight="true" outlineLevel="0" collapsed="false">
      <c r="A35" s="2"/>
      <c r="B35" s="77" t="s">
        <v>80</v>
      </c>
      <c r="C35" s="64" t="s">
        <v>76</v>
      </c>
      <c r="D35" s="2"/>
      <c r="E35" s="6"/>
      <c r="F35" s="6"/>
      <c r="G35" s="6"/>
      <c r="H35" s="6"/>
      <c r="I35" s="6"/>
      <c r="J35" s="6"/>
      <c r="K35" s="6"/>
    </row>
    <row r="36" customFormat="false" ht="33.75" hidden="false" customHeight="true" outlineLevel="0" collapsed="false">
      <c r="A36" s="2"/>
      <c r="B36" s="77" t="s">
        <v>81</v>
      </c>
      <c r="C36" s="70" t="s">
        <v>76</v>
      </c>
      <c r="D36" s="2"/>
      <c r="E36" s="6"/>
      <c r="F36" s="6"/>
      <c r="G36" s="6"/>
      <c r="H36" s="6"/>
      <c r="I36" s="6"/>
      <c r="J36" s="6"/>
      <c r="K36" s="6"/>
    </row>
    <row r="37" customFormat="false" ht="33.75" hidden="false" customHeight="true" outlineLevel="0" collapsed="false">
      <c r="A37" s="2"/>
      <c r="B37" s="77" t="s">
        <v>82</v>
      </c>
      <c r="C37" s="64" t="s">
        <v>76</v>
      </c>
      <c r="D37" s="2"/>
      <c r="E37" s="6"/>
      <c r="F37" s="6"/>
      <c r="G37" s="6"/>
      <c r="H37" s="6"/>
      <c r="I37" s="6"/>
      <c r="J37" s="6"/>
      <c r="K37" s="6"/>
    </row>
    <row r="38" customFormat="false" ht="33.75" hidden="false" customHeight="true" outlineLevel="0" collapsed="false">
      <c r="A38" s="2"/>
      <c r="B38" s="77" t="s">
        <v>83</v>
      </c>
      <c r="C38" s="70" t="s">
        <v>76</v>
      </c>
      <c r="D38" s="2"/>
      <c r="E38" s="6"/>
      <c r="F38" s="6"/>
      <c r="G38" s="6"/>
      <c r="H38" s="6"/>
      <c r="I38" s="6"/>
      <c r="J38" s="6"/>
      <c r="K38" s="6"/>
    </row>
    <row r="39" customFormat="false" ht="24.75" hidden="false" customHeight="true" outlineLevel="0" collapsed="false">
      <c r="A39" s="2"/>
      <c r="B39" s="72" t="s">
        <v>84</v>
      </c>
      <c r="C39" s="72"/>
      <c r="D39" s="72"/>
      <c r="E39" s="72"/>
      <c r="F39" s="72"/>
      <c r="G39" s="6"/>
      <c r="H39" s="2"/>
      <c r="I39" s="2"/>
      <c r="J39" s="2"/>
      <c r="K39" s="13"/>
    </row>
    <row r="40" customFormat="false" ht="21" hidden="false" customHeight="true" outlineLevel="0" collapsed="false">
      <c r="A40" s="2"/>
      <c r="B40" s="78" t="s">
        <v>85</v>
      </c>
      <c r="C40" s="79" t="s">
        <v>76</v>
      </c>
      <c r="D40" s="80" t="s">
        <v>86</v>
      </c>
      <c r="E40" s="47" t="s">
        <v>87</v>
      </c>
      <c r="F40" s="47"/>
      <c r="G40" s="6"/>
      <c r="H40" s="2"/>
      <c r="I40" s="2"/>
      <c r="J40" s="2"/>
      <c r="K40" s="13"/>
    </row>
    <row r="41" customFormat="false" ht="29.25" hidden="false" customHeight="true" outlineLevel="0" collapsed="false">
      <c r="A41" s="81"/>
      <c r="B41" s="82" t="s">
        <v>88</v>
      </c>
      <c r="C41" s="68" t="s">
        <v>89</v>
      </c>
      <c r="D41" s="83" t="s">
        <v>86</v>
      </c>
      <c r="E41" s="84"/>
      <c r="F41" s="84"/>
      <c r="G41" s="6"/>
      <c r="H41" s="2"/>
      <c r="I41" s="2"/>
      <c r="J41" s="2"/>
      <c r="K41" s="13"/>
    </row>
    <row r="42" customFormat="false" ht="27" hidden="false" customHeight="true" outlineLevel="0" collapsed="false">
      <c r="A42" s="2"/>
      <c r="B42" s="51"/>
      <c r="C42" s="8"/>
      <c r="D42" s="23"/>
      <c r="E42" s="8"/>
      <c r="F42" s="23"/>
      <c r="G42" s="2"/>
      <c r="H42" s="2"/>
      <c r="I42" s="2"/>
      <c r="J42" s="2"/>
      <c r="K42" s="13"/>
    </row>
    <row r="43" customFormat="false" ht="26.25" hidden="false" customHeight="true" outlineLevel="0" collapsed="false">
      <c r="A43" s="2"/>
      <c r="B43" s="85" t="s">
        <v>90</v>
      </c>
      <c r="C43" s="85"/>
      <c r="D43" s="85"/>
      <c r="E43" s="6"/>
      <c r="F43" s="6"/>
      <c r="G43" s="6"/>
      <c r="H43" s="2"/>
      <c r="I43" s="2"/>
      <c r="J43" s="2"/>
      <c r="K43" s="13"/>
    </row>
    <row r="44" customFormat="false" ht="19.5" hidden="false" customHeight="true" outlineLevel="0" collapsed="false">
      <c r="A44" s="2"/>
      <c r="B44" s="86" t="s">
        <v>91</v>
      </c>
      <c r="C44" s="86"/>
      <c r="D44" s="87"/>
      <c r="E44" s="88" t="s">
        <v>92</v>
      </c>
      <c r="F44" s="88"/>
      <c r="G44" s="89" t="s">
        <v>93</v>
      </c>
      <c r="H44" s="2"/>
      <c r="I44" s="2"/>
      <c r="J44" s="2"/>
      <c r="K44" s="13"/>
    </row>
    <row r="45" customFormat="false" ht="19.5" hidden="false" customHeight="true" outlineLevel="0" collapsed="false">
      <c r="A45" s="2"/>
      <c r="B45" s="86" t="s">
        <v>94</v>
      </c>
      <c r="C45" s="86"/>
      <c r="D45" s="90"/>
      <c r="E45" s="6"/>
      <c r="F45" s="6"/>
      <c r="G45" s="6"/>
      <c r="H45" s="2"/>
      <c r="I45" s="2"/>
      <c r="J45" s="2"/>
      <c r="K45" s="13"/>
    </row>
    <row r="46" customFormat="false" ht="19.5" hidden="false" customHeight="true" outlineLevel="0" collapsed="false">
      <c r="A46" s="2"/>
      <c r="B46" s="86" t="s">
        <v>95</v>
      </c>
      <c r="C46" s="86"/>
      <c r="D46" s="91"/>
      <c r="E46" s="6"/>
      <c r="F46" s="6"/>
      <c r="G46" s="6"/>
      <c r="H46" s="2"/>
      <c r="I46" s="2"/>
      <c r="J46" s="2"/>
      <c r="K46" s="13"/>
    </row>
    <row r="47" customFormat="false" ht="24.75" hidden="false" customHeight="true" outlineLevel="0" collapsed="false">
      <c r="A47" s="92" t="s">
        <v>96</v>
      </c>
      <c r="B47" s="92"/>
      <c r="C47" s="92"/>
      <c r="D47" s="92"/>
      <c r="E47" s="92"/>
      <c r="F47" s="92"/>
      <c r="G47" s="92"/>
      <c r="H47" s="93" t="s">
        <v>97</v>
      </c>
      <c r="I47" s="94" t="s">
        <v>98</v>
      </c>
      <c r="J47" s="95"/>
      <c r="K47" s="13"/>
    </row>
    <row r="48" customFormat="false" ht="71.25" hidden="false" customHeight="true" outlineLevel="0" collapsed="false">
      <c r="A48" s="96" t="s">
        <v>99</v>
      </c>
      <c r="B48" s="96" t="s">
        <v>100</v>
      </c>
      <c r="C48" s="96" t="s">
        <v>101</v>
      </c>
      <c r="D48" s="96" t="s">
        <v>102</v>
      </c>
      <c r="E48" s="96" t="s">
        <v>103</v>
      </c>
      <c r="F48" s="96" t="s">
        <v>104</v>
      </c>
      <c r="G48" s="96" t="s">
        <v>105</v>
      </c>
      <c r="H48" s="96" t="s">
        <v>106</v>
      </c>
      <c r="I48" s="97" t="s">
        <v>107</v>
      </c>
      <c r="J48" s="97" t="s">
        <v>108</v>
      </c>
      <c r="K48" s="13"/>
    </row>
    <row r="49" s="103" customFormat="true" ht="162.65" hidden="false" customHeight="false" outlineLevel="0" collapsed="false">
      <c r="A49" s="98" t="n">
        <v>1</v>
      </c>
      <c r="B49" s="62" t="s">
        <v>109</v>
      </c>
      <c r="C49" s="62" t="s">
        <v>110</v>
      </c>
      <c r="D49" s="62" t="s">
        <v>111</v>
      </c>
      <c r="E49" s="62" t="s">
        <v>112</v>
      </c>
      <c r="F49" s="99" t="s">
        <v>113</v>
      </c>
      <c r="G49" s="100"/>
      <c r="H49" s="101"/>
      <c r="I49" s="102"/>
      <c r="J49" s="102"/>
      <c r="K49" s="2"/>
    </row>
    <row r="50" s="103" customFormat="true" ht="15" hidden="false" customHeight="false" outlineLevel="0" collapsed="false">
      <c r="A50" s="98" t="n">
        <v>2</v>
      </c>
      <c r="B50" s="62"/>
      <c r="C50" s="62"/>
      <c r="D50" s="62"/>
      <c r="E50" s="62"/>
      <c r="F50" s="98"/>
      <c r="G50" s="100"/>
      <c r="H50" s="101"/>
      <c r="I50" s="102"/>
      <c r="J50" s="102"/>
      <c r="K50" s="2"/>
    </row>
    <row r="51" s="103" customFormat="true" ht="15" hidden="false" customHeight="false" outlineLevel="0" collapsed="false">
      <c r="A51" s="98" t="n">
        <v>3</v>
      </c>
      <c r="B51" s="62"/>
      <c r="C51" s="62"/>
      <c r="D51" s="62"/>
      <c r="E51" s="62"/>
      <c r="F51" s="98"/>
      <c r="G51" s="100"/>
      <c r="H51" s="101"/>
      <c r="I51" s="102"/>
      <c r="J51" s="102"/>
      <c r="K51" s="2"/>
    </row>
    <row r="52" s="103" customFormat="true" ht="15" hidden="false" customHeight="false" outlineLevel="0" collapsed="false">
      <c r="A52" s="98" t="n">
        <v>4</v>
      </c>
      <c r="B52" s="62"/>
      <c r="C52" s="62"/>
      <c r="D52" s="62"/>
      <c r="E52" s="62"/>
      <c r="F52" s="98"/>
      <c r="G52" s="100"/>
      <c r="H52" s="101"/>
      <c r="I52" s="102"/>
      <c r="J52" s="102"/>
      <c r="K52" s="2"/>
    </row>
    <row r="53" s="103" customFormat="true" ht="15" hidden="false" customHeight="false" outlineLevel="0" collapsed="false">
      <c r="A53" s="98" t="n">
        <v>5</v>
      </c>
      <c r="B53" s="62"/>
      <c r="C53" s="62"/>
      <c r="D53" s="62"/>
      <c r="E53" s="62"/>
      <c r="F53" s="98"/>
      <c r="G53" s="100"/>
      <c r="H53" s="101"/>
      <c r="I53" s="102"/>
      <c r="J53" s="102"/>
      <c r="K53" s="2"/>
    </row>
    <row r="54" s="103" customFormat="true" ht="15" hidden="false" customHeight="false" outlineLevel="0" collapsed="false">
      <c r="A54" s="98" t="n">
        <v>6</v>
      </c>
      <c r="B54" s="62"/>
      <c r="C54" s="62"/>
      <c r="D54" s="62"/>
      <c r="E54" s="62"/>
      <c r="F54" s="98"/>
      <c r="G54" s="100"/>
      <c r="H54" s="101"/>
      <c r="I54" s="102"/>
      <c r="J54" s="102"/>
      <c r="K54" s="2"/>
    </row>
    <row r="55" s="103" customFormat="true" ht="15" hidden="false" customHeight="false" outlineLevel="0" collapsed="false">
      <c r="A55" s="98" t="n">
        <v>7</v>
      </c>
      <c r="B55" s="62"/>
      <c r="C55" s="62"/>
      <c r="D55" s="62"/>
      <c r="E55" s="62"/>
      <c r="F55" s="98"/>
      <c r="G55" s="100"/>
      <c r="H55" s="101"/>
      <c r="I55" s="102"/>
      <c r="J55" s="102"/>
      <c r="K55" s="2"/>
    </row>
    <row r="56" s="103" customFormat="true" ht="15" hidden="false" customHeight="false" outlineLevel="0" collapsed="false">
      <c r="A56" s="98" t="n">
        <v>8</v>
      </c>
      <c r="B56" s="62"/>
      <c r="C56" s="62"/>
      <c r="D56" s="62"/>
      <c r="E56" s="62"/>
      <c r="F56" s="98"/>
      <c r="G56" s="100"/>
      <c r="H56" s="101"/>
      <c r="I56" s="102"/>
      <c r="J56" s="102"/>
      <c r="K56" s="2"/>
    </row>
    <row r="57" s="103" customFormat="true" ht="15" hidden="false" customHeight="false" outlineLevel="0" collapsed="false">
      <c r="A57" s="98" t="n">
        <v>9</v>
      </c>
      <c r="B57" s="62"/>
      <c r="C57" s="62"/>
      <c r="D57" s="62"/>
      <c r="E57" s="62"/>
      <c r="F57" s="98"/>
      <c r="G57" s="100"/>
      <c r="H57" s="101"/>
      <c r="I57" s="102"/>
      <c r="J57" s="102"/>
      <c r="K57" s="2"/>
    </row>
    <row r="58" s="103" customFormat="true" ht="15" hidden="false" customHeight="false" outlineLevel="0" collapsed="false">
      <c r="A58" s="98" t="n">
        <v>10</v>
      </c>
      <c r="B58" s="62"/>
      <c r="C58" s="62"/>
      <c r="D58" s="62"/>
      <c r="E58" s="62"/>
      <c r="F58" s="98"/>
      <c r="G58" s="100"/>
      <c r="H58" s="101"/>
      <c r="I58" s="102"/>
      <c r="J58" s="102"/>
      <c r="K58" s="2"/>
    </row>
    <row r="59" s="103" customFormat="true" ht="15" hidden="false" customHeight="false" outlineLevel="0" collapsed="false">
      <c r="A59" s="98" t="n">
        <v>11</v>
      </c>
      <c r="B59" s="62"/>
      <c r="C59" s="62"/>
      <c r="D59" s="62"/>
      <c r="E59" s="62"/>
      <c r="F59" s="98"/>
      <c r="G59" s="100"/>
      <c r="H59" s="101"/>
      <c r="I59" s="102"/>
      <c r="J59" s="102"/>
      <c r="K59" s="2"/>
    </row>
    <row r="60" s="103" customFormat="true" ht="15" hidden="false" customHeight="false" outlineLevel="0" collapsed="false">
      <c r="A60" s="98" t="n">
        <v>12</v>
      </c>
      <c r="B60" s="62"/>
      <c r="C60" s="62"/>
      <c r="D60" s="62"/>
      <c r="E60" s="62"/>
      <c r="F60" s="98"/>
      <c r="G60" s="100"/>
      <c r="H60" s="101"/>
      <c r="I60" s="102"/>
      <c r="J60" s="102"/>
      <c r="K60" s="2"/>
    </row>
    <row r="61" s="103" customFormat="true" ht="15" hidden="false" customHeight="false" outlineLevel="0" collapsed="false">
      <c r="A61" s="98" t="n">
        <v>13</v>
      </c>
      <c r="B61" s="62"/>
      <c r="C61" s="62"/>
      <c r="D61" s="62"/>
      <c r="E61" s="62"/>
      <c r="F61" s="98"/>
      <c r="G61" s="100"/>
      <c r="H61" s="101"/>
      <c r="I61" s="102"/>
      <c r="J61" s="102"/>
      <c r="K61" s="2"/>
    </row>
    <row r="62" s="103" customFormat="true" ht="15" hidden="false" customHeight="false" outlineLevel="0" collapsed="false">
      <c r="A62" s="98" t="n">
        <v>14</v>
      </c>
      <c r="B62" s="62"/>
      <c r="C62" s="62"/>
      <c r="D62" s="62"/>
      <c r="E62" s="62"/>
      <c r="F62" s="98"/>
      <c r="G62" s="100"/>
      <c r="H62" s="101"/>
      <c r="I62" s="102"/>
      <c r="J62" s="102"/>
      <c r="K62" s="2"/>
    </row>
    <row r="63" s="103" customFormat="true" ht="15" hidden="false" customHeight="false" outlineLevel="0" collapsed="false">
      <c r="A63" s="98" t="n">
        <v>15</v>
      </c>
      <c r="B63" s="62"/>
      <c r="C63" s="62"/>
      <c r="D63" s="62"/>
      <c r="E63" s="62"/>
      <c r="F63" s="98"/>
      <c r="G63" s="100"/>
      <c r="H63" s="101"/>
      <c r="I63" s="102"/>
      <c r="J63" s="102"/>
      <c r="K63" s="2"/>
    </row>
    <row r="64" s="103" customFormat="true" ht="15" hidden="false" customHeight="false" outlineLevel="0" collapsed="false">
      <c r="A64" s="98" t="n">
        <v>16</v>
      </c>
      <c r="B64" s="62"/>
      <c r="C64" s="62"/>
      <c r="D64" s="62"/>
      <c r="E64" s="62"/>
      <c r="F64" s="98"/>
      <c r="G64" s="100"/>
      <c r="H64" s="101"/>
      <c r="I64" s="102"/>
      <c r="J64" s="102"/>
      <c r="K64" s="2"/>
    </row>
    <row r="65" s="103" customFormat="true" ht="15" hidden="false" customHeight="false" outlineLevel="0" collapsed="false">
      <c r="A65" s="98" t="n">
        <v>17</v>
      </c>
      <c r="B65" s="62"/>
      <c r="C65" s="62"/>
      <c r="D65" s="62"/>
      <c r="E65" s="62"/>
      <c r="F65" s="98"/>
      <c r="G65" s="100"/>
      <c r="H65" s="101"/>
      <c r="I65" s="102"/>
      <c r="J65" s="102"/>
      <c r="K65" s="2"/>
    </row>
    <row r="66" s="103" customFormat="true" ht="15" hidden="false" customHeight="false" outlineLevel="0" collapsed="false">
      <c r="A66" s="98" t="n">
        <v>18</v>
      </c>
      <c r="B66" s="62"/>
      <c r="C66" s="62"/>
      <c r="D66" s="62"/>
      <c r="E66" s="62"/>
      <c r="F66" s="98"/>
      <c r="G66" s="100"/>
      <c r="H66" s="101"/>
      <c r="I66" s="102"/>
      <c r="J66" s="102"/>
      <c r="K66" s="2"/>
    </row>
    <row r="67" s="103" customFormat="true" ht="15" hidden="false" customHeight="false" outlineLevel="0" collapsed="false">
      <c r="A67" s="98" t="n">
        <v>19</v>
      </c>
      <c r="B67" s="62"/>
      <c r="C67" s="62"/>
      <c r="D67" s="62"/>
      <c r="E67" s="62"/>
      <c r="F67" s="98"/>
      <c r="G67" s="100"/>
      <c r="H67" s="101"/>
      <c r="I67" s="102"/>
      <c r="J67" s="102"/>
      <c r="K67" s="2"/>
    </row>
    <row r="68" s="103" customFormat="true" ht="15" hidden="false" customHeight="false" outlineLevel="0" collapsed="false">
      <c r="A68" s="98" t="n">
        <v>20</v>
      </c>
      <c r="B68" s="62"/>
      <c r="C68" s="62"/>
      <c r="D68" s="62"/>
      <c r="E68" s="62"/>
      <c r="F68" s="98"/>
      <c r="G68" s="100"/>
      <c r="H68" s="101"/>
      <c r="I68" s="102"/>
      <c r="J68" s="102"/>
      <c r="K68" s="2"/>
    </row>
    <row r="69" s="103" customFormat="true" ht="15" hidden="false" customHeight="false" outlineLevel="0" collapsed="false">
      <c r="A69" s="98" t="n">
        <v>21</v>
      </c>
      <c r="B69" s="62"/>
      <c r="C69" s="62"/>
      <c r="D69" s="62"/>
      <c r="E69" s="62"/>
      <c r="F69" s="98"/>
      <c r="G69" s="100"/>
      <c r="H69" s="101"/>
      <c r="I69" s="102"/>
      <c r="J69" s="102"/>
      <c r="K69" s="2"/>
    </row>
    <row r="70" s="103" customFormat="true" ht="15" hidden="false" customHeight="false" outlineLevel="0" collapsed="false">
      <c r="A70" s="98" t="n">
        <v>22</v>
      </c>
      <c r="B70" s="62"/>
      <c r="C70" s="62"/>
      <c r="D70" s="62"/>
      <c r="E70" s="62"/>
      <c r="F70" s="98"/>
      <c r="G70" s="100"/>
      <c r="H70" s="101"/>
      <c r="I70" s="102"/>
      <c r="J70" s="102"/>
      <c r="K70" s="2"/>
    </row>
    <row r="71" s="103" customFormat="true" ht="15" hidden="false" customHeight="false" outlineLevel="0" collapsed="false">
      <c r="A71" s="98" t="n">
        <v>23</v>
      </c>
      <c r="B71" s="62"/>
      <c r="C71" s="62"/>
      <c r="D71" s="62"/>
      <c r="E71" s="62"/>
      <c r="F71" s="98"/>
      <c r="G71" s="100"/>
      <c r="H71" s="101"/>
      <c r="I71" s="102"/>
      <c r="J71" s="102"/>
      <c r="K71" s="2"/>
    </row>
    <row r="72" s="103" customFormat="true" ht="15" hidden="false" customHeight="false" outlineLevel="0" collapsed="false">
      <c r="A72" s="98" t="n">
        <v>24</v>
      </c>
      <c r="B72" s="62"/>
      <c r="C72" s="62"/>
      <c r="D72" s="62"/>
      <c r="E72" s="62"/>
      <c r="F72" s="98"/>
      <c r="G72" s="100"/>
      <c r="H72" s="101"/>
      <c r="I72" s="102"/>
      <c r="J72" s="102"/>
      <c r="K72" s="2"/>
    </row>
    <row r="73" s="103" customFormat="true" ht="15" hidden="false" customHeight="false" outlineLevel="0" collapsed="false">
      <c r="A73" s="98" t="n">
        <v>25</v>
      </c>
      <c r="B73" s="62"/>
      <c r="C73" s="62"/>
      <c r="D73" s="62"/>
      <c r="E73" s="62"/>
      <c r="F73" s="98"/>
      <c r="G73" s="100"/>
      <c r="H73" s="101"/>
      <c r="I73" s="102"/>
      <c r="J73" s="102"/>
      <c r="K73" s="2"/>
    </row>
    <row r="74" s="103" customFormat="true" ht="15" hidden="false" customHeight="false" outlineLevel="0" collapsed="false">
      <c r="A74" s="98" t="n">
        <v>26</v>
      </c>
      <c r="B74" s="62"/>
      <c r="C74" s="62"/>
      <c r="D74" s="62"/>
      <c r="E74" s="62"/>
      <c r="F74" s="98"/>
      <c r="G74" s="100"/>
      <c r="H74" s="101"/>
      <c r="I74" s="102"/>
      <c r="J74" s="102"/>
      <c r="K74" s="2"/>
    </row>
    <row r="75" s="103" customFormat="true" ht="15" hidden="false" customHeight="false" outlineLevel="0" collapsed="false">
      <c r="A75" s="98" t="n">
        <v>27</v>
      </c>
      <c r="B75" s="62"/>
      <c r="C75" s="62"/>
      <c r="D75" s="62"/>
      <c r="E75" s="62"/>
      <c r="F75" s="98"/>
      <c r="G75" s="100"/>
      <c r="H75" s="101"/>
      <c r="I75" s="102"/>
      <c r="J75" s="102"/>
      <c r="K75" s="2"/>
    </row>
    <row r="76" s="103" customFormat="true" ht="15" hidden="false" customHeight="false" outlineLevel="0" collapsed="false">
      <c r="A76" s="98" t="n">
        <v>28</v>
      </c>
      <c r="B76" s="62"/>
      <c r="C76" s="62"/>
      <c r="D76" s="62"/>
      <c r="E76" s="62"/>
      <c r="F76" s="98"/>
      <c r="G76" s="100"/>
      <c r="H76" s="101"/>
      <c r="I76" s="102"/>
      <c r="J76" s="102"/>
      <c r="K76" s="2"/>
    </row>
    <row r="77" s="103" customFormat="true" ht="15" hidden="false" customHeight="false" outlineLevel="0" collapsed="false">
      <c r="A77" s="98" t="n">
        <v>29</v>
      </c>
      <c r="B77" s="62"/>
      <c r="C77" s="62"/>
      <c r="D77" s="62"/>
      <c r="E77" s="62"/>
      <c r="F77" s="98"/>
      <c r="G77" s="100"/>
      <c r="H77" s="101"/>
      <c r="I77" s="102"/>
      <c r="J77" s="102"/>
      <c r="K77" s="2"/>
    </row>
    <row r="78" s="103" customFormat="true" ht="15" hidden="false" customHeight="false" outlineLevel="0" collapsed="false">
      <c r="A78" s="98" t="n">
        <v>30</v>
      </c>
      <c r="B78" s="62"/>
      <c r="C78" s="62"/>
      <c r="D78" s="62"/>
      <c r="E78" s="62"/>
      <c r="F78" s="98"/>
      <c r="G78" s="100"/>
      <c r="H78" s="101"/>
      <c r="I78" s="102"/>
      <c r="J78" s="102"/>
      <c r="K78" s="2"/>
    </row>
    <row r="79" s="103" customFormat="true" ht="15" hidden="false" customHeight="false" outlineLevel="0" collapsed="false">
      <c r="A79" s="98" t="n">
        <v>31</v>
      </c>
      <c r="B79" s="62"/>
      <c r="C79" s="62"/>
      <c r="D79" s="62"/>
      <c r="E79" s="62"/>
      <c r="F79" s="98"/>
      <c r="G79" s="100"/>
      <c r="H79" s="101"/>
      <c r="I79" s="102"/>
      <c r="J79" s="102"/>
      <c r="K79" s="2"/>
    </row>
    <row r="80" s="103" customFormat="true" ht="15" hidden="false" customHeight="false" outlineLevel="0" collapsed="false">
      <c r="A80" s="98" t="n">
        <v>32</v>
      </c>
      <c r="B80" s="62"/>
      <c r="C80" s="62"/>
      <c r="D80" s="62"/>
      <c r="E80" s="62"/>
      <c r="F80" s="98"/>
      <c r="G80" s="100"/>
      <c r="H80" s="101"/>
      <c r="I80" s="102"/>
      <c r="J80" s="102"/>
      <c r="K80" s="2"/>
    </row>
    <row r="81" s="103" customFormat="true" ht="15" hidden="false" customHeight="false" outlineLevel="0" collapsed="false">
      <c r="A81" s="98" t="n">
        <v>33</v>
      </c>
      <c r="B81" s="62"/>
      <c r="C81" s="62"/>
      <c r="D81" s="62"/>
      <c r="E81" s="62"/>
      <c r="F81" s="98"/>
      <c r="G81" s="100"/>
      <c r="H81" s="101"/>
      <c r="I81" s="102"/>
      <c r="J81" s="102"/>
      <c r="K81" s="2"/>
    </row>
    <row r="82" s="103" customFormat="true" ht="15" hidden="false" customHeight="false" outlineLevel="0" collapsed="false">
      <c r="A82" s="98" t="n">
        <v>34</v>
      </c>
      <c r="B82" s="62"/>
      <c r="C82" s="62"/>
      <c r="D82" s="62"/>
      <c r="E82" s="62"/>
      <c r="F82" s="98"/>
      <c r="G82" s="100"/>
      <c r="H82" s="101"/>
      <c r="I82" s="102"/>
      <c r="J82" s="102"/>
      <c r="K82" s="2"/>
    </row>
    <row r="83" s="103" customFormat="true" ht="15" hidden="false" customHeight="false" outlineLevel="0" collapsed="false">
      <c r="A83" s="98" t="n">
        <v>35</v>
      </c>
      <c r="B83" s="62"/>
      <c r="C83" s="62"/>
      <c r="D83" s="62"/>
      <c r="E83" s="62"/>
      <c r="F83" s="98"/>
      <c r="G83" s="100"/>
      <c r="H83" s="101"/>
      <c r="I83" s="102"/>
      <c r="J83" s="102"/>
      <c r="K83" s="2"/>
    </row>
    <row r="84" s="103" customFormat="true" ht="15" hidden="false" customHeight="false" outlineLevel="0" collapsed="false">
      <c r="A84" s="98" t="n">
        <v>36</v>
      </c>
      <c r="B84" s="62"/>
      <c r="C84" s="62"/>
      <c r="D84" s="62"/>
      <c r="E84" s="62"/>
      <c r="F84" s="98"/>
      <c r="G84" s="100"/>
      <c r="H84" s="101"/>
      <c r="I84" s="102"/>
      <c r="J84" s="102"/>
      <c r="K84" s="2"/>
    </row>
    <row r="85" s="103" customFormat="true" ht="15" hidden="false" customHeight="false" outlineLevel="0" collapsed="false">
      <c r="A85" s="98" t="n">
        <v>37</v>
      </c>
      <c r="B85" s="62"/>
      <c r="C85" s="62"/>
      <c r="D85" s="62"/>
      <c r="E85" s="62"/>
      <c r="F85" s="98"/>
      <c r="G85" s="100"/>
      <c r="H85" s="101"/>
      <c r="I85" s="102"/>
      <c r="J85" s="102"/>
      <c r="K85" s="2"/>
    </row>
    <row r="86" s="103" customFormat="true" ht="15" hidden="false" customHeight="false" outlineLevel="0" collapsed="false">
      <c r="A86" s="98" t="n">
        <v>38</v>
      </c>
      <c r="B86" s="62"/>
      <c r="C86" s="62"/>
      <c r="D86" s="62"/>
      <c r="E86" s="62"/>
      <c r="F86" s="98"/>
      <c r="G86" s="100"/>
      <c r="H86" s="101"/>
      <c r="I86" s="102"/>
      <c r="J86" s="102"/>
      <c r="K86" s="2"/>
    </row>
    <row r="87" s="103" customFormat="true" ht="15" hidden="false" customHeight="false" outlineLevel="0" collapsed="false">
      <c r="A87" s="98" t="n">
        <v>39</v>
      </c>
      <c r="B87" s="62"/>
      <c r="C87" s="62"/>
      <c r="D87" s="62"/>
      <c r="E87" s="62"/>
      <c r="F87" s="98"/>
      <c r="G87" s="100"/>
      <c r="H87" s="101"/>
      <c r="I87" s="102"/>
      <c r="J87" s="102"/>
      <c r="K87" s="2"/>
    </row>
    <row r="88" s="103" customFormat="true" ht="15" hidden="false" customHeight="false" outlineLevel="0" collapsed="false">
      <c r="A88" s="98" t="n">
        <v>40</v>
      </c>
      <c r="B88" s="62"/>
      <c r="C88" s="62"/>
      <c r="D88" s="62"/>
      <c r="E88" s="62"/>
      <c r="F88" s="98"/>
      <c r="G88" s="100"/>
      <c r="H88" s="101"/>
      <c r="I88" s="102"/>
      <c r="J88" s="102"/>
      <c r="K88" s="2"/>
    </row>
    <row r="89" s="103" customFormat="true" ht="15" hidden="false" customHeight="false" outlineLevel="0" collapsed="false">
      <c r="A89" s="98" t="n">
        <v>41</v>
      </c>
      <c r="B89" s="62"/>
      <c r="C89" s="62"/>
      <c r="D89" s="62"/>
      <c r="E89" s="62"/>
      <c r="F89" s="98"/>
      <c r="G89" s="100"/>
      <c r="H89" s="101"/>
      <c r="I89" s="102"/>
      <c r="J89" s="102"/>
      <c r="K89" s="2"/>
    </row>
    <row r="90" s="103" customFormat="true" ht="15" hidden="false" customHeight="false" outlineLevel="0" collapsed="false">
      <c r="A90" s="98" t="n">
        <v>42</v>
      </c>
      <c r="B90" s="62"/>
      <c r="C90" s="62"/>
      <c r="D90" s="62"/>
      <c r="E90" s="62"/>
      <c r="F90" s="98"/>
      <c r="G90" s="100"/>
      <c r="H90" s="101"/>
      <c r="I90" s="102"/>
      <c r="J90" s="102"/>
      <c r="K90" s="2"/>
    </row>
    <row r="91" s="103" customFormat="true" ht="15" hidden="false" customHeight="false" outlineLevel="0" collapsed="false">
      <c r="A91" s="98" t="n">
        <v>43</v>
      </c>
      <c r="B91" s="62"/>
      <c r="C91" s="62"/>
      <c r="D91" s="62"/>
      <c r="E91" s="62"/>
      <c r="F91" s="98"/>
      <c r="G91" s="100"/>
      <c r="H91" s="101"/>
      <c r="I91" s="102"/>
      <c r="J91" s="102"/>
      <c r="K91" s="2"/>
    </row>
    <row r="92" s="103" customFormat="true" ht="15" hidden="false" customHeight="false" outlineLevel="0" collapsed="false">
      <c r="A92" s="98" t="n">
        <v>44</v>
      </c>
      <c r="B92" s="62"/>
      <c r="C92" s="62"/>
      <c r="D92" s="62"/>
      <c r="E92" s="62"/>
      <c r="F92" s="98"/>
      <c r="G92" s="100"/>
      <c r="H92" s="101"/>
      <c r="I92" s="102"/>
      <c r="J92" s="102"/>
      <c r="K92" s="2"/>
    </row>
    <row r="93" s="103" customFormat="true" ht="15" hidden="false" customHeight="false" outlineLevel="0" collapsed="false">
      <c r="A93" s="98" t="n">
        <v>45</v>
      </c>
      <c r="B93" s="62"/>
      <c r="C93" s="62"/>
      <c r="D93" s="62"/>
      <c r="E93" s="62"/>
      <c r="F93" s="98"/>
      <c r="G93" s="100"/>
      <c r="H93" s="101"/>
      <c r="I93" s="102"/>
      <c r="J93" s="102"/>
      <c r="K93" s="2"/>
    </row>
    <row r="94" s="103" customFormat="true" ht="15" hidden="false" customHeight="false" outlineLevel="0" collapsed="false">
      <c r="A94" s="98" t="n">
        <v>46</v>
      </c>
      <c r="B94" s="62"/>
      <c r="C94" s="62"/>
      <c r="D94" s="62"/>
      <c r="E94" s="62"/>
      <c r="F94" s="98"/>
      <c r="G94" s="100"/>
      <c r="H94" s="101"/>
      <c r="I94" s="102"/>
      <c r="J94" s="102"/>
      <c r="K94" s="2"/>
    </row>
    <row r="95" s="103" customFormat="true" ht="15" hidden="false" customHeight="false" outlineLevel="0" collapsed="false">
      <c r="A95" s="98" t="n">
        <v>47</v>
      </c>
      <c r="B95" s="62"/>
      <c r="C95" s="62"/>
      <c r="D95" s="62"/>
      <c r="E95" s="62"/>
      <c r="F95" s="98"/>
      <c r="G95" s="100"/>
      <c r="H95" s="101"/>
      <c r="I95" s="102"/>
      <c r="J95" s="102"/>
      <c r="K95" s="2"/>
    </row>
    <row r="96" s="103" customFormat="true" ht="15" hidden="false" customHeight="false" outlineLevel="0" collapsed="false">
      <c r="A96" s="98" t="n">
        <v>48</v>
      </c>
      <c r="B96" s="62"/>
      <c r="C96" s="62"/>
      <c r="D96" s="62"/>
      <c r="E96" s="62"/>
      <c r="F96" s="98"/>
      <c r="G96" s="100"/>
      <c r="H96" s="101"/>
      <c r="I96" s="102"/>
      <c r="J96" s="102"/>
      <c r="K96" s="2"/>
    </row>
    <row r="97" s="103" customFormat="true" ht="15" hidden="false" customHeight="false" outlineLevel="0" collapsed="false">
      <c r="A97" s="98" t="n">
        <v>49</v>
      </c>
      <c r="B97" s="62"/>
      <c r="C97" s="62"/>
      <c r="D97" s="62"/>
      <c r="E97" s="62"/>
      <c r="F97" s="98"/>
      <c r="G97" s="100"/>
      <c r="H97" s="101"/>
      <c r="I97" s="102"/>
      <c r="J97" s="102"/>
      <c r="K97" s="2"/>
    </row>
    <row r="98" s="103" customFormat="true" ht="15" hidden="false" customHeight="false" outlineLevel="0" collapsed="false">
      <c r="A98" s="98" t="n">
        <v>50</v>
      </c>
      <c r="B98" s="98"/>
      <c r="C98" s="62"/>
      <c r="D98" s="62"/>
      <c r="E98" s="62"/>
      <c r="F98" s="98"/>
      <c r="G98" s="98"/>
      <c r="H98" s="101"/>
      <c r="I98" s="102"/>
      <c r="J98" s="102"/>
      <c r="K98" s="2"/>
    </row>
    <row r="99" customFormat="false" ht="15" hidden="false" customHeight="false" outlineLevel="0" collapsed="false">
      <c r="A99" s="13"/>
      <c r="B99" s="3"/>
      <c r="C99" s="3"/>
      <c r="D99" s="13"/>
      <c r="E99" s="3"/>
      <c r="F99" s="3"/>
      <c r="G99" s="3"/>
      <c r="H99" s="13"/>
      <c r="I99" s="13"/>
      <c r="J99" s="13"/>
      <c r="K99" s="13"/>
    </row>
    <row r="100" customFormat="false" ht="15" hidden="false" customHeight="false" outlineLevel="0" collapsed="false">
      <c r="A100" s="13"/>
      <c r="B100" s="3"/>
      <c r="C100" s="3"/>
      <c r="D100" s="13"/>
      <c r="E100" s="3"/>
      <c r="F100" s="3"/>
      <c r="G100" s="3"/>
      <c r="H100" s="13"/>
      <c r="I100" s="13"/>
      <c r="J100" s="13"/>
      <c r="K100" s="13"/>
    </row>
  </sheetData>
  <sheetProtection sheet="true" objects="true" scenarios="true" selectLockedCells="true"/>
  <mergeCells count="15">
    <mergeCell ref="H1:I1"/>
    <mergeCell ref="H2:I2"/>
    <mergeCell ref="G4:H4"/>
    <mergeCell ref="B12:G12"/>
    <mergeCell ref="B26:C26"/>
    <mergeCell ref="B30:C30"/>
    <mergeCell ref="B39:F39"/>
    <mergeCell ref="E40:F40"/>
    <mergeCell ref="E41:F41"/>
    <mergeCell ref="B43:D43"/>
    <mergeCell ref="B44:C44"/>
    <mergeCell ref="E44:F44"/>
    <mergeCell ref="B45:C45"/>
    <mergeCell ref="B46:C46"/>
    <mergeCell ref="A47:G47"/>
  </mergeCells>
  <conditionalFormatting sqref="C27">
    <cfRule type="expression" priority="2" aboveAverage="0" equalAverage="0" bottom="0" percent="0" rank="0" text="" dxfId="0">
      <formula>$D$8="Акт-предписание"</formula>
    </cfRule>
    <cfRule type="expression" priority="3" aboveAverage="0" equalAverage="0" bottom="0" percent="0" rank="0" text="" dxfId="1">
      <formula>$C$27&lt;$E$5</formula>
    </cfRule>
    <cfRule type="expression" priority="4" aboveAverage="0" equalAverage="0" bottom="0" percent="0" rank="0" text="" dxfId="2">
      <formula>$C$27-$E$5&gt;10</formula>
    </cfRule>
  </conditionalFormatting>
  <conditionalFormatting sqref="E5">
    <cfRule type="expression" priority="5" aboveAverage="0" equalAverage="0" bottom="0" percent="0" rank="0" text="" dxfId="3">
      <formula>$E$5=""</formula>
    </cfRule>
    <cfRule type="expression" priority="6" aboveAverage="0" equalAverage="0" bottom="0" percent="0" rank="0" text="" dxfId="4">
      <formula>$E$5-NOW()&lt;-1</formula>
    </cfRule>
    <cfRule type="expression" priority="7" aboveAverage="0" equalAverage="0" bottom="0" percent="0" rank="0" text="" dxfId="5">
      <formula>$E$5&gt;NOW()</formula>
    </cfRule>
  </conditionalFormatting>
  <conditionalFormatting sqref="D44">
    <cfRule type="expression" priority="8" aboveAverage="0" equalAverage="0" bottom="0" percent="0" rank="0" text="" dxfId="6">
      <formula>$D$8="Акт-предупреждение"</formula>
    </cfRule>
    <cfRule type="expression" priority="9" aboveAverage="0" equalAverage="0" bottom="0" percent="0" rank="0" text="" dxfId="7">
      <formula>$D$8="Предупреждение"</formula>
    </cfRule>
    <cfRule type="expression" priority="10" aboveAverage="0" equalAverage="0" bottom="0" percent="0" rank="0" text="" dxfId="8">
      <formula>$D$44&lt;&gt;""</formula>
    </cfRule>
    <cfRule type="expression" priority="11" aboveAverage="0" equalAverage="0" bottom="0" percent="0" rank="0" text="" dxfId="9">
      <formula>$D$8="Предписание"</formula>
    </cfRule>
  </conditionalFormatting>
  <conditionalFormatting sqref="G44">
    <cfRule type="expression" priority="12" aboveAverage="0" equalAverage="0" bottom="0" percent="0" rank="0" text="" dxfId="10">
      <formula>$D$8="Акт-предупреждение"</formula>
    </cfRule>
    <cfRule type="expression" priority="13" aboveAverage="0" equalAverage="0" bottom="0" percent="0" rank="0" text="" dxfId="11">
      <formula>$D$44&lt;&gt;""</formula>
    </cfRule>
    <cfRule type="expression" priority="14" aboveAverage="0" equalAverage="0" bottom="0" percent="0" rank="0" text="" dxfId="12">
      <formula>$D$8="Предписание"</formula>
    </cfRule>
  </conditionalFormatting>
  <conditionalFormatting sqref="D9">
    <cfRule type="expression" priority="15" aboveAverage="0" equalAverage="0" bottom="0" percent="0" rank="0" text="" dxfId="13">
      <formula>$D$8="Акт-предупреждение"</formula>
    </cfRule>
  </conditionalFormatting>
  <conditionalFormatting sqref="D45">
    <cfRule type="expression" priority="16" aboveAverage="0" equalAverage="0" bottom="0" percent="0" rank="0" text="" dxfId="14">
      <formula>$D$8="Акт-предупреждение"</formula>
    </cfRule>
  </conditionalFormatting>
  <conditionalFormatting sqref="D46">
    <cfRule type="expression" priority="17" aboveAverage="0" equalAverage="0" bottom="0" percent="0" rank="0" text="" dxfId="15">
      <formula>$D$8="Акт-предупреждение"</formula>
    </cfRule>
  </conditionalFormatting>
  <conditionalFormatting sqref="F11">
    <cfRule type="expression" priority="18" aboveAverage="0" equalAverage="0" bottom="0" percent="0" rank="0" text="" dxfId="16">
      <formula>$C$28&lt;&gt;""</formula>
    </cfRule>
  </conditionalFormatting>
  <conditionalFormatting sqref="G11">
    <cfRule type="expression" priority="19" aboveAverage="0" equalAverage="0" bottom="0" percent="0" rank="0" text="" dxfId="17">
      <formula>$C$28&lt;&gt;""</formula>
    </cfRule>
  </conditionalFormatting>
  <dataValidations count="55">
    <dataValidation allowBlank="true" operator="between" prompt="Указывается наименование организации строительного контроля" showDropDown="false" showErrorMessage="true" showInputMessage="true" sqref="C18" type="none">
      <formula1>0</formula1>
      <formula2>0</formula2>
    </dataValidation>
    <dataValidation allowBlank="true" operator="between" prompt="Указывается порядковый номер, дата в журнале (при наличии)" showDropDown="false" showErrorMessage="true" showInputMessage="true" sqref="G49:G97" type="none">
      <formula1>0</formula1>
      <formula2>0</formula2>
    </dataValidation>
    <dataValidation allowBlank="true" operator="between" prompt="Только для предписаний указывается информация о выполнении требования остановки работ " showDropDown="false" showErrorMessage="true" showInputMessage="true" sqref="D44" type="list">
      <formula1>"Выполнено,Не выполнено"</formula1>
      <formula2>0</formula2>
    </dataValidation>
    <dataValidation allowBlank="true" operator="between" prompt="Выбирается &quot;Да&quot; при предоставлении подрядчиком особого мнения" showDropDown="false" showErrorMessage="true" showInputMessage="true" sqref="C34 C36 C38" type="list">
      <formula1>"Да,Нет"</formula1>
      <formula2>0</formula2>
    </dataValidation>
    <dataValidation allowBlank="true" operator="between" prompt="Выбирается &quot;Да&quot; при отказе от подписи подрядчкиком без предоставления особого мнения" showDropDown="false" showErrorMessage="true" showInputMessage="true" sqref="C33 C35 C37" type="list">
      <formula1>"Да,Нет"</formula1>
      <formula2>0</formula2>
    </dataValidation>
    <dataValidation allowBlank="true" operator="between" prompt="Выбирается &quot;Да&quot; при предоставлении особого мнения Заказчиком (для инспекционного контроля специалистом СК СКК)" showDropDown="false" showErrorMessage="true" showInputMessage="true" sqref="C32" type="list">
      <formula1>"Да,Нет"</formula1>
      <formula2>0</formula2>
    </dataValidation>
    <dataValidation allowBlank="true" operator="between" prompt="Выбирается &quot;Да&quot; при отказе от подписи Заказчиком (для инспекционного контроля специалистом СК СКК) без предоставления особого мнения" showDropDown="false" showErrorMessage="true" showInputMessage="true" sqref="C31" type="list">
      <formula1>"Да,Нет"</formula1>
      <formula2>0</formula2>
    </dataValidation>
    <dataValidation allowBlank="true" operator="between" prompt="Указывается Ф.И.О. специалиста СК" showDropDown="false" showErrorMessage="true" showInputMessage="true" sqref="G18" type="none">
      <formula1>0</formula1>
      <formula2>0</formula2>
    </dataValidation>
    <dataValidation allowBlank="true" operator="between" prompt="Указывается Участок регионального органа СК" showDropDown="false" showErrorMessage="true" showInputMessage="true" sqref="C17" type="none">
      <formula1>0</formula1>
      <formula2>0</formula2>
    </dataValidation>
    <dataValidation allowBlank="true" operator="between" prompt="Указывается региональный орган СК (ОП УСК)" showDropDown="false" showErrorMessage="true" showInputMessage="true" sqref="C16" type="none">
      <formula1>0</formula1>
      <formula2>0</formula2>
    </dataValidation>
    <dataValidation allowBlank="true" operator="between" prompt="Указывается Заказчик (ОСТ)" showDropDown="false" showErrorMessage="true" showInputMessage="true" sqref="C14" type="none">
      <formula1>0</formula1>
      <formula2>0</formula2>
    </dataValidation>
    <dataValidation allowBlank="true" operator="between" prompt="Указывается наименование объекта по контракту" showDropDown="false" showErrorMessage="true" showInputMessage="true" sqref="C5 C7" type="none">
      <formula1>0</formula1>
      <formula2>0</formula2>
    </dataValidation>
    <dataValidation allowBlank="true" operator="between" prompt="Указывается вид объекта строительства (СМР на ЛПДС/НПС/линейной части трубопровода и т.д.)" showDropDown="false" showErrorMessage="true" showInputMessage="true" sqref="C4" type="none">
      <formula1>0</formula1>
      <formula2>0</formula2>
    </dataValidation>
    <dataValidation allowBlank="true" operator="between" prompt="Выбирается вид документа: предупреждение о возможной остановке СМР/ предписание на остановку СМР" showDropDown="false" showErrorMessage="true" showInputMessage="true" sqref="D8" type="list">
      <formula1>"Акт-предупреждение,Акт-предписание"</formula1>
      <formula2>0</formula2>
    </dataValidation>
    <dataValidation allowBlank="true" operator="between" prompt="Указывается номер распоряжения закрепления за объектом" showDropDown="false" showErrorMessage="true" showInputMessage="true" sqref="E1" type="none">
      <formula1>0</formula1>
      <formula2>0</formula2>
    </dataValidation>
    <dataValidation allowBlank="true" error="Отсутствует в списке выбора" operator="between" prompt="Указывается для инженеров СК Заказчика &quot;СК&quot; или &quot;МГ&quot;, для инженеров СК СКК подрядной организации &quot;СКК&quot;, для инженеров ИГИ - &quot;ИГИ&quot;." showDropDown="false" showErrorMessage="true" showInputMessage="true" sqref="C2" type="none">
      <formula1>0</formula1>
      <formula2>0</formula2>
    </dataValidation>
    <dataValidation allowBlank="true" operator="between" prompt="Описание замечания и [градация несоответствия]" showDropDown="false" showErrorMessage="true" showInputMessage="true" sqref="B49:B97" type="none">
      <formula1>0</formula1>
      <formula2>0</formula2>
    </dataValidation>
    <dataValidation allowBlank="true" operator="between" prompt="Заполняется при отправке уведомления!!!&#10;Указывается фактический срок устранения&#10;(дд.мм.гггг)" showDropDown="false" showErrorMessage="true" showInputMessage="true" sqref="C28" type="date">
      <formula1>43831</formula1>
      <formula2>54789</formula2>
    </dataValidation>
    <dataValidation allowBlank="true" operator="between" prompt="Указывается Ф.И.О. представителя службы контроля качества&#10;(при прописании только инициалов, между ними ставится пробел)" showDropDown="false" showErrorMessage="true" showInputMessage="true" sqref="G23" type="none">
      <formula1>0</formula1>
      <formula2>0</formula2>
    </dataValidation>
    <dataValidation allowBlank="true" operator="between" prompt="Указывается наименование подобъекта" showDropDown="false" showErrorMessage="true" showInputMessage="true" sqref="C6" type="none">
      <formula1>0</formula1>
      <formula2>0</formula2>
    </dataValidation>
    <dataValidation allowBlank="true" operator="between" prompt="Вводится регистрационный номер документа, полученный от регионального органа СК (ОП УСК)" showDropDown="false" showErrorMessage="true" showInputMessage="true" sqref="D11 G11" type="none">
      <formula1>0</formula1>
      <formula2>0</formula2>
    </dataValidation>
    <dataValidation allowBlank="true" operator="between" prompt="Указывается должность представителя подрядной организации (при отсутствии дублируется Генподряд)&#10;" showDropDown="false" showErrorMessage="true" showInputMessage="true" sqref="E21" type="none">
      <formula1>0</formula1>
      <formula2>0</formula2>
    </dataValidation>
    <dataValidation allowBlank="true" operator="between" prompt="Указывается Ф.И.О. представителя подрядной организации (при отсутствии дублируется Генподряд)&#10;(при прописании только инициалов, между ними ставится пробел)" showDropDown="false" showErrorMessage="true" showInputMessage="true" sqref="G21" type="none">
      <formula1>0</formula1>
      <formula2>0</formula2>
    </dataValidation>
    <dataValidation allowBlank="true" operator="between" prompt="Указывается должность специалиста СК" showDropDown="false" showErrorMessage="true" showInputMessage="true" sqref="E18" type="none">
      <formula1>0</formula1>
      <formula2>0</formula2>
    </dataValidation>
    <dataValidation allowBlank="true" operator="between" prompt="Указывается должность представителя службы контроля качества" showDropDown="false" showErrorMessage="true" showInputMessage="true" sqref="E23" type="none">
      <formula1>0</formula1>
      <formula2>0</formula2>
    </dataValidation>
    <dataValidation allowBlank="true" operator="between" prompt="Введите должность представителя генподрядной организации" showDropDown="false" showErrorMessage="true" showInputMessage="true" sqref="E20" type="none">
      <formula1>0</formula1>
      <formula2>0</formula2>
    </dataValidation>
    <dataValidation allowBlank="true" operator="between" prompt="Указывается Ф.И.О. представителя Заказчика&#10;(при прописании только инициалов, между ними ставится пробел)" showDropDown="false" showErrorMessage="true" showInputMessage="true" sqref="G14" type="none">
      <formula1>0</formula1>
      <formula2>0</formula2>
    </dataValidation>
    <dataValidation allowBlank="true" operator="between" prompt="Указывается полная должность представителя Заказчика" showDropDown="false" showErrorMessage="true" showInputMessage="true" sqref="E14" type="none">
      <formula1>0</formula1>
      <formula2>0</formula2>
    </dataValidation>
    <dataValidation allowBlank="true" operator="between" prompt="Укажите Ф.И.О. представителя генподрядной организации&#10;(при прописании только инициалов, между ними ставится пробел)" showDropDown="false" showErrorMessage="true" showInputMessage="true" sqref="G20" type="none">
      <formula1>0</formula1>
      <formula2>0</formula2>
    </dataValidation>
    <dataValidation allowBlank="true" operator="between" prompt="Укажите название и номер нормативного документа, требования которого нарушены" showDropDown="false" showErrorMessage="true" showInputMessage="true" sqref="F49:F97" type="none">
      <formula1>0</formula1>
      <formula2>0</formula2>
    </dataValidation>
    <dataValidation allowBlank="true" operator="between" prompt="Указывается полный номер предупреждения, на основании которого выдается предписание на остановку СМР" showDropDown="false" showErrorMessage="true" showInputMessage="true" sqref="D9" type="none">
      <formula1>0</formula1>
      <formula2>0</formula2>
    </dataValidation>
    <dataValidation allowBlank="true" operator="between" showDropDown="false" showErrorMessage="true" showInputMessage="true" sqref="C40:C41" type="list">
      <formula1>"Да,Нет"</formula1>
      <formula2>0</formula2>
    </dataValidation>
    <dataValidation allowBlank="true" operator="between" prompt="Полная должность представителя АН" showDropDown="false" showErrorMessage="true" showInputMessage="true" sqref="E13" type="none">
      <formula1>0</formula1>
      <formula2>0</formula2>
    </dataValidation>
    <dataValidation allowBlank="true" operator="between" prompt="Ф.И.О. представителя АН&#10;(при прописании только инициалов, между ними ставится пробел)" showDropDown="false" showErrorMessage="true" showInputMessage="true" sqref="G13" type="none">
      <formula1>0</formula1>
      <formula2>0</formula2>
    </dataValidation>
    <dataValidation allowBlank="true" operator="between" prompt="Только для предупреждений, при выдачи предписания оставить пустой&#10;Указывается планируемый срок устранения&#10;(дд.мм.гггг)" showDropDown="false" showErrorMessage="true" showInputMessage="true" sqref="C27" type="date">
      <formula1>43831</formula1>
      <formula2>54789</formula2>
    </dataValidation>
    <dataValidation allowBlank="true" operator="between" prompt="Указывается дата начала проверки&#10;(дд.мм.гггг)" showDropDown="false" showErrorMessage="true" showInputMessage="true" sqref="C3" type="date">
      <formula1>43831</formula1>
      <formula2>54789</formula2>
    </dataValidation>
    <dataValidation allowBlank="true" operator="between" prompt="Указывается дата окончания проверки&#10;(дд.мм.гггг)" showDropDown="false" showErrorMessage="true" showInputMessage="true" sqref="E3" type="date">
      <formula1>43831</formula1>
      <formula2>54789</formula2>
    </dataValidation>
    <dataValidation allowBlank="true" operator="between" prompt="Указывается дата вадачи документа&#10;(дд.мм.гггг чч:мм)" showDropDown="false" showErrorMessage="true" showInputMessage="true" sqref="E5" type="date">
      <formula1>43831</formula1>
      <formula2>54789</formula2>
    </dataValidation>
    <dataValidation allowBlank="true" operator="between" prompt="Наименование организации АН" showDropDown="false" showErrorMessage="true" showInputMessage="true" sqref="C13" type="none">
      <formula1>0</formula1>
      <formula2>0</formula2>
    </dataValidation>
    <dataValidation allowBlank="true" operator="between" prompt="Указывается время вадачи документа&#10;(00:00)" showDropDown="false" showErrorMessage="true" showInputMessage="true" sqref="G5" type="time">
      <formula1>0</formula1>
      <formula2>0.999988425925926</formula2>
    </dataValidation>
    <dataValidation allowBlank="true" operator="between" prompt="ТОЛЬКО ДЛЯ УВЕДОМЛЕНИЙ&#10;Номер печати инженера выдавшего предупреждение&#10;(формат: 0000)" showDropDown="false" showErrorMessage="true" showInputMessage="true" sqref="E10" type="none">
      <formula1>0</formula1>
      <formula2>0</formula2>
    </dataValidation>
    <dataValidation allowBlank="true" operator="between" prompt="Вводится штамп инженера выдавшего Акт&#10;(в случае отсутствия инженера на объекте)" showDropDown="false" showErrorMessage="true" showInputMessage="true" sqref="D10" type="none">
      <formula1>0</formula1>
      <formula2>0</formula2>
    </dataValidation>
    <dataValidation allowBlank="true" operator="between" prompt="Номер печати&#10;(формат: 0000)" showDropDown="false" showErrorMessage="true" showInputMessage="true" sqref="E11" type="none">
      <formula1>0</formula1>
      <formula2>0</formula2>
    </dataValidation>
    <dataValidation allowBlank="true" operator="between" prompt="Выбрать из списка&#10;Заполняется после заполнения &quot;Наименования несоответсвия&quot;" showDropDown="false" showErrorMessage="true" showInputMessage="true" sqref="D49:D98" type="list">
      <formula1>Признак1</formula1>
      <formula2>0</formula2>
    </dataValidation>
    <dataValidation allowBlank="true" operator="between" prompt="Описание выполненных мероприятий" showDropDown="false" showErrorMessage="true" showInputMessage="true" sqref="I49:I98" type="none">
      <formula1>0</formula1>
      <formula2>0</formula2>
    </dataValidation>
    <dataValidation allowBlank="true" operator="between" prompt="Выбирается &quot;Да&quot; при выполнении работ без разрешении СК" showDropDown="false" showErrorMessage="true" showInputMessage="true" sqref="D45" type="list">
      <formula1>"Да,Нет"</formula1>
      <formula2>0</formula2>
    </dataValidation>
    <dataValidation allowBlank="true" operator="between" prompt="Выбирается &quot;Да&quot; при выполние работ без освидетельствования предшествующего этапа работ" showDropDown="false" showErrorMessage="true" showInputMessage="true" sqref="D46" type="list">
      <formula1>"Да,Нет"</formula1>
      <formula2>0</formula2>
    </dataValidation>
    <dataValidation allowBlank="true" operator="between" prompt="Указать вид останавливаемых работ" showDropDown="false" showErrorMessage="true" showInputMessage="true" sqref="G44" type="none">
      <formula1>0</formula1>
      <formula2>0</formula2>
    </dataValidation>
    <dataValidation allowBlank="true" operator="between" prompt="Выбирается &quot;Да&quot; при выполнении демонтажа, либо замене материалов, конструкций, оборудования." showDropDown="false" showErrorMessage="true" showInputMessage="true" sqref="J49:J98" type="list">
      <formula1>"Да,Нет"</formula1>
      <formula2>0</formula2>
    </dataValidation>
    <dataValidation allowBlank="true" operator="between" prompt="Указывается наименование организации СК СКК подрядной организации" showDropDown="false" showErrorMessage="true" showInputMessage="true" sqref="C23" type="list">
      <formula1>'Субподрядная организация'!$A$1:$A$15</formula1>
      <formula2>0</formula2>
    </dataValidation>
    <dataValidation allowBlank="true" operator="between" prompt="Наименование субподрядной организации, допустившей нарушение при СМР (при отсутствии дублируется Генподрядная)" showDropDown="false" showErrorMessage="true" showInputMessage="true" sqref="C21" type="list">
      <formula1>'Субподрядная организация'!$A$1:$A$15</formula1>
      <formula2>0</formula2>
    </dataValidation>
    <dataValidation allowBlank="true" operator="between" prompt="Выбрать из списка" showDropDown="false" showErrorMessage="true" showInputMessage="true" sqref="C49:C98" type="list">
      <formula1>'Признак замечания'!$A$1:$A$40</formula1>
      <formula2>0</formula2>
    </dataValidation>
    <dataValidation allowBlank="true" operator="between" prompt="Выбирается из списка" showDropDown="false" showErrorMessage="true" showInputMessage="true" sqref="E49:E98" type="list">
      <formula1>'Вид работ'!$A$1:$A$30</formula1>
      <formula2>0</formula2>
    </dataValidation>
    <dataValidation allowBlank="true" operator="between" prompt="Наименование генподрядной организации" showDropDown="false" showErrorMessage="true" showInputMessage="true" sqref="C20" type="list">
      <formula1>'Подрядная организация'!$A$1:$A$4</formula1>
      <formula2>0</formula2>
    </dataValidation>
    <dataValidation allowBlank="true" operator="between" prompt="Выбрать из списка&#10;(Заполняется специалистом АУП ОП)" showDropDown="false" showErrorMessage="true" showInputMessage="true" sqref="H49:H98" type="list">
      <formula1>Притензия!$A$1:$A$140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24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9"/>
  <sheetViews>
    <sheetView showFormulas="false" showGridLines="true" showRowColHeaders="true" showZeros="true" rightToLeft="false" tabSelected="false" showOutlineSymbols="true" defaultGridColor="true" view="pageBreakPreview" topLeftCell="A1" colorId="64" zoomScale="55" zoomScaleNormal="100" zoomScalePageLayoutView="55" workbookViewId="0">
      <selection pane="topLeft" activeCell="I21" activeCellId="0" sqref="I21"/>
    </sheetView>
  </sheetViews>
  <sheetFormatPr defaultRowHeight="15" zeroHeight="false" outlineLevelRow="0" outlineLevelCol="0"/>
  <cols>
    <col collapsed="false" customWidth="true" hidden="false" outlineLevel="0" max="1" min="1" style="0" width="36"/>
    <col collapsed="false" customWidth="true" hidden="false" outlineLevel="0" max="1025" min="2" style="0" width="8.57"/>
  </cols>
  <sheetData>
    <row r="1" customFormat="false" ht="15" hidden="false" customHeight="false" outlineLevel="0" collapsed="false">
      <c r="A1" s="324" t="s">
        <v>378</v>
      </c>
    </row>
    <row r="2" customFormat="false" ht="15" hidden="false" customHeight="false" outlineLevel="0" collapsed="false">
      <c r="A2" s="324" t="s">
        <v>379</v>
      </c>
    </row>
    <row r="3" customFormat="false" ht="15" hidden="false" customHeight="false" outlineLevel="0" collapsed="false">
      <c r="A3" s="324" t="s">
        <v>374</v>
      </c>
    </row>
    <row r="4" customFormat="false" ht="15" hidden="false" customHeight="false" outlineLevel="0" collapsed="false">
      <c r="A4" s="324" t="s">
        <v>380</v>
      </c>
    </row>
    <row r="5" customFormat="false" ht="15" hidden="false" customHeight="false" outlineLevel="0" collapsed="false">
      <c r="A5" s="324" t="s">
        <v>381</v>
      </c>
    </row>
    <row r="6" customFormat="false" ht="15" hidden="false" customHeight="false" outlineLevel="0" collapsed="false">
      <c r="A6" s="324" t="s">
        <v>382</v>
      </c>
    </row>
    <row r="7" customFormat="false" ht="15" hidden="false" customHeight="false" outlineLevel="0" collapsed="false">
      <c r="A7" s="324" t="s">
        <v>383</v>
      </c>
    </row>
    <row r="8" customFormat="false" ht="15" hidden="false" customHeight="false" outlineLevel="0" collapsed="false">
      <c r="A8" s="324" t="s">
        <v>384</v>
      </c>
    </row>
    <row r="9" customFormat="false" ht="15" hidden="false" customHeight="false" outlineLevel="0" collapsed="false">
      <c r="A9" s="324" t="s">
        <v>385</v>
      </c>
    </row>
    <row r="10" customFormat="false" ht="15" hidden="false" customHeight="false" outlineLevel="0" collapsed="false">
      <c r="A10" s="324" t="s">
        <v>386</v>
      </c>
    </row>
    <row r="11" customFormat="false" ht="15" hidden="false" customHeight="false" outlineLevel="0" collapsed="false">
      <c r="A11" s="324" t="s">
        <v>387</v>
      </c>
    </row>
    <row r="12" customFormat="false" ht="15" hidden="false" customHeight="false" outlineLevel="0" collapsed="false">
      <c r="A12" s="324" t="s">
        <v>388</v>
      </c>
    </row>
    <row r="13" customFormat="false" ht="15" hidden="false" customHeight="false" outlineLevel="0" collapsed="false">
      <c r="A13" s="324" t="s">
        <v>389</v>
      </c>
    </row>
    <row r="14" customFormat="false" ht="15" hidden="false" customHeight="false" outlineLevel="0" collapsed="false">
      <c r="A14" s="324" t="s">
        <v>112</v>
      </c>
    </row>
    <row r="15" customFormat="false" ht="15" hidden="false" customHeight="false" outlineLevel="0" collapsed="false">
      <c r="A15" s="324" t="s">
        <v>390</v>
      </c>
    </row>
    <row r="16" customFormat="false" ht="15" hidden="false" customHeight="false" outlineLevel="0" collapsed="false">
      <c r="A16" s="324" t="s">
        <v>376</v>
      </c>
    </row>
    <row r="17" customFormat="false" ht="15" hidden="false" customHeight="false" outlineLevel="0" collapsed="false">
      <c r="A17" s="324" t="s">
        <v>391</v>
      </c>
    </row>
    <row r="18" customFormat="false" ht="15" hidden="false" customHeight="false" outlineLevel="0" collapsed="false">
      <c r="A18" s="0" t="s">
        <v>392</v>
      </c>
    </row>
    <row r="19" customFormat="false" ht="15" hidden="false" customHeight="false" outlineLevel="0" collapsed="false">
      <c r="A19" s="0" t="s">
        <v>393</v>
      </c>
    </row>
    <row r="20" customFormat="false" ht="15" hidden="false" customHeight="false" outlineLevel="0" collapsed="false">
      <c r="A20" s="0" t="s">
        <v>394</v>
      </c>
    </row>
    <row r="21" customFormat="false" ht="15" hidden="false" customHeight="false" outlineLevel="0" collapsed="false">
      <c r="A21" s="0" t="s">
        <v>395</v>
      </c>
    </row>
    <row r="22" customFormat="false" ht="15" hidden="false" customHeight="false" outlineLevel="0" collapsed="false">
      <c r="A22" s="0" t="s">
        <v>396</v>
      </c>
    </row>
    <row r="23" customFormat="false" ht="15" hidden="false" customHeight="false" outlineLevel="0" collapsed="false">
      <c r="A23" s="0" t="s">
        <v>397</v>
      </c>
    </row>
    <row r="24" customFormat="false" ht="15" hidden="false" customHeight="false" outlineLevel="0" collapsed="false">
      <c r="A24" s="0" t="s">
        <v>398</v>
      </c>
    </row>
    <row r="25" customFormat="false" ht="15" hidden="false" customHeight="false" outlineLevel="0" collapsed="false">
      <c r="A25" s="0" t="s">
        <v>399</v>
      </c>
    </row>
    <row r="26" customFormat="false" ht="15" hidden="false" customHeight="false" outlineLevel="0" collapsed="false">
      <c r="A26" s="0" t="s">
        <v>400</v>
      </c>
    </row>
    <row r="27" customFormat="false" ht="15" hidden="false" customHeight="false" outlineLevel="0" collapsed="false">
      <c r="A27" s="0" t="s">
        <v>401</v>
      </c>
    </row>
    <row r="28" customFormat="false" ht="15" hidden="false" customHeight="false" outlineLevel="0" collapsed="false">
      <c r="A28" s="0" t="s">
        <v>402</v>
      </c>
    </row>
    <row r="29" customFormat="false" ht="15" hidden="false" customHeight="false" outlineLevel="0" collapsed="false">
      <c r="A29" s="0" t="s">
        <v>311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pageBreakPreview" topLeftCell="A1" colorId="64" zoomScale="55" zoomScaleNormal="100" zoomScalePageLayoutView="55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36.14"/>
    <col collapsed="false" customWidth="true" hidden="false" outlineLevel="0" max="2" min="2" style="0" width="50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0" t="s">
        <v>61</v>
      </c>
    </row>
    <row r="2" customFormat="false" ht="15" hidden="false" customHeight="false" outlineLevel="0" collapsed="false">
      <c r="A2" s="0" t="s">
        <v>55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pageBreakPreview" topLeftCell="A1" colorId="64" zoomScale="55" zoomScaleNormal="100" zoomScalePageLayoutView="55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28.86"/>
    <col collapsed="false" customWidth="true" hidden="false" outlineLevel="0" max="1025" min="2" style="0" width="8.57"/>
  </cols>
  <sheetData>
    <row r="1" customFormat="false" ht="15" hidden="false" customHeight="false" outlineLevel="0" collapsed="false">
      <c r="A1" s="0" t="s">
        <v>61</v>
      </c>
    </row>
    <row r="2" customFormat="false" ht="15" hidden="false" customHeight="false" outlineLevel="0" collapsed="false">
      <c r="A2" s="0" t="s">
        <v>55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07"/>
  <sheetViews>
    <sheetView showFormulas="false" showGridLines="true" showRowColHeaders="true" showZeros="true" rightToLeft="false" tabSelected="false" showOutlineSymbols="true" defaultGridColor="true" view="pageBreakPreview" topLeftCell="A1" colorId="64" zoomScale="55" zoomScaleNormal="100" zoomScalePageLayoutView="55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325" t="n">
        <v>1</v>
      </c>
    </row>
    <row r="2" customFormat="false" ht="15" hidden="false" customHeight="false" outlineLevel="0" collapsed="false">
      <c r="A2" s="325" t="n">
        <v>2</v>
      </c>
    </row>
    <row r="3" customFormat="false" ht="15" hidden="false" customHeight="false" outlineLevel="0" collapsed="false">
      <c r="A3" s="325" t="n">
        <v>3</v>
      </c>
    </row>
    <row r="4" customFormat="false" ht="15" hidden="false" customHeight="false" outlineLevel="0" collapsed="false">
      <c r="A4" s="325" t="n">
        <v>4</v>
      </c>
    </row>
    <row r="5" customFormat="false" ht="15" hidden="false" customHeight="false" outlineLevel="0" collapsed="false">
      <c r="A5" s="325" t="n">
        <v>5</v>
      </c>
    </row>
    <row r="6" customFormat="false" ht="15" hidden="false" customHeight="false" outlineLevel="0" collapsed="false">
      <c r="A6" s="325" t="n">
        <v>6</v>
      </c>
    </row>
    <row r="7" customFormat="false" ht="15" hidden="false" customHeight="false" outlineLevel="0" collapsed="false">
      <c r="A7" s="325" t="n">
        <v>7</v>
      </c>
    </row>
    <row r="8" customFormat="false" ht="15" hidden="false" customHeight="false" outlineLevel="0" collapsed="false">
      <c r="A8" s="325" t="n">
        <v>8</v>
      </c>
    </row>
    <row r="9" customFormat="false" ht="15" hidden="false" customHeight="false" outlineLevel="0" collapsed="false">
      <c r="A9" s="325" t="n">
        <v>9</v>
      </c>
    </row>
    <row r="10" customFormat="false" ht="15" hidden="false" customHeight="false" outlineLevel="0" collapsed="false">
      <c r="A10" s="325" t="n">
        <v>10</v>
      </c>
    </row>
    <row r="11" customFormat="false" ht="15" hidden="false" customHeight="false" outlineLevel="0" collapsed="false">
      <c r="A11" s="325" t="n">
        <v>11</v>
      </c>
    </row>
    <row r="12" customFormat="false" ht="15" hidden="false" customHeight="false" outlineLevel="0" collapsed="false">
      <c r="A12" s="325" t="n">
        <v>12</v>
      </c>
    </row>
    <row r="13" customFormat="false" ht="15" hidden="false" customHeight="false" outlineLevel="0" collapsed="false">
      <c r="A13" s="325" t="n">
        <v>13</v>
      </c>
    </row>
    <row r="14" customFormat="false" ht="15" hidden="false" customHeight="false" outlineLevel="0" collapsed="false">
      <c r="A14" s="325" t="n">
        <v>14</v>
      </c>
    </row>
    <row r="15" customFormat="false" ht="15" hidden="false" customHeight="false" outlineLevel="0" collapsed="false">
      <c r="A15" s="325" t="n">
        <v>15</v>
      </c>
    </row>
    <row r="16" customFormat="false" ht="15" hidden="false" customHeight="false" outlineLevel="0" collapsed="false">
      <c r="A16" s="325" t="n">
        <v>16</v>
      </c>
    </row>
    <row r="17" customFormat="false" ht="15" hidden="false" customHeight="false" outlineLevel="0" collapsed="false">
      <c r="A17" s="325" t="n">
        <v>17</v>
      </c>
    </row>
    <row r="18" customFormat="false" ht="15" hidden="false" customHeight="false" outlineLevel="0" collapsed="false">
      <c r="A18" s="325" t="n">
        <v>18</v>
      </c>
    </row>
    <row r="19" customFormat="false" ht="15" hidden="false" customHeight="false" outlineLevel="0" collapsed="false">
      <c r="A19" s="325" t="n">
        <v>19</v>
      </c>
    </row>
    <row r="20" customFormat="false" ht="15" hidden="false" customHeight="false" outlineLevel="0" collapsed="false">
      <c r="A20" s="325" t="n">
        <v>20</v>
      </c>
    </row>
    <row r="21" customFormat="false" ht="15" hidden="false" customHeight="false" outlineLevel="0" collapsed="false">
      <c r="A21" s="325" t="n">
        <v>21</v>
      </c>
    </row>
    <row r="22" customFormat="false" ht="15" hidden="false" customHeight="false" outlineLevel="0" collapsed="false">
      <c r="A22" s="325" t="n">
        <v>22</v>
      </c>
    </row>
    <row r="23" customFormat="false" ht="15" hidden="false" customHeight="false" outlineLevel="0" collapsed="false">
      <c r="A23" s="325" t="n">
        <v>23</v>
      </c>
    </row>
    <row r="24" customFormat="false" ht="15" hidden="false" customHeight="false" outlineLevel="0" collapsed="false">
      <c r="A24" s="325" t="n">
        <v>24</v>
      </c>
    </row>
    <row r="25" customFormat="false" ht="15" hidden="false" customHeight="false" outlineLevel="0" collapsed="false">
      <c r="A25" s="325" t="n">
        <v>25</v>
      </c>
    </row>
    <row r="26" customFormat="false" ht="15" hidden="false" customHeight="false" outlineLevel="0" collapsed="false">
      <c r="A26" s="325" t="n">
        <v>26</v>
      </c>
    </row>
    <row r="27" customFormat="false" ht="15" hidden="false" customHeight="false" outlineLevel="0" collapsed="false">
      <c r="A27" s="325" t="n">
        <v>27</v>
      </c>
    </row>
    <row r="28" customFormat="false" ht="15" hidden="false" customHeight="false" outlineLevel="0" collapsed="false">
      <c r="A28" s="325" t="n">
        <v>28</v>
      </c>
    </row>
    <row r="29" customFormat="false" ht="15" hidden="false" customHeight="false" outlineLevel="0" collapsed="false">
      <c r="A29" s="325" t="n">
        <v>29</v>
      </c>
    </row>
    <row r="30" customFormat="false" ht="15" hidden="false" customHeight="false" outlineLevel="0" collapsed="false">
      <c r="A30" s="325" t="n">
        <v>30</v>
      </c>
    </row>
    <row r="31" customFormat="false" ht="15" hidden="false" customHeight="false" outlineLevel="0" collapsed="false">
      <c r="A31" s="325" t="n">
        <v>31</v>
      </c>
    </row>
    <row r="32" customFormat="false" ht="15" hidden="false" customHeight="false" outlineLevel="0" collapsed="false">
      <c r="A32" s="325" t="n">
        <v>32</v>
      </c>
    </row>
    <row r="33" customFormat="false" ht="15" hidden="false" customHeight="false" outlineLevel="0" collapsed="false">
      <c r="A33" s="325" t="n">
        <v>33</v>
      </c>
    </row>
    <row r="34" customFormat="false" ht="15" hidden="false" customHeight="false" outlineLevel="0" collapsed="false">
      <c r="A34" s="325" t="n">
        <v>34</v>
      </c>
    </row>
    <row r="35" customFormat="false" ht="15" hidden="false" customHeight="false" outlineLevel="0" collapsed="false">
      <c r="A35" s="325" t="n">
        <v>35</v>
      </c>
    </row>
    <row r="36" customFormat="false" ht="15" hidden="false" customHeight="false" outlineLevel="0" collapsed="false">
      <c r="A36" s="325" t="n">
        <v>36</v>
      </c>
    </row>
    <row r="37" customFormat="false" ht="15" hidden="false" customHeight="false" outlineLevel="0" collapsed="false">
      <c r="A37" s="325" t="n">
        <v>37</v>
      </c>
    </row>
    <row r="38" customFormat="false" ht="15" hidden="false" customHeight="false" outlineLevel="0" collapsed="false">
      <c r="A38" s="325" t="n">
        <v>38</v>
      </c>
    </row>
    <row r="39" customFormat="false" ht="15" hidden="false" customHeight="false" outlineLevel="0" collapsed="false">
      <c r="A39" s="325" t="n">
        <v>39</v>
      </c>
    </row>
    <row r="40" customFormat="false" ht="15" hidden="false" customHeight="false" outlineLevel="0" collapsed="false">
      <c r="A40" s="325" t="n">
        <v>40</v>
      </c>
    </row>
    <row r="41" customFormat="false" ht="15" hidden="false" customHeight="false" outlineLevel="0" collapsed="false">
      <c r="A41" s="325" t="n">
        <v>41</v>
      </c>
    </row>
    <row r="42" customFormat="false" ht="15" hidden="false" customHeight="false" outlineLevel="0" collapsed="false">
      <c r="A42" s="325" t="n">
        <v>42</v>
      </c>
    </row>
    <row r="43" customFormat="false" ht="15" hidden="false" customHeight="false" outlineLevel="0" collapsed="false">
      <c r="A43" s="325" t="n">
        <v>43</v>
      </c>
    </row>
    <row r="44" customFormat="false" ht="15" hidden="false" customHeight="false" outlineLevel="0" collapsed="false">
      <c r="A44" s="325" t="n">
        <v>44</v>
      </c>
    </row>
    <row r="45" customFormat="false" ht="15" hidden="false" customHeight="false" outlineLevel="0" collapsed="false">
      <c r="A45" s="325" t="n">
        <v>45</v>
      </c>
    </row>
    <row r="46" customFormat="false" ht="15" hidden="false" customHeight="false" outlineLevel="0" collapsed="false">
      <c r="A46" s="325" t="n">
        <v>46</v>
      </c>
    </row>
    <row r="47" customFormat="false" ht="15" hidden="false" customHeight="false" outlineLevel="0" collapsed="false">
      <c r="A47" s="325" t="n">
        <v>47</v>
      </c>
    </row>
    <row r="48" customFormat="false" ht="15" hidden="false" customHeight="false" outlineLevel="0" collapsed="false">
      <c r="A48" s="325" t="n">
        <v>48</v>
      </c>
    </row>
    <row r="49" customFormat="false" ht="15" hidden="false" customHeight="false" outlineLevel="0" collapsed="false">
      <c r="A49" s="325" t="n">
        <v>49</v>
      </c>
    </row>
    <row r="50" customFormat="false" ht="15" hidden="false" customHeight="false" outlineLevel="0" collapsed="false">
      <c r="A50" s="325" t="n">
        <v>50</v>
      </c>
    </row>
    <row r="51" customFormat="false" ht="15" hidden="false" customHeight="false" outlineLevel="0" collapsed="false">
      <c r="A51" s="325" t="n">
        <v>51</v>
      </c>
    </row>
    <row r="52" customFormat="false" ht="15" hidden="false" customHeight="false" outlineLevel="0" collapsed="false">
      <c r="A52" s="325" t="n">
        <v>52</v>
      </c>
    </row>
    <row r="53" customFormat="false" ht="15" hidden="false" customHeight="false" outlineLevel="0" collapsed="false">
      <c r="A53" s="325" t="n">
        <v>53</v>
      </c>
    </row>
    <row r="54" customFormat="false" ht="15" hidden="false" customHeight="false" outlineLevel="0" collapsed="false">
      <c r="A54" s="325" t="n">
        <v>54</v>
      </c>
    </row>
    <row r="55" customFormat="false" ht="15" hidden="false" customHeight="false" outlineLevel="0" collapsed="false">
      <c r="A55" s="325" t="n">
        <v>55</v>
      </c>
    </row>
    <row r="56" customFormat="false" ht="15" hidden="false" customHeight="false" outlineLevel="0" collapsed="false">
      <c r="A56" s="325" t="n">
        <v>56</v>
      </c>
    </row>
    <row r="57" customFormat="false" ht="15" hidden="false" customHeight="false" outlineLevel="0" collapsed="false">
      <c r="A57" s="325" t="n">
        <v>57</v>
      </c>
    </row>
    <row r="58" customFormat="false" ht="15" hidden="false" customHeight="false" outlineLevel="0" collapsed="false">
      <c r="A58" s="325" t="n">
        <v>58</v>
      </c>
    </row>
    <row r="59" customFormat="false" ht="15" hidden="false" customHeight="false" outlineLevel="0" collapsed="false">
      <c r="A59" s="325" t="n">
        <v>59</v>
      </c>
    </row>
    <row r="60" customFormat="false" ht="15" hidden="false" customHeight="false" outlineLevel="0" collapsed="false">
      <c r="A60" s="325" t="n">
        <v>60</v>
      </c>
    </row>
    <row r="61" customFormat="false" ht="15" hidden="false" customHeight="false" outlineLevel="0" collapsed="false">
      <c r="A61" s="325" t="n">
        <v>61</v>
      </c>
    </row>
    <row r="62" customFormat="false" ht="15" hidden="false" customHeight="false" outlineLevel="0" collapsed="false">
      <c r="A62" s="325" t="n">
        <v>62</v>
      </c>
    </row>
    <row r="63" customFormat="false" ht="15" hidden="false" customHeight="false" outlineLevel="0" collapsed="false">
      <c r="A63" s="325" t="n">
        <v>63</v>
      </c>
    </row>
    <row r="64" customFormat="false" ht="15" hidden="false" customHeight="false" outlineLevel="0" collapsed="false">
      <c r="A64" s="325" t="n">
        <v>64</v>
      </c>
    </row>
    <row r="65" customFormat="false" ht="15" hidden="false" customHeight="false" outlineLevel="0" collapsed="false">
      <c r="A65" s="325" t="n">
        <v>65</v>
      </c>
    </row>
    <row r="66" customFormat="false" ht="15" hidden="false" customHeight="false" outlineLevel="0" collapsed="false">
      <c r="A66" s="325" t="n">
        <v>66</v>
      </c>
    </row>
    <row r="67" customFormat="false" ht="15" hidden="false" customHeight="false" outlineLevel="0" collapsed="false">
      <c r="A67" s="325" t="n">
        <v>67</v>
      </c>
    </row>
    <row r="68" customFormat="false" ht="15" hidden="false" customHeight="false" outlineLevel="0" collapsed="false">
      <c r="A68" s="325" t="n">
        <v>68</v>
      </c>
    </row>
    <row r="69" customFormat="false" ht="15" hidden="false" customHeight="false" outlineLevel="0" collapsed="false">
      <c r="A69" s="325" t="n">
        <v>69</v>
      </c>
    </row>
    <row r="70" customFormat="false" ht="15" hidden="false" customHeight="false" outlineLevel="0" collapsed="false">
      <c r="A70" s="325" t="n">
        <v>70</v>
      </c>
    </row>
    <row r="71" customFormat="false" ht="15" hidden="false" customHeight="false" outlineLevel="0" collapsed="false">
      <c r="A71" s="325" t="n">
        <v>71</v>
      </c>
    </row>
    <row r="72" customFormat="false" ht="15" hidden="false" customHeight="false" outlineLevel="0" collapsed="false">
      <c r="A72" s="325" t="n">
        <v>72</v>
      </c>
    </row>
    <row r="73" customFormat="false" ht="15" hidden="false" customHeight="false" outlineLevel="0" collapsed="false">
      <c r="A73" s="325" t="n">
        <v>73</v>
      </c>
    </row>
    <row r="74" customFormat="false" ht="15" hidden="false" customHeight="false" outlineLevel="0" collapsed="false">
      <c r="A74" s="325" t="n">
        <v>74</v>
      </c>
    </row>
    <row r="75" customFormat="false" ht="15" hidden="false" customHeight="false" outlineLevel="0" collapsed="false">
      <c r="A75" s="325" t="n">
        <v>75</v>
      </c>
    </row>
    <row r="76" customFormat="false" ht="15" hidden="false" customHeight="false" outlineLevel="0" collapsed="false">
      <c r="A76" s="325" t="n">
        <v>76</v>
      </c>
    </row>
    <row r="77" customFormat="false" ht="15" hidden="false" customHeight="false" outlineLevel="0" collapsed="false">
      <c r="A77" s="325" t="n">
        <v>77</v>
      </c>
    </row>
    <row r="78" customFormat="false" ht="15" hidden="false" customHeight="false" outlineLevel="0" collapsed="false">
      <c r="A78" s="325" t="n">
        <v>78</v>
      </c>
    </row>
    <row r="79" customFormat="false" ht="15" hidden="false" customHeight="false" outlineLevel="0" collapsed="false">
      <c r="A79" s="325" t="n">
        <v>79</v>
      </c>
    </row>
    <row r="80" customFormat="false" ht="15" hidden="false" customHeight="false" outlineLevel="0" collapsed="false">
      <c r="A80" s="325" t="n">
        <v>80</v>
      </c>
    </row>
    <row r="81" customFormat="false" ht="15" hidden="false" customHeight="false" outlineLevel="0" collapsed="false">
      <c r="A81" s="325" t="n">
        <v>81</v>
      </c>
    </row>
    <row r="82" customFormat="false" ht="15" hidden="false" customHeight="false" outlineLevel="0" collapsed="false">
      <c r="A82" s="325" t="n">
        <v>82</v>
      </c>
    </row>
    <row r="83" customFormat="false" ht="15" hidden="false" customHeight="false" outlineLevel="0" collapsed="false">
      <c r="A83" s="325" t="n">
        <v>83</v>
      </c>
    </row>
    <row r="84" customFormat="false" ht="15" hidden="false" customHeight="false" outlineLevel="0" collapsed="false">
      <c r="A84" s="325" t="n">
        <v>84</v>
      </c>
    </row>
    <row r="85" customFormat="false" ht="15" hidden="false" customHeight="false" outlineLevel="0" collapsed="false">
      <c r="A85" s="325" t="n">
        <v>85</v>
      </c>
    </row>
    <row r="86" customFormat="false" ht="15" hidden="false" customHeight="false" outlineLevel="0" collapsed="false">
      <c r="A86" s="325" t="n">
        <v>86</v>
      </c>
    </row>
    <row r="87" customFormat="false" ht="15" hidden="false" customHeight="false" outlineLevel="0" collapsed="false">
      <c r="A87" s="325" t="n">
        <v>87</v>
      </c>
    </row>
    <row r="88" customFormat="false" ht="15" hidden="false" customHeight="false" outlineLevel="0" collapsed="false">
      <c r="A88" s="325" t="n">
        <v>88</v>
      </c>
    </row>
    <row r="89" customFormat="false" ht="15" hidden="false" customHeight="false" outlineLevel="0" collapsed="false">
      <c r="A89" s="325" t="n">
        <v>89</v>
      </c>
    </row>
    <row r="90" customFormat="false" ht="15" hidden="false" customHeight="false" outlineLevel="0" collapsed="false">
      <c r="A90" s="325" t="n">
        <v>90</v>
      </c>
    </row>
    <row r="91" customFormat="false" ht="15" hidden="false" customHeight="false" outlineLevel="0" collapsed="false">
      <c r="A91" s="325" t="n">
        <v>91</v>
      </c>
    </row>
    <row r="92" customFormat="false" ht="15" hidden="false" customHeight="false" outlineLevel="0" collapsed="false">
      <c r="A92" s="325" t="n">
        <v>92</v>
      </c>
    </row>
    <row r="93" customFormat="false" ht="15" hidden="false" customHeight="false" outlineLevel="0" collapsed="false">
      <c r="A93" s="325" t="n">
        <v>93</v>
      </c>
    </row>
    <row r="94" customFormat="false" ht="15" hidden="false" customHeight="false" outlineLevel="0" collapsed="false">
      <c r="A94" s="325" t="n">
        <v>94</v>
      </c>
    </row>
    <row r="95" customFormat="false" ht="15" hidden="false" customHeight="false" outlineLevel="0" collapsed="false">
      <c r="A95" s="325" t="n">
        <v>95</v>
      </c>
    </row>
    <row r="96" customFormat="false" ht="15" hidden="false" customHeight="false" outlineLevel="0" collapsed="false">
      <c r="A96" s="325" t="n">
        <v>96</v>
      </c>
    </row>
    <row r="97" customFormat="false" ht="15" hidden="false" customHeight="false" outlineLevel="0" collapsed="false">
      <c r="A97" s="325" t="n">
        <v>97</v>
      </c>
    </row>
    <row r="98" customFormat="false" ht="15" hidden="false" customHeight="false" outlineLevel="0" collapsed="false">
      <c r="A98" s="325" t="n">
        <v>98</v>
      </c>
    </row>
    <row r="99" customFormat="false" ht="15" hidden="false" customHeight="false" outlineLevel="0" collapsed="false">
      <c r="A99" s="325" t="n">
        <v>99</v>
      </c>
    </row>
    <row r="100" customFormat="false" ht="15" hidden="false" customHeight="false" outlineLevel="0" collapsed="false">
      <c r="A100" s="325" t="n">
        <v>100</v>
      </c>
    </row>
    <row r="101" customFormat="false" ht="15" hidden="false" customHeight="false" outlineLevel="0" collapsed="false">
      <c r="A101" s="325" t="n">
        <v>101</v>
      </c>
    </row>
    <row r="102" customFormat="false" ht="15" hidden="false" customHeight="false" outlineLevel="0" collapsed="false">
      <c r="A102" s="325" t="n">
        <v>102</v>
      </c>
    </row>
    <row r="103" customFormat="false" ht="15" hidden="false" customHeight="false" outlineLevel="0" collapsed="false">
      <c r="A103" s="325" t="n">
        <v>103</v>
      </c>
    </row>
    <row r="104" customFormat="false" ht="15" hidden="false" customHeight="false" outlineLevel="0" collapsed="false">
      <c r="A104" s="325" t="n">
        <v>104</v>
      </c>
    </row>
    <row r="105" customFormat="false" ht="15" hidden="false" customHeight="false" outlineLevel="0" collapsed="false">
      <c r="A105" s="325" t="n">
        <v>105</v>
      </c>
    </row>
    <row r="106" customFormat="false" ht="15" hidden="false" customHeight="false" outlineLevel="0" collapsed="false">
      <c r="A106" s="325" t="n">
        <v>106</v>
      </c>
    </row>
    <row r="107" customFormat="false" ht="15" hidden="false" customHeight="false" outlineLevel="0" collapsed="false">
      <c r="A107" s="325" t="s">
        <v>403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404040"/>
    <pageSetUpPr fitToPage="false"/>
  </sheetPr>
  <dimension ref="A1:G32"/>
  <sheetViews>
    <sheetView showFormulas="false" showGridLines="true" showRowColHeaders="true" showZeros="true" rightToLeft="false" tabSelected="true" showOutlineSymbols="true" defaultGridColor="true" view="pageBreakPreview" topLeftCell="A17" colorId="64" zoomScale="55" zoomScaleNormal="70" zoomScalePageLayoutView="55" workbookViewId="0">
      <selection pane="topLeft" activeCell="P43" activeCellId="0" sqref="P43"/>
    </sheetView>
  </sheetViews>
  <sheetFormatPr defaultRowHeight="15" zeroHeight="false" outlineLevelRow="0" outlineLevelCol="0"/>
  <cols>
    <col collapsed="false" customWidth="true" hidden="false" outlineLevel="0" max="1" min="1" style="0" width="8.57"/>
    <col collapsed="false" customWidth="true" hidden="false" outlineLevel="0" max="2" min="2" style="0" width="84.14"/>
    <col collapsed="false" customWidth="true" hidden="false" outlineLevel="0" max="3" min="3" style="0" width="8.57"/>
    <col collapsed="false" customWidth="true" hidden="false" outlineLevel="0" max="4" min="4" style="0" width="25"/>
    <col collapsed="false" customWidth="true" hidden="false" outlineLevel="0" max="5" min="5" style="0" width="8.57"/>
    <col collapsed="false" customWidth="true" hidden="false" outlineLevel="0" max="6" min="6" style="0" width="3.86"/>
    <col collapsed="false" customWidth="true" hidden="false" outlineLevel="0" max="7" min="7" style="0" width="4.28"/>
    <col collapsed="false" customWidth="true" hidden="false" outlineLevel="0" max="1025" min="8" style="0" width="8.57"/>
  </cols>
  <sheetData>
    <row r="1" customFormat="false" ht="15" hidden="false" customHeight="false" outlineLevel="0" collapsed="false">
      <c r="A1" s="104"/>
    </row>
    <row r="3" customFormat="false" ht="409.5" hidden="false" customHeight="true" outlineLevel="0" collapsed="false">
      <c r="B3" s="105"/>
      <c r="C3" s="105"/>
      <c r="D3" s="105"/>
      <c r="E3" s="105"/>
      <c r="F3" s="105"/>
      <c r="G3" s="105"/>
    </row>
    <row r="4" customFormat="false" ht="90.75" hidden="false" customHeight="true" outlineLevel="0" collapsed="false">
      <c r="B4" s="105"/>
      <c r="C4" s="105"/>
      <c r="D4" s="105"/>
      <c r="E4" s="105"/>
      <c r="F4" s="105"/>
      <c r="G4" s="105"/>
    </row>
    <row r="5" customFormat="false" ht="15" hidden="false" customHeight="false" outlineLevel="0" collapsed="false">
      <c r="B5" s="105"/>
      <c r="C5" s="105"/>
      <c r="D5" s="105"/>
      <c r="E5" s="105"/>
      <c r="F5" s="105"/>
      <c r="G5" s="105"/>
    </row>
    <row r="6" customFormat="false" ht="15" hidden="false" customHeight="false" outlineLevel="0" collapsed="false">
      <c r="B6" s="105"/>
      <c r="C6" s="105"/>
      <c r="D6" s="105"/>
      <c r="E6" s="105"/>
      <c r="F6" s="105"/>
      <c r="G6" s="105"/>
    </row>
    <row r="7" customFormat="false" ht="15" hidden="false" customHeight="false" outlineLevel="0" collapsed="false">
      <c r="B7" s="105"/>
      <c r="C7" s="105"/>
      <c r="D7" s="105"/>
      <c r="E7" s="105"/>
      <c r="F7" s="105"/>
      <c r="G7" s="105"/>
    </row>
    <row r="8" customFormat="false" ht="15" hidden="false" customHeight="false" outlineLevel="0" collapsed="false">
      <c r="B8" s="105"/>
      <c r="C8" s="105"/>
      <c r="D8" s="105"/>
      <c r="E8" s="105"/>
      <c r="F8" s="105"/>
      <c r="G8" s="105"/>
    </row>
    <row r="9" customFormat="false" ht="15" hidden="false" customHeight="false" outlineLevel="0" collapsed="false">
      <c r="B9" s="105"/>
      <c r="C9" s="105"/>
      <c r="D9" s="105"/>
      <c r="E9" s="105"/>
      <c r="F9" s="105"/>
      <c r="G9" s="105"/>
    </row>
    <row r="10" customFormat="false" ht="15" hidden="false" customHeight="false" outlineLevel="0" collapsed="false">
      <c r="B10" s="105"/>
      <c r="C10" s="105"/>
      <c r="D10" s="105"/>
      <c r="E10" s="105"/>
      <c r="F10" s="105"/>
      <c r="G10" s="105"/>
    </row>
    <row r="11" customFormat="false" ht="15" hidden="false" customHeight="false" outlineLevel="0" collapsed="false">
      <c r="B11" s="105"/>
      <c r="C11" s="105"/>
      <c r="D11" s="105"/>
      <c r="E11" s="105"/>
      <c r="F11" s="105"/>
      <c r="G11" s="105"/>
    </row>
    <row r="12" customFormat="false" ht="15" hidden="false" customHeight="false" outlineLevel="0" collapsed="false">
      <c r="B12" s="105"/>
      <c r="C12" s="105"/>
      <c r="D12" s="105"/>
      <c r="E12" s="105"/>
      <c r="F12" s="105"/>
      <c r="G12" s="105"/>
    </row>
    <row r="13" customFormat="false" ht="57" hidden="false" customHeight="true" outlineLevel="0" collapsed="false">
      <c r="B13" s="105"/>
      <c r="C13" s="105"/>
      <c r="D13" s="105"/>
      <c r="E13" s="105"/>
      <c r="F13" s="105"/>
      <c r="G13" s="105"/>
    </row>
    <row r="14" customFormat="false" ht="15" hidden="false" customHeight="false" outlineLevel="0" collapsed="false">
      <c r="B14" s="105"/>
      <c r="C14" s="105"/>
      <c r="D14" s="105"/>
      <c r="E14" s="105"/>
      <c r="F14" s="105"/>
      <c r="G14" s="105"/>
    </row>
    <row r="15" customFormat="false" ht="15" hidden="false" customHeight="false" outlineLevel="0" collapsed="false">
      <c r="B15" s="105"/>
      <c r="C15" s="105"/>
      <c r="D15" s="105"/>
      <c r="E15" s="105"/>
      <c r="F15" s="105"/>
      <c r="G15" s="105"/>
    </row>
    <row r="16" customFormat="false" ht="15" hidden="false" customHeight="false" outlineLevel="0" collapsed="false">
      <c r="B16" s="105"/>
      <c r="C16" s="105"/>
      <c r="D16" s="105"/>
      <c r="E16" s="105"/>
      <c r="F16" s="105"/>
      <c r="G16" s="105"/>
    </row>
    <row r="17" customFormat="false" ht="15" hidden="false" customHeight="false" outlineLevel="0" collapsed="false">
      <c r="B17" s="105"/>
      <c r="C17" s="105"/>
      <c r="D17" s="105"/>
      <c r="E17" s="105"/>
      <c r="F17" s="105"/>
      <c r="G17" s="105"/>
    </row>
    <row r="18" customFormat="false" ht="15" hidden="false" customHeight="false" outlineLevel="0" collapsed="false">
      <c r="B18" s="105"/>
      <c r="C18" s="105"/>
      <c r="D18" s="105"/>
      <c r="E18" s="105"/>
      <c r="F18" s="105"/>
      <c r="G18" s="105"/>
    </row>
    <row r="19" customFormat="false" ht="15" hidden="false" customHeight="false" outlineLevel="0" collapsed="false">
      <c r="B19" s="105"/>
      <c r="C19" s="105"/>
      <c r="D19" s="105"/>
      <c r="E19" s="105"/>
      <c r="F19" s="105"/>
      <c r="G19" s="105"/>
    </row>
    <row r="20" customFormat="false" ht="15" hidden="false" customHeight="false" outlineLevel="0" collapsed="false">
      <c r="B20" s="105"/>
      <c r="C20" s="105"/>
      <c r="D20" s="105"/>
      <c r="E20" s="105"/>
      <c r="F20" s="105"/>
      <c r="G20" s="105"/>
    </row>
    <row r="21" customFormat="false" ht="15" hidden="false" customHeight="false" outlineLevel="0" collapsed="false">
      <c r="B21" s="105"/>
      <c r="C21" s="105"/>
      <c r="D21" s="105"/>
      <c r="E21" s="105"/>
      <c r="F21" s="105"/>
      <c r="G21" s="105"/>
    </row>
    <row r="22" customFormat="false" ht="15" hidden="false" customHeight="false" outlineLevel="0" collapsed="false">
      <c r="B22" s="105"/>
      <c r="C22" s="105"/>
      <c r="D22" s="105"/>
      <c r="E22" s="105"/>
      <c r="F22" s="105"/>
      <c r="G22" s="105"/>
    </row>
    <row r="23" customFormat="false" ht="15" hidden="false" customHeight="false" outlineLevel="0" collapsed="false">
      <c r="B23" s="105"/>
      <c r="C23" s="105"/>
      <c r="D23" s="105"/>
      <c r="E23" s="105"/>
      <c r="F23" s="105"/>
      <c r="G23" s="105"/>
    </row>
    <row r="24" customFormat="false" ht="15" hidden="false" customHeight="false" outlineLevel="0" collapsed="false">
      <c r="B24" s="105"/>
      <c r="C24" s="105"/>
      <c r="D24" s="105"/>
      <c r="E24" s="105"/>
      <c r="F24" s="105"/>
      <c r="G24" s="105"/>
    </row>
    <row r="25" customFormat="false" ht="15" hidden="false" customHeight="false" outlineLevel="0" collapsed="false">
      <c r="B25" s="105"/>
      <c r="C25" s="105"/>
      <c r="D25" s="105"/>
      <c r="E25" s="105"/>
      <c r="F25" s="105"/>
      <c r="G25" s="105"/>
    </row>
    <row r="26" customFormat="false" ht="15" hidden="false" customHeight="false" outlineLevel="0" collapsed="false">
      <c r="B26" s="105"/>
      <c r="C26" s="105"/>
      <c r="D26" s="105"/>
      <c r="E26" s="105"/>
      <c r="F26" s="105"/>
      <c r="G26" s="105"/>
    </row>
    <row r="27" customFormat="false" ht="15" hidden="false" customHeight="false" outlineLevel="0" collapsed="false">
      <c r="B27" s="105"/>
      <c r="C27" s="105"/>
      <c r="D27" s="105"/>
      <c r="E27" s="105"/>
      <c r="F27" s="105"/>
      <c r="G27" s="105"/>
    </row>
    <row r="28" customFormat="false" ht="15" hidden="false" customHeight="false" outlineLevel="0" collapsed="false">
      <c r="B28" s="105"/>
      <c r="C28" s="105"/>
      <c r="D28" s="105"/>
      <c r="E28" s="105"/>
      <c r="F28" s="105"/>
      <c r="G28" s="105"/>
    </row>
    <row r="29" customFormat="false" ht="15" hidden="false" customHeight="false" outlineLevel="0" collapsed="false">
      <c r="B29" s="105"/>
      <c r="C29" s="105"/>
      <c r="D29" s="105"/>
      <c r="E29" s="105"/>
      <c r="F29" s="105"/>
      <c r="G29" s="105"/>
    </row>
    <row r="30" customFormat="false" ht="15" hidden="false" customHeight="false" outlineLevel="0" collapsed="false">
      <c r="B30" s="105"/>
      <c r="C30" s="105"/>
      <c r="D30" s="105"/>
      <c r="E30" s="105"/>
      <c r="F30" s="105"/>
      <c r="G30" s="105"/>
    </row>
    <row r="31" customFormat="false" ht="15" hidden="false" customHeight="false" outlineLevel="0" collapsed="false">
      <c r="B31" s="105"/>
      <c r="C31" s="105"/>
      <c r="D31" s="105"/>
      <c r="E31" s="105"/>
      <c r="F31" s="105"/>
      <c r="G31" s="105"/>
    </row>
    <row r="32" customFormat="false" ht="15.75" hidden="false" customHeight="true" outlineLevel="0" collapsed="false">
      <c r="B32" s="105"/>
      <c r="C32" s="105"/>
      <c r="D32" s="105"/>
      <c r="E32" s="105"/>
      <c r="F32" s="105"/>
      <c r="G32" s="105"/>
    </row>
  </sheetData>
  <mergeCells count="1">
    <mergeCell ref="B3:G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6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W112"/>
  <sheetViews>
    <sheetView showFormulas="false" showGridLines="true" showRowColHeaders="true" showZeros="true" rightToLeft="false" tabSelected="false" showOutlineSymbols="true" defaultGridColor="true" view="pageBreakPreview" topLeftCell="A1" colorId="64" zoomScale="55" zoomScaleNormal="80" zoomScalePageLayoutView="55" workbookViewId="0">
      <selection pane="topLeft" activeCell="A12" activeCellId="0" sqref="A12"/>
    </sheetView>
  </sheetViews>
  <sheetFormatPr defaultRowHeight="15" zeroHeight="false" outlineLevelRow="0" outlineLevelCol="0"/>
  <cols>
    <col collapsed="false" customWidth="true" hidden="false" outlineLevel="0" max="1" min="1" style="0" width="6.85"/>
    <col collapsed="false" customWidth="true" hidden="false" outlineLevel="0" max="2" min="2" style="0" width="10.57"/>
    <col collapsed="false" customWidth="true" hidden="false" outlineLevel="0" max="3" min="3" style="0" width="6.28"/>
    <col collapsed="false" customWidth="true" hidden="false" outlineLevel="0" max="4" min="4" style="0" width="7"/>
    <col collapsed="false" customWidth="true" hidden="false" outlineLevel="0" max="5" min="5" style="0" width="5.57"/>
    <col collapsed="false" customWidth="true" hidden="false" outlineLevel="0" max="6" min="6" style="0" width="6.28"/>
    <col collapsed="false" customWidth="true" hidden="false" outlineLevel="0" max="7" min="7" style="0" width="3.28"/>
    <col collapsed="false" customWidth="true" hidden="false" outlineLevel="0" max="10" min="8" style="0" width="3.43"/>
    <col collapsed="false" customWidth="true" hidden="false" outlineLevel="0" max="11" min="11" style="0" width="3.28"/>
    <col collapsed="false" customWidth="true" hidden="false" outlineLevel="0" max="12" min="12" style="0" width="4.7"/>
    <col collapsed="false" customWidth="true" hidden="false" outlineLevel="0" max="14" min="13" style="0" width="2.86"/>
    <col collapsed="false" customWidth="true" hidden="false" outlineLevel="0" max="15" min="15" style="0" width="4.28"/>
    <col collapsed="false" customWidth="true" hidden="false" outlineLevel="0" max="16" min="16" style="0" width="3.7"/>
    <col collapsed="false" customWidth="true" hidden="false" outlineLevel="0" max="17" min="17" style="0" width="2.57"/>
    <col collapsed="false" customWidth="true" hidden="false" outlineLevel="0" max="18" min="18" style="0" width="5.14"/>
    <col collapsed="false" customWidth="true" hidden="false" outlineLevel="0" max="19" min="19" style="0" width="3.86"/>
    <col collapsed="false" customWidth="true" hidden="false" outlineLevel="0" max="20" min="20" style="0" width="12.28"/>
    <col collapsed="false" customWidth="true" hidden="false" outlineLevel="0" max="21" min="21" style="0" width="10.71"/>
    <col collapsed="false" customWidth="true" hidden="false" outlineLevel="0" max="22" min="22" style="0" width="5"/>
    <col collapsed="false" customWidth="true" hidden="false" outlineLevel="0" max="23" min="23" style="0" width="16.43"/>
    <col collapsed="false" customWidth="true" hidden="false" outlineLevel="0" max="24" min="24" style="0" width="13.85"/>
    <col collapsed="false" customWidth="true" hidden="false" outlineLevel="0" max="1025" min="25" style="0" width="8.57"/>
  </cols>
  <sheetData>
    <row r="1" customFormat="false" ht="16.5" hidden="false" customHeight="true" outlineLevel="0" collapsed="false">
      <c r="A1" s="106"/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7"/>
      <c r="O1" s="107"/>
      <c r="P1" s="107"/>
      <c r="Q1" s="107"/>
      <c r="R1" s="107"/>
      <c r="S1" s="107"/>
      <c r="T1" s="107"/>
      <c r="U1" s="107"/>
      <c r="V1" s="107"/>
      <c r="W1" s="106"/>
    </row>
    <row r="2" customFormat="false" ht="16.5" hidden="false" customHeight="true" outlineLevel="0" collapsed="false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9" t="s">
        <v>114</v>
      </c>
      <c r="N2" s="109"/>
      <c r="O2" s="109"/>
      <c r="P2" s="109"/>
      <c r="Q2" s="109"/>
      <c r="R2" s="109"/>
      <c r="S2" s="109"/>
      <c r="T2" s="109"/>
      <c r="U2" s="109"/>
      <c r="V2" s="109"/>
      <c r="W2" s="109"/>
    </row>
    <row r="3" customFormat="false" ht="21" hidden="false" customHeight="true" outlineLevel="0" collapsed="false">
      <c r="A3" s="110"/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</row>
    <row r="4" customFormat="false" ht="18.75" hidden="false" customHeight="true" outlineLevel="0" collapsed="false">
      <c r="A4" s="110"/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2" t="str">
        <f aca="false">IF(Шаблон!H1="","",Шаблон!H1)</f>
        <v>Обособленное подразделение "Казанское управление строительного контроля"</v>
      </c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</row>
    <row r="5" customFormat="false" ht="24" hidden="false" customHeight="true" outlineLevel="0" collapsed="false">
      <c r="A5" s="110"/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</row>
    <row r="6" customFormat="false" ht="15" hidden="false" customHeight="false" outlineLevel="0" collapsed="false">
      <c r="A6" s="113" t="str">
        <f aca="false">IF(Шаблон!H2="","",Шаблон!H2)</f>
        <v>420061 г.Казань Ул. Николая Ершова д .2/1</v>
      </c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</row>
    <row r="7" customFormat="false" ht="36.8" hidden="false" customHeight="true" outlineLevel="0" collapsed="false">
      <c r="A7" s="114" t="str">
        <f aca="false">IF(Шаблон!C7="","",Шаблон!C7)</f>
        <v>Замена участка МН Альметьевск-Куйбышев 1, участок Альметьевск-Самара I (7-276 км) (60,63-74 км; 88,69-101,37 км; 103,16-105,12 км), Ду-800 мм. Реконструкция</v>
      </c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  <c r="Q7" s="115"/>
      <c r="R7" s="116"/>
      <c r="S7" s="116"/>
      <c r="T7" s="116"/>
      <c r="U7" s="117" t="n">
        <f aca="false">IF(Шаблон!E5="","",Шаблон!E5)</f>
        <v>43871.625</v>
      </c>
      <c r="V7" s="117"/>
      <c r="W7" s="117"/>
    </row>
    <row r="8" customFormat="false" ht="20.25" hidden="false" customHeight="true" outlineLevel="0" collapsed="false">
      <c r="A8" s="118" t="s">
        <v>115</v>
      </c>
      <c r="B8" s="118"/>
      <c r="C8" s="118"/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9"/>
      <c r="Q8" s="119"/>
      <c r="R8" s="119"/>
      <c r="S8" s="119"/>
      <c r="T8" s="119"/>
      <c r="U8" s="119"/>
      <c r="V8" s="119"/>
      <c r="W8" s="119"/>
    </row>
    <row r="9" customFormat="false" ht="24.75" hidden="false" customHeight="true" outlineLevel="0" collapsed="false">
      <c r="A9" s="120" t="s">
        <v>116</v>
      </c>
      <c r="B9" s="120"/>
      <c r="C9" s="121" t="str">
        <f aca="false">TEXT(Шаблон!E5,"ЧЧ:ММ")</f>
        <v>15:00</v>
      </c>
      <c r="D9" s="121"/>
      <c r="E9" s="121"/>
      <c r="F9" s="121"/>
      <c r="G9" s="121"/>
      <c r="H9" s="121"/>
      <c r="I9" s="121"/>
      <c r="J9" s="121"/>
      <c r="K9" s="121"/>
      <c r="L9" s="121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2"/>
    </row>
    <row r="10" customFormat="false" ht="24.75" hidden="false" customHeight="true" outlineLevel="0" collapsed="false">
      <c r="A10" s="123"/>
      <c r="B10" s="123"/>
      <c r="C10" s="124" t="s">
        <v>117</v>
      </c>
      <c r="D10" s="124"/>
      <c r="E10" s="124"/>
      <c r="F10" s="124"/>
      <c r="G10" s="124"/>
      <c r="H10" s="124"/>
      <c r="I10" s="124"/>
      <c r="J10" s="124"/>
      <c r="K10" s="124"/>
      <c r="L10" s="124"/>
      <c r="M10" s="125"/>
      <c r="N10" s="125"/>
      <c r="O10" s="125"/>
      <c r="P10" s="125"/>
      <c r="Q10" s="125"/>
      <c r="R10" s="125"/>
      <c r="S10" s="125"/>
      <c r="T10" s="125"/>
      <c r="U10" s="125"/>
      <c r="V10" s="125"/>
      <c r="W10" s="125"/>
    </row>
    <row r="11" customFormat="false" ht="30" hidden="false" customHeight="true" outlineLevel="0" collapsed="false">
      <c r="A11" s="126" t="s">
        <v>118</v>
      </c>
      <c r="B11" s="126"/>
      <c r="C11" s="126"/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26"/>
    </row>
    <row r="12" customFormat="false" ht="10.5" hidden="false" customHeight="true" outlineLevel="0" collapsed="false">
      <c r="A12" s="127"/>
      <c r="B12" s="127"/>
      <c r="C12" s="127"/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</row>
    <row r="13" customFormat="false" ht="37.5" hidden="false" customHeight="true" outlineLevel="0" collapsed="false">
      <c r="A13" s="128"/>
      <c r="B13" s="129" t="str">
        <f aca="false">IF(Шаблон!C4="","",Шаблон!C4)</f>
        <v>СМР на линейной части трубопровода</v>
      </c>
      <c r="C13" s="129"/>
      <c r="D13" s="129"/>
      <c r="E13" s="129"/>
      <c r="F13" s="130" t="s">
        <v>119</v>
      </c>
      <c r="G13" s="131" t="str">
        <f aca="false">IF(Шаблон!C10="","",Шаблон!C10)</f>
        <v>ТПК-ТПР-001-005896-0314--У</v>
      </c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</row>
    <row r="14" customFormat="false" ht="24.75" hidden="false" customHeight="true" outlineLevel="0" collapsed="false">
      <c r="A14" s="132"/>
      <c r="B14" s="133" t="s">
        <v>120</v>
      </c>
      <c r="C14" s="133"/>
      <c r="D14" s="133"/>
      <c r="E14" s="133"/>
      <c r="F14" s="132"/>
      <c r="G14" s="132"/>
      <c r="H14" s="132"/>
      <c r="I14" s="132"/>
      <c r="J14" s="132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  <c r="W14" s="132"/>
    </row>
    <row r="15" customFormat="false" ht="39" hidden="false" customHeight="true" outlineLevel="0" collapsed="false">
      <c r="A15" s="134" t="s">
        <v>121</v>
      </c>
      <c r="B15" s="134"/>
      <c r="C15" s="134"/>
      <c r="D15" s="134"/>
      <c r="E15" s="134"/>
      <c r="F15" s="134"/>
      <c r="G15" s="134"/>
      <c r="H15" s="134"/>
      <c r="I15" s="134"/>
      <c r="J15" s="134"/>
      <c r="K15" s="134"/>
      <c r="L15" s="134"/>
      <c r="M15" s="135" t="str">
        <f aca="false">IF(Шаблон!C18="","ООО ""Транснефть Надзор""",Шаблон!C18)</f>
        <v>ООО "УКС"</v>
      </c>
      <c r="N15" s="135"/>
      <c r="O15" s="135"/>
      <c r="P15" s="135"/>
      <c r="Q15" s="135"/>
      <c r="R15" s="135"/>
      <c r="S15" s="135"/>
      <c r="T15" s="135"/>
      <c r="U15" s="135" t="str">
        <f aca="false">IF(Шаблон!G18="","",LEFT(MID(Шаблон!G18,SEARCH(" ",Шаблон!G18)+1,LEN(Шаблон!G18)-SEARCH(" ",Шаблон!G18,SEARCH(" ",Шаблон!G18)+1)))&amp;". "&amp;LEFT(MID(Шаблон!G18,SEARCH(" ",Шаблон!G18,SEARCH(" ",Шаблон!G18)+1)+1,LEN(Шаблон!G18)))&amp;". "&amp;LEFT(Шаблон!G18,SEARCH(" ",Шаблон!G18)))</f>
        <v>В. А. Баталов</v>
      </c>
      <c r="V15" s="135"/>
      <c r="W15" s="135"/>
    </row>
    <row r="16" s="138" customFormat="true" ht="15.75" hidden="false" customHeight="true" outlineLevel="0" collapsed="false">
      <c r="A16" s="136" t="s">
        <v>122</v>
      </c>
      <c r="B16" s="136"/>
      <c r="C16" s="136"/>
      <c r="D16" s="136"/>
      <c r="E16" s="137"/>
      <c r="F16" s="137"/>
      <c r="G16" s="137"/>
      <c r="H16" s="137"/>
      <c r="I16" s="137"/>
      <c r="J16" s="137"/>
      <c r="K16" s="137"/>
      <c r="L16" s="137"/>
      <c r="M16" s="133" t="s">
        <v>123</v>
      </c>
      <c r="N16" s="133"/>
      <c r="O16" s="133"/>
      <c r="P16" s="133"/>
      <c r="Q16" s="133"/>
      <c r="R16" s="133"/>
      <c r="S16" s="133"/>
      <c r="T16" s="133" t="s">
        <v>124</v>
      </c>
      <c r="U16" s="133"/>
      <c r="V16" s="133"/>
      <c r="W16" s="133"/>
    </row>
    <row r="17" customFormat="false" ht="5.25" hidden="false" customHeight="true" outlineLevel="0" collapsed="false">
      <c r="A17" s="139"/>
      <c r="B17" s="139"/>
      <c r="C17" s="139"/>
      <c r="D17" s="139"/>
      <c r="E17" s="139"/>
      <c r="F17" s="139"/>
      <c r="G17" s="139"/>
      <c r="H17" s="139"/>
      <c r="I17" s="139"/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/>
    </row>
    <row r="18" customFormat="false" ht="20.25" hidden="false" customHeight="true" outlineLevel="0" collapsed="false">
      <c r="A18" s="140" t="s">
        <v>125</v>
      </c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</row>
    <row r="19" customFormat="false" ht="37.5" hidden="false" customHeight="true" outlineLevel="0" collapsed="false">
      <c r="A19" s="141" t="s">
        <v>126</v>
      </c>
      <c r="B19" s="141"/>
      <c r="C19" s="141"/>
      <c r="D19" s="141"/>
      <c r="E19" s="141"/>
      <c r="F19" s="141"/>
      <c r="G19" s="135" t="str">
        <f aca="false">IF(Шаблон!E21="","",Шаблон!E21)</f>
        <v>Инженер Дефектоскопист</v>
      </c>
      <c r="H19" s="135"/>
      <c r="I19" s="135"/>
      <c r="J19" s="135"/>
      <c r="K19" s="135"/>
      <c r="L19" s="135"/>
      <c r="M19" s="135"/>
      <c r="N19" s="135" t="str">
        <f aca="false">IF(Шаблон!C21="","",Шаблон!C21)</f>
        <v>ООО "Инженерный Центр "Гамма"</v>
      </c>
      <c r="O19" s="135"/>
      <c r="P19" s="135"/>
      <c r="Q19" s="135"/>
      <c r="R19" s="135"/>
      <c r="S19" s="135"/>
      <c r="T19" s="135"/>
      <c r="U19" s="135" t="str">
        <f aca="false">IF(Шаблон!G21="","",LEFT(MID(Шаблон!G21,SEARCH(" ",Шаблон!G21)+1,LEN(Шаблон!G21)-SEARCH(" ",Шаблон!G21,SEARCH(" ",Шаблон!G21)+1)))&amp;". "&amp;LEFT(MID(Шаблон!G21,SEARCH(" ",Шаблон!G21,SEARCH(" ",Шаблон!G21)+1)+1,LEN(Шаблон!G21)))&amp;". "&amp;LEFT(Шаблон!G21,SEARCH(" ",Шаблон!G21)))</f>
        <v>Р. Р. Рахимов</v>
      </c>
      <c r="V19" s="135"/>
      <c r="W19" s="135"/>
    </row>
    <row r="20" customFormat="false" ht="15" hidden="false" customHeight="true" outlineLevel="0" collapsed="false">
      <c r="A20" s="123"/>
      <c r="B20" s="123"/>
      <c r="C20" s="123"/>
      <c r="D20" s="123"/>
      <c r="E20" s="123"/>
      <c r="F20" s="123"/>
      <c r="G20" s="123"/>
      <c r="H20" s="123"/>
      <c r="I20" s="123"/>
      <c r="J20" s="123"/>
      <c r="K20" s="124" t="s">
        <v>127</v>
      </c>
      <c r="L20" s="124"/>
      <c r="M20" s="124"/>
      <c r="N20" s="124"/>
      <c r="O20" s="124"/>
      <c r="P20" s="124"/>
      <c r="Q20" s="124"/>
      <c r="R20" s="124"/>
      <c r="S20" s="124"/>
      <c r="T20" s="124" t="s">
        <v>124</v>
      </c>
      <c r="U20" s="124"/>
      <c r="V20" s="124"/>
      <c r="W20" s="124"/>
    </row>
    <row r="21" customFormat="false" ht="37.5" hidden="false" customHeight="true" outlineLevel="0" collapsed="false">
      <c r="A21" s="141" t="s">
        <v>128</v>
      </c>
      <c r="B21" s="141"/>
      <c r="C21" s="141"/>
      <c r="D21" s="141"/>
      <c r="E21" s="141"/>
      <c r="F21" s="142"/>
      <c r="G21" s="135" t="str">
        <f aca="false">IF(Шаблон!E23="","",Шаблон!E23)</f>
        <v>Инженер СКК</v>
      </c>
      <c r="H21" s="135"/>
      <c r="I21" s="135"/>
      <c r="J21" s="135"/>
      <c r="K21" s="135"/>
      <c r="L21" s="135" t="str">
        <f aca="false">IF(Шаблон!C23="","",Шаблон!C23)</f>
        <v>ООО "Спецстройсервис"</v>
      </c>
      <c r="M21" s="135"/>
      <c r="N21" s="135"/>
      <c r="O21" s="135"/>
      <c r="P21" s="135"/>
      <c r="Q21" s="135"/>
      <c r="R21" s="135"/>
      <c r="S21" s="135"/>
      <c r="T21" s="135" t="str">
        <f aca="false">IF(Шаблон!G23="","",LEFT(MID(Шаблон!G23,SEARCH(" ",Шаблон!G23)+1,LEN(Шаблон!G23)-SEARCH(" ",Шаблон!G23,SEARCH(" ",Шаблон!G23)+1)))&amp;". "&amp;LEFT(MID(Шаблон!G23,SEARCH(" ",Шаблон!G23,SEARCH(" ",Шаблон!G23)+1)+1,LEN(Шаблон!G23)))&amp;". "&amp;LEFT(Шаблон!G23,SEARCH(" ",Шаблон!G23)))</f>
        <v>А. Н. Лихачев</v>
      </c>
      <c r="U21" s="135"/>
      <c r="V21" s="135"/>
      <c r="W21" s="135"/>
    </row>
    <row r="22" customFormat="false" ht="18" hidden="false" customHeight="true" outlineLevel="0" collapsed="false">
      <c r="A22" s="123"/>
      <c r="B22" s="123"/>
      <c r="C22" s="123"/>
      <c r="D22" s="123"/>
      <c r="E22" s="123"/>
      <c r="F22" s="123"/>
      <c r="G22" s="123"/>
      <c r="H22" s="123"/>
      <c r="I22" s="123"/>
      <c r="J22" s="123"/>
      <c r="K22" s="124" t="s">
        <v>127</v>
      </c>
      <c r="L22" s="124"/>
      <c r="M22" s="124"/>
      <c r="N22" s="124"/>
      <c r="O22" s="124"/>
      <c r="P22" s="124"/>
      <c r="Q22" s="124"/>
      <c r="R22" s="124"/>
      <c r="S22" s="124"/>
      <c r="T22" s="124" t="s">
        <v>124</v>
      </c>
      <c r="U22" s="124"/>
      <c r="V22" s="124"/>
      <c r="W22" s="124"/>
    </row>
    <row r="23" customFormat="false" ht="42" hidden="false" customHeight="true" outlineLevel="0" collapsed="false">
      <c r="A23" s="143" t="s">
        <v>129</v>
      </c>
      <c r="B23" s="143"/>
      <c r="C23" s="143"/>
      <c r="D23" s="143"/>
      <c r="E23" s="143"/>
      <c r="F23" s="143"/>
      <c r="G23" s="143"/>
      <c r="H23" s="143"/>
      <c r="I23" s="144" t="str">
        <f aca="false">IF(Шаблон!C7="","",Шаблон!C7)</f>
        <v>Замена участка МН Альметьевск-Куйбышев 1, участок Альметьевск-Самара I (7-276 км) (60,63-74 км; 88,69-101,37 км; 103,16-105,12 км), Ду-800 мм. Реконструкция</v>
      </c>
      <c r="J23" s="14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  <c r="W23" s="144"/>
    </row>
    <row r="24" s="146" customFormat="true" ht="33.75" hidden="false" customHeight="true" outlineLevel="0" collapsed="false">
      <c r="A24" s="145" t="str">
        <f aca="false">IF(Шаблон!C6="","",Шаблон!C6)</f>
        <v/>
      </c>
      <c r="B24" s="145"/>
      <c r="C24" s="145"/>
      <c r="D24" s="145"/>
      <c r="E24" s="145"/>
      <c r="F24" s="145"/>
      <c r="G24" s="145"/>
      <c r="H24" s="145"/>
      <c r="I24" s="145"/>
      <c r="J24" s="145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  <c r="W24" s="145"/>
    </row>
    <row r="25" customFormat="false" ht="33" hidden="false" customHeight="true" outlineLevel="0" collapsed="false">
      <c r="A25" s="147" t="s">
        <v>130</v>
      </c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8" t="str">
        <f aca="false">IF(Шаблон!E49="","",Шаблон!E49)</f>
        <v>Неразрушающий контроль</v>
      </c>
      <c r="P25" s="148"/>
      <c r="Q25" s="148"/>
      <c r="R25" s="148"/>
      <c r="S25" s="148"/>
      <c r="T25" s="148"/>
      <c r="U25" s="148"/>
      <c r="V25" s="148"/>
      <c r="W25" s="148"/>
    </row>
    <row r="26" customFormat="false" ht="18.75" hidden="false" customHeight="true" outlineLevel="0" collapsed="false">
      <c r="B26" s="149"/>
      <c r="C26" s="149"/>
      <c r="D26" s="149"/>
      <c r="E26" s="149"/>
      <c r="F26" s="149"/>
      <c r="G26" s="149"/>
      <c r="H26" s="149"/>
      <c r="I26" s="149"/>
      <c r="J26" s="149"/>
      <c r="K26" s="150" t="s">
        <v>131</v>
      </c>
      <c r="L26" s="150"/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</row>
    <row r="27" s="146" customFormat="true" ht="24" hidden="false" customHeight="true" outlineLevel="0" collapsed="false">
      <c r="A27" s="151" t="s">
        <v>132</v>
      </c>
      <c r="B27" s="151"/>
      <c r="C27" s="151"/>
      <c r="D27" s="151"/>
      <c r="E27" s="151"/>
      <c r="F27" s="151"/>
      <c r="G27" s="151"/>
      <c r="H27" s="151"/>
      <c r="I27" s="151"/>
      <c r="J27" s="151"/>
      <c r="K27" s="151"/>
      <c r="L27" s="151"/>
      <c r="M27" s="151"/>
      <c r="N27" s="151"/>
      <c r="O27" s="151"/>
      <c r="P27" s="151"/>
      <c r="Q27" s="151"/>
      <c r="R27" s="151"/>
      <c r="S27" s="151"/>
      <c r="T27" s="151"/>
      <c r="U27" s="151"/>
      <c r="V27" s="151"/>
      <c r="W27" s="151"/>
    </row>
    <row r="28" customFormat="false" ht="24" hidden="false" customHeight="true" outlineLevel="0" collapsed="false">
      <c r="A28" s="152" t="s">
        <v>133</v>
      </c>
      <c r="B28" s="152" t="s">
        <v>134</v>
      </c>
      <c r="C28" s="152"/>
      <c r="D28" s="152"/>
      <c r="E28" s="152"/>
      <c r="F28" s="152"/>
      <c r="G28" s="152"/>
      <c r="H28" s="152"/>
      <c r="I28" s="152"/>
      <c r="J28" s="152"/>
      <c r="K28" s="152"/>
      <c r="L28" s="152"/>
      <c r="M28" s="152"/>
      <c r="N28" s="152"/>
      <c r="O28" s="152"/>
      <c r="P28" s="152" t="s">
        <v>105</v>
      </c>
      <c r="Q28" s="152"/>
      <c r="R28" s="152"/>
      <c r="S28" s="152"/>
      <c r="T28" s="152"/>
      <c r="U28" s="152" t="s">
        <v>135</v>
      </c>
      <c r="V28" s="152"/>
      <c r="W28" s="152"/>
    </row>
    <row r="29" customFormat="false" ht="48.75" hidden="false" customHeight="true" outlineLevel="0" collapsed="false">
      <c r="A29" s="152"/>
      <c r="B29" s="152"/>
      <c r="C29" s="152"/>
      <c r="D29" s="152"/>
      <c r="E29" s="152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152"/>
      <c r="R29" s="152"/>
      <c r="S29" s="152"/>
      <c r="T29" s="152"/>
      <c r="U29" s="152"/>
      <c r="V29" s="152"/>
      <c r="W29" s="152"/>
    </row>
    <row r="30" customFormat="false" ht="12" hidden="false" customHeight="true" outlineLevel="0" collapsed="false">
      <c r="A30" s="153" t="n">
        <v>1</v>
      </c>
      <c r="B30" s="154" t="n">
        <v>2</v>
      </c>
      <c r="C30" s="154"/>
      <c r="D30" s="154"/>
      <c r="E30" s="154"/>
      <c r="F30" s="154"/>
      <c r="G30" s="154"/>
      <c r="H30" s="154"/>
      <c r="I30" s="154"/>
      <c r="J30" s="154"/>
      <c r="K30" s="154"/>
      <c r="L30" s="154"/>
      <c r="M30" s="154"/>
      <c r="N30" s="154"/>
      <c r="O30" s="154"/>
      <c r="P30" s="154" t="n">
        <v>3</v>
      </c>
      <c r="Q30" s="154"/>
      <c r="R30" s="154"/>
      <c r="S30" s="154"/>
      <c r="T30" s="154"/>
      <c r="U30" s="153" t="n">
        <v>4</v>
      </c>
      <c r="V30" s="153"/>
      <c r="W30" s="153"/>
    </row>
    <row r="31" customFormat="false" ht="102.25" hidden="false" customHeight="true" outlineLevel="0" collapsed="false">
      <c r="A31" s="155" t="n">
        <v>1</v>
      </c>
      <c r="B31" s="156" t="str">
        <f aca="false">IF(Шаблон!B49="","",CONCATENATE(Шаблон!B49," ",INDEX('Признак замечания'!$F$1:$F$28,MATCH(Шаблон!C49,'Признак замечания'!$A$1:$A$28))))</f>
        <v>1. При проверке исполнительной документации ЛНК подрядной организации ООО «Инженерный центр "Гамма"», не обеспечена сохранность следующей документации, а именно: - до передачи радиографических снимков заказчику не предоставлен акт проведения ежемесячного теста на остаточный тиосульфат за январь 2020г (5% от общего числа снимков). Общее количество снимков составляет 106 шт. [13]</v>
      </c>
      <c r="C31" s="156"/>
      <c r="D31" s="156"/>
      <c r="E31" s="156"/>
      <c r="F31" s="156"/>
      <c r="G31" s="156"/>
      <c r="H31" s="156"/>
      <c r="I31" s="156"/>
      <c r="J31" s="156"/>
      <c r="K31" s="156"/>
      <c r="L31" s="156"/>
      <c r="M31" s="156"/>
      <c r="N31" s="156"/>
      <c r="O31" s="156"/>
      <c r="P31" s="157" t="str">
        <f aca="false">IF(Шаблон!B49="","",IF(Шаблон!G49="","отсутствует",Шаблон!G49))</f>
        <v>отсутствует</v>
      </c>
      <c r="Q31" s="157"/>
      <c r="R31" s="157"/>
      <c r="S31" s="157"/>
      <c r="T31" s="157"/>
      <c r="U31" s="158" t="str">
        <f aca="false">IF(Шаблон!F49="","",Шаблон!F49)</f>
        <v>1. п.7.11.5 РД-25.160.10-КТН-016-15 изм.1 п.15.3.4.6¶ОР-91.010.30-КТН-156-15 изм.2</v>
      </c>
      <c r="V31" s="158"/>
      <c r="W31" s="158"/>
    </row>
    <row r="32" customFormat="false" ht="15" hidden="true" customHeight="false" outlineLevel="0" collapsed="false">
      <c r="A32" s="155" t="n">
        <v>2</v>
      </c>
      <c r="B32" s="156" t="str">
        <f aca="false">IF(Шаблон!B50="","",CONCATENATE(Шаблон!B50," ",INDEX('Признак замечания'!$F$1:$F$28,MATCH(Шаблон!C50,'Признак замечания'!$A$1:$A$28))))</f>
        <v/>
      </c>
      <c r="C32" s="156"/>
      <c r="D32" s="156"/>
      <c r="E32" s="156"/>
      <c r="F32" s="156"/>
      <c r="G32" s="156"/>
      <c r="H32" s="156"/>
      <c r="I32" s="156"/>
      <c r="J32" s="156"/>
      <c r="K32" s="156"/>
      <c r="L32" s="156"/>
      <c r="M32" s="156"/>
      <c r="N32" s="156"/>
      <c r="O32" s="156"/>
      <c r="P32" s="157" t="str">
        <f aca="false">IF(Шаблон!B50="","",IF(Шаблон!G50="","отсутствует",Шаблон!G50))</f>
        <v/>
      </c>
      <c r="Q32" s="157"/>
      <c r="R32" s="157"/>
      <c r="S32" s="157"/>
      <c r="T32" s="157"/>
      <c r="U32" s="158" t="str">
        <f aca="false">IF(Шаблон!F50="","",Шаблон!F50)</f>
        <v/>
      </c>
      <c r="V32" s="158"/>
      <c r="W32" s="158"/>
    </row>
    <row r="33" customFormat="false" ht="15" hidden="true" customHeight="false" outlineLevel="0" collapsed="false">
      <c r="A33" s="155" t="n">
        <v>3</v>
      </c>
      <c r="B33" s="156" t="str">
        <f aca="false">IF(Шаблон!B51="","",CONCATENATE(Шаблон!B51," ",INDEX('Признак замечания'!$F$1:$F$28,MATCH(Шаблон!C51,'Признак замечания'!$A$1:$A$28))))</f>
        <v/>
      </c>
      <c r="C33" s="156"/>
      <c r="D33" s="156"/>
      <c r="E33" s="156"/>
      <c r="F33" s="156"/>
      <c r="G33" s="156"/>
      <c r="H33" s="156"/>
      <c r="I33" s="156"/>
      <c r="J33" s="156"/>
      <c r="K33" s="156"/>
      <c r="L33" s="156"/>
      <c r="M33" s="156"/>
      <c r="N33" s="156"/>
      <c r="O33" s="156"/>
      <c r="P33" s="157" t="str">
        <f aca="false">IF(Шаблон!B51="","",IF(Шаблон!G51="","отсутствует",Шаблон!G51))</f>
        <v/>
      </c>
      <c r="Q33" s="157"/>
      <c r="R33" s="157"/>
      <c r="S33" s="157"/>
      <c r="T33" s="157"/>
      <c r="U33" s="158" t="str">
        <f aca="false">IF(Шаблон!F51="","",Шаблон!F51)</f>
        <v/>
      </c>
      <c r="V33" s="158"/>
      <c r="W33" s="158"/>
    </row>
    <row r="34" customFormat="false" ht="15" hidden="true" customHeight="false" outlineLevel="0" collapsed="false">
      <c r="A34" s="155" t="n">
        <v>4</v>
      </c>
      <c r="B34" s="156" t="str">
        <f aca="false">IF(Шаблон!B52="","",CONCATENATE(Шаблон!B52," ",INDEX('Признак замечания'!$F$1:$F$28,MATCH(Шаблон!C52,'Признак замечания'!$A$1:$A$28))))</f>
        <v/>
      </c>
      <c r="C34" s="156"/>
      <c r="D34" s="156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7" t="str">
        <f aca="false">IF(Шаблон!B52="","",IF(Шаблон!G52="","отсутствует",Шаблон!G52))</f>
        <v/>
      </c>
      <c r="Q34" s="157"/>
      <c r="R34" s="157"/>
      <c r="S34" s="157"/>
      <c r="T34" s="157"/>
      <c r="U34" s="158" t="str">
        <f aca="false">IF(Шаблон!F52="","",Шаблон!F52)</f>
        <v/>
      </c>
      <c r="V34" s="158"/>
      <c r="W34" s="158"/>
    </row>
    <row r="35" customFormat="false" ht="15" hidden="true" customHeight="false" outlineLevel="0" collapsed="false">
      <c r="A35" s="155" t="n">
        <v>5</v>
      </c>
      <c r="B35" s="156" t="str">
        <f aca="false">IF(Шаблон!B53="","",CONCATENATE(Шаблон!B53," ",INDEX('Признак замечания'!$F$1:$F$28,MATCH(Шаблон!C53,'Признак замечания'!$A$1:$A$28))))</f>
        <v/>
      </c>
      <c r="C35" s="156"/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6"/>
      <c r="P35" s="157" t="str">
        <f aca="false">IF(Шаблон!B53="","",IF(Шаблон!G53="","отсутствует",Шаблон!G53))</f>
        <v/>
      </c>
      <c r="Q35" s="157"/>
      <c r="R35" s="157"/>
      <c r="S35" s="157"/>
      <c r="T35" s="157"/>
      <c r="U35" s="158" t="str">
        <f aca="false">IF(Шаблон!F53="","",Шаблон!F53)</f>
        <v/>
      </c>
      <c r="V35" s="158"/>
      <c r="W35" s="158"/>
    </row>
    <row r="36" customFormat="false" ht="15" hidden="true" customHeight="false" outlineLevel="0" collapsed="false">
      <c r="A36" s="155" t="n">
        <v>6</v>
      </c>
      <c r="B36" s="156" t="str">
        <f aca="false">IF(Шаблон!B54="","",CONCATENATE(Шаблон!B54," ",INDEX('Признак замечания'!$F$1:$F$28,MATCH(Шаблон!C54,'Признак замечания'!$A$1:$A$28))))</f>
        <v/>
      </c>
      <c r="C36" s="156"/>
      <c r="D36" s="156"/>
      <c r="E36" s="156"/>
      <c r="F36" s="156"/>
      <c r="G36" s="156"/>
      <c r="H36" s="156"/>
      <c r="I36" s="156"/>
      <c r="J36" s="156"/>
      <c r="K36" s="156"/>
      <c r="L36" s="156"/>
      <c r="M36" s="156"/>
      <c r="N36" s="156"/>
      <c r="O36" s="156"/>
      <c r="P36" s="157" t="str">
        <f aca="false">IF(Шаблон!B54="","",IF(Шаблон!G54="","отсутствует",Шаблон!G54))</f>
        <v/>
      </c>
      <c r="Q36" s="157"/>
      <c r="R36" s="157"/>
      <c r="S36" s="157"/>
      <c r="T36" s="157"/>
      <c r="U36" s="158" t="str">
        <f aca="false">IF(Шаблон!F54="","",Шаблон!F54)</f>
        <v/>
      </c>
      <c r="V36" s="158"/>
      <c r="W36" s="158"/>
    </row>
    <row r="37" customFormat="false" ht="15" hidden="true" customHeight="false" outlineLevel="0" collapsed="false">
      <c r="A37" s="155" t="n">
        <v>7</v>
      </c>
      <c r="B37" s="156" t="str">
        <f aca="false">IF(Шаблон!B55="","",CONCATENATE(Шаблон!B55," ",INDEX('Признак замечания'!$F$1:$F$28,MATCH(Шаблон!C55,'Признак замечания'!$A$1:$A$28))))</f>
        <v/>
      </c>
      <c r="C37" s="156"/>
      <c r="D37" s="156"/>
      <c r="E37" s="156"/>
      <c r="F37" s="156"/>
      <c r="G37" s="156"/>
      <c r="H37" s="156"/>
      <c r="I37" s="156"/>
      <c r="J37" s="156"/>
      <c r="K37" s="156"/>
      <c r="L37" s="156"/>
      <c r="M37" s="156"/>
      <c r="N37" s="156"/>
      <c r="O37" s="156"/>
      <c r="P37" s="157" t="str">
        <f aca="false">IF(Шаблон!B55="","",IF(Шаблон!G55="","отсутствует",Шаблон!G55))</f>
        <v/>
      </c>
      <c r="Q37" s="157"/>
      <c r="R37" s="157"/>
      <c r="S37" s="157"/>
      <c r="T37" s="157"/>
      <c r="U37" s="158" t="str">
        <f aca="false">IF(Шаблон!F55="","",Шаблон!F55)</f>
        <v/>
      </c>
      <c r="V37" s="158"/>
      <c r="W37" s="158"/>
    </row>
    <row r="38" customFormat="false" ht="15" hidden="true" customHeight="false" outlineLevel="0" collapsed="false">
      <c r="A38" s="155" t="n">
        <v>8</v>
      </c>
      <c r="B38" s="156" t="str">
        <f aca="false">IF(Шаблон!B56="","",CONCATENATE(Шаблон!B56," ",INDEX('Признак замечания'!$F$1:$F$28,MATCH(Шаблон!C56,'Признак замечания'!$A$1:$A$28))))</f>
        <v/>
      </c>
      <c r="C38" s="156"/>
      <c r="D38" s="156"/>
      <c r="E38" s="156"/>
      <c r="F38" s="156"/>
      <c r="G38" s="156"/>
      <c r="H38" s="156"/>
      <c r="I38" s="156"/>
      <c r="J38" s="156"/>
      <c r="K38" s="156"/>
      <c r="L38" s="156"/>
      <c r="M38" s="156"/>
      <c r="N38" s="156"/>
      <c r="O38" s="156"/>
      <c r="P38" s="157" t="str">
        <f aca="false">IF(Шаблон!B56="","",IF(Шаблон!G56="","отсутствует",Шаблон!G56))</f>
        <v/>
      </c>
      <c r="Q38" s="157"/>
      <c r="R38" s="157"/>
      <c r="S38" s="157"/>
      <c r="T38" s="157"/>
      <c r="U38" s="158" t="str">
        <f aca="false">IF(Шаблон!F56="","",Шаблон!F56)</f>
        <v/>
      </c>
      <c r="V38" s="158"/>
      <c r="W38" s="158"/>
    </row>
    <row r="39" customFormat="false" ht="15" hidden="true" customHeight="false" outlineLevel="0" collapsed="false">
      <c r="A39" s="155" t="n">
        <v>9</v>
      </c>
      <c r="B39" s="156" t="str">
        <f aca="false">IF(Шаблон!B57="","",CONCATENATE(Шаблон!B57," ",INDEX('Признак замечания'!$F$1:$F$28,MATCH(Шаблон!C57,'Признак замечания'!$A$1:$A$28))))</f>
        <v/>
      </c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  <c r="N39" s="156"/>
      <c r="O39" s="156"/>
      <c r="P39" s="157" t="str">
        <f aca="false">IF(Шаблон!B57="","",IF(Шаблон!G57="","отсутствует",Шаблон!G57))</f>
        <v/>
      </c>
      <c r="Q39" s="157"/>
      <c r="R39" s="157"/>
      <c r="S39" s="157"/>
      <c r="T39" s="157"/>
      <c r="U39" s="158" t="str">
        <f aca="false">IF(Шаблон!F57="","",Шаблон!F57)</f>
        <v/>
      </c>
      <c r="V39" s="158"/>
      <c r="W39" s="158"/>
    </row>
    <row r="40" customFormat="false" ht="15" hidden="true" customHeight="false" outlineLevel="0" collapsed="false">
      <c r="A40" s="155" t="n">
        <v>10</v>
      </c>
      <c r="B40" s="156" t="str">
        <f aca="false">IF(Шаблон!B58="","",CONCATENATE(Шаблон!B58," ",INDEX('Признак замечания'!$F$1:$F$28,MATCH(Шаблон!C58,'Признак замечания'!$A$1:$A$28))))</f>
        <v/>
      </c>
      <c r="C40" s="156"/>
      <c r="D40" s="156"/>
      <c r="E40" s="156"/>
      <c r="F40" s="156"/>
      <c r="G40" s="156"/>
      <c r="H40" s="156"/>
      <c r="I40" s="156"/>
      <c r="J40" s="156"/>
      <c r="K40" s="156"/>
      <c r="L40" s="156"/>
      <c r="M40" s="156"/>
      <c r="N40" s="156"/>
      <c r="O40" s="156"/>
      <c r="P40" s="157" t="str">
        <f aca="false">IF(Шаблон!B58="","",IF(Шаблон!G58="","отсутствует",Шаблон!G58))</f>
        <v/>
      </c>
      <c r="Q40" s="157"/>
      <c r="R40" s="157"/>
      <c r="S40" s="157"/>
      <c r="T40" s="157"/>
      <c r="U40" s="158" t="str">
        <f aca="false">IF(Шаблон!F58="","",Шаблон!F58)</f>
        <v/>
      </c>
      <c r="V40" s="158"/>
      <c r="W40" s="158"/>
    </row>
    <row r="41" customFormat="false" ht="15" hidden="true" customHeight="false" outlineLevel="0" collapsed="false">
      <c r="A41" s="155" t="n">
        <v>11</v>
      </c>
      <c r="B41" s="156" t="str">
        <f aca="false">IF(Шаблон!B59="","",CONCATENATE(Шаблон!B59," ",INDEX('Признак замечания'!$F$1:$F$28,MATCH(Шаблон!C59,'Признак замечания'!$A$1:$A$28))))</f>
        <v/>
      </c>
      <c r="C41" s="156"/>
      <c r="D41" s="156"/>
      <c r="E41" s="156"/>
      <c r="F41" s="156"/>
      <c r="G41" s="156"/>
      <c r="H41" s="156"/>
      <c r="I41" s="156"/>
      <c r="J41" s="156"/>
      <c r="K41" s="156"/>
      <c r="L41" s="156"/>
      <c r="M41" s="156"/>
      <c r="N41" s="156"/>
      <c r="O41" s="156"/>
      <c r="P41" s="157" t="str">
        <f aca="false">IF(Шаблон!B59="","",IF(Шаблон!G59="","отсутствует",Шаблон!G59))</f>
        <v/>
      </c>
      <c r="Q41" s="157"/>
      <c r="R41" s="157"/>
      <c r="S41" s="157"/>
      <c r="T41" s="157"/>
      <c r="U41" s="158" t="str">
        <f aca="false">IF(Шаблон!F59="","",Шаблон!F59)</f>
        <v/>
      </c>
      <c r="V41" s="158"/>
      <c r="W41" s="158"/>
    </row>
    <row r="42" customFormat="false" ht="15" hidden="true" customHeight="false" outlineLevel="0" collapsed="false">
      <c r="A42" s="155" t="n">
        <v>12</v>
      </c>
      <c r="B42" s="156" t="str">
        <f aca="false">IF(Шаблон!B60="","",CONCATENATE(Шаблон!B60," ",INDEX('Признак замечания'!$F$1:$F$28,MATCH(Шаблон!C60,'Признак замечания'!$A$1:$A$28))))</f>
        <v/>
      </c>
      <c r="C42" s="156"/>
      <c r="D42" s="156"/>
      <c r="E42" s="156"/>
      <c r="F42" s="156"/>
      <c r="G42" s="156"/>
      <c r="H42" s="156"/>
      <c r="I42" s="156"/>
      <c r="J42" s="156"/>
      <c r="K42" s="156"/>
      <c r="L42" s="156"/>
      <c r="M42" s="156"/>
      <c r="N42" s="156"/>
      <c r="O42" s="156"/>
      <c r="P42" s="157" t="str">
        <f aca="false">IF(Шаблон!B60="","",IF(Шаблон!G60="","отсутствует",Шаблон!G60))</f>
        <v/>
      </c>
      <c r="Q42" s="157"/>
      <c r="R42" s="157"/>
      <c r="S42" s="157"/>
      <c r="T42" s="157"/>
      <c r="U42" s="158" t="str">
        <f aca="false">IF(Шаблон!F60="","",Шаблон!F60)</f>
        <v/>
      </c>
      <c r="V42" s="158"/>
      <c r="W42" s="158"/>
    </row>
    <row r="43" customFormat="false" ht="15" hidden="true" customHeight="false" outlineLevel="0" collapsed="false">
      <c r="A43" s="155" t="n">
        <v>13</v>
      </c>
      <c r="B43" s="156" t="str">
        <f aca="false">IF(Шаблон!B61="","",CONCATENATE(Шаблон!B61," ",INDEX('Признак замечания'!$F$1:$F$28,MATCH(Шаблон!C61,'Признак замечания'!$A$1:$A$28))))</f>
        <v/>
      </c>
      <c r="C43" s="156"/>
      <c r="D43" s="156"/>
      <c r="E43" s="156"/>
      <c r="F43" s="156"/>
      <c r="G43" s="156"/>
      <c r="H43" s="156"/>
      <c r="I43" s="156"/>
      <c r="J43" s="156"/>
      <c r="K43" s="156"/>
      <c r="L43" s="156"/>
      <c r="M43" s="156"/>
      <c r="N43" s="156"/>
      <c r="O43" s="156"/>
      <c r="P43" s="157" t="str">
        <f aca="false">IF(Шаблон!B61="","",IF(Шаблон!G61="","отсутствует",Шаблон!G61))</f>
        <v/>
      </c>
      <c r="Q43" s="157"/>
      <c r="R43" s="157"/>
      <c r="S43" s="157"/>
      <c r="T43" s="157"/>
      <c r="U43" s="158" t="str">
        <f aca="false">IF(Шаблон!F61="","",Шаблон!F61)</f>
        <v/>
      </c>
      <c r="V43" s="158"/>
      <c r="W43" s="158"/>
    </row>
    <row r="44" customFormat="false" ht="15" hidden="true" customHeight="false" outlineLevel="0" collapsed="false">
      <c r="A44" s="155" t="n">
        <v>14</v>
      </c>
      <c r="B44" s="156" t="str">
        <f aca="false">IF(Шаблон!B62="","",CONCATENATE(Шаблон!B62," ",INDEX('Признак замечания'!$F$1:$F$28,MATCH(Шаблон!C62,'Признак замечания'!$A$1:$A$28))))</f>
        <v/>
      </c>
      <c r="C44" s="156"/>
      <c r="D44" s="156"/>
      <c r="E44" s="156"/>
      <c r="F44" s="156"/>
      <c r="G44" s="156"/>
      <c r="H44" s="156"/>
      <c r="I44" s="156"/>
      <c r="J44" s="156"/>
      <c r="K44" s="156"/>
      <c r="L44" s="156"/>
      <c r="M44" s="156"/>
      <c r="N44" s="156"/>
      <c r="O44" s="156"/>
      <c r="P44" s="157" t="str">
        <f aca="false">IF(Шаблон!B62="","",IF(Шаблон!G62="","отсутствует",Шаблон!G62))</f>
        <v/>
      </c>
      <c r="Q44" s="157"/>
      <c r="R44" s="157"/>
      <c r="S44" s="157"/>
      <c r="T44" s="157"/>
      <c r="U44" s="158" t="str">
        <f aca="false">IF(Шаблон!F62="","",Шаблон!F62)</f>
        <v/>
      </c>
      <c r="V44" s="158"/>
      <c r="W44" s="158"/>
    </row>
    <row r="45" customFormat="false" ht="15" hidden="true" customHeight="false" outlineLevel="0" collapsed="false">
      <c r="A45" s="155" t="n">
        <v>15</v>
      </c>
      <c r="B45" s="156" t="str">
        <f aca="false">IF(Шаблон!B63="","",CONCATENATE(Шаблон!B63," ",INDEX('Признак замечания'!$F$1:$F$28,MATCH(Шаблон!C63,'Признак замечания'!$A$1:$A$28))))</f>
        <v/>
      </c>
      <c r="C45" s="156"/>
      <c r="D45" s="156"/>
      <c r="E45" s="156"/>
      <c r="F45" s="156"/>
      <c r="G45" s="156"/>
      <c r="H45" s="156"/>
      <c r="I45" s="156"/>
      <c r="J45" s="156"/>
      <c r="K45" s="156"/>
      <c r="L45" s="156"/>
      <c r="M45" s="156"/>
      <c r="N45" s="156"/>
      <c r="O45" s="156"/>
      <c r="P45" s="157" t="str">
        <f aca="false">IF(Шаблон!B63="","",IF(Шаблон!G63="","отсутствует",Шаблон!G63))</f>
        <v/>
      </c>
      <c r="Q45" s="157"/>
      <c r="R45" s="157"/>
      <c r="S45" s="157"/>
      <c r="T45" s="157"/>
      <c r="U45" s="158" t="str">
        <f aca="false">IF(Шаблон!F63="","",Шаблон!F63)</f>
        <v/>
      </c>
      <c r="V45" s="158"/>
      <c r="W45" s="158"/>
    </row>
    <row r="46" customFormat="false" ht="16.5" hidden="true" customHeight="true" outlineLevel="0" collapsed="false">
      <c r="A46" s="155" t="n">
        <v>16</v>
      </c>
      <c r="B46" s="156" t="str">
        <f aca="false">IF(Шаблон!B64="","",CONCATENATE(Шаблон!B64," ",INDEX('Признак замечания'!$F$1:$F$28,MATCH(Шаблон!C64,'Признак замечания'!$A$1:$A$28))))</f>
        <v/>
      </c>
      <c r="C46" s="156"/>
      <c r="D46" s="156"/>
      <c r="E46" s="156"/>
      <c r="F46" s="156"/>
      <c r="G46" s="156"/>
      <c r="H46" s="156"/>
      <c r="I46" s="156"/>
      <c r="J46" s="156"/>
      <c r="K46" s="156"/>
      <c r="L46" s="156"/>
      <c r="M46" s="156"/>
      <c r="N46" s="156"/>
      <c r="O46" s="156"/>
      <c r="P46" s="157" t="str">
        <f aca="false">IF(Шаблон!B64="","",IF(Шаблон!G64="","отсутствует",Шаблон!G64))</f>
        <v/>
      </c>
      <c r="Q46" s="157"/>
      <c r="R46" s="157"/>
      <c r="S46" s="157"/>
      <c r="T46" s="157"/>
      <c r="U46" s="158" t="str">
        <f aca="false">IF(Шаблон!F64="","",Шаблон!F64)</f>
        <v/>
      </c>
      <c r="V46" s="158"/>
      <c r="W46" s="158"/>
    </row>
    <row r="47" customFormat="false" ht="15" hidden="true" customHeight="false" outlineLevel="0" collapsed="false">
      <c r="A47" s="155" t="n">
        <v>17</v>
      </c>
      <c r="B47" s="156" t="str">
        <f aca="false">IF(Шаблон!B65="","",CONCATENATE(Шаблон!B65," ",INDEX('Признак замечания'!$F$1:$F$28,MATCH(Шаблон!C65,'Признак замечания'!$A$1:$A$28))))</f>
        <v/>
      </c>
      <c r="C47" s="156"/>
      <c r="D47" s="156"/>
      <c r="E47" s="156"/>
      <c r="F47" s="156"/>
      <c r="G47" s="156"/>
      <c r="H47" s="156"/>
      <c r="I47" s="156"/>
      <c r="J47" s="156"/>
      <c r="K47" s="156"/>
      <c r="L47" s="156"/>
      <c r="M47" s="156"/>
      <c r="N47" s="156"/>
      <c r="O47" s="156"/>
      <c r="P47" s="157" t="str">
        <f aca="false">IF(Шаблон!B65="","",IF(Шаблон!G65="","отсутствует",Шаблон!G65))</f>
        <v/>
      </c>
      <c r="Q47" s="157"/>
      <c r="R47" s="157"/>
      <c r="S47" s="157"/>
      <c r="T47" s="157"/>
      <c r="U47" s="158" t="str">
        <f aca="false">IF(Шаблон!F65="","",Шаблон!F65)</f>
        <v/>
      </c>
      <c r="V47" s="158"/>
      <c r="W47" s="158"/>
    </row>
    <row r="48" customFormat="false" ht="15" hidden="true" customHeight="false" outlineLevel="0" collapsed="false">
      <c r="A48" s="155" t="n">
        <v>18</v>
      </c>
      <c r="B48" s="156" t="str">
        <f aca="false">IF(Шаблон!B66="","",CONCATENATE(Шаблон!B66," ",INDEX('Признак замечания'!$F$1:$F$28,MATCH(Шаблон!C66,'Признак замечания'!$A$1:$A$28))))</f>
        <v/>
      </c>
      <c r="C48" s="156"/>
      <c r="D48" s="156"/>
      <c r="E48" s="156"/>
      <c r="F48" s="156"/>
      <c r="G48" s="156"/>
      <c r="H48" s="156"/>
      <c r="I48" s="156"/>
      <c r="J48" s="156"/>
      <c r="K48" s="156"/>
      <c r="L48" s="156"/>
      <c r="M48" s="156"/>
      <c r="N48" s="156"/>
      <c r="O48" s="156"/>
      <c r="P48" s="157" t="str">
        <f aca="false">IF(Шаблон!B66="","",IF(Шаблон!G66="","отсутствует",Шаблон!G66))</f>
        <v/>
      </c>
      <c r="Q48" s="157"/>
      <c r="R48" s="157"/>
      <c r="S48" s="157"/>
      <c r="T48" s="157"/>
      <c r="U48" s="158" t="str">
        <f aca="false">IF(Шаблон!F66="","",Шаблон!F66)</f>
        <v/>
      </c>
      <c r="V48" s="158"/>
      <c r="W48" s="158"/>
    </row>
    <row r="49" customFormat="false" ht="15" hidden="true" customHeight="false" outlineLevel="0" collapsed="false">
      <c r="A49" s="155" t="n">
        <v>19</v>
      </c>
      <c r="B49" s="156" t="str">
        <f aca="false">IF(Шаблон!B67="","",CONCATENATE(Шаблон!B67," ",INDEX('Признак замечания'!$F$1:$F$28,MATCH(Шаблон!C67,'Признак замечания'!$A$1:$A$28))))</f>
        <v/>
      </c>
      <c r="C49" s="156"/>
      <c r="D49" s="156"/>
      <c r="E49" s="156"/>
      <c r="F49" s="156"/>
      <c r="G49" s="156"/>
      <c r="H49" s="156"/>
      <c r="I49" s="156"/>
      <c r="J49" s="156"/>
      <c r="K49" s="156"/>
      <c r="L49" s="156"/>
      <c r="M49" s="156"/>
      <c r="N49" s="156"/>
      <c r="O49" s="156"/>
      <c r="P49" s="157" t="str">
        <f aca="false">IF(Шаблон!B67="","",IF(Шаблон!G67="","отсутствует",Шаблон!G67))</f>
        <v/>
      </c>
      <c r="Q49" s="157"/>
      <c r="R49" s="157"/>
      <c r="S49" s="157"/>
      <c r="T49" s="157"/>
      <c r="U49" s="158" t="str">
        <f aca="false">IF(Шаблон!F67="","",Шаблон!F67)</f>
        <v/>
      </c>
      <c r="V49" s="158"/>
      <c r="W49" s="158"/>
    </row>
    <row r="50" customFormat="false" ht="15" hidden="true" customHeight="false" outlineLevel="0" collapsed="false">
      <c r="A50" s="155" t="n">
        <v>20</v>
      </c>
      <c r="B50" s="156" t="str">
        <f aca="false">IF(Шаблон!B68="","",CONCATENATE(Шаблон!B68," ",INDEX('Признак замечания'!$F$1:$F$28,MATCH(Шаблон!C68,'Признак замечания'!$A$1:$A$28))))</f>
        <v/>
      </c>
      <c r="C50" s="156"/>
      <c r="D50" s="156"/>
      <c r="E50" s="156"/>
      <c r="F50" s="156"/>
      <c r="G50" s="156"/>
      <c r="H50" s="156"/>
      <c r="I50" s="156"/>
      <c r="J50" s="156"/>
      <c r="K50" s="156"/>
      <c r="L50" s="156"/>
      <c r="M50" s="156"/>
      <c r="N50" s="156"/>
      <c r="O50" s="156"/>
      <c r="P50" s="157" t="str">
        <f aca="false">IF(Шаблон!B68="","",IF(Шаблон!G68="","отсутствует",Шаблон!G68))</f>
        <v/>
      </c>
      <c r="Q50" s="157"/>
      <c r="R50" s="157"/>
      <c r="S50" s="157"/>
      <c r="T50" s="157"/>
      <c r="U50" s="158" t="str">
        <f aca="false">IF(Шаблон!F68="","",Шаблон!F68)</f>
        <v/>
      </c>
      <c r="V50" s="158"/>
      <c r="W50" s="158"/>
    </row>
    <row r="51" customFormat="false" ht="15" hidden="true" customHeight="false" outlineLevel="0" collapsed="false">
      <c r="A51" s="155" t="n">
        <v>21</v>
      </c>
      <c r="B51" s="156" t="str">
        <f aca="false">IF(Шаблон!B69="","",CONCATENATE(Шаблон!B69," ",INDEX('Признак замечания'!$F$1:$F$28,MATCH(Шаблон!C69,'Признак замечания'!$A$1:$A$28))))</f>
        <v/>
      </c>
      <c r="C51" s="156"/>
      <c r="D51" s="156"/>
      <c r="E51" s="156"/>
      <c r="F51" s="156"/>
      <c r="G51" s="156"/>
      <c r="H51" s="156"/>
      <c r="I51" s="156"/>
      <c r="J51" s="156"/>
      <c r="K51" s="156"/>
      <c r="L51" s="156"/>
      <c r="M51" s="156"/>
      <c r="N51" s="156"/>
      <c r="O51" s="156"/>
      <c r="P51" s="157" t="str">
        <f aca="false">IF(Шаблон!B69="","",IF(Шаблон!G69="","отсутствует",Шаблон!G69))</f>
        <v/>
      </c>
      <c r="Q51" s="157"/>
      <c r="R51" s="157"/>
      <c r="S51" s="157"/>
      <c r="T51" s="157"/>
      <c r="U51" s="158" t="str">
        <f aca="false">IF(Шаблон!F69="","",Шаблон!F69)</f>
        <v/>
      </c>
      <c r="V51" s="158"/>
      <c r="W51" s="158"/>
    </row>
    <row r="52" customFormat="false" ht="15" hidden="true" customHeight="false" outlineLevel="0" collapsed="false">
      <c r="A52" s="155" t="n">
        <v>22</v>
      </c>
      <c r="B52" s="156" t="str">
        <f aca="false">IF(Шаблон!B70="","",CONCATENATE(Шаблон!B70," ",INDEX('Признак замечания'!$F$1:$F$28,MATCH(Шаблон!C70,'Признак замечания'!$A$1:$A$28))))</f>
        <v/>
      </c>
      <c r="C52" s="156"/>
      <c r="D52" s="156"/>
      <c r="E52" s="156"/>
      <c r="F52" s="156"/>
      <c r="G52" s="156"/>
      <c r="H52" s="156"/>
      <c r="I52" s="156"/>
      <c r="J52" s="156"/>
      <c r="K52" s="156"/>
      <c r="L52" s="156"/>
      <c r="M52" s="156"/>
      <c r="N52" s="156"/>
      <c r="O52" s="156"/>
      <c r="P52" s="157" t="str">
        <f aca="false">IF(Шаблон!B70="","",IF(Шаблон!G70="","отсутствует",Шаблон!G70))</f>
        <v/>
      </c>
      <c r="Q52" s="157"/>
      <c r="R52" s="157"/>
      <c r="S52" s="157"/>
      <c r="T52" s="157"/>
      <c r="U52" s="158" t="str">
        <f aca="false">IF(Шаблон!F70="","",Шаблон!F70)</f>
        <v/>
      </c>
      <c r="V52" s="158"/>
      <c r="W52" s="158"/>
    </row>
    <row r="53" customFormat="false" ht="15" hidden="true" customHeight="false" outlineLevel="0" collapsed="false">
      <c r="A53" s="155" t="n">
        <v>23</v>
      </c>
      <c r="B53" s="156" t="str">
        <f aca="false">IF(Шаблон!B71="","",CONCATENATE(Шаблон!B71," ",INDEX('Признак замечания'!$F$1:$F$28,MATCH(Шаблон!C71,'Признак замечания'!$A$1:$A$28))))</f>
        <v/>
      </c>
      <c r="C53" s="156"/>
      <c r="D53" s="156"/>
      <c r="E53" s="156"/>
      <c r="F53" s="156"/>
      <c r="G53" s="156"/>
      <c r="H53" s="156"/>
      <c r="I53" s="156"/>
      <c r="J53" s="156"/>
      <c r="K53" s="156"/>
      <c r="L53" s="156"/>
      <c r="M53" s="156"/>
      <c r="N53" s="156"/>
      <c r="O53" s="156"/>
      <c r="P53" s="157" t="str">
        <f aca="false">IF(Шаблон!B71="","",IF(Шаблон!G71="","отсутствует",Шаблон!G71))</f>
        <v/>
      </c>
      <c r="Q53" s="157"/>
      <c r="R53" s="157"/>
      <c r="S53" s="157"/>
      <c r="T53" s="157"/>
      <c r="U53" s="158" t="str">
        <f aca="false">IF(Шаблон!F71="","",Шаблон!F71)</f>
        <v/>
      </c>
      <c r="V53" s="158"/>
      <c r="W53" s="158"/>
    </row>
    <row r="54" customFormat="false" ht="15" hidden="true" customHeight="false" outlineLevel="0" collapsed="false">
      <c r="A54" s="155" t="n">
        <v>24</v>
      </c>
      <c r="B54" s="156" t="str">
        <f aca="false">IF(Шаблон!B72="","",CONCATENATE(Шаблон!B72," ",INDEX('Признак замечания'!$F$1:$F$28,MATCH(Шаблон!C72,'Признак замечания'!$A$1:$A$28))))</f>
        <v/>
      </c>
      <c r="C54" s="156"/>
      <c r="D54" s="156"/>
      <c r="E54" s="156"/>
      <c r="F54" s="156"/>
      <c r="G54" s="156"/>
      <c r="H54" s="156"/>
      <c r="I54" s="156"/>
      <c r="J54" s="156"/>
      <c r="K54" s="156"/>
      <c r="L54" s="156"/>
      <c r="M54" s="156"/>
      <c r="N54" s="156"/>
      <c r="O54" s="156"/>
      <c r="P54" s="157" t="str">
        <f aca="false">IF(Шаблон!B72="","",IF(Шаблон!G72="","отсутствует",Шаблон!G72))</f>
        <v/>
      </c>
      <c r="Q54" s="157"/>
      <c r="R54" s="157"/>
      <c r="S54" s="157"/>
      <c r="T54" s="157"/>
      <c r="U54" s="158" t="str">
        <f aca="false">IF(Шаблон!F72="","",Шаблон!F72)</f>
        <v/>
      </c>
      <c r="V54" s="158"/>
      <c r="W54" s="158"/>
    </row>
    <row r="55" customFormat="false" ht="15" hidden="true" customHeight="false" outlineLevel="0" collapsed="false">
      <c r="A55" s="155" t="n">
        <v>25</v>
      </c>
      <c r="B55" s="156" t="str">
        <f aca="false">IF(Шаблон!B73="","",CONCATENATE(Шаблон!B73," ",INDEX('Признак замечания'!$F$1:$F$28,MATCH(Шаблон!C73,'Признак замечания'!$A$1:$A$28))))</f>
        <v/>
      </c>
      <c r="C55" s="156"/>
      <c r="D55" s="156"/>
      <c r="E55" s="156"/>
      <c r="F55" s="156"/>
      <c r="G55" s="156"/>
      <c r="H55" s="156"/>
      <c r="I55" s="156"/>
      <c r="J55" s="156"/>
      <c r="K55" s="156"/>
      <c r="L55" s="156"/>
      <c r="M55" s="156"/>
      <c r="N55" s="156"/>
      <c r="O55" s="156"/>
      <c r="P55" s="157" t="str">
        <f aca="false">IF(Шаблон!B73="","",IF(Шаблон!G73="","отсутствует",Шаблон!G73))</f>
        <v/>
      </c>
      <c r="Q55" s="157"/>
      <c r="R55" s="157"/>
      <c r="S55" s="157"/>
      <c r="T55" s="157"/>
      <c r="U55" s="158" t="str">
        <f aca="false">IF(Шаблон!F73="","",Шаблон!F73)</f>
        <v/>
      </c>
      <c r="V55" s="158"/>
      <c r="W55" s="158"/>
    </row>
    <row r="56" customFormat="false" ht="15" hidden="true" customHeight="false" outlineLevel="0" collapsed="false">
      <c r="A56" s="155" t="n">
        <v>26</v>
      </c>
      <c r="B56" s="156" t="str">
        <f aca="false">IF(Шаблон!B74="","",CONCATENATE(Шаблон!B74," ",INDEX('Признак замечания'!$F$1:$F$28,MATCH(Шаблон!C74,'Признак замечания'!$A$1:$A$28))))</f>
        <v/>
      </c>
      <c r="C56" s="156"/>
      <c r="D56" s="156"/>
      <c r="E56" s="156"/>
      <c r="F56" s="156"/>
      <c r="G56" s="156"/>
      <c r="H56" s="156"/>
      <c r="I56" s="156"/>
      <c r="J56" s="156"/>
      <c r="K56" s="156"/>
      <c r="L56" s="156"/>
      <c r="M56" s="156"/>
      <c r="N56" s="156"/>
      <c r="O56" s="156"/>
      <c r="P56" s="157" t="str">
        <f aca="false">IF(Шаблон!B74="","",IF(Шаблон!G74="","отсутствует",Шаблон!G74))</f>
        <v/>
      </c>
      <c r="Q56" s="157"/>
      <c r="R56" s="157"/>
      <c r="S56" s="157"/>
      <c r="T56" s="157"/>
      <c r="U56" s="158" t="str">
        <f aca="false">IF(Шаблон!F74="","",Шаблон!F74)</f>
        <v/>
      </c>
      <c r="V56" s="158"/>
      <c r="W56" s="158"/>
    </row>
    <row r="57" customFormat="false" ht="15" hidden="true" customHeight="false" outlineLevel="0" collapsed="false">
      <c r="A57" s="155" t="n">
        <v>27</v>
      </c>
      <c r="B57" s="156" t="str">
        <f aca="false">IF(Шаблон!B75="","",CONCATENATE(Шаблон!B75," ",INDEX('Признак замечания'!$F$1:$F$28,MATCH(Шаблон!C75,'Признак замечания'!$A$1:$A$28))))</f>
        <v/>
      </c>
      <c r="C57" s="156"/>
      <c r="D57" s="156"/>
      <c r="E57" s="156"/>
      <c r="F57" s="156"/>
      <c r="G57" s="156"/>
      <c r="H57" s="156"/>
      <c r="I57" s="156"/>
      <c r="J57" s="156"/>
      <c r="K57" s="156"/>
      <c r="L57" s="156"/>
      <c r="M57" s="156"/>
      <c r="N57" s="156"/>
      <c r="O57" s="156"/>
      <c r="P57" s="157" t="str">
        <f aca="false">IF(Шаблон!B75="","",IF(Шаблон!G75="","отсутствует",Шаблон!G75))</f>
        <v/>
      </c>
      <c r="Q57" s="157"/>
      <c r="R57" s="157"/>
      <c r="S57" s="157"/>
      <c r="T57" s="157"/>
      <c r="U57" s="158" t="str">
        <f aca="false">IF(Шаблон!F75="","",Шаблон!F75)</f>
        <v/>
      </c>
      <c r="V57" s="158"/>
      <c r="W57" s="158"/>
    </row>
    <row r="58" customFormat="false" ht="15" hidden="true" customHeight="false" outlineLevel="0" collapsed="false">
      <c r="A58" s="155" t="n">
        <v>28</v>
      </c>
      <c r="B58" s="156" t="str">
        <f aca="false">IF(Шаблон!B76="","",CONCATENATE(Шаблон!B76," ",INDEX('Признак замечания'!$F$1:$F$28,MATCH(Шаблон!C76,'Признак замечания'!$A$1:$A$28))))</f>
        <v/>
      </c>
      <c r="C58" s="156"/>
      <c r="D58" s="156"/>
      <c r="E58" s="156"/>
      <c r="F58" s="156"/>
      <c r="G58" s="156"/>
      <c r="H58" s="156"/>
      <c r="I58" s="156"/>
      <c r="J58" s="156"/>
      <c r="K58" s="156"/>
      <c r="L58" s="156"/>
      <c r="M58" s="156"/>
      <c r="N58" s="156"/>
      <c r="O58" s="156"/>
      <c r="P58" s="157" t="str">
        <f aca="false">IF(Шаблон!B76="","",IF(Шаблон!G76="","отсутствует",Шаблон!G76))</f>
        <v/>
      </c>
      <c r="Q58" s="157"/>
      <c r="R58" s="157"/>
      <c r="S58" s="157"/>
      <c r="T58" s="157"/>
      <c r="U58" s="158" t="str">
        <f aca="false">IF(Шаблон!F76="","",Шаблон!F76)</f>
        <v/>
      </c>
      <c r="V58" s="158"/>
      <c r="W58" s="158"/>
    </row>
    <row r="59" customFormat="false" ht="15" hidden="true" customHeight="false" outlineLevel="0" collapsed="false">
      <c r="A59" s="155" t="n">
        <v>29</v>
      </c>
      <c r="B59" s="156" t="str">
        <f aca="false">IF(Шаблон!B77="","",CONCATENATE(Шаблон!B77," ",INDEX('Признак замечания'!$F$1:$F$28,MATCH(Шаблон!C77,'Признак замечания'!$A$1:$A$28))))</f>
        <v/>
      </c>
      <c r="C59" s="156"/>
      <c r="D59" s="156"/>
      <c r="E59" s="156"/>
      <c r="F59" s="156"/>
      <c r="G59" s="156"/>
      <c r="H59" s="156"/>
      <c r="I59" s="156"/>
      <c r="J59" s="156"/>
      <c r="K59" s="156"/>
      <c r="L59" s="156"/>
      <c r="M59" s="156"/>
      <c r="N59" s="156"/>
      <c r="O59" s="156"/>
      <c r="P59" s="157" t="str">
        <f aca="false">IF(Шаблон!B77="","",IF(Шаблон!G77="","отсутствует",Шаблон!G77))</f>
        <v/>
      </c>
      <c r="Q59" s="157"/>
      <c r="R59" s="157"/>
      <c r="S59" s="157"/>
      <c r="T59" s="157"/>
      <c r="U59" s="158" t="str">
        <f aca="false">IF(Шаблон!F77="","",Шаблон!F77)</f>
        <v/>
      </c>
      <c r="V59" s="158"/>
      <c r="W59" s="158"/>
    </row>
    <row r="60" customFormat="false" ht="15" hidden="true" customHeight="false" outlineLevel="0" collapsed="false">
      <c r="A60" s="155" t="n">
        <v>30</v>
      </c>
      <c r="B60" s="156" t="str">
        <f aca="false">IF(Шаблон!B78="","",CONCATENATE(Шаблон!B78," ",INDEX('Признак замечания'!$F$1:$F$28,MATCH(Шаблон!C78,'Признак замечания'!$A$1:$A$28))))</f>
        <v/>
      </c>
      <c r="C60" s="156"/>
      <c r="D60" s="156"/>
      <c r="E60" s="156"/>
      <c r="F60" s="156"/>
      <c r="G60" s="156"/>
      <c r="H60" s="156"/>
      <c r="I60" s="156"/>
      <c r="J60" s="156"/>
      <c r="K60" s="156"/>
      <c r="L60" s="156"/>
      <c r="M60" s="156"/>
      <c r="N60" s="156"/>
      <c r="O60" s="156"/>
      <c r="P60" s="157" t="str">
        <f aca="false">IF(Шаблон!B78="","",IF(Шаблон!G78="","отсутствует",Шаблон!G78))</f>
        <v/>
      </c>
      <c r="Q60" s="157"/>
      <c r="R60" s="157"/>
      <c r="S60" s="157"/>
      <c r="T60" s="157"/>
      <c r="U60" s="158" t="str">
        <f aca="false">IF(Шаблон!F78="","",Шаблон!F78)</f>
        <v/>
      </c>
      <c r="V60" s="158"/>
      <c r="W60" s="158"/>
    </row>
    <row r="61" customFormat="false" ht="15" hidden="true" customHeight="false" outlineLevel="0" collapsed="false">
      <c r="A61" s="155" t="n">
        <v>31</v>
      </c>
      <c r="B61" s="156" t="str">
        <f aca="false">IF(Шаблон!B79="","",CONCATENATE(Шаблон!B79," ",INDEX('Признак замечания'!$F$1:$F$28,MATCH(Шаблон!C79,'Признак замечания'!$A$1:$A$28))))</f>
        <v/>
      </c>
      <c r="C61" s="156"/>
      <c r="D61" s="156"/>
      <c r="E61" s="156"/>
      <c r="F61" s="156"/>
      <c r="G61" s="156"/>
      <c r="H61" s="156"/>
      <c r="I61" s="156"/>
      <c r="J61" s="156"/>
      <c r="K61" s="156"/>
      <c r="L61" s="156"/>
      <c r="M61" s="156"/>
      <c r="N61" s="156"/>
      <c r="O61" s="156"/>
      <c r="P61" s="157" t="str">
        <f aca="false">IF(Шаблон!B79="","",IF(Шаблон!G79="","отсутствует",Шаблон!G79))</f>
        <v/>
      </c>
      <c r="Q61" s="157"/>
      <c r="R61" s="157"/>
      <c r="S61" s="157"/>
      <c r="T61" s="157"/>
      <c r="U61" s="158" t="str">
        <f aca="false">IF(Шаблон!F79="","",Шаблон!F79)</f>
        <v/>
      </c>
      <c r="V61" s="158"/>
      <c r="W61" s="158"/>
    </row>
    <row r="62" customFormat="false" ht="15" hidden="true" customHeight="false" outlineLevel="0" collapsed="false">
      <c r="A62" s="155" t="n">
        <v>32</v>
      </c>
      <c r="B62" s="156" t="str">
        <f aca="false">IF(Шаблон!B80="","",CONCATENATE(Шаблон!B80," ",INDEX('Признак замечания'!$F$1:$F$28,MATCH(Шаблон!C80,'Признак замечания'!$A$1:$A$28))))</f>
        <v/>
      </c>
      <c r="C62" s="156"/>
      <c r="D62" s="156"/>
      <c r="E62" s="156"/>
      <c r="F62" s="156"/>
      <c r="G62" s="156"/>
      <c r="H62" s="156"/>
      <c r="I62" s="156"/>
      <c r="J62" s="156"/>
      <c r="K62" s="156"/>
      <c r="L62" s="156"/>
      <c r="M62" s="156"/>
      <c r="N62" s="156"/>
      <c r="O62" s="156"/>
      <c r="P62" s="157" t="str">
        <f aca="false">IF(Шаблон!B80="","",IF(Шаблон!G80="","отсутствует",Шаблон!G80))</f>
        <v/>
      </c>
      <c r="Q62" s="157"/>
      <c r="R62" s="157"/>
      <c r="S62" s="157"/>
      <c r="T62" s="157"/>
      <c r="U62" s="158" t="str">
        <f aca="false">IF(Шаблон!F80="","",Шаблон!F80)</f>
        <v/>
      </c>
      <c r="V62" s="158"/>
      <c r="W62" s="158"/>
    </row>
    <row r="63" customFormat="false" ht="15" hidden="true" customHeight="false" outlineLevel="0" collapsed="false">
      <c r="A63" s="155" t="n">
        <v>33</v>
      </c>
      <c r="B63" s="156" t="str">
        <f aca="false">IF(Шаблон!B81="","",CONCATENATE(Шаблон!B81," ",INDEX('Признак замечания'!$F$1:$F$28,MATCH(Шаблон!C81,'Признак замечания'!$A$1:$A$28))))</f>
        <v/>
      </c>
      <c r="C63" s="156"/>
      <c r="D63" s="156"/>
      <c r="E63" s="156"/>
      <c r="F63" s="156"/>
      <c r="G63" s="156"/>
      <c r="H63" s="156"/>
      <c r="I63" s="156"/>
      <c r="J63" s="156"/>
      <c r="K63" s="156"/>
      <c r="L63" s="156"/>
      <c r="M63" s="156"/>
      <c r="N63" s="156"/>
      <c r="O63" s="156"/>
      <c r="P63" s="157" t="str">
        <f aca="false">IF(Шаблон!B81="","",IF(Шаблон!G81="","отсутствует",Шаблон!G81))</f>
        <v/>
      </c>
      <c r="Q63" s="157"/>
      <c r="R63" s="157"/>
      <c r="S63" s="157"/>
      <c r="T63" s="157"/>
      <c r="U63" s="158" t="str">
        <f aca="false">IF(Шаблон!F81="","",Шаблон!F81)</f>
        <v/>
      </c>
      <c r="V63" s="158"/>
      <c r="W63" s="158"/>
    </row>
    <row r="64" customFormat="false" ht="15" hidden="true" customHeight="false" outlineLevel="0" collapsed="false">
      <c r="A64" s="155" t="n">
        <v>34</v>
      </c>
      <c r="B64" s="156" t="str">
        <f aca="false">IF(Шаблон!B82="","",CONCATENATE(Шаблон!B82," ",INDEX('Признак замечания'!$F$1:$F$28,MATCH(Шаблон!C82,'Признак замечания'!$A$1:$A$28))))</f>
        <v/>
      </c>
      <c r="C64" s="156"/>
      <c r="D64" s="156"/>
      <c r="E64" s="156"/>
      <c r="F64" s="156"/>
      <c r="G64" s="156"/>
      <c r="H64" s="156"/>
      <c r="I64" s="156"/>
      <c r="J64" s="156"/>
      <c r="K64" s="156"/>
      <c r="L64" s="156"/>
      <c r="M64" s="156"/>
      <c r="N64" s="156"/>
      <c r="O64" s="156"/>
      <c r="P64" s="157" t="str">
        <f aca="false">IF(Шаблон!B82="","",IF(Шаблон!G82="","отсутствует",Шаблон!G82))</f>
        <v/>
      </c>
      <c r="Q64" s="157"/>
      <c r="R64" s="157"/>
      <c r="S64" s="157"/>
      <c r="T64" s="157"/>
      <c r="U64" s="158" t="str">
        <f aca="false">IF(Шаблон!F82="","",Шаблон!F82)</f>
        <v/>
      </c>
      <c r="V64" s="158"/>
      <c r="W64" s="158"/>
    </row>
    <row r="65" customFormat="false" ht="15" hidden="true" customHeight="false" outlineLevel="0" collapsed="false">
      <c r="A65" s="155" t="n">
        <v>35</v>
      </c>
      <c r="B65" s="156" t="str">
        <f aca="false">IF(Шаблон!B83="","",CONCATENATE(Шаблон!B83," ",INDEX('Признак замечания'!$F$1:$F$28,MATCH(Шаблон!C83,'Признак замечания'!$A$1:$A$28))))</f>
        <v/>
      </c>
      <c r="C65" s="156"/>
      <c r="D65" s="156"/>
      <c r="E65" s="156"/>
      <c r="F65" s="156"/>
      <c r="G65" s="156"/>
      <c r="H65" s="156"/>
      <c r="I65" s="156"/>
      <c r="J65" s="156"/>
      <c r="K65" s="156"/>
      <c r="L65" s="156"/>
      <c r="M65" s="156"/>
      <c r="N65" s="156"/>
      <c r="O65" s="156"/>
      <c r="P65" s="157" t="str">
        <f aca="false">IF(Шаблон!B83="","",IF(Шаблон!G83="","отсутствует",Шаблон!G83))</f>
        <v/>
      </c>
      <c r="Q65" s="157"/>
      <c r="R65" s="157"/>
      <c r="S65" s="157"/>
      <c r="T65" s="157"/>
      <c r="U65" s="158" t="str">
        <f aca="false">IF(Шаблон!F83="","",Шаблон!F83)</f>
        <v/>
      </c>
      <c r="V65" s="158"/>
      <c r="W65" s="158"/>
    </row>
    <row r="66" customFormat="false" ht="15" hidden="true" customHeight="false" outlineLevel="0" collapsed="false">
      <c r="A66" s="155" t="n">
        <v>36</v>
      </c>
      <c r="B66" s="156" t="str">
        <f aca="false">IF(Шаблон!B84="","",CONCATENATE(Шаблон!B84," ",INDEX('Признак замечания'!$F$1:$F$28,MATCH(Шаблон!C84,'Признак замечания'!$A$1:$A$28))))</f>
        <v/>
      </c>
      <c r="C66" s="156"/>
      <c r="D66" s="156"/>
      <c r="E66" s="156"/>
      <c r="F66" s="156"/>
      <c r="G66" s="156"/>
      <c r="H66" s="156"/>
      <c r="I66" s="156"/>
      <c r="J66" s="156"/>
      <c r="K66" s="156"/>
      <c r="L66" s="156"/>
      <c r="M66" s="156"/>
      <c r="N66" s="156"/>
      <c r="O66" s="156"/>
      <c r="P66" s="157" t="str">
        <f aca="false">IF(Шаблон!B84="","",IF(Шаблон!G84="","отсутствует",Шаблон!G84))</f>
        <v/>
      </c>
      <c r="Q66" s="157"/>
      <c r="R66" s="157"/>
      <c r="S66" s="157"/>
      <c r="T66" s="157"/>
      <c r="U66" s="158" t="str">
        <f aca="false">IF(Шаблон!F84="","",Шаблон!F84)</f>
        <v/>
      </c>
      <c r="V66" s="158"/>
      <c r="W66" s="158"/>
    </row>
    <row r="67" customFormat="false" ht="15" hidden="true" customHeight="false" outlineLevel="0" collapsed="false">
      <c r="A67" s="155" t="n">
        <v>37</v>
      </c>
      <c r="B67" s="156" t="str">
        <f aca="false">IF(Шаблон!B85="","",CONCATENATE(Шаблон!B85," ",INDEX('Признак замечания'!$F$1:$F$28,MATCH(Шаблон!C85,'Признак замечания'!$A$1:$A$28))))</f>
        <v/>
      </c>
      <c r="C67" s="156"/>
      <c r="D67" s="156"/>
      <c r="E67" s="156"/>
      <c r="F67" s="156"/>
      <c r="G67" s="156"/>
      <c r="H67" s="156"/>
      <c r="I67" s="156"/>
      <c r="J67" s="156"/>
      <c r="K67" s="156"/>
      <c r="L67" s="156"/>
      <c r="M67" s="156"/>
      <c r="N67" s="156"/>
      <c r="O67" s="156"/>
      <c r="P67" s="157" t="str">
        <f aca="false">IF(Шаблон!B85="","",IF(Шаблон!G85="","отсутствует",Шаблон!G85))</f>
        <v/>
      </c>
      <c r="Q67" s="157"/>
      <c r="R67" s="157"/>
      <c r="S67" s="157"/>
      <c r="T67" s="157"/>
      <c r="U67" s="158" t="str">
        <f aca="false">IF(Шаблон!F85="","",Шаблон!F85)</f>
        <v/>
      </c>
      <c r="V67" s="158"/>
      <c r="W67" s="158"/>
    </row>
    <row r="68" customFormat="false" ht="15" hidden="true" customHeight="false" outlineLevel="0" collapsed="false">
      <c r="A68" s="155" t="n">
        <v>38</v>
      </c>
      <c r="B68" s="156" t="str">
        <f aca="false">IF(Шаблон!B86="","",CONCATENATE(Шаблон!B86," ",INDEX('Признак замечания'!$F$1:$F$28,MATCH(Шаблон!C86,'Признак замечания'!$A$1:$A$28))))</f>
        <v/>
      </c>
      <c r="C68" s="156"/>
      <c r="D68" s="156"/>
      <c r="E68" s="156"/>
      <c r="F68" s="156"/>
      <c r="G68" s="156"/>
      <c r="H68" s="156"/>
      <c r="I68" s="156"/>
      <c r="J68" s="156"/>
      <c r="K68" s="156"/>
      <c r="L68" s="156"/>
      <c r="M68" s="156"/>
      <c r="N68" s="156"/>
      <c r="O68" s="156"/>
      <c r="P68" s="157" t="str">
        <f aca="false">IF(Шаблон!B86="","",IF(Шаблон!G86="","отсутствует",Шаблон!G86))</f>
        <v/>
      </c>
      <c r="Q68" s="157"/>
      <c r="R68" s="157"/>
      <c r="S68" s="157"/>
      <c r="T68" s="157"/>
      <c r="U68" s="158" t="str">
        <f aca="false">IF(Шаблон!F86="","",Шаблон!F86)</f>
        <v/>
      </c>
      <c r="V68" s="158"/>
      <c r="W68" s="158"/>
    </row>
    <row r="69" customFormat="false" ht="15" hidden="true" customHeight="false" outlineLevel="0" collapsed="false">
      <c r="A69" s="155" t="n">
        <v>39</v>
      </c>
      <c r="B69" s="156" t="str">
        <f aca="false">IF(Шаблон!B87="","",CONCATENATE(Шаблон!B87," ",INDEX('Признак замечания'!$F$1:$F$28,MATCH(Шаблон!C87,'Признак замечания'!$A$1:$A$28))))</f>
        <v/>
      </c>
      <c r="C69" s="156"/>
      <c r="D69" s="156"/>
      <c r="E69" s="156"/>
      <c r="F69" s="156"/>
      <c r="G69" s="156"/>
      <c r="H69" s="156"/>
      <c r="I69" s="156"/>
      <c r="J69" s="156"/>
      <c r="K69" s="156"/>
      <c r="L69" s="156"/>
      <c r="M69" s="156"/>
      <c r="N69" s="156"/>
      <c r="O69" s="156"/>
      <c r="P69" s="157" t="str">
        <f aca="false">IF(Шаблон!B87="","",IF(Шаблон!G87="","отсутствует",Шаблон!G87))</f>
        <v/>
      </c>
      <c r="Q69" s="157"/>
      <c r="R69" s="157"/>
      <c r="S69" s="157"/>
      <c r="T69" s="157"/>
      <c r="U69" s="158" t="str">
        <f aca="false">IF(Шаблон!F87="","",Шаблон!F87)</f>
        <v/>
      </c>
      <c r="V69" s="158"/>
      <c r="W69" s="158"/>
    </row>
    <row r="70" customFormat="false" ht="15" hidden="true" customHeight="false" outlineLevel="0" collapsed="false">
      <c r="A70" s="155" t="n">
        <v>40</v>
      </c>
      <c r="B70" s="156" t="str">
        <f aca="false">IF(Шаблон!B88="","",CONCATENATE(Шаблон!B88," ",INDEX('Признак замечания'!$F$1:$F$28,MATCH(Шаблон!C88,'Признак замечания'!$A$1:$A$28))))</f>
        <v/>
      </c>
      <c r="C70" s="156"/>
      <c r="D70" s="156"/>
      <c r="E70" s="156"/>
      <c r="F70" s="156"/>
      <c r="G70" s="156"/>
      <c r="H70" s="156"/>
      <c r="I70" s="156"/>
      <c r="J70" s="156"/>
      <c r="K70" s="156"/>
      <c r="L70" s="156"/>
      <c r="M70" s="156"/>
      <c r="N70" s="156"/>
      <c r="O70" s="156"/>
      <c r="P70" s="157" t="str">
        <f aca="false">IF(Шаблон!B88="","",IF(Шаблон!G88="","отсутствует",Шаблон!G88))</f>
        <v/>
      </c>
      <c r="Q70" s="157"/>
      <c r="R70" s="157"/>
      <c r="S70" s="157"/>
      <c r="T70" s="157"/>
      <c r="U70" s="158" t="str">
        <f aca="false">IF(Шаблон!F88="","",Шаблон!F88)</f>
        <v/>
      </c>
      <c r="V70" s="158"/>
      <c r="W70" s="158"/>
    </row>
    <row r="71" customFormat="false" ht="15" hidden="true" customHeight="false" outlineLevel="0" collapsed="false">
      <c r="A71" s="155" t="n">
        <v>41</v>
      </c>
      <c r="B71" s="156" t="str">
        <f aca="false">IF(Шаблон!B89="","",CONCATENATE(Шаблон!B89," ",INDEX('Признак замечания'!$F$1:$F$28,MATCH(Шаблон!C89,'Признак замечания'!$A$1:$A$28))))</f>
        <v/>
      </c>
      <c r="C71" s="156"/>
      <c r="D71" s="156"/>
      <c r="E71" s="156"/>
      <c r="F71" s="156"/>
      <c r="G71" s="156"/>
      <c r="H71" s="156"/>
      <c r="I71" s="156"/>
      <c r="J71" s="156"/>
      <c r="K71" s="156"/>
      <c r="L71" s="156"/>
      <c r="M71" s="156"/>
      <c r="N71" s="156"/>
      <c r="O71" s="156"/>
      <c r="P71" s="157" t="str">
        <f aca="false">IF(Шаблон!B89="","",IF(Шаблон!G89="","отсутствует",Шаблон!G89))</f>
        <v/>
      </c>
      <c r="Q71" s="157"/>
      <c r="R71" s="157"/>
      <c r="S71" s="157"/>
      <c r="T71" s="157"/>
      <c r="U71" s="158" t="str">
        <f aca="false">IF(Шаблон!F89="","",Шаблон!F89)</f>
        <v/>
      </c>
      <c r="V71" s="158"/>
      <c r="W71" s="158"/>
    </row>
    <row r="72" customFormat="false" ht="15" hidden="true" customHeight="false" outlineLevel="0" collapsed="false">
      <c r="A72" s="155" t="n">
        <v>42</v>
      </c>
      <c r="B72" s="156" t="str">
        <f aca="false">IF(Шаблон!B90="","",CONCATENATE(Шаблон!B90," ",INDEX('Признак замечания'!$F$1:$F$28,MATCH(Шаблон!C90,'Признак замечания'!$A$1:$A$28))))</f>
        <v/>
      </c>
      <c r="C72" s="156"/>
      <c r="D72" s="156"/>
      <c r="E72" s="156"/>
      <c r="F72" s="156"/>
      <c r="G72" s="156"/>
      <c r="H72" s="156"/>
      <c r="I72" s="156"/>
      <c r="J72" s="156"/>
      <c r="K72" s="156"/>
      <c r="L72" s="156"/>
      <c r="M72" s="156"/>
      <c r="N72" s="156"/>
      <c r="O72" s="156"/>
      <c r="P72" s="157" t="str">
        <f aca="false">IF(Шаблон!B90="","",IF(Шаблон!G90="","отсутствует",Шаблон!G90))</f>
        <v/>
      </c>
      <c r="Q72" s="157"/>
      <c r="R72" s="157"/>
      <c r="S72" s="157"/>
      <c r="T72" s="157"/>
      <c r="U72" s="158" t="str">
        <f aca="false">IF(Шаблон!F90="","",Шаблон!F90)</f>
        <v/>
      </c>
      <c r="V72" s="158"/>
      <c r="W72" s="158"/>
    </row>
    <row r="73" customFormat="false" ht="15" hidden="true" customHeight="false" outlineLevel="0" collapsed="false">
      <c r="A73" s="155" t="n">
        <v>43</v>
      </c>
      <c r="B73" s="156" t="str">
        <f aca="false">IF(Шаблон!B91="","",CONCATENATE(Шаблон!B91," ",INDEX('Признак замечания'!$F$1:$F$28,MATCH(Шаблон!C91,'Признак замечания'!$A$1:$A$28))))</f>
        <v/>
      </c>
      <c r="C73" s="156"/>
      <c r="D73" s="156"/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156"/>
      <c r="P73" s="157" t="str">
        <f aca="false">IF(Шаблон!B91="","",IF(Шаблон!G91="","отсутствует",Шаблон!G91))</f>
        <v/>
      </c>
      <c r="Q73" s="157"/>
      <c r="R73" s="157"/>
      <c r="S73" s="157"/>
      <c r="T73" s="157"/>
      <c r="U73" s="158" t="str">
        <f aca="false">IF(Шаблон!F91="","",Шаблон!F91)</f>
        <v/>
      </c>
      <c r="V73" s="158"/>
      <c r="W73" s="158"/>
    </row>
    <row r="74" customFormat="false" ht="15" hidden="true" customHeight="false" outlineLevel="0" collapsed="false">
      <c r="A74" s="155" t="n">
        <v>44</v>
      </c>
      <c r="B74" s="156" t="str">
        <f aca="false">IF(Шаблон!B92="","",CONCATENATE(Шаблон!B92," ",INDEX('Признак замечания'!$F$1:$F$28,MATCH(Шаблон!C92,'Признак замечания'!$A$1:$A$28))))</f>
        <v/>
      </c>
      <c r="C74" s="156"/>
      <c r="D74" s="156"/>
      <c r="E74" s="156"/>
      <c r="F74" s="156"/>
      <c r="G74" s="156"/>
      <c r="H74" s="156"/>
      <c r="I74" s="156"/>
      <c r="J74" s="156"/>
      <c r="K74" s="156"/>
      <c r="L74" s="156"/>
      <c r="M74" s="156"/>
      <c r="N74" s="156"/>
      <c r="O74" s="156"/>
      <c r="P74" s="157" t="str">
        <f aca="false">IF(Шаблон!B92="","",IF(Шаблон!G92="","отсутствует",Шаблон!G92))</f>
        <v/>
      </c>
      <c r="Q74" s="157"/>
      <c r="R74" s="157"/>
      <c r="S74" s="157"/>
      <c r="T74" s="157"/>
      <c r="U74" s="158" t="str">
        <f aca="false">IF(Шаблон!F92="","",Шаблон!F92)</f>
        <v/>
      </c>
      <c r="V74" s="158"/>
      <c r="W74" s="158"/>
    </row>
    <row r="75" customFormat="false" ht="15" hidden="true" customHeight="false" outlineLevel="0" collapsed="false">
      <c r="A75" s="155" t="n">
        <v>45</v>
      </c>
      <c r="B75" s="156" t="str">
        <f aca="false">IF(Шаблон!B93="","",CONCATENATE(Шаблон!B93," ",INDEX('Признак замечания'!$F$1:$F$28,MATCH(Шаблон!C93,'Признак замечания'!$A$1:$A$28))))</f>
        <v/>
      </c>
      <c r="C75" s="156"/>
      <c r="D75" s="156"/>
      <c r="E75" s="156"/>
      <c r="F75" s="156"/>
      <c r="G75" s="156"/>
      <c r="H75" s="156"/>
      <c r="I75" s="156"/>
      <c r="J75" s="156"/>
      <c r="K75" s="156"/>
      <c r="L75" s="156"/>
      <c r="M75" s="156"/>
      <c r="N75" s="156"/>
      <c r="O75" s="156"/>
      <c r="P75" s="157" t="str">
        <f aca="false">IF(Шаблон!B93="","",IF(Шаблон!G93="","отсутствует",Шаблон!G93))</f>
        <v/>
      </c>
      <c r="Q75" s="157"/>
      <c r="R75" s="157"/>
      <c r="S75" s="157"/>
      <c r="T75" s="157"/>
      <c r="U75" s="158" t="str">
        <f aca="false">IF(Шаблон!F93="","",Шаблон!F93)</f>
        <v/>
      </c>
      <c r="V75" s="158"/>
      <c r="W75" s="158"/>
    </row>
    <row r="76" customFormat="false" ht="15" hidden="true" customHeight="false" outlineLevel="0" collapsed="false">
      <c r="A76" s="155" t="n">
        <v>46</v>
      </c>
      <c r="B76" s="156" t="str">
        <f aca="false">IF(Шаблон!B94="","",CONCATENATE(Шаблон!B94," ",INDEX('Признак замечания'!$F$1:$F$28,MATCH(Шаблон!C94,'Признак замечания'!$A$1:$A$28))))</f>
        <v/>
      </c>
      <c r="C76" s="156"/>
      <c r="D76" s="156"/>
      <c r="E76" s="156"/>
      <c r="F76" s="156"/>
      <c r="G76" s="156"/>
      <c r="H76" s="156"/>
      <c r="I76" s="156"/>
      <c r="J76" s="156"/>
      <c r="K76" s="156"/>
      <c r="L76" s="156"/>
      <c r="M76" s="156"/>
      <c r="N76" s="156"/>
      <c r="O76" s="156"/>
      <c r="P76" s="157" t="str">
        <f aca="false">IF(Шаблон!B94="","",IF(Шаблон!G94="","отсутствует",Шаблон!G94))</f>
        <v/>
      </c>
      <c r="Q76" s="157"/>
      <c r="R76" s="157"/>
      <c r="S76" s="157"/>
      <c r="T76" s="157"/>
      <c r="U76" s="158" t="str">
        <f aca="false">IF(Шаблон!F94="","",Шаблон!F94)</f>
        <v/>
      </c>
      <c r="V76" s="158"/>
      <c r="W76" s="158"/>
    </row>
    <row r="77" customFormat="false" ht="15" hidden="true" customHeight="false" outlineLevel="0" collapsed="false">
      <c r="A77" s="155" t="n">
        <v>47</v>
      </c>
      <c r="B77" s="156" t="str">
        <f aca="false">IF(Шаблон!B95="","",CONCATENATE(Шаблон!B95," ",INDEX('Признак замечания'!$F$1:$F$28,MATCH(Шаблон!C95,'Признак замечания'!$A$1:$A$28))))</f>
        <v/>
      </c>
      <c r="C77" s="156"/>
      <c r="D77" s="156"/>
      <c r="E77" s="156"/>
      <c r="F77" s="156"/>
      <c r="G77" s="156"/>
      <c r="H77" s="156"/>
      <c r="I77" s="156"/>
      <c r="J77" s="156"/>
      <c r="K77" s="156"/>
      <c r="L77" s="156"/>
      <c r="M77" s="156"/>
      <c r="N77" s="156"/>
      <c r="O77" s="156"/>
      <c r="P77" s="157" t="str">
        <f aca="false">IF(Шаблон!B95="","",IF(Шаблон!G95="","отсутствует",Шаблон!G95))</f>
        <v/>
      </c>
      <c r="Q77" s="157"/>
      <c r="R77" s="157"/>
      <c r="S77" s="157"/>
      <c r="T77" s="157"/>
      <c r="U77" s="158" t="str">
        <f aca="false">IF(Шаблон!F95="","",Шаблон!F95)</f>
        <v/>
      </c>
      <c r="V77" s="158"/>
      <c r="W77" s="158"/>
    </row>
    <row r="78" customFormat="false" ht="15" hidden="true" customHeight="false" outlineLevel="0" collapsed="false">
      <c r="A78" s="155" t="n">
        <v>48</v>
      </c>
      <c r="B78" s="156" t="str">
        <f aca="false">IF(Шаблон!B96="","",CONCATENATE(Шаблон!B96," ",INDEX('Признак замечания'!$F$1:$F$28,MATCH(Шаблон!C96,'Признак замечания'!$A$1:$A$28))))</f>
        <v/>
      </c>
      <c r="C78" s="156"/>
      <c r="D78" s="156"/>
      <c r="E78" s="156"/>
      <c r="F78" s="156"/>
      <c r="G78" s="156"/>
      <c r="H78" s="156"/>
      <c r="I78" s="156"/>
      <c r="J78" s="156"/>
      <c r="K78" s="156"/>
      <c r="L78" s="156"/>
      <c r="M78" s="156"/>
      <c r="N78" s="156"/>
      <c r="O78" s="156"/>
      <c r="P78" s="157" t="str">
        <f aca="false">IF(Шаблон!B96="","",IF(Шаблон!G96="","отсутствует",Шаблон!G96))</f>
        <v/>
      </c>
      <c r="Q78" s="157"/>
      <c r="R78" s="157"/>
      <c r="S78" s="157"/>
      <c r="T78" s="157"/>
      <c r="U78" s="158" t="str">
        <f aca="false">IF(Шаблон!F96="","",Шаблон!F96)</f>
        <v/>
      </c>
      <c r="V78" s="158"/>
      <c r="W78" s="158"/>
    </row>
    <row r="79" customFormat="false" ht="15" hidden="true" customHeight="false" outlineLevel="0" collapsed="false">
      <c r="A79" s="155" t="n">
        <v>49</v>
      </c>
      <c r="B79" s="156" t="str">
        <f aca="false">IF(Шаблон!B97="","",CONCATENATE(Шаблон!B97," ",INDEX('Признак замечания'!$F$1:$F$28,MATCH(Шаблон!C97,'Признак замечания'!$A$1:$A$28))))</f>
        <v/>
      </c>
      <c r="C79" s="156"/>
      <c r="D79" s="156"/>
      <c r="E79" s="156"/>
      <c r="F79" s="156"/>
      <c r="G79" s="156"/>
      <c r="H79" s="156"/>
      <c r="I79" s="156"/>
      <c r="J79" s="156"/>
      <c r="K79" s="156"/>
      <c r="L79" s="156"/>
      <c r="M79" s="156"/>
      <c r="N79" s="156"/>
      <c r="O79" s="156"/>
      <c r="P79" s="157" t="str">
        <f aca="false">IF(Шаблон!B97="","",IF(Шаблон!G97="","отсутствует",Шаблон!G97))</f>
        <v/>
      </c>
      <c r="Q79" s="157"/>
      <c r="R79" s="157"/>
      <c r="S79" s="157"/>
      <c r="T79" s="157"/>
      <c r="U79" s="158" t="str">
        <f aca="false">IF(Шаблон!F97="","",Шаблон!F97)</f>
        <v/>
      </c>
      <c r="V79" s="158"/>
      <c r="W79" s="158"/>
    </row>
    <row r="80" customFormat="false" ht="13.6" hidden="true" customHeight="true" outlineLevel="0" collapsed="false">
      <c r="A80" s="155" t="n">
        <v>50</v>
      </c>
      <c r="B80" s="156" t="str">
        <f aca="false">IF(Шаблон!B98="","",CONCATENATE(Шаблон!B98," ",INDEX('Признак замечания'!$F$1:$F$28,MATCH(Шаблон!C98,'Признак замечания'!$A$1:$A$28))))</f>
        <v/>
      </c>
      <c r="C80" s="156"/>
      <c r="D80" s="156"/>
      <c r="E80" s="156"/>
      <c r="F80" s="156"/>
      <c r="G80" s="156"/>
      <c r="H80" s="156"/>
      <c r="I80" s="156"/>
      <c r="J80" s="156"/>
      <c r="K80" s="156"/>
      <c r="L80" s="156"/>
      <c r="M80" s="156"/>
      <c r="N80" s="156"/>
      <c r="O80" s="156"/>
      <c r="P80" s="157" t="str">
        <f aca="false">IF(Шаблон!B98="","",IF(Шаблон!G98="","отсутствует",Шаблон!G98))</f>
        <v/>
      </c>
      <c r="Q80" s="157"/>
      <c r="R80" s="157"/>
      <c r="S80" s="157"/>
      <c r="T80" s="157"/>
      <c r="U80" s="158" t="str">
        <f aca="false">IF(Шаблон!F98="","",Шаблон!F98)</f>
        <v/>
      </c>
      <c r="V80" s="158"/>
      <c r="W80" s="158"/>
    </row>
    <row r="81" customFormat="false" ht="27.75" hidden="false" customHeight="true" outlineLevel="0" collapsed="false">
      <c r="A81" s="159"/>
      <c r="B81" s="159"/>
      <c r="C81" s="159"/>
      <c r="D81" s="159"/>
      <c r="E81" s="159"/>
      <c r="F81" s="159"/>
      <c r="G81" s="159"/>
      <c r="H81" s="159"/>
      <c r="I81" s="159"/>
      <c r="J81" s="159"/>
      <c r="K81" s="159"/>
      <c r="L81" s="159"/>
      <c r="M81" s="159"/>
      <c r="N81" s="159"/>
      <c r="O81" s="159"/>
      <c r="P81" s="159"/>
      <c r="Q81" s="159"/>
      <c r="R81" s="159"/>
      <c r="S81" s="159"/>
      <c r="T81" s="159"/>
      <c r="U81" s="159"/>
      <c r="V81" s="159"/>
      <c r="W81" s="159"/>
    </row>
    <row r="82" customFormat="false" ht="23.25" hidden="false" customHeight="true" outlineLevel="0" collapsed="false">
      <c r="A82" s="160"/>
      <c r="B82" s="160"/>
      <c r="C82" s="160"/>
      <c r="D82" s="160"/>
      <c r="E82" s="161"/>
      <c r="F82" s="161"/>
      <c r="G82" s="161"/>
      <c r="H82" s="161"/>
      <c r="I82" s="161"/>
      <c r="J82" s="161"/>
      <c r="K82" s="161"/>
      <c r="L82" s="161"/>
      <c r="M82" s="161"/>
      <c r="N82" s="161"/>
      <c r="O82" s="161"/>
      <c r="P82" s="161"/>
      <c r="Q82" s="161"/>
      <c r="R82" s="161"/>
      <c r="S82" s="159"/>
      <c r="T82" s="162"/>
      <c r="U82" s="162"/>
      <c r="V82" s="162"/>
      <c r="W82" s="162"/>
    </row>
    <row r="83" customFormat="false" ht="128.25" hidden="false" customHeight="true" outlineLevel="0" collapsed="false">
      <c r="A83" s="163" t="s">
        <v>136</v>
      </c>
      <c r="B83" s="163"/>
      <c r="C83" s="163"/>
      <c r="D83" s="163"/>
      <c r="E83" s="163"/>
      <c r="F83" s="163"/>
      <c r="G83" s="163"/>
      <c r="H83" s="163"/>
      <c r="I83" s="163"/>
      <c r="J83" s="163"/>
      <c r="K83" s="163"/>
      <c r="L83" s="163"/>
      <c r="M83" s="163"/>
      <c r="N83" s="163"/>
      <c r="O83" s="163"/>
      <c r="P83" s="163"/>
      <c r="Q83" s="163"/>
      <c r="R83" s="163"/>
      <c r="S83" s="163"/>
      <c r="T83" s="163"/>
      <c r="U83" s="163"/>
      <c r="V83" s="163"/>
      <c r="W83" s="163"/>
    </row>
    <row r="84" customFormat="false" ht="15.75" hidden="false" customHeight="true" outlineLevel="0" collapsed="false">
      <c r="A84" s="164"/>
      <c r="B84" s="164"/>
      <c r="C84" s="164"/>
      <c r="D84" s="164"/>
      <c r="E84" s="164"/>
      <c r="F84" s="164"/>
      <c r="G84" s="164"/>
      <c r="H84" s="164"/>
      <c r="I84" s="164"/>
      <c r="J84" s="164"/>
      <c r="K84" s="164"/>
      <c r="L84" s="164"/>
      <c r="M84" s="164"/>
      <c r="N84" s="164"/>
      <c r="O84" s="164"/>
      <c r="P84" s="164"/>
      <c r="Q84" s="164"/>
      <c r="R84" s="164"/>
      <c r="S84" s="164"/>
      <c r="T84" s="164"/>
      <c r="U84" s="164"/>
      <c r="V84" s="164"/>
      <c r="W84" s="164"/>
    </row>
    <row r="85" customFormat="false" ht="50.25" hidden="false" customHeight="true" outlineLevel="0" collapsed="false">
      <c r="A85" s="165" t="s">
        <v>137</v>
      </c>
      <c r="B85" s="165"/>
      <c r="C85" s="165"/>
      <c r="D85" s="165"/>
      <c r="E85" s="165"/>
      <c r="F85" s="165"/>
      <c r="G85" s="165"/>
      <c r="H85" s="165"/>
      <c r="I85" s="165"/>
      <c r="J85" s="165"/>
      <c r="K85" s="165"/>
      <c r="L85" s="165"/>
      <c r="M85" s="165"/>
      <c r="N85" s="165"/>
      <c r="O85" s="165"/>
      <c r="P85" s="165"/>
      <c r="Q85" s="165"/>
      <c r="R85" s="165"/>
      <c r="S85" s="165"/>
      <c r="T85" s="165"/>
      <c r="U85" s="165"/>
      <c r="V85" s="165"/>
      <c r="W85" s="165"/>
    </row>
    <row r="86" customFormat="false" ht="92.25" hidden="false" customHeight="true" outlineLevel="0" collapsed="false">
      <c r="A86" s="152" t="s">
        <v>138</v>
      </c>
      <c r="B86" s="166" t="s">
        <v>139</v>
      </c>
      <c r="C86" s="166"/>
      <c r="D86" s="166"/>
      <c r="E86" s="166"/>
      <c r="F86" s="166"/>
      <c r="G86" s="166"/>
      <c r="H86" s="166"/>
      <c r="I86" s="166"/>
      <c r="J86" s="166"/>
      <c r="K86" s="166"/>
      <c r="L86" s="166"/>
      <c r="M86" s="166"/>
      <c r="N86" s="166"/>
      <c r="O86" s="166"/>
      <c r="P86" s="166"/>
      <c r="Q86" s="166"/>
      <c r="R86" s="166"/>
      <c r="S86" s="152" t="s">
        <v>140</v>
      </c>
      <c r="T86" s="152"/>
      <c r="U86" s="152" t="s">
        <v>141</v>
      </c>
      <c r="V86" s="152"/>
      <c r="W86" s="152" t="s">
        <v>142</v>
      </c>
    </row>
    <row r="87" customFormat="false" ht="29.25" hidden="false" customHeight="true" outlineLevel="0" collapsed="false">
      <c r="A87" s="167" t="s">
        <v>143</v>
      </c>
      <c r="B87" s="168" t="s">
        <v>144</v>
      </c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  <c r="P87" s="168"/>
      <c r="Q87" s="168"/>
      <c r="R87" s="168"/>
      <c r="S87" s="169" t="n">
        <f aca="false">IF(Шаблон!C27="","заполнить плановый срок",Шаблон!C27)</f>
        <v>43874</v>
      </c>
      <c r="T87" s="169"/>
      <c r="U87" s="167"/>
      <c r="V87" s="167"/>
      <c r="W87" s="170"/>
    </row>
    <row r="88" customFormat="false" ht="36" hidden="false" customHeight="true" outlineLevel="0" collapsed="false">
      <c r="A88" s="167"/>
      <c r="B88" s="168"/>
      <c r="C88" s="168"/>
      <c r="D88" s="168"/>
      <c r="E88" s="168"/>
      <c r="F88" s="168"/>
      <c r="G88" s="168"/>
      <c r="H88" s="168"/>
      <c r="I88" s="168"/>
      <c r="J88" s="168"/>
      <c r="K88" s="168"/>
      <c r="L88" s="168"/>
      <c r="M88" s="168"/>
      <c r="N88" s="168"/>
      <c r="O88" s="168"/>
      <c r="P88" s="168"/>
      <c r="Q88" s="168"/>
      <c r="R88" s="168"/>
      <c r="S88" s="169"/>
      <c r="T88" s="169"/>
      <c r="U88" s="167"/>
      <c r="V88" s="167"/>
      <c r="W88" s="170"/>
    </row>
    <row r="89" customFormat="false" ht="62.25" hidden="false" customHeight="true" outlineLevel="0" collapsed="false">
      <c r="A89" s="167" t="s">
        <v>145</v>
      </c>
      <c r="B89" s="168" t="s">
        <v>146</v>
      </c>
      <c r="C89" s="168"/>
      <c r="D89" s="168"/>
      <c r="E89" s="168"/>
      <c r="F89" s="168"/>
      <c r="G89" s="168"/>
      <c r="H89" s="168"/>
      <c r="I89" s="168"/>
      <c r="J89" s="168"/>
      <c r="K89" s="168"/>
      <c r="L89" s="168"/>
      <c r="M89" s="168"/>
      <c r="N89" s="168"/>
      <c r="O89" s="168"/>
      <c r="P89" s="168"/>
      <c r="Q89" s="168"/>
      <c r="R89" s="168"/>
      <c r="S89" s="169" t="n">
        <f aca="false">IF(Шаблон!C27="","заполнить плановый срок",Шаблон!C27)</f>
        <v>43874</v>
      </c>
      <c r="T89" s="169"/>
      <c r="U89" s="167"/>
      <c r="V89" s="167" t="n">
        <f aca="false">IF(Шаблон!C27="","",Шаблон!C27)</f>
        <v>43874</v>
      </c>
      <c r="W89" s="171"/>
    </row>
    <row r="90" customFormat="false" ht="55.5" hidden="false" customHeight="true" outlineLevel="0" collapsed="false">
      <c r="A90" s="167" t="s">
        <v>147</v>
      </c>
      <c r="B90" s="168" t="s">
        <v>148</v>
      </c>
      <c r="C90" s="168"/>
      <c r="D90" s="168"/>
      <c r="E90" s="168"/>
      <c r="F90" s="168"/>
      <c r="G90" s="168"/>
      <c r="H90" s="168"/>
      <c r="I90" s="168"/>
      <c r="J90" s="168"/>
      <c r="K90" s="168"/>
      <c r="L90" s="168"/>
      <c r="M90" s="168"/>
      <c r="N90" s="168"/>
      <c r="O90" s="168"/>
      <c r="P90" s="168"/>
      <c r="Q90" s="168"/>
      <c r="R90" s="168"/>
      <c r="S90" s="167"/>
      <c r="T90" s="167"/>
      <c r="U90" s="167"/>
      <c r="V90" s="167"/>
      <c r="W90" s="171"/>
    </row>
    <row r="91" customFormat="false" ht="32.25" hidden="false" customHeight="true" outlineLevel="0" collapsed="false">
      <c r="A91" s="141" t="s">
        <v>149</v>
      </c>
      <c r="B91" s="141"/>
      <c r="C91" s="141"/>
      <c r="D91" s="141"/>
      <c r="E91" s="141"/>
      <c r="F91" s="141"/>
      <c r="G91" s="141"/>
      <c r="H91" s="141"/>
      <c r="I91" s="141"/>
      <c r="J91" s="141"/>
      <c r="K91" s="141"/>
      <c r="L91" s="141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</row>
    <row r="92" customFormat="false" ht="15.75" hidden="false" customHeight="true" outlineLevel="0" collapsed="false">
      <c r="A92" s="172" t="s">
        <v>150</v>
      </c>
      <c r="B92" s="172"/>
      <c r="C92" s="172"/>
      <c r="D92" s="172"/>
      <c r="E92" s="172"/>
      <c r="F92" s="172"/>
      <c r="G92" s="172"/>
      <c r="H92" s="172"/>
      <c r="I92" s="172"/>
      <c r="J92" s="172"/>
      <c r="K92" s="172"/>
      <c r="L92" s="172"/>
      <c r="M92" s="172"/>
      <c r="N92" s="172"/>
      <c r="O92" s="172"/>
      <c r="P92" s="172"/>
      <c r="Q92" s="172"/>
      <c r="R92" s="172"/>
      <c r="S92" s="172"/>
      <c r="T92" s="172"/>
      <c r="U92" s="172"/>
      <c r="V92" s="172"/>
      <c r="W92" s="172"/>
    </row>
    <row r="93" customFormat="false" ht="28.5" hidden="false" customHeight="true" outlineLevel="0" collapsed="false">
      <c r="A93" s="134" t="s">
        <v>151</v>
      </c>
      <c r="B93" s="134"/>
      <c r="C93" s="134"/>
      <c r="D93" s="134"/>
      <c r="E93" s="173" t="str">
        <f aca="false">IF(Шаблон!C10="","",Шаблон!C10)</f>
        <v>ТПК-ТПР-001-005896-0314--У</v>
      </c>
      <c r="F93" s="173"/>
      <c r="G93" s="173"/>
      <c r="H93" s="173"/>
      <c r="I93" s="173"/>
      <c r="J93" s="173"/>
      <c r="K93" s="173"/>
      <c r="L93" s="173"/>
      <c r="M93" s="173"/>
      <c r="N93" s="173"/>
      <c r="O93" s="173"/>
      <c r="P93" s="173"/>
      <c r="Q93" s="173"/>
      <c r="R93" s="174" t="s">
        <v>152</v>
      </c>
      <c r="S93" s="174"/>
      <c r="T93" s="174"/>
      <c r="U93" s="174"/>
      <c r="V93" s="174"/>
      <c r="W93" s="111"/>
    </row>
    <row r="94" customFormat="false" ht="41.25" hidden="false" customHeight="true" outlineLevel="0" collapsed="false">
      <c r="A94" s="165" t="s">
        <v>153</v>
      </c>
      <c r="B94" s="165"/>
      <c r="C94" s="165"/>
      <c r="D94" s="165"/>
      <c r="E94" s="165"/>
      <c r="F94" s="165"/>
      <c r="G94" s="165"/>
      <c r="H94" s="165"/>
      <c r="I94" s="165"/>
      <c r="J94" s="165"/>
      <c r="K94" s="165"/>
      <c r="L94" s="165"/>
      <c r="M94" s="165"/>
      <c r="N94" s="165"/>
      <c r="O94" s="165"/>
      <c r="P94" s="165"/>
      <c r="Q94" s="165"/>
      <c r="R94" s="165"/>
      <c r="S94" s="165"/>
      <c r="T94" s="165"/>
      <c r="U94" s="165"/>
      <c r="V94" s="165"/>
      <c r="W94" s="165"/>
    </row>
    <row r="95" customFormat="false" ht="20.25" hidden="false" customHeight="true" outlineLevel="0" collapsed="false">
      <c r="A95" s="175" t="s">
        <v>154</v>
      </c>
      <c r="B95" s="175"/>
      <c r="C95" s="175"/>
      <c r="D95" s="175"/>
      <c r="E95" s="175"/>
      <c r="F95" s="175"/>
      <c r="G95" s="175"/>
      <c r="H95" s="175"/>
      <c r="I95" s="175"/>
      <c r="J95" s="175"/>
      <c r="K95" s="175"/>
      <c r="L95" s="175"/>
      <c r="M95" s="175"/>
      <c r="N95" s="175"/>
      <c r="O95" s="175"/>
      <c r="P95" s="175"/>
      <c r="Q95" s="175"/>
      <c r="R95" s="175"/>
      <c r="S95" s="175"/>
      <c r="T95" s="175"/>
      <c r="U95" s="175"/>
      <c r="V95" s="175"/>
      <c r="W95" s="111"/>
    </row>
    <row r="96" customFormat="false" ht="11.25" hidden="false" customHeight="true" outlineLevel="0" collapsed="false">
      <c r="A96" s="176" t="s">
        <v>155</v>
      </c>
      <c r="B96" s="176"/>
      <c r="C96" s="176"/>
      <c r="D96" s="176"/>
      <c r="E96" s="177"/>
      <c r="F96" s="177"/>
      <c r="G96" s="177"/>
      <c r="H96" s="177"/>
      <c r="I96" s="177"/>
      <c r="J96" s="177"/>
      <c r="K96" s="177"/>
      <c r="L96" s="177"/>
      <c r="M96" s="177"/>
      <c r="N96" s="177"/>
      <c r="O96" s="177"/>
      <c r="P96" s="177"/>
      <c r="Q96" s="177"/>
      <c r="R96" s="177"/>
      <c r="S96" s="178"/>
      <c r="T96" s="179"/>
      <c r="U96" s="179"/>
      <c r="V96" s="179"/>
      <c r="W96" s="179"/>
    </row>
    <row r="97" customFormat="false" ht="50.25" hidden="false" customHeight="true" outlineLevel="0" collapsed="false">
      <c r="A97" s="176"/>
      <c r="B97" s="176"/>
      <c r="C97" s="176"/>
      <c r="D97" s="176"/>
      <c r="E97" s="135" t="str">
        <f aca="false">IF(Шаблон!E20="","",Шаблон!E20)</f>
        <v>Мастер СМР</v>
      </c>
      <c r="F97" s="135"/>
      <c r="G97" s="135"/>
      <c r="H97" s="135"/>
      <c r="I97" s="135" t="str">
        <f aca="false">IF(Шаблон!C20="","",Шаблон!C20)</f>
        <v>ООО "Спецстройсервис"</v>
      </c>
      <c r="J97" s="135"/>
      <c r="K97" s="135"/>
      <c r="L97" s="135"/>
      <c r="M97" s="135"/>
      <c r="N97" s="135"/>
      <c r="O97" s="135" t="str">
        <f aca="false">IF(Шаблон!C20&lt;&gt;Шаблон!C21,"",IF(Шаблон!C33="","от подписи отказался",IF(Шаблон!C33="да","от подписи отказался","")))</f>
        <v/>
      </c>
      <c r="P97" s="135"/>
      <c r="Q97" s="135"/>
      <c r="R97" s="135"/>
      <c r="S97" s="180"/>
      <c r="T97" s="181" t="str">
        <f aca="false">IF(Шаблон!G20="","",LEFT(MID(Шаблон!G20,SEARCH(" ",Шаблон!G20)+1,LEN(Шаблон!G20)-SEARCH(" ",Шаблон!G20,SEARCH(" ",Шаблон!G20)+1)))&amp;". "&amp;LEFT(MID(Шаблон!G20,SEARCH(" ",Шаблон!G20,SEARCH(" ",Шаблон!G20)+1)+1,LEN(Шаблон!G20)))&amp;". "&amp;LEFT(Шаблон!G20,SEARCH(" ",Шаблон!G20)))</f>
        <v>И. И. Хафизов</v>
      </c>
      <c r="U97" s="181"/>
      <c r="V97" s="181"/>
      <c r="W97" s="182"/>
    </row>
    <row r="98" customFormat="false" ht="13.5" hidden="false" customHeight="true" outlineLevel="0" collapsed="false">
      <c r="A98" s="123"/>
      <c r="B98" s="123"/>
      <c r="C98" s="123"/>
      <c r="D98" s="123"/>
      <c r="E98" s="118" t="s">
        <v>127</v>
      </c>
      <c r="F98" s="118"/>
      <c r="G98" s="118"/>
      <c r="H98" s="118"/>
      <c r="I98" s="118"/>
      <c r="J98" s="118"/>
      <c r="K98" s="118"/>
      <c r="L98" s="118"/>
      <c r="M98" s="118"/>
      <c r="N98" s="183" t="s">
        <v>156</v>
      </c>
      <c r="O98" s="183"/>
      <c r="P98" s="183"/>
      <c r="Q98" s="183"/>
      <c r="R98" s="183"/>
      <c r="S98" s="178"/>
      <c r="T98" s="184" t="s">
        <v>124</v>
      </c>
      <c r="U98" s="184"/>
      <c r="V98" s="184"/>
      <c r="W98" s="185" t="s">
        <v>157</v>
      </c>
    </row>
    <row r="99" s="188" customFormat="true" ht="39" hidden="false" customHeight="true" outlineLevel="0" collapsed="false">
      <c r="A99" s="186" t="s">
        <v>158</v>
      </c>
      <c r="B99" s="186"/>
      <c r="C99" s="186"/>
      <c r="D99" s="186"/>
      <c r="E99" s="135" t="str">
        <f aca="false">IF(Шаблон!E21=Шаблон!E20,"---------------",Шаблон!E21)</f>
        <v>Инженер Дефектоскопист</v>
      </c>
      <c r="F99" s="135"/>
      <c r="G99" s="135"/>
      <c r="H99" s="135"/>
      <c r="I99" s="135" t="str">
        <f aca="false">IF(Шаблон!C21=Шаблон!C20,"---------------",Шаблон!C21)</f>
        <v>ООО "Инженерный Центр "Гамма"</v>
      </c>
      <c r="J99" s="135"/>
      <c r="K99" s="135"/>
      <c r="L99" s="135"/>
      <c r="M99" s="135"/>
      <c r="N99" s="135"/>
      <c r="O99" s="135" t="str">
        <f aca="false">IF(Шаблон!C20=Шаблон!C21,"",IF(Шаблон!C33="","от подписи отказался",IF(Шаблон!C33="да","от подписи отказался","")))</f>
        <v/>
      </c>
      <c r="P99" s="135"/>
      <c r="Q99" s="135"/>
      <c r="R99" s="135"/>
      <c r="S99" s="180"/>
      <c r="T99" s="181" t="str">
        <f aca="false">IF(Шаблон!E21=Шаблон!E20,"",IF(Шаблон!E21=Шаблон!E20,"",LEFT(MID(Шаблон!G21,SEARCH(" ",Шаблон!G21)+1,LEN(Шаблон!G21)-SEARCH(" ",Шаблон!G21,SEARCH(" ",Шаблон!G21)+1)))&amp;". "&amp;LEFT(MID(Шаблон!G21,SEARCH(" ",Шаблон!G21,SEARCH(" ",Шаблон!G21)+1)+1,LEN(Шаблон!G21)))&amp;". "&amp;LEFT(Шаблон!G21,SEARCH(" ",Шаблон!G21))))</f>
        <v>Р. Р. Рахимов</v>
      </c>
      <c r="U99" s="181"/>
      <c r="V99" s="181"/>
      <c r="W99" s="187"/>
    </row>
    <row r="100" s="188" customFormat="true" ht="30.75" hidden="false" customHeight="true" outlineLevel="0" collapsed="false">
      <c r="A100" s="189"/>
      <c r="B100" s="190"/>
      <c r="C100" s="189"/>
      <c r="D100" s="189"/>
      <c r="E100" s="191" t="s">
        <v>127</v>
      </c>
      <c r="F100" s="191"/>
      <c r="G100" s="191"/>
      <c r="H100" s="191"/>
      <c r="I100" s="191"/>
      <c r="J100" s="191"/>
      <c r="K100" s="191"/>
      <c r="L100" s="191"/>
      <c r="M100" s="191"/>
      <c r="N100" s="191" t="s">
        <v>156</v>
      </c>
      <c r="O100" s="191"/>
      <c r="P100" s="191"/>
      <c r="Q100" s="191"/>
      <c r="R100" s="191"/>
      <c r="S100" s="192"/>
      <c r="T100" s="193" t="s">
        <v>124</v>
      </c>
      <c r="U100" s="193"/>
      <c r="V100" s="193"/>
      <c r="W100" s="194" t="s">
        <v>157</v>
      </c>
    </row>
    <row r="101" customFormat="false" ht="54" hidden="false" customHeight="true" outlineLevel="0" collapsed="false">
      <c r="A101" s="176" t="s">
        <v>159</v>
      </c>
      <c r="B101" s="176"/>
      <c r="C101" s="176"/>
      <c r="D101" s="176"/>
      <c r="E101" s="135" t="str">
        <f aca="false">IF(Шаблон!E23="","",Шаблон!E23)</f>
        <v>Инженер СКК</v>
      </c>
      <c r="F101" s="135"/>
      <c r="G101" s="135"/>
      <c r="H101" s="135"/>
      <c r="I101" s="135" t="str">
        <f aca="false">IF(Шаблон!C23="","",Шаблон!C23)</f>
        <v>ООО "Спецстройсервис"</v>
      </c>
      <c r="J101" s="135"/>
      <c r="K101" s="135"/>
      <c r="L101" s="135"/>
      <c r="M101" s="135"/>
      <c r="N101" s="135"/>
      <c r="O101" s="135" t="str">
        <f aca="false">IF(Шаблон!C23="","",IF(Шаблон!C35="","от подписи отказался",IF(Шаблон!C35="да","от подписи отказался","")))</f>
        <v/>
      </c>
      <c r="P101" s="135"/>
      <c r="Q101" s="135"/>
      <c r="R101" s="135"/>
      <c r="S101" s="180"/>
      <c r="T101" s="181" t="str">
        <f aca="false">IF(Шаблон!G23="","",LEFT(MID(Шаблон!G23,SEARCH(" ",Шаблон!G23)+1,LEN(Шаблон!G23)-SEARCH(" ",Шаблон!G23,SEARCH(" ",Шаблон!G23)+1)))&amp;". "&amp;LEFT(MID(Шаблон!G23,SEARCH(" ",Шаблон!G23,SEARCH(" ",Шаблон!G23)+1)+1,LEN(Шаблон!G23)))&amp;". "&amp;LEFT(Шаблон!G23,SEARCH(" ",Шаблон!G23)))</f>
        <v>А. Н. Лихачев</v>
      </c>
      <c r="U101" s="181"/>
      <c r="V101" s="181"/>
      <c r="W101" s="195"/>
    </row>
    <row r="102" customFormat="false" ht="16.5" hidden="false" customHeight="true" outlineLevel="0" collapsed="false">
      <c r="A102" s="177"/>
      <c r="B102" s="177"/>
      <c r="C102" s="177"/>
      <c r="D102" s="177"/>
      <c r="E102" s="191" t="s">
        <v>127</v>
      </c>
      <c r="F102" s="191"/>
      <c r="G102" s="191"/>
      <c r="H102" s="191"/>
      <c r="I102" s="191"/>
      <c r="J102" s="191"/>
      <c r="K102" s="191"/>
      <c r="L102" s="191"/>
      <c r="M102" s="191"/>
      <c r="N102" s="196"/>
      <c r="O102" s="191" t="s">
        <v>156</v>
      </c>
      <c r="P102" s="191"/>
      <c r="Q102" s="191"/>
      <c r="R102" s="191"/>
      <c r="S102" s="149"/>
      <c r="T102" s="193" t="s">
        <v>124</v>
      </c>
      <c r="U102" s="193"/>
      <c r="V102" s="193"/>
      <c r="W102" s="194" t="s">
        <v>157</v>
      </c>
    </row>
    <row r="103" customFormat="false" ht="7.5" hidden="false" customHeight="true" outlineLevel="0" collapsed="false">
      <c r="A103" s="178"/>
      <c r="B103" s="178"/>
      <c r="C103" s="178"/>
      <c r="D103" s="178"/>
      <c r="E103" s="178"/>
      <c r="F103" s="111"/>
      <c r="G103" s="111"/>
      <c r="H103" s="111"/>
      <c r="I103" s="111"/>
      <c r="J103" s="111"/>
      <c r="K103" s="111"/>
      <c r="L103" s="111"/>
      <c r="M103" s="111"/>
      <c r="N103" s="111"/>
      <c r="O103" s="111"/>
      <c r="P103" s="111"/>
      <c r="Q103" s="111"/>
      <c r="R103" s="111"/>
      <c r="S103" s="178"/>
      <c r="T103" s="111"/>
      <c r="U103" s="111"/>
      <c r="V103" s="111"/>
      <c r="W103" s="111"/>
    </row>
    <row r="104" customFormat="false" ht="21" hidden="false" customHeight="true" outlineLevel="0" collapsed="false">
      <c r="A104" s="141" t="s">
        <v>160</v>
      </c>
      <c r="B104" s="141"/>
      <c r="C104" s="141"/>
      <c r="D104" s="141"/>
      <c r="E104" s="141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11"/>
      <c r="U104" s="111"/>
      <c r="V104" s="111"/>
      <c r="W104" s="111"/>
    </row>
    <row r="105" customFormat="false" ht="24.75" hidden="false" customHeight="true" outlineLevel="0" collapsed="false">
      <c r="A105" s="197" t="s">
        <v>143</v>
      </c>
      <c r="B105" s="198" t="str">
        <f aca="false">IF(Шаблон!C14="","",Шаблон!C14)</f>
        <v>АО "Транснефть - Прикамье"</v>
      </c>
      <c r="C105" s="198"/>
      <c r="D105" s="198"/>
      <c r="E105" s="198"/>
      <c r="F105" s="198"/>
      <c r="G105" s="198"/>
      <c r="H105" s="198"/>
      <c r="I105" s="198"/>
      <c r="J105" s="198"/>
      <c r="K105" s="198"/>
      <c r="L105" s="198"/>
      <c r="M105" s="198"/>
      <c r="N105" s="198"/>
      <c r="O105" s="198"/>
      <c r="P105" s="198"/>
      <c r="Q105" s="198"/>
      <c r="R105" s="198"/>
      <c r="S105" s="198"/>
      <c r="T105" s="198"/>
      <c r="U105" s="198"/>
      <c r="V105" s="198"/>
      <c r="W105" s="198"/>
    </row>
    <row r="106" customFormat="false" ht="24.75" hidden="false" customHeight="true" outlineLevel="0" collapsed="false">
      <c r="A106" s="197" t="s">
        <v>145</v>
      </c>
      <c r="B106" s="199" t="str">
        <f aca="false">IF(Шаблон!C16="","",Шаблон!C16)</f>
        <v>ОП "Казанское УСК"</v>
      </c>
      <c r="C106" s="199"/>
      <c r="D106" s="199"/>
      <c r="E106" s="199"/>
      <c r="F106" s="199"/>
      <c r="G106" s="199"/>
      <c r="H106" s="199"/>
      <c r="I106" s="199"/>
      <c r="J106" s="199"/>
      <c r="K106" s="199"/>
      <c r="L106" s="199"/>
      <c r="M106" s="199"/>
      <c r="N106" s="199"/>
      <c r="O106" s="199"/>
      <c r="P106" s="199"/>
      <c r="Q106" s="199"/>
      <c r="R106" s="199"/>
      <c r="S106" s="199"/>
      <c r="T106" s="199"/>
      <c r="U106" s="199"/>
      <c r="V106" s="199"/>
      <c r="W106" s="199"/>
    </row>
    <row r="107" customFormat="false" ht="24.75" hidden="false" customHeight="true" outlineLevel="0" collapsed="false">
      <c r="A107" s="197" t="s">
        <v>147</v>
      </c>
      <c r="B107" s="199" t="str">
        <f aca="false">IF(Шаблон!C20="","",Шаблон!C20)</f>
        <v>ООО "Спецстройсервис"</v>
      </c>
      <c r="C107" s="199"/>
      <c r="D107" s="199"/>
      <c r="E107" s="199"/>
      <c r="F107" s="199"/>
      <c r="G107" s="199"/>
      <c r="H107" s="199"/>
      <c r="I107" s="199"/>
      <c r="J107" s="199"/>
      <c r="K107" s="199"/>
      <c r="L107" s="199"/>
      <c r="M107" s="199"/>
      <c r="N107" s="199"/>
      <c r="O107" s="199"/>
      <c r="P107" s="199"/>
      <c r="Q107" s="199"/>
      <c r="R107" s="199"/>
      <c r="S107" s="199"/>
      <c r="T107" s="199"/>
      <c r="U107" s="199"/>
      <c r="V107" s="199"/>
      <c r="W107" s="199"/>
    </row>
    <row r="108" customFormat="false" ht="14.25" hidden="false" customHeight="true" outlineLevel="0" collapsed="false">
      <c r="A108" s="200"/>
      <c r="B108" s="201"/>
      <c r="C108" s="201"/>
      <c r="D108" s="123"/>
      <c r="E108" s="123"/>
      <c r="F108" s="200"/>
      <c r="G108" s="200"/>
      <c r="H108" s="200"/>
      <c r="I108" s="200"/>
      <c r="J108" s="200"/>
      <c r="K108" s="200"/>
      <c r="L108" s="200"/>
      <c r="M108" s="200"/>
      <c r="N108" s="200"/>
      <c r="O108" s="200"/>
      <c r="P108" s="200"/>
      <c r="Q108" s="200"/>
      <c r="R108" s="200"/>
      <c r="S108" s="178"/>
      <c r="T108" s="111"/>
      <c r="U108" s="111"/>
      <c r="V108" s="111"/>
      <c r="W108" s="111"/>
    </row>
    <row r="109" customFormat="false" ht="36" hidden="false" customHeight="true" outlineLevel="0" collapsed="false">
      <c r="A109" s="176" t="s">
        <v>161</v>
      </c>
      <c r="B109" s="176"/>
      <c r="C109" s="176"/>
      <c r="D109" s="176"/>
      <c r="E109" s="135" t="str">
        <f aca="false">IF(Шаблон!E18="","",Шаблон!E18)</f>
        <v>Инженер по строительному контролю</v>
      </c>
      <c r="F109" s="135"/>
      <c r="G109" s="135"/>
      <c r="H109" s="135"/>
      <c r="I109" s="135"/>
      <c r="J109" s="135"/>
      <c r="K109" s="135"/>
      <c r="L109" s="135"/>
      <c r="M109" s="135"/>
      <c r="N109" s="135"/>
      <c r="O109" s="135"/>
      <c r="P109" s="135"/>
      <c r="Q109" s="135"/>
      <c r="R109" s="135"/>
      <c r="S109" s="180"/>
      <c r="T109" s="181" t="str">
        <f aca="false">IF(Шаблон!G18="","",LEFT(MID(Шаблон!G18,SEARCH(" ",Шаблон!G18)+1,LEN(Шаблон!G18)-SEARCH(" ",Шаблон!G18,SEARCH(" ",Шаблон!G18)+1)))&amp;". "&amp;LEFT(MID(Шаблон!G18,SEARCH(" ",Шаблон!G18,SEARCH(" ",Шаблон!G18)+1)+1,LEN(Шаблон!G18)))&amp;". "&amp;LEFT(Шаблон!G18,SEARCH(" ",Шаблон!G18)))</f>
        <v>В. А. Баталов</v>
      </c>
      <c r="U109" s="181"/>
      <c r="V109" s="181"/>
      <c r="W109" s="202" t="n">
        <f aca="false">Шаблон!E5</f>
        <v>43871.625</v>
      </c>
    </row>
    <row r="110" customFormat="false" ht="23.25" hidden="false" customHeight="true" outlineLevel="0" collapsed="false">
      <c r="A110" s="201"/>
      <c r="B110" s="111"/>
      <c r="C110" s="111"/>
      <c r="D110" s="111"/>
      <c r="E110" s="191" t="s">
        <v>162</v>
      </c>
      <c r="F110" s="191"/>
      <c r="G110" s="191"/>
      <c r="H110" s="191"/>
      <c r="I110" s="191"/>
      <c r="J110" s="191"/>
      <c r="K110" s="191"/>
      <c r="L110" s="191"/>
      <c r="M110" s="191"/>
      <c r="N110" s="191" t="s">
        <v>156</v>
      </c>
      <c r="O110" s="191"/>
      <c r="P110" s="191"/>
      <c r="Q110" s="191"/>
      <c r="R110" s="191"/>
      <c r="S110" s="149"/>
      <c r="T110" s="193" t="s">
        <v>124</v>
      </c>
      <c r="U110" s="193"/>
      <c r="V110" s="193"/>
      <c r="W110" s="194" t="s">
        <v>157</v>
      </c>
    </row>
    <row r="111" s="188" customFormat="true" ht="15.75" hidden="false" customHeight="true" outlineLevel="0" collapsed="false">
      <c r="A111" s="111"/>
      <c r="B111" s="111"/>
      <c r="C111" s="111"/>
      <c r="D111" s="111"/>
      <c r="E111" s="111"/>
      <c r="F111" s="111"/>
      <c r="G111" s="111"/>
      <c r="H111" s="111"/>
      <c r="I111" s="111"/>
      <c r="J111" s="111"/>
      <c r="K111" s="111"/>
      <c r="L111" s="111"/>
      <c r="M111" s="111"/>
      <c r="N111" s="111"/>
      <c r="O111" s="111"/>
      <c r="P111" s="111"/>
      <c r="Q111" s="111"/>
      <c r="R111" s="111"/>
      <c r="S111" s="111"/>
      <c r="T111" s="111"/>
      <c r="U111" s="111"/>
      <c r="V111" s="111"/>
      <c r="W111" s="111"/>
    </row>
    <row r="112" customFormat="false" ht="15" hidden="false" customHeight="false" outlineLevel="0" collapsed="false">
      <c r="A112" s="111"/>
      <c r="B112" s="111"/>
      <c r="C112" s="111"/>
      <c r="D112" s="111"/>
      <c r="E112" s="111"/>
      <c r="F112" s="111"/>
      <c r="G112" s="111"/>
      <c r="H112" s="111"/>
      <c r="I112" s="111"/>
      <c r="J112" s="111"/>
      <c r="K112" s="111"/>
      <c r="L112" s="111"/>
      <c r="M112" s="111"/>
      <c r="N112" s="111"/>
      <c r="O112" s="111"/>
      <c r="P112" s="111"/>
      <c r="Q112" s="111"/>
      <c r="R112" s="111"/>
      <c r="S112" s="111"/>
      <c r="T112" s="111"/>
      <c r="U112" s="111"/>
      <c r="V112" s="111"/>
      <c r="W112" s="111"/>
    </row>
  </sheetData>
  <mergeCells count="265">
    <mergeCell ref="N1:V1"/>
    <mergeCell ref="M2:W3"/>
    <mergeCell ref="L4:W5"/>
    <mergeCell ref="A6:W6"/>
    <mergeCell ref="A7:O7"/>
    <mergeCell ref="P7:Q7"/>
    <mergeCell ref="R7:T7"/>
    <mergeCell ref="U7:W7"/>
    <mergeCell ref="A8:O8"/>
    <mergeCell ref="P8:W8"/>
    <mergeCell ref="A9:B9"/>
    <mergeCell ref="C9:L9"/>
    <mergeCell ref="A10:B10"/>
    <mergeCell ref="C10:L10"/>
    <mergeCell ref="A11:W11"/>
    <mergeCell ref="A12:W12"/>
    <mergeCell ref="B13:E13"/>
    <mergeCell ref="G13:W13"/>
    <mergeCell ref="B14:E14"/>
    <mergeCell ref="A15:L15"/>
    <mergeCell ref="M15:T15"/>
    <mergeCell ref="U15:W15"/>
    <mergeCell ref="E16:L16"/>
    <mergeCell ref="M16:S16"/>
    <mergeCell ref="T16:W16"/>
    <mergeCell ref="A17:W17"/>
    <mergeCell ref="A18:W18"/>
    <mergeCell ref="A19:F19"/>
    <mergeCell ref="G19:M19"/>
    <mergeCell ref="N19:T19"/>
    <mergeCell ref="U19:W19"/>
    <mergeCell ref="A20:J20"/>
    <mergeCell ref="K20:S20"/>
    <mergeCell ref="T20:W20"/>
    <mergeCell ref="A21:E21"/>
    <mergeCell ref="G21:K21"/>
    <mergeCell ref="L21:S21"/>
    <mergeCell ref="T21:W21"/>
    <mergeCell ref="A22:J22"/>
    <mergeCell ref="K22:S22"/>
    <mergeCell ref="T22:W22"/>
    <mergeCell ref="A23:H23"/>
    <mergeCell ref="I23:W23"/>
    <mergeCell ref="A24:W24"/>
    <mergeCell ref="A25:N25"/>
    <mergeCell ref="O25:W25"/>
    <mergeCell ref="K26:W26"/>
    <mergeCell ref="A27:W27"/>
    <mergeCell ref="A28:A29"/>
    <mergeCell ref="B28:O29"/>
    <mergeCell ref="P28:T29"/>
    <mergeCell ref="U28:W29"/>
    <mergeCell ref="B30:O30"/>
    <mergeCell ref="P30:T30"/>
    <mergeCell ref="U30:W30"/>
    <mergeCell ref="B31:O31"/>
    <mergeCell ref="P31:T31"/>
    <mergeCell ref="U31:W31"/>
    <mergeCell ref="B32:O32"/>
    <mergeCell ref="P32:T32"/>
    <mergeCell ref="U32:W32"/>
    <mergeCell ref="B33:O33"/>
    <mergeCell ref="P33:T33"/>
    <mergeCell ref="U33:W33"/>
    <mergeCell ref="B34:O34"/>
    <mergeCell ref="P34:T34"/>
    <mergeCell ref="U34:W34"/>
    <mergeCell ref="B35:O35"/>
    <mergeCell ref="P35:T35"/>
    <mergeCell ref="U35:W35"/>
    <mergeCell ref="B36:O36"/>
    <mergeCell ref="P36:T36"/>
    <mergeCell ref="U36:W36"/>
    <mergeCell ref="B37:O37"/>
    <mergeCell ref="P37:T37"/>
    <mergeCell ref="U37:W37"/>
    <mergeCell ref="B38:O38"/>
    <mergeCell ref="P38:T38"/>
    <mergeCell ref="U38:W38"/>
    <mergeCell ref="B39:O39"/>
    <mergeCell ref="P39:T39"/>
    <mergeCell ref="U39:W39"/>
    <mergeCell ref="B40:O40"/>
    <mergeCell ref="P40:T40"/>
    <mergeCell ref="U40:W40"/>
    <mergeCell ref="B41:O41"/>
    <mergeCell ref="P41:T41"/>
    <mergeCell ref="U41:W41"/>
    <mergeCell ref="B42:O42"/>
    <mergeCell ref="P42:T42"/>
    <mergeCell ref="U42:W42"/>
    <mergeCell ref="B43:O43"/>
    <mergeCell ref="P43:T43"/>
    <mergeCell ref="U43:W43"/>
    <mergeCell ref="B44:O44"/>
    <mergeCell ref="P44:T44"/>
    <mergeCell ref="U44:W44"/>
    <mergeCell ref="B45:O45"/>
    <mergeCell ref="P45:T45"/>
    <mergeCell ref="U45:W45"/>
    <mergeCell ref="B46:O46"/>
    <mergeCell ref="P46:T46"/>
    <mergeCell ref="U46:W46"/>
    <mergeCell ref="B47:O47"/>
    <mergeCell ref="P47:T47"/>
    <mergeCell ref="U47:W47"/>
    <mergeCell ref="B48:O48"/>
    <mergeCell ref="P48:T48"/>
    <mergeCell ref="U48:W48"/>
    <mergeCell ref="B49:O49"/>
    <mergeCell ref="P49:T49"/>
    <mergeCell ref="U49:W49"/>
    <mergeCell ref="B50:O50"/>
    <mergeCell ref="P50:T50"/>
    <mergeCell ref="U50:W50"/>
    <mergeCell ref="B51:O51"/>
    <mergeCell ref="P51:T51"/>
    <mergeCell ref="U51:W51"/>
    <mergeCell ref="B52:O52"/>
    <mergeCell ref="P52:T52"/>
    <mergeCell ref="U52:W52"/>
    <mergeCell ref="B53:O53"/>
    <mergeCell ref="P53:T53"/>
    <mergeCell ref="U53:W53"/>
    <mergeCell ref="B54:O54"/>
    <mergeCell ref="P54:T54"/>
    <mergeCell ref="U54:W54"/>
    <mergeCell ref="B55:O55"/>
    <mergeCell ref="P55:T55"/>
    <mergeCell ref="U55:W55"/>
    <mergeCell ref="B56:O56"/>
    <mergeCell ref="P56:T56"/>
    <mergeCell ref="U56:W56"/>
    <mergeCell ref="B57:O57"/>
    <mergeCell ref="P57:T57"/>
    <mergeCell ref="U57:W57"/>
    <mergeCell ref="B58:O58"/>
    <mergeCell ref="P58:T58"/>
    <mergeCell ref="U58:W58"/>
    <mergeCell ref="B59:O59"/>
    <mergeCell ref="P59:T59"/>
    <mergeCell ref="U59:W59"/>
    <mergeCell ref="B60:O60"/>
    <mergeCell ref="P60:T60"/>
    <mergeCell ref="U60:W60"/>
    <mergeCell ref="B61:O61"/>
    <mergeCell ref="P61:T61"/>
    <mergeCell ref="U61:W61"/>
    <mergeCell ref="B62:O62"/>
    <mergeCell ref="P62:T62"/>
    <mergeCell ref="U62:W62"/>
    <mergeCell ref="B63:O63"/>
    <mergeCell ref="P63:T63"/>
    <mergeCell ref="U63:W63"/>
    <mergeCell ref="B64:O64"/>
    <mergeCell ref="P64:T64"/>
    <mergeCell ref="U64:W64"/>
    <mergeCell ref="B65:O65"/>
    <mergeCell ref="P65:T65"/>
    <mergeCell ref="U65:W65"/>
    <mergeCell ref="B66:O66"/>
    <mergeCell ref="P66:T66"/>
    <mergeCell ref="U66:W66"/>
    <mergeCell ref="B67:O67"/>
    <mergeCell ref="P67:T67"/>
    <mergeCell ref="U67:W67"/>
    <mergeCell ref="B68:O68"/>
    <mergeCell ref="P68:T68"/>
    <mergeCell ref="U68:W68"/>
    <mergeCell ref="B69:O69"/>
    <mergeCell ref="P69:T69"/>
    <mergeCell ref="U69:W69"/>
    <mergeCell ref="B70:O70"/>
    <mergeCell ref="P70:T70"/>
    <mergeCell ref="U70:W70"/>
    <mergeCell ref="B71:O71"/>
    <mergeCell ref="P71:T71"/>
    <mergeCell ref="U71:W71"/>
    <mergeCell ref="B72:O72"/>
    <mergeCell ref="P72:T72"/>
    <mergeCell ref="U72:W72"/>
    <mergeCell ref="B73:O73"/>
    <mergeCell ref="P73:T73"/>
    <mergeCell ref="U73:W73"/>
    <mergeCell ref="B74:O74"/>
    <mergeCell ref="P74:T74"/>
    <mergeCell ref="U74:W74"/>
    <mergeCell ref="B75:O75"/>
    <mergeCell ref="P75:T75"/>
    <mergeCell ref="U75:W75"/>
    <mergeCell ref="B76:O76"/>
    <mergeCell ref="P76:T76"/>
    <mergeCell ref="U76:W76"/>
    <mergeCell ref="B77:O77"/>
    <mergeCell ref="P77:T77"/>
    <mergeCell ref="U77:W77"/>
    <mergeCell ref="B78:O78"/>
    <mergeCell ref="P78:T78"/>
    <mergeCell ref="U78:W78"/>
    <mergeCell ref="B79:O79"/>
    <mergeCell ref="P79:T79"/>
    <mergeCell ref="U79:W79"/>
    <mergeCell ref="B80:O80"/>
    <mergeCell ref="P80:T80"/>
    <mergeCell ref="U80:W80"/>
    <mergeCell ref="A83:W83"/>
    <mergeCell ref="A85:W85"/>
    <mergeCell ref="B86:R86"/>
    <mergeCell ref="S86:T86"/>
    <mergeCell ref="U86:V86"/>
    <mergeCell ref="A87:A88"/>
    <mergeCell ref="B87:R88"/>
    <mergeCell ref="S87:T88"/>
    <mergeCell ref="U87:V88"/>
    <mergeCell ref="W87:W88"/>
    <mergeCell ref="B89:R89"/>
    <mergeCell ref="S89:T89"/>
    <mergeCell ref="U89:V89"/>
    <mergeCell ref="B90:R90"/>
    <mergeCell ref="S90:T90"/>
    <mergeCell ref="U90:V90"/>
    <mergeCell ref="A91:W91"/>
    <mergeCell ref="A92:W92"/>
    <mergeCell ref="A93:D93"/>
    <mergeCell ref="E93:Q93"/>
    <mergeCell ref="R93:V93"/>
    <mergeCell ref="A94:W94"/>
    <mergeCell ref="A95:V95"/>
    <mergeCell ref="A96:D97"/>
    <mergeCell ref="E97:H97"/>
    <mergeCell ref="I97:N97"/>
    <mergeCell ref="O97:R97"/>
    <mergeCell ref="T97:V97"/>
    <mergeCell ref="A98:D98"/>
    <mergeCell ref="E98:M98"/>
    <mergeCell ref="N98:R98"/>
    <mergeCell ref="T98:V98"/>
    <mergeCell ref="A99:D99"/>
    <mergeCell ref="E99:H99"/>
    <mergeCell ref="I99:N99"/>
    <mergeCell ref="O99:R99"/>
    <mergeCell ref="T99:V99"/>
    <mergeCell ref="E100:M100"/>
    <mergeCell ref="N100:R100"/>
    <mergeCell ref="T100:V100"/>
    <mergeCell ref="A101:D101"/>
    <mergeCell ref="E101:H101"/>
    <mergeCell ref="I101:N101"/>
    <mergeCell ref="O101:R101"/>
    <mergeCell ref="T101:V101"/>
    <mergeCell ref="E102:M102"/>
    <mergeCell ref="O102:R102"/>
    <mergeCell ref="T102:V102"/>
    <mergeCell ref="A104:E104"/>
    <mergeCell ref="B105:W105"/>
    <mergeCell ref="B106:W106"/>
    <mergeCell ref="B107:W107"/>
    <mergeCell ref="A109:D109"/>
    <mergeCell ref="E109:M109"/>
    <mergeCell ref="O109:P109"/>
    <mergeCell ref="Q109:R109"/>
    <mergeCell ref="T109:V109"/>
    <mergeCell ref="E110:M110"/>
    <mergeCell ref="N110:R110"/>
    <mergeCell ref="T110:V110"/>
  </mergeCells>
  <dataValidations count="2">
    <dataValidation allowBlank="true" operator="between" prompt="Введите местное время составления предупреждения" showDropDown="false" showErrorMessage="true" showInputMessage="true" sqref="C9" type="none">
      <formula1>0</formula1>
      <formula2>0</formula2>
    </dataValidation>
    <dataValidation allowBlank="true" operator="between" prompt="Заполнить вручную" showDropDown="false" showErrorMessage="true" showInputMessage="true" sqref="A91:W91" type="none">
      <formula1>0</formula1>
      <formula2>0</formula2>
    </dataValidation>
  </dataValidations>
  <printOptions headings="false" gridLines="false" gridLinesSet="true" horizontalCentered="false" verticalCentered="false"/>
  <pageMargins left="0.511805555555555" right="0.315277777777778" top="0.39375" bottom="0.39375" header="0.511805555555555" footer="0.511805555555555"/>
  <pageSetup paperSize="9" scale="7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83" man="true" max="16383" min="0"/>
  </row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Z122"/>
  <sheetViews>
    <sheetView showFormulas="false" showGridLines="true" showRowColHeaders="true" showZeros="true" rightToLeft="false" tabSelected="false" showOutlineSymbols="true" defaultGridColor="true" view="pageBreakPreview" topLeftCell="A1" colorId="64" zoomScale="55" zoomScaleNormal="80" zoomScalePageLayoutView="55" workbookViewId="0">
      <selection pane="topLeft" activeCell="G91" activeCellId="0" sqref="G91"/>
    </sheetView>
  </sheetViews>
  <sheetFormatPr defaultRowHeight="15" zeroHeight="false" outlineLevelRow="0" outlineLevelCol="0"/>
  <cols>
    <col collapsed="false" customWidth="true" hidden="false" outlineLevel="0" max="1" min="1" style="0" width="5"/>
    <col collapsed="false" customWidth="true" hidden="false" outlineLevel="0" max="2" min="2" style="0" width="12.85"/>
    <col collapsed="false" customWidth="true" hidden="false" outlineLevel="0" max="6" min="3" style="0" width="6.28"/>
    <col collapsed="false" customWidth="true" hidden="false" outlineLevel="0" max="7" min="7" style="0" width="3.28"/>
    <col collapsed="false" customWidth="true" hidden="false" outlineLevel="0" max="10" min="8" style="0" width="3.43"/>
    <col collapsed="false" customWidth="true" hidden="false" outlineLevel="0" max="11" min="11" style="0" width="3.28"/>
    <col collapsed="false" customWidth="true" hidden="false" outlineLevel="0" max="12" min="12" style="0" width="4.7"/>
    <col collapsed="false" customWidth="true" hidden="false" outlineLevel="0" max="14" min="13" style="0" width="2.86"/>
    <col collapsed="false" customWidth="true" hidden="false" outlineLevel="0" max="15" min="15" style="0" width="4.28"/>
    <col collapsed="false" customWidth="true" hidden="false" outlineLevel="0" max="16" min="16" style="0" width="3.7"/>
    <col collapsed="false" customWidth="true" hidden="false" outlineLevel="0" max="18" min="17" style="0" width="2.86"/>
    <col collapsed="false" customWidth="true" hidden="false" outlineLevel="0" max="19" min="19" style="0" width="3.57"/>
    <col collapsed="false" customWidth="true" hidden="false" outlineLevel="0" max="20" min="20" style="0" width="14.57"/>
    <col collapsed="false" customWidth="true" hidden="false" outlineLevel="0" max="21" min="21" style="0" width="7.57"/>
    <col collapsed="false" customWidth="true" hidden="false" outlineLevel="0" max="22" min="22" style="0" width="7"/>
    <col collapsed="false" customWidth="true" hidden="false" outlineLevel="0" max="23" min="23" style="0" width="15"/>
    <col collapsed="false" customWidth="true" hidden="false" outlineLevel="0" max="24" min="24" style="0" width="10.71"/>
    <col collapsed="false" customWidth="true" hidden="false" outlineLevel="0" max="25" min="25" style="0" width="84.14"/>
    <col collapsed="false" customWidth="true" hidden="false" outlineLevel="0" max="26" min="26" style="0" width="52.57"/>
    <col collapsed="false" customWidth="true" hidden="false" outlineLevel="0" max="27" min="27" style="0" width="13.85"/>
    <col collapsed="false" customWidth="true" hidden="false" outlineLevel="0" max="1025" min="28" style="0" width="9.14"/>
  </cols>
  <sheetData>
    <row r="1" customFormat="false" ht="16.5" hidden="false" customHeight="true" outlineLevel="0" collapsed="false">
      <c r="A1" s="106"/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7"/>
      <c r="O1" s="107"/>
      <c r="P1" s="107"/>
      <c r="Q1" s="107"/>
      <c r="R1" s="107"/>
      <c r="S1" s="107"/>
      <c r="T1" s="107"/>
      <c r="U1" s="107"/>
      <c r="V1" s="107"/>
      <c r="W1" s="106"/>
      <c r="X1" s="162"/>
      <c r="Y1" s="162"/>
      <c r="Z1" s="203"/>
    </row>
    <row r="2" customFormat="false" ht="16.5" hidden="false" customHeight="true" outlineLevel="0" collapsed="false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9" t="s">
        <v>114</v>
      </c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62"/>
      <c r="Y2" s="162"/>
    </row>
    <row r="3" customFormat="false" ht="21" hidden="false" customHeight="true" outlineLevel="0" collapsed="false">
      <c r="A3" s="110"/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62"/>
      <c r="Y3" s="162"/>
    </row>
    <row r="4" customFormat="false" ht="18.75" hidden="false" customHeight="true" outlineLevel="0" collapsed="false">
      <c r="A4" s="110"/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2" t="str">
        <f aca="false">IF(Шаблон!H1="","",Шаблон!H1)</f>
        <v>Обособленное подразделение "Казанское управление строительного контроля"</v>
      </c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62"/>
      <c r="Y4" s="162"/>
    </row>
    <row r="5" customFormat="false" ht="24" hidden="false" customHeight="true" outlineLevel="0" collapsed="false">
      <c r="A5" s="110"/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62"/>
      <c r="Y5" s="162"/>
    </row>
    <row r="6" customFormat="false" ht="15" hidden="false" customHeight="false" outlineLevel="0" collapsed="false">
      <c r="A6" s="113" t="str">
        <f aca="false">IF(Шаблон!H2="","",Шаблон!H2)</f>
        <v>420061 г.Казань Ул. Николая Ершова д .2/1</v>
      </c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62"/>
      <c r="Y6" s="162"/>
    </row>
    <row r="7" customFormat="false" ht="43.5" hidden="false" customHeight="true" outlineLevel="0" collapsed="false">
      <c r="A7" s="114" t="str">
        <f aca="false">IF(Шаблон!C7="","",Шаблон!C7)</f>
        <v>Замена участка МН Альметьевск-Куйбышев 1, участок Альметьевск-Самара I (7-276 км) (60,63-74 км; 88,69-101,37 км; 103,16-105,12 км), Ду-800 мм. Реконструкция</v>
      </c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  <c r="Q7" s="115"/>
      <c r="R7" s="116"/>
      <c r="S7" s="116"/>
      <c r="T7" s="116"/>
      <c r="U7" s="117" t="n">
        <f aca="false">IF(Шаблон!E5="","",Шаблон!E5)</f>
        <v>43871.625</v>
      </c>
      <c r="V7" s="117"/>
      <c r="W7" s="117"/>
      <c r="X7" s="204"/>
      <c r="Y7" s="204"/>
    </row>
    <row r="8" customFormat="false" ht="20.25" hidden="false" customHeight="true" outlineLevel="0" collapsed="false">
      <c r="A8" s="118" t="s">
        <v>115</v>
      </c>
      <c r="B8" s="118"/>
      <c r="C8" s="118"/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9"/>
      <c r="Q8" s="119"/>
      <c r="R8" s="119"/>
      <c r="S8" s="119"/>
      <c r="T8" s="119"/>
      <c r="U8" s="119"/>
      <c r="V8" s="119"/>
      <c r="W8" s="119"/>
      <c r="X8" s="204"/>
      <c r="Y8" s="204"/>
    </row>
    <row r="9" customFormat="false" ht="24.75" hidden="false" customHeight="true" outlineLevel="0" collapsed="false">
      <c r="A9" s="120" t="s">
        <v>116</v>
      </c>
      <c r="B9" s="120"/>
      <c r="C9" s="121" t="str">
        <f aca="false">TEXT(Шаблон!E5,"ЧЧ:ММ")</f>
        <v>15:00</v>
      </c>
      <c r="D9" s="121"/>
      <c r="E9" s="121"/>
      <c r="F9" s="121"/>
      <c r="G9" s="121"/>
      <c r="H9" s="121"/>
      <c r="I9" s="121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205"/>
      <c r="Y9" s="205"/>
    </row>
    <row r="10" customFormat="false" ht="24.75" hidden="false" customHeight="true" outlineLevel="0" collapsed="false">
      <c r="A10" s="123"/>
      <c r="B10" s="123"/>
      <c r="C10" s="137" t="s">
        <v>163</v>
      </c>
      <c r="D10" s="137"/>
      <c r="E10" s="137"/>
      <c r="F10" s="137"/>
      <c r="G10" s="137"/>
      <c r="H10" s="137"/>
      <c r="I10" s="137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  <c r="V10" s="123"/>
      <c r="W10" s="123"/>
      <c r="X10" s="204"/>
      <c r="Y10" s="204"/>
    </row>
    <row r="11" customFormat="false" ht="34.5" hidden="false" customHeight="true" outlineLevel="0" collapsed="false">
      <c r="A11" s="126" t="s">
        <v>164</v>
      </c>
      <c r="B11" s="126"/>
      <c r="C11" s="126"/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204"/>
      <c r="Y11" s="204"/>
    </row>
    <row r="12" customFormat="false" ht="30.75" hidden="false" customHeight="true" outlineLevel="0" collapsed="false">
      <c r="A12" s="128"/>
      <c r="B12" s="129" t="str">
        <f aca="false">IF(Шаблон!C4="","",Шаблон!C4)</f>
        <v>СМР на линейной части трубопровода</v>
      </c>
      <c r="C12" s="129"/>
      <c r="D12" s="129"/>
      <c r="E12" s="129"/>
      <c r="F12" s="130" t="s">
        <v>119</v>
      </c>
      <c r="G12" s="131" t="str">
        <f aca="false">IF(Шаблон!C10="","",Шаблон!C10)</f>
        <v>ТПК-ТПР-001-005896-0314--У</v>
      </c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206"/>
      <c r="Y12" s="204"/>
    </row>
    <row r="13" customFormat="false" ht="24.75" hidden="false" customHeight="true" outlineLevel="0" collapsed="false">
      <c r="A13" s="132"/>
      <c r="B13" s="207" t="s">
        <v>120</v>
      </c>
      <c r="C13" s="207"/>
      <c r="D13" s="207"/>
      <c r="E13" s="207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206"/>
      <c r="Y13" s="204"/>
    </row>
    <row r="14" customFormat="false" ht="23.25" hidden="false" customHeight="true" outlineLevel="0" collapsed="false">
      <c r="A14" s="134" t="s">
        <v>121</v>
      </c>
      <c r="B14" s="134"/>
      <c r="C14" s="134"/>
      <c r="D14" s="134"/>
      <c r="E14" s="134"/>
      <c r="F14" s="134"/>
      <c r="G14" s="134"/>
      <c r="H14" s="134"/>
      <c r="I14" s="134"/>
      <c r="J14" s="134"/>
      <c r="K14" s="134"/>
      <c r="L14" s="134"/>
      <c r="M14" s="135" t="str">
        <f aca="false">IF(Шаблон!C18="","ООО ""Транснефть Надзор""",Шаблон!C18)</f>
        <v>ООО "УКС"</v>
      </c>
      <c r="N14" s="135"/>
      <c r="O14" s="135"/>
      <c r="P14" s="135"/>
      <c r="Q14" s="135"/>
      <c r="R14" s="135"/>
      <c r="S14" s="135"/>
      <c r="T14" s="135"/>
      <c r="U14" s="135" t="str">
        <f aca="false">IF(Шаблон!G18="","",LEFT(MID(Шаблон!G18,SEARCH(" ",Шаблон!G18)+1,LEN(Шаблон!G18)-SEARCH(" ",Шаблон!G18,SEARCH(" ",Шаблон!G18)+1)))&amp;". "&amp;LEFT(MID(Шаблон!G18,SEARCH(" ",Шаблон!G18,SEARCH(" ",Шаблон!G18)+1)+1,LEN(Шаблон!G18)))&amp;". "&amp;LEFT(Шаблон!G18,SEARCH(" ",Шаблон!G18)))</f>
        <v>В. А. Баталов</v>
      </c>
      <c r="V14" s="135"/>
      <c r="W14" s="135"/>
      <c r="X14" s="204"/>
      <c r="Y14" s="204"/>
    </row>
    <row r="15" s="138" customFormat="true" ht="15.75" hidden="false" customHeight="true" outlineLevel="0" collapsed="false">
      <c r="A15" s="136" t="s">
        <v>122</v>
      </c>
      <c r="B15" s="136"/>
      <c r="C15" s="136"/>
      <c r="D15" s="136"/>
      <c r="E15" s="137"/>
      <c r="F15" s="137"/>
      <c r="G15" s="137"/>
      <c r="H15" s="137"/>
      <c r="I15" s="137"/>
      <c r="J15" s="137"/>
      <c r="K15" s="137"/>
      <c r="L15" s="137"/>
      <c r="M15" s="133" t="s">
        <v>123</v>
      </c>
      <c r="N15" s="133"/>
      <c r="O15" s="133"/>
      <c r="P15" s="133"/>
      <c r="Q15" s="133"/>
      <c r="R15" s="133"/>
      <c r="S15" s="133"/>
      <c r="T15" s="133" t="s">
        <v>124</v>
      </c>
      <c r="U15" s="133"/>
      <c r="V15" s="133"/>
      <c r="W15" s="133"/>
      <c r="X15" s="204"/>
      <c r="Y15" s="204"/>
    </row>
    <row r="16" customFormat="false" ht="5.25" hidden="false" customHeight="true" outlineLevel="0" collapsed="false">
      <c r="A16" s="139"/>
      <c r="B16" s="139"/>
      <c r="C16" s="139"/>
      <c r="D16" s="139"/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204"/>
      <c r="Y16" s="204"/>
    </row>
    <row r="17" customFormat="false" ht="20.25" hidden="false" customHeight="true" outlineLevel="0" collapsed="false">
      <c r="A17" s="140" t="s">
        <v>125</v>
      </c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204"/>
      <c r="Y17" s="204"/>
    </row>
    <row r="18" s="188" customFormat="true" ht="18" hidden="false" customHeight="true" outlineLevel="0" collapsed="false">
      <c r="A18" s="208" t="s">
        <v>165</v>
      </c>
      <c r="B18" s="208"/>
      <c r="C18" s="208"/>
      <c r="D18" s="208"/>
      <c r="E18" s="208"/>
      <c r="F18" s="208"/>
      <c r="G18" s="135" t="str">
        <f aca="false">CONCATENATE(Шаблон!E13,", ",Шаблон!C13)</f>
        <v>Отсутствует согласно графика,</v>
      </c>
      <c r="H18" s="135"/>
      <c r="I18" s="135"/>
      <c r="J18" s="135"/>
      <c r="K18" s="135"/>
      <c r="L18" s="135"/>
      <c r="M18" s="135"/>
      <c r="N18" s="135"/>
      <c r="O18" s="135"/>
      <c r="P18" s="135"/>
      <c r="Q18" s="135"/>
      <c r="R18" s="135"/>
      <c r="S18" s="135"/>
      <c r="T18" s="135"/>
      <c r="U18" s="209" t="str">
        <f aca="false">IF(Шаблон!G13="","",LEFT(MID(Шаблон!G13,SEARCH(" ",Шаблон!G13)+1,LEN(Шаблон!G13)-SEARCH(" ",Шаблон!G13,SEARCH(" ",Шаблон!G13)+1)))&amp;". "&amp;LEFT(MID(Шаблон!G13,SEARCH(" ",Шаблон!G13,SEARCH(" ",Шаблон!G13)+1)+1,LEN(Шаблон!G13)))&amp;". "&amp;LEFT(Шаблон!G13,SEARCH(" ",Шаблон!G13)))</f>
        <v/>
      </c>
      <c r="V18" s="209"/>
      <c r="W18" s="209"/>
      <c r="X18" s="205"/>
      <c r="Y18" s="205"/>
      <c r="Z18" s="210"/>
    </row>
    <row r="19" s="188" customFormat="true" ht="18.75" hidden="false" customHeight="true" outlineLevel="0" collapsed="false">
      <c r="A19" s="211"/>
      <c r="B19" s="211"/>
      <c r="C19" s="211"/>
      <c r="D19" s="211"/>
      <c r="E19" s="211"/>
      <c r="F19" s="211"/>
      <c r="G19" s="211"/>
      <c r="H19" s="211"/>
      <c r="I19" s="211"/>
      <c r="J19" s="211"/>
      <c r="K19" s="124" t="s">
        <v>127</v>
      </c>
      <c r="L19" s="124"/>
      <c r="M19" s="124"/>
      <c r="N19" s="124"/>
      <c r="O19" s="124"/>
      <c r="P19" s="124"/>
      <c r="Q19" s="124"/>
      <c r="R19" s="124"/>
      <c r="S19" s="124"/>
      <c r="T19" s="207" t="s">
        <v>124</v>
      </c>
      <c r="U19" s="207"/>
      <c r="V19" s="207"/>
      <c r="W19" s="207"/>
      <c r="X19" s="205"/>
      <c r="Y19" s="205"/>
      <c r="Z19" s="210"/>
    </row>
    <row r="20" s="188" customFormat="true" ht="27" hidden="false" customHeight="true" outlineLevel="0" collapsed="false">
      <c r="A20" s="212" t="s">
        <v>166</v>
      </c>
      <c r="B20" s="212"/>
      <c r="C20" s="212"/>
      <c r="D20" s="212"/>
      <c r="E20" s="212"/>
      <c r="F20" s="213"/>
      <c r="G20" s="135" t="str">
        <f aca="false">IF(Шаблон!E14="","",Шаблон!E14)</f>
        <v>Начальник ЛАЭС НПС "Елизаветинка" РРНУ</v>
      </c>
      <c r="H20" s="135"/>
      <c r="I20" s="135"/>
      <c r="J20" s="135"/>
      <c r="K20" s="135"/>
      <c r="L20" s="135"/>
      <c r="M20" s="135"/>
      <c r="N20" s="135" t="str">
        <f aca="false">IF(Шаблон!C14="","",Шаблон!C14)</f>
        <v>АО "Транснефть - Прикамье"</v>
      </c>
      <c r="O20" s="135"/>
      <c r="P20" s="135"/>
      <c r="Q20" s="135"/>
      <c r="R20" s="135"/>
      <c r="S20" s="135"/>
      <c r="T20" s="135"/>
      <c r="U20" s="135" t="str">
        <f aca="false">IF(Шаблон!G14="","",LEFT(MID(Шаблон!G14,SEARCH(" ",Шаблон!G14)+1,LEN(Шаблон!G14)-SEARCH(" ",Шаблон!G14,SEARCH(" ",Шаблон!G14)+1)))&amp;". "&amp;LEFT(MID(Шаблон!G14,SEARCH(" ",Шаблон!G14,SEARCH(" ",Шаблон!G14)+1)+1,LEN(Шаблон!G14)))&amp;". "&amp;LEFT(Шаблон!G14,SEARCH(" ",Шаблон!G14)))</f>
        <v>В. В. Кудряшов</v>
      </c>
      <c r="V20" s="135"/>
      <c r="W20" s="135"/>
      <c r="X20" s="178"/>
      <c r="Y20" s="178"/>
      <c r="Z20" s="210"/>
    </row>
    <row r="21" s="188" customFormat="true" ht="17.25" hidden="false" customHeight="true" outlineLevel="0" collapsed="false">
      <c r="A21" s="211"/>
      <c r="B21" s="211"/>
      <c r="C21" s="211"/>
      <c r="D21" s="211"/>
      <c r="E21" s="211"/>
      <c r="F21" s="211"/>
      <c r="G21" s="211"/>
      <c r="H21" s="211"/>
      <c r="I21" s="211"/>
      <c r="J21" s="211"/>
      <c r="K21" s="124" t="s">
        <v>127</v>
      </c>
      <c r="L21" s="124"/>
      <c r="M21" s="124"/>
      <c r="N21" s="124"/>
      <c r="O21" s="124"/>
      <c r="P21" s="124"/>
      <c r="Q21" s="124"/>
      <c r="R21" s="124"/>
      <c r="S21" s="124"/>
      <c r="T21" s="207" t="s">
        <v>124</v>
      </c>
      <c r="U21" s="207"/>
      <c r="V21" s="207"/>
      <c r="W21" s="207"/>
      <c r="X21" s="178"/>
      <c r="Y21" s="178"/>
      <c r="Z21" s="210"/>
    </row>
    <row r="22" customFormat="false" ht="37.5" hidden="false" customHeight="true" outlineLevel="0" collapsed="false">
      <c r="A22" s="141" t="s">
        <v>126</v>
      </c>
      <c r="B22" s="141"/>
      <c r="C22" s="141"/>
      <c r="D22" s="141"/>
      <c r="E22" s="141"/>
      <c r="F22" s="141"/>
      <c r="G22" s="135" t="str">
        <f aca="false">IF(Шаблон!E21="","",Шаблон!E21)</f>
        <v>Инженер Дефектоскопист</v>
      </c>
      <c r="H22" s="135"/>
      <c r="I22" s="135"/>
      <c r="J22" s="135"/>
      <c r="K22" s="135"/>
      <c r="L22" s="135"/>
      <c r="M22" s="135"/>
      <c r="N22" s="135" t="str">
        <f aca="false">IF(Шаблон!C21="","",Шаблон!C21)</f>
        <v>ООО "Инженерный Центр "Гамма"</v>
      </c>
      <c r="O22" s="135"/>
      <c r="P22" s="135"/>
      <c r="Q22" s="135"/>
      <c r="R22" s="135"/>
      <c r="S22" s="135"/>
      <c r="T22" s="135"/>
      <c r="U22" s="135" t="str">
        <f aca="false">IF(Шаблон!G21="","",LEFT(MID(Шаблон!G21,SEARCH(" ",Шаблон!G21)+1,LEN(Шаблон!G21)-SEARCH(" ",Шаблон!G21,SEARCH(" ",Шаблон!G21)+1)))&amp;". "&amp;LEFT(MID(Шаблон!G21,SEARCH(" ",Шаблон!G21,SEARCH(" ",Шаблон!G21)+1)+1,LEN(Шаблон!G21)))&amp;". "&amp;LEFT(Шаблон!G21,SEARCH(" ",Шаблон!G21)))</f>
        <v>Р. Р. Рахимов</v>
      </c>
      <c r="V22" s="135"/>
      <c r="W22" s="135"/>
      <c r="X22" s="204"/>
      <c r="Y22" s="204"/>
      <c r="Z22" s="214"/>
    </row>
    <row r="23" customFormat="false" ht="15" hidden="false" customHeight="true" outlineLevel="0" collapsed="false">
      <c r="A23" s="123"/>
      <c r="B23" s="123"/>
      <c r="C23" s="123"/>
      <c r="D23" s="123"/>
      <c r="E23" s="123"/>
      <c r="F23" s="123"/>
      <c r="G23" s="123"/>
      <c r="H23" s="123"/>
      <c r="I23" s="123"/>
      <c r="J23" s="123"/>
      <c r="K23" s="124" t="s">
        <v>127</v>
      </c>
      <c r="L23" s="124"/>
      <c r="M23" s="124"/>
      <c r="N23" s="124"/>
      <c r="O23" s="124"/>
      <c r="P23" s="124"/>
      <c r="Q23" s="124"/>
      <c r="R23" s="124"/>
      <c r="S23" s="124"/>
      <c r="T23" s="124" t="s">
        <v>124</v>
      </c>
      <c r="U23" s="124"/>
      <c r="V23" s="124"/>
      <c r="W23" s="124"/>
      <c r="X23" s="204"/>
      <c r="Y23" s="204"/>
    </row>
    <row r="24" customFormat="false" ht="37.5" hidden="false" customHeight="true" outlineLevel="0" collapsed="false">
      <c r="A24" s="141" t="s">
        <v>128</v>
      </c>
      <c r="B24" s="141"/>
      <c r="C24" s="141"/>
      <c r="D24" s="141"/>
      <c r="E24" s="141"/>
      <c r="F24" s="142"/>
      <c r="G24" s="135" t="str">
        <f aca="false">IF(Шаблон!E23="","",Шаблон!E23)</f>
        <v>Инженер СКК</v>
      </c>
      <c r="H24" s="135"/>
      <c r="I24" s="135"/>
      <c r="J24" s="135"/>
      <c r="K24" s="135"/>
      <c r="L24" s="135" t="str">
        <f aca="false">IF(Шаблон!C23="","",Шаблон!C23)</f>
        <v>ООО "Спецстройсервис"</v>
      </c>
      <c r="M24" s="135"/>
      <c r="N24" s="135"/>
      <c r="O24" s="135"/>
      <c r="P24" s="135"/>
      <c r="Q24" s="135"/>
      <c r="R24" s="135"/>
      <c r="S24" s="135"/>
      <c r="T24" s="135" t="str">
        <f aca="false">IF(Шаблон!G23="","",LEFT(MID(Шаблон!G23,SEARCH(" ",Шаблон!G23)+1,LEN(Шаблон!G23)-SEARCH(" ",Шаблон!G23,SEARCH(" ",Шаблон!G23)+1)))&amp;". "&amp;LEFT(MID(Шаблон!G23,SEARCH(" ",Шаблон!G23,SEARCH(" ",Шаблон!G23)+1)+1,LEN(Шаблон!G23)))&amp;". "&amp;LEFT(Шаблон!G23,SEARCH(" ",Шаблон!G23)))</f>
        <v>А. Н. Лихачев</v>
      </c>
      <c r="U24" s="135"/>
      <c r="V24" s="135"/>
      <c r="W24" s="135"/>
      <c r="X24" s="204"/>
      <c r="Y24" s="204"/>
    </row>
    <row r="25" customFormat="false" ht="18" hidden="false" customHeight="true" outlineLevel="0" collapsed="false">
      <c r="A25" s="123"/>
      <c r="B25" s="123"/>
      <c r="C25" s="123"/>
      <c r="D25" s="123"/>
      <c r="E25" s="123"/>
      <c r="F25" s="123"/>
      <c r="G25" s="123"/>
      <c r="H25" s="123"/>
      <c r="I25" s="123"/>
      <c r="J25" s="123"/>
      <c r="K25" s="124" t="s">
        <v>127</v>
      </c>
      <c r="L25" s="124"/>
      <c r="M25" s="124"/>
      <c r="N25" s="124"/>
      <c r="O25" s="124"/>
      <c r="P25" s="124"/>
      <c r="Q25" s="124"/>
      <c r="R25" s="124"/>
      <c r="S25" s="124"/>
      <c r="T25" s="124" t="s">
        <v>124</v>
      </c>
      <c r="U25" s="124"/>
      <c r="V25" s="124"/>
      <c r="W25" s="124"/>
      <c r="X25" s="204"/>
      <c r="Y25" s="204"/>
    </row>
    <row r="26" customFormat="false" ht="15" hidden="false" customHeight="true" outlineLevel="0" collapsed="false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  <c r="W26" s="215"/>
      <c r="X26" s="204"/>
      <c r="Y26" s="204"/>
    </row>
    <row r="27" customFormat="false" ht="37.5" hidden="false" customHeight="true" outlineLevel="0" collapsed="false">
      <c r="A27" s="143" t="s">
        <v>129</v>
      </c>
      <c r="B27" s="143"/>
      <c r="C27" s="143"/>
      <c r="D27" s="143"/>
      <c r="E27" s="143"/>
      <c r="F27" s="143"/>
      <c r="G27" s="143"/>
      <c r="H27" s="143"/>
      <c r="I27" s="144" t="str">
        <f aca="false">IF(Шаблон!C7="","",Шаблон!C7)</f>
        <v>Замена участка МН Альметьевск-Куйбышев 1, участок Альметьевск-Самара I (7-276 км) (60,63-74 км; 88,69-101,37 км; 103,16-105,12 км), Ду-800 мм. Реконструкция</v>
      </c>
      <c r="J27" s="144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204"/>
      <c r="Y27" s="204"/>
    </row>
    <row r="28" s="146" customFormat="true" ht="33.75" hidden="false" customHeight="true" outlineLevel="0" collapsed="false">
      <c r="A28" s="145" t="str">
        <f aca="false">IF(Шаблон!C6="","",Шаблон!C6)</f>
        <v/>
      </c>
      <c r="B28" s="145"/>
      <c r="C28" s="145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  <c r="W28" s="145"/>
      <c r="X28" s="216"/>
      <c r="Y28" s="216"/>
    </row>
    <row r="29" customFormat="false" ht="23.25" hidden="false" customHeight="true" outlineLevel="0" collapsed="false">
      <c r="A29" s="147" t="s">
        <v>130</v>
      </c>
      <c r="B29" s="147"/>
      <c r="C29" s="147"/>
      <c r="D29" s="147"/>
      <c r="E29" s="147"/>
      <c r="F29" s="147"/>
      <c r="G29" s="147"/>
      <c r="H29" s="147"/>
      <c r="I29" s="147"/>
      <c r="J29" s="147"/>
      <c r="K29" s="147"/>
      <c r="L29" s="147"/>
      <c r="M29" s="147"/>
      <c r="N29" s="147"/>
      <c r="O29" s="148" t="str">
        <f aca="false">IF(Шаблон!E49="","",Шаблон!E49)</f>
        <v>Неразрушающий контроль</v>
      </c>
      <c r="P29" s="148"/>
      <c r="Q29" s="148"/>
      <c r="R29" s="148"/>
      <c r="S29" s="148"/>
      <c r="T29" s="148"/>
      <c r="U29" s="148"/>
      <c r="V29" s="148"/>
      <c r="W29" s="148"/>
      <c r="X29" s="204"/>
      <c r="Y29" s="204"/>
    </row>
    <row r="30" customFormat="false" ht="21.75" hidden="false" customHeight="true" outlineLevel="0" collapsed="false">
      <c r="B30" s="149"/>
      <c r="C30" s="149"/>
      <c r="D30" s="149"/>
      <c r="E30" s="149"/>
      <c r="F30" s="149"/>
      <c r="G30" s="149"/>
      <c r="H30" s="149"/>
      <c r="I30" s="149"/>
      <c r="J30" s="149"/>
      <c r="K30" s="150" t="s">
        <v>131</v>
      </c>
      <c r="L30" s="150"/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204"/>
      <c r="Y30" s="204"/>
    </row>
    <row r="31" s="146" customFormat="true" ht="24" hidden="false" customHeight="true" outlineLevel="0" collapsed="false">
      <c r="A31" s="151" t="s">
        <v>132</v>
      </c>
      <c r="B31" s="151"/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216"/>
      <c r="Y31" s="216"/>
    </row>
    <row r="32" customFormat="false" ht="24" hidden="false" customHeight="true" outlineLevel="0" collapsed="false">
      <c r="A32" s="152" t="s">
        <v>133</v>
      </c>
      <c r="B32" s="152" t="s">
        <v>134</v>
      </c>
      <c r="C32" s="152"/>
      <c r="D32" s="152"/>
      <c r="E32" s="152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2" t="s">
        <v>105</v>
      </c>
      <c r="Q32" s="152"/>
      <c r="R32" s="152"/>
      <c r="S32" s="152"/>
      <c r="T32" s="152"/>
      <c r="U32" s="152" t="s">
        <v>135</v>
      </c>
      <c r="V32" s="152"/>
      <c r="W32" s="152"/>
      <c r="X32" s="204"/>
      <c r="Y32" s="204"/>
    </row>
    <row r="33" customFormat="false" ht="57.75" hidden="false" customHeight="true" outlineLevel="0" collapsed="false">
      <c r="A33" s="152"/>
      <c r="B33" s="152"/>
      <c r="C33" s="152"/>
      <c r="D33" s="152"/>
      <c r="E33" s="152"/>
      <c r="F33" s="152"/>
      <c r="G33" s="152"/>
      <c r="H33" s="152"/>
      <c r="I33" s="152"/>
      <c r="J33" s="152"/>
      <c r="K33" s="152"/>
      <c r="L33" s="152"/>
      <c r="M33" s="152"/>
      <c r="N33" s="152"/>
      <c r="O33" s="152"/>
      <c r="P33" s="152"/>
      <c r="Q33" s="152"/>
      <c r="R33" s="152"/>
      <c r="S33" s="152"/>
      <c r="T33" s="152"/>
      <c r="U33" s="152"/>
      <c r="V33" s="152"/>
      <c r="W33" s="152"/>
      <c r="X33" s="204"/>
      <c r="Y33" s="204"/>
    </row>
    <row r="34" customFormat="false" ht="12" hidden="false" customHeight="true" outlineLevel="0" collapsed="false">
      <c r="A34" s="153" t="n">
        <v>1</v>
      </c>
      <c r="B34" s="154" t="n">
        <v>2</v>
      </c>
      <c r="C34" s="154"/>
      <c r="D34" s="154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54" t="n">
        <v>3</v>
      </c>
      <c r="Q34" s="154"/>
      <c r="R34" s="154"/>
      <c r="S34" s="154"/>
      <c r="T34" s="154"/>
      <c r="U34" s="153" t="n">
        <v>4</v>
      </c>
      <c r="V34" s="153"/>
      <c r="W34" s="153"/>
      <c r="X34" s="204"/>
      <c r="Y34" s="204"/>
    </row>
    <row r="35" customFormat="false" ht="16.5" hidden="false" customHeight="true" outlineLevel="0" collapsed="false">
      <c r="A35" s="155" t="n">
        <v>1</v>
      </c>
      <c r="B35" s="156" t="str">
        <f aca="false">IF(Шаблон!B49="","",CONCATENATE(Шаблон!B49," ",INDEX('Признак замечания'!$F$1:$F$28,MATCH(Шаблон!C49,'Признак замечания'!$A$1:$A$28))))</f>
        <v>1. При проверке исполнительной документации ЛНК подрядной организации ООО «Инженерный центр "Гамма"», не обеспечена сохранность следующей документации, а именно: - до передачи радиографических снимков заказчику не предоставлен акт проведения ежемесячного теста на остаточный тиосульфат за январь 2020г (5% от общего числа снимков). Общее количество снимков составляет 106 шт. [13]</v>
      </c>
      <c r="C35" s="156"/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6"/>
      <c r="P35" s="157" t="str">
        <f aca="false">IF(Шаблон!B49="","",IF(Шаблон!G49="","отсутствует",Шаблон!G49))</f>
        <v>отсутствует</v>
      </c>
      <c r="Q35" s="157"/>
      <c r="R35" s="157"/>
      <c r="S35" s="157"/>
      <c r="T35" s="157"/>
      <c r="U35" s="158" t="str">
        <f aca="false">IF(Шаблон!F49="","",Шаблон!F49)</f>
        <v>1. п.7.11.5 РД-25.160.10-КТН-016-15 изм.1 п.15.3.4.6¶ОР-91.010.30-КТН-156-15 изм.2</v>
      </c>
      <c r="V35" s="158"/>
      <c r="W35" s="158"/>
      <c r="X35" s="204"/>
      <c r="Y35" s="178"/>
    </row>
    <row r="36" customFormat="false" ht="15" hidden="true" customHeight="false" outlineLevel="0" collapsed="false">
      <c r="A36" s="155" t="n">
        <v>2</v>
      </c>
      <c r="B36" s="156" t="str">
        <f aca="false">IF(Шаблон!B50="","",CONCATENATE(Шаблон!B50," ",INDEX('Признак замечания'!$F$1:$F$28,MATCH(Шаблон!C50,'Признак замечания'!$A$1:$A$28))))</f>
        <v/>
      </c>
      <c r="C36" s="156"/>
      <c r="D36" s="156"/>
      <c r="E36" s="156"/>
      <c r="F36" s="156"/>
      <c r="G36" s="156"/>
      <c r="H36" s="156"/>
      <c r="I36" s="156"/>
      <c r="J36" s="156"/>
      <c r="K36" s="156"/>
      <c r="L36" s="156"/>
      <c r="M36" s="156"/>
      <c r="N36" s="156"/>
      <c r="O36" s="156"/>
      <c r="P36" s="157" t="str">
        <f aca="false">IF(Шаблон!B50="","",IF(Шаблон!G50="","отсутствует",Шаблон!G50))</f>
        <v/>
      </c>
      <c r="Q36" s="157"/>
      <c r="R36" s="157"/>
      <c r="S36" s="157"/>
      <c r="T36" s="157"/>
      <c r="U36" s="158" t="str">
        <f aca="false">IF(Шаблон!F50="","",Шаблон!F50)</f>
        <v/>
      </c>
      <c r="V36" s="158"/>
      <c r="W36" s="158"/>
      <c r="X36" s="204"/>
      <c r="Y36" s="178"/>
    </row>
    <row r="37" customFormat="false" ht="15" hidden="true" customHeight="false" outlineLevel="0" collapsed="false">
      <c r="A37" s="155" t="n">
        <v>3</v>
      </c>
      <c r="B37" s="156" t="str">
        <f aca="false">IF(Шаблон!B51="","",CONCATENATE(Шаблон!B51," ",INDEX('Признак замечания'!$F$1:$F$28,MATCH(Шаблон!C51,'Признак замечания'!$A$1:$A$28))))</f>
        <v/>
      </c>
      <c r="C37" s="156"/>
      <c r="D37" s="156"/>
      <c r="E37" s="156"/>
      <c r="F37" s="156"/>
      <c r="G37" s="156"/>
      <c r="H37" s="156"/>
      <c r="I37" s="156"/>
      <c r="J37" s="156"/>
      <c r="K37" s="156"/>
      <c r="L37" s="156"/>
      <c r="M37" s="156"/>
      <c r="N37" s="156"/>
      <c r="O37" s="156"/>
      <c r="P37" s="157" t="str">
        <f aca="false">IF(Шаблон!B51="","",IF(Шаблон!G51="","отсутствует",Шаблон!G51))</f>
        <v/>
      </c>
      <c r="Q37" s="157"/>
      <c r="R37" s="157"/>
      <c r="S37" s="157"/>
      <c r="T37" s="157"/>
      <c r="U37" s="158" t="str">
        <f aca="false">IF(Шаблон!F51="","",Шаблон!F51)</f>
        <v/>
      </c>
      <c r="V37" s="158"/>
      <c r="W37" s="158"/>
      <c r="X37" s="204"/>
      <c r="Y37" s="178"/>
    </row>
    <row r="38" customFormat="false" ht="15" hidden="true" customHeight="false" outlineLevel="0" collapsed="false">
      <c r="A38" s="155" t="n">
        <v>4</v>
      </c>
      <c r="B38" s="156" t="str">
        <f aca="false">IF(Шаблон!B52="","",CONCATENATE(Шаблон!B52," ",INDEX('Признак замечания'!$F$1:$F$28,MATCH(Шаблон!C52,'Признак замечания'!$A$1:$A$28))))</f>
        <v/>
      </c>
      <c r="C38" s="156"/>
      <c r="D38" s="156"/>
      <c r="E38" s="156"/>
      <c r="F38" s="156"/>
      <c r="G38" s="156"/>
      <c r="H38" s="156"/>
      <c r="I38" s="156"/>
      <c r="J38" s="156"/>
      <c r="K38" s="156"/>
      <c r="L38" s="156"/>
      <c r="M38" s="156"/>
      <c r="N38" s="156"/>
      <c r="O38" s="156"/>
      <c r="P38" s="157" t="str">
        <f aca="false">IF(Шаблон!B52="","",IF(Шаблон!G52="","отсутствует",Шаблон!G52))</f>
        <v/>
      </c>
      <c r="Q38" s="157"/>
      <c r="R38" s="157"/>
      <c r="S38" s="157"/>
      <c r="T38" s="157"/>
      <c r="U38" s="158" t="str">
        <f aca="false">IF(Шаблон!F52="","",Шаблон!F52)</f>
        <v/>
      </c>
      <c r="V38" s="158"/>
      <c r="W38" s="158"/>
      <c r="X38" s="204"/>
      <c r="Y38" s="178"/>
    </row>
    <row r="39" customFormat="false" ht="15" hidden="true" customHeight="false" outlineLevel="0" collapsed="false">
      <c r="A39" s="155" t="n">
        <v>5</v>
      </c>
      <c r="B39" s="156" t="str">
        <f aca="false">IF(Шаблон!B53="","",CONCATENATE(Шаблон!B53," ",INDEX('Признак замечания'!$F$1:$F$28,MATCH(Шаблон!C53,'Признак замечания'!$A$1:$A$28))))</f>
        <v/>
      </c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  <c r="N39" s="156"/>
      <c r="O39" s="156"/>
      <c r="P39" s="157" t="str">
        <f aca="false">IF(Шаблон!B53="","",IF(Шаблон!G53="","отсутствует",Шаблон!G53))</f>
        <v/>
      </c>
      <c r="Q39" s="157"/>
      <c r="R39" s="157"/>
      <c r="S39" s="157"/>
      <c r="T39" s="157"/>
      <c r="U39" s="158" t="str">
        <f aca="false">IF(Шаблон!F53="","",Шаблон!F53)</f>
        <v/>
      </c>
      <c r="V39" s="158"/>
      <c r="W39" s="158"/>
      <c r="X39" s="204"/>
      <c r="Y39" s="178"/>
    </row>
    <row r="40" customFormat="false" ht="15" hidden="true" customHeight="false" outlineLevel="0" collapsed="false">
      <c r="A40" s="155" t="n">
        <v>6</v>
      </c>
      <c r="B40" s="156" t="str">
        <f aca="false">IF(Шаблон!B54="","",CONCATENATE(Шаблон!B54," ",INDEX('Признак замечания'!$F$1:$F$28,MATCH(Шаблон!C54,'Признак замечания'!$A$1:$A$28))))</f>
        <v/>
      </c>
      <c r="C40" s="156"/>
      <c r="D40" s="156"/>
      <c r="E40" s="156"/>
      <c r="F40" s="156"/>
      <c r="G40" s="156"/>
      <c r="H40" s="156"/>
      <c r="I40" s="156"/>
      <c r="J40" s="156"/>
      <c r="K40" s="156"/>
      <c r="L40" s="156"/>
      <c r="M40" s="156"/>
      <c r="N40" s="156"/>
      <c r="O40" s="156"/>
      <c r="P40" s="157" t="str">
        <f aca="false">IF(Шаблон!B54="","",IF(Шаблон!G54="","отсутствует",Шаблон!G54))</f>
        <v/>
      </c>
      <c r="Q40" s="157"/>
      <c r="R40" s="157"/>
      <c r="S40" s="157"/>
      <c r="T40" s="157"/>
      <c r="U40" s="158" t="str">
        <f aca="false">IF(Шаблон!F54="","",Шаблон!F54)</f>
        <v/>
      </c>
      <c r="V40" s="158"/>
      <c r="W40" s="158"/>
      <c r="X40" s="204"/>
      <c r="Y40" s="178"/>
    </row>
    <row r="41" customFormat="false" ht="15" hidden="true" customHeight="false" outlineLevel="0" collapsed="false">
      <c r="A41" s="155" t="n">
        <v>7</v>
      </c>
      <c r="B41" s="156" t="str">
        <f aca="false">IF(Шаблон!B55="","",CONCATENATE(Шаблон!B55," ",INDEX('Признак замечания'!$F$1:$F$28,MATCH(Шаблон!C55,'Признак замечания'!$A$1:$A$28))))</f>
        <v/>
      </c>
      <c r="C41" s="156"/>
      <c r="D41" s="156"/>
      <c r="E41" s="156"/>
      <c r="F41" s="156"/>
      <c r="G41" s="156"/>
      <c r="H41" s="156"/>
      <c r="I41" s="156"/>
      <c r="J41" s="156"/>
      <c r="K41" s="156"/>
      <c r="L41" s="156"/>
      <c r="M41" s="156"/>
      <c r="N41" s="156"/>
      <c r="O41" s="156"/>
      <c r="P41" s="157" t="str">
        <f aca="false">IF(Шаблон!B55="","",IF(Шаблон!G55="","отсутствует",Шаблон!G55))</f>
        <v/>
      </c>
      <c r="Q41" s="157"/>
      <c r="R41" s="157"/>
      <c r="S41" s="157"/>
      <c r="T41" s="157"/>
      <c r="U41" s="158" t="str">
        <f aca="false">IF(Шаблон!F55="","",Шаблон!F55)</f>
        <v/>
      </c>
      <c r="V41" s="158"/>
      <c r="W41" s="158"/>
      <c r="X41" s="204"/>
      <c r="Y41" s="178"/>
    </row>
    <row r="42" customFormat="false" ht="15" hidden="true" customHeight="false" outlineLevel="0" collapsed="false">
      <c r="A42" s="155" t="n">
        <v>8</v>
      </c>
      <c r="B42" s="156" t="str">
        <f aca="false">IF(Шаблон!B56="","",CONCATENATE(Шаблон!B56," ",INDEX('Признак замечания'!$F$1:$F$28,MATCH(Шаблон!C56,'Признак замечания'!$A$1:$A$28))))</f>
        <v/>
      </c>
      <c r="C42" s="156"/>
      <c r="D42" s="156"/>
      <c r="E42" s="156"/>
      <c r="F42" s="156"/>
      <c r="G42" s="156"/>
      <c r="H42" s="156"/>
      <c r="I42" s="156"/>
      <c r="J42" s="156"/>
      <c r="K42" s="156"/>
      <c r="L42" s="156"/>
      <c r="M42" s="156"/>
      <c r="N42" s="156"/>
      <c r="O42" s="156"/>
      <c r="P42" s="157" t="str">
        <f aca="false">IF(Шаблон!B56="","",IF(Шаблон!G56="","отсутствует",Шаблон!G56))</f>
        <v/>
      </c>
      <c r="Q42" s="157"/>
      <c r="R42" s="157"/>
      <c r="S42" s="157"/>
      <c r="T42" s="157"/>
      <c r="U42" s="158" t="str">
        <f aca="false">IF(Шаблон!F56="","",Шаблон!F56)</f>
        <v/>
      </c>
      <c r="V42" s="158"/>
      <c r="W42" s="158"/>
      <c r="X42" s="204"/>
      <c r="Y42" s="178"/>
    </row>
    <row r="43" customFormat="false" ht="15" hidden="true" customHeight="false" outlineLevel="0" collapsed="false">
      <c r="A43" s="155" t="n">
        <v>9</v>
      </c>
      <c r="B43" s="156" t="str">
        <f aca="false">IF(Шаблон!B57="","",CONCATENATE(Шаблон!B57," ",INDEX('Признак замечания'!$F$1:$F$28,MATCH(Шаблон!C57,'Признак замечания'!$A$1:$A$28))))</f>
        <v/>
      </c>
      <c r="C43" s="156"/>
      <c r="D43" s="156"/>
      <c r="E43" s="156"/>
      <c r="F43" s="156"/>
      <c r="G43" s="156"/>
      <c r="H43" s="156"/>
      <c r="I43" s="156"/>
      <c r="J43" s="156"/>
      <c r="K43" s="156"/>
      <c r="L43" s="156"/>
      <c r="M43" s="156"/>
      <c r="N43" s="156"/>
      <c r="O43" s="156"/>
      <c r="P43" s="157" t="str">
        <f aca="false">IF(Шаблон!B57="","",IF(Шаблон!G57="","отсутствует",Шаблон!G57))</f>
        <v/>
      </c>
      <c r="Q43" s="157"/>
      <c r="R43" s="157"/>
      <c r="S43" s="157"/>
      <c r="T43" s="157"/>
      <c r="U43" s="158" t="str">
        <f aca="false">IF(Шаблон!F57="","",Шаблон!F57)</f>
        <v/>
      </c>
      <c r="V43" s="158"/>
      <c r="W43" s="158"/>
      <c r="X43" s="204"/>
      <c r="Y43" s="178"/>
    </row>
    <row r="44" customFormat="false" ht="15" hidden="true" customHeight="false" outlineLevel="0" collapsed="false">
      <c r="A44" s="155" t="n">
        <v>10</v>
      </c>
      <c r="B44" s="156" t="str">
        <f aca="false">IF(Шаблон!B58="","",CONCATENATE(Шаблон!B58," ",INDEX('Признак замечания'!$F$1:$F$28,MATCH(Шаблон!C58,'Признак замечания'!$A$1:$A$28))))</f>
        <v/>
      </c>
      <c r="C44" s="156"/>
      <c r="D44" s="156"/>
      <c r="E44" s="156"/>
      <c r="F44" s="156"/>
      <c r="G44" s="156"/>
      <c r="H44" s="156"/>
      <c r="I44" s="156"/>
      <c r="J44" s="156"/>
      <c r="K44" s="156"/>
      <c r="L44" s="156"/>
      <c r="M44" s="156"/>
      <c r="N44" s="156"/>
      <c r="O44" s="156"/>
      <c r="P44" s="157" t="str">
        <f aca="false">IF(Шаблон!B58="","",IF(Шаблон!G58="","отсутствует",Шаблон!G58))</f>
        <v/>
      </c>
      <c r="Q44" s="157"/>
      <c r="R44" s="157"/>
      <c r="S44" s="157"/>
      <c r="T44" s="157"/>
      <c r="U44" s="158" t="str">
        <f aca="false">IF(Шаблон!F58="","",Шаблон!F58)</f>
        <v/>
      </c>
      <c r="V44" s="158"/>
      <c r="W44" s="158"/>
      <c r="X44" s="204"/>
      <c r="Y44" s="178"/>
    </row>
    <row r="45" customFormat="false" ht="15" hidden="true" customHeight="false" outlineLevel="0" collapsed="false">
      <c r="A45" s="155" t="n">
        <v>11</v>
      </c>
      <c r="B45" s="156" t="str">
        <f aca="false">IF(Шаблон!B59="","",CONCATENATE(Шаблон!B59," ",INDEX('Признак замечания'!$F$1:$F$28,MATCH(Шаблон!C59,'Признак замечания'!$A$1:$A$28))))</f>
        <v/>
      </c>
      <c r="C45" s="156"/>
      <c r="D45" s="156"/>
      <c r="E45" s="156"/>
      <c r="F45" s="156"/>
      <c r="G45" s="156"/>
      <c r="H45" s="156"/>
      <c r="I45" s="156"/>
      <c r="J45" s="156"/>
      <c r="K45" s="156"/>
      <c r="L45" s="156"/>
      <c r="M45" s="156"/>
      <c r="N45" s="156"/>
      <c r="O45" s="156"/>
      <c r="P45" s="157" t="str">
        <f aca="false">IF(Шаблон!B59="","",IF(Шаблон!G59="","отсутствует",Шаблон!G59))</f>
        <v/>
      </c>
      <c r="Q45" s="157"/>
      <c r="R45" s="157"/>
      <c r="S45" s="157"/>
      <c r="T45" s="157"/>
      <c r="U45" s="158" t="str">
        <f aca="false">IF(Шаблон!F59="","",Шаблон!F59)</f>
        <v/>
      </c>
      <c r="V45" s="158"/>
      <c r="W45" s="158"/>
      <c r="X45" s="204"/>
      <c r="Y45" s="178"/>
    </row>
    <row r="46" customFormat="false" ht="15" hidden="true" customHeight="false" outlineLevel="0" collapsed="false">
      <c r="A46" s="155" t="n">
        <v>12</v>
      </c>
      <c r="B46" s="156" t="str">
        <f aca="false">IF(Шаблон!B60="","",CONCATENATE(Шаблон!B60," ",INDEX('Признак замечания'!$F$1:$F$28,MATCH(Шаблон!C60,'Признак замечания'!$A$1:$A$28))))</f>
        <v/>
      </c>
      <c r="C46" s="156"/>
      <c r="D46" s="156"/>
      <c r="E46" s="156"/>
      <c r="F46" s="156"/>
      <c r="G46" s="156"/>
      <c r="H46" s="156"/>
      <c r="I46" s="156"/>
      <c r="J46" s="156"/>
      <c r="K46" s="156"/>
      <c r="L46" s="156"/>
      <c r="M46" s="156"/>
      <c r="N46" s="156"/>
      <c r="O46" s="156"/>
      <c r="P46" s="157" t="str">
        <f aca="false">IF(Шаблон!B60="","",IF(Шаблон!G60="","отсутствует",Шаблон!G60))</f>
        <v/>
      </c>
      <c r="Q46" s="157"/>
      <c r="R46" s="157"/>
      <c r="S46" s="157"/>
      <c r="T46" s="157"/>
      <c r="U46" s="158" t="str">
        <f aca="false">IF(Шаблон!F60="","",Шаблон!F60)</f>
        <v/>
      </c>
      <c r="V46" s="158"/>
      <c r="W46" s="158"/>
      <c r="X46" s="204"/>
      <c r="Y46" s="178"/>
    </row>
    <row r="47" customFormat="false" ht="15" hidden="true" customHeight="false" outlineLevel="0" collapsed="false">
      <c r="A47" s="155" t="n">
        <v>13</v>
      </c>
      <c r="B47" s="156" t="str">
        <f aca="false">IF(Шаблон!B61="","",CONCATENATE(Шаблон!B61," ",INDEX('Признак замечания'!$F$1:$F$28,MATCH(Шаблон!C61,'Признак замечания'!$A$1:$A$28))))</f>
        <v/>
      </c>
      <c r="C47" s="156"/>
      <c r="D47" s="156"/>
      <c r="E47" s="156"/>
      <c r="F47" s="156"/>
      <c r="G47" s="156"/>
      <c r="H47" s="156"/>
      <c r="I47" s="156"/>
      <c r="J47" s="156"/>
      <c r="K47" s="156"/>
      <c r="L47" s="156"/>
      <c r="M47" s="156"/>
      <c r="N47" s="156"/>
      <c r="O47" s="156"/>
      <c r="P47" s="157" t="str">
        <f aca="false">IF(Шаблон!B61="","",IF(Шаблон!G61="","отсутствует",Шаблон!G61))</f>
        <v/>
      </c>
      <c r="Q47" s="157"/>
      <c r="R47" s="157"/>
      <c r="S47" s="157"/>
      <c r="T47" s="157"/>
      <c r="U47" s="158" t="str">
        <f aca="false">IF(Шаблон!F61="","",Шаблон!F61)</f>
        <v/>
      </c>
      <c r="V47" s="158"/>
      <c r="W47" s="158"/>
      <c r="X47" s="204"/>
      <c r="Y47" s="178"/>
    </row>
    <row r="48" customFormat="false" ht="15" hidden="true" customHeight="false" outlineLevel="0" collapsed="false">
      <c r="A48" s="155" t="n">
        <v>14</v>
      </c>
      <c r="B48" s="156" t="str">
        <f aca="false">IF(Шаблон!B62="","",CONCATENATE(Шаблон!B62," ",INDEX('Признак замечания'!$F$1:$F$28,MATCH(Шаблон!C62,'Признак замечания'!$A$1:$A$28))))</f>
        <v/>
      </c>
      <c r="C48" s="156"/>
      <c r="D48" s="156"/>
      <c r="E48" s="156"/>
      <c r="F48" s="156"/>
      <c r="G48" s="156"/>
      <c r="H48" s="156"/>
      <c r="I48" s="156"/>
      <c r="J48" s="156"/>
      <c r="K48" s="156"/>
      <c r="L48" s="156"/>
      <c r="M48" s="156"/>
      <c r="N48" s="156"/>
      <c r="O48" s="156"/>
      <c r="P48" s="157" t="str">
        <f aca="false">IF(Шаблон!B62="","",IF(Шаблон!G62="","отсутствует",Шаблон!G62))</f>
        <v/>
      </c>
      <c r="Q48" s="157"/>
      <c r="R48" s="157"/>
      <c r="S48" s="157"/>
      <c r="T48" s="157"/>
      <c r="U48" s="158" t="str">
        <f aca="false">IF(Шаблон!F62="","",Шаблон!F62)</f>
        <v/>
      </c>
      <c r="V48" s="158"/>
      <c r="W48" s="158"/>
      <c r="X48" s="204"/>
      <c r="Y48" s="178"/>
    </row>
    <row r="49" customFormat="false" ht="15" hidden="true" customHeight="false" outlineLevel="0" collapsed="false">
      <c r="A49" s="155" t="n">
        <v>15</v>
      </c>
      <c r="B49" s="156" t="str">
        <f aca="false">IF(Шаблон!B63="","",CONCATENATE(Шаблон!B63," ",INDEX('Признак замечания'!$F$1:$F$28,MATCH(Шаблон!C63,'Признак замечания'!$A$1:$A$28))))</f>
        <v/>
      </c>
      <c r="C49" s="156"/>
      <c r="D49" s="156"/>
      <c r="E49" s="156"/>
      <c r="F49" s="156"/>
      <c r="G49" s="156"/>
      <c r="H49" s="156"/>
      <c r="I49" s="156"/>
      <c r="J49" s="156"/>
      <c r="K49" s="156"/>
      <c r="L49" s="156"/>
      <c r="M49" s="156"/>
      <c r="N49" s="156"/>
      <c r="O49" s="156"/>
      <c r="P49" s="157" t="str">
        <f aca="false">IF(Шаблон!B63="","",IF(Шаблон!G63="","отсутствует",Шаблон!G63))</f>
        <v/>
      </c>
      <c r="Q49" s="157"/>
      <c r="R49" s="157"/>
      <c r="S49" s="157"/>
      <c r="T49" s="157"/>
      <c r="U49" s="158" t="str">
        <f aca="false">IF(Шаблон!F63="","",Шаблон!F63)</f>
        <v/>
      </c>
      <c r="V49" s="158"/>
      <c r="W49" s="158"/>
      <c r="X49" s="204"/>
      <c r="Y49" s="178"/>
    </row>
    <row r="50" customFormat="false" ht="16.5" hidden="true" customHeight="true" outlineLevel="0" collapsed="false">
      <c r="A50" s="155" t="n">
        <v>16</v>
      </c>
      <c r="B50" s="156" t="str">
        <f aca="false">IF(Шаблон!B64="","",CONCATENATE(Шаблон!B64," ",INDEX('Признак замечания'!$F$1:$F$28,MATCH(Шаблон!C64,'Признак замечания'!$A$1:$A$28))))</f>
        <v/>
      </c>
      <c r="C50" s="156"/>
      <c r="D50" s="156"/>
      <c r="E50" s="156"/>
      <c r="F50" s="156"/>
      <c r="G50" s="156"/>
      <c r="H50" s="156"/>
      <c r="I50" s="156"/>
      <c r="J50" s="156"/>
      <c r="K50" s="156"/>
      <c r="L50" s="156"/>
      <c r="M50" s="156"/>
      <c r="N50" s="156"/>
      <c r="O50" s="156"/>
      <c r="P50" s="157" t="str">
        <f aca="false">IF(Шаблон!B64="","",IF(Шаблон!G64="","отсутствует",Шаблон!G64))</f>
        <v/>
      </c>
      <c r="Q50" s="157"/>
      <c r="R50" s="157"/>
      <c r="S50" s="157"/>
      <c r="T50" s="157"/>
      <c r="U50" s="158" t="str">
        <f aca="false">IF(Шаблон!F64="","",Шаблон!F64)</f>
        <v/>
      </c>
      <c r="V50" s="158"/>
      <c r="W50" s="158"/>
      <c r="X50" s="204"/>
      <c r="Y50" s="178"/>
    </row>
    <row r="51" customFormat="false" ht="15" hidden="true" customHeight="false" outlineLevel="0" collapsed="false">
      <c r="A51" s="155" t="n">
        <v>17</v>
      </c>
      <c r="B51" s="156" t="str">
        <f aca="false">IF(Шаблон!B65="","",CONCATENATE(Шаблон!B65," ",INDEX('Признак замечания'!$F$1:$F$28,MATCH(Шаблон!C65,'Признак замечания'!$A$1:$A$28))))</f>
        <v/>
      </c>
      <c r="C51" s="156"/>
      <c r="D51" s="156"/>
      <c r="E51" s="156"/>
      <c r="F51" s="156"/>
      <c r="G51" s="156"/>
      <c r="H51" s="156"/>
      <c r="I51" s="156"/>
      <c r="J51" s="156"/>
      <c r="K51" s="156"/>
      <c r="L51" s="156"/>
      <c r="M51" s="156"/>
      <c r="N51" s="156"/>
      <c r="O51" s="156"/>
      <c r="P51" s="157" t="str">
        <f aca="false">IF(Шаблон!B65="","",IF(Шаблон!G65="","отсутствует",Шаблон!G65))</f>
        <v/>
      </c>
      <c r="Q51" s="157"/>
      <c r="R51" s="157"/>
      <c r="S51" s="157"/>
      <c r="T51" s="157"/>
      <c r="U51" s="158" t="str">
        <f aca="false">IF(Шаблон!F65="","",Шаблон!F65)</f>
        <v/>
      </c>
      <c r="V51" s="158"/>
      <c r="W51" s="158"/>
      <c r="X51" s="204"/>
      <c r="Y51" s="178"/>
    </row>
    <row r="52" customFormat="false" ht="15" hidden="true" customHeight="false" outlineLevel="0" collapsed="false">
      <c r="A52" s="155" t="n">
        <v>18</v>
      </c>
      <c r="B52" s="156" t="str">
        <f aca="false">IF(Шаблон!B66="","",CONCATENATE(Шаблон!B66," ",INDEX('Признак замечания'!$F$1:$F$28,MATCH(Шаблон!C66,'Признак замечания'!$A$1:$A$28))))</f>
        <v/>
      </c>
      <c r="C52" s="156"/>
      <c r="D52" s="156"/>
      <c r="E52" s="156"/>
      <c r="F52" s="156"/>
      <c r="G52" s="156"/>
      <c r="H52" s="156"/>
      <c r="I52" s="156"/>
      <c r="J52" s="156"/>
      <c r="K52" s="156"/>
      <c r="L52" s="156"/>
      <c r="M52" s="156"/>
      <c r="N52" s="156"/>
      <c r="O52" s="156"/>
      <c r="P52" s="157" t="str">
        <f aca="false">IF(Шаблон!B66="","",IF(Шаблон!G66="","отсутствует",Шаблон!G66))</f>
        <v/>
      </c>
      <c r="Q52" s="157"/>
      <c r="R52" s="157"/>
      <c r="S52" s="157"/>
      <c r="T52" s="157"/>
      <c r="U52" s="158" t="str">
        <f aca="false">IF(Шаблон!F66="","",Шаблон!F66)</f>
        <v/>
      </c>
      <c r="V52" s="158"/>
      <c r="W52" s="158"/>
      <c r="X52" s="204"/>
      <c r="Y52" s="178"/>
    </row>
    <row r="53" customFormat="false" ht="15" hidden="true" customHeight="false" outlineLevel="0" collapsed="false">
      <c r="A53" s="155" t="n">
        <v>19</v>
      </c>
      <c r="B53" s="156" t="str">
        <f aca="false">IF(Шаблон!B67="","",CONCATENATE(Шаблон!B67," ",INDEX('Признак замечания'!$F$1:$F$28,MATCH(Шаблон!C67,'Признак замечания'!$A$1:$A$28))))</f>
        <v/>
      </c>
      <c r="C53" s="156"/>
      <c r="D53" s="156"/>
      <c r="E53" s="156"/>
      <c r="F53" s="156"/>
      <c r="G53" s="156"/>
      <c r="H53" s="156"/>
      <c r="I53" s="156"/>
      <c r="J53" s="156"/>
      <c r="K53" s="156"/>
      <c r="L53" s="156"/>
      <c r="M53" s="156"/>
      <c r="N53" s="156"/>
      <c r="O53" s="156"/>
      <c r="P53" s="157" t="str">
        <f aca="false">IF(Шаблон!B67="","",IF(Шаблон!G67="","отсутствует",Шаблон!G67))</f>
        <v/>
      </c>
      <c r="Q53" s="157"/>
      <c r="R53" s="157"/>
      <c r="S53" s="157"/>
      <c r="T53" s="157"/>
      <c r="U53" s="158" t="str">
        <f aca="false">IF(Шаблон!F67="","",Шаблон!F67)</f>
        <v/>
      </c>
      <c r="V53" s="158"/>
      <c r="W53" s="158"/>
      <c r="X53" s="204"/>
      <c r="Y53" s="178"/>
    </row>
    <row r="54" customFormat="false" ht="15" hidden="true" customHeight="false" outlineLevel="0" collapsed="false">
      <c r="A54" s="155" t="n">
        <v>20</v>
      </c>
      <c r="B54" s="156" t="str">
        <f aca="false">IF(Шаблон!B68="","",CONCATENATE(Шаблон!B68," ",INDEX('Признак замечания'!$F$1:$F$28,MATCH(Шаблон!C68,'Признак замечания'!$A$1:$A$28))))</f>
        <v/>
      </c>
      <c r="C54" s="156"/>
      <c r="D54" s="156"/>
      <c r="E54" s="156"/>
      <c r="F54" s="156"/>
      <c r="G54" s="156"/>
      <c r="H54" s="156"/>
      <c r="I54" s="156"/>
      <c r="J54" s="156"/>
      <c r="K54" s="156"/>
      <c r="L54" s="156"/>
      <c r="M54" s="156"/>
      <c r="N54" s="156"/>
      <c r="O54" s="156"/>
      <c r="P54" s="157" t="str">
        <f aca="false">IF(Шаблон!B68="","",IF(Шаблон!G68="","отсутствует",Шаблон!G68))</f>
        <v/>
      </c>
      <c r="Q54" s="157"/>
      <c r="R54" s="157"/>
      <c r="S54" s="157"/>
      <c r="T54" s="157"/>
      <c r="U54" s="158" t="str">
        <f aca="false">IF(Шаблон!F68="","",Шаблон!F68)</f>
        <v/>
      </c>
      <c r="V54" s="158"/>
      <c r="W54" s="158"/>
      <c r="X54" s="204"/>
      <c r="Y54" s="178"/>
    </row>
    <row r="55" customFormat="false" ht="15" hidden="true" customHeight="false" outlineLevel="0" collapsed="false">
      <c r="A55" s="155" t="n">
        <v>21</v>
      </c>
      <c r="B55" s="156" t="str">
        <f aca="false">IF(Шаблон!B69="","",CONCATENATE(Шаблон!B69," ",INDEX('Признак замечания'!$F$1:$F$28,MATCH(Шаблон!C69,'Признак замечания'!$A$1:$A$28))))</f>
        <v/>
      </c>
      <c r="C55" s="156"/>
      <c r="D55" s="156"/>
      <c r="E55" s="156"/>
      <c r="F55" s="156"/>
      <c r="G55" s="156"/>
      <c r="H55" s="156"/>
      <c r="I55" s="156"/>
      <c r="J55" s="156"/>
      <c r="K55" s="156"/>
      <c r="L55" s="156"/>
      <c r="M55" s="156"/>
      <c r="N55" s="156"/>
      <c r="O55" s="156"/>
      <c r="P55" s="157" t="str">
        <f aca="false">IF(Шаблон!B69="","",IF(Шаблон!G69="","отсутствует",Шаблон!G69))</f>
        <v/>
      </c>
      <c r="Q55" s="157"/>
      <c r="R55" s="157"/>
      <c r="S55" s="157"/>
      <c r="T55" s="157"/>
      <c r="U55" s="158" t="str">
        <f aca="false">IF(Шаблон!F69="","",Шаблон!F69)</f>
        <v/>
      </c>
      <c r="V55" s="158"/>
      <c r="W55" s="158"/>
      <c r="X55" s="204"/>
      <c r="Y55" s="178"/>
    </row>
    <row r="56" customFormat="false" ht="15" hidden="true" customHeight="false" outlineLevel="0" collapsed="false">
      <c r="A56" s="155" t="n">
        <v>22</v>
      </c>
      <c r="B56" s="156" t="str">
        <f aca="false">IF(Шаблон!B70="","",CONCATENATE(Шаблон!B70," ",INDEX('Признак замечания'!$F$1:$F$28,MATCH(Шаблон!C70,'Признак замечания'!$A$1:$A$28))))</f>
        <v/>
      </c>
      <c r="C56" s="156"/>
      <c r="D56" s="156"/>
      <c r="E56" s="156"/>
      <c r="F56" s="156"/>
      <c r="G56" s="156"/>
      <c r="H56" s="156"/>
      <c r="I56" s="156"/>
      <c r="J56" s="156"/>
      <c r="K56" s="156"/>
      <c r="L56" s="156"/>
      <c r="M56" s="156"/>
      <c r="N56" s="156"/>
      <c r="O56" s="156"/>
      <c r="P56" s="157" t="str">
        <f aca="false">IF(Шаблон!B70="","",IF(Шаблон!G70="","отсутствует",Шаблон!G70))</f>
        <v/>
      </c>
      <c r="Q56" s="157"/>
      <c r="R56" s="157"/>
      <c r="S56" s="157"/>
      <c r="T56" s="157"/>
      <c r="U56" s="158" t="str">
        <f aca="false">IF(Шаблон!F70="","",Шаблон!F70)</f>
        <v/>
      </c>
      <c r="V56" s="158"/>
      <c r="W56" s="158"/>
      <c r="X56" s="204"/>
      <c r="Y56" s="178"/>
    </row>
    <row r="57" customFormat="false" ht="15" hidden="true" customHeight="false" outlineLevel="0" collapsed="false">
      <c r="A57" s="155" t="n">
        <v>23</v>
      </c>
      <c r="B57" s="156" t="str">
        <f aca="false">IF(Шаблон!B71="","",CONCATENATE(Шаблон!B71," ",INDEX('Признак замечания'!$F$1:$F$28,MATCH(Шаблон!C71,'Признак замечания'!$A$1:$A$28))))</f>
        <v/>
      </c>
      <c r="C57" s="156"/>
      <c r="D57" s="156"/>
      <c r="E57" s="156"/>
      <c r="F57" s="156"/>
      <c r="G57" s="156"/>
      <c r="H57" s="156"/>
      <c r="I57" s="156"/>
      <c r="J57" s="156"/>
      <c r="K57" s="156"/>
      <c r="L57" s="156"/>
      <c r="M57" s="156"/>
      <c r="N57" s="156"/>
      <c r="O57" s="156"/>
      <c r="P57" s="157" t="str">
        <f aca="false">IF(Шаблон!B71="","",IF(Шаблон!G71="","отсутствует",Шаблон!G71))</f>
        <v/>
      </c>
      <c r="Q57" s="157"/>
      <c r="R57" s="157"/>
      <c r="S57" s="157"/>
      <c r="T57" s="157"/>
      <c r="U57" s="158" t="str">
        <f aca="false">IF(Шаблон!F71="","",Шаблон!F71)</f>
        <v/>
      </c>
      <c r="V57" s="158"/>
      <c r="W57" s="158"/>
      <c r="X57" s="204"/>
      <c r="Y57" s="178"/>
    </row>
    <row r="58" customFormat="false" ht="15" hidden="true" customHeight="false" outlineLevel="0" collapsed="false">
      <c r="A58" s="155" t="n">
        <v>24</v>
      </c>
      <c r="B58" s="156" t="str">
        <f aca="false">IF(Шаблон!B72="","",CONCATENATE(Шаблон!B72," ",INDEX('Признак замечания'!$F$1:$F$28,MATCH(Шаблон!C72,'Признак замечания'!$A$1:$A$28))))</f>
        <v/>
      </c>
      <c r="C58" s="156"/>
      <c r="D58" s="156"/>
      <c r="E58" s="156"/>
      <c r="F58" s="156"/>
      <c r="G58" s="156"/>
      <c r="H58" s="156"/>
      <c r="I58" s="156"/>
      <c r="J58" s="156"/>
      <c r="K58" s="156"/>
      <c r="L58" s="156"/>
      <c r="M58" s="156"/>
      <c r="N58" s="156"/>
      <c r="O58" s="156"/>
      <c r="P58" s="157" t="str">
        <f aca="false">IF(Шаблон!B72="","",IF(Шаблон!G72="","отсутствует",Шаблон!G72))</f>
        <v/>
      </c>
      <c r="Q58" s="157"/>
      <c r="R58" s="157"/>
      <c r="S58" s="157"/>
      <c r="T58" s="157"/>
      <c r="U58" s="158" t="str">
        <f aca="false">IF(Шаблон!F72="","",Шаблон!F72)</f>
        <v/>
      </c>
      <c r="V58" s="158"/>
      <c r="W58" s="158"/>
      <c r="X58" s="204"/>
      <c r="Y58" s="178"/>
    </row>
    <row r="59" customFormat="false" ht="15" hidden="true" customHeight="false" outlineLevel="0" collapsed="false">
      <c r="A59" s="155" t="n">
        <v>25</v>
      </c>
      <c r="B59" s="156" t="str">
        <f aca="false">IF(Шаблон!B73="","",CONCATENATE(Шаблон!B73," ",INDEX('Признак замечания'!$F$1:$F$28,MATCH(Шаблон!C73,'Признак замечания'!$A$1:$A$28))))</f>
        <v/>
      </c>
      <c r="C59" s="156"/>
      <c r="D59" s="156"/>
      <c r="E59" s="156"/>
      <c r="F59" s="156"/>
      <c r="G59" s="156"/>
      <c r="H59" s="156"/>
      <c r="I59" s="156"/>
      <c r="J59" s="156"/>
      <c r="K59" s="156"/>
      <c r="L59" s="156"/>
      <c r="M59" s="156"/>
      <c r="N59" s="156"/>
      <c r="O59" s="156"/>
      <c r="P59" s="157" t="str">
        <f aca="false">IF(Шаблон!B73="","",IF(Шаблон!G73="","отсутствует",Шаблон!G73))</f>
        <v/>
      </c>
      <c r="Q59" s="157"/>
      <c r="R59" s="157"/>
      <c r="S59" s="157"/>
      <c r="T59" s="157"/>
      <c r="U59" s="158" t="str">
        <f aca="false">IF(Шаблон!F73="","",Шаблон!F73)</f>
        <v/>
      </c>
      <c r="V59" s="158"/>
      <c r="W59" s="158"/>
      <c r="X59" s="204"/>
      <c r="Y59" s="204"/>
      <c r="Z59" s="217"/>
    </row>
    <row r="60" customFormat="false" ht="15" hidden="true" customHeight="false" outlineLevel="0" collapsed="false">
      <c r="A60" s="155" t="n">
        <v>26</v>
      </c>
      <c r="B60" s="156" t="str">
        <f aca="false">IF(Шаблон!B74="","",CONCATENATE(Шаблон!B74," ",INDEX('Признак замечания'!$F$1:$F$28,MATCH(Шаблон!C74,'Признак замечания'!$A$1:$A$28))))</f>
        <v/>
      </c>
      <c r="C60" s="156"/>
      <c r="D60" s="156"/>
      <c r="E60" s="156"/>
      <c r="F60" s="156"/>
      <c r="G60" s="156"/>
      <c r="H60" s="156"/>
      <c r="I60" s="156"/>
      <c r="J60" s="156"/>
      <c r="K60" s="156"/>
      <c r="L60" s="156"/>
      <c r="M60" s="156"/>
      <c r="N60" s="156"/>
      <c r="O60" s="156"/>
      <c r="P60" s="157" t="str">
        <f aca="false">IF(Шаблон!B74="","",IF(Шаблон!G74="","отсутствует",Шаблон!G74))</f>
        <v/>
      </c>
      <c r="Q60" s="157"/>
      <c r="R60" s="157"/>
      <c r="S60" s="157"/>
      <c r="T60" s="157"/>
      <c r="U60" s="158" t="str">
        <f aca="false">IF(Шаблон!F74="","",Шаблон!F74)</f>
        <v/>
      </c>
      <c r="V60" s="158"/>
      <c r="W60" s="158"/>
      <c r="X60" s="204"/>
      <c r="Y60" s="178"/>
      <c r="Z60" s="217"/>
    </row>
    <row r="61" customFormat="false" ht="15" hidden="true" customHeight="false" outlineLevel="0" collapsed="false">
      <c r="A61" s="155" t="n">
        <v>27</v>
      </c>
      <c r="B61" s="156" t="str">
        <f aca="false">IF(Шаблон!B75="","",CONCATENATE(Шаблон!B75," ",INDEX('Признак замечания'!$F$1:$F$28,MATCH(Шаблон!C75,'Признак замечания'!$A$1:$A$28))))</f>
        <v/>
      </c>
      <c r="C61" s="156"/>
      <c r="D61" s="156"/>
      <c r="E61" s="156"/>
      <c r="F61" s="156"/>
      <c r="G61" s="156"/>
      <c r="H61" s="156"/>
      <c r="I61" s="156"/>
      <c r="J61" s="156"/>
      <c r="K61" s="156"/>
      <c r="L61" s="156"/>
      <c r="M61" s="156"/>
      <c r="N61" s="156"/>
      <c r="O61" s="156"/>
      <c r="P61" s="157" t="str">
        <f aca="false">IF(Шаблон!B75="","",IF(Шаблон!G75="","отсутствует",Шаблон!G75))</f>
        <v/>
      </c>
      <c r="Q61" s="157"/>
      <c r="R61" s="157"/>
      <c r="S61" s="157"/>
      <c r="T61" s="157"/>
      <c r="U61" s="158" t="str">
        <f aca="false">IF(Шаблон!F75="","",Шаблон!F75)</f>
        <v/>
      </c>
      <c r="V61" s="158"/>
      <c r="W61" s="158"/>
      <c r="X61" s="204"/>
      <c r="Y61" s="178"/>
      <c r="Z61" s="217"/>
    </row>
    <row r="62" customFormat="false" ht="15" hidden="true" customHeight="false" outlineLevel="0" collapsed="false">
      <c r="A62" s="155" t="n">
        <v>28</v>
      </c>
      <c r="B62" s="156" t="str">
        <f aca="false">IF(Шаблон!B76="","",CONCATENATE(Шаблон!B76," ",INDEX('Признак замечания'!$F$1:$F$28,MATCH(Шаблон!C76,'Признак замечания'!$A$1:$A$28))))</f>
        <v/>
      </c>
      <c r="C62" s="156"/>
      <c r="D62" s="156"/>
      <c r="E62" s="156"/>
      <c r="F62" s="156"/>
      <c r="G62" s="156"/>
      <c r="H62" s="156"/>
      <c r="I62" s="156"/>
      <c r="J62" s="156"/>
      <c r="K62" s="156"/>
      <c r="L62" s="156"/>
      <c r="M62" s="156"/>
      <c r="N62" s="156"/>
      <c r="O62" s="156"/>
      <c r="P62" s="157" t="str">
        <f aca="false">IF(Шаблон!B76="","",IF(Шаблон!G76="","отсутствует",Шаблон!G76))</f>
        <v/>
      </c>
      <c r="Q62" s="157"/>
      <c r="R62" s="157"/>
      <c r="S62" s="157"/>
      <c r="T62" s="157"/>
      <c r="U62" s="158" t="str">
        <f aca="false">IF(Шаблон!F76="","",Шаблон!F76)</f>
        <v/>
      </c>
      <c r="V62" s="158"/>
      <c r="W62" s="158"/>
      <c r="X62" s="204"/>
      <c r="Y62" s="178"/>
      <c r="Z62" s="217"/>
    </row>
    <row r="63" customFormat="false" ht="15" hidden="true" customHeight="false" outlineLevel="0" collapsed="false">
      <c r="A63" s="155" t="n">
        <v>29</v>
      </c>
      <c r="B63" s="156" t="str">
        <f aca="false">IF(Шаблон!B77="","",CONCATENATE(Шаблон!B77," ",INDEX('Признак замечания'!$F$1:$F$28,MATCH(Шаблон!C77,'Признак замечания'!$A$1:$A$28))))</f>
        <v/>
      </c>
      <c r="C63" s="156"/>
      <c r="D63" s="156"/>
      <c r="E63" s="156"/>
      <c r="F63" s="156"/>
      <c r="G63" s="156"/>
      <c r="H63" s="156"/>
      <c r="I63" s="156"/>
      <c r="J63" s="156"/>
      <c r="K63" s="156"/>
      <c r="L63" s="156"/>
      <c r="M63" s="156"/>
      <c r="N63" s="156"/>
      <c r="O63" s="156"/>
      <c r="P63" s="157" t="str">
        <f aca="false">IF(Шаблон!B77="","",IF(Шаблон!G77="","отсутствует",Шаблон!G77))</f>
        <v/>
      </c>
      <c r="Q63" s="157"/>
      <c r="R63" s="157"/>
      <c r="S63" s="157"/>
      <c r="T63" s="157"/>
      <c r="U63" s="158" t="str">
        <f aca="false">IF(Шаблон!F77="","",Шаблон!F77)</f>
        <v/>
      </c>
      <c r="V63" s="158"/>
      <c r="W63" s="158"/>
      <c r="X63" s="204"/>
      <c r="Y63" s="178"/>
      <c r="Z63" s="217"/>
    </row>
    <row r="64" customFormat="false" ht="15" hidden="true" customHeight="false" outlineLevel="0" collapsed="false">
      <c r="A64" s="155" t="n">
        <v>30</v>
      </c>
      <c r="B64" s="156" t="str">
        <f aca="false">IF(Шаблон!B78="","",CONCATENATE(Шаблон!B78," ",INDEX('Признак замечания'!$F$1:$F$28,MATCH(Шаблон!C78,'Признак замечания'!$A$1:$A$28))))</f>
        <v/>
      </c>
      <c r="C64" s="156"/>
      <c r="D64" s="156"/>
      <c r="E64" s="156"/>
      <c r="F64" s="156"/>
      <c r="G64" s="156"/>
      <c r="H64" s="156"/>
      <c r="I64" s="156"/>
      <c r="J64" s="156"/>
      <c r="K64" s="156"/>
      <c r="L64" s="156"/>
      <c r="M64" s="156"/>
      <c r="N64" s="156"/>
      <c r="O64" s="156"/>
      <c r="P64" s="157" t="str">
        <f aca="false">IF(Шаблон!B78="","",IF(Шаблон!G78="","отсутствует",Шаблон!G78))</f>
        <v/>
      </c>
      <c r="Q64" s="157"/>
      <c r="R64" s="157"/>
      <c r="S64" s="157"/>
      <c r="T64" s="157"/>
      <c r="U64" s="158" t="str">
        <f aca="false">IF(Шаблон!F78="","",Шаблон!F78)</f>
        <v/>
      </c>
      <c r="V64" s="158"/>
      <c r="W64" s="158"/>
      <c r="X64" s="204"/>
      <c r="Y64" s="178"/>
      <c r="Z64" s="217"/>
    </row>
    <row r="65" customFormat="false" ht="15" hidden="true" customHeight="false" outlineLevel="0" collapsed="false">
      <c r="A65" s="155" t="n">
        <v>31</v>
      </c>
      <c r="B65" s="156" t="str">
        <f aca="false">IF(Шаблон!B79="","",CONCATENATE(Шаблон!B79," ",INDEX('Признак замечания'!$F$1:$F$28,MATCH(Шаблон!C79,'Признак замечания'!$A$1:$A$28))))</f>
        <v/>
      </c>
      <c r="C65" s="156"/>
      <c r="D65" s="156"/>
      <c r="E65" s="156"/>
      <c r="F65" s="156"/>
      <c r="G65" s="156"/>
      <c r="H65" s="156"/>
      <c r="I65" s="156"/>
      <c r="J65" s="156"/>
      <c r="K65" s="156"/>
      <c r="L65" s="156"/>
      <c r="M65" s="156"/>
      <c r="N65" s="156"/>
      <c r="O65" s="156"/>
      <c r="P65" s="157" t="str">
        <f aca="false">IF(Шаблон!B79="","",IF(Шаблон!G79="","отсутствует",Шаблон!G79))</f>
        <v/>
      </c>
      <c r="Q65" s="157"/>
      <c r="R65" s="157"/>
      <c r="S65" s="157"/>
      <c r="T65" s="157"/>
      <c r="U65" s="158" t="str">
        <f aca="false">IF(Шаблон!F79="","",Шаблон!F79)</f>
        <v/>
      </c>
      <c r="V65" s="158"/>
      <c r="W65" s="158"/>
      <c r="X65" s="204"/>
      <c r="Y65" s="178"/>
      <c r="Z65" s="217"/>
    </row>
    <row r="66" customFormat="false" ht="15" hidden="true" customHeight="false" outlineLevel="0" collapsed="false">
      <c r="A66" s="155" t="n">
        <v>32</v>
      </c>
      <c r="B66" s="156" t="str">
        <f aca="false">IF(Шаблон!B80="","",CONCATENATE(Шаблон!B80," ",INDEX('Признак замечания'!$F$1:$F$28,MATCH(Шаблон!C80,'Признак замечания'!$A$1:$A$28))))</f>
        <v/>
      </c>
      <c r="C66" s="156"/>
      <c r="D66" s="156"/>
      <c r="E66" s="156"/>
      <c r="F66" s="156"/>
      <c r="G66" s="156"/>
      <c r="H66" s="156"/>
      <c r="I66" s="156"/>
      <c r="J66" s="156"/>
      <c r="K66" s="156"/>
      <c r="L66" s="156"/>
      <c r="M66" s="156"/>
      <c r="N66" s="156"/>
      <c r="O66" s="156"/>
      <c r="P66" s="157" t="str">
        <f aca="false">IF(Шаблон!B80="","",IF(Шаблон!G80="","отсутствует",Шаблон!G80))</f>
        <v/>
      </c>
      <c r="Q66" s="157"/>
      <c r="R66" s="157"/>
      <c r="S66" s="157"/>
      <c r="T66" s="157"/>
      <c r="U66" s="158" t="str">
        <f aca="false">IF(Шаблон!F80="","",Шаблон!F80)</f>
        <v/>
      </c>
      <c r="V66" s="158"/>
      <c r="W66" s="158"/>
      <c r="X66" s="204"/>
      <c r="Y66" s="178"/>
      <c r="Z66" s="217"/>
    </row>
    <row r="67" customFormat="false" ht="15" hidden="true" customHeight="false" outlineLevel="0" collapsed="false">
      <c r="A67" s="155" t="n">
        <v>33</v>
      </c>
      <c r="B67" s="156" t="str">
        <f aca="false">IF(Шаблон!B81="","",CONCATENATE(Шаблон!B81," ",INDEX('Признак замечания'!$F$1:$F$28,MATCH(Шаблон!C81,'Признак замечания'!$A$1:$A$28))))</f>
        <v/>
      </c>
      <c r="C67" s="156"/>
      <c r="D67" s="156"/>
      <c r="E67" s="156"/>
      <c r="F67" s="156"/>
      <c r="G67" s="156"/>
      <c r="H67" s="156"/>
      <c r="I67" s="156"/>
      <c r="J67" s="156"/>
      <c r="K67" s="156"/>
      <c r="L67" s="156"/>
      <c r="M67" s="156"/>
      <c r="N67" s="156"/>
      <c r="O67" s="156"/>
      <c r="P67" s="157" t="str">
        <f aca="false">IF(Шаблон!B81="","",IF(Шаблон!G81="","отсутствует",Шаблон!G81))</f>
        <v/>
      </c>
      <c r="Q67" s="157"/>
      <c r="R67" s="157"/>
      <c r="S67" s="157"/>
      <c r="T67" s="157"/>
      <c r="U67" s="158" t="str">
        <f aca="false">IF(Шаблон!F81="","",Шаблон!F81)</f>
        <v/>
      </c>
      <c r="V67" s="158"/>
      <c r="W67" s="158"/>
      <c r="X67" s="204"/>
      <c r="Y67" s="178"/>
      <c r="Z67" s="217"/>
    </row>
    <row r="68" customFormat="false" ht="15" hidden="true" customHeight="false" outlineLevel="0" collapsed="false">
      <c r="A68" s="155" t="n">
        <v>34</v>
      </c>
      <c r="B68" s="156" t="str">
        <f aca="false">IF(Шаблон!B82="","",CONCATENATE(Шаблон!B82," ",INDEX('Признак замечания'!$F$1:$F$28,MATCH(Шаблон!C82,'Признак замечания'!$A$1:$A$28))))</f>
        <v/>
      </c>
      <c r="C68" s="156"/>
      <c r="D68" s="156"/>
      <c r="E68" s="156"/>
      <c r="F68" s="156"/>
      <c r="G68" s="156"/>
      <c r="H68" s="156"/>
      <c r="I68" s="156"/>
      <c r="J68" s="156"/>
      <c r="K68" s="156"/>
      <c r="L68" s="156"/>
      <c r="M68" s="156"/>
      <c r="N68" s="156"/>
      <c r="O68" s="156"/>
      <c r="P68" s="157" t="str">
        <f aca="false">IF(Шаблон!B82="","",IF(Шаблон!G82="","отсутствует",Шаблон!G82))</f>
        <v/>
      </c>
      <c r="Q68" s="157"/>
      <c r="R68" s="157"/>
      <c r="S68" s="157"/>
      <c r="T68" s="157"/>
      <c r="U68" s="158" t="str">
        <f aca="false">IF(Шаблон!F82="","",Шаблон!F82)</f>
        <v/>
      </c>
      <c r="V68" s="158"/>
      <c r="W68" s="158"/>
      <c r="X68" s="204"/>
      <c r="Y68" s="178"/>
      <c r="Z68" s="217"/>
    </row>
    <row r="69" customFormat="false" ht="15" hidden="true" customHeight="false" outlineLevel="0" collapsed="false">
      <c r="A69" s="155" t="n">
        <v>35</v>
      </c>
      <c r="B69" s="156" t="str">
        <f aca="false">IF(Шаблон!B83="","",CONCATENATE(Шаблон!B83," ",INDEX('Признак замечания'!$F$1:$F$28,MATCH(Шаблон!C83,'Признак замечания'!$A$1:$A$28))))</f>
        <v/>
      </c>
      <c r="C69" s="156"/>
      <c r="D69" s="156"/>
      <c r="E69" s="156"/>
      <c r="F69" s="156"/>
      <c r="G69" s="156"/>
      <c r="H69" s="156"/>
      <c r="I69" s="156"/>
      <c r="J69" s="156"/>
      <c r="K69" s="156"/>
      <c r="L69" s="156"/>
      <c r="M69" s="156"/>
      <c r="N69" s="156"/>
      <c r="O69" s="156"/>
      <c r="P69" s="157" t="str">
        <f aca="false">IF(Шаблон!B83="","",IF(Шаблон!G83="","отсутствует",Шаблон!G83))</f>
        <v/>
      </c>
      <c r="Q69" s="157"/>
      <c r="R69" s="157"/>
      <c r="S69" s="157"/>
      <c r="T69" s="157"/>
      <c r="U69" s="158" t="str">
        <f aca="false">IF(Шаблон!F83="","",Шаблон!F83)</f>
        <v/>
      </c>
      <c r="V69" s="158"/>
      <c r="W69" s="158"/>
      <c r="X69" s="204"/>
      <c r="Y69" s="178"/>
      <c r="Z69" s="217"/>
    </row>
    <row r="70" customFormat="false" ht="15" hidden="true" customHeight="false" outlineLevel="0" collapsed="false">
      <c r="A70" s="155" t="n">
        <v>36</v>
      </c>
      <c r="B70" s="156" t="str">
        <f aca="false">IF(Шаблон!B84="","",CONCATENATE(Шаблон!B84," ",INDEX('Признак замечания'!$F$1:$F$28,MATCH(Шаблон!C84,'Признак замечания'!$A$1:$A$28))))</f>
        <v/>
      </c>
      <c r="C70" s="156"/>
      <c r="D70" s="156"/>
      <c r="E70" s="156"/>
      <c r="F70" s="156"/>
      <c r="G70" s="156"/>
      <c r="H70" s="156"/>
      <c r="I70" s="156"/>
      <c r="J70" s="156"/>
      <c r="K70" s="156"/>
      <c r="L70" s="156"/>
      <c r="M70" s="156"/>
      <c r="N70" s="156"/>
      <c r="O70" s="156"/>
      <c r="P70" s="157" t="str">
        <f aca="false">IF(Шаблон!B84="","",IF(Шаблон!G84="","отсутствует",Шаблон!G84))</f>
        <v/>
      </c>
      <c r="Q70" s="157"/>
      <c r="R70" s="157"/>
      <c r="S70" s="157"/>
      <c r="T70" s="157"/>
      <c r="U70" s="158" t="str">
        <f aca="false">IF(Шаблон!F84="","",Шаблон!F84)</f>
        <v/>
      </c>
      <c r="V70" s="158"/>
      <c r="W70" s="158"/>
      <c r="X70" s="204"/>
      <c r="Y70" s="178"/>
      <c r="Z70" s="217"/>
    </row>
    <row r="71" customFormat="false" ht="15" hidden="true" customHeight="false" outlineLevel="0" collapsed="false">
      <c r="A71" s="155" t="n">
        <v>37</v>
      </c>
      <c r="B71" s="156" t="str">
        <f aca="false">IF(Шаблон!B85="","",CONCATENATE(Шаблон!B85," ",INDEX('Признак замечания'!$F$1:$F$28,MATCH(Шаблон!C85,'Признак замечания'!$A$1:$A$28))))</f>
        <v/>
      </c>
      <c r="C71" s="156"/>
      <c r="D71" s="156"/>
      <c r="E71" s="156"/>
      <c r="F71" s="156"/>
      <c r="G71" s="156"/>
      <c r="H71" s="156"/>
      <c r="I71" s="156"/>
      <c r="J71" s="156"/>
      <c r="K71" s="156"/>
      <c r="L71" s="156"/>
      <c r="M71" s="156"/>
      <c r="N71" s="156"/>
      <c r="O71" s="156"/>
      <c r="P71" s="157" t="str">
        <f aca="false">IF(Шаблон!B85="","",IF(Шаблон!G85="","отсутствует",Шаблон!G85))</f>
        <v/>
      </c>
      <c r="Q71" s="157"/>
      <c r="R71" s="157"/>
      <c r="S71" s="157"/>
      <c r="T71" s="157"/>
      <c r="U71" s="158" t="str">
        <f aca="false">IF(Шаблон!F85="","",Шаблон!F85)</f>
        <v/>
      </c>
      <c r="V71" s="158"/>
      <c r="W71" s="158"/>
      <c r="X71" s="204"/>
      <c r="Y71" s="178"/>
      <c r="Z71" s="217"/>
    </row>
    <row r="72" customFormat="false" ht="15" hidden="true" customHeight="false" outlineLevel="0" collapsed="false">
      <c r="A72" s="155" t="n">
        <v>38</v>
      </c>
      <c r="B72" s="156" t="str">
        <f aca="false">IF(Шаблон!B86="","",CONCATENATE(Шаблон!B86," ",INDEX('Признак замечания'!$F$1:$F$28,MATCH(Шаблон!C86,'Признак замечания'!$A$1:$A$28))))</f>
        <v/>
      </c>
      <c r="C72" s="156"/>
      <c r="D72" s="156"/>
      <c r="E72" s="156"/>
      <c r="F72" s="156"/>
      <c r="G72" s="156"/>
      <c r="H72" s="156"/>
      <c r="I72" s="156"/>
      <c r="J72" s="156"/>
      <c r="K72" s="156"/>
      <c r="L72" s="156"/>
      <c r="M72" s="156"/>
      <c r="N72" s="156"/>
      <c r="O72" s="156"/>
      <c r="P72" s="157" t="str">
        <f aca="false">IF(Шаблон!B86="","",IF(Шаблон!G86="","отсутствует",Шаблон!G86))</f>
        <v/>
      </c>
      <c r="Q72" s="157"/>
      <c r="R72" s="157"/>
      <c r="S72" s="157"/>
      <c r="T72" s="157"/>
      <c r="U72" s="158" t="str">
        <f aca="false">IF(Шаблон!F86="","",Шаблон!F86)</f>
        <v/>
      </c>
      <c r="V72" s="158"/>
      <c r="W72" s="158"/>
      <c r="X72" s="204"/>
      <c r="Y72" s="178"/>
      <c r="Z72" s="217"/>
    </row>
    <row r="73" customFormat="false" ht="15" hidden="true" customHeight="false" outlineLevel="0" collapsed="false">
      <c r="A73" s="155" t="n">
        <v>39</v>
      </c>
      <c r="B73" s="156" t="str">
        <f aca="false">IF(Шаблон!B87="","",CONCATENATE(Шаблон!B87," ",INDEX('Признак замечания'!$F$1:$F$28,MATCH(Шаблон!C87,'Признак замечания'!$A$1:$A$28))))</f>
        <v/>
      </c>
      <c r="C73" s="156"/>
      <c r="D73" s="156"/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156"/>
      <c r="P73" s="157" t="str">
        <f aca="false">IF(Шаблон!B87="","",IF(Шаблон!G87="","отсутствует",Шаблон!G87))</f>
        <v/>
      </c>
      <c r="Q73" s="157"/>
      <c r="R73" s="157"/>
      <c r="S73" s="157"/>
      <c r="T73" s="157"/>
      <c r="U73" s="158" t="str">
        <f aca="false">IF(Шаблон!F87="","",Шаблон!F87)</f>
        <v/>
      </c>
      <c r="V73" s="158"/>
      <c r="W73" s="158"/>
      <c r="X73" s="204"/>
      <c r="Y73" s="178"/>
      <c r="Z73" s="217"/>
    </row>
    <row r="74" customFormat="false" ht="15" hidden="true" customHeight="false" outlineLevel="0" collapsed="false">
      <c r="A74" s="155" t="n">
        <v>40</v>
      </c>
      <c r="B74" s="156" t="str">
        <f aca="false">IF(Шаблон!B88="","",CONCATENATE(Шаблон!B88," ",INDEX('Признак замечания'!$F$1:$F$28,MATCH(Шаблон!C88,'Признак замечания'!$A$1:$A$28))))</f>
        <v/>
      </c>
      <c r="C74" s="156"/>
      <c r="D74" s="156"/>
      <c r="E74" s="156"/>
      <c r="F74" s="156"/>
      <c r="G74" s="156"/>
      <c r="H74" s="156"/>
      <c r="I74" s="156"/>
      <c r="J74" s="156"/>
      <c r="K74" s="156"/>
      <c r="L74" s="156"/>
      <c r="M74" s="156"/>
      <c r="N74" s="156"/>
      <c r="O74" s="156"/>
      <c r="P74" s="157" t="str">
        <f aca="false">IF(Шаблон!B88="","",IF(Шаблон!G88="","отсутствует",Шаблон!G88))</f>
        <v/>
      </c>
      <c r="Q74" s="157"/>
      <c r="R74" s="157"/>
      <c r="S74" s="157"/>
      <c r="T74" s="157"/>
      <c r="U74" s="158" t="str">
        <f aca="false">IF(Шаблон!F88="","",Шаблон!F88)</f>
        <v/>
      </c>
      <c r="V74" s="158"/>
      <c r="W74" s="158"/>
      <c r="X74" s="204"/>
      <c r="Y74" s="178"/>
      <c r="Z74" s="217"/>
    </row>
    <row r="75" customFormat="false" ht="15" hidden="true" customHeight="false" outlineLevel="0" collapsed="false">
      <c r="A75" s="155" t="n">
        <v>41</v>
      </c>
      <c r="B75" s="156" t="str">
        <f aca="false">IF(Шаблон!B89="","",CONCATENATE(Шаблон!B89," ",INDEX('Признак замечания'!$F$1:$F$28,MATCH(Шаблон!C89,'Признак замечания'!$A$1:$A$28))))</f>
        <v/>
      </c>
      <c r="C75" s="156"/>
      <c r="D75" s="156"/>
      <c r="E75" s="156"/>
      <c r="F75" s="156"/>
      <c r="G75" s="156"/>
      <c r="H75" s="156"/>
      <c r="I75" s="156"/>
      <c r="J75" s="156"/>
      <c r="K75" s="156"/>
      <c r="L75" s="156"/>
      <c r="M75" s="156"/>
      <c r="N75" s="156"/>
      <c r="O75" s="156"/>
      <c r="P75" s="157" t="str">
        <f aca="false">IF(Шаблон!B89="","",IF(Шаблон!G89="","отсутствует",Шаблон!G89))</f>
        <v/>
      </c>
      <c r="Q75" s="157"/>
      <c r="R75" s="157"/>
      <c r="S75" s="157"/>
      <c r="T75" s="157"/>
      <c r="U75" s="158" t="str">
        <f aca="false">IF(Шаблон!F89="","",Шаблон!F89)</f>
        <v/>
      </c>
      <c r="V75" s="158"/>
      <c r="W75" s="158"/>
      <c r="X75" s="204"/>
      <c r="Y75" s="178"/>
      <c r="Z75" s="217"/>
    </row>
    <row r="76" customFormat="false" ht="15" hidden="true" customHeight="false" outlineLevel="0" collapsed="false">
      <c r="A76" s="155" t="n">
        <v>42</v>
      </c>
      <c r="B76" s="156" t="str">
        <f aca="false">IF(Шаблон!B90="","",CONCATENATE(Шаблон!B90," ",INDEX('Признак замечания'!$F$1:$F$28,MATCH(Шаблон!C90,'Признак замечания'!$A$1:$A$28))))</f>
        <v/>
      </c>
      <c r="C76" s="156"/>
      <c r="D76" s="156"/>
      <c r="E76" s="156"/>
      <c r="F76" s="156"/>
      <c r="G76" s="156"/>
      <c r="H76" s="156"/>
      <c r="I76" s="156"/>
      <c r="J76" s="156"/>
      <c r="K76" s="156"/>
      <c r="L76" s="156"/>
      <c r="M76" s="156"/>
      <c r="N76" s="156"/>
      <c r="O76" s="156"/>
      <c r="P76" s="157" t="str">
        <f aca="false">IF(Шаблон!B90="","",IF(Шаблон!G90="","отсутствует",Шаблон!G90))</f>
        <v/>
      </c>
      <c r="Q76" s="157"/>
      <c r="R76" s="157"/>
      <c r="S76" s="157"/>
      <c r="T76" s="157"/>
      <c r="U76" s="158" t="str">
        <f aca="false">IF(Шаблон!F90="","",Шаблон!F90)</f>
        <v/>
      </c>
      <c r="V76" s="158"/>
      <c r="W76" s="158"/>
      <c r="X76" s="204"/>
      <c r="Y76" s="178"/>
      <c r="Z76" s="217"/>
    </row>
    <row r="77" customFormat="false" ht="15" hidden="true" customHeight="false" outlineLevel="0" collapsed="false">
      <c r="A77" s="155" t="n">
        <v>43</v>
      </c>
      <c r="B77" s="156" t="str">
        <f aca="false">IF(Шаблон!B91="","",CONCATENATE(Шаблон!B91," ",INDEX('Признак замечания'!$F$1:$F$28,MATCH(Шаблон!C91,'Признак замечания'!$A$1:$A$28))))</f>
        <v/>
      </c>
      <c r="C77" s="156"/>
      <c r="D77" s="156"/>
      <c r="E77" s="156"/>
      <c r="F77" s="156"/>
      <c r="G77" s="156"/>
      <c r="H77" s="156"/>
      <c r="I77" s="156"/>
      <c r="J77" s="156"/>
      <c r="K77" s="156"/>
      <c r="L77" s="156"/>
      <c r="M77" s="156"/>
      <c r="N77" s="156"/>
      <c r="O77" s="156"/>
      <c r="P77" s="157" t="str">
        <f aca="false">IF(Шаблон!B91="","",IF(Шаблон!G91="","отсутствует",Шаблон!G91))</f>
        <v/>
      </c>
      <c r="Q77" s="157"/>
      <c r="R77" s="157"/>
      <c r="S77" s="157"/>
      <c r="T77" s="157"/>
      <c r="U77" s="158" t="str">
        <f aca="false">IF(Шаблон!F91="","",Шаблон!F91)</f>
        <v/>
      </c>
      <c r="V77" s="158"/>
      <c r="W77" s="158"/>
      <c r="X77" s="204"/>
      <c r="Y77" s="178"/>
      <c r="Z77" s="217"/>
    </row>
    <row r="78" customFormat="false" ht="15" hidden="true" customHeight="false" outlineLevel="0" collapsed="false">
      <c r="A78" s="155" t="n">
        <v>44</v>
      </c>
      <c r="B78" s="156" t="str">
        <f aca="false">IF(Шаблон!B92="","",CONCATENATE(Шаблон!B92," ",INDEX('Признак замечания'!$F$1:$F$28,MATCH(Шаблон!C92,'Признак замечания'!$A$1:$A$28))))</f>
        <v/>
      </c>
      <c r="C78" s="156"/>
      <c r="D78" s="156"/>
      <c r="E78" s="156"/>
      <c r="F78" s="156"/>
      <c r="G78" s="156"/>
      <c r="H78" s="156"/>
      <c r="I78" s="156"/>
      <c r="J78" s="156"/>
      <c r="K78" s="156"/>
      <c r="L78" s="156"/>
      <c r="M78" s="156"/>
      <c r="N78" s="156"/>
      <c r="O78" s="156"/>
      <c r="P78" s="157" t="str">
        <f aca="false">IF(Шаблон!B92="","",IF(Шаблон!G92="","отсутствует",Шаблон!G92))</f>
        <v/>
      </c>
      <c r="Q78" s="157"/>
      <c r="R78" s="157"/>
      <c r="S78" s="157"/>
      <c r="T78" s="157"/>
      <c r="U78" s="158" t="str">
        <f aca="false">IF(Шаблон!F92="","",Шаблон!F92)</f>
        <v/>
      </c>
      <c r="V78" s="158"/>
      <c r="W78" s="158"/>
      <c r="X78" s="204"/>
      <c r="Y78" s="178"/>
      <c r="Z78" s="217"/>
    </row>
    <row r="79" customFormat="false" ht="15" hidden="true" customHeight="false" outlineLevel="0" collapsed="false">
      <c r="A79" s="155" t="n">
        <v>45</v>
      </c>
      <c r="B79" s="156" t="str">
        <f aca="false">IF(Шаблон!B93="","",CONCATENATE(Шаблон!B93," ",INDEX('Признак замечания'!$F$1:$F$28,MATCH(Шаблон!C93,'Признак замечания'!$A$1:$A$28))))</f>
        <v/>
      </c>
      <c r="C79" s="156"/>
      <c r="D79" s="156"/>
      <c r="E79" s="156"/>
      <c r="F79" s="156"/>
      <c r="G79" s="156"/>
      <c r="H79" s="156"/>
      <c r="I79" s="156"/>
      <c r="J79" s="156"/>
      <c r="K79" s="156"/>
      <c r="L79" s="156"/>
      <c r="M79" s="156"/>
      <c r="N79" s="156"/>
      <c r="O79" s="156"/>
      <c r="P79" s="157" t="str">
        <f aca="false">IF(Шаблон!B93="","",IF(Шаблон!G93="","отсутствует",Шаблон!G93))</f>
        <v/>
      </c>
      <c r="Q79" s="157"/>
      <c r="R79" s="157"/>
      <c r="S79" s="157"/>
      <c r="T79" s="157"/>
      <c r="U79" s="158" t="str">
        <f aca="false">IF(Шаблон!F93="","",Шаблон!F93)</f>
        <v/>
      </c>
      <c r="V79" s="158"/>
      <c r="W79" s="158"/>
      <c r="X79" s="204"/>
      <c r="Y79" s="178"/>
      <c r="Z79" s="217"/>
    </row>
    <row r="80" customFormat="false" ht="15" hidden="true" customHeight="false" outlineLevel="0" collapsed="false">
      <c r="A80" s="155" t="n">
        <v>46</v>
      </c>
      <c r="B80" s="156" t="str">
        <f aca="false">IF(Шаблон!B94="","",CONCATENATE(Шаблон!B94," ",INDEX('Признак замечания'!$F$1:$F$28,MATCH(Шаблон!C94,'Признак замечания'!$A$1:$A$28))))</f>
        <v/>
      </c>
      <c r="C80" s="156"/>
      <c r="D80" s="156"/>
      <c r="E80" s="156"/>
      <c r="F80" s="156"/>
      <c r="G80" s="156"/>
      <c r="H80" s="156"/>
      <c r="I80" s="156"/>
      <c r="J80" s="156"/>
      <c r="K80" s="156"/>
      <c r="L80" s="156"/>
      <c r="M80" s="156"/>
      <c r="N80" s="156"/>
      <c r="O80" s="156"/>
      <c r="P80" s="157" t="str">
        <f aca="false">IF(Шаблон!B94="","",IF(Шаблон!G94="","отсутствует",Шаблон!G94))</f>
        <v/>
      </c>
      <c r="Q80" s="157"/>
      <c r="R80" s="157"/>
      <c r="S80" s="157"/>
      <c r="T80" s="157"/>
      <c r="U80" s="158" t="str">
        <f aca="false">IF(Шаблон!F94="","",Шаблон!F94)</f>
        <v/>
      </c>
      <c r="V80" s="158"/>
      <c r="W80" s="158"/>
      <c r="X80" s="204"/>
      <c r="Y80" s="178"/>
      <c r="Z80" s="217"/>
    </row>
    <row r="81" customFormat="false" ht="15" hidden="true" customHeight="false" outlineLevel="0" collapsed="false">
      <c r="A81" s="155" t="n">
        <v>47</v>
      </c>
      <c r="B81" s="156" t="str">
        <f aca="false">IF(Шаблон!B95="","",CONCATENATE(Шаблон!B95," ",INDEX('Признак замечания'!$F$1:$F$28,MATCH(Шаблон!C95,'Признак замечания'!$A$1:$A$28))))</f>
        <v/>
      </c>
      <c r="C81" s="156"/>
      <c r="D81" s="156"/>
      <c r="E81" s="156"/>
      <c r="F81" s="156"/>
      <c r="G81" s="156"/>
      <c r="H81" s="156"/>
      <c r="I81" s="156"/>
      <c r="J81" s="156"/>
      <c r="K81" s="156"/>
      <c r="L81" s="156"/>
      <c r="M81" s="156"/>
      <c r="N81" s="156"/>
      <c r="O81" s="156"/>
      <c r="P81" s="157" t="str">
        <f aca="false">IF(Шаблон!B95="","",IF(Шаблон!G95="","отсутствует",Шаблон!G95))</f>
        <v/>
      </c>
      <c r="Q81" s="157"/>
      <c r="R81" s="157"/>
      <c r="S81" s="157"/>
      <c r="T81" s="157"/>
      <c r="U81" s="158" t="str">
        <f aca="false">IF(Шаблон!F95="","",Шаблон!F95)</f>
        <v/>
      </c>
      <c r="V81" s="158"/>
      <c r="W81" s="158"/>
      <c r="X81" s="204"/>
      <c r="Y81" s="178"/>
      <c r="Z81" s="217"/>
    </row>
    <row r="82" customFormat="false" ht="15" hidden="true" customHeight="false" outlineLevel="0" collapsed="false">
      <c r="A82" s="155" t="n">
        <v>48</v>
      </c>
      <c r="B82" s="156" t="str">
        <f aca="false">IF(Шаблон!B96="","",CONCATENATE(Шаблон!B96," ",INDEX('Признак замечания'!$F$1:$F$28,MATCH(Шаблон!C96,'Признак замечания'!$A$1:$A$28))))</f>
        <v/>
      </c>
      <c r="C82" s="156"/>
      <c r="D82" s="156"/>
      <c r="E82" s="156"/>
      <c r="F82" s="156"/>
      <c r="G82" s="156"/>
      <c r="H82" s="156"/>
      <c r="I82" s="156"/>
      <c r="J82" s="156"/>
      <c r="K82" s="156"/>
      <c r="L82" s="156"/>
      <c r="M82" s="156"/>
      <c r="N82" s="156"/>
      <c r="O82" s="156"/>
      <c r="P82" s="157" t="str">
        <f aca="false">IF(Шаблон!B96="","",IF(Шаблон!G96="","отсутствует",Шаблон!G96))</f>
        <v/>
      </c>
      <c r="Q82" s="157"/>
      <c r="R82" s="157"/>
      <c r="S82" s="157"/>
      <c r="T82" s="157"/>
      <c r="U82" s="158" t="str">
        <f aca="false">IF(Шаблон!F96="","",Шаблон!F96)</f>
        <v/>
      </c>
      <c r="V82" s="158"/>
      <c r="W82" s="158"/>
      <c r="X82" s="204"/>
      <c r="Y82" s="178"/>
      <c r="Z82" s="217"/>
    </row>
    <row r="83" customFormat="false" ht="15" hidden="true" customHeight="false" outlineLevel="0" collapsed="false">
      <c r="A83" s="155" t="n">
        <v>49</v>
      </c>
      <c r="B83" s="156" t="str">
        <f aca="false">IF(Шаблон!B97="","",CONCATENATE(Шаблон!B97," ",INDEX('Признак замечания'!$F$1:$F$28,MATCH(Шаблон!C97,'Признак замечания'!$A$1:$A$28))))</f>
        <v/>
      </c>
      <c r="C83" s="156"/>
      <c r="D83" s="156"/>
      <c r="E83" s="156"/>
      <c r="F83" s="156"/>
      <c r="G83" s="156"/>
      <c r="H83" s="156"/>
      <c r="I83" s="156"/>
      <c r="J83" s="156"/>
      <c r="K83" s="156"/>
      <c r="L83" s="156"/>
      <c r="M83" s="156"/>
      <c r="N83" s="156"/>
      <c r="O83" s="156"/>
      <c r="P83" s="157" t="str">
        <f aca="false">IF(Шаблон!B97="","",IF(Шаблон!G97="","отсутствует",Шаблон!G97))</f>
        <v/>
      </c>
      <c r="Q83" s="157"/>
      <c r="R83" s="157"/>
      <c r="S83" s="157"/>
      <c r="T83" s="157"/>
      <c r="U83" s="158" t="str">
        <f aca="false">IF(Шаблон!F97="","",Шаблон!F97)</f>
        <v/>
      </c>
      <c r="V83" s="158"/>
      <c r="W83" s="158"/>
      <c r="X83" s="204"/>
      <c r="Y83" s="178"/>
      <c r="Z83" s="217"/>
    </row>
    <row r="84" customFormat="false" ht="15" hidden="true" customHeight="false" outlineLevel="0" collapsed="false">
      <c r="A84" s="155" t="n">
        <v>50</v>
      </c>
      <c r="B84" s="156" t="str">
        <f aca="false">IF(Шаблон!B98="","",CONCATENATE(Шаблон!B98," ",INDEX('Признак замечания'!$F$1:$F$28,MATCH(Шаблон!C98,'Признак замечания'!$A$1:$A$28))))</f>
        <v/>
      </c>
      <c r="C84" s="156"/>
      <c r="D84" s="156"/>
      <c r="E84" s="156"/>
      <c r="F84" s="156"/>
      <c r="G84" s="156"/>
      <c r="H84" s="156"/>
      <c r="I84" s="156"/>
      <c r="J84" s="156"/>
      <c r="K84" s="156"/>
      <c r="L84" s="156"/>
      <c r="M84" s="156"/>
      <c r="N84" s="156"/>
      <c r="O84" s="156"/>
      <c r="P84" s="157" t="str">
        <f aca="false">IF(Шаблон!B98="","",IF(Шаблон!G98="","отсутствует",Шаблон!G98))</f>
        <v/>
      </c>
      <c r="Q84" s="157"/>
      <c r="R84" s="157"/>
      <c r="S84" s="157"/>
      <c r="T84" s="157"/>
      <c r="U84" s="158" t="str">
        <f aca="false">IF(Шаблон!F98="","",Шаблон!F98)</f>
        <v/>
      </c>
      <c r="V84" s="158"/>
      <c r="W84" s="158"/>
      <c r="X84" s="111"/>
      <c r="Y84" s="111"/>
    </row>
    <row r="85" customFormat="false" ht="27.75" hidden="false" customHeight="true" outlineLevel="0" collapsed="false">
      <c r="A85" s="159"/>
      <c r="B85" s="159"/>
      <c r="C85" s="159"/>
      <c r="D85" s="159"/>
      <c r="E85" s="159"/>
      <c r="F85" s="159"/>
      <c r="G85" s="159"/>
      <c r="H85" s="159"/>
      <c r="I85" s="159"/>
      <c r="J85" s="159"/>
      <c r="K85" s="159"/>
      <c r="L85" s="159"/>
      <c r="M85" s="159"/>
      <c r="N85" s="159"/>
      <c r="O85" s="159"/>
      <c r="P85" s="159"/>
      <c r="Q85" s="159"/>
      <c r="R85" s="159"/>
      <c r="S85" s="159"/>
      <c r="T85" s="159"/>
      <c r="U85" s="159"/>
      <c r="V85" s="159"/>
      <c r="W85" s="159"/>
      <c r="X85" s="162"/>
      <c r="Y85" s="162"/>
    </row>
    <row r="86" customFormat="false" ht="17.25" hidden="false" customHeight="true" outlineLevel="0" collapsed="false">
      <c r="A86" s="160"/>
      <c r="B86" s="160"/>
      <c r="C86" s="160"/>
      <c r="D86" s="160"/>
      <c r="E86" s="161"/>
      <c r="F86" s="161"/>
      <c r="G86" s="161"/>
      <c r="H86" s="161"/>
      <c r="I86" s="161"/>
      <c r="J86" s="161"/>
      <c r="K86" s="161"/>
      <c r="L86" s="161"/>
      <c r="M86" s="161"/>
      <c r="N86" s="161"/>
      <c r="O86" s="161"/>
      <c r="P86" s="161"/>
      <c r="Q86" s="161"/>
      <c r="R86" s="161"/>
      <c r="S86" s="159"/>
      <c r="T86" s="162"/>
      <c r="U86" s="162"/>
      <c r="V86" s="162"/>
      <c r="W86" s="162"/>
      <c r="X86" s="162"/>
      <c r="Y86" s="162"/>
    </row>
    <row r="87" customFormat="false" ht="112.5" hidden="false" customHeight="true" outlineLevel="0" collapsed="false">
      <c r="A87" s="163" t="s">
        <v>167</v>
      </c>
      <c r="B87" s="163"/>
      <c r="C87" s="163"/>
      <c r="D87" s="163"/>
      <c r="E87" s="163"/>
      <c r="F87" s="163"/>
      <c r="G87" s="163"/>
      <c r="H87" s="163"/>
      <c r="I87" s="163"/>
      <c r="J87" s="163"/>
      <c r="K87" s="163"/>
      <c r="L87" s="163"/>
      <c r="M87" s="163"/>
      <c r="N87" s="163"/>
      <c r="O87" s="163"/>
      <c r="P87" s="163"/>
      <c r="Q87" s="163"/>
      <c r="R87" s="163"/>
      <c r="S87" s="163"/>
      <c r="T87" s="163"/>
      <c r="U87" s="163"/>
      <c r="V87" s="163"/>
      <c r="W87" s="163"/>
      <c r="X87" s="162"/>
      <c r="Y87" s="218"/>
    </row>
    <row r="88" customFormat="false" ht="15.75" hidden="false" customHeight="true" outlineLevel="0" collapsed="false">
      <c r="A88" s="164"/>
      <c r="B88" s="164"/>
      <c r="C88" s="164"/>
      <c r="D88" s="164"/>
      <c r="E88" s="164"/>
      <c r="F88" s="164"/>
      <c r="G88" s="164"/>
      <c r="H88" s="164"/>
      <c r="I88" s="164"/>
      <c r="J88" s="164"/>
      <c r="K88" s="164"/>
      <c r="L88" s="164"/>
      <c r="M88" s="164"/>
      <c r="N88" s="164"/>
      <c r="O88" s="164"/>
      <c r="P88" s="164"/>
      <c r="Q88" s="164"/>
      <c r="R88" s="164"/>
      <c r="S88" s="164"/>
      <c r="T88" s="164"/>
      <c r="U88" s="164"/>
      <c r="V88" s="164"/>
      <c r="W88" s="164"/>
      <c r="X88" s="111"/>
      <c r="Y88" s="111"/>
    </row>
    <row r="89" customFormat="false" ht="15.75" hidden="false" customHeight="true" outlineLevel="0" collapsed="false">
      <c r="A89" s="219"/>
      <c r="B89" s="164"/>
      <c r="C89" s="164"/>
      <c r="D89" s="164"/>
      <c r="E89" s="164"/>
      <c r="F89" s="164"/>
      <c r="G89" s="164"/>
      <c r="H89" s="164"/>
      <c r="I89" s="164"/>
      <c r="J89" s="164"/>
      <c r="K89" s="164"/>
      <c r="L89" s="164"/>
      <c r="M89" s="164"/>
      <c r="N89" s="188"/>
      <c r="O89" s="188"/>
      <c r="P89" s="188"/>
      <c r="Q89" s="188"/>
    </row>
    <row r="90" customFormat="false" ht="18.75" hidden="false" customHeight="true" outlineLevel="0" collapsed="false">
      <c r="A90" s="220"/>
      <c r="B90" s="221" t="s">
        <v>168</v>
      </c>
      <c r="C90" s="221"/>
      <c r="D90" s="221"/>
      <c r="E90" s="221"/>
      <c r="F90" s="221"/>
      <c r="G90" s="221"/>
      <c r="H90" s="221"/>
      <c r="I90" s="221"/>
      <c r="J90" s="164"/>
      <c r="K90" s="164"/>
      <c r="L90" s="164"/>
      <c r="M90" s="164"/>
      <c r="N90" s="188"/>
      <c r="O90" s="188"/>
      <c r="P90" s="188"/>
      <c r="Q90" s="188"/>
    </row>
    <row r="91" customFormat="false" ht="27.75" hidden="false" customHeight="true" outlineLevel="0" collapsed="false">
      <c r="A91" s="164"/>
      <c r="B91" s="134" t="s">
        <v>169</v>
      </c>
      <c r="C91" s="134"/>
      <c r="D91" s="134"/>
      <c r="E91" s="134"/>
      <c r="F91" s="134"/>
      <c r="G91" s="222" t="str">
        <f aca="false">IF(Шаблон!G44="","Заполнить Шаблон строка 44",Шаблон!G44)</f>
        <v>нет</v>
      </c>
      <c r="H91" s="222"/>
      <c r="I91" s="222"/>
      <c r="J91" s="222"/>
      <c r="K91" s="222"/>
      <c r="L91" s="222"/>
      <c r="M91" s="222"/>
      <c r="N91" s="222"/>
      <c r="O91" s="222"/>
      <c r="P91" s="222"/>
      <c r="Q91" s="222"/>
      <c r="R91" s="222"/>
      <c r="S91" s="222"/>
      <c r="T91" s="222"/>
      <c r="U91" s="222"/>
      <c r="V91" s="222"/>
      <c r="W91" s="222"/>
    </row>
    <row r="92" customFormat="false" ht="14.25" hidden="false" customHeight="true" outlineLevel="0" collapsed="false">
      <c r="A92" s="164"/>
      <c r="B92" s="223"/>
      <c r="C92" s="223"/>
      <c r="D92" s="223"/>
      <c r="E92" s="223"/>
      <c r="F92" s="223"/>
      <c r="G92" s="207" t="s">
        <v>170</v>
      </c>
      <c r="H92" s="207"/>
      <c r="I92" s="207"/>
      <c r="J92" s="207"/>
      <c r="K92" s="207"/>
      <c r="L92" s="207"/>
      <c r="M92" s="207"/>
      <c r="N92" s="207"/>
      <c r="O92" s="207"/>
      <c r="P92" s="207"/>
      <c r="Q92" s="207"/>
      <c r="R92" s="207"/>
      <c r="S92" s="207"/>
      <c r="T92" s="207"/>
      <c r="U92" s="207"/>
      <c r="V92" s="207"/>
      <c r="W92" s="207"/>
    </row>
    <row r="93" customFormat="false" ht="20.25" hidden="false" customHeight="true" outlineLevel="0" collapsed="false">
      <c r="A93" s="164"/>
      <c r="B93" s="134" t="s">
        <v>171</v>
      </c>
      <c r="C93" s="134"/>
      <c r="D93" s="134"/>
      <c r="E93" s="134"/>
      <c r="F93" s="222" t="s">
        <v>172</v>
      </c>
      <c r="G93" s="222"/>
      <c r="H93" s="222"/>
      <c r="I93" s="222"/>
      <c r="J93" s="222"/>
      <c r="K93" s="134" t="s">
        <v>173</v>
      </c>
      <c r="L93" s="134"/>
      <c r="M93" s="134"/>
      <c r="N93" s="134"/>
      <c r="O93" s="134"/>
      <c r="P93" s="134"/>
      <c r="Q93" s="134"/>
      <c r="R93" s="134"/>
      <c r="S93" s="134"/>
      <c r="T93" s="224" t="s">
        <v>174</v>
      </c>
      <c r="U93" s="224" t="s">
        <v>175</v>
      </c>
      <c r="V93" s="225" t="s">
        <v>176</v>
      </c>
      <c r="W93" s="225"/>
    </row>
    <row r="94" customFormat="false" ht="29.25" hidden="false" customHeight="true" outlineLevel="0" collapsed="false">
      <c r="A94" s="164"/>
      <c r="B94" s="134" t="s">
        <v>177</v>
      </c>
      <c r="C94" s="134"/>
      <c r="D94" s="134"/>
      <c r="E94" s="134"/>
      <c r="F94" s="134"/>
      <c r="G94" s="226"/>
      <c r="H94" s="226"/>
      <c r="I94" s="226"/>
      <c r="J94" s="226"/>
      <c r="K94" s="226"/>
      <c r="L94" s="226"/>
      <c r="M94" s="226"/>
      <c r="N94" s="226"/>
      <c r="O94" s="226"/>
      <c r="P94" s="226"/>
      <c r="Q94" s="226"/>
      <c r="R94" s="226"/>
      <c r="S94" s="226"/>
      <c r="T94" s="226"/>
      <c r="U94" s="226"/>
      <c r="V94" s="226"/>
      <c r="W94" s="226"/>
    </row>
    <row r="95" customFormat="false" ht="23.25" hidden="false" customHeight="true" outlineLevel="0" collapsed="false">
      <c r="A95" s="164"/>
      <c r="B95" s="227"/>
      <c r="C95" s="227"/>
      <c r="D95" s="227"/>
      <c r="E95" s="227"/>
      <c r="F95" s="225"/>
      <c r="G95" s="225"/>
      <c r="H95" s="225"/>
      <c r="I95" s="204"/>
      <c r="J95" s="204"/>
      <c r="K95" s="134" t="s">
        <v>173</v>
      </c>
      <c r="L95" s="134"/>
      <c r="M95" s="134"/>
      <c r="N95" s="134"/>
      <c r="O95" s="134"/>
      <c r="P95" s="134"/>
      <c r="Q95" s="134"/>
      <c r="R95" s="134"/>
      <c r="S95" s="134"/>
      <c r="T95" s="228" t="s">
        <v>174</v>
      </c>
      <c r="U95" s="228" t="s">
        <v>175</v>
      </c>
      <c r="V95" s="134" t="s">
        <v>176</v>
      </c>
      <c r="W95" s="134"/>
    </row>
    <row r="96" customFormat="false" ht="23.25" hidden="false" customHeight="true" outlineLevel="0" collapsed="false">
      <c r="A96" s="142"/>
      <c r="B96" s="134" t="s">
        <v>178</v>
      </c>
      <c r="C96" s="134"/>
      <c r="D96" s="134"/>
      <c r="E96" s="134"/>
      <c r="F96" s="222" t="s">
        <v>179</v>
      </c>
      <c r="G96" s="222"/>
      <c r="H96" s="222"/>
      <c r="I96" s="222"/>
      <c r="J96" s="222"/>
      <c r="K96" s="222"/>
      <c r="L96" s="222"/>
      <c r="M96" s="222"/>
      <c r="N96" s="222"/>
      <c r="O96" s="222"/>
      <c r="P96" s="222"/>
      <c r="Q96" s="222"/>
      <c r="R96" s="222"/>
      <c r="S96" s="222"/>
      <c r="T96" s="134" t="s">
        <v>180</v>
      </c>
      <c r="U96" s="134"/>
      <c r="V96" s="134"/>
      <c r="W96" s="134"/>
      <c r="X96" s="178"/>
    </row>
    <row r="97" customFormat="false" ht="26.25" hidden="false" customHeight="true" outlineLevel="0" collapsed="false">
      <c r="A97" s="176" t="s">
        <v>181</v>
      </c>
      <c r="B97" s="176"/>
      <c r="C97" s="176"/>
      <c r="D97" s="176"/>
      <c r="E97" s="176"/>
      <c r="F97" s="176"/>
      <c r="G97" s="176"/>
      <c r="H97" s="176"/>
      <c r="I97" s="176"/>
      <c r="J97" s="176"/>
      <c r="K97" s="176"/>
      <c r="L97" s="176"/>
      <c r="M97" s="176"/>
      <c r="N97" s="176"/>
      <c r="O97" s="176"/>
      <c r="P97" s="176"/>
      <c r="Q97" s="176"/>
      <c r="R97" s="176"/>
      <c r="S97" s="176"/>
      <c r="T97" s="229" t="s">
        <v>182</v>
      </c>
      <c r="U97" s="229"/>
      <c r="V97" s="229"/>
      <c r="W97" s="229"/>
    </row>
    <row r="98" customFormat="false" ht="24" hidden="false" customHeight="true" outlineLevel="0" collapsed="false">
      <c r="A98" s="164"/>
      <c r="B98" s="223"/>
      <c r="C98" s="223"/>
      <c r="D98" s="230"/>
      <c r="E98" s="140"/>
      <c r="F98" s="140"/>
      <c r="G98" s="140"/>
      <c r="H98" s="140"/>
      <c r="I98" s="140"/>
      <c r="J98" s="140"/>
      <c r="K98" s="134" t="s">
        <v>173</v>
      </c>
      <c r="L98" s="134"/>
      <c r="M98" s="134"/>
      <c r="N98" s="134"/>
      <c r="O98" s="134"/>
      <c r="P98" s="134"/>
      <c r="Q98" s="134"/>
      <c r="R98" s="134"/>
      <c r="S98" s="134"/>
      <c r="T98" s="228" t="s">
        <v>174</v>
      </c>
      <c r="U98" s="228" t="s">
        <v>175</v>
      </c>
      <c r="V98" s="134" t="s">
        <v>176</v>
      </c>
      <c r="W98" s="134"/>
    </row>
    <row r="99" customFormat="false" ht="25.5" hidden="false" customHeight="true" outlineLevel="0" collapsed="false">
      <c r="B99" s="174" t="s">
        <v>183</v>
      </c>
      <c r="C99" s="174"/>
      <c r="D99" s="174"/>
      <c r="E99" s="174"/>
      <c r="F99" s="174"/>
      <c r="G99" s="174"/>
      <c r="H99" s="174"/>
      <c r="I99" s="174"/>
      <c r="J99" s="174"/>
      <c r="K99" s="174"/>
      <c r="L99" s="174"/>
      <c r="M99" s="174"/>
      <c r="N99" s="174"/>
      <c r="O99" s="174"/>
      <c r="P99" s="174"/>
      <c r="Q99" s="174"/>
      <c r="R99" s="174"/>
      <c r="S99" s="174"/>
      <c r="T99" s="174"/>
      <c r="U99" s="174"/>
      <c r="V99" s="174"/>
      <c r="W99" s="174"/>
    </row>
    <row r="100" customFormat="false" ht="8.25" hidden="false" customHeight="true" outlineLevel="0" collapsed="false">
      <c r="A100" s="164"/>
      <c r="B100" s="231"/>
      <c r="C100" s="231"/>
      <c r="D100" s="231"/>
      <c r="E100" s="231"/>
      <c r="F100" s="231"/>
      <c r="G100" s="231"/>
      <c r="H100" s="231"/>
      <c r="I100" s="231"/>
      <c r="J100" s="164"/>
      <c r="K100" s="164"/>
      <c r="L100" s="164"/>
      <c r="M100" s="164"/>
      <c r="N100" s="232"/>
      <c r="O100" s="232"/>
      <c r="P100" s="232"/>
      <c r="Q100" s="232"/>
      <c r="R100" s="230"/>
      <c r="S100" s="230"/>
      <c r="T100" s="230"/>
      <c r="U100" s="230"/>
      <c r="V100" s="230"/>
      <c r="W100" s="230"/>
    </row>
    <row r="101" customFormat="false" ht="20.25" hidden="false" customHeight="true" outlineLevel="0" collapsed="false">
      <c r="B101" s="174" t="s">
        <v>184</v>
      </c>
      <c r="C101" s="174"/>
      <c r="D101" s="174"/>
      <c r="E101" s="233" t="str">
        <f aca="false">IF(Шаблон!C10="","",Шаблон!C10)</f>
        <v>ТПК-ТПР-001-005896-0314--У</v>
      </c>
      <c r="F101" s="233"/>
      <c r="G101" s="233"/>
      <c r="H101" s="233"/>
      <c r="I101" s="233"/>
      <c r="J101" s="233"/>
      <c r="K101" s="233"/>
      <c r="L101" s="233"/>
      <c r="M101" s="233"/>
      <c r="N101" s="233"/>
      <c r="O101" s="233"/>
      <c r="P101" s="234" t="s">
        <v>185</v>
      </c>
      <c r="Q101" s="234"/>
      <c r="R101" s="234"/>
      <c r="S101" s="234"/>
      <c r="T101" s="235"/>
      <c r="U101" s="235"/>
      <c r="V101" s="235"/>
      <c r="W101" s="235"/>
    </row>
    <row r="102" customFormat="false" ht="15" hidden="false" customHeight="true" outlineLevel="0" collapsed="false">
      <c r="A102" s="164"/>
      <c r="B102" s="178"/>
      <c r="C102" s="178"/>
      <c r="D102" s="178"/>
      <c r="E102" s="178"/>
      <c r="F102" s="178"/>
      <c r="G102" s="178"/>
      <c r="H102" s="178"/>
      <c r="I102" s="178"/>
      <c r="J102" s="164"/>
      <c r="K102" s="164"/>
      <c r="L102" s="164"/>
      <c r="M102" s="164"/>
      <c r="N102" s="232"/>
      <c r="O102" s="232"/>
      <c r="P102" s="232"/>
      <c r="Q102" s="232"/>
      <c r="R102" s="230"/>
      <c r="S102" s="230"/>
      <c r="T102" s="230"/>
      <c r="U102" s="230"/>
      <c r="V102" s="230"/>
      <c r="W102" s="230"/>
    </row>
    <row r="103" customFormat="false" ht="60.75" hidden="false" customHeight="true" outlineLevel="0" collapsed="false">
      <c r="A103" s="141" t="s">
        <v>155</v>
      </c>
      <c r="B103" s="141"/>
      <c r="C103" s="141"/>
      <c r="D103" s="141"/>
      <c r="E103" s="135" t="str">
        <f aca="false">IF(Шаблон!E20="","",Шаблон!E20)</f>
        <v>Мастер СМР</v>
      </c>
      <c r="F103" s="135"/>
      <c r="G103" s="135"/>
      <c r="H103" s="135"/>
      <c r="I103" s="236" t="str">
        <f aca="false">IF(Шаблон!C20="","",Шаблон!C20)</f>
        <v>ООО "Спецстройсервис"</v>
      </c>
      <c r="J103" s="236"/>
      <c r="K103" s="236"/>
      <c r="L103" s="236"/>
      <c r="M103" s="236"/>
      <c r="N103" s="236"/>
      <c r="O103" s="236"/>
      <c r="P103" s="237" t="str">
        <f aca="false">IF(Шаблон!C20&lt;&gt;Шаблон!C21,"",IF(Шаблон!C33="","от подписи отказался",IF(Шаблон!C33="да","от подписи отказался","")))</f>
        <v/>
      </c>
      <c r="Q103" s="237"/>
      <c r="R103" s="237"/>
      <c r="S103" s="237"/>
      <c r="T103" s="238" t="str">
        <f aca="false">IF(Шаблон!G20="","",LEFT(MID(Шаблон!G20,SEARCH(" ",Шаблон!G20)+1,LEN(Шаблон!G20)-SEARCH(" ",Шаблон!G20,SEARCH(" ",Шаблон!G20)+1)))&amp;". "&amp;LEFT(MID(Шаблон!G20,SEARCH(" ",Шаблон!G20,SEARCH(" ",Шаблон!G20)+1)+1,LEN(Шаблон!G20)))&amp;". "&amp;LEFT(Шаблон!G20,SEARCH(" ",Шаблон!G20)))</f>
        <v>И. И. Хафизов</v>
      </c>
      <c r="U103" s="238"/>
      <c r="V103" s="238"/>
      <c r="W103" s="239"/>
    </row>
    <row r="104" customFormat="false" ht="15" hidden="false" customHeight="true" outlineLevel="0" collapsed="false">
      <c r="A104" s="142"/>
      <c r="B104" s="142"/>
      <c r="C104" s="142"/>
      <c r="D104" s="142"/>
      <c r="E104" s="124" t="s">
        <v>162</v>
      </c>
      <c r="F104" s="124"/>
      <c r="G104" s="124"/>
      <c r="H104" s="124"/>
      <c r="I104" s="124" t="s">
        <v>186</v>
      </c>
      <c r="J104" s="124"/>
      <c r="K104" s="124"/>
      <c r="L104" s="124"/>
      <c r="M104" s="124"/>
      <c r="N104" s="124"/>
      <c r="O104" s="124"/>
      <c r="P104" s="220"/>
      <c r="Q104" s="124" t="s">
        <v>156</v>
      </c>
      <c r="R104" s="124"/>
      <c r="S104" s="124"/>
      <c r="T104" s="124" t="s">
        <v>124</v>
      </c>
      <c r="U104" s="124"/>
      <c r="V104" s="124"/>
      <c r="W104" s="124" t="s">
        <v>157</v>
      </c>
    </row>
    <row r="105" s="188" customFormat="true" ht="38.25" hidden="false" customHeight="true" outlineLevel="0" collapsed="false">
      <c r="A105" s="212" t="s">
        <v>158</v>
      </c>
      <c r="B105" s="212"/>
      <c r="C105" s="212"/>
      <c r="D105" s="240"/>
      <c r="E105" s="135" t="str">
        <f aca="false">IF(Шаблон!E21=Шаблон!E20,"",Шаблон!E21)</f>
        <v>Инженер Дефектоскопист</v>
      </c>
      <c r="F105" s="135"/>
      <c r="G105" s="135"/>
      <c r="H105" s="135"/>
      <c r="I105" s="236" t="str">
        <f aca="false">IF(Шаблон!C21=Шаблон!C20,"",Шаблон!C21)</f>
        <v>ООО "Инженерный Центр "Гамма"</v>
      </c>
      <c r="J105" s="236"/>
      <c r="K105" s="236"/>
      <c r="L105" s="236"/>
      <c r="M105" s="236"/>
      <c r="N105" s="236"/>
      <c r="O105" s="236"/>
      <c r="P105" s="237" t="str">
        <f aca="false">IF(Шаблон!C20=Шаблон!C21,"",IF(Шаблон!C33="","от подписи отказался",IF(Шаблон!C33="да","от подписи отказался","")))</f>
        <v/>
      </c>
      <c r="Q105" s="237"/>
      <c r="R105" s="237"/>
      <c r="S105" s="237"/>
      <c r="T105" s="238" t="str">
        <f aca="false">IF(Шаблон!E21=Шаблон!E20,"",LEFT(MID(Шаблон!G21,SEARCH(" ",Шаблон!G21)+1,LEN(Шаблон!G21)-SEARCH(" ",Шаблон!G21,SEARCH(" ",Шаблон!G21)+1)))&amp;". "&amp;LEFT(MID(Шаблон!G21,SEARCH(" ",Шаблон!G21,SEARCH(" ",Шаблон!G21)+1)+1,LEN(Шаблон!G21)))&amp;". "&amp;LEFT(Шаблон!G21,SEARCH(" ",Шаблон!G21)))</f>
        <v>Р. Р. Рахимов</v>
      </c>
      <c r="U105" s="238"/>
      <c r="V105" s="238"/>
      <c r="W105" s="239"/>
    </row>
    <row r="106" customFormat="false" ht="15" hidden="false" customHeight="true" outlineLevel="0" collapsed="false">
      <c r="A106" s="142"/>
      <c r="B106" s="142"/>
      <c r="C106" s="142"/>
      <c r="D106" s="142"/>
      <c r="E106" s="124" t="s">
        <v>162</v>
      </c>
      <c r="F106" s="124"/>
      <c r="G106" s="124"/>
      <c r="H106" s="124"/>
      <c r="I106" s="124" t="s">
        <v>186</v>
      </c>
      <c r="J106" s="124"/>
      <c r="K106" s="124"/>
      <c r="L106" s="124"/>
      <c r="M106" s="124"/>
      <c r="N106" s="124"/>
      <c r="O106" s="124"/>
      <c r="P106" s="220"/>
      <c r="Q106" s="124" t="s">
        <v>156</v>
      </c>
      <c r="R106" s="124"/>
      <c r="S106" s="124"/>
      <c r="T106" s="124" t="s">
        <v>124</v>
      </c>
      <c r="U106" s="124"/>
      <c r="V106" s="124"/>
      <c r="W106" s="124" t="s">
        <v>157</v>
      </c>
    </row>
    <row r="107" customFormat="false" ht="58.5" hidden="false" customHeight="true" outlineLevel="0" collapsed="false">
      <c r="A107" s="141" t="s">
        <v>159</v>
      </c>
      <c r="B107" s="141"/>
      <c r="C107" s="141"/>
      <c r="D107" s="140"/>
      <c r="E107" s="135" t="str">
        <f aca="false">IF(Шаблон!E23="","",Шаблон!E23)</f>
        <v>Инженер СКК</v>
      </c>
      <c r="F107" s="135"/>
      <c r="G107" s="135"/>
      <c r="H107" s="135"/>
      <c r="I107" s="236" t="str">
        <f aca="false">IF(Шаблон!C23="","",Шаблон!C23)</f>
        <v>ООО "Спецстройсервис"</v>
      </c>
      <c r="J107" s="236"/>
      <c r="K107" s="236"/>
      <c r="L107" s="236"/>
      <c r="M107" s="236"/>
      <c r="N107" s="236"/>
      <c r="O107" s="236"/>
      <c r="P107" s="239"/>
      <c r="Q107" s="237"/>
      <c r="R107" s="237"/>
      <c r="S107" s="237"/>
      <c r="T107" s="238" t="str">
        <f aca="false">IF(Шаблон!G23="","",LEFT(MID(Шаблон!G23,SEARCH(" ",Шаблон!G23)+1,LEN(Шаблон!G23)-SEARCH(" ",Шаблон!G23,SEARCH(" ",Шаблон!G23)+1)))&amp;". "&amp;LEFT(MID(Шаблон!G23,SEARCH(" ",Шаблон!G23,SEARCH(" ",Шаблон!G23)+1)+1,LEN(Шаблон!G23)))&amp;". "&amp;LEFT(Шаблон!G23,SEARCH(" ",Шаблон!G23)))</f>
        <v>А. Н. Лихачев</v>
      </c>
      <c r="U107" s="238"/>
      <c r="V107" s="238"/>
      <c r="W107" s="239"/>
    </row>
    <row r="108" customFormat="false" ht="15" hidden="false" customHeight="true" outlineLevel="0" collapsed="false">
      <c r="A108" s="142"/>
      <c r="B108" s="142"/>
      <c r="C108" s="142"/>
      <c r="D108" s="142"/>
      <c r="E108" s="124" t="s">
        <v>162</v>
      </c>
      <c r="F108" s="124"/>
      <c r="G108" s="124"/>
      <c r="H108" s="124"/>
      <c r="I108" s="124" t="s">
        <v>186</v>
      </c>
      <c r="J108" s="124"/>
      <c r="K108" s="124"/>
      <c r="L108" s="124"/>
      <c r="M108" s="124"/>
      <c r="N108" s="124"/>
      <c r="O108" s="124"/>
      <c r="P108" s="220"/>
      <c r="Q108" s="124" t="s">
        <v>156</v>
      </c>
      <c r="R108" s="124"/>
      <c r="S108" s="124"/>
      <c r="T108" s="124" t="s">
        <v>124</v>
      </c>
      <c r="U108" s="124"/>
      <c r="V108" s="124"/>
      <c r="W108" s="124" t="s">
        <v>157</v>
      </c>
    </row>
    <row r="109" customFormat="false" ht="5.25" hidden="false" customHeight="true" outlineLevel="0" collapsed="false">
      <c r="A109" s="164"/>
      <c r="B109" s="231"/>
      <c r="C109" s="231"/>
      <c r="D109" s="231"/>
      <c r="E109" s="231"/>
      <c r="F109" s="231"/>
      <c r="G109" s="231"/>
      <c r="H109" s="231"/>
      <c r="I109" s="231"/>
      <c r="J109" s="241"/>
      <c r="K109" s="241"/>
      <c r="L109" s="241"/>
      <c r="M109" s="241"/>
      <c r="N109" s="242"/>
      <c r="O109" s="242"/>
      <c r="P109" s="242"/>
      <c r="Q109" s="242"/>
      <c r="R109" s="243"/>
      <c r="S109" s="243"/>
      <c r="T109" s="243"/>
      <c r="U109" s="230"/>
      <c r="V109" s="230"/>
      <c r="W109" s="230"/>
    </row>
    <row r="110" customFormat="false" ht="25.5" hidden="false" customHeight="true" outlineLevel="0" collapsed="false">
      <c r="A110" s="230"/>
      <c r="B110" s="174" t="s">
        <v>160</v>
      </c>
      <c r="C110" s="174"/>
      <c r="D110" s="174"/>
      <c r="E110" s="174"/>
      <c r="F110" s="142"/>
      <c r="G110" s="142"/>
      <c r="H110" s="142"/>
      <c r="I110" s="230"/>
      <c r="J110" s="164"/>
      <c r="K110" s="164"/>
      <c r="L110" s="164"/>
      <c r="M110" s="164"/>
      <c r="N110" s="232"/>
      <c r="O110" s="232"/>
      <c r="P110" s="232"/>
      <c r="Q110" s="232"/>
      <c r="R110" s="230"/>
      <c r="S110" s="230"/>
      <c r="T110" s="230"/>
      <c r="U110" s="230"/>
      <c r="V110" s="230"/>
      <c r="W110" s="230"/>
    </row>
    <row r="111" customFormat="false" ht="19.5" hidden="false" customHeight="true" outlineLevel="0" collapsed="false">
      <c r="A111" s="164"/>
      <c r="B111" s="174" t="s">
        <v>143</v>
      </c>
      <c r="C111" s="198" t="str">
        <f aca="false">IF(Шаблон!C14="","",Шаблон!C14)</f>
        <v>АО "Транснефть - Прикамье"</v>
      </c>
      <c r="D111" s="198"/>
      <c r="E111" s="198"/>
      <c r="F111" s="198"/>
      <c r="G111" s="198"/>
      <c r="H111" s="198"/>
      <c r="I111" s="198"/>
      <c r="J111" s="198"/>
      <c r="K111" s="198"/>
      <c r="L111" s="198"/>
      <c r="M111" s="198"/>
      <c r="N111" s="198"/>
      <c r="O111" s="198"/>
      <c r="P111" s="198"/>
      <c r="Q111" s="198"/>
      <c r="R111" s="198"/>
      <c r="S111" s="198"/>
      <c r="T111" s="198"/>
      <c r="U111" s="198"/>
      <c r="V111" s="198"/>
      <c r="W111" s="198"/>
    </row>
    <row r="112" customFormat="false" ht="23.25" hidden="false" customHeight="true" outlineLevel="0" collapsed="false">
      <c r="A112" s="164"/>
      <c r="B112" s="174" t="s">
        <v>145</v>
      </c>
      <c r="C112" s="199" t="str">
        <f aca="false">IF(Шаблон!C16="","",Шаблон!C16)</f>
        <v>ОП "Казанское УСК"</v>
      </c>
      <c r="D112" s="199"/>
      <c r="E112" s="199"/>
      <c r="F112" s="199"/>
      <c r="G112" s="199"/>
      <c r="H112" s="199"/>
      <c r="I112" s="199"/>
      <c r="J112" s="199"/>
      <c r="K112" s="199"/>
      <c r="L112" s="199"/>
      <c r="M112" s="199"/>
      <c r="N112" s="199"/>
      <c r="O112" s="199"/>
      <c r="P112" s="199"/>
      <c r="Q112" s="199"/>
      <c r="R112" s="199"/>
      <c r="S112" s="199"/>
      <c r="T112" s="199"/>
      <c r="U112" s="199"/>
      <c r="V112" s="199"/>
      <c r="W112" s="199"/>
    </row>
    <row r="113" customFormat="false" ht="23.25" hidden="false" customHeight="true" outlineLevel="0" collapsed="false">
      <c r="A113" s="164"/>
      <c r="B113" s="174" t="s">
        <v>147</v>
      </c>
      <c r="C113" s="244" t="str">
        <f aca="false">IF(Шаблон!C20="","",Шаблон!C20)</f>
        <v>ООО "Спецстройсервис"</v>
      </c>
      <c r="D113" s="244"/>
      <c r="E113" s="244"/>
      <c r="F113" s="244"/>
      <c r="G113" s="244"/>
      <c r="H113" s="244"/>
      <c r="I113" s="244"/>
      <c r="J113" s="244"/>
      <c r="K113" s="244"/>
      <c r="L113" s="244"/>
      <c r="M113" s="244"/>
      <c r="N113" s="244"/>
      <c r="O113" s="244"/>
      <c r="P113" s="244"/>
      <c r="Q113" s="244"/>
      <c r="R113" s="244"/>
      <c r="S113" s="244"/>
      <c r="T113" s="244"/>
      <c r="U113" s="244"/>
      <c r="V113" s="244"/>
      <c r="W113" s="244"/>
    </row>
    <row r="114" customFormat="false" ht="21" hidden="false" customHeight="true" outlineLevel="0" collapsed="false">
      <c r="A114" s="134" t="s">
        <v>187</v>
      </c>
      <c r="B114" s="134"/>
      <c r="C114" s="134"/>
      <c r="D114" s="134"/>
      <c r="E114" s="148" t="str">
        <f aca="false">IF(Шаблон!E18="","",Шаблон!E18)</f>
        <v>Инженер по строительному контролю</v>
      </c>
      <c r="F114" s="148"/>
      <c r="G114" s="148"/>
      <c r="H114" s="148"/>
      <c r="I114" s="148"/>
      <c r="J114" s="148"/>
      <c r="K114" s="148"/>
      <c r="L114" s="148"/>
      <c r="M114" s="148"/>
      <c r="N114" s="245"/>
      <c r="O114" s="245"/>
      <c r="P114" s="245"/>
      <c r="Q114" s="246"/>
      <c r="R114" s="148" t="str">
        <f aca="false">IF(Шаблон!G18="","",LEFT(MID(Шаблон!G18,SEARCH(" ",Шаблон!G18)+1,LEN(Шаблон!G18)-SEARCH(" ",Шаблон!G18,SEARCH(" ",Шаблон!G18)+1)))&amp;". "&amp;LEFT(MID(Шаблон!G18,SEARCH(" ",Шаблон!G18,SEARCH(" ",Шаблон!G18)+1)+1,LEN(Шаблон!G18)))&amp;". "&amp;LEFT(Шаблон!G18,SEARCH(" ",Шаблон!G18)))</f>
        <v>В. А. Баталов</v>
      </c>
      <c r="S114" s="148"/>
      <c r="T114" s="148"/>
      <c r="U114" s="148"/>
      <c r="V114" s="247" t="n">
        <f aca="false">IF(Шаблон!E5="","",Шаблон!E5)</f>
        <v>43871.625</v>
      </c>
      <c r="W114" s="247"/>
    </row>
    <row r="115" customFormat="false" ht="17.25" hidden="false" customHeight="true" outlineLevel="0" collapsed="false">
      <c r="A115" s="164"/>
      <c r="B115" s="178"/>
      <c r="C115" s="178"/>
      <c r="D115" s="178"/>
      <c r="E115" s="191" t="s">
        <v>162</v>
      </c>
      <c r="F115" s="191"/>
      <c r="G115" s="191"/>
      <c r="H115" s="191"/>
      <c r="I115" s="191"/>
      <c r="J115" s="191"/>
      <c r="K115" s="191"/>
      <c r="L115" s="191"/>
      <c r="M115" s="191"/>
      <c r="N115" s="248"/>
      <c r="O115" s="191" t="s">
        <v>156</v>
      </c>
      <c r="P115" s="191"/>
      <c r="Q115" s="191"/>
      <c r="R115" s="230"/>
      <c r="S115" s="178"/>
      <c r="T115" s="191" t="s">
        <v>124</v>
      </c>
      <c r="U115" s="191"/>
      <c r="V115" s="191" t="s">
        <v>157</v>
      </c>
      <c r="W115" s="191"/>
    </row>
    <row r="116" customFormat="false" ht="22.5" hidden="false" customHeight="true" outlineLevel="0" collapsed="false">
      <c r="A116" s="249" t="s">
        <v>188</v>
      </c>
      <c r="B116" s="249"/>
      <c r="C116" s="249"/>
      <c r="D116" s="111"/>
      <c r="E116" s="111"/>
      <c r="F116" s="111"/>
      <c r="G116" s="111"/>
      <c r="H116" s="111"/>
      <c r="I116" s="111"/>
      <c r="J116" s="111"/>
      <c r="K116" s="111"/>
      <c r="L116" s="111"/>
      <c r="M116" s="111"/>
      <c r="N116" s="111"/>
      <c r="O116" s="111"/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</row>
    <row r="117" s="188" customFormat="true" ht="63" hidden="false" customHeight="true" outlineLevel="0" collapsed="false">
      <c r="A117" s="186" t="s">
        <v>189</v>
      </c>
      <c r="B117" s="186"/>
      <c r="C117" s="186"/>
      <c r="D117" s="186"/>
      <c r="E117" s="186"/>
      <c r="F117" s="135" t="str">
        <f aca="false">IF(Шаблон!E13="","",Шаблон!E13)</f>
        <v>Отсутствует согласно графика</v>
      </c>
      <c r="G117" s="135"/>
      <c r="H117" s="135"/>
      <c r="I117" s="135"/>
      <c r="J117" s="135"/>
      <c r="K117" s="135"/>
      <c r="L117" s="135"/>
      <c r="M117" s="135"/>
      <c r="N117" s="135"/>
      <c r="O117" s="135"/>
      <c r="P117" s="135"/>
      <c r="Q117" s="135"/>
      <c r="R117" s="135"/>
      <c r="S117" s="135"/>
      <c r="T117" s="222" t="str">
        <f aca="false">IF(Шаблон!G13="","",LEFT(MID(Шаблон!G13,SEARCH(" ",Шаблон!G13)+1,LEN(Шаблон!G13)-SEARCH(" ",Шаблон!G13,SEARCH(" ",Шаблон!G13)+1)))&amp;". "&amp;LEFT(MID(Шаблон!G13,SEARCH(" ",Шаблон!G13,SEARCH(" ",Шаблон!G13)+1)+1,LEN(Шаблон!G13)))&amp;". "&amp;LEFT(Шаблон!G13,SEARCH(" ",Шаблон!G13)))</f>
        <v/>
      </c>
      <c r="U117" s="222"/>
      <c r="V117" s="222"/>
      <c r="W117" s="250"/>
      <c r="X117" s="111"/>
      <c r="Y117" s="251"/>
    </row>
    <row r="118" s="188" customFormat="true" ht="18" hidden="false" customHeight="true" outlineLevel="0" collapsed="false">
      <c r="A118" s="252"/>
      <c r="B118" s="252"/>
      <c r="C118" s="252"/>
      <c r="D118" s="252"/>
      <c r="E118" s="252"/>
      <c r="F118" s="253" t="s">
        <v>162</v>
      </c>
      <c r="G118" s="253"/>
      <c r="H118" s="253"/>
      <c r="I118" s="253"/>
      <c r="J118" s="253"/>
      <c r="K118" s="253"/>
      <c r="L118" s="253"/>
      <c r="M118" s="253"/>
      <c r="N118" s="253"/>
      <c r="O118" s="253"/>
      <c r="P118" s="253"/>
      <c r="Q118" s="253" t="s">
        <v>156</v>
      </c>
      <c r="R118" s="253"/>
      <c r="S118" s="253"/>
      <c r="T118" s="253" t="s">
        <v>124</v>
      </c>
      <c r="U118" s="253"/>
      <c r="V118" s="253"/>
      <c r="W118" s="254" t="s">
        <v>157</v>
      </c>
      <c r="X118" s="111"/>
      <c r="Y118" s="111"/>
    </row>
    <row r="119" s="188" customFormat="true" ht="36" hidden="false" customHeight="true" outlineLevel="0" collapsed="false">
      <c r="A119" s="186" t="s">
        <v>40</v>
      </c>
      <c r="B119" s="186"/>
      <c r="C119" s="186"/>
      <c r="D119" s="186"/>
      <c r="E119" s="135" t="str">
        <f aca="false">IF(Шаблон!E14="","",Шаблон!E14)</f>
        <v>Начальник ЛАЭС НПС "Елизаветинка" РРНУ</v>
      </c>
      <c r="F119" s="135"/>
      <c r="G119" s="135"/>
      <c r="H119" s="135"/>
      <c r="I119" s="135"/>
      <c r="J119" s="135"/>
      <c r="K119" s="135"/>
      <c r="L119" s="135"/>
      <c r="M119" s="135"/>
      <c r="N119" s="135"/>
      <c r="O119" s="135"/>
      <c r="P119" s="135"/>
      <c r="Q119" s="135"/>
      <c r="R119" s="135" t="str">
        <f aca="false">IF(Шаблон!G14="","",LEFT(MID(Шаблон!G14,SEARCH(" ",Шаблон!G14)+1,LEN(Шаблон!G14)-SEARCH(" ",Шаблон!G14,SEARCH(" ",Шаблон!G14)+1)))&amp;". "&amp;LEFT(MID(Шаблон!G14,SEARCH(" ",Шаблон!G14,SEARCH(" ",Шаблон!G14)+1)+1,LEN(Шаблон!G14)))&amp;". "&amp;LEFT(Шаблон!G14,SEARCH(" ",Шаблон!G14)))</f>
        <v>В. В. Кудряшов</v>
      </c>
      <c r="S119" s="135"/>
      <c r="T119" s="135"/>
      <c r="U119" s="135"/>
      <c r="V119" s="135"/>
      <c r="W119" s="255"/>
      <c r="X119" s="111"/>
      <c r="Y119" s="111"/>
    </row>
    <row r="120" s="188" customFormat="true" ht="20.25" hidden="false" customHeight="true" outlineLevel="0" collapsed="false">
      <c r="A120" s="211"/>
      <c r="B120" s="211"/>
      <c r="C120" s="211"/>
      <c r="D120" s="211"/>
      <c r="E120" s="253" t="s">
        <v>162</v>
      </c>
      <c r="F120" s="253"/>
      <c r="G120" s="253"/>
      <c r="H120" s="253"/>
      <c r="I120" s="253"/>
      <c r="J120" s="253"/>
      <c r="K120" s="253"/>
      <c r="L120" s="253"/>
      <c r="M120" s="256"/>
      <c r="N120" s="253" t="s">
        <v>156</v>
      </c>
      <c r="O120" s="253"/>
      <c r="P120" s="253"/>
      <c r="Q120" s="253"/>
      <c r="R120" s="253" t="s">
        <v>124</v>
      </c>
      <c r="S120" s="253"/>
      <c r="T120" s="253"/>
      <c r="U120" s="253"/>
      <c r="V120" s="253"/>
      <c r="W120" s="254" t="s">
        <v>157</v>
      </c>
      <c r="X120" s="111"/>
      <c r="Y120" s="257"/>
    </row>
    <row r="122" customFormat="false" ht="10.5" hidden="false" customHeight="true" outlineLevel="0" collapsed="false">
      <c r="A122" s="258" t="s">
        <v>190</v>
      </c>
      <c r="B122" s="258"/>
      <c r="C122" s="258"/>
      <c r="D122" s="258"/>
      <c r="E122" s="258"/>
      <c r="F122" s="258"/>
      <c r="G122" s="258"/>
      <c r="H122" s="258"/>
      <c r="I122" s="258"/>
      <c r="J122" s="258"/>
      <c r="K122" s="258"/>
      <c r="L122" s="258"/>
      <c r="M122" s="258"/>
      <c r="N122" s="258"/>
      <c r="O122" s="258"/>
      <c r="P122" s="258"/>
      <c r="Q122" s="258"/>
      <c r="R122" s="258"/>
      <c r="S122" s="258"/>
      <c r="T122" s="258"/>
      <c r="U122" s="258"/>
      <c r="V122" s="258"/>
      <c r="W122" s="258"/>
    </row>
  </sheetData>
  <mergeCells count="326">
    <mergeCell ref="N1:V1"/>
    <mergeCell ref="M2:W3"/>
    <mergeCell ref="L4:W5"/>
    <mergeCell ref="A6:W6"/>
    <mergeCell ref="A7:O7"/>
    <mergeCell ref="P7:Q7"/>
    <mergeCell ref="R7:T7"/>
    <mergeCell ref="U7:W7"/>
    <mergeCell ref="X7:Y7"/>
    <mergeCell ref="A8:O8"/>
    <mergeCell ref="P8:W8"/>
    <mergeCell ref="X8:Y8"/>
    <mergeCell ref="A9:B9"/>
    <mergeCell ref="C9:I9"/>
    <mergeCell ref="J9:W9"/>
    <mergeCell ref="X9:Y9"/>
    <mergeCell ref="A10:B10"/>
    <mergeCell ref="C10:I10"/>
    <mergeCell ref="J10:W10"/>
    <mergeCell ref="X10:Y10"/>
    <mergeCell ref="A11:W11"/>
    <mergeCell ref="X11:Y11"/>
    <mergeCell ref="B12:E12"/>
    <mergeCell ref="G12:W12"/>
    <mergeCell ref="X12:X13"/>
    <mergeCell ref="Y12:Y13"/>
    <mergeCell ref="B13:E13"/>
    <mergeCell ref="A14:L14"/>
    <mergeCell ref="M14:T14"/>
    <mergeCell ref="U14:W14"/>
    <mergeCell ref="X14:Y14"/>
    <mergeCell ref="E15:L15"/>
    <mergeCell ref="M15:S15"/>
    <mergeCell ref="T15:W15"/>
    <mergeCell ref="X15:Y15"/>
    <mergeCell ref="A16:W16"/>
    <mergeCell ref="X16:Y16"/>
    <mergeCell ref="A17:W17"/>
    <mergeCell ref="X17:Y17"/>
    <mergeCell ref="A18:F18"/>
    <mergeCell ref="G18:T18"/>
    <mergeCell ref="U18:W18"/>
    <mergeCell ref="X18:Y18"/>
    <mergeCell ref="Z18:Z21"/>
    <mergeCell ref="K19:S19"/>
    <mergeCell ref="T19:W19"/>
    <mergeCell ref="X19:Y19"/>
    <mergeCell ref="A20:E20"/>
    <mergeCell ref="G20:M20"/>
    <mergeCell ref="N20:T20"/>
    <mergeCell ref="U20:W20"/>
    <mergeCell ref="K21:S21"/>
    <mergeCell ref="T21:W21"/>
    <mergeCell ref="A22:F22"/>
    <mergeCell ref="G22:M22"/>
    <mergeCell ref="N22:T22"/>
    <mergeCell ref="U22:W22"/>
    <mergeCell ref="X22:Y22"/>
    <mergeCell ref="A23:J23"/>
    <mergeCell ref="K23:S23"/>
    <mergeCell ref="T23:W23"/>
    <mergeCell ref="X23:Y23"/>
    <mergeCell ref="A24:E24"/>
    <mergeCell ref="G24:K24"/>
    <mergeCell ref="L24:S24"/>
    <mergeCell ref="T24:W24"/>
    <mergeCell ref="X24:Y24"/>
    <mergeCell ref="A25:J25"/>
    <mergeCell ref="K25:S25"/>
    <mergeCell ref="T25:W25"/>
    <mergeCell ref="X25:Y25"/>
    <mergeCell ref="A26:W26"/>
    <mergeCell ref="X26:Y26"/>
    <mergeCell ref="A27:H27"/>
    <mergeCell ref="I27:W27"/>
    <mergeCell ref="X27:Y27"/>
    <mergeCell ref="A28:W28"/>
    <mergeCell ref="A29:N29"/>
    <mergeCell ref="O29:W29"/>
    <mergeCell ref="X29:Y29"/>
    <mergeCell ref="K30:W30"/>
    <mergeCell ref="X30:Y30"/>
    <mergeCell ref="A31:W31"/>
    <mergeCell ref="A32:A33"/>
    <mergeCell ref="B32:O33"/>
    <mergeCell ref="P32:T33"/>
    <mergeCell ref="U32:W33"/>
    <mergeCell ref="X32:Y33"/>
    <mergeCell ref="B34:O34"/>
    <mergeCell ref="P34:T34"/>
    <mergeCell ref="U34:W34"/>
    <mergeCell ref="X34:Y34"/>
    <mergeCell ref="B35:O35"/>
    <mergeCell ref="P35:T35"/>
    <mergeCell ref="U35:W35"/>
    <mergeCell ref="B36:O36"/>
    <mergeCell ref="P36:T36"/>
    <mergeCell ref="U36:W36"/>
    <mergeCell ref="B37:O37"/>
    <mergeCell ref="P37:T37"/>
    <mergeCell ref="U37:W37"/>
    <mergeCell ref="B38:O38"/>
    <mergeCell ref="P38:T38"/>
    <mergeCell ref="U38:W38"/>
    <mergeCell ref="B39:O39"/>
    <mergeCell ref="P39:T39"/>
    <mergeCell ref="U39:W39"/>
    <mergeCell ref="B40:O40"/>
    <mergeCell ref="P40:T40"/>
    <mergeCell ref="U40:W40"/>
    <mergeCell ref="B41:O41"/>
    <mergeCell ref="P41:T41"/>
    <mergeCell ref="U41:W41"/>
    <mergeCell ref="B42:O42"/>
    <mergeCell ref="P42:T42"/>
    <mergeCell ref="U42:W42"/>
    <mergeCell ref="B43:O43"/>
    <mergeCell ref="P43:T43"/>
    <mergeCell ref="U43:W43"/>
    <mergeCell ref="B44:O44"/>
    <mergeCell ref="P44:T44"/>
    <mergeCell ref="U44:W44"/>
    <mergeCell ref="B45:O45"/>
    <mergeCell ref="P45:T45"/>
    <mergeCell ref="U45:W45"/>
    <mergeCell ref="B46:O46"/>
    <mergeCell ref="P46:T46"/>
    <mergeCell ref="U46:W46"/>
    <mergeCell ref="B47:O47"/>
    <mergeCell ref="P47:T47"/>
    <mergeCell ref="U47:W47"/>
    <mergeCell ref="B48:O48"/>
    <mergeCell ref="P48:T48"/>
    <mergeCell ref="U48:W48"/>
    <mergeCell ref="B49:O49"/>
    <mergeCell ref="P49:T49"/>
    <mergeCell ref="U49:W49"/>
    <mergeCell ref="B50:O50"/>
    <mergeCell ref="P50:T50"/>
    <mergeCell ref="U50:W50"/>
    <mergeCell ref="B51:O51"/>
    <mergeCell ref="P51:T51"/>
    <mergeCell ref="U51:W51"/>
    <mergeCell ref="B52:O52"/>
    <mergeCell ref="P52:T52"/>
    <mergeCell ref="U52:W52"/>
    <mergeCell ref="B53:O53"/>
    <mergeCell ref="P53:T53"/>
    <mergeCell ref="U53:W53"/>
    <mergeCell ref="B54:O54"/>
    <mergeCell ref="P54:T54"/>
    <mergeCell ref="U54:W54"/>
    <mergeCell ref="B55:O55"/>
    <mergeCell ref="P55:T55"/>
    <mergeCell ref="U55:W55"/>
    <mergeCell ref="B56:O56"/>
    <mergeCell ref="P56:T56"/>
    <mergeCell ref="U56:W56"/>
    <mergeCell ref="B57:O57"/>
    <mergeCell ref="P57:T57"/>
    <mergeCell ref="U57:W57"/>
    <mergeCell ref="B58:O58"/>
    <mergeCell ref="P58:T58"/>
    <mergeCell ref="U58:W58"/>
    <mergeCell ref="B59:O59"/>
    <mergeCell ref="P59:T59"/>
    <mergeCell ref="U59:W59"/>
    <mergeCell ref="X59:Y59"/>
    <mergeCell ref="B60:O60"/>
    <mergeCell ref="P60:T60"/>
    <mergeCell ref="U60:W60"/>
    <mergeCell ref="B61:O61"/>
    <mergeCell ref="P61:T61"/>
    <mergeCell ref="U61:W61"/>
    <mergeCell ref="B62:O62"/>
    <mergeCell ref="P62:T62"/>
    <mergeCell ref="U62:W62"/>
    <mergeCell ref="B63:O63"/>
    <mergeCell ref="P63:T63"/>
    <mergeCell ref="U63:W63"/>
    <mergeCell ref="B64:O64"/>
    <mergeCell ref="P64:T64"/>
    <mergeCell ref="U64:W64"/>
    <mergeCell ref="B65:O65"/>
    <mergeCell ref="P65:T65"/>
    <mergeCell ref="U65:W65"/>
    <mergeCell ref="B66:O66"/>
    <mergeCell ref="P66:T66"/>
    <mergeCell ref="U66:W66"/>
    <mergeCell ref="B67:O67"/>
    <mergeCell ref="P67:T67"/>
    <mergeCell ref="U67:W67"/>
    <mergeCell ref="B68:O68"/>
    <mergeCell ref="P68:T68"/>
    <mergeCell ref="U68:W68"/>
    <mergeCell ref="B69:O69"/>
    <mergeCell ref="P69:T69"/>
    <mergeCell ref="U69:W69"/>
    <mergeCell ref="B70:O70"/>
    <mergeCell ref="P70:T70"/>
    <mergeCell ref="U70:W70"/>
    <mergeCell ref="B71:O71"/>
    <mergeCell ref="P71:T71"/>
    <mergeCell ref="U71:W71"/>
    <mergeCell ref="B72:O72"/>
    <mergeCell ref="P72:T72"/>
    <mergeCell ref="U72:W72"/>
    <mergeCell ref="B73:O73"/>
    <mergeCell ref="P73:T73"/>
    <mergeCell ref="U73:W73"/>
    <mergeCell ref="B74:O74"/>
    <mergeCell ref="P74:T74"/>
    <mergeCell ref="U74:W74"/>
    <mergeCell ref="B75:O75"/>
    <mergeCell ref="P75:T75"/>
    <mergeCell ref="U75:W75"/>
    <mergeCell ref="B76:O76"/>
    <mergeCell ref="P76:T76"/>
    <mergeCell ref="U76:W76"/>
    <mergeCell ref="B77:O77"/>
    <mergeCell ref="P77:T77"/>
    <mergeCell ref="U77:W77"/>
    <mergeCell ref="B78:O78"/>
    <mergeCell ref="P78:T78"/>
    <mergeCell ref="U78:W78"/>
    <mergeCell ref="B79:O79"/>
    <mergeCell ref="P79:T79"/>
    <mergeCell ref="U79:W79"/>
    <mergeCell ref="B80:O80"/>
    <mergeCell ref="P80:T80"/>
    <mergeCell ref="U80:W80"/>
    <mergeCell ref="B81:O81"/>
    <mergeCell ref="P81:T81"/>
    <mergeCell ref="U81:W81"/>
    <mergeCell ref="B82:O82"/>
    <mergeCell ref="P82:T82"/>
    <mergeCell ref="U82:W82"/>
    <mergeCell ref="B83:O83"/>
    <mergeCell ref="P83:T83"/>
    <mergeCell ref="U83:W83"/>
    <mergeCell ref="B84:O84"/>
    <mergeCell ref="P84:T84"/>
    <mergeCell ref="U84:W84"/>
    <mergeCell ref="A87:W87"/>
    <mergeCell ref="B90:I90"/>
    <mergeCell ref="B91:F91"/>
    <mergeCell ref="G91:W91"/>
    <mergeCell ref="G92:W92"/>
    <mergeCell ref="B93:E93"/>
    <mergeCell ref="F93:J93"/>
    <mergeCell ref="K93:S93"/>
    <mergeCell ref="V93:W93"/>
    <mergeCell ref="B94:F94"/>
    <mergeCell ref="G94:W94"/>
    <mergeCell ref="F95:H95"/>
    <mergeCell ref="K95:S95"/>
    <mergeCell ref="V95:W95"/>
    <mergeCell ref="B96:E96"/>
    <mergeCell ref="F96:S96"/>
    <mergeCell ref="T96:W96"/>
    <mergeCell ref="A97:S97"/>
    <mergeCell ref="T97:W97"/>
    <mergeCell ref="K98:S98"/>
    <mergeCell ref="V98:W98"/>
    <mergeCell ref="B99:W99"/>
    <mergeCell ref="B100:I100"/>
    <mergeCell ref="B101:D101"/>
    <mergeCell ref="E101:O101"/>
    <mergeCell ref="P101:S101"/>
    <mergeCell ref="T101:W101"/>
    <mergeCell ref="A103:D103"/>
    <mergeCell ref="E103:H103"/>
    <mergeCell ref="I103:O103"/>
    <mergeCell ref="P103:S103"/>
    <mergeCell ref="T103:V103"/>
    <mergeCell ref="E104:H104"/>
    <mergeCell ref="I104:O104"/>
    <mergeCell ref="Q104:S104"/>
    <mergeCell ref="T104:V104"/>
    <mergeCell ref="A105:C105"/>
    <mergeCell ref="E105:H105"/>
    <mergeCell ref="I105:O105"/>
    <mergeCell ref="P105:S105"/>
    <mergeCell ref="T105:V105"/>
    <mergeCell ref="E106:H106"/>
    <mergeCell ref="I106:O106"/>
    <mergeCell ref="Q106:S106"/>
    <mergeCell ref="T106:V106"/>
    <mergeCell ref="A107:C107"/>
    <mergeCell ref="E107:H107"/>
    <mergeCell ref="I107:O107"/>
    <mergeCell ref="Q107:S107"/>
    <mergeCell ref="T107:V107"/>
    <mergeCell ref="E108:H108"/>
    <mergeCell ref="I108:O108"/>
    <mergeCell ref="Q108:S108"/>
    <mergeCell ref="T108:V108"/>
    <mergeCell ref="B109:I109"/>
    <mergeCell ref="B110:E110"/>
    <mergeCell ref="C111:W111"/>
    <mergeCell ref="C112:W112"/>
    <mergeCell ref="C113:W113"/>
    <mergeCell ref="A114:D114"/>
    <mergeCell ref="E114:M114"/>
    <mergeCell ref="R114:U114"/>
    <mergeCell ref="V114:W114"/>
    <mergeCell ref="E115:M115"/>
    <mergeCell ref="O115:Q115"/>
    <mergeCell ref="T115:U115"/>
    <mergeCell ref="V115:W115"/>
    <mergeCell ref="A116:C116"/>
    <mergeCell ref="A117:E117"/>
    <mergeCell ref="F117:P117"/>
    <mergeCell ref="Q117:S117"/>
    <mergeCell ref="T117:V117"/>
    <mergeCell ref="F118:P118"/>
    <mergeCell ref="Q118:S118"/>
    <mergeCell ref="T118:V118"/>
    <mergeCell ref="A119:D119"/>
    <mergeCell ref="E119:M119"/>
    <mergeCell ref="N119:Q119"/>
    <mergeCell ref="R119:V119"/>
    <mergeCell ref="E120:L120"/>
    <mergeCell ref="N120:Q120"/>
    <mergeCell ref="R120:V120"/>
    <mergeCell ref="A122:W122"/>
  </mergeCells>
  <dataValidations count="5">
    <dataValidation allowBlank="true" operator="between" prompt="Введите местное время составления предупреждения" showDropDown="false" showErrorMessage="true" showInputMessage="true" sqref="C9:I9" type="none">
      <formula1>0</formula1>
      <formula2>0</formula2>
    </dataValidation>
    <dataValidation allowBlank="true" operator="between" prompt="Укажите ФИО представителя авторского надзора" showDropDown="false" showErrorMessage="true" showInputMessage="true" sqref="U18 T117" type="none">
      <formula1>0</formula1>
      <formula2>0</formula2>
    </dataValidation>
    <dataValidation allowBlank="true" operator="between" prompt="Укажите несоответствия, которые необходимо устранить" showDropDown="false" showErrorMessage="true" showInputMessage="true" sqref="G94" type="none">
      <formula1>0</formula1>
      <formula2>0</formula2>
    </dataValidation>
    <dataValidation allowBlank="true" operator="between" prompt="Укажите виды работ" showDropDown="false" showErrorMessage="true" showInputMessage="true" sqref="G91" type="none">
      <formula1>0</formula1>
      <formula2>0</formula2>
    </dataValidation>
    <dataValidation allowBlank="true" operator="between" prompt="Заполнить данные в Шаблоне строка №40 (&quot;Отметка об исполнении требования остановки работ &quot;)" showDropDown="false" showErrorMessage="true" showInputMessage="true" sqref="T93" type="none">
      <formula1>0</formula1>
      <formula2>0</formula2>
    </dataValidation>
  </dataValidations>
  <printOptions headings="false" gridLines="false" gridLinesSet="true" horizontalCentered="false" verticalCentered="false"/>
  <pageMargins left="0.511805555555555" right="0.315277777777778" top="0.39375" bottom="0.39375" header="0.511805555555555" footer="0.511805555555555"/>
  <pageSetup paperSize="9" scale="7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87" man="true" max="16383" min="0"/>
  </row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BDD7EE"/>
    <pageSetUpPr fitToPage="true"/>
  </sheetPr>
  <dimension ref="A1:N33"/>
  <sheetViews>
    <sheetView showFormulas="false" showGridLines="true" showRowColHeaders="true" showZeros="true" rightToLeft="false" tabSelected="false" showOutlineSymbols="true" defaultGridColor="true" view="pageBreakPreview" topLeftCell="A16" colorId="64" zoomScale="55" zoomScaleNormal="70" zoomScalePageLayoutView="55" workbookViewId="0">
      <selection pane="topLeft" activeCell="B15" activeCellId="0" sqref="B15"/>
    </sheetView>
  </sheetViews>
  <sheetFormatPr defaultRowHeight="15" zeroHeight="false" outlineLevelRow="0" outlineLevelCol="0"/>
  <cols>
    <col collapsed="false" customWidth="true" hidden="false" outlineLevel="0" max="2" min="1" style="0" width="9.85"/>
    <col collapsed="false" customWidth="true" hidden="false" outlineLevel="0" max="6" min="3" style="0" width="8.57"/>
    <col collapsed="false" customWidth="true" hidden="false" outlineLevel="0" max="10" min="7" style="0" width="10.85"/>
    <col collapsed="false" customWidth="true" hidden="false" outlineLevel="0" max="11" min="11" style="0" width="29.86"/>
    <col collapsed="false" customWidth="true" hidden="false" outlineLevel="0" max="12" min="12" style="0" width="30"/>
    <col collapsed="false" customWidth="true" hidden="false" outlineLevel="0" max="13" min="13" style="0" width="31"/>
    <col collapsed="false" customWidth="true" hidden="false" outlineLevel="0" max="1025" min="14" style="0" width="8.57"/>
  </cols>
  <sheetData>
    <row r="1" customFormat="false" ht="13.5" hidden="false" customHeight="true" outlineLevel="0" collapsed="false">
      <c r="A1" s="259"/>
      <c r="B1" s="259"/>
      <c r="C1" s="259"/>
      <c r="D1" s="259"/>
      <c r="E1" s="259"/>
      <c r="F1" s="259"/>
      <c r="G1" s="260"/>
      <c r="H1" s="260"/>
      <c r="I1" s="260"/>
      <c r="J1" s="260"/>
      <c r="K1" s="260"/>
    </row>
    <row r="2" customFormat="false" ht="18" hidden="false" customHeight="true" outlineLevel="0" collapsed="false">
      <c r="A2" s="259"/>
      <c r="B2" s="259"/>
      <c r="C2" s="259"/>
      <c r="D2" s="259"/>
      <c r="E2" s="259"/>
      <c r="F2" s="259"/>
      <c r="G2" s="261" t="s">
        <v>114</v>
      </c>
      <c r="H2" s="261"/>
      <c r="I2" s="261"/>
      <c r="J2" s="261"/>
      <c r="K2" s="261"/>
    </row>
    <row r="3" customFormat="false" ht="18.75" hidden="false" customHeight="true" outlineLevel="0" collapsed="false">
      <c r="A3" s="259"/>
      <c r="B3" s="259"/>
      <c r="C3" s="259"/>
      <c r="D3" s="259"/>
      <c r="E3" s="259"/>
      <c r="F3" s="259"/>
      <c r="G3" s="261" t="s">
        <v>191</v>
      </c>
      <c r="H3" s="261"/>
      <c r="I3" s="261"/>
      <c r="J3" s="261"/>
      <c r="K3" s="261"/>
    </row>
    <row r="4" customFormat="false" ht="15.75" hidden="false" customHeight="true" outlineLevel="0" collapsed="false">
      <c r="A4" s="259"/>
      <c r="B4" s="259"/>
      <c r="C4" s="259"/>
      <c r="D4" s="259"/>
      <c r="E4" s="259"/>
      <c r="F4" s="259"/>
      <c r="G4" s="262" t="str">
        <f aca="false">IF(Шаблон!H1="","",Шаблон!H1)</f>
        <v>Обособленное подразделение "Казанское управление строительного контроля"</v>
      </c>
      <c r="H4" s="262"/>
      <c r="I4" s="262"/>
      <c r="J4" s="262"/>
      <c r="K4" s="262"/>
    </row>
    <row r="5" customFormat="false" ht="12" hidden="false" customHeight="true" outlineLevel="0" collapsed="false">
      <c r="A5" s="259"/>
      <c r="B5" s="259"/>
      <c r="C5" s="259"/>
      <c r="D5" s="259"/>
      <c r="E5" s="259"/>
      <c r="F5" s="259"/>
      <c r="G5" s="262"/>
      <c r="H5" s="262"/>
      <c r="I5" s="262"/>
      <c r="J5" s="262"/>
      <c r="K5" s="262"/>
    </row>
    <row r="6" customFormat="false" ht="16.5" hidden="false" customHeight="true" outlineLevel="0" collapsed="false">
      <c r="A6" s="263" t="str">
        <f aca="false">IF(Шаблон!H2="","",Шаблон!H2)</f>
        <v>420061 г.Казань Ул. Николая Ершова д .2/1</v>
      </c>
      <c r="B6" s="263"/>
      <c r="C6" s="263"/>
      <c r="D6" s="263"/>
      <c r="E6" s="263"/>
      <c r="F6" s="263"/>
      <c r="G6" s="263"/>
      <c r="H6" s="263"/>
      <c r="I6" s="263"/>
      <c r="J6" s="263"/>
      <c r="K6" s="263"/>
    </row>
    <row r="7" customFormat="false" ht="53.25" hidden="false" customHeight="true" outlineLevel="0" collapsed="false">
      <c r="A7" s="151" t="s">
        <v>192</v>
      </c>
      <c r="B7" s="151"/>
      <c r="C7" s="151"/>
      <c r="D7" s="151"/>
      <c r="E7" s="151"/>
      <c r="F7" s="151"/>
      <c r="G7" s="151"/>
      <c r="H7" s="151"/>
      <c r="I7" s="151"/>
      <c r="J7" s="151"/>
      <c r="K7" s="151"/>
      <c r="L7" s="264"/>
    </row>
    <row r="8" customFormat="false" ht="31.5" hidden="false" customHeight="true" outlineLevel="0" collapsed="false">
      <c r="A8" s="167" t="s">
        <v>133</v>
      </c>
      <c r="B8" s="167" t="s">
        <v>193</v>
      </c>
      <c r="C8" s="167"/>
      <c r="D8" s="167"/>
      <c r="E8" s="167"/>
      <c r="F8" s="167"/>
      <c r="G8" s="167" t="s">
        <v>194</v>
      </c>
      <c r="H8" s="167"/>
      <c r="I8" s="167"/>
      <c r="J8" s="167"/>
      <c r="K8" s="167"/>
      <c r="L8" s="265"/>
      <c r="N8" s="59"/>
    </row>
    <row r="9" customFormat="false" ht="42" hidden="false" customHeight="true" outlineLevel="0" collapsed="false">
      <c r="A9" s="155" t="n">
        <v>1</v>
      </c>
      <c r="B9" s="168" t="s">
        <v>195</v>
      </c>
      <c r="C9" s="168"/>
      <c r="D9" s="168"/>
      <c r="E9" s="168"/>
      <c r="F9" s="168"/>
      <c r="G9" s="266" t="str">
        <f aca="false">IF(Шаблон!C14="","",Шаблон!C14)</f>
        <v>АО "Транснефть - Прикамье"</v>
      </c>
      <c r="H9" s="266"/>
      <c r="I9" s="266"/>
      <c r="J9" s="266"/>
      <c r="K9" s="266"/>
      <c r="L9" s="265"/>
    </row>
    <row r="10" customFormat="false" ht="42" hidden="false" customHeight="true" outlineLevel="0" collapsed="false">
      <c r="A10" s="155" t="n">
        <v>2</v>
      </c>
      <c r="B10" s="168" t="s">
        <v>196</v>
      </c>
      <c r="C10" s="168"/>
      <c r="D10" s="168"/>
      <c r="E10" s="168"/>
      <c r="F10" s="168"/>
      <c r="G10" s="266"/>
      <c r="H10" s="266"/>
      <c r="I10" s="266"/>
      <c r="J10" s="266"/>
      <c r="K10" s="266"/>
      <c r="L10" s="265"/>
    </row>
    <row r="11" customFormat="false" ht="42" hidden="false" customHeight="true" outlineLevel="0" collapsed="false">
      <c r="A11" s="155" t="n">
        <v>3</v>
      </c>
      <c r="B11" s="168" t="s">
        <v>197</v>
      </c>
      <c r="C11" s="168"/>
      <c r="D11" s="168"/>
      <c r="E11" s="168"/>
      <c r="F11" s="168"/>
      <c r="G11" s="266" t="str">
        <f aca="false">IF(Шаблон!C7="","",Шаблон!C7)</f>
        <v>Замена участка МН Альметьевск-Куйбышев 1, участок Альметьевск-Самара I (7-276 км) (60,63-74 км; 88,69-101,37 км; 103,16-105,12 км), Ду-800 мм. Реконструкция</v>
      </c>
      <c r="H11" s="266"/>
      <c r="I11" s="266"/>
      <c r="J11" s="266"/>
      <c r="K11" s="266"/>
      <c r="L11" s="265"/>
    </row>
    <row r="12" customFormat="false" ht="65.25" hidden="false" customHeight="true" outlineLevel="0" collapsed="false">
      <c r="A12" s="155" t="n">
        <v>4</v>
      </c>
      <c r="B12" s="168" t="s">
        <v>198</v>
      </c>
      <c r="C12" s="168"/>
      <c r="D12" s="168"/>
      <c r="E12" s="168"/>
      <c r="F12" s="168"/>
      <c r="G12" s="266"/>
      <c r="H12" s="266"/>
      <c r="I12" s="266"/>
      <c r="J12" s="266"/>
      <c r="K12" s="266"/>
      <c r="L12" s="265"/>
    </row>
    <row r="13" customFormat="false" ht="42" hidden="false" customHeight="true" outlineLevel="0" collapsed="false">
      <c r="A13" s="155" t="n">
        <v>5</v>
      </c>
      <c r="B13" s="168" t="s">
        <v>199</v>
      </c>
      <c r="C13" s="168"/>
      <c r="D13" s="168"/>
      <c r="E13" s="168"/>
      <c r="F13" s="168"/>
      <c r="G13" s="267" t="str">
        <f aca="false">IF(Шаблон!E5="","",TEXT(Шаблон!E5,"ДД.ММ.ГГГГ ЧЧ:ММ"))</f>
        <v>10.02.2020 15:00</v>
      </c>
      <c r="H13" s="267"/>
      <c r="I13" s="267"/>
      <c r="J13" s="267"/>
      <c r="K13" s="267"/>
      <c r="L13" s="265"/>
    </row>
    <row r="14" customFormat="false" ht="42" hidden="false" customHeight="true" outlineLevel="0" collapsed="false">
      <c r="A14" s="155" t="n">
        <v>6</v>
      </c>
      <c r="B14" s="168" t="s">
        <v>200</v>
      </c>
      <c r="C14" s="168"/>
      <c r="D14" s="168"/>
      <c r="E14" s="168"/>
      <c r="F14" s="168"/>
      <c r="G14" s="268" t="str">
        <f aca="false">IF(Шаблон!C10="","",Шаблон!C10)</f>
        <v>ТПК-ТПР-001-005896-0314--У</v>
      </c>
      <c r="H14" s="268"/>
      <c r="I14" s="268"/>
      <c r="J14" s="268"/>
      <c r="K14" s="268"/>
      <c r="L14" s="265"/>
    </row>
    <row r="15" customFormat="false" ht="56.25" hidden="false" customHeight="true" outlineLevel="0" collapsed="false">
      <c r="A15" s="155" t="n">
        <v>7</v>
      </c>
      <c r="B15" s="168" t="s">
        <v>201</v>
      </c>
      <c r="C15" s="168"/>
      <c r="D15" s="168"/>
      <c r="E15" s="168"/>
      <c r="F15" s="168"/>
      <c r="G15" s="266" t="str">
        <f aca="false">IF(Шаблон!B49="","",CONCATENATE(Шаблон!B49," ",INDEX('Признак замечания'!$F$1:$F$28,MATCH(Шаблон!C49,'Признак замечания'!$A$1:$A$28))))</f>
        <v>1. При проверке исполнительной документации ЛНК подрядной организации ООО «Инженерный центр "Гамма"», не обеспечена сохранность следующей документации, а именно: - до передачи радиографических снимков заказчику не предоставлен акт проведения ежемесячного теста на остаточный тиосульфат за январь 2020г (5% от общего числа снимков). Общее количество снимков составляет 106 шт. [13]</v>
      </c>
      <c r="H15" s="266"/>
      <c r="I15" s="266"/>
      <c r="J15" s="266"/>
      <c r="K15" s="266"/>
      <c r="L15" s="265"/>
    </row>
    <row r="16" customFormat="false" ht="56.25" hidden="false" customHeight="true" outlineLevel="0" collapsed="false">
      <c r="A16" s="155"/>
      <c r="B16" s="168"/>
      <c r="C16" s="168"/>
      <c r="D16" s="168"/>
      <c r="E16" s="168"/>
      <c r="F16" s="168"/>
      <c r="G16" s="266" t="str">
        <f aca="false">IF(Шаблон!B50="","",CONCATENATE(Шаблон!B50," ",INDEX('Признак замечания'!$F$1:$F$28,MATCH(Шаблон!C50,'Признак замечания'!$A$1:$A$28))))</f>
        <v/>
      </c>
      <c r="H16" s="266"/>
      <c r="I16" s="266"/>
      <c r="J16" s="266"/>
      <c r="K16" s="266"/>
      <c r="L16" s="265"/>
    </row>
    <row r="17" customFormat="false" ht="56.25" hidden="false" customHeight="true" outlineLevel="0" collapsed="false">
      <c r="A17" s="155"/>
      <c r="B17" s="168"/>
      <c r="C17" s="168"/>
      <c r="D17" s="168"/>
      <c r="E17" s="168"/>
      <c r="F17" s="168"/>
      <c r="G17" s="266" t="str">
        <f aca="false">IF(Шаблон!B51="","",CONCATENATE(Шаблон!B51," ",INDEX('Признак замечания'!$F$1:$F$28,MATCH(Шаблон!C51,'Признак замечания'!$A$1:$A$28))))</f>
        <v/>
      </c>
      <c r="H17" s="266"/>
      <c r="I17" s="266"/>
      <c r="J17" s="266"/>
      <c r="K17" s="266"/>
      <c r="L17" s="265"/>
    </row>
    <row r="18" customFormat="false" ht="56.25" hidden="false" customHeight="true" outlineLevel="0" collapsed="false">
      <c r="A18" s="155"/>
      <c r="B18" s="168"/>
      <c r="C18" s="168"/>
      <c r="D18" s="168"/>
      <c r="E18" s="168"/>
      <c r="F18" s="168"/>
      <c r="G18" s="266" t="str">
        <f aca="false">IF(Шаблон!B52="","",CONCATENATE(Шаблон!B52," ",INDEX('Признак замечания'!$F$1:$F$28,MATCH(Шаблон!C52,'Признак замечания'!$A$1:$A$28))))</f>
        <v/>
      </c>
      <c r="H18" s="266"/>
      <c r="I18" s="266"/>
      <c r="J18" s="266"/>
      <c r="K18" s="266"/>
      <c r="L18" s="265"/>
    </row>
    <row r="19" customFormat="false" ht="79.5" hidden="false" customHeight="true" outlineLevel="0" collapsed="false">
      <c r="A19" s="155" t="n">
        <v>8</v>
      </c>
      <c r="B19" s="168" t="s">
        <v>202</v>
      </c>
      <c r="C19" s="168"/>
      <c r="D19" s="168"/>
      <c r="E19" s="168"/>
      <c r="F19" s="168"/>
      <c r="G19" s="266" t="str">
        <f aca="false">CONCATENATE(IF(Шаблон!E20="","",Шаблон!E20)," ",IF(Шаблон!C20="","",Шаблон!C20)," ",IF(Шаблон!G20="","",LEFT(Шаблон!G20,SEARCH(" ",Шаблон!G20))&amp;LEFT(MID(Шаблон!G20,SEARCH(" ",Шаблон!G20)+1,LEN(Шаблон!G20)-SEARCH(" ",Шаблон!G20,SEARCH(" ",Шаблон!G20)+1)))&amp;". "&amp;LEFT(MID(Шаблон!G20,SEARCH(" ",Шаблон!G20,SEARCH(" ",Шаблон!G20)+1)+1,LEN(Шаблон!G20)))&amp;"."))</f>
        <v>Мастер СМР ООО "Спецстройсервис" Хафизов И. И.</v>
      </c>
      <c r="H19" s="266"/>
      <c r="I19" s="266"/>
      <c r="J19" s="266"/>
      <c r="K19" s="266"/>
      <c r="L19" s="265"/>
    </row>
    <row r="20" customFormat="false" ht="87" hidden="false" customHeight="true" outlineLevel="0" collapsed="false">
      <c r="A20" s="155" t="n">
        <v>9</v>
      </c>
      <c r="B20" s="168" t="s">
        <v>203</v>
      </c>
      <c r="C20" s="168"/>
      <c r="D20" s="168"/>
      <c r="E20" s="168"/>
      <c r="F20" s="168"/>
      <c r="G20" s="266" t="str">
        <f aca="false">CONCATENATE(IF(Шаблон!E14="","",Шаблон!E14)," ",IF(Шаблон!C14="","",Шаблон!C14)," ",IF(Шаблон!G14="","",LEFT(Шаблон!G14,SEARCH(" ",Шаблон!G14))&amp;LEFT(MID(Шаблон!G14,SEARCH(" ",Шаблон!G14)+1,LEN(Шаблон!G14)-SEARCH(" ",Шаблон!G14,SEARCH(" ",Шаблон!G14)+1)))&amp;". "&amp;LEFT(MID(Шаблон!G14,SEARCH(" ",Шаблон!G14,SEARCH(" ",Шаблон!G14)+1)+1,LEN(Шаблон!G14)))&amp;"."))</f>
        <v>Начальник ЛАЭС НПС "Елизаветинка" РРНУ АО "Транснефть - Прикамье" Кудряшов В. В.</v>
      </c>
      <c r="H20" s="266"/>
      <c r="I20" s="266"/>
      <c r="J20" s="266"/>
      <c r="K20" s="266"/>
      <c r="L20" s="265"/>
    </row>
    <row r="21" customFormat="false" ht="42" hidden="false" customHeight="true" outlineLevel="0" collapsed="false">
      <c r="A21" s="155" t="n">
        <v>10</v>
      </c>
      <c r="B21" s="168" t="s">
        <v>204</v>
      </c>
      <c r="C21" s="168"/>
      <c r="D21" s="168"/>
      <c r="E21" s="168"/>
      <c r="F21" s="168"/>
      <c r="G21" s="269"/>
      <c r="H21" s="269"/>
      <c r="I21" s="269"/>
      <c r="J21" s="269"/>
      <c r="K21" s="269"/>
      <c r="L21" s="265"/>
    </row>
    <row r="22" customFormat="false" ht="42" hidden="false" customHeight="true" outlineLevel="0" collapsed="false">
      <c r="A22" s="155" t="n">
        <v>11</v>
      </c>
      <c r="B22" s="168" t="s">
        <v>205</v>
      </c>
      <c r="C22" s="168"/>
      <c r="D22" s="168"/>
      <c r="E22" s="168"/>
      <c r="F22" s="168"/>
      <c r="G22" s="269"/>
      <c r="H22" s="269"/>
      <c r="I22" s="269"/>
      <c r="J22" s="269"/>
      <c r="K22" s="269"/>
      <c r="L22" s="265"/>
    </row>
    <row r="23" customFormat="false" ht="15" hidden="false" customHeight="false" outlineLevel="0" collapsed="false">
      <c r="A23" s="164"/>
      <c r="B23" s="164"/>
      <c r="C23" s="164"/>
      <c r="D23" s="164"/>
      <c r="E23" s="164"/>
      <c r="F23" s="164"/>
      <c r="G23" s="164"/>
      <c r="H23" s="164"/>
      <c r="I23" s="164"/>
      <c r="J23" s="164"/>
      <c r="K23" s="164"/>
    </row>
    <row r="24" customFormat="false" ht="19.5" hidden="false" customHeight="true" outlineLevel="0" collapsed="false">
      <c r="A24" s="174" t="s">
        <v>206</v>
      </c>
      <c r="B24" s="174"/>
      <c r="C24" s="174"/>
      <c r="D24" s="174"/>
      <c r="E24" s="174"/>
      <c r="F24" s="174"/>
      <c r="G24" s="174"/>
      <c r="H24" s="174"/>
      <c r="I24" s="174"/>
      <c r="J24" s="174"/>
      <c r="K24" s="174"/>
    </row>
    <row r="25" customFormat="false" ht="9.75" hidden="false" customHeight="true" outlineLevel="0" collapsed="false">
      <c r="A25" s="270"/>
      <c r="B25" s="164"/>
      <c r="C25" s="164"/>
      <c r="D25" s="164"/>
      <c r="E25" s="164"/>
      <c r="F25" s="164"/>
      <c r="G25" s="164"/>
      <c r="H25" s="164"/>
      <c r="I25" s="164"/>
      <c r="J25" s="164"/>
      <c r="K25" s="164"/>
    </row>
    <row r="26" customFormat="false" ht="19.5" hidden="false" customHeight="true" outlineLevel="0" collapsed="false">
      <c r="A26" s="174" t="s">
        <v>207</v>
      </c>
      <c r="B26" s="174"/>
      <c r="C26" s="174"/>
      <c r="D26" s="174"/>
      <c r="E26" s="174"/>
      <c r="F26" s="174"/>
      <c r="G26" s="174"/>
      <c r="H26" s="174"/>
      <c r="I26" s="271" t="str">
        <f aca="false">IF(Шаблон!G18="","",LEFT(MID(Шаблон!G18,SEARCH(" ",Шаблон!G18)+1,LEN(Шаблон!G18)-SEARCH(" ",Шаблон!G18,SEARCH(" ",Шаблон!G18)+1)))&amp;". "&amp;LEFT(MID(Шаблон!G18,SEARCH(" ",Шаблон!G18,SEARCH(" ",Шаблон!G18)+1)+1,LEN(Шаблон!G18)))&amp;". "&amp;LEFT(Шаблон!G18,SEARCH(" ",Шаблон!G18)))</f>
        <v>В. А. Баталов</v>
      </c>
      <c r="J26" s="271"/>
      <c r="K26" s="271"/>
    </row>
    <row r="27" customFormat="false" ht="24.75" hidden="false" customHeight="true" outlineLevel="0" collapsed="false">
      <c r="A27" s="164"/>
      <c r="B27" s="164"/>
      <c r="C27" s="164"/>
      <c r="D27" s="164"/>
      <c r="E27" s="164"/>
      <c r="F27" s="164"/>
      <c r="G27" s="272"/>
      <c r="H27" s="164"/>
      <c r="I27" s="164"/>
      <c r="J27" s="273"/>
      <c r="K27" s="164"/>
    </row>
    <row r="28" customFormat="false" ht="20.25" hidden="false" customHeight="true" outlineLevel="0" collapsed="false">
      <c r="B28" s="164"/>
      <c r="C28" s="164"/>
      <c r="D28" s="164"/>
      <c r="E28" s="164"/>
      <c r="F28" s="164"/>
      <c r="G28" s="164"/>
      <c r="H28" s="164"/>
      <c r="I28" s="164"/>
      <c r="J28" s="270" t="s">
        <v>208</v>
      </c>
      <c r="K28" s="164"/>
    </row>
    <row r="29" customFormat="false" ht="21.75" hidden="false" customHeight="true" outlineLevel="0" collapsed="false">
      <c r="A29" s="174" t="s">
        <v>209</v>
      </c>
      <c r="B29" s="174"/>
      <c r="C29" s="174"/>
      <c r="D29" s="271" t="str">
        <f aca="false">IF(Шаблон!G18="","",LEFT(MID(Шаблон!G18,SEARCH(" ",Шаблон!G18)+1,LEN(Шаблон!G18)-SEARCH(" ",Шаблон!G18,SEARCH(" ",Шаблон!G18)+1)))&amp;". "&amp;LEFT(MID(Шаблон!G18,SEARCH(" ",Шаблон!G18,SEARCH(" ",Шаблон!G18)+1)+1,LEN(Шаблон!G18)))&amp;". "&amp;LEFT(Шаблон!G18,SEARCH(" ",Шаблон!G18)))</f>
        <v>В. А. Баталов</v>
      </c>
      <c r="E29" s="271"/>
      <c r="F29" s="271"/>
      <c r="G29" s="271"/>
      <c r="H29" s="271"/>
      <c r="I29" s="271"/>
      <c r="J29" s="271"/>
      <c r="K29" s="271"/>
    </row>
    <row r="30" customFormat="false" ht="15" hidden="false" customHeight="true" outlineLevel="0" collapsed="false">
      <c r="A30" s="164"/>
      <c r="B30" s="164"/>
      <c r="C30" s="164"/>
      <c r="D30" s="253" t="s">
        <v>124</v>
      </c>
      <c r="E30" s="253"/>
      <c r="F30" s="253"/>
      <c r="G30" s="253"/>
      <c r="H30" s="253"/>
      <c r="I30" s="253"/>
      <c r="J30" s="253"/>
      <c r="K30" s="253"/>
    </row>
    <row r="31" customFormat="false" ht="18" hidden="false" customHeight="false" outlineLevel="0" collapsed="false">
      <c r="A31" s="274" t="n">
        <f aca="false">IF(Шаблон!E5="","",Шаблон!E5)</f>
        <v>43871.625</v>
      </c>
      <c r="B31" s="274"/>
      <c r="C31" s="274"/>
      <c r="D31" s="274"/>
      <c r="E31" s="274"/>
      <c r="F31" s="275" t="str">
        <f aca="false">TEXT(Шаблон!E5,"ЧЧ:ММ")</f>
        <v>15:00</v>
      </c>
      <c r="G31" s="275"/>
      <c r="H31" s="164"/>
      <c r="I31" s="164"/>
      <c r="J31" s="164"/>
      <c r="K31" s="164"/>
    </row>
    <row r="32" customFormat="false" ht="15.75" hidden="false" customHeight="true" outlineLevel="0" collapsed="false">
      <c r="A32" s="191" t="s">
        <v>14</v>
      </c>
      <c r="B32" s="191"/>
      <c r="C32" s="191"/>
      <c r="D32" s="162"/>
      <c r="E32" s="162"/>
      <c r="F32" s="276" t="s">
        <v>116</v>
      </c>
      <c r="G32" s="276"/>
      <c r="H32" s="164"/>
      <c r="I32" s="164"/>
      <c r="J32" s="164"/>
      <c r="K32" s="164"/>
    </row>
    <row r="33" customFormat="false" ht="15" hidden="false" customHeight="false" outlineLevel="0" collapsed="false">
      <c r="A33" s="111"/>
      <c r="B33" s="111"/>
      <c r="C33" s="111"/>
      <c r="D33" s="111"/>
      <c r="E33" s="111"/>
      <c r="F33" s="111"/>
      <c r="G33" s="111"/>
      <c r="H33" s="111"/>
      <c r="I33" s="111"/>
      <c r="J33" s="111"/>
      <c r="K33" s="111"/>
    </row>
  </sheetData>
  <mergeCells count="44">
    <mergeCell ref="G1:K1"/>
    <mergeCell ref="G2:K2"/>
    <mergeCell ref="G3:K3"/>
    <mergeCell ref="G4:K5"/>
    <mergeCell ref="A6:K6"/>
    <mergeCell ref="A7:K7"/>
    <mergeCell ref="B8:F8"/>
    <mergeCell ref="G8:K8"/>
    <mergeCell ref="B9:F9"/>
    <mergeCell ref="G9:K9"/>
    <mergeCell ref="B10:F10"/>
    <mergeCell ref="G10:K10"/>
    <mergeCell ref="B11:F11"/>
    <mergeCell ref="G11:K11"/>
    <mergeCell ref="B12:F12"/>
    <mergeCell ref="G12:K12"/>
    <mergeCell ref="B13:F13"/>
    <mergeCell ref="G13:K13"/>
    <mergeCell ref="B14:F14"/>
    <mergeCell ref="G14:K14"/>
    <mergeCell ref="A15:A18"/>
    <mergeCell ref="B15:F18"/>
    <mergeCell ref="G15:K15"/>
    <mergeCell ref="G16:K16"/>
    <mergeCell ref="G17:K17"/>
    <mergeCell ref="G18:K18"/>
    <mergeCell ref="B19:F19"/>
    <mergeCell ref="G19:K19"/>
    <mergeCell ref="B20:F20"/>
    <mergeCell ref="G20:K20"/>
    <mergeCell ref="B21:F21"/>
    <mergeCell ref="G21:K21"/>
    <mergeCell ref="B22:F22"/>
    <mergeCell ref="G22:K22"/>
    <mergeCell ref="A24:K24"/>
    <mergeCell ref="A26:H26"/>
    <mergeCell ref="I26:K26"/>
    <mergeCell ref="A29:C29"/>
    <mergeCell ref="D29:K29"/>
    <mergeCell ref="D30:K30"/>
    <mergeCell ref="A31:E31"/>
    <mergeCell ref="F31:G31"/>
    <mergeCell ref="A32:C32"/>
    <mergeCell ref="F32:G32"/>
  </mergeCells>
  <dataValidations count="6">
    <dataValidation allowBlank="true" operator="between" prompt="Укажите время выдачи предписания" showDropDown="false" showErrorMessage="true" showInputMessage="true" sqref="F31:G31" type="none">
      <formula1>0</formula1>
      <formula2>0</formula2>
    </dataValidation>
    <dataValidation allowBlank="true" operator="between" prompt="Укажите РНУ (Штаб №)" showDropDown="false" showErrorMessage="true" showInputMessage="true" sqref="G10:K10" type="none">
      <formula1>0</formula1>
      <formula2>0</formula2>
    </dataValidation>
    <dataValidation allowBlank="true" operator="between" prompt="Укажите местоположение объекта" showDropDown="false" showErrorMessage="true" showInputMessage="true" sqref="G12:K12" type="none">
      <formula1>0</formula1>
      <formula2>0</formula2>
    </dataValidation>
    <dataValidation allowBlank="true" operator="between" prompt="Укажите краткое содержание пунктов предписания со сроками их устранения" showDropDown="false" showErrorMessage="true" showInputMessage="true" sqref="G15:K18" type="none">
      <formula1>0</formula1>
      <formula2>0</formula2>
    </dataValidation>
    <dataValidation allowBlank="true" operator="between" prompt="Укажите ожидаемый срок исполнения" showDropDown="false" showErrorMessage="true" showInputMessage="true" sqref="G21:K21" type="none">
      <formula1>0</formula1>
      <formula2>0</formula2>
    </dataValidation>
    <dataValidation allowBlank="true" operator="between" prompt="Укажите предлагаемые меры устранения замечаний" showDropDown="false" showErrorMessage="true" showInputMessage="true" sqref="G22:K22" type="none">
      <formula1>0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3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BDD7EE"/>
    <pageSetUpPr fitToPage="true"/>
  </sheetPr>
  <dimension ref="A1:AB62"/>
  <sheetViews>
    <sheetView showFormulas="false" showGridLines="true" showRowColHeaders="true" showZeros="true" rightToLeft="false" tabSelected="false" showOutlineSymbols="true" defaultGridColor="true" view="pageBreakPreview" topLeftCell="A1" colorId="64" zoomScale="55" zoomScaleNormal="80" zoomScalePageLayoutView="55" workbookViewId="0">
      <selection pane="topLeft" activeCell="U61" activeCellId="0" sqref="U61"/>
    </sheetView>
  </sheetViews>
  <sheetFormatPr defaultRowHeight="15" zeroHeight="false" outlineLevelRow="0" outlineLevelCol="0"/>
  <cols>
    <col collapsed="false" customWidth="true" hidden="false" outlineLevel="0" max="1" min="1" style="0" width="13.43"/>
    <col collapsed="false" customWidth="true" hidden="false" outlineLevel="0" max="2" min="2" style="0" width="8.28"/>
    <col collapsed="false" customWidth="true" hidden="false" outlineLevel="0" max="3" min="3" style="0" width="7.85"/>
    <col collapsed="false" customWidth="true" hidden="false" outlineLevel="0" max="17" min="4" style="0" width="7.57"/>
    <col collapsed="false" customWidth="true" hidden="false" outlineLevel="0" max="19" min="18" style="0" width="8.43"/>
    <col collapsed="false" customWidth="true" hidden="false" outlineLevel="0" max="25" min="20" style="0" width="7.85"/>
    <col collapsed="false" customWidth="true" hidden="false" outlineLevel="0" max="26" min="26" style="0" width="10.71"/>
    <col collapsed="false" customWidth="true" hidden="false" outlineLevel="0" max="27" min="27" style="0" width="17.85"/>
    <col collapsed="false" customWidth="true" hidden="false" outlineLevel="0" max="28" min="28" style="0" width="7.43"/>
    <col collapsed="false" customWidth="true" hidden="false" outlineLevel="0" max="29" min="29" style="0" width="13.85"/>
    <col collapsed="false" customWidth="true" hidden="false" outlineLevel="0" max="1025" min="30" style="0" width="9.14"/>
  </cols>
  <sheetData>
    <row r="1" customFormat="false" ht="16.5" hidden="false" customHeight="true" outlineLevel="0" collapsed="false"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277"/>
      <c r="Q1" s="277"/>
      <c r="R1" s="277"/>
      <c r="S1" s="277"/>
      <c r="T1" s="277"/>
      <c r="U1" s="277"/>
      <c r="V1" s="277"/>
      <c r="W1" s="277"/>
      <c r="X1" s="277"/>
      <c r="Y1" s="106"/>
      <c r="Z1" s="162"/>
      <c r="AA1" s="162"/>
      <c r="AB1" s="203"/>
    </row>
    <row r="2" customFormat="false" ht="23.25" hidden="false" customHeight="true" outlineLevel="0" collapsed="false">
      <c r="B2" s="278" t="s">
        <v>210</v>
      </c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162"/>
      <c r="AA2" s="162"/>
    </row>
    <row r="3" customFormat="false" ht="18.75" hidden="false" customHeight="true" outlineLevel="0" collapsed="false">
      <c r="B3" s="110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279"/>
      <c r="O3" s="279"/>
      <c r="P3" s="279"/>
      <c r="Q3" s="279"/>
      <c r="R3" s="279"/>
      <c r="S3" s="279"/>
      <c r="T3" s="279"/>
      <c r="U3" s="279"/>
      <c r="V3" s="279"/>
      <c r="W3" s="279"/>
      <c r="X3" s="279"/>
      <c r="Y3" s="279"/>
      <c r="Z3" s="162"/>
      <c r="AA3" s="162"/>
    </row>
    <row r="4" customFormat="false" ht="21.75" hidden="false" customHeight="true" outlineLevel="0" collapsed="false">
      <c r="B4" s="280" t="str">
        <f aca="false">CONCATENATE("к фотодокументу акту - ",IF(Шаблон!D8="акт-предписание","предписания","предупреждения"),Шаблон!C10," от ",TEXT(Шаблон!E5,"ДД МММ. ГГГГ")," г.")</f>
        <v>к фотодокументу акту - предупрежденияТПК-ТПР-001-005896-0314--У от ДД МММ. ГГГГ г.</v>
      </c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0"/>
      <c r="N4" s="280"/>
      <c r="O4" s="280"/>
      <c r="P4" s="280"/>
      <c r="Q4" s="280"/>
      <c r="R4" s="280"/>
      <c r="S4" s="280"/>
      <c r="T4" s="280"/>
      <c r="U4" s="280"/>
      <c r="V4" s="280"/>
      <c r="W4" s="280"/>
      <c r="X4" s="280"/>
      <c r="Y4" s="280"/>
      <c r="Z4" s="162"/>
      <c r="AA4" s="162"/>
    </row>
    <row r="5" customFormat="false" ht="30.75" hidden="false" customHeight="true" outlineLevel="0" collapsed="false">
      <c r="B5" s="281" t="str">
        <f aca="false">CONCATENATE("по объекту: ",IF(Шаблон!C7="","",Шаблон!C7))</f>
        <v>по объекту: Замена участка МН Альметьевск-Куйбышев 1, участок Альметьевск-Самара I (7-276 км) (60,63-74 км; 88,69-101,37 км; 103,16-105,12 км), Ду-800 мм. Реконструкция</v>
      </c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1"/>
      <c r="N5" s="281"/>
      <c r="O5" s="281"/>
      <c r="P5" s="281"/>
      <c r="Q5" s="281"/>
      <c r="R5" s="281"/>
      <c r="S5" s="281"/>
      <c r="T5" s="281"/>
      <c r="U5" s="281"/>
      <c r="V5" s="281"/>
      <c r="W5" s="281"/>
      <c r="X5" s="281"/>
      <c r="Y5" s="281"/>
      <c r="Z5" s="162"/>
      <c r="AA5" s="162"/>
    </row>
    <row r="6" customFormat="false" ht="16.5" hidden="false" customHeight="true" outlineLevel="0" collapsed="false">
      <c r="B6" s="281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1"/>
      <c r="N6" s="281"/>
      <c r="O6" s="281"/>
      <c r="P6" s="281"/>
      <c r="Q6" s="281"/>
      <c r="R6" s="281"/>
      <c r="S6" s="281"/>
      <c r="T6" s="281"/>
      <c r="U6" s="281"/>
      <c r="V6" s="281"/>
      <c r="W6" s="281"/>
      <c r="X6" s="281"/>
      <c r="Y6" s="281"/>
      <c r="Z6" s="162"/>
      <c r="AA6" s="162"/>
    </row>
    <row r="7" customFormat="false" ht="191.25" hidden="false" customHeight="true" outlineLevel="0" collapsed="false">
      <c r="A7" s="282" t="s">
        <v>133</v>
      </c>
      <c r="B7" s="152" t="s">
        <v>211</v>
      </c>
      <c r="C7" s="152"/>
      <c r="D7" s="152" t="s">
        <v>212</v>
      </c>
      <c r="E7" s="152"/>
      <c r="F7" s="152"/>
      <c r="G7" s="152" t="s">
        <v>213</v>
      </c>
      <c r="H7" s="152"/>
      <c r="I7" s="152"/>
      <c r="J7" s="152" t="s">
        <v>214</v>
      </c>
      <c r="K7" s="152"/>
      <c r="L7" s="152" t="s">
        <v>215</v>
      </c>
      <c r="M7" s="152"/>
      <c r="N7" s="152" t="s">
        <v>216</v>
      </c>
      <c r="O7" s="152"/>
      <c r="P7" s="152" t="s">
        <v>217</v>
      </c>
      <c r="Q7" s="152"/>
      <c r="R7" s="152" t="s">
        <v>218</v>
      </c>
      <c r="S7" s="152"/>
      <c r="T7" s="152" t="s">
        <v>219</v>
      </c>
      <c r="U7" s="152"/>
      <c r="V7" s="152"/>
      <c r="W7" s="152"/>
      <c r="X7" s="152"/>
      <c r="Y7" s="152"/>
    </row>
    <row r="8" customFormat="false" ht="12" hidden="false" customHeight="true" outlineLevel="0" collapsed="false">
      <c r="A8" s="283" t="n">
        <v>1</v>
      </c>
      <c r="B8" s="153" t="n">
        <v>2</v>
      </c>
      <c r="C8" s="153"/>
      <c r="D8" s="154" t="n">
        <v>3</v>
      </c>
      <c r="E8" s="154"/>
      <c r="F8" s="154"/>
      <c r="G8" s="154" t="n">
        <v>4</v>
      </c>
      <c r="H8" s="154"/>
      <c r="I8" s="154"/>
      <c r="J8" s="154" t="n">
        <v>5</v>
      </c>
      <c r="K8" s="154"/>
      <c r="L8" s="154" t="n">
        <v>6</v>
      </c>
      <c r="M8" s="154"/>
      <c r="N8" s="154" t="n">
        <v>7</v>
      </c>
      <c r="O8" s="154"/>
      <c r="P8" s="154" t="n">
        <v>8</v>
      </c>
      <c r="Q8" s="154"/>
      <c r="R8" s="154" t="n">
        <v>9</v>
      </c>
      <c r="S8" s="154"/>
      <c r="T8" s="154" t="n">
        <v>10</v>
      </c>
      <c r="U8" s="154"/>
      <c r="V8" s="154"/>
      <c r="W8" s="154"/>
      <c r="X8" s="154"/>
      <c r="Y8" s="154"/>
    </row>
    <row r="9" customFormat="false" ht="15" hidden="false" customHeight="false" outlineLevel="0" collapsed="false">
      <c r="A9" s="284" t="n">
        <v>1</v>
      </c>
      <c r="B9" s="285" t="n">
        <f aca="false">IF(T9="","",Шаблон!$E$5)</f>
        <v>43871.625</v>
      </c>
      <c r="C9" s="285"/>
      <c r="D9" s="286" t="str">
        <f aca="false">IF(G9="","",CONCATENATE("Инженер СК ","
",IF(Шаблон!$C$18="","ООО ""ТранснефтьНадзор""",Шаблон!$C$18),"
",$U$60))</f>
        <v>Инженер СК 
ООО "УКС"
В. А. Баталов</v>
      </c>
      <c r="E9" s="286"/>
      <c r="F9" s="286"/>
      <c r="G9" s="286" t="str">
        <f aca="false">IF(T9="","",IF(Шаблон!$C$21="",Шаблон!$C$20,Шаблон!$C$21))</f>
        <v>ООО "Инженерный Центр "Гамма"</v>
      </c>
      <c r="H9" s="286"/>
      <c r="I9" s="286"/>
      <c r="J9" s="286"/>
      <c r="K9" s="286"/>
      <c r="L9" s="286"/>
      <c r="M9" s="286"/>
      <c r="N9" s="286"/>
      <c r="O9" s="286"/>
      <c r="P9" s="286"/>
      <c r="Q9" s="286"/>
      <c r="R9" s="286"/>
      <c r="S9" s="286"/>
      <c r="T9" s="286" t="str">
        <f aca="false">IF(Шаблон!B49="","",CONCATENATE(Шаблон!B49," ",INDEX('Признак замечания'!$F$1:$F$28,MATCH(Шаблон!C49,'Признак замечания'!$A$1:$A$28))))</f>
        <v>1. При проверке исполнительной документации ЛНК подрядной организации ООО «Инженерный центр "Гамма"», не обеспечена сохранность следующей документации, а именно: - до передачи радиографических снимков заказчику не предоставлен акт проведения ежемесячного теста на остаточный тиосульфат за январь 2020г (5% от общего числа снимков). Общее количество снимков составляет 106 шт. [13]</v>
      </c>
      <c r="U9" s="286"/>
      <c r="V9" s="286"/>
      <c r="W9" s="286"/>
      <c r="X9" s="286"/>
      <c r="Y9" s="286"/>
    </row>
    <row r="10" customFormat="false" ht="15" hidden="false" customHeight="false" outlineLevel="0" collapsed="false">
      <c r="A10" s="284" t="n">
        <v>2</v>
      </c>
      <c r="B10" s="285" t="str">
        <f aca="false">IF(T10="","",Шаблон!$E$5)</f>
        <v/>
      </c>
      <c r="C10" s="285"/>
      <c r="D10" s="286" t="str">
        <f aca="false">IF(G10="","",CONCATENATE("Инженер СК ","
",IF(Шаблон!$C$18="","ООО ""ТранснефтьНадзор""",Шаблон!$C$18),"
",$U$60))</f>
        <v/>
      </c>
      <c r="E10" s="286"/>
      <c r="F10" s="286"/>
      <c r="G10" s="286" t="str">
        <f aca="false">IF(T10="","",IF(Шаблон!$C$21="",Шаблон!$C$20,Шаблон!$C$21))</f>
        <v/>
      </c>
      <c r="H10" s="286"/>
      <c r="I10" s="286"/>
      <c r="J10" s="286"/>
      <c r="K10" s="286"/>
      <c r="L10" s="286"/>
      <c r="M10" s="286"/>
      <c r="N10" s="286"/>
      <c r="O10" s="286"/>
      <c r="P10" s="286"/>
      <c r="Q10" s="286"/>
      <c r="R10" s="286"/>
      <c r="S10" s="286"/>
      <c r="T10" s="286" t="str">
        <f aca="false">IF(Шаблон!B50="","",CONCATENATE(Шаблон!B50," ",INDEX('Признак замечания'!$F$1:$F$28,MATCH(Шаблон!C50,'Признак замечания'!$A$1:$A$28))))</f>
        <v/>
      </c>
      <c r="U10" s="286"/>
      <c r="V10" s="286"/>
      <c r="W10" s="286"/>
      <c r="X10" s="286"/>
      <c r="Y10" s="286"/>
      <c r="Z10" s="204"/>
      <c r="AA10" s="178"/>
    </row>
    <row r="11" customFormat="false" ht="15" hidden="false" customHeight="false" outlineLevel="0" collapsed="false">
      <c r="A11" s="284" t="n">
        <v>3</v>
      </c>
      <c r="B11" s="285" t="str">
        <f aca="false">IF(T11="","",Шаблон!$E$5)</f>
        <v/>
      </c>
      <c r="C11" s="285"/>
      <c r="D11" s="286" t="str">
        <f aca="false">IF(G11="","",CONCATENATE("Инженер СК ","
",IF(Шаблон!$C$18="","ООО ""ТранснефтьНадзор""",Шаблон!$C$18),"
",$U$60))</f>
        <v/>
      </c>
      <c r="E11" s="286"/>
      <c r="F11" s="286"/>
      <c r="G11" s="286" t="str">
        <f aca="false">IF(T11="","",IF(Шаблон!$C$21="",Шаблон!$C$20,Шаблон!$C$21))</f>
        <v/>
      </c>
      <c r="H11" s="286"/>
      <c r="I11" s="286"/>
      <c r="J11" s="286"/>
      <c r="K11" s="286"/>
      <c r="L11" s="286"/>
      <c r="M11" s="286"/>
      <c r="N11" s="286"/>
      <c r="O11" s="286"/>
      <c r="P11" s="286"/>
      <c r="Q11" s="286"/>
      <c r="R11" s="286"/>
      <c r="S11" s="286"/>
      <c r="T11" s="286" t="str">
        <f aca="false">IF(Шаблон!B51="","",CONCATENATE(Шаблон!B51," ",INDEX('Признак замечания'!$F$1:$F$28,MATCH(Шаблон!C51,'Признак замечания'!$A$1:$A$28))))</f>
        <v/>
      </c>
      <c r="U11" s="286"/>
      <c r="V11" s="286"/>
      <c r="W11" s="286"/>
      <c r="X11" s="286"/>
      <c r="Y11" s="286"/>
      <c r="Z11" s="204"/>
      <c r="AA11" s="178"/>
    </row>
    <row r="12" customFormat="false" ht="16.5" hidden="false" customHeight="true" outlineLevel="0" collapsed="false">
      <c r="A12" s="284" t="n">
        <v>4</v>
      </c>
      <c r="B12" s="285" t="str">
        <f aca="false">IF(T12="","",Шаблон!$E$5)</f>
        <v/>
      </c>
      <c r="C12" s="285"/>
      <c r="D12" s="286" t="str">
        <f aca="false">IF(G12="","",CONCATENATE("Инженер СК ","
",IF(Шаблон!$C$18="","ООО ""ТранснефтьНадзор""",Шаблон!$C$18),"
",$U$60))</f>
        <v/>
      </c>
      <c r="E12" s="286"/>
      <c r="F12" s="286"/>
      <c r="G12" s="286" t="str">
        <f aca="false">IF(T12="","",IF(Шаблон!$C$21="",Шаблон!$C$20,Шаблон!$C$21))</f>
        <v/>
      </c>
      <c r="H12" s="286"/>
      <c r="I12" s="286"/>
      <c r="J12" s="286"/>
      <c r="K12" s="286"/>
      <c r="L12" s="286"/>
      <c r="M12" s="286"/>
      <c r="N12" s="286"/>
      <c r="O12" s="286"/>
      <c r="P12" s="286"/>
      <c r="Q12" s="286"/>
      <c r="R12" s="286"/>
      <c r="S12" s="286"/>
      <c r="T12" s="286" t="str">
        <f aca="false">IF(Шаблон!B52="","",CONCATENATE(Шаблон!B52," ",INDEX('Признак замечания'!$F$1:$F$28,MATCH(Шаблон!C52,'Признак замечания'!$A$1:$A$28))))</f>
        <v/>
      </c>
      <c r="U12" s="286"/>
      <c r="V12" s="286"/>
      <c r="W12" s="286"/>
      <c r="X12" s="286"/>
      <c r="Y12" s="286"/>
      <c r="Z12" s="204"/>
      <c r="AA12" s="178"/>
    </row>
    <row r="13" customFormat="false" ht="16.5" hidden="false" customHeight="true" outlineLevel="0" collapsed="false">
      <c r="A13" s="284" t="n">
        <v>5</v>
      </c>
      <c r="B13" s="285" t="str">
        <f aca="false">IF(T13="","",Шаблон!$E$5)</f>
        <v/>
      </c>
      <c r="C13" s="285"/>
      <c r="D13" s="286" t="str">
        <f aca="false">IF(G13="","",CONCATENATE("Инженер СК ","
",IF(Шаблон!$C$18="","ООО ""ТранснефтьНадзор""",Шаблон!$C$18),"
",$U$60))</f>
        <v/>
      </c>
      <c r="E13" s="286"/>
      <c r="F13" s="286"/>
      <c r="G13" s="286" t="str">
        <f aca="false">IF(T13="","",IF(Шаблон!$C$21="",Шаблон!$C$20,Шаблон!$C$21))</f>
        <v/>
      </c>
      <c r="H13" s="286"/>
      <c r="I13" s="286"/>
      <c r="J13" s="286"/>
      <c r="K13" s="286"/>
      <c r="L13" s="286"/>
      <c r="M13" s="286"/>
      <c r="N13" s="286"/>
      <c r="O13" s="286"/>
      <c r="P13" s="286"/>
      <c r="Q13" s="286"/>
      <c r="R13" s="286"/>
      <c r="S13" s="286"/>
      <c r="T13" s="286" t="str">
        <f aca="false">IF(Шаблон!B53="","",CONCATENATE(Шаблон!B53," ",INDEX('Признак замечания'!$F$1:$F$28,MATCH(Шаблон!C53,'Признак замечания'!$A$1:$A$28))))</f>
        <v/>
      </c>
      <c r="U13" s="286"/>
      <c r="V13" s="286"/>
      <c r="W13" s="286"/>
      <c r="X13" s="286"/>
      <c r="Y13" s="286"/>
      <c r="Z13" s="204"/>
      <c r="AA13" s="178"/>
    </row>
    <row r="14" customFormat="false" ht="16.5" hidden="false" customHeight="true" outlineLevel="0" collapsed="false">
      <c r="A14" s="284" t="n">
        <v>6</v>
      </c>
      <c r="B14" s="285" t="str">
        <f aca="false">IF(T14="","",Шаблон!$E$5)</f>
        <v/>
      </c>
      <c r="C14" s="285"/>
      <c r="D14" s="286" t="str">
        <f aca="false">IF(G14="","",CONCATENATE("Инженер СК ","
",IF(Шаблон!$C$18="","ООО ""ТранснефтьНадзор""",Шаблон!$C$18),"
",$U$60))</f>
        <v/>
      </c>
      <c r="E14" s="286"/>
      <c r="F14" s="286"/>
      <c r="G14" s="286" t="str">
        <f aca="false">IF(T14="","",IF(Шаблон!$C$21="",Шаблон!$C$20,Шаблон!$C$21))</f>
        <v/>
      </c>
      <c r="H14" s="286"/>
      <c r="I14" s="286"/>
      <c r="J14" s="286"/>
      <c r="K14" s="286"/>
      <c r="L14" s="286"/>
      <c r="M14" s="286"/>
      <c r="N14" s="286"/>
      <c r="O14" s="286"/>
      <c r="P14" s="286"/>
      <c r="Q14" s="286"/>
      <c r="R14" s="286"/>
      <c r="S14" s="286"/>
      <c r="T14" s="286" t="str">
        <f aca="false">IF(Шаблон!B54="","",CONCATENATE(Шаблон!B54," ",INDEX('Признак замечания'!$F$1:$F$28,MATCH(Шаблон!C54,'Признак замечания'!$A$1:$A$28))))</f>
        <v/>
      </c>
      <c r="U14" s="286"/>
      <c r="V14" s="286"/>
      <c r="W14" s="286"/>
      <c r="X14" s="286"/>
      <c r="Y14" s="286"/>
      <c r="Z14" s="204"/>
      <c r="AA14" s="178"/>
    </row>
    <row r="15" customFormat="false" ht="16.5" hidden="false" customHeight="true" outlineLevel="0" collapsed="false">
      <c r="A15" s="284" t="n">
        <v>7</v>
      </c>
      <c r="B15" s="285" t="str">
        <f aca="false">IF(T15="","",Шаблон!$E$5)</f>
        <v/>
      </c>
      <c r="C15" s="285"/>
      <c r="D15" s="286" t="str">
        <f aca="false">IF(G15="","",CONCATENATE("Инженер СК ","
",IF(Шаблон!$C$18="","ООО ""ТранснефтьНадзор""",Шаблон!$C$18),"
",$U$60))</f>
        <v/>
      </c>
      <c r="E15" s="286"/>
      <c r="F15" s="286"/>
      <c r="G15" s="286" t="str">
        <f aca="false">IF(T15="","",IF(Шаблон!$C$21="",Шаблон!$C$20,Шаблон!$C$21))</f>
        <v/>
      </c>
      <c r="H15" s="286"/>
      <c r="I15" s="286"/>
      <c r="J15" s="286"/>
      <c r="K15" s="286"/>
      <c r="L15" s="286"/>
      <c r="M15" s="286"/>
      <c r="N15" s="286"/>
      <c r="O15" s="286"/>
      <c r="P15" s="286"/>
      <c r="Q15" s="286"/>
      <c r="R15" s="286"/>
      <c r="S15" s="286"/>
      <c r="T15" s="286" t="str">
        <f aca="false">IF(Шаблон!B55="","",CONCATENATE(Шаблон!B55," ",INDEX('Признак замечания'!$F$1:$F$28,MATCH(Шаблон!C55,'Признак замечания'!$A$1:$A$28))))</f>
        <v/>
      </c>
      <c r="U15" s="286"/>
      <c r="V15" s="286"/>
      <c r="W15" s="286"/>
      <c r="X15" s="286"/>
      <c r="Y15" s="286"/>
      <c r="Z15" s="204"/>
      <c r="AA15" s="178"/>
    </row>
    <row r="16" customFormat="false" ht="16.5" hidden="false" customHeight="true" outlineLevel="0" collapsed="false">
      <c r="A16" s="284" t="n">
        <v>8</v>
      </c>
      <c r="B16" s="285" t="str">
        <f aca="false">IF(T16="","",Шаблон!$E$5)</f>
        <v/>
      </c>
      <c r="C16" s="285"/>
      <c r="D16" s="286" t="str">
        <f aca="false">IF(G16="","",CONCATENATE("Инженер СК ","
",IF(Шаблон!$C$18="","ООО ""ТранснефтьНадзор""",Шаблон!$C$18),"
",$U$60))</f>
        <v/>
      </c>
      <c r="E16" s="286"/>
      <c r="F16" s="286"/>
      <c r="G16" s="286" t="str">
        <f aca="false">IF(T16="","",IF(Шаблон!$C$21="",Шаблон!$C$20,Шаблон!$C$21))</f>
        <v/>
      </c>
      <c r="H16" s="286"/>
      <c r="I16" s="286"/>
      <c r="J16" s="286"/>
      <c r="K16" s="286"/>
      <c r="L16" s="286"/>
      <c r="M16" s="286"/>
      <c r="N16" s="286"/>
      <c r="O16" s="286"/>
      <c r="P16" s="286"/>
      <c r="Q16" s="286"/>
      <c r="R16" s="286"/>
      <c r="S16" s="286"/>
      <c r="T16" s="286" t="str">
        <f aca="false">IF(Шаблон!B56="","",CONCATENATE(Шаблон!B56," ",INDEX('Признак замечания'!$F$1:$F$28,MATCH(Шаблон!C56,'Признак замечания'!$A$1:$A$28))))</f>
        <v/>
      </c>
      <c r="U16" s="286"/>
      <c r="V16" s="286"/>
      <c r="W16" s="286"/>
      <c r="X16" s="286"/>
      <c r="Y16" s="286"/>
      <c r="Z16" s="204"/>
      <c r="AA16" s="178"/>
    </row>
    <row r="17" customFormat="false" ht="16.5" hidden="false" customHeight="true" outlineLevel="0" collapsed="false">
      <c r="A17" s="284" t="n">
        <v>9</v>
      </c>
      <c r="B17" s="285" t="str">
        <f aca="false">IF(T17="","",Шаблон!$E$5)</f>
        <v/>
      </c>
      <c r="C17" s="285"/>
      <c r="D17" s="286" t="str">
        <f aca="false">IF(G17="","",CONCATENATE("Инженер СК ","
",IF(Шаблон!$C$18="","ООО ""ТранснефтьНадзор""",Шаблон!$C$18),"
",$U$60))</f>
        <v/>
      </c>
      <c r="E17" s="286"/>
      <c r="F17" s="286"/>
      <c r="G17" s="286" t="str">
        <f aca="false">IF(T17="","",IF(Шаблон!$C$21="",Шаблон!$C$20,Шаблон!$C$21))</f>
        <v/>
      </c>
      <c r="H17" s="286"/>
      <c r="I17" s="286"/>
      <c r="J17" s="286"/>
      <c r="K17" s="286"/>
      <c r="L17" s="286"/>
      <c r="M17" s="286"/>
      <c r="N17" s="286"/>
      <c r="O17" s="286"/>
      <c r="P17" s="286"/>
      <c r="Q17" s="286"/>
      <c r="R17" s="286"/>
      <c r="S17" s="286"/>
      <c r="T17" s="286" t="str">
        <f aca="false">IF(Шаблон!B57="","",CONCATENATE(Шаблон!B57," ",INDEX('Признак замечания'!$F$1:$F$28,MATCH(Шаблон!C57,'Признак замечания'!$A$1:$A$28))))</f>
        <v/>
      </c>
      <c r="U17" s="286"/>
      <c r="V17" s="286"/>
      <c r="W17" s="286"/>
      <c r="X17" s="286"/>
      <c r="Y17" s="286"/>
      <c r="Z17" s="204"/>
      <c r="AA17" s="178"/>
    </row>
    <row r="18" customFormat="false" ht="16.5" hidden="false" customHeight="true" outlineLevel="0" collapsed="false">
      <c r="A18" s="284" t="n">
        <v>10</v>
      </c>
      <c r="B18" s="285" t="str">
        <f aca="false">IF(T18="","",Шаблон!$E$5)</f>
        <v/>
      </c>
      <c r="C18" s="285"/>
      <c r="D18" s="286" t="str">
        <f aca="false">IF(G18="","",CONCATENATE("Инженер СК ","
",IF(Шаблон!$C$18="","ООО ""ТранснефтьНадзор""",Шаблон!$C$18),"
",$U$60))</f>
        <v/>
      </c>
      <c r="E18" s="286"/>
      <c r="F18" s="286"/>
      <c r="G18" s="286" t="str">
        <f aca="false">IF(T18="","",IF(Шаблон!$C$21="",Шаблон!$C$20,Шаблон!$C$21))</f>
        <v/>
      </c>
      <c r="H18" s="286"/>
      <c r="I18" s="286"/>
      <c r="J18" s="286"/>
      <c r="K18" s="286"/>
      <c r="L18" s="286"/>
      <c r="M18" s="286"/>
      <c r="N18" s="286"/>
      <c r="O18" s="286"/>
      <c r="P18" s="286"/>
      <c r="Q18" s="286"/>
      <c r="R18" s="286"/>
      <c r="S18" s="286"/>
      <c r="T18" s="286" t="str">
        <f aca="false">IF(Шаблон!B58="","",CONCATENATE(Шаблон!B58," ",INDEX('Признак замечания'!$F$1:$F$28,MATCH(Шаблон!C58,'Признак замечания'!$A$1:$A$28))))</f>
        <v/>
      </c>
      <c r="U18" s="286"/>
      <c r="V18" s="286"/>
      <c r="W18" s="286"/>
      <c r="X18" s="286"/>
      <c r="Y18" s="286"/>
      <c r="Z18" s="204"/>
      <c r="AA18" s="178"/>
    </row>
    <row r="19" customFormat="false" ht="16.5" hidden="false" customHeight="true" outlineLevel="0" collapsed="false">
      <c r="A19" s="284" t="n">
        <v>11</v>
      </c>
      <c r="B19" s="285" t="str">
        <f aca="false">IF(T19="","",Шаблон!$E$5)</f>
        <v/>
      </c>
      <c r="C19" s="285"/>
      <c r="D19" s="286" t="str">
        <f aca="false">IF(G19="","",CONCATENATE("Инженер СК ","
",IF(Шаблон!$C$18="","ООО ""ТранснефтьНадзор""",Шаблон!$C$18),"
",$U$60))</f>
        <v/>
      </c>
      <c r="E19" s="286"/>
      <c r="F19" s="286"/>
      <c r="G19" s="286" t="str">
        <f aca="false">IF(T19="","",IF(Шаблон!$C$21="",Шаблон!$C$20,Шаблон!$C$21))</f>
        <v/>
      </c>
      <c r="H19" s="286"/>
      <c r="I19" s="286"/>
      <c r="J19" s="286"/>
      <c r="K19" s="286"/>
      <c r="L19" s="286"/>
      <c r="M19" s="286"/>
      <c r="N19" s="286"/>
      <c r="O19" s="286"/>
      <c r="P19" s="286"/>
      <c r="Q19" s="286"/>
      <c r="R19" s="286"/>
      <c r="S19" s="286"/>
      <c r="T19" s="286" t="str">
        <f aca="false">IF(Шаблон!B59="","",CONCATENATE(Шаблон!B59," ",INDEX('Признак замечания'!$F$1:$F$28,MATCH(Шаблон!C59,'Признак замечания'!$A$1:$A$28))))</f>
        <v/>
      </c>
      <c r="U19" s="286"/>
      <c r="V19" s="286"/>
      <c r="W19" s="286"/>
      <c r="X19" s="286"/>
      <c r="Y19" s="286"/>
      <c r="Z19" s="204"/>
      <c r="AA19" s="178"/>
    </row>
    <row r="20" customFormat="false" ht="16.5" hidden="false" customHeight="true" outlineLevel="0" collapsed="false">
      <c r="A20" s="284" t="n">
        <v>12</v>
      </c>
      <c r="B20" s="285" t="str">
        <f aca="false">IF(T20="","",Шаблон!$E$5)</f>
        <v/>
      </c>
      <c r="C20" s="285"/>
      <c r="D20" s="286" t="str">
        <f aca="false">IF(G20="","",CONCATENATE("Инженер СК ","
",IF(Шаблон!$C$18="","ООО ""ТранснефтьНадзор""",Шаблон!$C$18),"
",$U$60))</f>
        <v/>
      </c>
      <c r="E20" s="286"/>
      <c r="F20" s="286"/>
      <c r="G20" s="286" t="str">
        <f aca="false">IF(T20="","",IF(Шаблон!$C$21="",Шаблон!$C$20,Шаблон!$C$21))</f>
        <v/>
      </c>
      <c r="H20" s="286"/>
      <c r="I20" s="286"/>
      <c r="J20" s="286"/>
      <c r="K20" s="286"/>
      <c r="L20" s="286"/>
      <c r="M20" s="286"/>
      <c r="N20" s="286"/>
      <c r="O20" s="286"/>
      <c r="P20" s="286"/>
      <c r="Q20" s="286"/>
      <c r="R20" s="286"/>
      <c r="S20" s="286"/>
      <c r="T20" s="286" t="str">
        <f aca="false">IF(Шаблон!B60="","",CONCATENATE(Шаблон!B60," ",INDEX('Признак замечания'!$F$1:$F$28,MATCH(Шаблон!C60,'Признак замечания'!$A$1:$A$28))))</f>
        <v/>
      </c>
      <c r="U20" s="286"/>
      <c r="V20" s="286"/>
      <c r="W20" s="286"/>
      <c r="X20" s="286"/>
      <c r="Y20" s="286"/>
      <c r="Z20" s="204"/>
      <c r="AA20" s="178"/>
    </row>
    <row r="21" customFormat="false" ht="16.5" hidden="false" customHeight="true" outlineLevel="0" collapsed="false">
      <c r="A21" s="284" t="n">
        <v>13</v>
      </c>
      <c r="B21" s="285" t="str">
        <f aca="false">IF(T21="","",Шаблон!$E$5)</f>
        <v/>
      </c>
      <c r="C21" s="285"/>
      <c r="D21" s="286" t="str">
        <f aca="false">IF(G21="","",CONCATENATE("Инженер СК ","
",IF(Шаблон!$C$18="","ООО ""ТранснефтьНадзор""",Шаблон!$C$18),"
",$U$60))</f>
        <v/>
      </c>
      <c r="E21" s="286"/>
      <c r="F21" s="286"/>
      <c r="G21" s="286" t="str">
        <f aca="false">IF(T21="","",IF(Шаблон!$C$21="",Шаблон!$C$20,Шаблон!$C$21))</f>
        <v/>
      </c>
      <c r="H21" s="286"/>
      <c r="I21" s="286"/>
      <c r="J21" s="286"/>
      <c r="K21" s="286"/>
      <c r="L21" s="286"/>
      <c r="M21" s="286"/>
      <c r="N21" s="286"/>
      <c r="O21" s="286"/>
      <c r="P21" s="286"/>
      <c r="Q21" s="286"/>
      <c r="R21" s="286"/>
      <c r="S21" s="286"/>
      <c r="T21" s="286" t="str">
        <f aca="false">IF(Шаблон!B61="","",CONCATENATE(Шаблон!B61," ",INDEX('Признак замечания'!$F$1:$F$28,MATCH(Шаблон!C61,'Признак замечания'!$A$1:$A$28))))</f>
        <v/>
      </c>
      <c r="U21" s="286"/>
      <c r="V21" s="286"/>
      <c r="W21" s="286"/>
      <c r="X21" s="286"/>
      <c r="Y21" s="286"/>
      <c r="Z21" s="204"/>
      <c r="AA21" s="178"/>
    </row>
    <row r="22" customFormat="false" ht="16.5" hidden="false" customHeight="true" outlineLevel="0" collapsed="false">
      <c r="A22" s="284" t="n">
        <v>14</v>
      </c>
      <c r="B22" s="285" t="str">
        <f aca="false">IF(T22="","",Шаблон!$E$5)</f>
        <v/>
      </c>
      <c r="C22" s="285"/>
      <c r="D22" s="286" t="str">
        <f aca="false">IF(G22="","",CONCATENATE("Инженер СК ","
",IF(Шаблон!$C$18="","ООО ""ТранснефтьНадзор""",Шаблон!$C$18),"
",$U$60))</f>
        <v/>
      </c>
      <c r="E22" s="286"/>
      <c r="F22" s="286"/>
      <c r="G22" s="286" t="str">
        <f aca="false">IF(T22="","",IF(Шаблон!$C$21="",Шаблон!$C$20,Шаблон!$C$21))</f>
        <v/>
      </c>
      <c r="H22" s="286"/>
      <c r="I22" s="286"/>
      <c r="J22" s="286"/>
      <c r="K22" s="286"/>
      <c r="L22" s="286"/>
      <c r="M22" s="286"/>
      <c r="N22" s="286"/>
      <c r="O22" s="286"/>
      <c r="P22" s="286"/>
      <c r="Q22" s="286"/>
      <c r="R22" s="286"/>
      <c r="S22" s="286"/>
      <c r="T22" s="286" t="str">
        <f aca="false">IF(Шаблон!B62="","",CONCATENATE(Шаблон!B62," ",INDEX('Признак замечания'!$F$1:$F$28,MATCH(Шаблон!C62,'Признак замечания'!$A$1:$A$28))))</f>
        <v/>
      </c>
      <c r="U22" s="286"/>
      <c r="V22" s="286"/>
      <c r="W22" s="286"/>
      <c r="X22" s="286"/>
      <c r="Y22" s="286"/>
      <c r="Z22" s="204"/>
      <c r="AA22" s="178"/>
    </row>
    <row r="23" customFormat="false" ht="16.5" hidden="false" customHeight="true" outlineLevel="0" collapsed="false">
      <c r="A23" s="284" t="n">
        <v>15</v>
      </c>
      <c r="B23" s="285" t="str">
        <f aca="false">IF(T23="","",Шаблон!$E$5)</f>
        <v/>
      </c>
      <c r="C23" s="285"/>
      <c r="D23" s="286" t="str">
        <f aca="false">IF(G23="","",CONCATENATE("Инженер СК ","
",IF(Шаблон!$C$18="","ООО ""ТранснефтьНадзор""",Шаблон!$C$18),"
",$U$60))</f>
        <v/>
      </c>
      <c r="E23" s="286"/>
      <c r="F23" s="286"/>
      <c r="G23" s="286" t="str">
        <f aca="false">IF(T23="","",IF(Шаблон!$C$21="",Шаблон!$C$20,Шаблон!$C$21))</f>
        <v/>
      </c>
      <c r="H23" s="286"/>
      <c r="I23" s="286"/>
      <c r="J23" s="286"/>
      <c r="K23" s="286"/>
      <c r="L23" s="286"/>
      <c r="M23" s="286"/>
      <c r="N23" s="286"/>
      <c r="O23" s="286"/>
      <c r="P23" s="286"/>
      <c r="Q23" s="286"/>
      <c r="R23" s="286"/>
      <c r="S23" s="286"/>
      <c r="T23" s="286" t="str">
        <f aca="false">IF(Шаблон!B63="","",CONCATENATE(Шаблон!B63," ",INDEX('Признак замечания'!$F$1:$F$28,MATCH(Шаблон!C63,'Признак замечания'!$A$1:$A$28))))</f>
        <v/>
      </c>
      <c r="U23" s="286"/>
      <c r="V23" s="286"/>
      <c r="W23" s="286"/>
      <c r="X23" s="286"/>
      <c r="Y23" s="286"/>
      <c r="Z23" s="204"/>
      <c r="AA23" s="178"/>
    </row>
    <row r="24" customFormat="false" ht="16.5" hidden="false" customHeight="true" outlineLevel="0" collapsed="false">
      <c r="A24" s="284" t="n">
        <v>16</v>
      </c>
      <c r="B24" s="285" t="str">
        <f aca="false">IF(T24="","",Шаблон!$E$5)</f>
        <v/>
      </c>
      <c r="C24" s="285"/>
      <c r="D24" s="286" t="str">
        <f aca="false">IF(G24="","",CONCATENATE("Инженер СК ","
",IF(Шаблон!$C$18="","ООО ""ТранснефтьНадзор""",Шаблон!$C$18),"
",$U$60))</f>
        <v/>
      </c>
      <c r="E24" s="286"/>
      <c r="F24" s="286"/>
      <c r="G24" s="286" t="str">
        <f aca="false">IF(T24="","",IF(Шаблон!$C$21="",Шаблон!$C$20,Шаблон!$C$21))</f>
        <v/>
      </c>
      <c r="H24" s="286"/>
      <c r="I24" s="286"/>
      <c r="J24" s="286"/>
      <c r="K24" s="286"/>
      <c r="L24" s="286"/>
      <c r="M24" s="286"/>
      <c r="N24" s="286"/>
      <c r="O24" s="286"/>
      <c r="P24" s="286"/>
      <c r="Q24" s="286"/>
      <c r="R24" s="286"/>
      <c r="S24" s="286"/>
      <c r="T24" s="286" t="str">
        <f aca="false">IF(Шаблон!B64="","",CONCATENATE(Шаблон!B64," ",INDEX('Признак замечания'!$F$1:$F$28,MATCH(Шаблон!C64,'Признак замечания'!$A$1:$A$28))))</f>
        <v/>
      </c>
      <c r="U24" s="286"/>
      <c r="V24" s="286"/>
      <c r="W24" s="286"/>
      <c r="X24" s="286"/>
      <c r="Y24" s="286"/>
      <c r="Z24" s="204"/>
      <c r="AA24" s="178"/>
    </row>
    <row r="25" customFormat="false" ht="16.5" hidden="false" customHeight="true" outlineLevel="0" collapsed="false">
      <c r="A25" s="284" t="n">
        <v>17</v>
      </c>
      <c r="B25" s="285" t="str">
        <f aca="false">IF(T25="","",Шаблон!$E$5)</f>
        <v/>
      </c>
      <c r="C25" s="285"/>
      <c r="D25" s="286" t="str">
        <f aca="false">IF(G25="","",CONCATENATE("Инженер СК ","
",IF(Шаблон!$C$18="","ООО ""ТранснефтьНадзор""",Шаблон!$C$18),"
",$U$60))</f>
        <v/>
      </c>
      <c r="E25" s="286"/>
      <c r="F25" s="286"/>
      <c r="G25" s="286" t="str">
        <f aca="false">IF(T25="","",IF(Шаблон!$C$21="",Шаблон!$C$20,Шаблон!$C$21))</f>
        <v/>
      </c>
      <c r="H25" s="286"/>
      <c r="I25" s="286"/>
      <c r="J25" s="286"/>
      <c r="K25" s="286"/>
      <c r="L25" s="286"/>
      <c r="M25" s="286"/>
      <c r="N25" s="286"/>
      <c r="O25" s="286"/>
      <c r="P25" s="286"/>
      <c r="Q25" s="286"/>
      <c r="R25" s="286"/>
      <c r="S25" s="286"/>
      <c r="T25" s="286" t="str">
        <f aca="false">IF(Шаблон!B65="","",CONCATENATE(Шаблон!B65," ",INDEX('Признак замечания'!$F$1:$F$28,MATCH(Шаблон!C65,'Признак замечания'!$A$1:$A$28))))</f>
        <v/>
      </c>
      <c r="U25" s="286"/>
      <c r="V25" s="286"/>
      <c r="W25" s="286"/>
      <c r="X25" s="286"/>
      <c r="Y25" s="286"/>
      <c r="Z25" s="204"/>
      <c r="AA25" s="178"/>
    </row>
    <row r="26" customFormat="false" ht="16.5" hidden="false" customHeight="true" outlineLevel="0" collapsed="false">
      <c r="A26" s="284" t="n">
        <v>18</v>
      </c>
      <c r="B26" s="285" t="str">
        <f aca="false">IF(T26="","",Шаблон!$E$5)</f>
        <v/>
      </c>
      <c r="C26" s="285"/>
      <c r="D26" s="286" t="str">
        <f aca="false">IF(G26="","",CONCATENATE("Инженер СК ","
",IF(Шаблон!$C$18="","ООО ""ТранснефтьНадзор""",Шаблон!$C$18),"
",$U$60))</f>
        <v/>
      </c>
      <c r="E26" s="286"/>
      <c r="F26" s="286"/>
      <c r="G26" s="286" t="str">
        <f aca="false">IF(T26="","",IF(Шаблон!$C$21="",Шаблон!$C$20,Шаблон!$C$21))</f>
        <v/>
      </c>
      <c r="H26" s="286"/>
      <c r="I26" s="286"/>
      <c r="J26" s="286"/>
      <c r="K26" s="286"/>
      <c r="L26" s="286"/>
      <c r="M26" s="286"/>
      <c r="N26" s="286"/>
      <c r="O26" s="286"/>
      <c r="P26" s="286"/>
      <c r="Q26" s="286"/>
      <c r="R26" s="286"/>
      <c r="S26" s="286"/>
      <c r="T26" s="286" t="str">
        <f aca="false">IF(Шаблон!B66="","",CONCATENATE(Шаблон!B66," ",INDEX('Признак замечания'!$F$1:$F$28,MATCH(Шаблон!C66,'Признак замечания'!$A$1:$A$28))))</f>
        <v/>
      </c>
      <c r="U26" s="286"/>
      <c r="V26" s="286"/>
      <c r="W26" s="286"/>
      <c r="X26" s="286"/>
      <c r="Y26" s="286"/>
      <c r="Z26" s="204"/>
      <c r="AA26" s="178"/>
    </row>
    <row r="27" customFormat="false" ht="16.5" hidden="false" customHeight="true" outlineLevel="0" collapsed="false">
      <c r="A27" s="284" t="n">
        <v>19</v>
      </c>
      <c r="B27" s="285" t="str">
        <f aca="false">IF(T27="","",Шаблон!$E$5)</f>
        <v/>
      </c>
      <c r="C27" s="285"/>
      <c r="D27" s="286" t="str">
        <f aca="false">IF(G27="","",CONCATENATE("Инженер СК ","
",IF(Шаблон!$C$18="","ООО ""ТранснефтьНадзор""",Шаблон!$C$18),"
",$U$60))</f>
        <v/>
      </c>
      <c r="E27" s="286"/>
      <c r="F27" s="286"/>
      <c r="G27" s="286" t="str">
        <f aca="false">IF(T27="","",IF(Шаблон!$C$21="",Шаблон!$C$20,Шаблон!$C$21))</f>
        <v/>
      </c>
      <c r="H27" s="286"/>
      <c r="I27" s="286"/>
      <c r="J27" s="286"/>
      <c r="K27" s="286"/>
      <c r="L27" s="286"/>
      <c r="M27" s="286"/>
      <c r="N27" s="286"/>
      <c r="O27" s="286"/>
      <c r="P27" s="286"/>
      <c r="Q27" s="286"/>
      <c r="R27" s="286"/>
      <c r="S27" s="286"/>
      <c r="T27" s="286" t="str">
        <f aca="false">IF(Шаблон!B67="","",CONCATENATE(Шаблон!B67," ",INDEX('Признак замечания'!$F$1:$F$28,MATCH(Шаблон!C67,'Признак замечания'!$A$1:$A$28))))</f>
        <v/>
      </c>
      <c r="U27" s="286"/>
      <c r="V27" s="286"/>
      <c r="W27" s="286"/>
      <c r="X27" s="286"/>
      <c r="Y27" s="286"/>
      <c r="Z27" s="204"/>
      <c r="AA27" s="178"/>
    </row>
    <row r="28" customFormat="false" ht="16.5" hidden="false" customHeight="true" outlineLevel="0" collapsed="false">
      <c r="A28" s="284" t="n">
        <v>20</v>
      </c>
      <c r="B28" s="285" t="str">
        <f aca="false">IF(T28="","",Шаблон!$E$5)</f>
        <v/>
      </c>
      <c r="C28" s="285"/>
      <c r="D28" s="286" t="str">
        <f aca="false">IF(G28="","",CONCATENATE("Инженер СК ","
",IF(Шаблон!$C$18="","ООО ""ТранснефтьНадзор""",Шаблон!$C$18),"
",$U$60))</f>
        <v/>
      </c>
      <c r="E28" s="286"/>
      <c r="F28" s="286"/>
      <c r="G28" s="286" t="str">
        <f aca="false">IF(T28="","",IF(Шаблон!$C$21="",Шаблон!$C$20,Шаблон!$C$21))</f>
        <v/>
      </c>
      <c r="H28" s="286"/>
      <c r="I28" s="286"/>
      <c r="J28" s="286"/>
      <c r="K28" s="286"/>
      <c r="L28" s="286"/>
      <c r="M28" s="286"/>
      <c r="N28" s="286"/>
      <c r="O28" s="286"/>
      <c r="P28" s="286"/>
      <c r="Q28" s="286"/>
      <c r="R28" s="286"/>
      <c r="S28" s="286"/>
      <c r="T28" s="286" t="str">
        <f aca="false">IF(Шаблон!B68="","",CONCATENATE(Шаблон!B68," ",INDEX('Признак замечания'!$F$1:$F$28,MATCH(Шаблон!C68,'Признак замечания'!$A$1:$A$28))))</f>
        <v/>
      </c>
      <c r="U28" s="286"/>
      <c r="V28" s="286"/>
      <c r="W28" s="286"/>
      <c r="X28" s="286"/>
      <c r="Y28" s="286"/>
      <c r="Z28" s="204"/>
      <c r="AA28" s="178"/>
    </row>
    <row r="29" customFormat="false" ht="16.5" hidden="false" customHeight="true" outlineLevel="0" collapsed="false">
      <c r="A29" s="284" t="n">
        <v>21</v>
      </c>
      <c r="B29" s="285" t="str">
        <f aca="false">IF(T29="","",Шаблон!$E$5)</f>
        <v/>
      </c>
      <c r="C29" s="285"/>
      <c r="D29" s="286" t="str">
        <f aca="false">IF(G29="","",CONCATENATE("Инженер СК ","
",IF(Шаблон!$C$18="","ООО ""ТранснефтьНадзор""",Шаблон!$C$18),"
",$U$60))</f>
        <v/>
      </c>
      <c r="E29" s="286"/>
      <c r="F29" s="286"/>
      <c r="G29" s="286" t="str">
        <f aca="false">IF(T29="","",IF(Шаблон!$C$21="",Шаблон!$C$20,Шаблон!$C$21))</f>
        <v/>
      </c>
      <c r="H29" s="286"/>
      <c r="I29" s="286"/>
      <c r="J29" s="286"/>
      <c r="K29" s="286"/>
      <c r="L29" s="286"/>
      <c r="M29" s="286"/>
      <c r="N29" s="286"/>
      <c r="O29" s="286"/>
      <c r="P29" s="286"/>
      <c r="Q29" s="286"/>
      <c r="R29" s="286"/>
      <c r="S29" s="286"/>
      <c r="T29" s="286" t="str">
        <f aca="false">IF(Шаблон!B69="","",CONCATENATE(Шаблон!B69," ",INDEX('Признак замечания'!$F$1:$F$28,MATCH(Шаблон!C69,'Признак замечания'!$A$1:$A$28))))</f>
        <v/>
      </c>
      <c r="U29" s="286"/>
      <c r="V29" s="286"/>
      <c r="W29" s="286"/>
      <c r="X29" s="286"/>
      <c r="Y29" s="286"/>
      <c r="Z29" s="204"/>
      <c r="AA29" s="178"/>
    </row>
    <row r="30" customFormat="false" ht="16.5" hidden="false" customHeight="true" outlineLevel="0" collapsed="false">
      <c r="A30" s="284" t="n">
        <v>22</v>
      </c>
      <c r="B30" s="285" t="str">
        <f aca="false">IF(T30="","",Шаблон!$E$5)</f>
        <v/>
      </c>
      <c r="C30" s="285"/>
      <c r="D30" s="286" t="str">
        <f aca="false">IF(G30="","",CONCATENATE("Инженер СК ","
",IF(Шаблон!$C$18="","ООО ""ТранснефтьНадзор""",Шаблон!$C$18),"
",$U$60))</f>
        <v/>
      </c>
      <c r="E30" s="286"/>
      <c r="F30" s="286"/>
      <c r="G30" s="286" t="str">
        <f aca="false">IF(T30="","",IF(Шаблон!$C$21="",Шаблон!$C$20,Шаблон!$C$21))</f>
        <v/>
      </c>
      <c r="H30" s="286"/>
      <c r="I30" s="286"/>
      <c r="J30" s="286"/>
      <c r="K30" s="286"/>
      <c r="L30" s="286"/>
      <c r="M30" s="286"/>
      <c r="N30" s="286"/>
      <c r="O30" s="286"/>
      <c r="P30" s="286"/>
      <c r="Q30" s="286"/>
      <c r="R30" s="286"/>
      <c r="S30" s="286"/>
      <c r="T30" s="286" t="str">
        <f aca="false">IF(Шаблон!B70="","",CONCATENATE(Шаблон!B70," ",INDEX('Признак замечания'!$F$1:$F$28,MATCH(Шаблон!C70,'Признак замечания'!$A$1:$A$28))))</f>
        <v/>
      </c>
      <c r="U30" s="286"/>
      <c r="V30" s="286"/>
      <c r="W30" s="286"/>
      <c r="X30" s="286"/>
      <c r="Y30" s="286"/>
      <c r="Z30" s="204"/>
      <c r="AA30" s="178"/>
    </row>
    <row r="31" customFormat="false" ht="16.5" hidden="false" customHeight="true" outlineLevel="0" collapsed="false">
      <c r="A31" s="284" t="n">
        <v>23</v>
      </c>
      <c r="B31" s="285" t="str">
        <f aca="false">IF(T31="","",Шаблон!$E$5)</f>
        <v/>
      </c>
      <c r="C31" s="285"/>
      <c r="D31" s="286" t="str">
        <f aca="false">IF(G31="","",CONCATENATE("Инженер СК ","
",IF(Шаблон!$C$18="","ООО ""ТранснефтьНадзор""",Шаблон!$C$18),"
",$U$60))</f>
        <v/>
      </c>
      <c r="E31" s="286"/>
      <c r="F31" s="286"/>
      <c r="G31" s="286" t="str">
        <f aca="false">IF(T31="","",IF(Шаблон!$C$21="",Шаблон!$C$20,Шаблон!$C$21))</f>
        <v/>
      </c>
      <c r="H31" s="286"/>
      <c r="I31" s="286"/>
      <c r="J31" s="286"/>
      <c r="K31" s="286"/>
      <c r="L31" s="286"/>
      <c r="M31" s="286"/>
      <c r="N31" s="286"/>
      <c r="O31" s="286"/>
      <c r="P31" s="286"/>
      <c r="Q31" s="286"/>
      <c r="R31" s="286"/>
      <c r="S31" s="286"/>
      <c r="T31" s="286" t="str">
        <f aca="false">IF(Шаблон!B71="","",CONCATENATE(Шаблон!B71," ",INDEX('Признак замечания'!$F$1:$F$28,MATCH(Шаблон!C71,'Признак замечания'!$A$1:$A$28))))</f>
        <v/>
      </c>
      <c r="U31" s="286"/>
      <c r="V31" s="286"/>
      <c r="W31" s="286"/>
      <c r="X31" s="286"/>
      <c r="Y31" s="286"/>
      <c r="Z31" s="204"/>
      <c r="AA31" s="178"/>
    </row>
    <row r="32" customFormat="false" ht="16.5" hidden="false" customHeight="true" outlineLevel="0" collapsed="false">
      <c r="A32" s="284" t="n">
        <v>24</v>
      </c>
      <c r="B32" s="285" t="str">
        <f aca="false">IF(T32="","",Шаблон!$E$5)</f>
        <v/>
      </c>
      <c r="C32" s="285"/>
      <c r="D32" s="286" t="str">
        <f aca="false">IF(G32="","",CONCATENATE("Инженер СК ","
",IF(Шаблон!$C$18="","ООО ""ТранснефтьНадзор""",Шаблон!$C$18),"
",$U$60))</f>
        <v/>
      </c>
      <c r="E32" s="286"/>
      <c r="F32" s="286"/>
      <c r="G32" s="286" t="str">
        <f aca="false">IF(T32="","",IF(Шаблон!$C$21="",Шаблон!$C$20,Шаблон!$C$21))</f>
        <v/>
      </c>
      <c r="H32" s="286"/>
      <c r="I32" s="286"/>
      <c r="J32" s="286"/>
      <c r="K32" s="286"/>
      <c r="L32" s="286"/>
      <c r="M32" s="286"/>
      <c r="N32" s="286"/>
      <c r="O32" s="286"/>
      <c r="P32" s="286"/>
      <c r="Q32" s="286"/>
      <c r="R32" s="286"/>
      <c r="S32" s="286"/>
      <c r="T32" s="286" t="str">
        <f aca="false">IF(Шаблон!B72="","",CONCATENATE(Шаблон!B72," ",INDEX('Признак замечания'!$F$1:$F$28,MATCH(Шаблон!C72,'Признак замечания'!$A$1:$A$28))))</f>
        <v/>
      </c>
      <c r="U32" s="286"/>
      <c r="V32" s="286"/>
      <c r="W32" s="286"/>
      <c r="X32" s="286"/>
      <c r="Y32" s="286"/>
      <c r="Z32" s="204"/>
      <c r="AA32" s="178"/>
    </row>
    <row r="33" customFormat="false" ht="16.5" hidden="false" customHeight="true" outlineLevel="0" collapsed="false">
      <c r="A33" s="284" t="n">
        <v>25</v>
      </c>
      <c r="B33" s="285" t="str">
        <f aca="false">IF(T33="","",Шаблон!$E$5)</f>
        <v/>
      </c>
      <c r="C33" s="285"/>
      <c r="D33" s="286" t="str">
        <f aca="false">IF(G33="","",CONCATENATE("Инженер СК ","
",IF(Шаблон!$C$18="","ООО ""ТранснефтьНадзор""",Шаблон!$C$18),"
",$U$60))</f>
        <v/>
      </c>
      <c r="E33" s="286"/>
      <c r="F33" s="286"/>
      <c r="G33" s="286" t="str">
        <f aca="false">IF(T33="","",IF(Шаблон!$C$21="",Шаблон!$C$20,Шаблон!$C$21))</f>
        <v/>
      </c>
      <c r="H33" s="286"/>
      <c r="I33" s="286"/>
      <c r="J33" s="286"/>
      <c r="K33" s="286"/>
      <c r="L33" s="286"/>
      <c r="M33" s="286"/>
      <c r="N33" s="286"/>
      <c r="O33" s="286"/>
      <c r="P33" s="286"/>
      <c r="Q33" s="286"/>
      <c r="R33" s="286"/>
      <c r="S33" s="286"/>
      <c r="T33" s="286" t="str">
        <f aca="false">IF(Шаблон!B73="","",CONCATENATE(Шаблон!B73," ",INDEX('Признак замечания'!$F$1:$F$28,MATCH(Шаблон!C73,'Признак замечания'!$A$1:$A$28))))</f>
        <v/>
      </c>
      <c r="U33" s="286"/>
      <c r="V33" s="286"/>
      <c r="W33" s="286"/>
      <c r="X33" s="286"/>
      <c r="Y33" s="286"/>
      <c r="Z33" s="204"/>
      <c r="AA33" s="204"/>
      <c r="AB33" s="217"/>
    </row>
    <row r="34" customFormat="false" ht="16.5" hidden="false" customHeight="true" outlineLevel="0" collapsed="false">
      <c r="A34" s="284" t="n">
        <v>26</v>
      </c>
      <c r="B34" s="285" t="str">
        <f aca="false">IF(T34="","",Шаблон!$E$5)</f>
        <v/>
      </c>
      <c r="C34" s="285"/>
      <c r="D34" s="286" t="str">
        <f aca="false">IF(G34="","",CONCATENATE("Инженер СК ","
",IF(Шаблон!$C$18="","ООО ""ТранснефтьНадзор""",Шаблон!$C$18),"
",$U$60))</f>
        <v/>
      </c>
      <c r="E34" s="286"/>
      <c r="F34" s="286"/>
      <c r="G34" s="286" t="str">
        <f aca="false">IF(T34="","",IF(Шаблон!$C$21="",Шаблон!$C$20,Шаблон!$C$21))</f>
        <v/>
      </c>
      <c r="H34" s="286"/>
      <c r="I34" s="286"/>
      <c r="J34" s="286"/>
      <c r="K34" s="286"/>
      <c r="L34" s="286"/>
      <c r="M34" s="286"/>
      <c r="N34" s="286"/>
      <c r="O34" s="286"/>
      <c r="P34" s="286"/>
      <c r="Q34" s="286"/>
      <c r="R34" s="286"/>
      <c r="S34" s="286"/>
      <c r="T34" s="286" t="str">
        <f aca="false">IF(Шаблон!B74="","",CONCATENATE(Шаблон!B74," ",INDEX('Признак замечания'!$F$1:$F$28,MATCH(Шаблон!C74,'Признак замечания'!$A$1:$A$28))))</f>
        <v/>
      </c>
      <c r="U34" s="286"/>
      <c r="V34" s="286"/>
      <c r="W34" s="286"/>
      <c r="X34" s="286"/>
      <c r="Y34" s="286"/>
      <c r="Z34" s="204"/>
      <c r="AA34" s="178"/>
      <c r="AB34" s="217"/>
    </row>
    <row r="35" customFormat="false" ht="16.5" hidden="false" customHeight="true" outlineLevel="0" collapsed="false">
      <c r="A35" s="284" t="n">
        <v>27</v>
      </c>
      <c r="B35" s="285" t="str">
        <f aca="false">IF(T35="","",Шаблон!$E$5)</f>
        <v/>
      </c>
      <c r="C35" s="285"/>
      <c r="D35" s="286" t="str">
        <f aca="false">IF(G35="","",CONCATENATE("Инженер СК ","
",IF(Шаблон!$C$18="","ООО ""ТранснефтьНадзор""",Шаблон!$C$18),"
",$U$60))</f>
        <v/>
      </c>
      <c r="E35" s="286"/>
      <c r="F35" s="286"/>
      <c r="G35" s="286" t="str">
        <f aca="false">IF(T35="","",IF(Шаблон!$C$21="",Шаблон!$C$20,Шаблон!$C$21))</f>
        <v/>
      </c>
      <c r="H35" s="286"/>
      <c r="I35" s="286"/>
      <c r="J35" s="286"/>
      <c r="K35" s="286"/>
      <c r="L35" s="286"/>
      <c r="M35" s="286"/>
      <c r="N35" s="286"/>
      <c r="O35" s="286"/>
      <c r="P35" s="286"/>
      <c r="Q35" s="286"/>
      <c r="R35" s="286"/>
      <c r="S35" s="286"/>
      <c r="T35" s="286" t="str">
        <f aca="false">IF(Шаблон!B75="","",CONCATENATE(Шаблон!B75," ",INDEX('Признак замечания'!$F$1:$F$28,MATCH(Шаблон!C75,'Признак замечания'!$A$1:$A$28))))</f>
        <v/>
      </c>
      <c r="U35" s="286"/>
      <c r="V35" s="286"/>
      <c r="W35" s="286"/>
      <c r="X35" s="286"/>
      <c r="Y35" s="286"/>
      <c r="Z35" s="204"/>
      <c r="AA35" s="178"/>
      <c r="AB35" s="217"/>
    </row>
    <row r="36" customFormat="false" ht="16.5" hidden="false" customHeight="true" outlineLevel="0" collapsed="false">
      <c r="A36" s="284" t="n">
        <v>28</v>
      </c>
      <c r="B36" s="285" t="str">
        <f aca="false">IF(T36="","",Шаблон!$E$5)</f>
        <v/>
      </c>
      <c r="C36" s="285"/>
      <c r="D36" s="286" t="str">
        <f aca="false">IF(G36="","",CONCATENATE("Инженер СК ","
",IF(Шаблон!$C$18="","ООО ""ТранснефтьНадзор""",Шаблон!$C$18),"
",$U$60))</f>
        <v/>
      </c>
      <c r="E36" s="286"/>
      <c r="F36" s="286"/>
      <c r="G36" s="286" t="str">
        <f aca="false">IF(T36="","",IF(Шаблон!$C$21="",Шаблон!$C$20,Шаблон!$C$21))</f>
        <v/>
      </c>
      <c r="H36" s="286"/>
      <c r="I36" s="286"/>
      <c r="J36" s="286"/>
      <c r="K36" s="286"/>
      <c r="L36" s="286"/>
      <c r="M36" s="286"/>
      <c r="N36" s="286"/>
      <c r="O36" s="286"/>
      <c r="P36" s="286"/>
      <c r="Q36" s="286"/>
      <c r="R36" s="286"/>
      <c r="S36" s="286"/>
      <c r="T36" s="286" t="str">
        <f aca="false">IF(Шаблон!B76="","",CONCATENATE(Шаблон!B76," ",INDEX('Признак замечания'!$F$1:$F$28,MATCH(Шаблон!C76,'Признак замечания'!$A$1:$A$28))))</f>
        <v/>
      </c>
      <c r="U36" s="286"/>
      <c r="V36" s="286"/>
      <c r="W36" s="286"/>
      <c r="X36" s="286"/>
      <c r="Y36" s="286"/>
      <c r="Z36" s="204"/>
      <c r="AA36" s="178"/>
      <c r="AB36" s="217"/>
    </row>
    <row r="37" customFormat="false" ht="16.5" hidden="false" customHeight="true" outlineLevel="0" collapsed="false">
      <c r="A37" s="284" t="n">
        <v>29</v>
      </c>
      <c r="B37" s="285" t="str">
        <f aca="false">IF(T37="","",Шаблон!$E$5)</f>
        <v/>
      </c>
      <c r="C37" s="285"/>
      <c r="D37" s="286" t="str">
        <f aca="false">IF(G37="","",CONCATENATE("Инженер СК ","
",IF(Шаблон!$C$18="","ООО ""ТранснефтьНадзор""",Шаблон!$C$18),"
",$U$60))</f>
        <v/>
      </c>
      <c r="E37" s="286"/>
      <c r="F37" s="286"/>
      <c r="G37" s="286" t="str">
        <f aca="false">IF(T37="","",IF(Шаблон!$C$21="",Шаблон!$C$20,Шаблон!$C$21))</f>
        <v/>
      </c>
      <c r="H37" s="286"/>
      <c r="I37" s="286"/>
      <c r="J37" s="286"/>
      <c r="K37" s="286"/>
      <c r="L37" s="286"/>
      <c r="M37" s="286"/>
      <c r="N37" s="286"/>
      <c r="O37" s="286"/>
      <c r="P37" s="286"/>
      <c r="Q37" s="286"/>
      <c r="R37" s="286"/>
      <c r="S37" s="286"/>
      <c r="T37" s="286" t="str">
        <f aca="false">IF(Шаблон!B77="","",CONCATENATE(Шаблон!B77," ",INDEX('Признак замечания'!$F$1:$F$28,MATCH(Шаблон!C77,'Признак замечания'!$A$1:$A$28))))</f>
        <v/>
      </c>
      <c r="U37" s="286"/>
      <c r="V37" s="286"/>
      <c r="W37" s="286"/>
      <c r="X37" s="286"/>
      <c r="Y37" s="286"/>
      <c r="Z37" s="204"/>
      <c r="AA37" s="178"/>
      <c r="AB37" s="217"/>
    </row>
    <row r="38" customFormat="false" ht="16.5" hidden="false" customHeight="true" outlineLevel="0" collapsed="false">
      <c r="A38" s="284" t="n">
        <v>30</v>
      </c>
      <c r="B38" s="285" t="str">
        <f aca="false">IF(T38="","",Шаблон!$E$5)</f>
        <v/>
      </c>
      <c r="C38" s="285"/>
      <c r="D38" s="286" t="str">
        <f aca="false">IF(G38="","",CONCATENATE("Инженер СК ","
",IF(Шаблон!$C$18="","ООО ""ТранснефтьНадзор""",Шаблон!$C$18),"
",$U$60))</f>
        <v/>
      </c>
      <c r="E38" s="286"/>
      <c r="F38" s="286"/>
      <c r="G38" s="286" t="str">
        <f aca="false">IF(T38="","",IF(Шаблон!$C$21="",Шаблон!$C$20,Шаблон!$C$21))</f>
        <v/>
      </c>
      <c r="H38" s="286"/>
      <c r="I38" s="286"/>
      <c r="J38" s="286"/>
      <c r="K38" s="286"/>
      <c r="L38" s="286"/>
      <c r="M38" s="286"/>
      <c r="N38" s="286"/>
      <c r="O38" s="286"/>
      <c r="P38" s="286"/>
      <c r="Q38" s="286"/>
      <c r="R38" s="286"/>
      <c r="S38" s="286"/>
      <c r="T38" s="286" t="str">
        <f aca="false">IF(Шаблон!B78="","",CONCATENATE(Шаблон!B78," ",INDEX('Признак замечания'!$F$1:$F$28,MATCH(Шаблон!C78,'Признак замечания'!$A$1:$A$28))))</f>
        <v/>
      </c>
      <c r="U38" s="286"/>
      <c r="V38" s="286"/>
      <c r="W38" s="286"/>
      <c r="X38" s="286"/>
      <c r="Y38" s="286"/>
      <c r="Z38" s="204"/>
      <c r="AA38" s="178"/>
      <c r="AB38" s="217"/>
    </row>
    <row r="39" customFormat="false" ht="16.5" hidden="false" customHeight="true" outlineLevel="0" collapsed="false">
      <c r="A39" s="284" t="n">
        <v>31</v>
      </c>
      <c r="B39" s="285" t="str">
        <f aca="false">IF(T39="","",Шаблон!$E$5)</f>
        <v/>
      </c>
      <c r="C39" s="285"/>
      <c r="D39" s="286" t="str">
        <f aca="false">IF(G39="","",CONCATENATE("Инженер СК ","
",IF(Шаблон!$C$18="","ООО ""ТранснефтьНадзор""",Шаблон!$C$18),"
",$U$60))</f>
        <v/>
      </c>
      <c r="E39" s="286"/>
      <c r="F39" s="286"/>
      <c r="G39" s="286" t="str">
        <f aca="false">IF(T39="","",IF(Шаблон!$C$21="",Шаблон!$C$20,Шаблон!$C$21))</f>
        <v/>
      </c>
      <c r="H39" s="286"/>
      <c r="I39" s="286"/>
      <c r="J39" s="286"/>
      <c r="K39" s="286"/>
      <c r="L39" s="286"/>
      <c r="M39" s="286"/>
      <c r="N39" s="286"/>
      <c r="O39" s="286"/>
      <c r="P39" s="286"/>
      <c r="Q39" s="286"/>
      <c r="R39" s="286"/>
      <c r="S39" s="286"/>
      <c r="T39" s="286" t="str">
        <f aca="false">IF(Шаблон!B79="","",CONCATENATE(Шаблон!B79," ",INDEX('Признак замечания'!$F$1:$F$28,MATCH(Шаблон!C79,'Признак замечания'!$A$1:$A$28))))</f>
        <v/>
      </c>
      <c r="U39" s="286"/>
      <c r="V39" s="286"/>
      <c r="W39" s="286"/>
      <c r="X39" s="286"/>
      <c r="Y39" s="286"/>
      <c r="Z39" s="204"/>
      <c r="AA39" s="178"/>
      <c r="AB39" s="217"/>
    </row>
    <row r="40" customFormat="false" ht="16.5" hidden="false" customHeight="true" outlineLevel="0" collapsed="false">
      <c r="A40" s="284" t="n">
        <v>32</v>
      </c>
      <c r="B40" s="285" t="str">
        <f aca="false">IF(T40="","",Шаблон!$E$5)</f>
        <v/>
      </c>
      <c r="C40" s="285"/>
      <c r="D40" s="286" t="str">
        <f aca="false">IF(G40="","",CONCATENATE("Инженер СК ","
",IF(Шаблон!$C$18="","ООО ""ТранснефтьНадзор""",Шаблон!$C$18),"
",$U$60))</f>
        <v/>
      </c>
      <c r="E40" s="286"/>
      <c r="F40" s="286"/>
      <c r="G40" s="286" t="str">
        <f aca="false">IF(T40="","",IF(Шаблон!$C$21="",Шаблон!$C$20,Шаблон!$C$21))</f>
        <v/>
      </c>
      <c r="H40" s="286"/>
      <c r="I40" s="286"/>
      <c r="J40" s="286"/>
      <c r="K40" s="286"/>
      <c r="L40" s="286"/>
      <c r="M40" s="286"/>
      <c r="N40" s="286"/>
      <c r="O40" s="286"/>
      <c r="P40" s="286"/>
      <c r="Q40" s="286"/>
      <c r="R40" s="286"/>
      <c r="S40" s="286"/>
      <c r="T40" s="286" t="str">
        <f aca="false">IF(Шаблон!B80="","",CONCATENATE(Шаблон!B80," ",INDEX('Признак замечания'!$F$1:$F$28,MATCH(Шаблон!C80,'Признак замечания'!$A$1:$A$28))))</f>
        <v/>
      </c>
      <c r="U40" s="286"/>
      <c r="V40" s="286"/>
      <c r="W40" s="286"/>
      <c r="X40" s="286"/>
      <c r="Y40" s="286"/>
      <c r="Z40" s="204"/>
      <c r="AA40" s="178"/>
      <c r="AB40" s="217"/>
    </row>
    <row r="41" customFormat="false" ht="16.5" hidden="false" customHeight="true" outlineLevel="0" collapsed="false">
      <c r="A41" s="284" t="n">
        <v>33</v>
      </c>
      <c r="B41" s="285" t="str">
        <f aca="false">IF(T41="","",Шаблон!$E$5)</f>
        <v/>
      </c>
      <c r="C41" s="285"/>
      <c r="D41" s="286" t="str">
        <f aca="false">IF(G41="","",CONCATENATE("Инженер СК ","
",IF(Шаблон!$C$18="","ООО ""ТранснефтьНадзор""",Шаблон!$C$18),"
",$U$60))</f>
        <v/>
      </c>
      <c r="E41" s="286"/>
      <c r="F41" s="286"/>
      <c r="G41" s="286" t="str">
        <f aca="false">IF(T41="","",IF(Шаблон!$C$21="",Шаблон!$C$20,Шаблон!$C$21))</f>
        <v/>
      </c>
      <c r="H41" s="286"/>
      <c r="I41" s="286"/>
      <c r="J41" s="286"/>
      <c r="K41" s="286"/>
      <c r="L41" s="286"/>
      <c r="M41" s="286"/>
      <c r="N41" s="286"/>
      <c r="O41" s="286"/>
      <c r="P41" s="286"/>
      <c r="Q41" s="286"/>
      <c r="R41" s="286"/>
      <c r="S41" s="286"/>
      <c r="T41" s="286" t="str">
        <f aca="false">IF(Шаблон!B81="","",CONCATENATE(Шаблон!B81," ",INDEX('Признак замечания'!$F$1:$F$28,MATCH(Шаблон!C81,'Признак замечания'!$A$1:$A$28))))</f>
        <v/>
      </c>
      <c r="U41" s="286"/>
      <c r="V41" s="286"/>
      <c r="W41" s="286"/>
      <c r="X41" s="286"/>
      <c r="Y41" s="286"/>
      <c r="Z41" s="204"/>
      <c r="AA41" s="178"/>
      <c r="AB41" s="217"/>
    </row>
    <row r="42" customFormat="false" ht="16.5" hidden="false" customHeight="true" outlineLevel="0" collapsed="false">
      <c r="A42" s="284" t="n">
        <v>34</v>
      </c>
      <c r="B42" s="285" t="str">
        <f aca="false">IF(T42="","",Шаблон!$E$5)</f>
        <v/>
      </c>
      <c r="C42" s="285"/>
      <c r="D42" s="286" t="str">
        <f aca="false">IF(G42="","",CONCATENATE("Инженер СК ","
",IF(Шаблон!$C$18="","ООО ""ТранснефтьНадзор""",Шаблон!$C$18),"
",$U$60))</f>
        <v/>
      </c>
      <c r="E42" s="286"/>
      <c r="F42" s="286"/>
      <c r="G42" s="286" t="str">
        <f aca="false">IF(T42="","",IF(Шаблон!$C$21="",Шаблон!$C$20,Шаблон!$C$21))</f>
        <v/>
      </c>
      <c r="H42" s="286"/>
      <c r="I42" s="286"/>
      <c r="J42" s="286"/>
      <c r="K42" s="286"/>
      <c r="L42" s="286"/>
      <c r="M42" s="286"/>
      <c r="N42" s="286"/>
      <c r="O42" s="286"/>
      <c r="P42" s="286"/>
      <c r="Q42" s="286"/>
      <c r="R42" s="286"/>
      <c r="S42" s="286"/>
      <c r="T42" s="286" t="str">
        <f aca="false">IF(Шаблон!B82="","",CONCATENATE(Шаблон!B82," ",INDEX('Признак замечания'!$F$1:$F$28,MATCH(Шаблон!C82,'Признак замечания'!$A$1:$A$28))))</f>
        <v/>
      </c>
      <c r="U42" s="286"/>
      <c r="V42" s="286"/>
      <c r="W42" s="286"/>
      <c r="X42" s="286"/>
      <c r="Y42" s="286"/>
      <c r="Z42" s="204"/>
      <c r="AA42" s="178"/>
      <c r="AB42" s="217"/>
    </row>
    <row r="43" customFormat="false" ht="16.5" hidden="false" customHeight="true" outlineLevel="0" collapsed="false">
      <c r="A43" s="284" t="n">
        <v>35</v>
      </c>
      <c r="B43" s="285" t="str">
        <f aca="false">IF(T43="","",Шаблон!$E$5)</f>
        <v/>
      </c>
      <c r="C43" s="285"/>
      <c r="D43" s="286" t="str">
        <f aca="false">IF(G43="","",CONCATENATE("Инженер СК ","
",IF(Шаблон!$C$18="","ООО ""ТранснефтьНадзор""",Шаблон!$C$18),"
",$U$60))</f>
        <v/>
      </c>
      <c r="E43" s="286"/>
      <c r="F43" s="286"/>
      <c r="G43" s="286" t="str">
        <f aca="false">IF(T43="","",IF(Шаблон!$C$21="",Шаблон!$C$20,Шаблон!$C$21))</f>
        <v/>
      </c>
      <c r="H43" s="286"/>
      <c r="I43" s="286"/>
      <c r="J43" s="286"/>
      <c r="K43" s="286"/>
      <c r="L43" s="286"/>
      <c r="M43" s="286"/>
      <c r="N43" s="286"/>
      <c r="O43" s="286"/>
      <c r="P43" s="286"/>
      <c r="Q43" s="286"/>
      <c r="R43" s="286"/>
      <c r="S43" s="286"/>
      <c r="T43" s="286" t="str">
        <f aca="false">IF(Шаблон!B83="","",CONCATENATE(Шаблон!B83," ",INDEX('Признак замечания'!$F$1:$F$28,MATCH(Шаблон!C83,'Признак замечания'!$A$1:$A$28))))</f>
        <v/>
      </c>
      <c r="U43" s="286"/>
      <c r="V43" s="286"/>
      <c r="W43" s="286"/>
      <c r="X43" s="286"/>
      <c r="Y43" s="286"/>
      <c r="Z43" s="204"/>
      <c r="AA43" s="178"/>
      <c r="AB43" s="217"/>
    </row>
    <row r="44" customFormat="false" ht="16.5" hidden="false" customHeight="true" outlineLevel="0" collapsed="false">
      <c r="A44" s="284" t="n">
        <v>36</v>
      </c>
      <c r="B44" s="285" t="str">
        <f aca="false">IF(T44="","",Шаблон!$E$5)</f>
        <v/>
      </c>
      <c r="C44" s="285"/>
      <c r="D44" s="286" t="str">
        <f aca="false">IF(G44="","",CONCATENATE("Инженер СК ","
",IF(Шаблон!$C$18="","ООО ""ТранснефтьНадзор""",Шаблон!$C$18),"
",$U$60))</f>
        <v/>
      </c>
      <c r="E44" s="286"/>
      <c r="F44" s="286"/>
      <c r="G44" s="286" t="str">
        <f aca="false">IF(T44="","",IF(Шаблон!$C$21="",Шаблон!$C$20,Шаблон!$C$21))</f>
        <v/>
      </c>
      <c r="H44" s="286"/>
      <c r="I44" s="286"/>
      <c r="J44" s="286"/>
      <c r="K44" s="286"/>
      <c r="L44" s="286"/>
      <c r="M44" s="286"/>
      <c r="N44" s="286"/>
      <c r="O44" s="286"/>
      <c r="P44" s="286"/>
      <c r="Q44" s="286"/>
      <c r="R44" s="286"/>
      <c r="S44" s="286"/>
      <c r="T44" s="286" t="str">
        <f aca="false">IF(Шаблон!B84="","",CONCATENATE(Шаблон!B84," ",INDEX('Признак замечания'!$F$1:$F$28,MATCH(Шаблон!C84,'Признак замечания'!$A$1:$A$28))))</f>
        <v/>
      </c>
      <c r="U44" s="286"/>
      <c r="V44" s="286"/>
      <c r="W44" s="286"/>
      <c r="X44" s="286"/>
      <c r="Y44" s="286"/>
      <c r="Z44" s="204"/>
      <c r="AA44" s="178"/>
      <c r="AB44" s="217"/>
    </row>
    <row r="45" customFormat="false" ht="16.5" hidden="false" customHeight="true" outlineLevel="0" collapsed="false">
      <c r="A45" s="284" t="n">
        <v>37</v>
      </c>
      <c r="B45" s="285" t="str">
        <f aca="false">IF(T45="","",Шаблон!$E$5)</f>
        <v/>
      </c>
      <c r="C45" s="285"/>
      <c r="D45" s="286" t="str">
        <f aca="false">IF(G45="","",CONCATENATE("Инженер СК ","
",IF(Шаблон!$C$18="","ООО ""ТранснефтьНадзор""",Шаблон!$C$18),"
",$U$60))</f>
        <v/>
      </c>
      <c r="E45" s="286"/>
      <c r="F45" s="286"/>
      <c r="G45" s="286" t="str">
        <f aca="false">IF(T45="","",IF(Шаблон!$C$21="",Шаблон!$C$20,Шаблон!$C$21))</f>
        <v/>
      </c>
      <c r="H45" s="286"/>
      <c r="I45" s="286"/>
      <c r="J45" s="286"/>
      <c r="K45" s="286"/>
      <c r="L45" s="286"/>
      <c r="M45" s="286"/>
      <c r="N45" s="286"/>
      <c r="O45" s="286"/>
      <c r="P45" s="286"/>
      <c r="Q45" s="286"/>
      <c r="R45" s="286"/>
      <c r="S45" s="286"/>
      <c r="T45" s="286" t="str">
        <f aca="false">IF(Шаблон!B85="","",CONCATENATE(Шаблон!B85," ",INDEX('Признак замечания'!$F$1:$F$28,MATCH(Шаблон!C85,'Признак замечания'!$A$1:$A$28))))</f>
        <v/>
      </c>
      <c r="U45" s="286"/>
      <c r="V45" s="286"/>
      <c r="W45" s="286"/>
      <c r="X45" s="286"/>
      <c r="Y45" s="286"/>
      <c r="Z45" s="204"/>
      <c r="AA45" s="178"/>
      <c r="AB45" s="217"/>
    </row>
    <row r="46" customFormat="false" ht="16.5" hidden="false" customHeight="true" outlineLevel="0" collapsed="false">
      <c r="A46" s="284" t="n">
        <v>38</v>
      </c>
      <c r="B46" s="285" t="str">
        <f aca="false">IF(T46="","",Шаблон!$E$5)</f>
        <v/>
      </c>
      <c r="C46" s="285"/>
      <c r="D46" s="286" t="str">
        <f aca="false">IF(G46="","",CONCATENATE("Инженер СК ","
",IF(Шаблон!$C$18="","ООО ""ТранснефтьНадзор""",Шаблон!$C$18),"
",$U$60))</f>
        <v/>
      </c>
      <c r="E46" s="286"/>
      <c r="F46" s="286"/>
      <c r="G46" s="286" t="str">
        <f aca="false">IF(T46="","",IF(Шаблон!$C$21="",Шаблон!$C$20,Шаблон!$C$21))</f>
        <v/>
      </c>
      <c r="H46" s="286"/>
      <c r="I46" s="286"/>
      <c r="J46" s="286"/>
      <c r="K46" s="286"/>
      <c r="L46" s="286"/>
      <c r="M46" s="286"/>
      <c r="N46" s="286"/>
      <c r="O46" s="286"/>
      <c r="P46" s="286"/>
      <c r="Q46" s="286"/>
      <c r="R46" s="286"/>
      <c r="S46" s="286"/>
      <c r="T46" s="286" t="str">
        <f aca="false">IF(Шаблон!B86="","",CONCATENATE(Шаблон!B86," ",INDEX('Признак замечания'!$F$1:$F$28,MATCH(Шаблон!C86,'Признак замечания'!$A$1:$A$28))))</f>
        <v/>
      </c>
      <c r="U46" s="286"/>
      <c r="V46" s="286"/>
      <c r="W46" s="286"/>
      <c r="X46" s="286"/>
      <c r="Y46" s="286"/>
      <c r="Z46" s="204"/>
      <c r="AA46" s="178"/>
      <c r="AB46" s="217"/>
    </row>
    <row r="47" customFormat="false" ht="16.5" hidden="false" customHeight="true" outlineLevel="0" collapsed="false">
      <c r="A47" s="284" t="n">
        <v>39</v>
      </c>
      <c r="B47" s="285" t="str">
        <f aca="false">IF(T47="","",Шаблон!$E$5)</f>
        <v/>
      </c>
      <c r="C47" s="285"/>
      <c r="D47" s="286" t="str">
        <f aca="false">IF(G47="","",CONCATENATE("Инженер СК ","
",IF(Шаблон!$C$18="","ООО ""ТранснефтьНадзор""",Шаблон!$C$18),"
",$U$60))</f>
        <v/>
      </c>
      <c r="E47" s="286"/>
      <c r="F47" s="286"/>
      <c r="G47" s="286" t="str">
        <f aca="false">IF(T47="","",IF(Шаблон!$C$21="",Шаблон!$C$20,Шаблон!$C$21))</f>
        <v/>
      </c>
      <c r="H47" s="286"/>
      <c r="I47" s="286"/>
      <c r="J47" s="286"/>
      <c r="K47" s="286"/>
      <c r="L47" s="286"/>
      <c r="M47" s="286"/>
      <c r="N47" s="286"/>
      <c r="O47" s="286"/>
      <c r="P47" s="286"/>
      <c r="Q47" s="286"/>
      <c r="R47" s="286"/>
      <c r="S47" s="286"/>
      <c r="T47" s="286" t="str">
        <f aca="false">IF(Шаблон!B87="","",CONCATENATE(Шаблон!B87," ",INDEX('Признак замечания'!$F$1:$F$28,MATCH(Шаблон!C87,'Признак замечания'!$A$1:$A$28))))</f>
        <v/>
      </c>
      <c r="U47" s="286"/>
      <c r="V47" s="286"/>
      <c r="W47" s="286"/>
      <c r="X47" s="286"/>
      <c r="Y47" s="286"/>
      <c r="Z47" s="204"/>
      <c r="AA47" s="178"/>
      <c r="AB47" s="217"/>
    </row>
    <row r="48" customFormat="false" ht="16.5" hidden="false" customHeight="true" outlineLevel="0" collapsed="false">
      <c r="A48" s="284" t="n">
        <v>40</v>
      </c>
      <c r="B48" s="285" t="str">
        <f aca="false">IF(T48="","",Шаблон!$E$5)</f>
        <v/>
      </c>
      <c r="C48" s="285"/>
      <c r="D48" s="286" t="str">
        <f aca="false">IF(G48="","",CONCATENATE("Инженер СК ","
",IF(Шаблон!$C$18="","ООО ""ТранснефтьНадзор""",Шаблон!$C$18),"
",$U$60))</f>
        <v/>
      </c>
      <c r="E48" s="286"/>
      <c r="F48" s="286"/>
      <c r="G48" s="286" t="str">
        <f aca="false">IF(T48="","",IF(Шаблон!$C$21="",Шаблон!$C$20,Шаблон!$C$21))</f>
        <v/>
      </c>
      <c r="H48" s="286"/>
      <c r="I48" s="286"/>
      <c r="J48" s="286"/>
      <c r="K48" s="286"/>
      <c r="L48" s="286"/>
      <c r="M48" s="286"/>
      <c r="N48" s="286"/>
      <c r="O48" s="286"/>
      <c r="P48" s="286"/>
      <c r="Q48" s="286"/>
      <c r="R48" s="286"/>
      <c r="S48" s="286"/>
      <c r="T48" s="286" t="str">
        <f aca="false">IF(Шаблон!B88="","",CONCATENATE(Шаблон!B88," ",INDEX('Признак замечания'!$F$1:$F$28,MATCH(Шаблон!C88,'Признак замечания'!$A$1:$A$28))))</f>
        <v/>
      </c>
      <c r="U48" s="286"/>
      <c r="V48" s="286"/>
      <c r="W48" s="286"/>
      <c r="X48" s="286"/>
      <c r="Y48" s="286"/>
      <c r="Z48" s="204"/>
      <c r="AA48" s="178"/>
      <c r="AB48" s="217"/>
    </row>
    <row r="49" customFormat="false" ht="16.5" hidden="false" customHeight="true" outlineLevel="0" collapsed="false">
      <c r="A49" s="284" t="n">
        <v>41</v>
      </c>
      <c r="B49" s="285" t="str">
        <f aca="false">IF(T49="","",Шаблон!$E$5)</f>
        <v/>
      </c>
      <c r="C49" s="285"/>
      <c r="D49" s="286" t="str">
        <f aca="false">IF(G49="","",CONCATENATE("Инженер СК ","
",IF(Шаблон!$C$18="","ООО ""ТранснефтьНадзор""",Шаблон!$C$18),"
",$U$60))</f>
        <v/>
      </c>
      <c r="E49" s="286"/>
      <c r="F49" s="286"/>
      <c r="G49" s="286" t="str">
        <f aca="false">IF(T49="","",IF(Шаблон!$C$21="",Шаблон!$C$20,Шаблон!$C$21))</f>
        <v/>
      </c>
      <c r="H49" s="286"/>
      <c r="I49" s="286"/>
      <c r="J49" s="286"/>
      <c r="K49" s="286"/>
      <c r="L49" s="286"/>
      <c r="M49" s="286"/>
      <c r="N49" s="286"/>
      <c r="O49" s="286"/>
      <c r="P49" s="286"/>
      <c r="Q49" s="286"/>
      <c r="R49" s="286"/>
      <c r="S49" s="286"/>
      <c r="T49" s="286" t="str">
        <f aca="false">IF(Шаблон!B89="","",CONCATENATE(Шаблон!B89," ",INDEX('Признак замечания'!$F$1:$F$28,MATCH(Шаблон!C89,'Признак замечания'!$A$1:$A$28))))</f>
        <v/>
      </c>
      <c r="U49" s="286"/>
      <c r="V49" s="286"/>
      <c r="W49" s="286"/>
      <c r="X49" s="286"/>
      <c r="Y49" s="286"/>
      <c r="Z49" s="204"/>
      <c r="AA49" s="178"/>
      <c r="AB49" s="217"/>
    </row>
    <row r="50" customFormat="false" ht="16.5" hidden="false" customHeight="true" outlineLevel="0" collapsed="false">
      <c r="A50" s="284" t="n">
        <v>42</v>
      </c>
      <c r="B50" s="285" t="str">
        <f aca="false">IF(T50="","",Шаблон!$E$5)</f>
        <v/>
      </c>
      <c r="C50" s="285"/>
      <c r="D50" s="286" t="str">
        <f aca="false">IF(G50="","",CONCATENATE("Инженер СК ","
",IF(Шаблон!$C$18="","ООО ""ТранснефтьНадзор""",Шаблон!$C$18),"
",$U$60))</f>
        <v/>
      </c>
      <c r="E50" s="286"/>
      <c r="F50" s="286"/>
      <c r="G50" s="286" t="str">
        <f aca="false">IF(T50="","",IF(Шаблон!$C$21="",Шаблон!$C$20,Шаблон!$C$21))</f>
        <v/>
      </c>
      <c r="H50" s="286"/>
      <c r="I50" s="286"/>
      <c r="J50" s="286"/>
      <c r="K50" s="286"/>
      <c r="L50" s="286"/>
      <c r="M50" s="286"/>
      <c r="N50" s="286"/>
      <c r="O50" s="286"/>
      <c r="P50" s="286"/>
      <c r="Q50" s="286"/>
      <c r="R50" s="286"/>
      <c r="S50" s="286"/>
      <c r="T50" s="286" t="str">
        <f aca="false">IF(Шаблон!B90="","",CONCATENATE(Шаблон!B90," ",INDEX('Признак замечания'!$F$1:$F$28,MATCH(Шаблон!C90,'Признак замечания'!$A$1:$A$28))))</f>
        <v/>
      </c>
      <c r="U50" s="286"/>
      <c r="V50" s="286"/>
      <c r="W50" s="286"/>
      <c r="X50" s="286"/>
      <c r="Y50" s="286"/>
      <c r="Z50" s="204"/>
      <c r="AA50" s="178"/>
      <c r="AB50" s="217"/>
    </row>
    <row r="51" customFormat="false" ht="16.5" hidden="false" customHeight="true" outlineLevel="0" collapsed="false">
      <c r="A51" s="284" t="n">
        <v>43</v>
      </c>
      <c r="B51" s="285" t="str">
        <f aca="false">IF(T51="","",Шаблон!$E$5)</f>
        <v/>
      </c>
      <c r="C51" s="285"/>
      <c r="D51" s="286" t="str">
        <f aca="false">IF(G51="","",CONCATENATE("Инженер СК ","
",IF(Шаблон!$C$18="","ООО ""ТранснефтьНадзор""",Шаблон!$C$18),"
",$U$60))</f>
        <v/>
      </c>
      <c r="E51" s="286"/>
      <c r="F51" s="286"/>
      <c r="G51" s="286" t="str">
        <f aca="false">IF(T51="","",IF(Шаблон!$C$21="",Шаблон!$C$20,Шаблон!$C$21))</f>
        <v/>
      </c>
      <c r="H51" s="286"/>
      <c r="I51" s="286"/>
      <c r="J51" s="286"/>
      <c r="K51" s="286"/>
      <c r="L51" s="286"/>
      <c r="M51" s="286"/>
      <c r="N51" s="286"/>
      <c r="O51" s="286"/>
      <c r="P51" s="286"/>
      <c r="Q51" s="286"/>
      <c r="R51" s="286"/>
      <c r="S51" s="286"/>
      <c r="T51" s="286" t="str">
        <f aca="false">IF(Шаблон!B91="","",CONCATENATE(Шаблон!B91," ",INDEX('Признак замечания'!$F$1:$F$28,MATCH(Шаблон!C91,'Признак замечания'!$A$1:$A$28))))</f>
        <v/>
      </c>
      <c r="U51" s="286"/>
      <c r="V51" s="286"/>
      <c r="W51" s="286"/>
      <c r="X51" s="286"/>
      <c r="Y51" s="286"/>
      <c r="Z51" s="204"/>
      <c r="AA51" s="178"/>
      <c r="AB51" s="217"/>
    </row>
    <row r="52" customFormat="false" ht="16.5" hidden="false" customHeight="true" outlineLevel="0" collapsed="false">
      <c r="A52" s="284" t="n">
        <v>44</v>
      </c>
      <c r="B52" s="285" t="str">
        <f aca="false">IF(T52="","",Шаблон!$E$5)</f>
        <v/>
      </c>
      <c r="C52" s="285"/>
      <c r="D52" s="286" t="str">
        <f aca="false">IF(G52="","",CONCATENATE("Инженер СК ","
",IF(Шаблон!$C$18="","ООО ""ТранснефтьНадзор""",Шаблон!$C$18),"
",$U$60))</f>
        <v/>
      </c>
      <c r="E52" s="286"/>
      <c r="F52" s="286"/>
      <c r="G52" s="286" t="str">
        <f aca="false">IF(T52="","",IF(Шаблон!$C$21="",Шаблон!$C$20,Шаблон!$C$21))</f>
        <v/>
      </c>
      <c r="H52" s="286"/>
      <c r="I52" s="286"/>
      <c r="J52" s="286"/>
      <c r="K52" s="286"/>
      <c r="L52" s="286"/>
      <c r="M52" s="286"/>
      <c r="N52" s="286"/>
      <c r="O52" s="286"/>
      <c r="P52" s="286"/>
      <c r="Q52" s="286"/>
      <c r="R52" s="286"/>
      <c r="S52" s="286"/>
      <c r="T52" s="286" t="str">
        <f aca="false">IF(Шаблон!B92="","",CONCATENATE(Шаблон!B92," ",INDEX('Признак замечания'!$F$1:$F$28,MATCH(Шаблон!C92,'Признак замечания'!$A$1:$A$28))))</f>
        <v/>
      </c>
      <c r="U52" s="286"/>
      <c r="V52" s="286"/>
      <c r="W52" s="286"/>
      <c r="X52" s="286"/>
      <c r="Y52" s="286"/>
      <c r="Z52" s="204"/>
      <c r="AA52" s="178"/>
      <c r="AB52" s="217"/>
    </row>
    <row r="53" customFormat="false" ht="16.5" hidden="false" customHeight="true" outlineLevel="0" collapsed="false">
      <c r="A53" s="284" t="n">
        <v>45</v>
      </c>
      <c r="B53" s="285" t="str">
        <f aca="false">IF(T53="","",Шаблон!$E$5)</f>
        <v/>
      </c>
      <c r="C53" s="285"/>
      <c r="D53" s="286" t="str">
        <f aca="false">IF(G53="","",CONCATENATE("Инженер СК ","
",IF(Шаблон!$C$18="","ООО ""ТранснефтьНадзор""",Шаблон!$C$18),"
",$U$60))</f>
        <v/>
      </c>
      <c r="E53" s="286"/>
      <c r="F53" s="286"/>
      <c r="G53" s="286" t="str">
        <f aca="false">IF(T53="","",IF(Шаблон!$C$21="",Шаблон!$C$20,Шаблон!$C$21))</f>
        <v/>
      </c>
      <c r="H53" s="286"/>
      <c r="I53" s="286"/>
      <c r="J53" s="286"/>
      <c r="K53" s="286"/>
      <c r="L53" s="286"/>
      <c r="M53" s="286"/>
      <c r="N53" s="286"/>
      <c r="O53" s="286"/>
      <c r="P53" s="286"/>
      <c r="Q53" s="286"/>
      <c r="R53" s="286"/>
      <c r="S53" s="286"/>
      <c r="T53" s="286" t="str">
        <f aca="false">IF(Шаблон!B93="","",CONCATENATE(Шаблон!B93," ",INDEX('Признак замечания'!$F$1:$F$28,MATCH(Шаблон!C93,'Признак замечания'!$A$1:$A$28))))</f>
        <v/>
      </c>
      <c r="U53" s="286"/>
      <c r="V53" s="286"/>
      <c r="W53" s="286"/>
      <c r="X53" s="286"/>
      <c r="Y53" s="286"/>
      <c r="Z53" s="204"/>
      <c r="AA53" s="178"/>
      <c r="AB53" s="217"/>
    </row>
    <row r="54" customFormat="false" ht="16.5" hidden="false" customHeight="true" outlineLevel="0" collapsed="false">
      <c r="A54" s="284" t="n">
        <v>46</v>
      </c>
      <c r="B54" s="285" t="str">
        <f aca="false">IF(T54="","",Шаблон!$E$5)</f>
        <v/>
      </c>
      <c r="C54" s="285"/>
      <c r="D54" s="286" t="str">
        <f aca="false">IF(G54="","",CONCATENATE("Инженер СК ","
",IF(Шаблон!$C$18="","ООО ""ТранснефтьНадзор""",Шаблон!$C$18),"
",$U$60))</f>
        <v/>
      </c>
      <c r="E54" s="286"/>
      <c r="F54" s="286"/>
      <c r="G54" s="286" t="str">
        <f aca="false">IF(T54="","",IF(Шаблон!$C$21="",Шаблон!$C$20,Шаблон!$C$21))</f>
        <v/>
      </c>
      <c r="H54" s="286"/>
      <c r="I54" s="286"/>
      <c r="J54" s="286"/>
      <c r="K54" s="286"/>
      <c r="L54" s="286"/>
      <c r="M54" s="286"/>
      <c r="N54" s="286"/>
      <c r="O54" s="286"/>
      <c r="P54" s="286"/>
      <c r="Q54" s="286"/>
      <c r="R54" s="286"/>
      <c r="S54" s="286"/>
      <c r="T54" s="286" t="str">
        <f aca="false">IF(Шаблон!B94="","",CONCATENATE(Шаблон!B94," ",INDEX('Признак замечания'!$F$1:$F$28,MATCH(Шаблон!C94,'Признак замечания'!$A$1:$A$28))))</f>
        <v/>
      </c>
      <c r="U54" s="286"/>
      <c r="V54" s="286"/>
      <c r="W54" s="286"/>
      <c r="X54" s="286"/>
      <c r="Y54" s="286"/>
      <c r="Z54" s="204"/>
      <c r="AA54" s="178"/>
      <c r="AB54" s="217"/>
    </row>
    <row r="55" customFormat="false" ht="16.5" hidden="false" customHeight="true" outlineLevel="0" collapsed="false">
      <c r="A55" s="284" t="n">
        <v>47</v>
      </c>
      <c r="B55" s="285" t="str">
        <f aca="false">IF(T55="","",Шаблон!$E$5)</f>
        <v/>
      </c>
      <c r="C55" s="285"/>
      <c r="D55" s="286" t="str">
        <f aca="false">IF(G55="","",CONCATENATE("Инженер СК ","
",IF(Шаблон!$C$18="","ООО ""ТранснефтьНадзор""",Шаблон!$C$18),"
",$U$60))</f>
        <v/>
      </c>
      <c r="E55" s="286"/>
      <c r="F55" s="286"/>
      <c r="G55" s="286" t="str">
        <f aca="false">IF(T55="","",IF(Шаблон!$C$21="",Шаблон!$C$20,Шаблон!$C$21))</f>
        <v/>
      </c>
      <c r="H55" s="286"/>
      <c r="I55" s="286"/>
      <c r="J55" s="286"/>
      <c r="K55" s="286"/>
      <c r="L55" s="286"/>
      <c r="M55" s="286"/>
      <c r="N55" s="286"/>
      <c r="O55" s="286"/>
      <c r="P55" s="286"/>
      <c r="Q55" s="286"/>
      <c r="R55" s="286"/>
      <c r="S55" s="286"/>
      <c r="T55" s="286" t="str">
        <f aca="false">IF(Шаблон!B95="","",CONCATENATE(Шаблон!B95," ",INDEX('Признак замечания'!$F$1:$F$28,MATCH(Шаблон!C95,'Признак замечания'!$A$1:$A$28))))</f>
        <v/>
      </c>
      <c r="U55" s="286"/>
      <c r="V55" s="286"/>
      <c r="W55" s="286"/>
      <c r="X55" s="286"/>
      <c r="Y55" s="286"/>
      <c r="Z55" s="204"/>
      <c r="AA55" s="178"/>
      <c r="AB55" s="217"/>
    </row>
    <row r="56" customFormat="false" ht="16.5" hidden="false" customHeight="true" outlineLevel="0" collapsed="false">
      <c r="A56" s="284" t="n">
        <v>48</v>
      </c>
      <c r="B56" s="285" t="str">
        <f aca="false">IF(T56="","",Шаблон!$E$5)</f>
        <v/>
      </c>
      <c r="C56" s="285"/>
      <c r="D56" s="286" t="str">
        <f aca="false">IF(G56="","",CONCATENATE("Инженер СК ","
",IF(Шаблон!$C$18="","ООО ""ТранснефтьНадзор""",Шаблон!$C$18),"
",$U$60))</f>
        <v/>
      </c>
      <c r="E56" s="286"/>
      <c r="F56" s="286"/>
      <c r="G56" s="286" t="str">
        <f aca="false">IF(T56="","",IF(Шаблон!$C$21="",Шаблон!$C$20,Шаблон!$C$21))</f>
        <v/>
      </c>
      <c r="H56" s="286"/>
      <c r="I56" s="286"/>
      <c r="J56" s="286"/>
      <c r="K56" s="286"/>
      <c r="L56" s="286"/>
      <c r="M56" s="286"/>
      <c r="N56" s="286"/>
      <c r="O56" s="286"/>
      <c r="P56" s="286"/>
      <c r="Q56" s="286"/>
      <c r="R56" s="286"/>
      <c r="S56" s="286"/>
      <c r="T56" s="286" t="str">
        <f aca="false">IF(Шаблон!B96="","",CONCATENATE(Шаблон!B96," ",INDEX('Признак замечания'!$F$1:$F$28,MATCH(Шаблон!C96,'Признак замечания'!$A$1:$A$28))))</f>
        <v/>
      </c>
      <c r="U56" s="286"/>
      <c r="V56" s="286"/>
      <c r="W56" s="286"/>
      <c r="X56" s="286"/>
      <c r="Y56" s="286"/>
      <c r="Z56" s="204"/>
      <c r="AA56" s="178"/>
      <c r="AB56" s="217"/>
    </row>
    <row r="57" customFormat="false" ht="16.5" hidden="false" customHeight="true" outlineLevel="0" collapsed="false">
      <c r="A57" s="284" t="n">
        <v>49</v>
      </c>
      <c r="B57" s="285" t="str">
        <f aca="false">IF(T57="","",Шаблон!$E$5)</f>
        <v/>
      </c>
      <c r="C57" s="285"/>
      <c r="D57" s="286" t="str">
        <f aca="false">IF(G57="","",CONCATENATE("Инженер СК ","
",IF(Шаблон!$C$18="","ООО ""ТранснефтьНадзор""",Шаблон!$C$18),"
",$U$60))</f>
        <v/>
      </c>
      <c r="E57" s="286"/>
      <c r="F57" s="286"/>
      <c r="G57" s="286" t="str">
        <f aca="false">IF(T57="","",IF(Шаблон!$C$21="",Шаблон!$C$20,Шаблон!$C$21))</f>
        <v/>
      </c>
      <c r="H57" s="286"/>
      <c r="I57" s="286"/>
      <c r="J57" s="286"/>
      <c r="K57" s="286"/>
      <c r="L57" s="286"/>
      <c r="M57" s="286"/>
      <c r="N57" s="286"/>
      <c r="O57" s="286"/>
      <c r="P57" s="286"/>
      <c r="Q57" s="286"/>
      <c r="R57" s="286"/>
      <c r="S57" s="286"/>
      <c r="T57" s="286" t="str">
        <f aca="false">IF(Шаблон!B97="","",CONCATENATE(Шаблон!B97," ",INDEX('Признак замечания'!$F$1:$F$28,MATCH(Шаблон!C97,'Признак замечания'!$A$1:$A$28))))</f>
        <v/>
      </c>
      <c r="U57" s="286"/>
      <c r="V57" s="286"/>
      <c r="W57" s="286"/>
      <c r="X57" s="286"/>
      <c r="Y57" s="286"/>
      <c r="Z57" s="204"/>
      <c r="AA57" s="178"/>
      <c r="AB57" s="217"/>
    </row>
    <row r="58" customFormat="false" ht="79.5" hidden="false" customHeight="true" outlineLevel="0" collapsed="false">
      <c r="A58" s="284" t="n">
        <v>50</v>
      </c>
      <c r="B58" s="285" t="str">
        <f aca="false">IF(T58="","",Шаблон!$E$5)</f>
        <v/>
      </c>
      <c r="C58" s="285"/>
      <c r="D58" s="286" t="str">
        <f aca="false">IF(G58="","",CONCATENATE("Инженер СК ","
",IF(Шаблон!$C$18="","ООО ""ТранснефтьНадзор""",Шаблон!$C$18),"
",$U$60))</f>
        <v/>
      </c>
      <c r="E58" s="286"/>
      <c r="F58" s="286"/>
      <c r="G58" s="286" t="str">
        <f aca="false">IF(T58="","",IF(Шаблон!$C$21="",Шаблон!$C$20,Шаблон!$C$21))</f>
        <v/>
      </c>
      <c r="H58" s="286"/>
      <c r="I58" s="286"/>
      <c r="J58" s="286"/>
      <c r="K58" s="286"/>
      <c r="L58" s="286"/>
      <c r="M58" s="286"/>
      <c r="N58" s="286"/>
      <c r="O58" s="286"/>
      <c r="P58" s="286"/>
      <c r="Q58" s="286"/>
      <c r="R58" s="286"/>
      <c r="S58" s="286"/>
      <c r="T58" s="286" t="str">
        <f aca="false">IF(Шаблон!B98="","",CONCATENATE(Шаблон!B98," ",INDEX('Признак замечания'!$F$1:$F$28,MATCH(Шаблон!C98,'Признак замечания'!$A$1:$A$28))))</f>
        <v/>
      </c>
      <c r="U58" s="286"/>
      <c r="V58" s="286"/>
      <c r="W58" s="286"/>
      <c r="X58" s="286"/>
      <c r="Y58" s="286"/>
      <c r="Z58" s="111"/>
      <c r="AA58" s="111"/>
    </row>
    <row r="59" customFormat="false" ht="15" hidden="false" customHeight="false" outlineLevel="0" collapsed="false">
      <c r="B59" s="287"/>
      <c r="C59" s="288"/>
      <c r="D59" s="288"/>
      <c r="E59" s="288"/>
      <c r="F59" s="288"/>
      <c r="G59" s="288"/>
      <c r="H59" s="288"/>
      <c r="I59" s="288"/>
      <c r="J59" s="288"/>
      <c r="K59" s="288"/>
      <c r="L59" s="288"/>
      <c r="M59" s="288"/>
      <c r="N59" s="288"/>
      <c r="O59" s="288"/>
      <c r="P59" s="288"/>
      <c r="Q59" s="288"/>
      <c r="R59" s="289"/>
      <c r="S59" s="289"/>
      <c r="T59" s="289"/>
      <c r="U59" s="289"/>
      <c r="V59" s="289"/>
      <c r="W59" s="287"/>
      <c r="X59" s="287"/>
      <c r="Y59" s="287"/>
      <c r="Z59" s="111"/>
      <c r="AA59" s="111"/>
    </row>
    <row r="60" customFormat="false" ht="20.25" hidden="false" customHeight="true" outlineLevel="0" collapsed="false">
      <c r="B60" s="290" t="s">
        <v>220</v>
      </c>
      <c r="C60" s="290"/>
      <c r="D60" s="290"/>
      <c r="E60" s="290"/>
      <c r="F60" s="291" t="str">
        <f aca="false">IF(Шаблон!C18="","ООО ""Транснефть Надзор""",Шаблон!C18)</f>
        <v>ООО "УКС"</v>
      </c>
      <c r="G60" s="291"/>
      <c r="H60" s="291"/>
      <c r="I60" s="291"/>
      <c r="J60" s="291"/>
      <c r="K60" s="291"/>
      <c r="L60" s="291"/>
      <c r="M60" s="292"/>
      <c r="N60" s="292"/>
      <c r="O60" s="292"/>
      <c r="P60" s="293"/>
      <c r="Q60" s="293"/>
      <c r="R60" s="293"/>
      <c r="S60" s="293"/>
      <c r="T60" s="293"/>
      <c r="U60" s="294" t="str">
        <f aca="false">IF(Шаблон!G18="","",LEFT(MID(Шаблон!G18,SEARCH(" ",Шаблон!G18)+1,LEN(Шаблон!G18)-SEARCH(" ",Шаблон!G18,SEARCH(" ",Шаблон!G18)+1)))&amp;". "&amp;LEFT(MID(Шаблон!G18,SEARCH(" ",Шаблон!G18,SEARCH(" ",Шаблон!G18)+1)+1,LEN(Шаблон!G18)))&amp;". "&amp;LEFT(Шаблон!G18,SEARCH(" ",Шаблон!G18)))</f>
        <v>В. А. Баталов</v>
      </c>
      <c r="V60" s="294"/>
      <c r="W60" s="294"/>
      <c r="X60" s="294"/>
      <c r="Y60" s="294"/>
      <c r="Z60" s="111"/>
      <c r="AA60" s="111"/>
    </row>
    <row r="61" s="188" customFormat="true" ht="15.75" hidden="false" customHeight="true" outlineLevel="0" collapsed="false">
      <c r="B61" s="111"/>
      <c r="C61" s="111"/>
      <c r="D61" s="111"/>
      <c r="E61" s="111"/>
      <c r="F61" s="111"/>
      <c r="G61" s="111"/>
      <c r="H61" s="111"/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111"/>
      <c r="AA61" s="111"/>
      <c r="AB61" s="295"/>
    </row>
    <row r="62" customFormat="false" ht="15" hidden="false" customHeight="false" outlineLevel="0" collapsed="false">
      <c r="B62" s="111"/>
      <c r="C62" s="111"/>
      <c r="D62" s="111"/>
      <c r="E62" s="111"/>
      <c r="F62" s="111"/>
      <c r="G62" s="111"/>
      <c r="H62" s="111"/>
      <c r="I62" s="111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111"/>
      <c r="AA62" s="111"/>
    </row>
  </sheetData>
  <mergeCells count="477">
    <mergeCell ref="B2:Y2"/>
    <mergeCell ref="B4:Y4"/>
    <mergeCell ref="B5:Y5"/>
    <mergeCell ref="B7:C7"/>
    <mergeCell ref="D7:F7"/>
    <mergeCell ref="G7:I7"/>
    <mergeCell ref="J7:K7"/>
    <mergeCell ref="L7:M7"/>
    <mergeCell ref="N7:O7"/>
    <mergeCell ref="P7:Q7"/>
    <mergeCell ref="R7:S7"/>
    <mergeCell ref="T7:Y7"/>
    <mergeCell ref="B8:C8"/>
    <mergeCell ref="D8:F8"/>
    <mergeCell ref="G8:I8"/>
    <mergeCell ref="J8:K8"/>
    <mergeCell ref="L8:M8"/>
    <mergeCell ref="N8:O8"/>
    <mergeCell ref="P8:Q8"/>
    <mergeCell ref="R8:S8"/>
    <mergeCell ref="T8:Y8"/>
    <mergeCell ref="B9:C9"/>
    <mergeCell ref="D9:F9"/>
    <mergeCell ref="G9:I9"/>
    <mergeCell ref="J9:K9"/>
    <mergeCell ref="L9:M9"/>
    <mergeCell ref="N9:O9"/>
    <mergeCell ref="P9:Q9"/>
    <mergeCell ref="R9:S9"/>
    <mergeCell ref="T9:Y9"/>
    <mergeCell ref="B10:C10"/>
    <mergeCell ref="D10:F10"/>
    <mergeCell ref="G10:I10"/>
    <mergeCell ref="J10:K10"/>
    <mergeCell ref="L10:M10"/>
    <mergeCell ref="N10:O10"/>
    <mergeCell ref="P10:Q10"/>
    <mergeCell ref="R10:S10"/>
    <mergeCell ref="T10:Y10"/>
    <mergeCell ref="B11:C11"/>
    <mergeCell ref="D11:F11"/>
    <mergeCell ref="G11:I11"/>
    <mergeCell ref="J11:K11"/>
    <mergeCell ref="L11:M11"/>
    <mergeCell ref="N11:O11"/>
    <mergeCell ref="P11:Q11"/>
    <mergeCell ref="R11:S11"/>
    <mergeCell ref="T11:Y11"/>
    <mergeCell ref="B12:C12"/>
    <mergeCell ref="D12:F12"/>
    <mergeCell ref="G12:I12"/>
    <mergeCell ref="J12:K12"/>
    <mergeCell ref="L12:M12"/>
    <mergeCell ref="N12:O12"/>
    <mergeCell ref="P12:Q12"/>
    <mergeCell ref="R12:S12"/>
    <mergeCell ref="T12:Y12"/>
    <mergeCell ref="B13:C13"/>
    <mergeCell ref="D13:F13"/>
    <mergeCell ref="G13:I13"/>
    <mergeCell ref="J13:K13"/>
    <mergeCell ref="L13:M13"/>
    <mergeCell ref="N13:O13"/>
    <mergeCell ref="P13:Q13"/>
    <mergeCell ref="R13:S13"/>
    <mergeCell ref="T13:Y13"/>
    <mergeCell ref="B14:C14"/>
    <mergeCell ref="D14:F14"/>
    <mergeCell ref="G14:I14"/>
    <mergeCell ref="J14:K14"/>
    <mergeCell ref="L14:M14"/>
    <mergeCell ref="N14:O14"/>
    <mergeCell ref="P14:Q14"/>
    <mergeCell ref="R14:S14"/>
    <mergeCell ref="T14:Y14"/>
    <mergeCell ref="B15:C15"/>
    <mergeCell ref="D15:F15"/>
    <mergeCell ref="G15:I15"/>
    <mergeCell ref="J15:K15"/>
    <mergeCell ref="L15:M15"/>
    <mergeCell ref="N15:O15"/>
    <mergeCell ref="P15:Q15"/>
    <mergeCell ref="R15:S15"/>
    <mergeCell ref="T15:Y15"/>
    <mergeCell ref="B16:C16"/>
    <mergeCell ref="D16:F16"/>
    <mergeCell ref="G16:I16"/>
    <mergeCell ref="J16:K16"/>
    <mergeCell ref="L16:M16"/>
    <mergeCell ref="N16:O16"/>
    <mergeCell ref="P16:Q16"/>
    <mergeCell ref="R16:S16"/>
    <mergeCell ref="T16:Y16"/>
    <mergeCell ref="B17:C17"/>
    <mergeCell ref="D17:F17"/>
    <mergeCell ref="G17:I17"/>
    <mergeCell ref="J17:K17"/>
    <mergeCell ref="L17:M17"/>
    <mergeCell ref="N17:O17"/>
    <mergeCell ref="P17:Q17"/>
    <mergeCell ref="R17:S17"/>
    <mergeCell ref="T17:Y17"/>
    <mergeCell ref="B18:C18"/>
    <mergeCell ref="D18:F18"/>
    <mergeCell ref="G18:I18"/>
    <mergeCell ref="J18:K18"/>
    <mergeCell ref="L18:M18"/>
    <mergeCell ref="N18:O18"/>
    <mergeCell ref="P18:Q18"/>
    <mergeCell ref="R18:S18"/>
    <mergeCell ref="T18:Y18"/>
    <mergeCell ref="B19:C19"/>
    <mergeCell ref="D19:F19"/>
    <mergeCell ref="G19:I19"/>
    <mergeCell ref="J19:K19"/>
    <mergeCell ref="L19:M19"/>
    <mergeCell ref="N19:O19"/>
    <mergeCell ref="P19:Q19"/>
    <mergeCell ref="R19:S19"/>
    <mergeCell ref="T19:Y19"/>
    <mergeCell ref="B20:C20"/>
    <mergeCell ref="D20:F20"/>
    <mergeCell ref="G20:I20"/>
    <mergeCell ref="J20:K20"/>
    <mergeCell ref="L20:M20"/>
    <mergeCell ref="N20:O20"/>
    <mergeCell ref="P20:Q20"/>
    <mergeCell ref="R20:S20"/>
    <mergeCell ref="T20:Y20"/>
    <mergeCell ref="B21:C21"/>
    <mergeCell ref="D21:F21"/>
    <mergeCell ref="G21:I21"/>
    <mergeCell ref="J21:K21"/>
    <mergeCell ref="L21:M21"/>
    <mergeCell ref="N21:O21"/>
    <mergeCell ref="P21:Q21"/>
    <mergeCell ref="R21:S21"/>
    <mergeCell ref="T21:Y21"/>
    <mergeCell ref="B22:C22"/>
    <mergeCell ref="D22:F22"/>
    <mergeCell ref="G22:I22"/>
    <mergeCell ref="J22:K22"/>
    <mergeCell ref="L22:M22"/>
    <mergeCell ref="N22:O22"/>
    <mergeCell ref="P22:Q22"/>
    <mergeCell ref="R22:S22"/>
    <mergeCell ref="T22:Y22"/>
    <mergeCell ref="B23:C23"/>
    <mergeCell ref="D23:F23"/>
    <mergeCell ref="G23:I23"/>
    <mergeCell ref="J23:K23"/>
    <mergeCell ref="L23:M23"/>
    <mergeCell ref="N23:O23"/>
    <mergeCell ref="P23:Q23"/>
    <mergeCell ref="R23:S23"/>
    <mergeCell ref="T23:Y23"/>
    <mergeCell ref="B24:C24"/>
    <mergeCell ref="D24:F24"/>
    <mergeCell ref="G24:I24"/>
    <mergeCell ref="J24:K24"/>
    <mergeCell ref="L24:M24"/>
    <mergeCell ref="N24:O24"/>
    <mergeCell ref="P24:Q24"/>
    <mergeCell ref="R24:S24"/>
    <mergeCell ref="T24:Y24"/>
    <mergeCell ref="B25:C25"/>
    <mergeCell ref="D25:F25"/>
    <mergeCell ref="G25:I25"/>
    <mergeCell ref="J25:K25"/>
    <mergeCell ref="L25:M25"/>
    <mergeCell ref="N25:O25"/>
    <mergeCell ref="P25:Q25"/>
    <mergeCell ref="R25:S25"/>
    <mergeCell ref="T25:Y25"/>
    <mergeCell ref="B26:C26"/>
    <mergeCell ref="D26:F26"/>
    <mergeCell ref="G26:I26"/>
    <mergeCell ref="J26:K26"/>
    <mergeCell ref="L26:M26"/>
    <mergeCell ref="N26:O26"/>
    <mergeCell ref="P26:Q26"/>
    <mergeCell ref="R26:S26"/>
    <mergeCell ref="T26:Y26"/>
    <mergeCell ref="B27:C27"/>
    <mergeCell ref="D27:F27"/>
    <mergeCell ref="G27:I27"/>
    <mergeCell ref="J27:K27"/>
    <mergeCell ref="L27:M27"/>
    <mergeCell ref="N27:O27"/>
    <mergeCell ref="P27:Q27"/>
    <mergeCell ref="R27:S27"/>
    <mergeCell ref="T27:Y27"/>
    <mergeCell ref="B28:C28"/>
    <mergeCell ref="D28:F28"/>
    <mergeCell ref="G28:I28"/>
    <mergeCell ref="J28:K28"/>
    <mergeCell ref="L28:M28"/>
    <mergeCell ref="N28:O28"/>
    <mergeCell ref="P28:Q28"/>
    <mergeCell ref="R28:S28"/>
    <mergeCell ref="T28:Y28"/>
    <mergeCell ref="B29:C29"/>
    <mergeCell ref="D29:F29"/>
    <mergeCell ref="G29:I29"/>
    <mergeCell ref="J29:K29"/>
    <mergeCell ref="L29:M29"/>
    <mergeCell ref="N29:O29"/>
    <mergeCell ref="P29:Q29"/>
    <mergeCell ref="R29:S29"/>
    <mergeCell ref="T29:Y29"/>
    <mergeCell ref="B30:C30"/>
    <mergeCell ref="D30:F30"/>
    <mergeCell ref="G30:I30"/>
    <mergeCell ref="J30:K30"/>
    <mergeCell ref="L30:M30"/>
    <mergeCell ref="N30:O30"/>
    <mergeCell ref="P30:Q30"/>
    <mergeCell ref="R30:S30"/>
    <mergeCell ref="T30:Y30"/>
    <mergeCell ref="B31:C31"/>
    <mergeCell ref="D31:F31"/>
    <mergeCell ref="G31:I31"/>
    <mergeCell ref="J31:K31"/>
    <mergeCell ref="L31:M31"/>
    <mergeCell ref="N31:O31"/>
    <mergeCell ref="P31:Q31"/>
    <mergeCell ref="R31:S31"/>
    <mergeCell ref="T31:Y31"/>
    <mergeCell ref="B32:C32"/>
    <mergeCell ref="D32:F32"/>
    <mergeCell ref="G32:I32"/>
    <mergeCell ref="J32:K32"/>
    <mergeCell ref="L32:M32"/>
    <mergeCell ref="N32:O32"/>
    <mergeCell ref="P32:Q32"/>
    <mergeCell ref="R32:S32"/>
    <mergeCell ref="T32:Y32"/>
    <mergeCell ref="B33:C33"/>
    <mergeCell ref="D33:F33"/>
    <mergeCell ref="G33:I33"/>
    <mergeCell ref="J33:K33"/>
    <mergeCell ref="L33:M33"/>
    <mergeCell ref="N33:O33"/>
    <mergeCell ref="P33:Q33"/>
    <mergeCell ref="R33:S33"/>
    <mergeCell ref="T33:Y33"/>
    <mergeCell ref="Z33:AA33"/>
    <mergeCell ref="B34:C34"/>
    <mergeCell ref="D34:F34"/>
    <mergeCell ref="G34:I34"/>
    <mergeCell ref="J34:K34"/>
    <mergeCell ref="L34:M34"/>
    <mergeCell ref="N34:O34"/>
    <mergeCell ref="P34:Q34"/>
    <mergeCell ref="R34:S34"/>
    <mergeCell ref="T34:Y34"/>
    <mergeCell ref="B35:C35"/>
    <mergeCell ref="D35:F35"/>
    <mergeCell ref="G35:I35"/>
    <mergeCell ref="J35:K35"/>
    <mergeCell ref="L35:M35"/>
    <mergeCell ref="N35:O35"/>
    <mergeCell ref="P35:Q35"/>
    <mergeCell ref="R35:S35"/>
    <mergeCell ref="T35:Y35"/>
    <mergeCell ref="B36:C36"/>
    <mergeCell ref="D36:F36"/>
    <mergeCell ref="G36:I36"/>
    <mergeCell ref="J36:K36"/>
    <mergeCell ref="L36:M36"/>
    <mergeCell ref="N36:O36"/>
    <mergeCell ref="P36:Q36"/>
    <mergeCell ref="R36:S36"/>
    <mergeCell ref="T36:Y36"/>
    <mergeCell ref="B37:C37"/>
    <mergeCell ref="D37:F37"/>
    <mergeCell ref="G37:I37"/>
    <mergeCell ref="J37:K37"/>
    <mergeCell ref="L37:M37"/>
    <mergeCell ref="N37:O37"/>
    <mergeCell ref="P37:Q37"/>
    <mergeCell ref="R37:S37"/>
    <mergeCell ref="T37:Y37"/>
    <mergeCell ref="B38:C38"/>
    <mergeCell ref="D38:F38"/>
    <mergeCell ref="G38:I38"/>
    <mergeCell ref="J38:K38"/>
    <mergeCell ref="L38:M38"/>
    <mergeCell ref="N38:O38"/>
    <mergeCell ref="P38:Q38"/>
    <mergeCell ref="R38:S38"/>
    <mergeCell ref="T38:Y38"/>
    <mergeCell ref="B39:C39"/>
    <mergeCell ref="D39:F39"/>
    <mergeCell ref="G39:I39"/>
    <mergeCell ref="J39:K39"/>
    <mergeCell ref="L39:M39"/>
    <mergeCell ref="N39:O39"/>
    <mergeCell ref="P39:Q39"/>
    <mergeCell ref="R39:S39"/>
    <mergeCell ref="T39:Y39"/>
    <mergeCell ref="B40:C40"/>
    <mergeCell ref="D40:F40"/>
    <mergeCell ref="G40:I40"/>
    <mergeCell ref="J40:K40"/>
    <mergeCell ref="L40:M40"/>
    <mergeCell ref="N40:O40"/>
    <mergeCell ref="P40:Q40"/>
    <mergeCell ref="R40:S40"/>
    <mergeCell ref="T40:Y40"/>
    <mergeCell ref="B41:C41"/>
    <mergeCell ref="D41:F41"/>
    <mergeCell ref="G41:I41"/>
    <mergeCell ref="J41:K41"/>
    <mergeCell ref="L41:M41"/>
    <mergeCell ref="N41:O41"/>
    <mergeCell ref="P41:Q41"/>
    <mergeCell ref="R41:S41"/>
    <mergeCell ref="T41:Y41"/>
    <mergeCell ref="B42:C42"/>
    <mergeCell ref="D42:F42"/>
    <mergeCell ref="G42:I42"/>
    <mergeCell ref="J42:K42"/>
    <mergeCell ref="L42:M42"/>
    <mergeCell ref="N42:O42"/>
    <mergeCell ref="P42:Q42"/>
    <mergeCell ref="R42:S42"/>
    <mergeCell ref="T42:Y42"/>
    <mergeCell ref="B43:C43"/>
    <mergeCell ref="D43:F43"/>
    <mergeCell ref="G43:I43"/>
    <mergeCell ref="J43:K43"/>
    <mergeCell ref="L43:M43"/>
    <mergeCell ref="N43:O43"/>
    <mergeCell ref="P43:Q43"/>
    <mergeCell ref="R43:S43"/>
    <mergeCell ref="T43:Y43"/>
    <mergeCell ref="B44:C44"/>
    <mergeCell ref="D44:F44"/>
    <mergeCell ref="G44:I44"/>
    <mergeCell ref="J44:K44"/>
    <mergeCell ref="L44:M44"/>
    <mergeCell ref="N44:O44"/>
    <mergeCell ref="P44:Q44"/>
    <mergeCell ref="R44:S44"/>
    <mergeCell ref="T44:Y44"/>
    <mergeCell ref="B45:C45"/>
    <mergeCell ref="D45:F45"/>
    <mergeCell ref="G45:I45"/>
    <mergeCell ref="J45:K45"/>
    <mergeCell ref="L45:M45"/>
    <mergeCell ref="N45:O45"/>
    <mergeCell ref="P45:Q45"/>
    <mergeCell ref="R45:S45"/>
    <mergeCell ref="T45:Y45"/>
    <mergeCell ref="B46:C46"/>
    <mergeCell ref="D46:F46"/>
    <mergeCell ref="G46:I46"/>
    <mergeCell ref="J46:K46"/>
    <mergeCell ref="L46:M46"/>
    <mergeCell ref="N46:O46"/>
    <mergeCell ref="P46:Q46"/>
    <mergeCell ref="R46:S46"/>
    <mergeCell ref="T46:Y46"/>
    <mergeCell ref="B47:C47"/>
    <mergeCell ref="D47:F47"/>
    <mergeCell ref="G47:I47"/>
    <mergeCell ref="J47:K47"/>
    <mergeCell ref="L47:M47"/>
    <mergeCell ref="N47:O47"/>
    <mergeCell ref="P47:Q47"/>
    <mergeCell ref="R47:S47"/>
    <mergeCell ref="T47:Y47"/>
    <mergeCell ref="B48:C48"/>
    <mergeCell ref="D48:F48"/>
    <mergeCell ref="G48:I48"/>
    <mergeCell ref="J48:K48"/>
    <mergeCell ref="L48:M48"/>
    <mergeCell ref="N48:O48"/>
    <mergeCell ref="P48:Q48"/>
    <mergeCell ref="R48:S48"/>
    <mergeCell ref="T48:Y48"/>
    <mergeCell ref="B49:C49"/>
    <mergeCell ref="D49:F49"/>
    <mergeCell ref="G49:I49"/>
    <mergeCell ref="J49:K49"/>
    <mergeCell ref="L49:M49"/>
    <mergeCell ref="N49:O49"/>
    <mergeCell ref="P49:Q49"/>
    <mergeCell ref="R49:S49"/>
    <mergeCell ref="T49:Y49"/>
    <mergeCell ref="B50:C50"/>
    <mergeCell ref="D50:F50"/>
    <mergeCell ref="G50:I50"/>
    <mergeCell ref="J50:K50"/>
    <mergeCell ref="L50:M50"/>
    <mergeCell ref="N50:O50"/>
    <mergeCell ref="P50:Q50"/>
    <mergeCell ref="R50:S50"/>
    <mergeCell ref="T50:Y50"/>
    <mergeCell ref="B51:C51"/>
    <mergeCell ref="D51:F51"/>
    <mergeCell ref="G51:I51"/>
    <mergeCell ref="J51:K51"/>
    <mergeCell ref="L51:M51"/>
    <mergeCell ref="N51:O51"/>
    <mergeCell ref="P51:Q51"/>
    <mergeCell ref="R51:S51"/>
    <mergeCell ref="T51:Y51"/>
    <mergeCell ref="B52:C52"/>
    <mergeCell ref="D52:F52"/>
    <mergeCell ref="G52:I52"/>
    <mergeCell ref="J52:K52"/>
    <mergeCell ref="L52:M52"/>
    <mergeCell ref="N52:O52"/>
    <mergeCell ref="P52:Q52"/>
    <mergeCell ref="R52:S52"/>
    <mergeCell ref="T52:Y52"/>
    <mergeCell ref="B53:C53"/>
    <mergeCell ref="D53:F53"/>
    <mergeCell ref="G53:I53"/>
    <mergeCell ref="J53:K53"/>
    <mergeCell ref="L53:M53"/>
    <mergeCell ref="N53:O53"/>
    <mergeCell ref="P53:Q53"/>
    <mergeCell ref="R53:S53"/>
    <mergeCell ref="T53:Y53"/>
    <mergeCell ref="B54:C54"/>
    <mergeCell ref="D54:F54"/>
    <mergeCell ref="G54:I54"/>
    <mergeCell ref="J54:K54"/>
    <mergeCell ref="L54:M54"/>
    <mergeCell ref="N54:O54"/>
    <mergeCell ref="P54:Q54"/>
    <mergeCell ref="R54:S54"/>
    <mergeCell ref="T54:Y54"/>
    <mergeCell ref="B55:C55"/>
    <mergeCell ref="D55:F55"/>
    <mergeCell ref="G55:I55"/>
    <mergeCell ref="J55:K55"/>
    <mergeCell ref="L55:M55"/>
    <mergeCell ref="N55:O55"/>
    <mergeCell ref="P55:Q55"/>
    <mergeCell ref="R55:S55"/>
    <mergeCell ref="T55:Y55"/>
    <mergeCell ref="B56:C56"/>
    <mergeCell ref="D56:F56"/>
    <mergeCell ref="G56:I56"/>
    <mergeCell ref="J56:K56"/>
    <mergeCell ref="L56:M56"/>
    <mergeCell ref="N56:O56"/>
    <mergeCell ref="P56:Q56"/>
    <mergeCell ref="R56:S56"/>
    <mergeCell ref="T56:Y56"/>
    <mergeCell ref="B57:C57"/>
    <mergeCell ref="D57:F57"/>
    <mergeCell ref="G57:I57"/>
    <mergeCell ref="J57:K57"/>
    <mergeCell ref="L57:M57"/>
    <mergeCell ref="N57:O57"/>
    <mergeCell ref="P57:Q57"/>
    <mergeCell ref="R57:S57"/>
    <mergeCell ref="T57:Y57"/>
    <mergeCell ref="B58:C58"/>
    <mergeCell ref="D58:F58"/>
    <mergeCell ref="G58:I58"/>
    <mergeCell ref="J58:K58"/>
    <mergeCell ref="L58:M58"/>
    <mergeCell ref="N58:O58"/>
    <mergeCell ref="P58:Q58"/>
    <mergeCell ref="R58:S58"/>
    <mergeCell ref="T58:Y58"/>
    <mergeCell ref="B60:E60"/>
    <mergeCell ref="F60:L60"/>
    <mergeCell ref="Q60:R60"/>
    <mergeCell ref="S60:T60"/>
    <mergeCell ref="U60:Y60"/>
  </mergeCells>
  <dataValidations count="1">
    <dataValidation allowBlank="true" operator="between" prompt="заполнить" showDropDown="false" showErrorMessage="true" showInputMessage="true" sqref="L9:S58" type="none">
      <formula1>0</formula1>
      <formula2>0</formula2>
    </dataValidation>
  </dataValidations>
  <printOptions headings="false" gridLines="false" gridLinesSet="true" horizontalCentered="true" verticalCentered="true"/>
  <pageMargins left="0.315277777777778" right="0.315277777777778" top="0.590277777777778" bottom="0.39375" header="0.511805555555555" footer="0.511805555555555"/>
  <pageSetup paperSize="9" scale="100" firstPageNumber="0" fitToWidth="1" fitToHeight="67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BDD7EE"/>
    <pageSetUpPr fitToPage="false"/>
  </sheetPr>
  <dimension ref="A1:Z90"/>
  <sheetViews>
    <sheetView showFormulas="false" showGridLines="true" showRowColHeaders="true" showZeros="true" rightToLeft="false" tabSelected="false" showOutlineSymbols="true" defaultGridColor="true" view="pageBreakPreview" topLeftCell="A1" colorId="64" zoomScale="55" zoomScaleNormal="80" zoomScalePageLayoutView="55" workbookViewId="0">
      <selection pane="topLeft" activeCell="H83" activeCellId="0" sqref="H83"/>
    </sheetView>
  </sheetViews>
  <sheetFormatPr defaultRowHeight="15" zeroHeight="false" outlineLevelRow="0" outlineLevelCol="0"/>
  <cols>
    <col collapsed="false" customWidth="true" hidden="false" outlineLevel="0" max="5" min="1" style="0" width="5.85"/>
    <col collapsed="false" customWidth="true" hidden="false" outlineLevel="0" max="6" min="6" style="0" width="6.85"/>
    <col collapsed="false" customWidth="true" hidden="false" outlineLevel="0" max="7" min="7" style="0" width="5.85"/>
    <col collapsed="false" customWidth="true" hidden="false" outlineLevel="0" max="23" min="8" style="0" width="5.7"/>
    <col collapsed="false" customWidth="true" hidden="false" outlineLevel="0" max="24" min="24" style="296" width="25.15"/>
    <col collapsed="false" customWidth="true" hidden="false" outlineLevel="0" max="25" min="25" style="0" width="84.14"/>
    <col collapsed="false" customWidth="true" hidden="false" outlineLevel="0" max="26" min="26" style="0" width="52.57"/>
    <col collapsed="false" customWidth="true" hidden="false" outlineLevel="0" max="27" min="27" style="0" width="13.85"/>
    <col collapsed="false" customWidth="true" hidden="false" outlineLevel="0" max="1025" min="28" style="0" width="9.14"/>
  </cols>
  <sheetData>
    <row r="1" customFormat="false" ht="16.5" hidden="false" customHeight="true" outlineLevel="0" collapsed="false">
      <c r="A1" s="106"/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7"/>
      <c r="O1" s="107"/>
      <c r="P1" s="107"/>
      <c r="Q1" s="107"/>
      <c r="R1" s="107"/>
      <c r="S1" s="107"/>
      <c r="T1" s="107"/>
      <c r="U1" s="107"/>
      <c r="V1" s="107"/>
      <c r="W1" s="106"/>
      <c r="X1" s="297" t="s">
        <v>221</v>
      </c>
      <c r="Y1" s="162"/>
      <c r="Z1" s="203"/>
    </row>
    <row r="2" customFormat="false" ht="16.5" hidden="false" customHeight="true" outlineLevel="0" collapsed="false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9" t="s">
        <v>114</v>
      </c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297"/>
      <c r="Y2" s="162"/>
    </row>
    <row r="3" customFormat="false" ht="21" hidden="false" customHeight="true" outlineLevel="0" collapsed="false">
      <c r="A3" s="110"/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297"/>
      <c r="Y3" s="162"/>
    </row>
    <row r="4" customFormat="false" ht="18.75" hidden="false" customHeight="true" outlineLevel="0" collapsed="false">
      <c r="A4" s="110"/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2" t="str">
        <f aca="false">IF(Шаблон!H1="","",Шаблон!H1)</f>
        <v>Обособленное подразделение "Казанское управление строительного контроля"</v>
      </c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298"/>
      <c r="Y4" s="162"/>
    </row>
    <row r="5" customFormat="false" ht="24" hidden="false" customHeight="true" outlineLevel="0" collapsed="false">
      <c r="A5" s="110"/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298"/>
      <c r="Y5" s="162"/>
    </row>
    <row r="6" customFormat="false" ht="15" hidden="false" customHeight="false" outlineLevel="0" collapsed="false">
      <c r="A6" s="113" t="str">
        <f aca="false">IF(Шаблон!H2="","",Шаблон!H2)</f>
        <v>420061 г.Казань Ул. Николая Ершова д .2/1</v>
      </c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298"/>
      <c r="Y6" s="162"/>
    </row>
    <row r="7" customFormat="false" ht="50.25" hidden="false" customHeight="true" outlineLevel="0" collapsed="false">
      <c r="A7" s="299" t="str">
        <f aca="false">IF(Шаблон!C7="","",Шаблон!C7)</f>
        <v>Замена участка МН Альметьевск-Куйбышев 1, участок Альметьевск-Самара I (7-276 км) (60,63-74 км; 88,69-101,37 км; 103,16-105,12 км), Ду-800 мм. Реконструкция</v>
      </c>
      <c r="B7" s="299"/>
      <c r="C7" s="299"/>
      <c r="D7" s="299"/>
      <c r="E7" s="299"/>
      <c r="F7" s="299"/>
      <c r="G7" s="299"/>
      <c r="H7" s="299"/>
      <c r="I7" s="299"/>
      <c r="J7" s="299"/>
      <c r="K7" s="299"/>
      <c r="L7" s="299"/>
      <c r="M7" s="299"/>
      <c r="N7" s="299"/>
      <c r="O7" s="299"/>
      <c r="P7" s="299"/>
      <c r="Q7" s="299"/>
      <c r="R7" s="299"/>
      <c r="S7" s="299"/>
      <c r="T7" s="299"/>
      <c r="U7" s="299"/>
      <c r="V7" s="299"/>
      <c r="W7" s="299"/>
      <c r="X7" s="300"/>
      <c r="Y7" s="178"/>
    </row>
    <row r="8" customFormat="false" ht="9.75" hidden="false" customHeight="true" outlineLevel="0" collapsed="false">
      <c r="A8" s="118"/>
      <c r="B8" s="118"/>
      <c r="C8" s="118"/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9"/>
      <c r="Q8" s="119"/>
      <c r="R8" s="119"/>
      <c r="S8" s="119"/>
      <c r="T8" s="119"/>
      <c r="U8" s="119"/>
      <c r="V8" s="119"/>
      <c r="W8" s="119"/>
      <c r="X8" s="300"/>
      <c r="Y8" s="178"/>
    </row>
    <row r="9" customFormat="false" ht="24.75" hidden="false" customHeight="true" outlineLevel="0" collapsed="false">
      <c r="A9" s="301" t="n">
        <f aca="false">IF(Шаблон!E5="","",Шаблон!E5)</f>
        <v>43871.625</v>
      </c>
      <c r="B9" s="301"/>
      <c r="C9" s="301"/>
      <c r="D9" s="301"/>
      <c r="E9" s="301"/>
      <c r="F9" s="121" t="n">
        <v>0.75</v>
      </c>
      <c r="G9" s="121"/>
      <c r="H9" s="121"/>
      <c r="I9" s="302"/>
      <c r="J9" s="302"/>
      <c r="K9" s="122"/>
      <c r="L9" s="122"/>
      <c r="M9" s="122"/>
      <c r="N9" s="303"/>
      <c r="O9" s="303"/>
      <c r="P9" s="303"/>
      <c r="Q9" s="303"/>
      <c r="R9" s="303"/>
      <c r="S9" s="303"/>
      <c r="T9" s="303"/>
      <c r="U9" s="303"/>
      <c r="V9" s="303"/>
      <c r="W9" s="303"/>
      <c r="X9" s="304"/>
      <c r="Y9" s="305"/>
    </row>
    <row r="10" customFormat="false" ht="24.75" hidden="false" customHeight="true" outlineLevel="0" collapsed="false">
      <c r="A10" s="306" t="s">
        <v>222</v>
      </c>
      <c r="B10" s="306"/>
      <c r="C10" s="306"/>
      <c r="D10" s="306"/>
      <c r="E10" s="306"/>
      <c r="F10" s="207" t="s">
        <v>223</v>
      </c>
      <c r="G10" s="207"/>
      <c r="H10" s="207"/>
      <c r="I10" s="307"/>
      <c r="J10" s="307"/>
      <c r="K10" s="307"/>
      <c r="L10" s="307"/>
      <c r="M10" s="307"/>
      <c r="N10" s="207" t="s">
        <v>224</v>
      </c>
      <c r="O10" s="207"/>
      <c r="P10" s="207"/>
      <c r="Q10" s="207"/>
      <c r="R10" s="207"/>
      <c r="S10" s="207"/>
      <c r="T10" s="207"/>
      <c r="U10" s="207"/>
      <c r="V10" s="207"/>
      <c r="W10" s="207"/>
      <c r="X10" s="300"/>
      <c r="Y10" s="178"/>
    </row>
    <row r="11" customFormat="false" ht="30" hidden="false" customHeight="true" outlineLevel="0" collapsed="false">
      <c r="A11" s="308" t="s">
        <v>225</v>
      </c>
      <c r="B11" s="308"/>
      <c r="C11" s="308"/>
      <c r="D11" s="308"/>
      <c r="E11" s="308"/>
      <c r="F11" s="308"/>
      <c r="G11" s="308"/>
      <c r="H11" s="308"/>
      <c r="I11" s="308"/>
      <c r="J11" s="308"/>
      <c r="K11" s="308"/>
      <c r="L11" s="308"/>
      <c r="M11" s="308"/>
      <c r="N11" s="308"/>
      <c r="O11" s="308"/>
      <c r="P11" s="308"/>
      <c r="Q11" s="308"/>
      <c r="R11" s="308"/>
      <c r="S11" s="308"/>
      <c r="T11" s="308"/>
      <c r="U11" s="308"/>
      <c r="V11" s="308"/>
      <c r="W11" s="308"/>
      <c r="X11" s="300"/>
      <c r="Y11" s="178"/>
    </row>
    <row r="12" customFormat="false" ht="28.5" hidden="false" customHeight="true" outlineLevel="0" collapsed="false">
      <c r="A12" s="309" t="str">
        <f aca="false">CONCATENATE("об отсутствии объекта фотодокументирования к акту-",IF(Шаблон!D8="Предписание","предписанию","предупреждению"))</f>
        <v>об отсутствии объекта фотодокументирования к акту-предупреждению</v>
      </c>
      <c r="B12" s="309"/>
      <c r="C12" s="309"/>
      <c r="D12" s="309"/>
      <c r="E12" s="309"/>
      <c r="F12" s="309"/>
      <c r="G12" s="309"/>
      <c r="H12" s="309"/>
      <c r="I12" s="309"/>
      <c r="J12" s="309"/>
      <c r="K12" s="309"/>
      <c r="L12" s="309"/>
      <c r="M12" s="309"/>
      <c r="N12" s="309"/>
      <c r="O12" s="309"/>
      <c r="P12" s="309"/>
      <c r="Q12" s="309"/>
      <c r="R12" s="309"/>
      <c r="S12" s="309"/>
      <c r="T12" s="309"/>
      <c r="U12" s="309"/>
      <c r="V12" s="309"/>
      <c r="W12" s="309"/>
      <c r="X12" s="300"/>
      <c r="Y12" s="178"/>
    </row>
    <row r="13" customFormat="false" ht="26.25" hidden="false" customHeight="true" outlineLevel="0" collapsed="false">
      <c r="A13" s="310" t="str">
        <f aca="false">IF(Шаблон!C10="","",CONCATENATE("№ ",Шаблон!C10))</f>
        <v>№ ТПК-ТПР-001-005896-0314--У</v>
      </c>
      <c r="B13" s="310"/>
      <c r="C13" s="310"/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0"/>
      <c r="Q13" s="310"/>
      <c r="R13" s="310"/>
      <c r="S13" s="310"/>
      <c r="T13" s="310"/>
      <c r="U13" s="310"/>
      <c r="V13" s="310"/>
      <c r="W13" s="310"/>
      <c r="X13" s="311"/>
      <c r="Y13" s="178"/>
    </row>
    <row r="14" customFormat="false" ht="24.75" hidden="false" customHeight="true" outlineLevel="0" collapsed="false">
      <c r="A14" s="132"/>
      <c r="B14" s="137"/>
      <c r="C14" s="137"/>
      <c r="D14" s="137"/>
      <c r="E14" s="137"/>
      <c r="F14" s="132"/>
      <c r="G14" s="132"/>
      <c r="H14" s="132"/>
      <c r="I14" s="132"/>
      <c r="J14" s="132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311"/>
      <c r="Y14" s="178"/>
    </row>
    <row r="15" customFormat="false" ht="24.75" hidden="false" customHeight="true" outlineLevel="0" collapsed="false">
      <c r="A15" s="312" t="str">
        <f aca="false">CONCATENATE("Мною - ",Шаблон!E18,", ",IF(Шаблон!C18="","ООО ""ТранснефтьНадзор""",Шаблон!C18))</f>
        <v>Мною - Инженер по строительному контролю, ООО "УКС"</v>
      </c>
      <c r="B15" s="312"/>
      <c r="C15" s="312"/>
      <c r="D15" s="312"/>
      <c r="E15" s="312"/>
      <c r="F15" s="312"/>
      <c r="G15" s="312"/>
      <c r="H15" s="312"/>
      <c r="I15" s="312"/>
      <c r="J15" s="312"/>
      <c r="K15" s="312"/>
      <c r="L15" s="312"/>
      <c r="M15" s="312"/>
      <c r="N15" s="312"/>
      <c r="O15" s="312"/>
      <c r="P15" s="312"/>
      <c r="Q15" s="312"/>
      <c r="R15" s="312"/>
      <c r="S15" s="312" t="str">
        <f aca="false">IF(Шаблон!G18="","",LEFT(Шаблон!G18,SEARCH(" ",Шаблон!G18))&amp;LEFT(MID(Шаблон!G18,SEARCH(" ",Шаблон!G18)+1,LEN(Шаблон!G18)-SEARCH(" ",Шаблон!G18,SEARCH(" ",Шаблон!G18)+1)))&amp;". "&amp;LEFT(MID(Шаблон!G18,SEARCH(" ",Шаблон!G18,SEARCH(" ",Шаблон!G18)+1)+1,LEN(Шаблон!G18)))&amp;".")</f>
        <v>Баталов В. А.</v>
      </c>
      <c r="T15" s="312"/>
      <c r="U15" s="312"/>
      <c r="V15" s="312"/>
      <c r="W15" s="312"/>
      <c r="X15" s="300"/>
      <c r="Y15" s="178"/>
    </row>
    <row r="16" customFormat="false" ht="20.25" hidden="false" customHeight="true" outlineLevel="0" collapsed="false">
      <c r="A16" s="313" t="s">
        <v>125</v>
      </c>
      <c r="B16" s="313"/>
      <c r="C16" s="313"/>
      <c r="D16" s="313"/>
      <c r="E16" s="313"/>
      <c r="F16" s="313"/>
      <c r="G16" s="313"/>
      <c r="H16" s="313"/>
      <c r="I16" s="313"/>
      <c r="J16" s="313"/>
      <c r="K16" s="313"/>
      <c r="L16" s="313"/>
      <c r="M16" s="313"/>
      <c r="N16" s="313"/>
      <c r="O16" s="313"/>
      <c r="P16" s="313"/>
      <c r="Q16" s="313"/>
      <c r="R16" s="313"/>
      <c r="S16" s="313"/>
      <c r="T16" s="313"/>
      <c r="U16" s="313"/>
      <c r="V16" s="313"/>
      <c r="W16" s="313"/>
      <c r="X16" s="300"/>
      <c r="Y16" s="178"/>
    </row>
    <row r="17" customFormat="false" ht="20.25" hidden="false" customHeight="true" outlineLevel="0" collapsed="false">
      <c r="A17" s="312" t="str">
        <f aca="false">CONCATENATE("Представитель заказчика - ",Шаблон!E14,", ",Шаблон!C14)</f>
        <v>Представитель заказчика - Начальник ЛАЭС НПС "Елизаветинка" РРНУ, АО "Транснефть - Прикамье"</v>
      </c>
      <c r="B17" s="312"/>
      <c r="C17" s="312"/>
      <c r="D17" s="312"/>
      <c r="E17" s="312"/>
      <c r="F17" s="312"/>
      <c r="G17" s="312"/>
      <c r="H17" s="312"/>
      <c r="I17" s="312"/>
      <c r="J17" s="312"/>
      <c r="K17" s="312"/>
      <c r="L17" s="312"/>
      <c r="M17" s="312"/>
      <c r="N17" s="312"/>
      <c r="O17" s="312"/>
      <c r="P17" s="312"/>
      <c r="Q17" s="312"/>
      <c r="R17" s="312"/>
      <c r="S17" s="314" t="str">
        <f aca="false">IF(Шаблон!G14="","",LEFT(Шаблон!G14,SEARCH(" ",Шаблон!G14))&amp;LEFT(MID(Шаблон!G14,SEARCH(" ",Шаблон!G14)+1,LEN(Шаблон!G14)-SEARCH(" ",Шаблон!G14,SEARCH(" ",Шаблон!G14)+1)))&amp;". "&amp;LEFT(MID(Шаблон!G14,SEARCH(" ",Шаблон!G14,SEARCH(" ",Шаблон!G14)+1)+1,LEN(Шаблон!G14)))&amp;".")</f>
        <v>Кудряшов В. В.</v>
      </c>
      <c r="T17" s="314"/>
      <c r="U17" s="314"/>
      <c r="V17" s="314"/>
      <c r="W17" s="314"/>
      <c r="X17" s="300"/>
      <c r="Y17" s="178"/>
    </row>
    <row r="18" customFormat="false" ht="20.25" hidden="false" customHeight="true" outlineLevel="0" collapsed="false">
      <c r="A18" s="312" t="str">
        <f aca="false">CONCATENATE("Представитель авторского надзора - ",Шаблон!E13,", ",Шаблон!C13)</f>
        <v>Представитель авторского надзора - Отсутствует согласно графика,</v>
      </c>
      <c r="B18" s="312"/>
      <c r="C18" s="312"/>
      <c r="D18" s="312"/>
      <c r="E18" s="312"/>
      <c r="F18" s="312"/>
      <c r="G18" s="312"/>
      <c r="H18" s="312"/>
      <c r="I18" s="312"/>
      <c r="J18" s="312"/>
      <c r="K18" s="312"/>
      <c r="L18" s="312"/>
      <c r="M18" s="312"/>
      <c r="N18" s="312"/>
      <c r="O18" s="312"/>
      <c r="P18" s="312"/>
      <c r="Q18" s="312"/>
      <c r="R18" s="312"/>
      <c r="S18" s="314" t="str">
        <f aca="false">IF(Шаблон!G13="","",LEFT(Шаблон!G13,SEARCH(" ",Шаблон!G13))&amp;LEFT(MID(Шаблон!G13,SEARCH(" ",Шаблон!G13)+1,LEN(Шаблон!G13)-SEARCH(" ",Шаблон!G13,SEARCH(" ",Шаблон!G13)+1)))&amp;". "&amp;LEFT(MID(Шаблон!G13,SEARCH(" ",Шаблон!G13,SEARCH(" ",Шаблон!G13)+1)+1,LEN(Шаблон!G13)))&amp;".")</f>
        <v/>
      </c>
      <c r="T18" s="314"/>
      <c r="U18" s="314"/>
      <c r="V18" s="314"/>
      <c r="W18" s="314"/>
      <c r="X18" s="300"/>
      <c r="Y18" s="178"/>
    </row>
    <row r="19" customFormat="false" ht="20.25" hidden="false" customHeight="true" outlineLevel="0" collapsed="false">
      <c r="A19" s="312" t="str">
        <f aca="false">CONCATENATE("Представитель подрядной организации - ",Шаблон!E20,", ",Шаблон!C20)</f>
        <v>Представитель подрядной организации - Мастер СМР, ООО "Спецстройсервис"</v>
      </c>
      <c r="B19" s="312"/>
      <c r="C19" s="312"/>
      <c r="D19" s="312"/>
      <c r="E19" s="312"/>
      <c r="F19" s="312"/>
      <c r="G19" s="312"/>
      <c r="H19" s="312"/>
      <c r="I19" s="312"/>
      <c r="J19" s="312"/>
      <c r="K19" s="312"/>
      <c r="L19" s="312"/>
      <c r="M19" s="312"/>
      <c r="N19" s="312"/>
      <c r="O19" s="312"/>
      <c r="P19" s="312"/>
      <c r="Q19" s="312"/>
      <c r="R19" s="312"/>
      <c r="S19" s="314" t="str">
        <f aca="false">IF(Шаблон!G20="","",LEFT(Шаблон!G20,SEARCH(" ",Шаблон!G20))&amp;LEFT(MID(Шаблон!G20,SEARCH(" ",Шаблон!G20)+1,LEN(Шаблон!G20)-SEARCH(" ",Шаблон!G20,SEARCH(" ",Шаблон!G20)+1)))&amp;". "&amp;LEFT(MID(Шаблон!G20,SEARCH(" ",Шаблон!G20,SEARCH(" ",Шаблон!G20)+1)+1,LEN(Шаблон!G20)))&amp;".")</f>
        <v>Хафизов И. И.</v>
      </c>
      <c r="T19" s="314"/>
      <c r="U19" s="314"/>
      <c r="V19" s="314"/>
      <c r="W19" s="314"/>
      <c r="X19" s="315" t="s">
        <v>226</v>
      </c>
      <c r="Y19" s="178"/>
    </row>
    <row r="20" customFormat="false" ht="20.25" hidden="false" customHeight="true" outlineLevel="0" collapsed="false">
      <c r="A20" s="312" t="str">
        <f aca="false">CONCATENATE("Представитель субподрядной организации - ",Шаблон!E21,", ",Шаблон!C21)</f>
        <v>Представитель субподрядной организации - Инженер Дефектоскопист, ООО "Инженерный Центр "Гамма"</v>
      </c>
      <c r="B20" s="312"/>
      <c r="C20" s="312"/>
      <c r="D20" s="312"/>
      <c r="E20" s="312"/>
      <c r="F20" s="312"/>
      <c r="G20" s="312"/>
      <c r="H20" s="312"/>
      <c r="I20" s="312"/>
      <c r="J20" s="312"/>
      <c r="K20" s="312"/>
      <c r="L20" s="312"/>
      <c r="M20" s="312"/>
      <c r="N20" s="312"/>
      <c r="O20" s="312"/>
      <c r="P20" s="312"/>
      <c r="Q20" s="312"/>
      <c r="R20" s="312"/>
      <c r="S20" s="314" t="str">
        <f aca="false">IF(Шаблон!G21="","",LEFT(Шаблон!G21,SEARCH(" ",Шаблон!G21))&amp;LEFT(MID(Шаблон!G21,SEARCH(" ",Шаблон!G21)+1,LEN(Шаблон!G21)-SEARCH(" ",Шаблон!G21,SEARCH(" ",Шаблон!G21)+1)))&amp;". "&amp;LEFT(MID(Шаблон!G21,SEARCH(" ",Шаблон!G21,SEARCH(" ",Шаблон!G21)+1)+1,LEN(Шаблон!G21)))&amp;".")</f>
        <v>Рахимов Р. Р.</v>
      </c>
      <c r="T20" s="314"/>
      <c r="U20" s="314"/>
      <c r="V20" s="314"/>
      <c r="W20" s="314"/>
      <c r="X20" s="315"/>
      <c r="Y20" s="178"/>
    </row>
    <row r="21" customFormat="false" ht="60" hidden="false" customHeight="true" outlineLevel="0" collapsed="false">
      <c r="A21" s="316" t="str">
        <f aca="false">CONCATENATE("Составлен настоящий акт о том, что в период с ",,TEXT(Шаблон!C3,"ДД.ММ.ГГГГ")," по ",TEXT(Шаблон!E3,"ДД.ММ.ГГГГ")," в результате текущего обследования по объекту  ",Шаблон!C7," выявлены следующие нарушения:")</f>
        <v>Составлен настоящий акт о том, что в период с 10.02.2020 по 10.02.2020 в результате текущего обследования по объекту  Замена участка МН Альметьевск-Куйбышев 1, участок Альметьевск-Самара I (7-276 км) (60,63-74 км; 88,69-101,37 км; 103,16-105,12 км), Ду-800 мм. Реконструкция выявлены следующие нарушения:</v>
      </c>
      <c r="B21" s="316"/>
      <c r="C21" s="316"/>
      <c r="D21" s="316"/>
      <c r="E21" s="316"/>
      <c r="F21" s="316"/>
      <c r="G21" s="316"/>
      <c r="H21" s="316"/>
      <c r="I21" s="316"/>
      <c r="J21" s="316"/>
      <c r="K21" s="316"/>
      <c r="L21" s="316"/>
      <c r="M21" s="316"/>
      <c r="N21" s="316"/>
      <c r="O21" s="316"/>
      <c r="P21" s="316"/>
      <c r="Q21" s="316"/>
      <c r="R21" s="316"/>
      <c r="S21" s="316"/>
      <c r="T21" s="316"/>
      <c r="U21" s="316"/>
      <c r="V21" s="316"/>
      <c r="W21" s="316"/>
      <c r="X21" s="315"/>
      <c r="Y21" s="178"/>
    </row>
    <row r="22" s="59" customFormat="true" ht="16.5" hidden="false" customHeight="true" outlineLevel="0" collapsed="false">
      <c r="A22" s="225" t="n">
        <v>1</v>
      </c>
      <c r="B22" s="212" t="str">
        <f aca="false">IF(Шаблон!B49="","",CONCATENATE(Шаблон!B49," ",INDEX('Признак замечания'!$F$1:$F$28,MATCH(Шаблон!C49,'Признак замечания'!$A$1:$A$28))))</f>
        <v>1. При проверке исполнительной документации ЛНК подрядной организации ООО «Инженерный центр "Гамма"», не обеспечена сохранность следующей документации, а именно: - до передачи радиографических снимков заказчику не предоставлен акт проведения ежемесячного теста на остаточный тиосульфат за январь 2020г (5% от общего числа снимков). Общее количество снимков составляет 106 шт. [13]</v>
      </c>
      <c r="C22" s="212"/>
      <c r="D22" s="212"/>
      <c r="E22" s="212"/>
      <c r="F22" s="212"/>
      <c r="G22" s="212"/>
      <c r="H22" s="212"/>
      <c r="I22" s="212"/>
      <c r="J22" s="212"/>
      <c r="K22" s="212"/>
      <c r="L22" s="212"/>
      <c r="M22" s="212"/>
      <c r="N22" s="212"/>
      <c r="O22" s="212"/>
      <c r="P22" s="212"/>
      <c r="Q22" s="212"/>
      <c r="R22" s="212"/>
      <c r="S22" s="212"/>
      <c r="T22" s="212"/>
      <c r="U22" s="212"/>
      <c r="V22" s="212"/>
      <c r="W22" s="212"/>
      <c r="X22" s="317" t="n">
        <v>1</v>
      </c>
      <c r="Y22" s="204" t="n">
        <f aca="false">IF(X22=1,A22,"")</f>
        <v>1</v>
      </c>
    </row>
    <row r="23" s="59" customFormat="true" ht="16.5" hidden="false" customHeight="true" outlineLevel="0" collapsed="false">
      <c r="A23" s="225" t="n">
        <v>2</v>
      </c>
      <c r="B23" s="212" t="str">
        <f aca="false">IF(Шаблон!B50="","",CONCATENATE(Шаблон!B50," ",INDEX('Признак замечания'!$F$1:$F$28,MATCH(Шаблон!C50,'Признак замечания'!$A$1:$A$28))))</f>
        <v/>
      </c>
      <c r="C23" s="212"/>
      <c r="D23" s="212"/>
      <c r="E23" s="212"/>
      <c r="F23" s="212"/>
      <c r="G23" s="212"/>
      <c r="H23" s="212"/>
      <c r="I23" s="212"/>
      <c r="J23" s="212"/>
      <c r="K23" s="212"/>
      <c r="L23" s="212"/>
      <c r="M23" s="212"/>
      <c r="N23" s="212"/>
      <c r="O23" s="212"/>
      <c r="P23" s="212"/>
      <c r="Q23" s="212"/>
      <c r="R23" s="212"/>
      <c r="S23" s="212"/>
      <c r="T23" s="212"/>
      <c r="U23" s="212"/>
      <c r="V23" s="212"/>
      <c r="W23" s="212"/>
      <c r="X23" s="317"/>
      <c r="Y23" s="204" t="n">
        <f aca="false">IF(X23=1,CONCATENATE(Y22,", ",A23),Y22)</f>
        <v>1</v>
      </c>
    </row>
    <row r="24" s="59" customFormat="true" ht="16.5" hidden="false" customHeight="true" outlineLevel="0" collapsed="false">
      <c r="A24" s="225" t="n">
        <v>3</v>
      </c>
      <c r="B24" s="212" t="str">
        <f aca="false">IF(Шаблон!B51="","",CONCATENATE(Шаблон!B51," ",INDEX('Признак замечания'!$F$1:$F$28,MATCH(Шаблон!C51,'Признак замечания'!$A$1:$A$28))))</f>
        <v/>
      </c>
      <c r="C24" s="212"/>
      <c r="D24" s="212"/>
      <c r="E24" s="212"/>
      <c r="F24" s="212"/>
      <c r="G24" s="212"/>
      <c r="H24" s="212"/>
      <c r="I24" s="212"/>
      <c r="J24" s="212"/>
      <c r="K24" s="212"/>
      <c r="L24" s="212"/>
      <c r="M24" s="212"/>
      <c r="N24" s="212"/>
      <c r="O24" s="212"/>
      <c r="P24" s="212"/>
      <c r="Q24" s="212"/>
      <c r="R24" s="212"/>
      <c r="S24" s="212"/>
      <c r="T24" s="212"/>
      <c r="U24" s="212"/>
      <c r="V24" s="212"/>
      <c r="W24" s="212"/>
      <c r="X24" s="317"/>
      <c r="Y24" s="204" t="n">
        <f aca="false">IF(X24=1,CONCATENATE(Y23,", ",A24),Y23)</f>
        <v>1</v>
      </c>
    </row>
    <row r="25" s="59" customFormat="true" ht="18" hidden="false" customHeight="false" outlineLevel="0" collapsed="false">
      <c r="A25" s="225" t="n">
        <v>4</v>
      </c>
      <c r="B25" s="212" t="str">
        <f aca="false">IF(Шаблон!B52="","",CONCATENATE(Шаблон!B52," ",INDEX('Признак замечания'!$F$1:$F$28,MATCH(Шаблон!C52,'Признак замечания'!$A$1:$A$28))))</f>
        <v/>
      </c>
      <c r="C25" s="212"/>
      <c r="D25" s="212"/>
      <c r="E25" s="212"/>
      <c r="F25" s="212"/>
      <c r="G25" s="212"/>
      <c r="H25" s="212"/>
      <c r="I25" s="212"/>
      <c r="J25" s="212"/>
      <c r="K25" s="212"/>
      <c r="L25" s="212"/>
      <c r="M25" s="212"/>
      <c r="N25" s="212"/>
      <c r="O25" s="212"/>
      <c r="P25" s="212"/>
      <c r="Q25" s="212"/>
      <c r="R25" s="212"/>
      <c r="S25" s="212"/>
      <c r="T25" s="212"/>
      <c r="U25" s="212"/>
      <c r="V25" s="212"/>
      <c r="W25" s="212"/>
      <c r="X25" s="317"/>
      <c r="Y25" s="204" t="n">
        <f aca="false">IF(X25=1,CONCATENATE(Y24,", ",A25),Y24)</f>
        <v>1</v>
      </c>
    </row>
    <row r="26" s="59" customFormat="true" ht="18" hidden="false" customHeight="false" outlineLevel="0" collapsed="false">
      <c r="A26" s="225" t="n">
        <v>5</v>
      </c>
      <c r="B26" s="212" t="str">
        <f aca="false">IF(Шаблон!B53="","",CONCATENATE(Шаблон!B53," ",INDEX('Признак замечания'!$F$1:$F$28,MATCH(Шаблон!C53,'Признак замечания'!$A$1:$A$28))))</f>
        <v/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  <c r="N26" s="212"/>
      <c r="O26" s="212"/>
      <c r="P26" s="212"/>
      <c r="Q26" s="212"/>
      <c r="R26" s="212"/>
      <c r="S26" s="212"/>
      <c r="T26" s="212"/>
      <c r="U26" s="212"/>
      <c r="V26" s="212"/>
      <c r="W26" s="212"/>
      <c r="X26" s="317"/>
      <c r="Y26" s="204" t="n">
        <f aca="false">IF(X26=1,CONCATENATE(Y25,", ",A26),Y25)</f>
        <v>1</v>
      </c>
    </row>
    <row r="27" s="59" customFormat="true" ht="18" hidden="false" customHeight="false" outlineLevel="0" collapsed="false">
      <c r="A27" s="225" t="n">
        <v>6</v>
      </c>
      <c r="B27" s="212" t="str">
        <f aca="false">IF(Шаблон!B54="","",CONCATENATE(Шаблон!B54," ",INDEX('Признак замечания'!$F$1:$F$28,MATCH(Шаблон!C54,'Признак замечания'!$A$1:$A$28))))</f>
        <v/>
      </c>
      <c r="C27" s="212"/>
      <c r="D27" s="212"/>
      <c r="E27" s="212"/>
      <c r="F27" s="212"/>
      <c r="G27" s="212"/>
      <c r="H27" s="212"/>
      <c r="I27" s="212"/>
      <c r="J27" s="212"/>
      <c r="K27" s="212"/>
      <c r="L27" s="212"/>
      <c r="M27" s="212"/>
      <c r="N27" s="212"/>
      <c r="O27" s="212"/>
      <c r="P27" s="212"/>
      <c r="Q27" s="212"/>
      <c r="R27" s="212"/>
      <c r="S27" s="212"/>
      <c r="T27" s="212"/>
      <c r="U27" s="212"/>
      <c r="V27" s="212"/>
      <c r="W27" s="212"/>
      <c r="X27" s="317"/>
      <c r="Y27" s="204" t="n">
        <f aca="false">IF(X27=1,CONCATENATE(Y26,", ",A27),Y26)</f>
        <v>1</v>
      </c>
    </row>
    <row r="28" s="59" customFormat="true" ht="18" hidden="false" customHeight="false" outlineLevel="0" collapsed="false">
      <c r="A28" s="225" t="n">
        <v>7</v>
      </c>
      <c r="B28" s="212" t="str">
        <f aca="false">IF(Шаблон!B55="","",CONCATENATE(Шаблон!B55," ",INDEX('Признак замечания'!$F$1:$F$28,MATCH(Шаблон!C55,'Признак замечания'!$A$1:$A$28))))</f>
        <v/>
      </c>
      <c r="C28" s="212"/>
      <c r="D28" s="212"/>
      <c r="E28" s="212"/>
      <c r="F28" s="212"/>
      <c r="G28" s="212"/>
      <c r="H28" s="212"/>
      <c r="I28" s="212"/>
      <c r="J28" s="212"/>
      <c r="K28" s="212"/>
      <c r="L28" s="212"/>
      <c r="M28" s="212"/>
      <c r="N28" s="212"/>
      <c r="O28" s="212"/>
      <c r="P28" s="212"/>
      <c r="Q28" s="212"/>
      <c r="R28" s="212"/>
      <c r="S28" s="212"/>
      <c r="T28" s="212"/>
      <c r="U28" s="212"/>
      <c r="V28" s="212"/>
      <c r="W28" s="212"/>
      <c r="X28" s="317"/>
      <c r="Y28" s="204" t="n">
        <f aca="false">IF(X28=1,CONCATENATE(Y27,", ",A28),Y27)</f>
        <v>1</v>
      </c>
    </row>
    <row r="29" s="59" customFormat="true" ht="18" hidden="false" customHeight="false" outlineLevel="0" collapsed="false">
      <c r="A29" s="225" t="n">
        <v>8</v>
      </c>
      <c r="B29" s="212" t="str">
        <f aca="false">IF(Шаблон!B56="","",CONCATENATE(Шаблон!B56," ",INDEX('Признак замечания'!$F$1:$F$28,MATCH(Шаблон!C56,'Признак замечания'!$A$1:$A$28))))</f>
        <v/>
      </c>
      <c r="C29" s="212"/>
      <c r="D29" s="212"/>
      <c r="E29" s="212"/>
      <c r="F29" s="212"/>
      <c r="G29" s="212"/>
      <c r="H29" s="212"/>
      <c r="I29" s="212"/>
      <c r="J29" s="212"/>
      <c r="K29" s="212"/>
      <c r="L29" s="212"/>
      <c r="M29" s="212"/>
      <c r="N29" s="212"/>
      <c r="O29" s="212"/>
      <c r="P29" s="212"/>
      <c r="Q29" s="212"/>
      <c r="R29" s="212"/>
      <c r="S29" s="212"/>
      <c r="T29" s="212"/>
      <c r="U29" s="212"/>
      <c r="V29" s="212"/>
      <c r="W29" s="212"/>
      <c r="X29" s="317"/>
      <c r="Y29" s="204" t="n">
        <f aca="false">IF(X29=1,CONCATENATE(Y28,", ",A29),Y28)</f>
        <v>1</v>
      </c>
    </row>
    <row r="30" s="59" customFormat="true" ht="18" hidden="false" customHeight="false" outlineLevel="0" collapsed="false">
      <c r="A30" s="225" t="n">
        <v>9</v>
      </c>
      <c r="B30" s="212" t="str">
        <f aca="false">IF(Шаблон!B57="","",CONCATENATE(Шаблон!B57," ",INDEX('Признак замечания'!$F$1:$F$28,MATCH(Шаблон!C57,'Признак замечания'!$A$1:$A$28))))</f>
        <v/>
      </c>
      <c r="C30" s="212"/>
      <c r="D30" s="212"/>
      <c r="E30" s="212"/>
      <c r="F30" s="212"/>
      <c r="G30" s="212"/>
      <c r="H30" s="212"/>
      <c r="I30" s="212"/>
      <c r="J30" s="212"/>
      <c r="K30" s="212"/>
      <c r="L30" s="212"/>
      <c r="M30" s="212"/>
      <c r="N30" s="212"/>
      <c r="O30" s="212"/>
      <c r="P30" s="212"/>
      <c r="Q30" s="212"/>
      <c r="R30" s="212"/>
      <c r="S30" s="212"/>
      <c r="T30" s="212"/>
      <c r="U30" s="212"/>
      <c r="V30" s="212"/>
      <c r="W30" s="212"/>
      <c r="X30" s="317"/>
      <c r="Y30" s="204" t="n">
        <f aca="false">IF(X30=1,CONCATENATE(Y29,", ",A30),Y29)</f>
        <v>1</v>
      </c>
    </row>
    <row r="31" s="59" customFormat="true" ht="18" hidden="false" customHeight="false" outlineLevel="0" collapsed="false">
      <c r="A31" s="225" t="n">
        <v>10</v>
      </c>
      <c r="B31" s="212" t="str">
        <f aca="false">IF(Шаблон!B58="","",CONCATENATE(Шаблон!B58," ",INDEX('Признак замечания'!$F$1:$F$28,MATCH(Шаблон!C58,'Признак замечания'!$A$1:$A$28))))</f>
        <v/>
      </c>
      <c r="C31" s="212"/>
      <c r="D31" s="212"/>
      <c r="E31" s="212"/>
      <c r="F31" s="212"/>
      <c r="G31" s="212"/>
      <c r="H31" s="212"/>
      <c r="I31" s="212"/>
      <c r="J31" s="212"/>
      <c r="K31" s="212"/>
      <c r="L31" s="212"/>
      <c r="M31" s="212"/>
      <c r="N31" s="212"/>
      <c r="O31" s="212"/>
      <c r="P31" s="212"/>
      <c r="Q31" s="212"/>
      <c r="R31" s="212"/>
      <c r="S31" s="212"/>
      <c r="T31" s="212"/>
      <c r="U31" s="212"/>
      <c r="V31" s="212"/>
      <c r="W31" s="212"/>
      <c r="X31" s="317"/>
      <c r="Y31" s="204" t="n">
        <f aca="false">IF(X31=1,CONCATENATE(Y30,", ",A31),Y30)</f>
        <v>1</v>
      </c>
    </row>
    <row r="32" s="59" customFormat="true" ht="18" hidden="false" customHeight="false" outlineLevel="0" collapsed="false">
      <c r="A32" s="225" t="n">
        <v>11</v>
      </c>
      <c r="B32" s="212" t="str">
        <f aca="false">IF(Шаблон!B59="","",CONCATENATE(Шаблон!B59," ",INDEX('Признак замечания'!$F$1:$F$28,MATCH(Шаблон!C59,'Признак замечания'!$A$1:$A$28))))</f>
        <v/>
      </c>
      <c r="C32" s="212"/>
      <c r="D32" s="212"/>
      <c r="E32" s="212"/>
      <c r="F32" s="212"/>
      <c r="G32" s="212"/>
      <c r="H32" s="212"/>
      <c r="I32" s="212"/>
      <c r="J32" s="212"/>
      <c r="K32" s="212"/>
      <c r="L32" s="212"/>
      <c r="M32" s="212"/>
      <c r="N32" s="212"/>
      <c r="O32" s="212"/>
      <c r="P32" s="212"/>
      <c r="Q32" s="212"/>
      <c r="R32" s="212"/>
      <c r="S32" s="212"/>
      <c r="T32" s="212"/>
      <c r="U32" s="212"/>
      <c r="V32" s="212"/>
      <c r="W32" s="212"/>
      <c r="X32" s="317"/>
      <c r="Y32" s="204" t="n">
        <f aca="false">IF(X32=1,CONCATENATE(Y31,", ",A32),Y31)</f>
        <v>1</v>
      </c>
    </row>
    <row r="33" s="59" customFormat="true" ht="18" hidden="false" customHeight="false" outlineLevel="0" collapsed="false">
      <c r="A33" s="225" t="n">
        <v>12</v>
      </c>
      <c r="B33" s="212" t="str">
        <f aca="false">IF(Шаблон!B60="","",CONCATENATE(Шаблон!B60," ",INDEX('Признак замечания'!$F$1:$F$28,MATCH(Шаблон!C60,'Признак замечания'!$A$1:$A$28))))</f>
        <v/>
      </c>
      <c r="C33" s="212"/>
      <c r="D33" s="212"/>
      <c r="E33" s="212"/>
      <c r="F33" s="212"/>
      <c r="G33" s="212"/>
      <c r="H33" s="212"/>
      <c r="I33" s="212"/>
      <c r="J33" s="212"/>
      <c r="K33" s="212"/>
      <c r="L33" s="212"/>
      <c r="M33" s="212"/>
      <c r="N33" s="212"/>
      <c r="O33" s="212"/>
      <c r="P33" s="212"/>
      <c r="Q33" s="212"/>
      <c r="R33" s="212"/>
      <c r="S33" s="212"/>
      <c r="T33" s="212"/>
      <c r="U33" s="212"/>
      <c r="V33" s="212"/>
      <c r="W33" s="212"/>
      <c r="X33" s="317"/>
      <c r="Y33" s="204" t="n">
        <f aca="false">IF(X33=1,CONCATENATE(Y32,", ",A33),Y32)</f>
        <v>1</v>
      </c>
    </row>
    <row r="34" s="59" customFormat="true" ht="18" hidden="false" customHeight="false" outlineLevel="0" collapsed="false">
      <c r="A34" s="225" t="n">
        <v>13</v>
      </c>
      <c r="B34" s="212" t="str">
        <f aca="false">IF(Шаблон!B61="","",CONCATENATE(Шаблон!B61," ",INDEX('Признак замечания'!$F$1:$F$28,MATCH(Шаблон!C61,'Признак замечания'!$A$1:$A$28))))</f>
        <v/>
      </c>
      <c r="C34" s="212"/>
      <c r="D34" s="212"/>
      <c r="E34" s="212"/>
      <c r="F34" s="212"/>
      <c r="G34" s="212"/>
      <c r="H34" s="212"/>
      <c r="I34" s="212"/>
      <c r="J34" s="212"/>
      <c r="K34" s="212"/>
      <c r="L34" s="212"/>
      <c r="M34" s="212"/>
      <c r="N34" s="212"/>
      <c r="O34" s="212"/>
      <c r="P34" s="212"/>
      <c r="Q34" s="212"/>
      <c r="R34" s="212"/>
      <c r="S34" s="212"/>
      <c r="T34" s="212"/>
      <c r="U34" s="212"/>
      <c r="V34" s="212"/>
      <c r="W34" s="212"/>
      <c r="X34" s="317"/>
      <c r="Y34" s="204" t="n">
        <f aca="false">IF(X34=1,CONCATENATE(Y33,", ",A34),Y33)</f>
        <v>1</v>
      </c>
    </row>
    <row r="35" s="59" customFormat="true" ht="18" hidden="false" customHeight="false" outlineLevel="0" collapsed="false">
      <c r="A35" s="225" t="n">
        <v>14</v>
      </c>
      <c r="B35" s="212" t="str">
        <f aca="false">IF(Шаблон!B62="","",CONCATENATE(Шаблон!B62," ",INDEX('Признак замечания'!$F$1:$F$28,MATCH(Шаблон!C62,'Признак замечания'!$A$1:$A$28))))</f>
        <v/>
      </c>
      <c r="C35" s="212"/>
      <c r="D35" s="212"/>
      <c r="E35" s="212"/>
      <c r="F35" s="212"/>
      <c r="G35" s="212"/>
      <c r="H35" s="212"/>
      <c r="I35" s="212"/>
      <c r="J35" s="212"/>
      <c r="K35" s="212"/>
      <c r="L35" s="212"/>
      <c r="M35" s="212"/>
      <c r="N35" s="212"/>
      <c r="O35" s="212"/>
      <c r="P35" s="212"/>
      <c r="Q35" s="212"/>
      <c r="R35" s="212"/>
      <c r="S35" s="212"/>
      <c r="T35" s="212"/>
      <c r="U35" s="212"/>
      <c r="V35" s="212"/>
      <c r="W35" s="212"/>
      <c r="X35" s="317"/>
      <c r="Y35" s="204" t="n">
        <f aca="false">IF(X35=1,CONCATENATE(Y34,", ",A35),Y34)</f>
        <v>1</v>
      </c>
    </row>
    <row r="36" s="59" customFormat="true" ht="18" hidden="false" customHeight="false" outlineLevel="0" collapsed="false">
      <c r="A36" s="225" t="n">
        <v>15</v>
      </c>
      <c r="B36" s="212" t="str">
        <f aca="false">IF(Шаблон!B63="","",CONCATENATE(Шаблон!B63," ",INDEX('Признак замечания'!$F$1:$F$28,MATCH(Шаблон!C63,'Признак замечания'!$A$1:$A$28))))</f>
        <v/>
      </c>
      <c r="C36" s="212"/>
      <c r="D36" s="212"/>
      <c r="E36" s="212"/>
      <c r="F36" s="212"/>
      <c r="G36" s="212"/>
      <c r="H36" s="212"/>
      <c r="I36" s="212"/>
      <c r="J36" s="212"/>
      <c r="K36" s="212"/>
      <c r="L36" s="212"/>
      <c r="M36" s="212"/>
      <c r="N36" s="212"/>
      <c r="O36" s="212"/>
      <c r="P36" s="212"/>
      <c r="Q36" s="212"/>
      <c r="R36" s="212"/>
      <c r="S36" s="212"/>
      <c r="T36" s="212"/>
      <c r="U36" s="212"/>
      <c r="V36" s="212"/>
      <c r="W36" s="212"/>
      <c r="X36" s="317"/>
      <c r="Y36" s="204" t="n">
        <f aca="false">IF(X36=1,CONCATENATE(Y35,", ",A36),Y35)</f>
        <v>1</v>
      </c>
    </row>
    <row r="37" s="59" customFormat="true" ht="16.5" hidden="false" customHeight="true" outlineLevel="0" collapsed="false">
      <c r="A37" s="225" t="n">
        <v>16</v>
      </c>
      <c r="B37" s="212" t="str">
        <f aca="false">IF(Шаблон!B64="","",CONCATENATE(Шаблон!B64," ",INDEX('Признак замечания'!$F$1:$F$28,MATCH(Шаблон!C64,'Признак замечания'!$A$1:$A$28))))</f>
        <v/>
      </c>
      <c r="C37" s="212"/>
      <c r="D37" s="212"/>
      <c r="E37" s="212"/>
      <c r="F37" s="212"/>
      <c r="G37" s="212"/>
      <c r="H37" s="212"/>
      <c r="I37" s="212"/>
      <c r="J37" s="212"/>
      <c r="K37" s="212"/>
      <c r="L37" s="212"/>
      <c r="M37" s="212"/>
      <c r="N37" s="212"/>
      <c r="O37" s="212"/>
      <c r="P37" s="212"/>
      <c r="Q37" s="212"/>
      <c r="R37" s="212"/>
      <c r="S37" s="212"/>
      <c r="T37" s="212"/>
      <c r="U37" s="212"/>
      <c r="V37" s="212"/>
      <c r="W37" s="212"/>
      <c r="X37" s="317"/>
      <c r="Y37" s="204" t="n">
        <f aca="false">IF(X37=1,CONCATENATE(Y36,", ",A37),Y36)</f>
        <v>1</v>
      </c>
    </row>
    <row r="38" s="59" customFormat="true" ht="18" hidden="false" customHeight="false" outlineLevel="0" collapsed="false">
      <c r="A38" s="225" t="n">
        <v>17</v>
      </c>
      <c r="B38" s="212" t="str">
        <f aca="false">IF(Шаблон!B65="","",CONCATENATE(Шаблон!B65," ",INDEX('Признак замечания'!$F$1:$F$28,MATCH(Шаблон!C65,'Признак замечания'!$A$1:$A$28))))</f>
        <v/>
      </c>
      <c r="C38" s="212"/>
      <c r="D38" s="212"/>
      <c r="E38" s="212"/>
      <c r="F38" s="212"/>
      <c r="G38" s="212"/>
      <c r="H38" s="212"/>
      <c r="I38" s="212"/>
      <c r="J38" s="212"/>
      <c r="K38" s="212"/>
      <c r="L38" s="212"/>
      <c r="M38" s="212"/>
      <c r="N38" s="212"/>
      <c r="O38" s="212"/>
      <c r="P38" s="212"/>
      <c r="Q38" s="212"/>
      <c r="R38" s="212"/>
      <c r="S38" s="212"/>
      <c r="T38" s="212"/>
      <c r="U38" s="212"/>
      <c r="V38" s="212"/>
      <c r="W38" s="212"/>
      <c r="X38" s="317"/>
      <c r="Y38" s="204" t="n">
        <f aca="false">IF(X38=1,CONCATENATE(Y37,", ",A38),Y37)</f>
        <v>1</v>
      </c>
    </row>
    <row r="39" s="59" customFormat="true" ht="18" hidden="false" customHeight="false" outlineLevel="0" collapsed="false">
      <c r="A39" s="225" t="n">
        <v>18</v>
      </c>
      <c r="B39" s="212" t="str">
        <f aca="false">IF(Шаблон!B66="","",CONCATENATE(Шаблон!B66," ",INDEX('Признак замечания'!$F$1:$F$28,MATCH(Шаблон!C66,'Признак замечания'!$A$1:$A$28))))</f>
        <v/>
      </c>
      <c r="C39" s="212"/>
      <c r="D39" s="212"/>
      <c r="E39" s="212"/>
      <c r="F39" s="212"/>
      <c r="G39" s="212"/>
      <c r="H39" s="212"/>
      <c r="I39" s="212"/>
      <c r="J39" s="212"/>
      <c r="K39" s="212"/>
      <c r="L39" s="212"/>
      <c r="M39" s="212"/>
      <c r="N39" s="212"/>
      <c r="O39" s="212"/>
      <c r="P39" s="212"/>
      <c r="Q39" s="212"/>
      <c r="R39" s="212"/>
      <c r="S39" s="212"/>
      <c r="T39" s="212"/>
      <c r="U39" s="212"/>
      <c r="V39" s="212"/>
      <c r="W39" s="212"/>
      <c r="X39" s="317"/>
      <c r="Y39" s="204" t="n">
        <f aca="false">IF(X39=1,CONCATENATE(Y38,", ",A39),Y38)</f>
        <v>1</v>
      </c>
    </row>
    <row r="40" s="59" customFormat="true" ht="18" hidden="false" customHeight="false" outlineLevel="0" collapsed="false">
      <c r="A40" s="225" t="n">
        <v>19</v>
      </c>
      <c r="B40" s="212" t="str">
        <f aca="false">IF(Шаблон!B67="","",CONCATENATE(Шаблон!B67," ",INDEX('Признак замечания'!$F$1:$F$28,MATCH(Шаблон!C67,'Признак замечания'!$A$1:$A$28))))</f>
        <v/>
      </c>
      <c r="C40" s="212"/>
      <c r="D40" s="212"/>
      <c r="E40" s="212"/>
      <c r="F40" s="212"/>
      <c r="G40" s="212"/>
      <c r="H40" s="212"/>
      <c r="I40" s="212"/>
      <c r="J40" s="212"/>
      <c r="K40" s="212"/>
      <c r="L40" s="212"/>
      <c r="M40" s="212"/>
      <c r="N40" s="212"/>
      <c r="O40" s="212"/>
      <c r="P40" s="212"/>
      <c r="Q40" s="212"/>
      <c r="R40" s="212"/>
      <c r="S40" s="212"/>
      <c r="T40" s="212"/>
      <c r="U40" s="212"/>
      <c r="V40" s="212"/>
      <c r="W40" s="212"/>
      <c r="X40" s="317"/>
      <c r="Y40" s="204" t="n">
        <f aca="false">IF(X40=1,CONCATENATE(Y39,", ",A40),Y39)</f>
        <v>1</v>
      </c>
    </row>
    <row r="41" s="59" customFormat="true" ht="18" hidden="false" customHeight="false" outlineLevel="0" collapsed="false">
      <c r="A41" s="225" t="n">
        <v>20</v>
      </c>
      <c r="B41" s="212" t="str">
        <f aca="false">IF(Шаблон!B68="","",CONCATENATE(Шаблон!B68," ",INDEX('Признак замечания'!$F$1:$F$28,MATCH(Шаблон!C68,'Признак замечания'!$A$1:$A$28))))</f>
        <v/>
      </c>
      <c r="C41" s="212"/>
      <c r="D41" s="212"/>
      <c r="E41" s="212"/>
      <c r="F41" s="212"/>
      <c r="G41" s="212"/>
      <c r="H41" s="212"/>
      <c r="I41" s="212"/>
      <c r="J41" s="212"/>
      <c r="K41" s="212"/>
      <c r="L41" s="212"/>
      <c r="M41" s="212"/>
      <c r="N41" s="212"/>
      <c r="O41" s="212"/>
      <c r="P41" s="212"/>
      <c r="Q41" s="212"/>
      <c r="R41" s="212"/>
      <c r="S41" s="212"/>
      <c r="T41" s="212"/>
      <c r="U41" s="212"/>
      <c r="V41" s="212"/>
      <c r="W41" s="212"/>
      <c r="X41" s="317"/>
      <c r="Y41" s="204" t="n">
        <f aca="false">IF(X41=1,CONCATENATE(Y40,", ",A41),Y40)</f>
        <v>1</v>
      </c>
    </row>
    <row r="42" s="59" customFormat="true" ht="18" hidden="false" customHeight="false" outlineLevel="0" collapsed="false">
      <c r="A42" s="225" t="n">
        <v>21</v>
      </c>
      <c r="B42" s="212" t="str">
        <f aca="false">IF(Шаблон!B69="","",CONCATENATE(Шаблон!B69," ",INDEX('Признак замечания'!$F$1:$F$28,MATCH(Шаблон!C69,'Признак замечания'!$A$1:$A$28))))</f>
        <v/>
      </c>
      <c r="C42" s="212"/>
      <c r="D42" s="212"/>
      <c r="E42" s="212"/>
      <c r="F42" s="212"/>
      <c r="G42" s="212"/>
      <c r="H42" s="212"/>
      <c r="I42" s="212"/>
      <c r="J42" s="212"/>
      <c r="K42" s="212"/>
      <c r="L42" s="212"/>
      <c r="M42" s="212"/>
      <c r="N42" s="212"/>
      <c r="O42" s="212"/>
      <c r="P42" s="212"/>
      <c r="Q42" s="212"/>
      <c r="R42" s="212"/>
      <c r="S42" s="212"/>
      <c r="T42" s="212"/>
      <c r="U42" s="212"/>
      <c r="V42" s="212"/>
      <c r="W42" s="212"/>
      <c r="X42" s="317"/>
      <c r="Y42" s="204" t="n">
        <f aca="false">IF(X42=1,CONCATENATE(Y41,", ",A42),Y41)</f>
        <v>1</v>
      </c>
    </row>
    <row r="43" s="59" customFormat="true" ht="18" hidden="false" customHeight="false" outlineLevel="0" collapsed="false">
      <c r="A43" s="225" t="n">
        <v>22</v>
      </c>
      <c r="B43" s="212" t="str">
        <f aca="false">IF(Шаблон!B70="","",CONCATENATE(Шаблон!B70," ",INDEX('Признак замечания'!$F$1:$F$28,MATCH(Шаблон!C70,'Признак замечания'!$A$1:$A$28))))</f>
        <v/>
      </c>
      <c r="C43" s="212"/>
      <c r="D43" s="212"/>
      <c r="E43" s="212"/>
      <c r="F43" s="212"/>
      <c r="G43" s="212"/>
      <c r="H43" s="212"/>
      <c r="I43" s="212"/>
      <c r="J43" s="212"/>
      <c r="K43" s="212"/>
      <c r="L43" s="212"/>
      <c r="M43" s="212"/>
      <c r="N43" s="212"/>
      <c r="O43" s="212"/>
      <c r="P43" s="212"/>
      <c r="Q43" s="212"/>
      <c r="R43" s="212"/>
      <c r="S43" s="212"/>
      <c r="T43" s="212"/>
      <c r="U43" s="212"/>
      <c r="V43" s="212"/>
      <c r="W43" s="212"/>
      <c r="X43" s="317"/>
      <c r="Y43" s="204" t="n">
        <f aca="false">IF(X43=1,CONCATENATE(Y42,", ",A43),Y42)</f>
        <v>1</v>
      </c>
    </row>
    <row r="44" s="59" customFormat="true" ht="18" hidden="false" customHeight="false" outlineLevel="0" collapsed="false">
      <c r="A44" s="225" t="n">
        <v>23</v>
      </c>
      <c r="B44" s="212" t="str">
        <f aca="false">IF(Шаблон!B71="","",CONCATENATE(Шаблон!B71," ",INDEX('Признак замечания'!$F$1:$F$28,MATCH(Шаблон!C71,'Признак замечания'!$A$1:$A$28))))</f>
        <v/>
      </c>
      <c r="C44" s="212"/>
      <c r="D44" s="212"/>
      <c r="E44" s="212"/>
      <c r="F44" s="212"/>
      <c r="G44" s="212"/>
      <c r="H44" s="212"/>
      <c r="I44" s="212"/>
      <c r="J44" s="212"/>
      <c r="K44" s="212"/>
      <c r="L44" s="212"/>
      <c r="M44" s="212"/>
      <c r="N44" s="212"/>
      <c r="O44" s="212"/>
      <c r="P44" s="212"/>
      <c r="Q44" s="212"/>
      <c r="R44" s="212"/>
      <c r="S44" s="212"/>
      <c r="T44" s="212"/>
      <c r="U44" s="212"/>
      <c r="V44" s="212"/>
      <c r="W44" s="212"/>
      <c r="X44" s="317"/>
      <c r="Y44" s="204" t="n">
        <f aca="false">IF(X44=1,CONCATENATE(Y43,", ",A44),Y43)</f>
        <v>1</v>
      </c>
    </row>
    <row r="45" s="59" customFormat="true" ht="18" hidden="false" customHeight="false" outlineLevel="0" collapsed="false">
      <c r="A45" s="225" t="n">
        <v>24</v>
      </c>
      <c r="B45" s="212" t="str">
        <f aca="false">IF(Шаблон!B72="","",CONCATENATE(Шаблон!B72," ",INDEX('Признак замечания'!$F$1:$F$28,MATCH(Шаблон!C72,'Признак замечания'!$A$1:$A$28))))</f>
        <v/>
      </c>
      <c r="C45" s="212"/>
      <c r="D45" s="212"/>
      <c r="E45" s="212"/>
      <c r="F45" s="212"/>
      <c r="G45" s="212"/>
      <c r="H45" s="212"/>
      <c r="I45" s="212"/>
      <c r="J45" s="212"/>
      <c r="K45" s="212"/>
      <c r="L45" s="212"/>
      <c r="M45" s="212"/>
      <c r="N45" s="212"/>
      <c r="O45" s="212"/>
      <c r="P45" s="212"/>
      <c r="Q45" s="212"/>
      <c r="R45" s="212"/>
      <c r="S45" s="212"/>
      <c r="T45" s="212"/>
      <c r="U45" s="212"/>
      <c r="V45" s="212"/>
      <c r="W45" s="212"/>
      <c r="X45" s="317"/>
      <c r="Y45" s="204" t="n">
        <f aca="false">IF(X45=1,CONCATENATE(Y44,", ",A45),Y44)</f>
        <v>1</v>
      </c>
    </row>
    <row r="46" s="59" customFormat="true" ht="18" hidden="false" customHeight="false" outlineLevel="0" collapsed="false">
      <c r="A46" s="225" t="n">
        <v>25</v>
      </c>
      <c r="B46" s="212" t="str">
        <f aca="false">IF(Шаблон!B73="","",CONCATENATE(Шаблон!B73," ",INDEX('Признак замечания'!$F$1:$F$28,MATCH(Шаблон!C73,'Признак замечания'!$A$1:$A$28))))</f>
        <v/>
      </c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212"/>
      <c r="O46" s="212"/>
      <c r="P46" s="212"/>
      <c r="Q46" s="212"/>
      <c r="R46" s="212"/>
      <c r="S46" s="212"/>
      <c r="T46" s="212"/>
      <c r="U46" s="212"/>
      <c r="V46" s="212"/>
      <c r="W46" s="212"/>
      <c r="X46" s="317"/>
      <c r="Y46" s="204" t="n">
        <f aca="false">IF(X46=1,CONCATENATE(Y45,", ",A46),Y45)</f>
        <v>1</v>
      </c>
      <c r="Z46" s="318"/>
    </row>
    <row r="47" s="59" customFormat="true" ht="18" hidden="false" customHeight="false" outlineLevel="0" collapsed="false">
      <c r="A47" s="225" t="n">
        <v>26</v>
      </c>
      <c r="B47" s="212" t="str">
        <f aca="false">IF(Шаблон!B74="","",CONCATENATE(Шаблон!B74," ",INDEX('Признак замечания'!$F$1:$F$28,MATCH(Шаблон!C74,'Признак замечания'!$A$1:$A$28))))</f>
        <v/>
      </c>
      <c r="C47" s="212"/>
      <c r="D47" s="212"/>
      <c r="E47" s="212"/>
      <c r="F47" s="212"/>
      <c r="G47" s="212"/>
      <c r="H47" s="212"/>
      <c r="I47" s="212"/>
      <c r="J47" s="212"/>
      <c r="K47" s="212"/>
      <c r="L47" s="212"/>
      <c r="M47" s="212"/>
      <c r="N47" s="212"/>
      <c r="O47" s="212"/>
      <c r="P47" s="212"/>
      <c r="Q47" s="212"/>
      <c r="R47" s="212"/>
      <c r="S47" s="212"/>
      <c r="T47" s="212"/>
      <c r="U47" s="212"/>
      <c r="V47" s="212"/>
      <c r="W47" s="212"/>
      <c r="X47" s="317"/>
      <c r="Y47" s="204" t="n">
        <f aca="false">IF(X47=1,CONCATENATE(Y46,", ",A47),Y46)</f>
        <v>1</v>
      </c>
      <c r="Z47" s="318"/>
    </row>
    <row r="48" s="59" customFormat="true" ht="18" hidden="false" customHeight="false" outlineLevel="0" collapsed="false">
      <c r="A48" s="225" t="n">
        <v>27</v>
      </c>
      <c r="B48" s="212" t="str">
        <f aca="false">IF(Шаблон!B75="","",CONCATENATE(Шаблон!B75," ",INDEX('Признак замечания'!$F$1:$F$28,MATCH(Шаблон!C75,'Признак замечания'!$A$1:$A$28))))</f>
        <v/>
      </c>
      <c r="C48" s="212"/>
      <c r="D48" s="212"/>
      <c r="E48" s="212"/>
      <c r="F48" s="212"/>
      <c r="G48" s="212"/>
      <c r="H48" s="212"/>
      <c r="I48" s="212"/>
      <c r="J48" s="212"/>
      <c r="K48" s="212"/>
      <c r="L48" s="212"/>
      <c r="M48" s="212"/>
      <c r="N48" s="212"/>
      <c r="O48" s="212"/>
      <c r="P48" s="212"/>
      <c r="Q48" s="212"/>
      <c r="R48" s="212"/>
      <c r="S48" s="212"/>
      <c r="T48" s="212"/>
      <c r="U48" s="212"/>
      <c r="V48" s="212"/>
      <c r="W48" s="212"/>
      <c r="X48" s="317"/>
      <c r="Y48" s="204" t="n">
        <f aca="false">IF(X48=1,CONCATENATE(Y47,", ",A48),Y47)</f>
        <v>1</v>
      </c>
      <c r="Z48" s="318"/>
    </row>
    <row r="49" s="59" customFormat="true" ht="18" hidden="false" customHeight="false" outlineLevel="0" collapsed="false">
      <c r="A49" s="225" t="n">
        <v>28</v>
      </c>
      <c r="B49" s="212" t="str">
        <f aca="false">IF(Шаблон!B76="","",CONCATENATE(Шаблон!B76," ",INDEX('Признак замечания'!$F$1:$F$28,MATCH(Шаблон!C76,'Признак замечания'!$A$1:$A$28))))</f>
        <v/>
      </c>
      <c r="C49" s="212"/>
      <c r="D49" s="212"/>
      <c r="E49" s="212"/>
      <c r="F49" s="212"/>
      <c r="G49" s="212"/>
      <c r="H49" s="212"/>
      <c r="I49" s="212"/>
      <c r="J49" s="212"/>
      <c r="K49" s="212"/>
      <c r="L49" s="212"/>
      <c r="M49" s="212"/>
      <c r="N49" s="212"/>
      <c r="O49" s="212"/>
      <c r="P49" s="212"/>
      <c r="Q49" s="212"/>
      <c r="R49" s="212"/>
      <c r="S49" s="212"/>
      <c r="T49" s="212"/>
      <c r="U49" s="212"/>
      <c r="V49" s="212"/>
      <c r="W49" s="212"/>
      <c r="X49" s="317"/>
      <c r="Y49" s="204" t="n">
        <f aca="false">IF(X49=1,CONCATENATE(Y48,", ",A49),Y48)</f>
        <v>1</v>
      </c>
      <c r="Z49" s="318"/>
    </row>
    <row r="50" s="59" customFormat="true" ht="18" hidden="false" customHeight="false" outlineLevel="0" collapsed="false">
      <c r="A50" s="225" t="n">
        <v>29</v>
      </c>
      <c r="B50" s="212" t="str">
        <f aca="false">IF(Шаблон!B77="","",CONCATENATE(Шаблон!B77," ",INDEX('Признак замечания'!$F$1:$F$28,MATCH(Шаблон!C77,'Признак замечания'!$A$1:$A$28))))</f>
        <v/>
      </c>
      <c r="C50" s="212"/>
      <c r="D50" s="212"/>
      <c r="E50" s="212"/>
      <c r="F50" s="212"/>
      <c r="G50" s="212"/>
      <c r="H50" s="212"/>
      <c r="I50" s="212"/>
      <c r="J50" s="212"/>
      <c r="K50" s="212"/>
      <c r="L50" s="212"/>
      <c r="M50" s="212"/>
      <c r="N50" s="212"/>
      <c r="O50" s="212"/>
      <c r="P50" s="212"/>
      <c r="Q50" s="212"/>
      <c r="R50" s="212"/>
      <c r="S50" s="212"/>
      <c r="T50" s="212"/>
      <c r="U50" s="212"/>
      <c r="V50" s="212"/>
      <c r="W50" s="212"/>
      <c r="X50" s="317"/>
      <c r="Y50" s="204" t="n">
        <f aca="false">IF(X50=1,CONCATENATE(Y49,", ",A50),Y49)</f>
        <v>1</v>
      </c>
      <c r="Z50" s="318"/>
    </row>
    <row r="51" s="59" customFormat="true" ht="18" hidden="false" customHeight="false" outlineLevel="0" collapsed="false">
      <c r="A51" s="225" t="n">
        <v>30</v>
      </c>
      <c r="B51" s="212" t="str">
        <f aca="false">IF(Шаблон!B78="","",CONCATENATE(Шаблон!B78," ",INDEX('Признак замечания'!$F$1:$F$28,MATCH(Шаблон!C78,'Признак замечания'!$A$1:$A$28))))</f>
        <v/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  <c r="N51" s="212"/>
      <c r="O51" s="212"/>
      <c r="P51" s="212"/>
      <c r="Q51" s="212"/>
      <c r="R51" s="212"/>
      <c r="S51" s="212"/>
      <c r="T51" s="212"/>
      <c r="U51" s="212"/>
      <c r="V51" s="212"/>
      <c r="W51" s="212"/>
      <c r="X51" s="317"/>
      <c r="Y51" s="204" t="n">
        <f aca="false">IF(X51=1,CONCATENATE(Y50,", ",A51),Y50)</f>
        <v>1</v>
      </c>
      <c r="Z51" s="318"/>
    </row>
    <row r="52" s="59" customFormat="true" ht="18" hidden="false" customHeight="false" outlineLevel="0" collapsed="false">
      <c r="A52" s="225" t="n">
        <v>31</v>
      </c>
      <c r="B52" s="212" t="str">
        <f aca="false">IF(Шаблон!B79="","",CONCATENATE(Шаблон!B79," ",INDEX('Признак замечания'!$F$1:$F$28,MATCH(Шаблон!C79,'Признак замечания'!$A$1:$A$28))))</f>
        <v/>
      </c>
      <c r="C52" s="212"/>
      <c r="D52" s="212"/>
      <c r="E52" s="212"/>
      <c r="F52" s="212"/>
      <c r="G52" s="212"/>
      <c r="H52" s="212"/>
      <c r="I52" s="212"/>
      <c r="J52" s="212"/>
      <c r="K52" s="212"/>
      <c r="L52" s="212"/>
      <c r="M52" s="212"/>
      <c r="N52" s="212"/>
      <c r="O52" s="212"/>
      <c r="P52" s="212"/>
      <c r="Q52" s="212"/>
      <c r="R52" s="212"/>
      <c r="S52" s="212"/>
      <c r="T52" s="212"/>
      <c r="U52" s="212"/>
      <c r="V52" s="212"/>
      <c r="W52" s="212"/>
      <c r="X52" s="317"/>
      <c r="Y52" s="204" t="n">
        <f aca="false">IF(X52=1,CONCATENATE(Y51,", ",A52),Y51)</f>
        <v>1</v>
      </c>
      <c r="Z52" s="318"/>
    </row>
    <row r="53" s="59" customFormat="true" ht="18" hidden="false" customHeight="false" outlineLevel="0" collapsed="false">
      <c r="A53" s="225" t="n">
        <v>32</v>
      </c>
      <c r="B53" s="212" t="str">
        <f aca="false">IF(Шаблон!B80="","",CONCATENATE(Шаблон!B80," ",INDEX('Признак замечания'!$F$1:$F$28,MATCH(Шаблон!C80,'Признак замечания'!$A$1:$A$28))))</f>
        <v/>
      </c>
      <c r="C53" s="212"/>
      <c r="D53" s="212"/>
      <c r="E53" s="212"/>
      <c r="F53" s="212"/>
      <c r="G53" s="212"/>
      <c r="H53" s="212"/>
      <c r="I53" s="212"/>
      <c r="J53" s="212"/>
      <c r="K53" s="212"/>
      <c r="L53" s="212"/>
      <c r="M53" s="212"/>
      <c r="N53" s="212"/>
      <c r="O53" s="212"/>
      <c r="P53" s="212"/>
      <c r="Q53" s="212"/>
      <c r="R53" s="212"/>
      <c r="S53" s="212"/>
      <c r="T53" s="212"/>
      <c r="U53" s="212"/>
      <c r="V53" s="212"/>
      <c r="W53" s="212"/>
      <c r="X53" s="317"/>
      <c r="Y53" s="204" t="n">
        <f aca="false">IF(X53=1,CONCATENATE(Y52,", ",A53),Y52)</f>
        <v>1</v>
      </c>
      <c r="Z53" s="318"/>
    </row>
    <row r="54" s="59" customFormat="true" ht="18" hidden="false" customHeight="false" outlineLevel="0" collapsed="false">
      <c r="A54" s="225" t="n">
        <v>33</v>
      </c>
      <c r="B54" s="212" t="str">
        <f aca="false">IF(Шаблон!B81="","",CONCATENATE(Шаблон!B81," ",INDEX('Признак замечания'!$F$1:$F$28,MATCH(Шаблон!C81,'Признак замечания'!$A$1:$A$28))))</f>
        <v/>
      </c>
      <c r="C54" s="212"/>
      <c r="D54" s="212"/>
      <c r="E54" s="212"/>
      <c r="F54" s="212"/>
      <c r="G54" s="212"/>
      <c r="H54" s="212"/>
      <c r="I54" s="212"/>
      <c r="J54" s="212"/>
      <c r="K54" s="212"/>
      <c r="L54" s="212"/>
      <c r="M54" s="212"/>
      <c r="N54" s="212"/>
      <c r="O54" s="212"/>
      <c r="P54" s="212"/>
      <c r="Q54" s="212"/>
      <c r="R54" s="212"/>
      <c r="S54" s="212"/>
      <c r="T54" s="212"/>
      <c r="U54" s="212"/>
      <c r="V54" s="212"/>
      <c r="W54" s="212"/>
      <c r="X54" s="317"/>
      <c r="Y54" s="204" t="n">
        <f aca="false">IF(X54=1,CONCATENATE(Y53,", ",A54),Y53)</f>
        <v>1</v>
      </c>
      <c r="Z54" s="318"/>
    </row>
    <row r="55" s="59" customFormat="true" ht="18" hidden="false" customHeight="false" outlineLevel="0" collapsed="false">
      <c r="A55" s="225" t="n">
        <v>34</v>
      </c>
      <c r="B55" s="212" t="str">
        <f aca="false">IF(Шаблон!B82="","",CONCATENATE(Шаблон!B82," ",INDEX('Признак замечания'!$F$1:$F$28,MATCH(Шаблон!C82,'Признак замечания'!$A$1:$A$28))))</f>
        <v/>
      </c>
      <c r="C55" s="212"/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  <c r="O55" s="212"/>
      <c r="P55" s="212"/>
      <c r="Q55" s="212"/>
      <c r="R55" s="212"/>
      <c r="S55" s="212"/>
      <c r="T55" s="212"/>
      <c r="U55" s="212"/>
      <c r="V55" s="212"/>
      <c r="W55" s="212"/>
      <c r="X55" s="317"/>
      <c r="Y55" s="204" t="n">
        <f aca="false">IF(X55=1,CONCATENATE(Y54,", ",A55),Y54)</f>
        <v>1</v>
      </c>
      <c r="Z55" s="318"/>
    </row>
    <row r="56" s="59" customFormat="true" ht="18" hidden="false" customHeight="false" outlineLevel="0" collapsed="false">
      <c r="A56" s="225" t="n">
        <v>35</v>
      </c>
      <c r="B56" s="212" t="str">
        <f aca="false">IF(Шаблон!B83="","",CONCATENATE(Шаблон!B83," ",INDEX('Признак замечания'!$F$1:$F$28,MATCH(Шаблон!C83,'Признак замечания'!$A$1:$A$28))))</f>
        <v/>
      </c>
      <c r="C56" s="212"/>
      <c r="D56" s="212"/>
      <c r="E56" s="212"/>
      <c r="F56" s="212"/>
      <c r="G56" s="212"/>
      <c r="H56" s="212"/>
      <c r="I56" s="212"/>
      <c r="J56" s="212"/>
      <c r="K56" s="212"/>
      <c r="L56" s="212"/>
      <c r="M56" s="212"/>
      <c r="N56" s="212"/>
      <c r="O56" s="212"/>
      <c r="P56" s="212"/>
      <c r="Q56" s="212"/>
      <c r="R56" s="212"/>
      <c r="S56" s="212"/>
      <c r="T56" s="212"/>
      <c r="U56" s="212"/>
      <c r="V56" s="212"/>
      <c r="W56" s="212"/>
      <c r="X56" s="317"/>
      <c r="Y56" s="204" t="n">
        <f aca="false">IF(X56=1,CONCATENATE(Y55,", ",A56),Y55)</f>
        <v>1</v>
      </c>
      <c r="Z56" s="318"/>
    </row>
    <row r="57" s="59" customFormat="true" ht="18" hidden="false" customHeight="false" outlineLevel="0" collapsed="false">
      <c r="A57" s="225" t="n">
        <v>36</v>
      </c>
      <c r="B57" s="212" t="str">
        <f aca="false">IF(Шаблон!B84="","",CONCATENATE(Шаблон!B84," ",INDEX('Признак замечания'!$F$1:$F$28,MATCH(Шаблон!C84,'Признак замечания'!$A$1:$A$28))))</f>
        <v/>
      </c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  <c r="U57" s="212"/>
      <c r="V57" s="212"/>
      <c r="W57" s="212"/>
      <c r="X57" s="317"/>
      <c r="Y57" s="204" t="n">
        <f aca="false">IF(X57=1,CONCATENATE(Y56,", ",A57),Y56)</f>
        <v>1</v>
      </c>
      <c r="Z57" s="318"/>
    </row>
    <row r="58" s="59" customFormat="true" ht="18" hidden="false" customHeight="false" outlineLevel="0" collapsed="false">
      <c r="A58" s="225" t="n">
        <v>37</v>
      </c>
      <c r="B58" s="212" t="str">
        <f aca="false">IF(Шаблон!B85="","",CONCATENATE(Шаблон!B85," ",INDEX('Признак замечания'!$F$1:$F$28,MATCH(Шаблон!C85,'Признак замечания'!$A$1:$A$28))))</f>
        <v/>
      </c>
      <c r="C58" s="212"/>
      <c r="D58" s="212"/>
      <c r="E58" s="212"/>
      <c r="F58" s="212"/>
      <c r="G58" s="212"/>
      <c r="H58" s="212"/>
      <c r="I58" s="212"/>
      <c r="J58" s="212"/>
      <c r="K58" s="212"/>
      <c r="L58" s="212"/>
      <c r="M58" s="212"/>
      <c r="N58" s="212"/>
      <c r="O58" s="212"/>
      <c r="P58" s="212"/>
      <c r="Q58" s="212"/>
      <c r="R58" s="212"/>
      <c r="S58" s="212"/>
      <c r="T58" s="212"/>
      <c r="U58" s="212"/>
      <c r="V58" s="212"/>
      <c r="W58" s="212"/>
      <c r="X58" s="317"/>
      <c r="Y58" s="204" t="n">
        <f aca="false">IF(X58=1,CONCATENATE(Y57,", ",A58),Y57)</f>
        <v>1</v>
      </c>
      <c r="Z58" s="318"/>
    </row>
    <row r="59" s="59" customFormat="true" ht="18" hidden="false" customHeight="false" outlineLevel="0" collapsed="false">
      <c r="A59" s="225" t="n">
        <v>38</v>
      </c>
      <c r="B59" s="212" t="str">
        <f aca="false">IF(Шаблон!B86="","",CONCATENATE(Шаблон!B86," ",INDEX('Признак замечания'!$F$1:$F$28,MATCH(Шаблон!C86,'Признак замечания'!$A$1:$A$28))))</f>
        <v/>
      </c>
      <c r="C59" s="212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  <c r="O59" s="212"/>
      <c r="P59" s="212"/>
      <c r="Q59" s="212"/>
      <c r="R59" s="212"/>
      <c r="S59" s="212"/>
      <c r="T59" s="212"/>
      <c r="U59" s="212"/>
      <c r="V59" s="212"/>
      <c r="W59" s="212"/>
      <c r="X59" s="317"/>
      <c r="Y59" s="204" t="n">
        <f aca="false">IF(X59=1,CONCATENATE(Y58,", ",A59),Y58)</f>
        <v>1</v>
      </c>
      <c r="Z59" s="318"/>
    </row>
    <row r="60" s="59" customFormat="true" ht="18" hidden="false" customHeight="false" outlineLevel="0" collapsed="false">
      <c r="A60" s="225" t="n">
        <v>39</v>
      </c>
      <c r="B60" s="212" t="str">
        <f aca="false">IF(Шаблон!B87="","",CONCATENATE(Шаблон!B87," ",INDEX('Признак замечания'!$F$1:$F$28,MATCH(Шаблон!C87,'Признак замечания'!$A$1:$A$28))))</f>
        <v/>
      </c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  <c r="O60" s="212"/>
      <c r="P60" s="212"/>
      <c r="Q60" s="212"/>
      <c r="R60" s="212"/>
      <c r="S60" s="212"/>
      <c r="T60" s="212"/>
      <c r="U60" s="212"/>
      <c r="V60" s="212"/>
      <c r="W60" s="212"/>
      <c r="X60" s="317"/>
      <c r="Y60" s="204" t="n">
        <f aca="false">IF(X60=1,CONCATENATE(Y59,", ",A60),Y59)</f>
        <v>1</v>
      </c>
      <c r="Z60" s="318"/>
    </row>
    <row r="61" s="59" customFormat="true" ht="18" hidden="false" customHeight="false" outlineLevel="0" collapsed="false">
      <c r="A61" s="225" t="n">
        <v>40</v>
      </c>
      <c r="B61" s="212" t="str">
        <f aca="false">IF(Шаблон!B88="","",CONCATENATE(Шаблон!B88," ",INDEX('Признак замечания'!$F$1:$F$28,MATCH(Шаблон!C88,'Признак замечания'!$A$1:$A$28))))</f>
        <v/>
      </c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  <c r="R61" s="212"/>
      <c r="S61" s="212"/>
      <c r="T61" s="212"/>
      <c r="U61" s="212"/>
      <c r="V61" s="212"/>
      <c r="W61" s="212"/>
      <c r="X61" s="317"/>
      <c r="Y61" s="204" t="n">
        <f aca="false">IF(X61=1,CONCATENATE(Y60,", ",A61),Y60)</f>
        <v>1</v>
      </c>
      <c r="Z61" s="318"/>
    </row>
    <row r="62" s="59" customFormat="true" ht="18" hidden="false" customHeight="false" outlineLevel="0" collapsed="false">
      <c r="A62" s="225" t="n">
        <v>41</v>
      </c>
      <c r="B62" s="212" t="str">
        <f aca="false">IF(Шаблон!B89="","",CONCATENATE(Шаблон!B89," ",INDEX('Признак замечания'!$F$1:$F$28,MATCH(Шаблон!C89,'Признак замечания'!$A$1:$A$28))))</f>
        <v/>
      </c>
      <c r="C62" s="212"/>
      <c r="D62" s="212"/>
      <c r="E62" s="212"/>
      <c r="F62" s="212"/>
      <c r="G62" s="212"/>
      <c r="H62" s="212"/>
      <c r="I62" s="212"/>
      <c r="J62" s="212"/>
      <c r="K62" s="212"/>
      <c r="L62" s="212"/>
      <c r="M62" s="212"/>
      <c r="N62" s="212"/>
      <c r="O62" s="212"/>
      <c r="P62" s="212"/>
      <c r="Q62" s="212"/>
      <c r="R62" s="212"/>
      <c r="S62" s="212"/>
      <c r="T62" s="212"/>
      <c r="U62" s="212"/>
      <c r="V62" s="212"/>
      <c r="W62" s="212"/>
      <c r="X62" s="317"/>
      <c r="Y62" s="204" t="n">
        <f aca="false">IF(X62=1,CONCATENATE(Y61,", ",A62),Y61)</f>
        <v>1</v>
      </c>
      <c r="Z62" s="318"/>
    </row>
    <row r="63" s="59" customFormat="true" ht="18" hidden="false" customHeight="false" outlineLevel="0" collapsed="false">
      <c r="A63" s="225" t="n">
        <v>42</v>
      </c>
      <c r="B63" s="212" t="str">
        <f aca="false">IF(Шаблон!B90="","",CONCATENATE(Шаблон!B90," ",INDEX('Признак замечания'!$F$1:$F$28,MATCH(Шаблон!C90,'Признак замечания'!$A$1:$A$28))))</f>
        <v/>
      </c>
      <c r="C63" s="212"/>
      <c r="D63" s="212"/>
      <c r="E63" s="212"/>
      <c r="F63" s="212"/>
      <c r="G63" s="212"/>
      <c r="H63" s="212"/>
      <c r="I63" s="212"/>
      <c r="J63" s="212"/>
      <c r="K63" s="212"/>
      <c r="L63" s="212"/>
      <c r="M63" s="212"/>
      <c r="N63" s="212"/>
      <c r="O63" s="212"/>
      <c r="P63" s="212"/>
      <c r="Q63" s="212"/>
      <c r="R63" s="212"/>
      <c r="S63" s="212"/>
      <c r="T63" s="212"/>
      <c r="U63" s="212"/>
      <c r="V63" s="212"/>
      <c r="W63" s="212"/>
      <c r="X63" s="317"/>
      <c r="Y63" s="204" t="n">
        <f aca="false">IF(X63=1,CONCATENATE(Y62,", ",A63),Y62)</f>
        <v>1</v>
      </c>
      <c r="Z63" s="318"/>
    </row>
    <row r="64" s="59" customFormat="true" ht="18" hidden="false" customHeight="false" outlineLevel="0" collapsed="false">
      <c r="A64" s="225" t="n">
        <v>43</v>
      </c>
      <c r="B64" s="212" t="str">
        <f aca="false">IF(Шаблон!B91="","",CONCATENATE(Шаблон!B91," ",INDEX('Признак замечания'!$F$1:$F$28,MATCH(Шаблон!C91,'Признак замечания'!$A$1:$A$28))))</f>
        <v/>
      </c>
      <c r="C64" s="212"/>
      <c r="D64" s="212"/>
      <c r="E64" s="212"/>
      <c r="F64" s="212"/>
      <c r="G64" s="212"/>
      <c r="H64" s="212"/>
      <c r="I64" s="212"/>
      <c r="J64" s="212"/>
      <c r="K64" s="212"/>
      <c r="L64" s="212"/>
      <c r="M64" s="212"/>
      <c r="N64" s="212"/>
      <c r="O64" s="212"/>
      <c r="P64" s="212"/>
      <c r="Q64" s="212"/>
      <c r="R64" s="212"/>
      <c r="S64" s="212"/>
      <c r="T64" s="212"/>
      <c r="U64" s="212"/>
      <c r="V64" s="212"/>
      <c r="W64" s="212"/>
      <c r="X64" s="317"/>
      <c r="Y64" s="204" t="n">
        <f aca="false">IF(X64=1,CONCATENATE(Y63,", ",A64),Y63)</f>
        <v>1</v>
      </c>
      <c r="Z64" s="318"/>
    </row>
    <row r="65" s="59" customFormat="true" ht="18" hidden="false" customHeight="false" outlineLevel="0" collapsed="false">
      <c r="A65" s="225" t="n">
        <v>44</v>
      </c>
      <c r="B65" s="212" t="str">
        <f aca="false">IF(Шаблон!B92="","",CONCATENATE(Шаблон!B92," ",INDEX('Признак замечания'!$F$1:$F$28,MATCH(Шаблон!C92,'Признак замечания'!$A$1:$A$28))))</f>
        <v/>
      </c>
      <c r="C65" s="212"/>
      <c r="D65" s="212"/>
      <c r="E65" s="212"/>
      <c r="F65" s="212"/>
      <c r="G65" s="212"/>
      <c r="H65" s="212"/>
      <c r="I65" s="212"/>
      <c r="J65" s="212"/>
      <c r="K65" s="212"/>
      <c r="L65" s="212"/>
      <c r="M65" s="212"/>
      <c r="N65" s="212"/>
      <c r="O65" s="212"/>
      <c r="P65" s="212"/>
      <c r="Q65" s="212"/>
      <c r="R65" s="212"/>
      <c r="S65" s="212"/>
      <c r="T65" s="212"/>
      <c r="U65" s="212"/>
      <c r="V65" s="212"/>
      <c r="W65" s="212"/>
      <c r="X65" s="317"/>
      <c r="Y65" s="204" t="n">
        <f aca="false">IF(X65=1,CONCATENATE(Y64,", ",A65),Y64)</f>
        <v>1</v>
      </c>
      <c r="Z65" s="318"/>
    </row>
    <row r="66" s="59" customFormat="true" ht="18" hidden="false" customHeight="false" outlineLevel="0" collapsed="false">
      <c r="A66" s="225" t="n">
        <v>45</v>
      </c>
      <c r="B66" s="212" t="str">
        <f aca="false">IF(Шаблон!B93="","",CONCATENATE(Шаблон!B93," ",INDEX('Признак замечания'!$F$1:$F$28,MATCH(Шаблон!C93,'Признак замечания'!$A$1:$A$28))))</f>
        <v/>
      </c>
      <c r="C66" s="212"/>
      <c r="D66" s="212"/>
      <c r="E66" s="212"/>
      <c r="F66" s="212"/>
      <c r="G66" s="212"/>
      <c r="H66" s="212"/>
      <c r="I66" s="212"/>
      <c r="J66" s="212"/>
      <c r="K66" s="212"/>
      <c r="L66" s="212"/>
      <c r="M66" s="212"/>
      <c r="N66" s="212"/>
      <c r="O66" s="212"/>
      <c r="P66" s="212"/>
      <c r="Q66" s="212"/>
      <c r="R66" s="212"/>
      <c r="S66" s="212"/>
      <c r="T66" s="212"/>
      <c r="U66" s="212"/>
      <c r="V66" s="212"/>
      <c r="W66" s="212"/>
      <c r="X66" s="317"/>
      <c r="Y66" s="204" t="n">
        <f aca="false">IF(X66=1,CONCATENATE(Y65,", ",A66),Y65)</f>
        <v>1</v>
      </c>
      <c r="Z66" s="318"/>
    </row>
    <row r="67" s="59" customFormat="true" ht="18" hidden="false" customHeight="false" outlineLevel="0" collapsed="false">
      <c r="A67" s="225" t="n">
        <v>46</v>
      </c>
      <c r="B67" s="212" t="str">
        <f aca="false">IF(Шаблон!B94="","",CONCATENATE(Шаблон!B94," ",INDEX('Признак замечания'!$F$1:$F$28,MATCH(Шаблон!C94,'Признак замечания'!$A$1:$A$28))))</f>
        <v/>
      </c>
      <c r="C67" s="212"/>
      <c r="D67" s="212"/>
      <c r="E67" s="212"/>
      <c r="F67" s="212"/>
      <c r="G67" s="212"/>
      <c r="H67" s="212"/>
      <c r="I67" s="212"/>
      <c r="J67" s="212"/>
      <c r="K67" s="212"/>
      <c r="L67" s="212"/>
      <c r="M67" s="212"/>
      <c r="N67" s="212"/>
      <c r="O67" s="212"/>
      <c r="P67" s="212"/>
      <c r="Q67" s="212"/>
      <c r="R67" s="212"/>
      <c r="S67" s="212"/>
      <c r="T67" s="212"/>
      <c r="U67" s="212"/>
      <c r="V67" s="212"/>
      <c r="W67" s="212"/>
      <c r="X67" s="317"/>
      <c r="Y67" s="204" t="n">
        <f aca="false">IF(X67=1,CONCATENATE(Y66,", ",A67),Y66)</f>
        <v>1</v>
      </c>
      <c r="Z67" s="318"/>
    </row>
    <row r="68" s="59" customFormat="true" ht="18" hidden="false" customHeight="false" outlineLevel="0" collapsed="false">
      <c r="A68" s="225" t="n">
        <v>47</v>
      </c>
      <c r="B68" s="212" t="str">
        <f aca="false">IF(Шаблон!B95="","",CONCATENATE(Шаблон!B95," ",INDEX('Признак замечания'!$F$1:$F$28,MATCH(Шаблон!C95,'Признак замечания'!$A$1:$A$28))))</f>
        <v/>
      </c>
      <c r="C68" s="212"/>
      <c r="D68" s="212"/>
      <c r="E68" s="212"/>
      <c r="F68" s="212"/>
      <c r="G68" s="212"/>
      <c r="H68" s="212"/>
      <c r="I68" s="212"/>
      <c r="J68" s="212"/>
      <c r="K68" s="212"/>
      <c r="L68" s="212"/>
      <c r="M68" s="212"/>
      <c r="N68" s="212"/>
      <c r="O68" s="212"/>
      <c r="P68" s="212"/>
      <c r="Q68" s="212"/>
      <c r="R68" s="212"/>
      <c r="S68" s="212"/>
      <c r="T68" s="212"/>
      <c r="U68" s="212"/>
      <c r="V68" s="212"/>
      <c r="W68" s="212"/>
      <c r="X68" s="317"/>
      <c r="Y68" s="204" t="n">
        <f aca="false">IF(X68=1,CONCATENATE(Y67,", ",A68),Y67)</f>
        <v>1</v>
      </c>
      <c r="Z68" s="318"/>
    </row>
    <row r="69" s="59" customFormat="true" ht="18" hidden="false" customHeight="false" outlineLevel="0" collapsed="false">
      <c r="A69" s="225" t="n">
        <v>48</v>
      </c>
      <c r="B69" s="212" t="str">
        <f aca="false">IF(Шаблон!B96="","",CONCATENATE(Шаблон!B96," ",INDEX('Признак замечания'!$F$1:$F$28,MATCH(Шаблон!C96,'Признак замечания'!$A$1:$A$28))))</f>
        <v/>
      </c>
      <c r="C69" s="212"/>
      <c r="D69" s="212"/>
      <c r="E69" s="212"/>
      <c r="F69" s="212"/>
      <c r="G69" s="212"/>
      <c r="H69" s="212"/>
      <c r="I69" s="212"/>
      <c r="J69" s="212"/>
      <c r="K69" s="212"/>
      <c r="L69" s="212"/>
      <c r="M69" s="212"/>
      <c r="N69" s="212"/>
      <c r="O69" s="212"/>
      <c r="P69" s="212"/>
      <c r="Q69" s="212"/>
      <c r="R69" s="212"/>
      <c r="S69" s="212"/>
      <c r="T69" s="212"/>
      <c r="U69" s="212"/>
      <c r="V69" s="212"/>
      <c r="W69" s="212"/>
      <c r="X69" s="317"/>
      <c r="Y69" s="204" t="n">
        <f aca="false">IF(X69=1,CONCATENATE(Y68,", ",A69),Y68)</f>
        <v>1</v>
      </c>
      <c r="Z69" s="318"/>
    </row>
    <row r="70" s="59" customFormat="true" ht="18" hidden="false" customHeight="false" outlineLevel="0" collapsed="false">
      <c r="A70" s="225" t="n">
        <v>49</v>
      </c>
      <c r="B70" s="212" t="str">
        <f aca="false">IF(Шаблон!B97="","",CONCATENATE(Шаблон!B97," ",INDEX('Признак замечания'!$F$1:$F$28,MATCH(Шаблон!C97,'Признак замечания'!$A$1:$A$28))))</f>
        <v/>
      </c>
      <c r="C70" s="212"/>
      <c r="D70" s="212"/>
      <c r="E70" s="212"/>
      <c r="F70" s="212"/>
      <c r="G70" s="212"/>
      <c r="H70" s="212"/>
      <c r="I70" s="212"/>
      <c r="J70" s="212"/>
      <c r="K70" s="212"/>
      <c r="L70" s="212"/>
      <c r="M70" s="212"/>
      <c r="N70" s="212"/>
      <c r="O70" s="212"/>
      <c r="P70" s="212"/>
      <c r="Q70" s="212"/>
      <c r="R70" s="212"/>
      <c r="S70" s="212"/>
      <c r="T70" s="212"/>
      <c r="U70" s="212"/>
      <c r="V70" s="212"/>
      <c r="W70" s="212"/>
      <c r="X70" s="317"/>
      <c r="Y70" s="204" t="n">
        <f aca="false">IF(X70=1,CONCATENATE(Y69,", ",A70),Y69)</f>
        <v>1</v>
      </c>
      <c r="Z70" s="318"/>
    </row>
    <row r="71" s="59" customFormat="true" ht="16.5" hidden="false" customHeight="true" outlineLevel="0" collapsed="false">
      <c r="A71" s="225" t="n">
        <v>50</v>
      </c>
      <c r="B71" s="212" t="str">
        <f aca="false">IF(Шаблон!B98="","",CONCATENATE(Шаблон!B98," ",INDEX('Признак замечания'!$F$1:$F$28,MATCH(Шаблон!C98,'Признак замечания'!$A$1:$A$28))))</f>
        <v/>
      </c>
      <c r="C71" s="212"/>
      <c r="D71" s="212"/>
      <c r="E71" s="212"/>
      <c r="F71" s="212"/>
      <c r="G71" s="212"/>
      <c r="H71" s="212"/>
      <c r="I71" s="212"/>
      <c r="J71" s="212"/>
      <c r="K71" s="212"/>
      <c r="L71" s="212"/>
      <c r="M71" s="212"/>
      <c r="N71" s="212"/>
      <c r="O71" s="212"/>
      <c r="P71" s="212"/>
      <c r="Q71" s="212"/>
      <c r="R71" s="212"/>
      <c r="S71" s="212"/>
      <c r="T71" s="212"/>
      <c r="U71" s="212"/>
      <c r="V71" s="212"/>
      <c r="W71" s="212"/>
      <c r="X71" s="319"/>
      <c r="Y71" s="204" t="n">
        <f aca="false">IF(X71=1,CONCATENATE(Y70,", ",A71),Y70)</f>
        <v>1</v>
      </c>
    </row>
    <row r="72" customFormat="false" ht="9.75" hidden="false" customHeight="true" outlineLevel="0" collapsed="false">
      <c r="A72" s="159"/>
      <c r="B72" s="159"/>
      <c r="C72" s="159"/>
      <c r="D72" s="159"/>
      <c r="E72" s="159"/>
      <c r="F72" s="159"/>
      <c r="G72" s="159"/>
      <c r="H72" s="159"/>
      <c r="I72" s="159"/>
      <c r="J72" s="159"/>
      <c r="K72" s="159"/>
      <c r="L72" s="159"/>
      <c r="M72" s="159"/>
      <c r="N72" s="159"/>
      <c r="O72" s="159"/>
      <c r="P72" s="159"/>
      <c r="Q72" s="159"/>
      <c r="R72" s="159"/>
      <c r="S72" s="159"/>
      <c r="T72" s="159"/>
      <c r="U72" s="159"/>
      <c r="V72" s="159"/>
      <c r="W72" s="159"/>
      <c r="X72" s="298"/>
      <c r="Y72" s="162"/>
    </row>
    <row r="73" customFormat="false" ht="25.5" hidden="false" customHeight="true" outlineLevel="0" collapsed="false">
      <c r="A73" s="316" t="str">
        <f aca="false">CONCATENATE("в результате чего выдан акт-",IF(Шаблон!D8="Предписание","предписания","предупреждения")," № ",Шаблон!C10," от ",TEXT(Шаблон!E5,"ДД.ММ.ГГГГ"))</f>
        <v>в результате чего выдан акт-предупреждения № ТПК-ТПР-001-005896-0314--У от ДД.ММ.ГГГГ</v>
      </c>
      <c r="B73" s="316"/>
      <c r="C73" s="316"/>
      <c r="D73" s="316"/>
      <c r="E73" s="316"/>
      <c r="F73" s="316"/>
      <c r="G73" s="316"/>
      <c r="H73" s="316"/>
      <c r="I73" s="316"/>
      <c r="J73" s="316"/>
      <c r="K73" s="316"/>
      <c r="L73" s="316"/>
      <c r="M73" s="316"/>
      <c r="N73" s="316"/>
      <c r="O73" s="316"/>
      <c r="P73" s="316"/>
      <c r="Q73" s="316"/>
      <c r="R73" s="316"/>
      <c r="S73" s="316"/>
      <c r="T73" s="316"/>
      <c r="U73" s="316"/>
      <c r="V73" s="316"/>
      <c r="W73" s="316"/>
      <c r="X73" s="300"/>
      <c r="Y73" s="178"/>
    </row>
    <row r="74" customFormat="false" ht="43.5" hidden="false" customHeight="true" outlineLevel="0" collapsed="false">
      <c r="A74" s="316" t="str">
        <f aca="false">CONCATENATE("Настоящий акт  подтверждает факт невозможности проведения фото фиксации нарушения по п. ",Y71," в акте-",IF(Шаблон!D8="Предписание","предписания","предупреждения")," от ",TEXT(Шаблон!E5,"ДД.ММ.ГГГГ")," ввиду отсутствия объектов фото фиксации.")</f>
        <v>Настоящий акт  подтверждает факт невозможности проведения фото фиксации нарушения по п. 1 в акте-предупреждения от 10.02.2020 ввиду отсутствия объектов фото фиксации.</v>
      </c>
      <c r="B74" s="316"/>
      <c r="C74" s="316"/>
      <c r="D74" s="316"/>
      <c r="E74" s="316"/>
      <c r="F74" s="316"/>
      <c r="G74" s="316"/>
      <c r="H74" s="316"/>
      <c r="I74" s="316"/>
      <c r="J74" s="316"/>
      <c r="K74" s="316"/>
      <c r="L74" s="316"/>
      <c r="M74" s="316"/>
      <c r="N74" s="316"/>
      <c r="O74" s="316"/>
      <c r="P74" s="316"/>
      <c r="Q74" s="316"/>
      <c r="R74" s="316"/>
      <c r="S74" s="316"/>
      <c r="T74" s="316"/>
      <c r="U74" s="316"/>
      <c r="V74" s="316"/>
      <c r="W74" s="316"/>
      <c r="X74" s="300"/>
      <c r="Y74" s="178"/>
    </row>
    <row r="75" customFormat="false" ht="18.75" hidden="false" customHeight="true" outlineLevel="0" collapsed="false">
      <c r="A75" s="159"/>
      <c r="B75" s="159"/>
      <c r="C75" s="159"/>
      <c r="D75" s="159"/>
      <c r="E75" s="159"/>
      <c r="F75" s="159"/>
      <c r="G75" s="159"/>
      <c r="H75" s="159"/>
      <c r="I75" s="159"/>
      <c r="J75" s="159"/>
      <c r="K75" s="159"/>
      <c r="L75" s="159"/>
      <c r="M75" s="159"/>
      <c r="N75" s="159"/>
      <c r="O75" s="159"/>
      <c r="P75" s="159"/>
      <c r="Q75" s="159"/>
      <c r="R75" s="159"/>
      <c r="S75" s="159"/>
      <c r="T75" s="159"/>
      <c r="U75" s="159"/>
      <c r="V75" s="159"/>
      <c r="W75" s="159"/>
      <c r="X75" s="298"/>
      <c r="Y75" s="162"/>
    </row>
    <row r="76" customFormat="false" ht="18.75" hidden="false" customHeight="true" outlineLevel="0" collapsed="false">
      <c r="A76" s="159"/>
      <c r="B76" s="159"/>
      <c r="C76" s="159"/>
      <c r="D76" s="159"/>
      <c r="E76" s="159"/>
      <c r="F76" s="159"/>
      <c r="G76" s="159"/>
      <c r="H76" s="159"/>
      <c r="I76" s="159"/>
      <c r="J76" s="159"/>
      <c r="K76" s="159"/>
      <c r="L76" s="159"/>
      <c r="M76" s="159"/>
      <c r="N76" s="159"/>
      <c r="O76" s="159"/>
      <c r="P76" s="159"/>
      <c r="Q76" s="159"/>
      <c r="R76" s="159"/>
      <c r="S76" s="159"/>
      <c r="T76" s="159"/>
      <c r="U76" s="159"/>
      <c r="V76" s="159"/>
      <c r="W76" s="159"/>
      <c r="X76" s="298"/>
      <c r="Y76" s="162"/>
    </row>
    <row r="77" customFormat="false" ht="20.25" hidden="false" customHeight="true" outlineLevel="0" collapsed="false">
      <c r="A77" s="140" t="s">
        <v>227</v>
      </c>
      <c r="B77" s="140"/>
      <c r="C77" s="140"/>
      <c r="D77" s="140"/>
      <c r="E77" s="140"/>
      <c r="F77" s="140"/>
      <c r="G77" s="140"/>
      <c r="H77" s="140"/>
      <c r="I77" s="140"/>
      <c r="J77" s="140"/>
      <c r="K77" s="140"/>
      <c r="L77" s="140"/>
      <c r="M77" s="140"/>
      <c r="N77" s="140"/>
      <c r="O77" s="140"/>
      <c r="P77" s="140"/>
      <c r="Q77" s="140"/>
      <c r="R77" s="140"/>
      <c r="S77" s="140"/>
      <c r="T77" s="140"/>
      <c r="U77" s="140"/>
      <c r="V77" s="140"/>
      <c r="W77" s="140"/>
      <c r="X77" s="300"/>
      <c r="Y77" s="178"/>
    </row>
    <row r="78" customFormat="false" ht="14.25" hidden="false" customHeight="true" outlineLevel="0" collapsed="false">
      <c r="A78" s="159"/>
      <c r="B78" s="159"/>
      <c r="C78" s="159"/>
      <c r="D78" s="159"/>
      <c r="E78" s="159"/>
      <c r="F78" s="159"/>
      <c r="G78" s="159"/>
      <c r="H78" s="159"/>
      <c r="I78" s="159"/>
      <c r="J78" s="159"/>
      <c r="K78" s="159"/>
      <c r="L78" s="159"/>
      <c r="M78" s="159"/>
      <c r="N78" s="159"/>
      <c r="O78" s="159"/>
      <c r="P78" s="159"/>
      <c r="Q78" s="159"/>
      <c r="R78" s="159"/>
      <c r="S78" s="159"/>
      <c r="T78" s="159"/>
      <c r="U78" s="159"/>
      <c r="V78" s="159"/>
      <c r="W78" s="159"/>
      <c r="X78" s="298"/>
      <c r="Y78" s="162"/>
    </row>
    <row r="79" customFormat="false" ht="24.75" hidden="false" customHeight="true" outlineLevel="0" collapsed="false">
      <c r="A79" s="174" t="s">
        <v>228</v>
      </c>
      <c r="B79" s="174"/>
      <c r="C79" s="174"/>
      <c r="D79" s="174"/>
      <c r="E79" s="174"/>
      <c r="F79" s="174"/>
      <c r="G79" s="174"/>
      <c r="H79" s="320" t="str">
        <f aca="false">IF(Шаблон!G18="","",LEFT(MID(Шаблон!G18,SEARCH(" ",Шаблон!G18)+1,LEN(Шаблон!G18)-SEARCH(" ",Шаблон!G18,SEARCH(" ",Шаблон!G18)+1)))&amp;". "&amp;LEFT(MID(Шаблон!G18,SEARCH(" ",Шаблон!G18,SEARCH(" ",Шаблон!G18)+1)+1,LEN(Шаблон!G18)))&amp;". "&amp;LEFT(Шаблон!G18,SEARCH(" ",Шаблон!G18)))</f>
        <v>В. А. Баталов</v>
      </c>
      <c r="I79" s="320"/>
      <c r="J79" s="320"/>
      <c r="K79" s="320"/>
      <c r="L79" s="320"/>
      <c r="M79" s="320"/>
      <c r="N79" s="320"/>
      <c r="O79" s="320"/>
      <c r="P79" s="320"/>
      <c r="Q79" s="320"/>
      <c r="R79" s="320"/>
      <c r="S79" s="320"/>
      <c r="T79" s="320"/>
      <c r="U79" s="320"/>
      <c r="V79" s="320"/>
      <c r="W79" s="321"/>
      <c r="X79" s="298"/>
      <c r="Y79" s="111"/>
    </row>
    <row r="80" customFormat="false" ht="6.75" hidden="false" customHeight="true" outlineLevel="0" collapsed="false">
      <c r="A80" s="322"/>
      <c r="B80" s="322"/>
      <c r="C80" s="322"/>
      <c r="D80" s="322"/>
      <c r="E80" s="322"/>
      <c r="F80" s="322"/>
      <c r="G80" s="322"/>
      <c r="H80" s="159"/>
      <c r="I80" s="159"/>
      <c r="J80" s="159"/>
      <c r="K80" s="159"/>
      <c r="L80" s="159"/>
      <c r="M80" s="159"/>
      <c r="N80" s="159"/>
      <c r="O80" s="159"/>
      <c r="P80" s="159"/>
      <c r="Q80" s="159"/>
      <c r="R80" s="159"/>
      <c r="S80" s="159"/>
      <c r="T80" s="159"/>
      <c r="U80" s="159"/>
      <c r="V80" s="159"/>
      <c r="W80" s="159"/>
      <c r="X80" s="298"/>
      <c r="Y80" s="162"/>
    </row>
    <row r="81" customFormat="false" ht="33" hidden="false" customHeight="true" outlineLevel="0" collapsed="false">
      <c r="A81" s="174" t="s">
        <v>40</v>
      </c>
      <c r="B81" s="174"/>
      <c r="C81" s="174"/>
      <c r="D81" s="174"/>
      <c r="E81" s="174"/>
      <c r="F81" s="174"/>
      <c r="G81" s="174"/>
      <c r="H81" s="320" t="str">
        <f aca="false">IF(Шаблон!G14="","",LEFT(MID(Шаблон!G14,SEARCH(" ",Шаблон!G14)+1,LEN(Шаблон!G14)-SEARCH(" ",Шаблон!G14,SEARCH(" ",Шаблон!G14)+1)))&amp;". "&amp;LEFT(MID(Шаблон!G14,SEARCH(" ",Шаблон!G14,SEARCH(" ",Шаблон!G14)+1)+1,LEN(Шаблон!G14)))&amp;". "&amp;LEFT(Шаблон!G14,SEARCH(" ",Шаблон!G14)))</f>
        <v>В. В. Кудряшов</v>
      </c>
      <c r="I81" s="320"/>
      <c r="J81" s="320"/>
      <c r="K81" s="320"/>
      <c r="L81" s="320"/>
      <c r="M81" s="320"/>
      <c r="N81" s="320"/>
      <c r="O81" s="320"/>
      <c r="P81" s="320"/>
      <c r="Q81" s="320"/>
      <c r="R81" s="320"/>
      <c r="S81" s="320"/>
      <c r="T81" s="320"/>
      <c r="U81" s="320"/>
      <c r="V81" s="320"/>
      <c r="W81" s="321"/>
      <c r="X81" s="298"/>
      <c r="Y81" s="111"/>
    </row>
    <row r="82" s="159" customFormat="true" ht="9" hidden="false" customHeight="true" outlineLevel="0" collapsed="false">
      <c r="A82" s="322"/>
      <c r="B82" s="322"/>
      <c r="C82" s="322"/>
      <c r="D82" s="322"/>
      <c r="E82" s="322"/>
      <c r="F82" s="322"/>
      <c r="G82" s="322"/>
      <c r="X82" s="323"/>
    </row>
    <row r="83" customFormat="false" ht="33.75" hidden="false" customHeight="true" outlineLevel="0" collapsed="false">
      <c r="A83" s="174" t="s">
        <v>165</v>
      </c>
      <c r="B83" s="174"/>
      <c r="C83" s="174"/>
      <c r="D83" s="174"/>
      <c r="E83" s="174"/>
      <c r="F83" s="174"/>
      <c r="G83" s="174"/>
      <c r="H83" s="320" t="str">
        <f aca="false">IF(Шаблон!G13="","",LEFT(MID(Шаблон!G13,SEARCH(" ",Шаблон!G13)+1,LEN(Шаблон!G13)-SEARCH(" ",Шаблон!G13,SEARCH(" ",Шаблон!G13)+1)))&amp;". "&amp;LEFT(MID(Шаблон!G13,SEARCH(" ",Шаблон!G13,SEARCH(" ",Шаблон!G13)+1)+1,LEN(Шаблон!G13)))&amp;". "&amp;LEFT(Шаблон!G13,SEARCH(" ",Шаблон!G13)))</f>
        <v/>
      </c>
      <c r="I83" s="320"/>
      <c r="J83" s="320"/>
      <c r="K83" s="320"/>
      <c r="L83" s="320"/>
      <c r="M83" s="320"/>
      <c r="N83" s="320"/>
      <c r="O83" s="320"/>
      <c r="P83" s="320"/>
      <c r="Q83" s="320"/>
      <c r="R83" s="320"/>
      <c r="S83" s="320"/>
      <c r="T83" s="320"/>
      <c r="U83" s="320"/>
      <c r="V83" s="320"/>
      <c r="W83" s="321"/>
      <c r="X83" s="298"/>
      <c r="Y83" s="111"/>
    </row>
    <row r="84" customFormat="false" ht="12" hidden="false" customHeight="true" outlineLevel="0" collapsed="false">
      <c r="A84" s="322"/>
      <c r="B84" s="322"/>
      <c r="C84" s="322"/>
      <c r="D84" s="322"/>
      <c r="E84" s="322"/>
      <c r="F84" s="322"/>
      <c r="G84" s="322"/>
      <c r="H84" s="159"/>
      <c r="I84" s="159"/>
      <c r="J84" s="159"/>
      <c r="K84" s="159"/>
      <c r="L84" s="159"/>
      <c r="M84" s="159"/>
      <c r="N84" s="159"/>
      <c r="O84" s="159"/>
      <c r="P84" s="159"/>
      <c r="Q84" s="159"/>
      <c r="R84" s="159"/>
      <c r="S84" s="159"/>
      <c r="T84" s="159"/>
      <c r="U84" s="159"/>
      <c r="V84" s="159"/>
      <c r="W84" s="159"/>
      <c r="X84" s="298"/>
      <c r="Y84" s="162"/>
    </row>
    <row r="85" customFormat="false" ht="36.75" hidden="false" customHeight="true" outlineLevel="0" collapsed="false">
      <c r="A85" s="174" t="s">
        <v>229</v>
      </c>
      <c r="B85" s="174"/>
      <c r="C85" s="174"/>
      <c r="D85" s="174"/>
      <c r="E85" s="174"/>
      <c r="F85" s="174"/>
      <c r="G85" s="174"/>
      <c r="H85" s="320" t="str">
        <f aca="false">IF(Шаблон!G20="","",LEFT(MID(Шаблон!G20,SEARCH(" ",Шаблон!G20)+1,LEN(Шаблон!G20)-SEARCH(" ",Шаблон!G20,SEARCH(" ",Шаблон!G20)+1)))&amp;". "&amp;LEFT(MID(Шаблон!G20,SEARCH(" ",Шаблон!G20,SEARCH(" ",Шаблон!G20)+1)+1,LEN(Шаблон!G20)))&amp;". "&amp;LEFT(Шаблон!G20,SEARCH(" ",Шаблон!G20)))</f>
        <v>И. И. Хафизов</v>
      </c>
      <c r="I85" s="320"/>
      <c r="J85" s="320"/>
      <c r="K85" s="320"/>
      <c r="L85" s="320"/>
      <c r="M85" s="320"/>
      <c r="N85" s="320"/>
      <c r="O85" s="320"/>
      <c r="P85" s="320"/>
      <c r="Q85" s="320"/>
      <c r="R85" s="320"/>
      <c r="S85" s="320"/>
      <c r="T85" s="320"/>
      <c r="U85" s="320"/>
      <c r="V85" s="320"/>
      <c r="W85" s="321"/>
      <c r="X85" s="298"/>
      <c r="Y85" s="111"/>
    </row>
    <row r="86" customFormat="false" ht="11.25" hidden="false" customHeight="true" outlineLevel="0" collapsed="false">
      <c r="A86" s="322"/>
      <c r="B86" s="322"/>
      <c r="C86" s="322"/>
      <c r="D86" s="322"/>
      <c r="E86" s="322"/>
      <c r="F86" s="322"/>
      <c r="G86" s="322"/>
      <c r="H86" s="159"/>
      <c r="I86" s="159"/>
      <c r="J86" s="159"/>
      <c r="K86" s="159"/>
      <c r="L86" s="159"/>
      <c r="M86" s="159"/>
      <c r="N86" s="159"/>
      <c r="O86" s="159"/>
      <c r="P86" s="159"/>
      <c r="Q86" s="159"/>
      <c r="R86" s="159"/>
      <c r="S86" s="159"/>
      <c r="T86" s="159"/>
      <c r="U86" s="159"/>
      <c r="V86" s="159"/>
      <c r="W86" s="159"/>
      <c r="X86" s="298"/>
      <c r="Y86" s="162"/>
    </row>
    <row r="87" customFormat="false" ht="39" hidden="false" customHeight="true" outlineLevel="0" collapsed="false">
      <c r="A87" s="186" t="s">
        <v>230</v>
      </c>
      <c r="B87" s="186"/>
      <c r="C87" s="186"/>
      <c r="D87" s="186"/>
      <c r="E87" s="186"/>
      <c r="F87" s="186"/>
      <c r="G87" s="186"/>
      <c r="H87" s="320" t="str">
        <f aca="false">IF(Шаблон!E21=Шаблон!E20,"",LEFT(MID(Шаблон!G21,SEARCH(" ",Шаблон!G21)+1,LEN(Шаблон!G21)-SEARCH(" ",Шаблон!G21,SEARCH(" ",Шаблон!G21)+1)))&amp;". "&amp;LEFT(MID(Шаблон!G21,SEARCH(" ",Шаблон!G21,SEARCH(" ",Шаблон!G21)+1)+1,LEN(Шаблон!G21)))&amp;". "&amp;LEFT(Шаблон!G21,SEARCH(" ",Шаблон!G21)))</f>
        <v>Р. Р. Рахимов</v>
      </c>
      <c r="I87" s="320"/>
      <c r="J87" s="320"/>
      <c r="K87" s="320"/>
      <c r="L87" s="320"/>
      <c r="M87" s="320"/>
      <c r="N87" s="320"/>
      <c r="O87" s="320"/>
      <c r="P87" s="320"/>
      <c r="Q87" s="320"/>
      <c r="R87" s="320"/>
      <c r="S87" s="320"/>
      <c r="T87" s="320"/>
      <c r="U87" s="320"/>
      <c r="V87" s="320"/>
      <c r="W87" s="182"/>
      <c r="X87" s="298"/>
      <c r="Y87" s="162"/>
    </row>
    <row r="88" customFormat="false" ht="27.75" hidden="false" customHeight="true" outlineLevel="0" collapsed="false">
      <c r="A88" s="322"/>
      <c r="B88" s="322"/>
      <c r="C88" s="322"/>
      <c r="D88" s="322"/>
      <c r="E88" s="322"/>
      <c r="F88" s="322"/>
      <c r="G88" s="322"/>
      <c r="H88" s="159"/>
      <c r="I88" s="159"/>
      <c r="J88" s="159"/>
      <c r="K88" s="159"/>
      <c r="L88" s="159"/>
      <c r="M88" s="159"/>
      <c r="N88" s="159"/>
      <c r="O88" s="159"/>
      <c r="P88" s="159"/>
      <c r="Q88" s="159"/>
      <c r="R88" s="159"/>
      <c r="S88" s="159"/>
      <c r="T88" s="159"/>
      <c r="U88" s="159"/>
      <c r="V88" s="159"/>
      <c r="W88" s="159"/>
      <c r="X88" s="298"/>
      <c r="Y88" s="162"/>
    </row>
    <row r="89" s="188" customFormat="true" ht="15.75" hidden="false" customHeight="true" outlineLevel="0" collapsed="false">
      <c r="A89" s="111"/>
      <c r="B89" s="111"/>
      <c r="C89" s="111"/>
      <c r="D89" s="111"/>
      <c r="E89" s="111"/>
      <c r="F89" s="111"/>
      <c r="G89" s="111"/>
      <c r="H89" s="111"/>
      <c r="I89" s="111"/>
      <c r="J89" s="111"/>
      <c r="K89" s="111"/>
      <c r="L89" s="111"/>
      <c r="M89" s="111"/>
      <c r="N89" s="111"/>
      <c r="O89" s="111"/>
      <c r="P89" s="111"/>
      <c r="Q89" s="111"/>
      <c r="R89" s="111"/>
      <c r="S89" s="111"/>
      <c r="T89" s="111"/>
      <c r="U89" s="111"/>
      <c r="V89" s="111"/>
      <c r="W89" s="111"/>
      <c r="X89" s="298"/>
      <c r="Y89" s="111"/>
      <c r="Z89" s="295"/>
    </row>
    <row r="90" customFormat="false" ht="15" hidden="false" customHeight="false" outlineLevel="0" collapsed="false">
      <c r="A90" s="111"/>
      <c r="B90" s="111"/>
      <c r="C90" s="111"/>
      <c r="D90" s="111"/>
      <c r="E90" s="111"/>
      <c r="F90" s="111"/>
      <c r="G90" s="111"/>
      <c r="H90" s="111"/>
      <c r="I90" s="111"/>
      <c r="J90" s="111"/>
      <c r="K90" s="111"/>
      <c r="L90" s="111"/>
      <c r="M90" s="111"/>
      <c r="N90" s="111"/>
      <c r="O90" s="111"/>
      <c r="P90" s="111"/>
      <c r="Q90" s="111"/>
      <c r="R90" s="111"/>
      <c r="S90" s="111"/>
      <c r="T90" s="111"/>
      <c r="U90" s="111"/>
      <c r="V90" s="111"/>
      <c r="W90" s="111"/>
      <c r="X90" s="298"/>
      <c r="Y90" s="111"/>
    </row>
  </sheetData>
  <mergeCells count="94">
    <mergeCell ref="N1:V1"/>
    <mergeCell ref="X1:X3"/>
    <mergeCell ref="M2:W3"/>
    <mergeCell ref="L4:W5"/>
    <mergeCell ref="A6:W6"/>
    <mergeCell ref="A7:W7"/>
    <mergeCell ref="A8:O8"/>
    <mergeCell ref="P8:W8"/>
    <mergeCell ref="A9:E9"/>
    <mergeCell ref="F9:H9"/>
    <mergeCell ref="N9:W9"/>
    <mergeCell ref="A10:E10"/>
    <mergeCell ref="F10:H10"/>
    <mergeCell ref="N10:W10"/>
    <mergeCell ref="A11:W11"/>
    <mergeCell ref="A12:W12"/>
    <mergeCell ref="A13:W13"/>
    <mergeCell ref="B14:E14"/>
    <mergeCell ref="A15:R15"/>
    <mergeCell ref="S15:W15"/>
    <mergeCell ref="A16:W16"/>
    <mergeCell ref="A17:R17"/>
    <mergeCell ref="S17:W17"/>
    <mergeCell ref="A18:R18"/>
    <mergeCell ref="S18:W18"/>
    <mergeCell ref="A19:R19"/>
    <mergeCell ref="S19:W19"/>
    <mergeCell ref="X19:X21"/>
    <mergeCell ref="A20:R20"/>
    <mergeCell ref="S20:W20"/>
    <mergeCell ref="A21:W21"/>
    <mergeCell ref="B22:W22"/>
    <mergeCell ref="B23:W23"/>
    <mergeCell ref="B24:W24"/>
    <mergeCell ref="B25:W25"/>
    <mergeCell ref="B26:W26"/>
    <mergeCell ref="B27:W27"/>
    <mergeCell ref="B28:W28"/>
    <mergeCell ref="B29:W29"/>
    <mergeCell ref="B30:W30"/>
    <mergeCell ref="B31:W31"/>
    <mergeCell ref="B32:W32"/>
    <mergeCell ref="B33:W33"/>
    <mergeCell ref="B34:W34"/>
    <mergeCell ref="B35:W35"/>
    <mergeCell ref="B36:W36"/>
    <mergeCell ref="B37:W37"/>
    <mergeCell ref="B38:W38"/>
    <mergeCell ref="B39:W39"/>
    <mergeCell ref="B40:W40"/>
    <mergeCell ref="B41:W41"/>
    <mergeCell ref="B42:W42"/>
    <mergeCell ref="B43:W43"/>
    <mergeCell ref="B44:W44"/>
    <mergeCell ref="B45:W45"/>
    <mergeCell ref="B46:W46"/>
    <mergeCell ref="B47:W47"/>
    <mergeCell ref="B48:W48"/>
    <mergeCell ref="B49:W49"/>
    <mergeCell ref="B50:W50"/>
    <mergeCell ref="B51:W51"/>
    <mergeCell ref="B52:W52"/>
    <mergeCell ref="B53:W53"/>
    <mergeCell ref="B54:W54"/>
    <mergeCell ref="B55:W55"/>
    <mergeCell ref="B56:W56"/>
    <mergeCell ref="B57:W57"/>
    <mergeCell ref="B58:W58"/>
    <mergeCell ref="B59:W59"/>
    <mergeCell ref="B60:W60"/>
    <mergeCell ref="B61:W61"/>
    <mergeCell ref="B62:W62"/>
    <mergeCell ref="B63:W63"/>
    <mergeCell ref="B64:W64"/>
    <mergeCell ref="B65:W65"/>
    <mergeCell ref="B66:W66"/>
    <mergeCell ref="B67:W67"/>
    <mergeCell ref="B68:W68"/>
    <mergeCell ref="B69:W69"/>
    <mergeCell ref="B70:W70"/>
    <mergeCell ref="B71:W71"/>
    <mergeCell ref="A73:W73"/>
    <mergeCell ref="A74:W74"/>
    <mergeCell ref="A77:W77"/>
    <mergeCell ref="A79:G79"/>
    <mergeCell ref="H79:V79"/>
    <mergeCell ref="A81:G81"/>
    <mergeCell ref="H81:V81"/>
    <mergeCell ref="A83:G83"/>
    <mergeCell ref="H83:V83"/>
    <mergeCell ref="A85:G85"/>
    <mergeCell ref="H85:V85"/>
    <mergeCell ref="A87:G87"/>
    <mergeCell ref="H87:V87"/>
  </mergeCells>
  <dataValidations count="2">
    <dataValidation allowBlank="true" operator="between" prompt="Введите местное время составления предупреждения" showDropDown="false" showErrorMessage="true" showInputMessage="true" sqref="F9" type="none">
      <formula1>0</formula1>
      <formula2>0</formula2>
    </dataValidation>
    <dataValidation allowBlank="true" operator="between" prompt="заполнить" showDropDown="false" showErrorMessage="true" showInputMessage="true" sqref="N9:W9" type="none">
      <formula1>0</formula1>
      <formula2>0</formula2>
    </dataValidation>
  </dataValidations>
  <printOptions headings="false" gridLines="false" gridLinesSet="true" horizontalCentered="false" verticalCentered="false"/>
  <pageMargins left="0.511805555555555" right="0.315277777777778" top="0.39375" bottom="0.39375" header="0.511805555555555" footer="0.511805555555555"/>
  <pageSetup paperSize="9" scale="68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8"/>
  <sheetViews>
    <sheetView showFormulas="false" showGridLines="true" showRowColHeaders="true" showZeros="true" rightToLeft="false" tabSelected="false" showOutlineSymbols="true" defaultGridColor="true" view="pageBreakPreview" topLeftCell="A1" colorId="64" zoomScale="55" zoomScaleNormal="80" zoomScalePageLayoutView="55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9"/>
    <col collapsed="false" customWidth="true" hidden="false" outlineLevel="0" max="1025" min="2" style="0" width="8.57"/>
  </cols>
  <sheetData>
    <row r="1" customFormat="false" ht="15" hidden="false" customHeight="false" outlineLevel="0" collapsed="false">
      <c r="A1" s="0" t="s">
        <v>231</v>
      </c>
      <c r="F1" s="0" t="str">
        <f aca="false">REPLACE(A1,FIND(" ",A1,2),LEN(A1)-FIND(" ",A1,2)+1,"")</f>
        <v>[1]</v>
      </c>
    </row>
    <row r="2" customFormat="false" ht="15" hidden="false" customHeight="false" outlineLevel="0" collapsed="false">
      <c r="A2" s="0" t="s">
        <v>232</v>
      </c>
      <c r="F2" s="0" t="str">
        <f aca="false">REPLACE(A2,FIND(" ",A2,2),LEN(A2)-FIND(" ",A2,2)+1,"")</f>
        <v>[10]</v>
      </c>
    </row>
    <row r="3" customFormat="false" ht="15" hidden="false" customHeight="false" outlineLevel="0" collapsed="false">
      <c r="A3" s="0" t="s">
        <v>233</v>
      </c>
      <c r="F3" s="0" t="str">
        <f aca="false">REPLACE(A3,FIND(" ",A3,2),LEN(A3)-FIND(" ",A3,2)+1,"")</f>
        <v>[11]</v>
      </c>
    </row>
    <row r="4" customFormat="false" ht="15" hidden="false" customHeight="false" outlineLevel="0" collapsed="false">
      <c r="A4" s="0" t="s">
        <v>234</v>
      </c>
      <c r="F4" s="0" t="str">
        <f aca="false">REPLACE(A4,FIND(" ",A4,2),LEN(A4)-FIND(" ",A4,2)+1,"")</f>
        <v>[12]</v>
      </c>
    </row>
    <row r="5" customFormat="false" ht="15" hidden="false" customHeight="false" outlineLevel="0" collapsed="false">
      <c r="A5" s="0" t="s">
        <v>110</v>
      </c>
      <c r="F5" s="0" t="str">
        <f aca="false">REPLACE(A5,FIND(" ",A5,2),LEN(A5)-FIND(" ",A5,2)+1,"")</f>
        <v>[13]</v>
      </c>
    </row>
    <row r="6" customFormat="false" ht="15" hidden="false" customHeight="false" outlineLevel="0" collapsed="false">
      <c r="A6" s="0" t="s">
        <v>235</v>
      </c>
      <c r="F6" s="0" t="str">
        <f aca="false">REPLACE(A6,FIND(" ",A6,2),LEN(A6)-FIND(" ",A6,2)+1,"")</f>
        <v>[14]</v>
      </c>
    </row>
    <row r="7" customFormat="false" ht="15" hidden="false" customHeight="false" outlineLevel="0" collapsed="false">
      <c r="A7" s="0" t="s">
        <v>236</v>
      </c>
      <c r="F7" s="0" t="str">
        <f aca="false">REPLACE(A7,FIND(" ",A7,2),LEN(A7)-FIND(" ",A7,2)+1,"")</f>
        <v>[15]</v>
      </c>
    </row>
    <row r="8" customFormat="false" ht="15" hidden="false" customHeight="false" outlineLevel="0" collapsed="false">
      <c r="A8" s="0" t="s">
        <v>237</v>
      </c>
      <c r="F8" s="0" t="str">
        <f aca="false">REPLACE(A8,FIND(" ",A8,2),LEN(A8)-FIND(" ",A8,2)+1,"")</f>
        <v>[16]</v>
      </c>
    </row>
    <row r="9" customFormat="false" ht="15" hidden="false" customHeight="false" outlineLevel="0" collapsed="false">
      <c r="A9" s="0" t="s">
        <v>238</v>
      </c>
      <c r="F9" s="0" t="str">
        <f aca="false">REPLACE(A9,FIND(" ",A9,2),LEN(A9)-FIND(" ",A9,2)+1,"")</f>
        <v>[17]</v>
      </c>
    </row>
    <row r="10" customFormat="false" ht="15" hidden="false" customHeight="false" outlineLevel="0" collapsed="false">
      <c r="A10" s="0" t="s">
        <v>239</v>
      </c>
      <c r="F10" s="0" t="str">
        <f aca="false">REPLACE(A10,FIND(" ",A10,2),LEN(A10)-FIND(" ",A10,2)+1,"")</f>
        <v>[18]</v>
      </c>
    </row>
    <row r="11" customFormat="false" ht="15" hidden="false" customHeight="false" outlineLevel="0" collapsed="false">
      <c r="A11" s="0" t="s">
        <v>240</v>
      </c>
      <c r="F11" s="0" t="str">
        <f aca="false">REPLACE(A11,FIND(" ",A11,2),LEN(A11)-FIND(" ",A11,2)+1,"")</f>
        <v>[19]</v>
      </c>
    </row>
    <row r="12" customFormat="false" ht="15" hidden="false" customHeight="false" outlineLevel="0" collapsed="false">
      <c r="A12" s="0" t="s">
        <v>241</v>
      </c>
      <c r="F12" s="0" t="str">
        <f aca="false">REPLACE(A12,FIND(" ",A12,2),LEN(A12)-FIND(" ",A12,2)+1,"")</f>
        <v>[2]</v>
      </c>
    </row>
    <row r="13" customFormat="false" ht="15" hidden="false" customHeight="false" outlineLevel="0" collapsed="false">
      <c r="A13" s="0" t="s">
        <v>242</v>
      </c>
      <c r="F13" s="0" t="str">
        <f aca="false">REPLACE(A13,FIND(" ",A13,2),LEN(A13)-FIND(" ",A13,2)+1,"")</f>
        <v>[20]</v>
      </c>
    </row>
    <row r="14" customFormat="false" ht="15" hidden="false" customHeight="false" outlineLevel="0" collapsed="false">
      <c r="A14" s="0" t="s">
        <v>243</v>
      </c>
      <c r="F14" s="0" t="str">
        <f aca="false">REPLACE(A14,FIND(" ",A14,2),LEN(A14)-FIND(" ",A14,2)+1,"")</f>
        <v>[21]</v>
      </c>
    </row>
    <row r="15" customFormat="false" ht="15" hidden="false" customHeight="false" outlineLevel="0" collapsed="false">
      <c r="A15" s="0" t="s">
        <v>244</v>
      </c>
      <c r="F15" s="0" t="str">
        <f aca="false">REPLACE(A15,FIND(" ",A15,2),LEN(A15)-FIND(" ",A15,2)+1,"")</f>
        <v>[3]</v>
      </c>
    </row>
    <row r="16" customFormat="false" ht="15" hidden="false" customHeight="false" outlineLevel="0" collapsed="false">
      <c r="A16" s="0" t="s">
        <v>245</v>
      </c>
      <c r="F16" s="0" t="str">
        <f aca="false">REPLACE(A16,FIND(" ",A16,2),LEN(A16)-FIND(" ",A16,2)+1,"")</f>
        <v>[4]</v>
      </c>
    </row>
    <row r="17" customFormat="false" ht="15" hidden="false" customHeight="false" outlineLevel="0" collapsed="false">
      <c r="A17" s="0" t="s">
        <v>246</v>
      </c>
      <c r="F17" s="0" t="str">
        <f aca="false">REPLACE(A17,FIND(" ",A17,2),LEN(A17)-FIND(" ",A17,2)+1,"")</f>
        <v>[5]</v>
      </c>
    </row>
    <row r="18" customFormat="false" ht="15" hidden="false" customHeight="false" outlineLevel="0" collapsed="false">
      <c r="A18" s="0" t="s">
        <v>247</v>
      </c>
      <c r="F18" s="0" t="str">
        <f aca="false">REPLACE(A18,FIND(" ",A18,2),LEN(A18)-FIND(" ",A18,2)+1,"")</f>
        <v>[6]</v>
      </c>
    </row>
    <row r="19" customFormat="false" ht="15" hidden="false" customHeight="false" outlineLevel="0" collapsed="false">
      <c r="A19" s="0" t="s">
        <v>248</v>
      </c>
      <c r="F19" s="0" t="str">
        <f aca="false">REPLACE(A19,FIND(" ",A19,2),LEN(A19)-FIND(" ",A19,2)+1,"")</f>
        <v>[7]</v>
      </c>
    </row>
    <row r="20" customFormat="false" ht="15" hidden="false" customHeight="false" outlineLevel="0" collapsed="false">
      <c r="A20" s="0" t="s">
        <v>249</v>
      </c>
      <c r="F20" s="0" t="str">
        <f aca="false">REPLACE(A20,FIND(" ",A20,2),LEN(A20)-FIND(" ",A20,2)+1,"")</f>
        <v>[8]</v>
      </c>
    </row>
    <row r="21" customFormat="false" ht="15" hidden="false" customHeight="false" outlineLevel="0" collapsed="false">
      <c r="A21" s="0" t="s">
        <v>250</v>
      </c>
      <c r="F21" s="0" t="str">
        <f aca="false">REPLACE(A21,FIND(" ",A21,2),LEN(A21)-FIND(" ",A21,2)+1,"")</f>
        <v>[9]</v>
      </c>
    </row>
    <row r="22" customFormat="false" ht="15" hidden="false" customHeight="false" outlineLevel="0" collapsed="false">
      <c r="F22" s="0" t="e">
        <f aca="false">REPLACE(A22,FIND(" ",A22,2),LEN(A22)-FIND(" ",A22,2)+1,"")</f>
        <v>#VALUE!</v>
      </c>
    </row>
    <row r="23" customFormat="false" ht="15" hidden="false" customHeight="false" outlineLevel="0" collapsed="false">
      <c r="F23" s="0" t="e">
        <f aca="false">REPLACE(A23,FIND(" ",A23,2),LEN(A23)-FIND(" ",A23,2)+1,"")</f>
        <v>#VALUE!</v>
      </c>
    </row>
    <row r="24" customFormat="false" ht="15" hidden="false" customHeight="false" outlineLevel="0" collapsed="false">
      <c r="F24" s="0" t="e">
        <f aca="false">REPLACE(A24,FIND(" ",A24,2),LEN(A24)-FIND(" ",A24,2)+1,"")</f>
        <v>#VALUE!</v>
      </c>
    </row>
    <row r="25" customFormat="false" ht="15" hidden="false" customHeight="false" outlineLevel="0" collapsed="false">
      <c r="F25" s="0" t="e">
        <f aca="false">REPLACE(A25,FIND(" ",A25,2),LEN(A25)-FIND(" ",A25,2)+1,"")</f>
        <v>#VALUE!</v>
      </c>
    </row>
    <row r="26" customFormat="false" ht="15" hidden="false" customHeight="false" outlineLevel="0" collapsed="false">
      <c r="F26" s="0" t="e">
        <f aca="false">REPLACE(A26,FIND(" ",A26,2),LEN(A26)-FIND(" ",A26,2)+1,"")</f>
        <v>#VALUE!</v>
      </c>
    </row>
    <row r="27" customFormat="false" ht="15" hidden="false" customHeight="false" outlineLevel="0" collapsed="false">
      <c r="F27" s="0" t="e">
        <f aca="false">REPLACE(A27,FIND(" ",A27,2),LEN(A27)-FIND(" ",A27,2)+1,"")</f>
        <v>#VALUE!</v>
      </c>
    </row>
    <row r="28" customFormat="false" ht="15" hidden="false" customHeight="false" outlineLevel="0" collapsed="false">
      <c r="F28" s="0" t="e">
        <f aca="false">REPLACE(A28,FIND(" ",A28,2),LEN(A28)-FIND(" ",A28,2)+1,"")</f>
        <v>#VALUE!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9"/>
  <sheetViews>
    <sheetView showFormulas="false" showGridLines="true" showRowColHeaders="true" showZeros="true" rightToLeft="false" tabSelected="false" showOutlineSymbols="true" defaultGridColor="true" view="pageBreakPreview" topLeftCell="A1" colorId="64" zoomScale="55" zoomScaleNormal="100" zoomScalePageLayoutView="55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59" width="15.43"/>
    <col collapsed="false" customWidth="true" hidden="false" outlineLevel="0" max="6" min="3" style="59" width="9.14"/>
    <col collapsed="false" customWidth="true" hidden="false" outlineLevel="0" max="1025" min="7" style="0" width="8.57"/>
  </cols>
  <sheetData>
    <row r="1" customFormat="false" ht="15" hidden="false" customHeight="false" outlineLevel="0" collapsed="false">
      <c r="A1" s="0" t="s">
        <v>231</v>
      </c>
      <c r="B1" s="59" t="s">
        <v>251</v>
      </c>
    </row>
    <row r="2" customFormat="false" ht="15" hidden="false" customHeight="false" outlineLevel="0" collapsed="false">
      <c r="A2" s="0" t="s">
        <v>231</v>
      </c>
      <c r="B2" s="59" t="s">
        <v>252</v>
      </c>
    </row>
    <row r="3" customFormat="false" ht="15" hidden="false" customHeight="false" outlineLevel="0" collapsed="false">
      <c r="A3" s="0" t="s">
        <v>231</v>
      </c>
      <c r="B3" s="59" t="s">
        <v>253</v>
      </c>
    </row>
    <row r="4" customFormat="false" ht="15" hidden="false" customHeight="false" outlineLevel="0" collapsed="false">
      <c r="A4" s="0" t="s">
        <v>231</v>
      </c>
      <c r="B4" s="59" t="s">
        <v>254</v>
      </c>
    </row>
    <row r="5" customFormat="false" ht="15" hidden="false" customHeight="false" outlineLevel="0" collapsed="false">
      <c r="A5" s="0" t="s">
        <v>231</v>
      </c>
      <c r="B5" s="59" t="s">
        <v>255</v>
      </c>
    </row>
    <row r="6" customFormat="false" ht="15" hidden="false" customHeight="false" outlineLevel="0" collapsed="false">
      <c r="A6" s="0" t="s">
        <v>231</v>
      </c>
      <c r="B6" s="59" t="s">
        <v>256</v>
      </c>
    </row>
    <row r="7" customFormat="false" ht="15" hidden="false" customHeight="false" outlineLevel="0" collapsed="false">
      <c r="A7" s="0" t="s">
        <v>231</v>
      </c>
      <c r="B7" s="59" t="s">
        <v>257</v>
      </c>
    </row>
    <row r="8" customFormat="false" ht="15" hidden="false" customHeight="false" outlineLevel="0" collapsed="false">
      <c r="A8" s="0" t="s">
        <v>231</v>
      </c>
      <c r="B8" s="59" t="s">
        <v>258</v>
      </c>
    </row>
    <row r="9" customFormat="false" ht="15" hidden="false" customHeight="false" outlineLevel="0" collapsed="false">
      <c r="A9" s="0" t="s">
        <v>232</v>
      </c>
      <c r="B9" s="59" t="s">
        <v>259</v>
      </c>
    </row>
    <row r="10" customFormat="false" ht="15" hidden="false" customHeight="false" outlineLevel="0" collapsed="false">
      <c r="A10" s="0" t="s">
        <v>232</v>
      </c>
      <c r="B10" s="59" t="s">
        <v>260</v>
      </c>
    </row>
    <row r="11" customFormat="false" ht="15" hidden="false" customHeight="false" outlineLevel="0" collapsed="false">
      <c r="A11" s="0" t="s">
        <v>232</v>
      </c>
      <c r="B11" s="59" t="s">
        <v>260</v>
      </c>
    </row>
    <row r="12" customFormat="false" ht="15" hidden="false" customHeight="false" outlineLevel="0" collapsed="false">
      <c r="A12" s="0" t="s">
        <v>232</v>
      </c>
      <c r="B12" s="59" t="s">
        <v>261</v>
      </c>
    </row>
    <row r="13" customFormat="false" ht="15" hidden="false" customHeight="false" outlineLevel="0" collapsed="false">
      <c r="A13" s="0" t="s">
        <v>232</v>
      </c>
      <c r="B13" s="59" t="s">
        <v>262</v>
      </c>
    </row>
    <row r="14" customFormat="false" ht="15" hidden="false" customHeight="false" outlineLevel="0" collapsed="false">
      <c r="A14" s="0" t="s">
        <v>232</v>
      </c>
      <c r="B14" s="59" t="s">
        <v>263</v>
      </c>
    </row>
    <row r="15" customFormat="false" ht="15" hidden="false" customHeight="false" outlineLevel="0" collapsed="false">
      <c r="A15" s="0" t="s">
        <v>233</v>
      </c>
      <c r="B15" s="59" t="s">
        <v>264</v>
      </c>
    </row>
    <row r="16" customFormat="false" ht="15" hidden="false" customHeight="false" outlineLevel="0" collapsed="false">
      <c r="A16" s="0" t="s">
        <v>233</v>
      </c>
      <c r="B16" s="59" t="s">
        <v>265</v>
      </c>
    </row>
    <row r="17" customFormat="false" ht="15" hidden="false" customHeight="false" outlineLevel="0" collapsed="false">
      <c r="A17" s="0" t="s">
        <v>233</v>
      </c>
      <c r="B17" s="59" t="s">
        <v>266</v>
      </c>
    </row>
    <row r="18" customFormat="false" ht="15" hidden="false" customHeight="false" outlineLevel="0" collapsed="false">
      <c r="A18" s="0" t="s">
        <v>233</v>
      </c>
      <c r="B18" s="59" t="s">
        <v>267</v>
      </c>
    </row>
    <row r="19" customFormat="false" ht="15" hidden="false" customHeight="false" outlineLevel="0" collapsed="false">
      <c r="A19" s="0" t="s">
        <v>233</v>
      </c>
      <c r="B19" s="59" t="s">
        <v>268</v>
      </c>
    </row>
    <row r="20" customFormat="false" ht="15" hidden="false" customHeight="false" outlineLevel="0" collapsed="false">
      <c r="A20" s="0" t="s">
        <v>234</v>
      </c>
      <c r="B20" s="59" t="s">
        <v>269</v>
      </c>
    </row>
    <row r="21" customFormat="false" ht="15" hidden="false" customHeight="false" outlineLevel="0" collapsed="false">
      <c r="A21" s="0" t="s">
        <v>234</v>
      </c>
      <c r="B21" s="59" t="s">
        <v>270</v>
      </c>
    </row>
    <row r="22" customFormat="false" ht="15" hidden="false" customHeight="false" outlineLevel="0" collapsed="false">
      <c r="A22" s="0" t="s">
        <v>234</v>
      </c>
      <c r="B22" s="59" t="s">
        <v>271</v>
      </c>
    </row>
    <row r="23" customFormat="false" ht="15" hidden="false" customHeight="false" outlineLevel="0" collapsed="false">
      <c r="A23" s="0" t="s">
        <v>234</v>
      </c>
      <c r="B23" s="59" t="s">
        <v>272</v>
      </c>
    </row>
    <row r="24" customFormat="false" ht="15" hidden="false" customHeight="false" outlineLevel="0" collapsed="false">
      <c r="A24" s="0" t="s">
        <v>234</v>
      </c>
      <c r="B24" s="59" t="s">
        <v>273</v>
      </c>
    </row>
    <row r="25" customFormat="false" ht="15" hidden="false" customHeight="false" outlineLevel="0" collapsed="false">
      <c r="A25" s="0" t="s">
        <v>234</v>
      </c>
      <c r="B25" s="59" t="s">
        <v>274</v>
      </c>
    </row>
    <row r="26" customFormat="false" ht="15" hidden="false" customHeight="false" outlineLevel="0" collapsed="false">
      <c r="A26" s="0" t="s">
        <v>234</v>
      </c>
      <c r="B26" s="59" t="s">
        <v>275</v>
      </c>
    </row>
    <row r="27" customFormat="false" ht="15" hidden="false" customHeight="false" outlineLevel="0" collapsed="false">
      <c r="A27" s="0" t="s">
        <v>234</v>
      </c>
      <c r="B27" s="59" t="s">
        <v>276</v>
      </c>
    </row>
    <row r="28" customFormat="false" ht="15" hidden="false" customHeight="false" outlineLevel="0" collapsed="false">
      <c r="A28" s="0" t="s">
        <v>234</v>
      </c>
      <c r="B28" s="59" t="s">
        <v>277</v>
      </c>
    </row>
    <row r="29" customFormat="false" ht="15" hidden="false" customHeight="false" outlineLevel="0" collapsed="false">
      <c r="A29" s="0" t="s">
        <v>234</v>
      </c>
      <c r="B29" s="59" t="s">
        <v>278</v>
      </c>
    </row>
    <row r="30" customFormat="false" ht="15" hidden="false" customHeight="false" outlineLevel="0" collapsed="false">
      <c r="A30" s="0" t="s">
        <v>110</v>
      </c>
      <c r="B30" s="59" t="s">
        <v>279</v>
      </c>
    </row>
    <row r="31" customFormat="false" ht="15" hidden="false" customHeight="false" outlineLevel="0" collapsed="false">
      <c r="A31" s="0" t="s">
        <v>110</v>
      </c>
      <c r="B31" s="59" t="s">
        <v>280</v>
      </c>
    </row>
    <row r="32" customFormat="false" ht="15" hidden="false" customHeight="false" outlineLevel="0" collapsed="false">
      <c r="A32" s="0" t="s">
        <v>110</v>
      </c>
      <c r="B32" s="59" t="s">
        <v>281</v>
      </c>
    </row>
    <row r="33" customFormat="false" ht="15" hidden="false" customHeight="false" outlineLevel="0" collapsed="false">
      <c r="A33" s="0" t="s">
        <v>110</v>
      </c>
      <c r="B33" s="59" t="s">
        <v>111</v>
      </c>
    </row>
    <row r="34" customFormat="false" ht="15" hidden="false" customHeight="false" outlineLevel="0" collapsed="false">
      <c r="A34" s="0" t="s">
        <v>110</v>
      </c>
      <c r="B34" s="59" t="s">
        <v>282</v>
      </c>
    </row>
    <row r="35" customFormat="false" ht="15" hidden="false" customHeight="false" outlineLevel="0" collapsed="false">
      <c r="A35" s="0" t="s">
        <v>110</v>
      </c>
      <c r="B35" s="59" t="s">
        <v>283</v>
      </c>
    </row>
    <row r="36" customFormat="false" ht="15" hidden="false" customHeight="false" outlineLevel="0" collapsed="false">
      <c r="A36" s="0" t="s">
        <v>235</v>
      </c>
      <c r="B36" s="59" t="s">
        <v>284</v>
      </c>
    </row>
    <row r="37" customFormat="false" ht="15" hidden="false" customHeight="false" outlineLevel="0" collapsed="false">
      <c r="A37" s="0" t="s">
        <v>235</v>
      </c>
      <c r="B37" s="59" t="s">
        <v>285</v>
      </c>
    </row>
    <row r="38" customFormat="false" ht="15" hidden="false" customHeight="false" outlineLevel="0" collapsed="false">
      <c r="A38" s="0" t="s">
        <v>235</v>
      </c>
      <c r="B38" s="59" t="s">
        <v>286</v>
      </c>
    </row>
    <row r="39" customFormat="false" ht="15" hidden="false" customHeight="false" outlineLevel="0" collapsed="false">
      <c r="A39" s="0" t="s">
        <v>235</v>
      </c>
      <c r="B39" s="59" t="s">
        <v>287</v>
      </c>
    </row>
    <row r="40" customFormat="false" ht="15" hidden="false" customHeight="false" outlineLevel="0" collapsed="false">
      <c r="A40" s="0" t="s">
        <v>235</v>
      </c>
      <c r="B40" s="59" t="s">
        <v>288</v>
      </c>
    </row>
    <row r="41" customFormat="false" ht="15" hidden="false" customHeight="false" outlineLevel="0" collapsed="false">
      <c r="A41" s="0" t="s">
        <v>235</v>
      </c>
      <c r="B41" s="59" t="s">
        <v>289</v>
      </c>
    </row>
    <row r="42" customFormat="false" ht="15" hidden="false" customHeight="false" outlineLevel="0" collapsed="false">
      <c r="A42" s="0" t="s">
        <v>235</v>
      </c>
      <c r="B42" s="59" t="s">
        <v>290</v>
      </c>
    </row>
    <row r="43" customFormat="false" ht="15" hidden="false" customHeight="false" outlineLevel="0" collapsed="false">
      <c r="A43" s="0" t="s">
        <v>235</v>
      </c>
      <c r="B43" s="59" t="s">
        <v>291</v>
      </c>
    </row>
    <row r="44" customFormat="false" ht="15" hidden="false" customHeight="false" outlineLevel="0" collapsed="false">
      <c r="A44" s="0" t="s">
        <v>235</v>
      </c>
      <c r="B44" s="59" t="s">
        <v>292</v>
      </c>
    </row>
    <row r="45" customFormat="false" ht="15" hidden="false" customHeight="false" outlineLevel="0" collapsed="false">
      <c r="A45" s="0" t="s">
        <v>236</v>
      </c>
      <c r="B45" s="59" t="s">
        <v>293</v>
      </c>
    </row>
    <row r="46" customFormat="false" ht="15" hidden="false" customHeight="false" outlineLevel="0" collapsed="false">
      <c r="A46" s="0" t="s">
        <v>236</v>
      </c>
      <c r="B46" s="59" t="s">
        <v>294</v>
      </c>
    </row>
    <row r="47" customFormat="false" ht="15" hidden="false" customHeight="false" outlineLevel="0" collapsed="false">
      <c r="A47" s="0" t="s">
        <v>236</v>
      </c>
      <c r="B47" s="59" t="s">
        <v>295</v>
      </c>
    </row>
    <row r="48" customFormat="false" ht="15" hidden="false" customHeight="false" outlineLevel="0" collapsed="false">
      <c r="A48" s="0" t="s">
        <v>236</v>
      </c>
      <c r="B48" s="59" t="s">
        <v>296</v>
      </c>
    </row>
    <row r="49" customFormat="false" ht="15" hidden="false" customHeight="false" outlineLevel="0" collapsed="false">
      <c r="A49" s="0" t="s">
        <v>236</v>
      </c>
      <c r="B49" s="59" t="s">
        <v>297</v>
      </c>
    </row>
    <row r="50" customFormat="false" ht="15" hidden="false" customHeight="false" outlineLevel="0" collapsed="false">
      <c r="A50" s="0" t="s">
        <v>236</v>
      </c>
      <c r="B50" s="59" t="s">
        <v>298</v>
      </c>
    </row>
    <row r="51" customFormat="false" ht="15" hidden="false" customHeight="false" outlineLevel="0" collapsed="false">
      <c r="A51" s="0" t="s">
        <v>236</v>
      </c>
      <c r="B51" s="59" t="s">
        <v>299</v>
      </c>
    </row>
    <row r="52" customFormat="false" ht="15" hidden="false" customHeight="false" outlineLevel="0" collapsed="false">
      <c r="A52" s="0" t="s">
        <v>236</v>
      </c>
      <c r="B52" s="59" t="s">
        <v>300</v>
      </c>
    </row>
    <row r="53" customFormat="false" ht="15" hidden="false" customHeight="false" outlineLevel="0" collapsed="false">
      <c r="A53" s="0" t="s">
        <v>236</v>
      </c>
      <c r="B53" s="59" t="s">
        <v>301</v>
      </c>
    </row>
    <row r="54" customFormat="false" ht="15" hidden="false" customHeight="false" outlineLevel="0" collapsed="false">
      <c r="A54" s="0" t="s">
        <v>236</v>
      </c>
      <c r="B54" s="59" t="s">
        <v>302</v>
      </c>
    </row>
    <row r="55" customFormat="false" ht="15" hidden="false" customHeight="false" outlineLevel="0" collapsed="false">
      <c r="A55" s="0" t="s">
        <v>236</v>
      </c>
      <c r="B55" s="59" t="s">
        <v>303</v>
      </c>
    </row>
    <row r="56" customFormat="false" ht="15" hidden="false" customHeight="false" outlineLevel="0" collapsed="false">
      <c r="A56" s="0" t="s">
        <v>236</v>
      </c>
      <c r="B56" s="59" t="s">
        <v>304</v>
      </c>
    </row>
    <row r="57" customFormat="false" ht="15" hidden="false" customHeight="false" outlineLevel="0" collapsed="false">
      <c r="A57" s="0" t="s">
        <v>237</v>
      </c>
      <c r="B57" s="59" t="s">
        <v>305</v>
      </c>
    </row>
    <row r="58" customFormat="false" ht="15" hidden="false" customHeight="false" outlineLevel="0" collapsed="false">
      <c r="A58" s="0" t="s">
        <v>238</v>
      </c>
      <c r="B58" s="59" t="s">
        <v>306</v>
      </c>
    </row>
    <row r="59" customFormat="false" ht="15" hidden="false" customHeight="false" outlineLevel="0" collapsed="false">
      <c r="A59" s="0" t="s">
        <v>238</v>
      </c>
      <c r="B59" s="59" t="s">
        <v>307</v>
      </c>
    </row>
    <row r="60" customFormat="false" ht="15" hidden="false" customHeight="false" outlineLevel="0" collapsed="false">
      <c r="A60" s="0" t="s">
        <v>238</v>
      </c>
      <c r="B60" s="59" t="s">
        <v>308</v>
      </c>
    </row>
    <row r="61" customFormat="false" ht="15" hidden="false" customHeight="false" outlineLevel="0" collapsed="false">
      <c r="A61" s="0" t="s">
        <v>238</v>
      </c>
      <c r="B61" s="59" t="s">
        <v>309</v>
      </c>
    </row>
    <row r="62" customFormat="false" ht="15" hidden="false" customHeight="false" outlineLevel="0" collapsed="false">
      <c r="A62" s="0" t="s">
        <v>238</v>
      </c>
      <c r="B62" s="59" t="s">
        <v>310</v>
      </c>
    </row>
    <row r="63" customFormat="false" ht="15" hidden="false" customHeight="false" outlineLevel="0" collapsed="false">
      <c r="A63" s="0" t="s">
        <v>238</v>
      </c>
      <c r="B63" s="59" t="s">
        <v>311</v>
      </c>
    </row>
    <row r="64" customFormat="false" ht="15" hidden="false" customHeight="false" outlineLevel="0" collapsed="false">
      <c r="A64" s="0" t="s">
        <v>238</v>
      </c>
      <c r="B64" s="59" t="s">
        <v>312</v>
      </c>
    </row>
    <row r="65" customFormat="false" ht="15" hidden="false" customHeight="false" outlineLevel="0" collapsed="false">
      <c r="A65" s="0" t="s">
        <v>239</v>
      </c>
      <c r="B65" s="59" t="s">
        <v>313</v>
      </c>
    </row>
    <row r="66" customFormat="false" ht="15" hidden="false" customHeight="false" outlineLevel="0" collapsed="false">
      <c r="A66" s="0" t="s">
        <v>239</v>
      </c>
      <c r="B66" s="59" t="s">
        <v>314</v>
      </c>
    </row>
    <row r="67" customFormat="false" ht="15" hidden="false" customHeight="false" outlineLevel="0" collapsed="false">
      <c r="A67" s="0" t="s">
        <v>239</v>
      </c>
      <c r="B67" s="59" t="s">
        <v>315</v>
      </c>
    </row>
    <row r="68" customFormat="false" ht="15" hidden="false" customHeight="false" outlineLevel="0" collapsed="false">
      <c r="A68" s="0" t="s">
        <v>239</v>
      </c>
      <c r="B68" s="59" t="s">
        <v>316</v>
      </c>
    </row>
    <row r="69" customFormat="false" ht="15" hidden="false" customHeight="false" outlineLevel="0" collapsed="false">
      <c r="A69" s="0" t="s">
        <v>240</v>
      </c>
      <c r="B69" s="59" t="s">
        <v>317</v>
      </c>
    </row>
    <row r="70" customFormat="false" ht="15" hidden="false" customHeight="false" outlineLevel="0" collapsed="false">
      <c r="A70" s="0" t="s">
        <v>240</v>
      </c>
      <c r="B70" s="59" t="s">
        <v>318</v>
      </c>
    </row>
    <row r="71" customFormat="false" ht="15" hidden="false" customHeight="false" outlineLevel="0" collapsed="false">
      <c r="A71" s="0" t="s">
        <v>240</v>
      </c>
      <c r="B71" s="59" t="s">
        <v>319</v>
      </c>
    </row>
    <row r="72" customFormat="false" ht="15" hidden="false" customHeight="false" outlineLevel="0" collapsed="false">
      <c r="A72" s="0" t="s">
        <v>240</v>
      </c>
      <c r="B72" s="59" t="s">
        <v>320</v>
      </c>
    </row>
    <row r="73" customFormat="false" ht="15" hidden="false" customHeight="false" outlineLevel="0" collapsed="false">
      <c r="A73" s="0" t="s">
        <v>240</v>
      </c>
      <c r="B73" s="59" t="s">
        <v>321</v>
      </c>
    </row>
    <row r="74" customFormat="false" ht="15" hidden="false" customHeight="false" outlineLevel="0" collapsed="false">
      <c r="A74" s="0" t="s">
        <v>240</v>
      </c>
      <c r="B74" s="59" t="s">
        <v>322</v>
      </c>
    </row>
    <row r="75" customFormat="false" ht="15" hidden="false" customHeight="false" outlineLevel="0" collapsed="false">
      <c r="A75" s="0" t="s">
        <v>240</v>
      </c>
      <c r="B75" s="59" t="s">
        <v>323</v>
      </c>
    </row>
    <row r="76" customFormat="false" ht="15" hidden="false" customHeight="false" outlineLevel="0" collapsed="false">
      <c r="A76" s="0" t="s">
        <v>241</v>
      </c>
      <c r="B76" s="59" t="s">
        <v>324</v>
      </c>
    </row>
    <row r="77" customFormat="false" ht="15" hidden="false" customHeight="false" outlineLevel="0" collapsed="false">
      <c r="A77" s="0" t="s">
        <v>241</v>
      </c>
      <c r="B77" s="59" t="s">
        <v>325</v>
      </c>
    </row>
    <row r="78" customFormat="false" ht="15" hidden="false" customHeight="false" outlineLevel="0" collapsed="false">
      <c r="A78" s="0" t="s">
        <v>241</v>
      </c>
      <c r="B78" s="59" t="s">
        <v>326</v>
      </c>
    </row>
    <row r="79" customFormat="false" ht="15" hidden="false" customHeight="false" outlineLevel="0" collapsed="false">
      <c r="A79" s="0" t="s">
        <v>241</v>
      </c>
      <c r="B79" s="59" t="s">
        <v>327</v>
      </c>
    </row>
    <row r="80" customFormat="false" ht="15" hidden="false" customHeight="false" outlineLevel="0" collapsed="false">
      <c r="A80" s="0" t="s">
        <v>241</v>
      </c>
      <c r="B80" s="59" t="s">
        <v>328</v>
      </c>
    </row>
    <row r="81" customFormat="false" ht="15" hidden="false" customHeight="false" outlineLevel="0" collapsed="false">
      <c r="A81" s="0" t="s">
        <v>242</v>
      </c>
      <c r="B81" s="59" t="s">
        <v>329</v>
      </c>
    </row>
    <row r="82" customFormat="false" ht="15" hidden="false" customHeight="false" outlineLevel="0" collapsed="false">
      <c r="A82" s="0" t="s">
        <v>243</v>
      </c>
      <c r="B82" s="59" t="s">
        <v>330</v>
      </c>
    </row>
    <row r="83" customFormat="false" ht="15" hidden="false" customHeight="false" outlineLevel="0" collapsed="false">
      <c r="A83" s="0" t="s">
        <v>243</v>
      </c>
      <c r="B83" s="59" t="s">
        <v>331</v>
      </c>
    </row>
    <row r="84" customFormat="false" ht="15" hidden="false" customHeight="false" outlineLevel="0" collapsed="false">
      <c r="A84" s="0" t="s">
        <v>243</v>
      </c>
      <c r="B84" s="59" t="s">
        <v>332</v>
      </c>
    </row>
    <row r="85" customFormat="false" ht="15" hidden="false" customHeight="false" outlineLevel="0" collapsed="false">
      <c r="A85" s="0" t="s">
        <v>243</v>
      </c>
      <c r="B85" s="59" t="s">
        <v>333</v>
      </c>
    </row>
    <row r="86" customFormat="false" ht="15" hidden="false" customHeight="false" outlineLevel="0" collapsed="false">
      <c r="A86" s="0" t="s">
        <v>243</v>
      </c>
      <c r="B86" s="59" t="s">
        <v>334</v>
      </c>
    </row>
    <row r="87" customFormat="false" ht="15" hidden="false" customHeight="false" outlineLevel="0" collapsed="false">
      <c r="A87" s="0" t="s">
        <v>243</v>
      </c>
      <c r="B87" s="59" t="s">
        <v>335</v>
      </c>
    </row>
    <row r="88" customFormat="false" ht="15" hidden="false" customHeight="false" outlineLevel="0" collapsed="false">
      <c r="A88" s="0" t="s">
        <v>243</v>
      </c>
      <c r="B88" s="59" t="s">
        <v>336</v>
      </c>
    </row>
    <row r="89" customFormat="false" ht="15" hidden="false" customHeight="false" outlineLevel="0" collapsed="false">
      <c r="A89" s="0" t="s">
        <v>243</v>
      </c>
      <c r="B89" s="59" t="s">
        <v>337</v>
      </c>
    </row>
    <row r="90" customFormat="false" ht="15" hidden="false" customHeight="false" outlineLevel="0" collapsed="false">
      <c r="A90" s="0" t="s">
        <v>243</v>
      </c>
      <c r="B90" s="59" t="s">
        <v>338</v>
      </c>
    </row>
    <row r="91" customFormat="false" ht="15" hidden="false" customHeight="false" outlineLevel="0" collapsed="false">
      <c r="A91" s="0" t="s">
        <v>244</v>
      </c>
      <c r="B91" s="59" t="s">
        <v>339</v>
      </c>
    </row>
    <row r="92" customFormat="false" ht="15" hidden="false" customHeight="false" outlineLevel="0" collapsed="false">
      <c r="A92" s="0" t="s">
        <v>244</v>
      </c>
      <c r="B92" s="59" t="s">
        <v>340</v>
      </c>
    </row>
    <row r="93" customFormat="false" ht="15" hidden="false" customHeight="false" outlineLevel="0" collapsed="false">
      <c r="A93" s="0" t="s">
        <v>244</v>
      </c>
      <c r="B93" s="59" t="s">
        <v>341</v>
      </c>
    </row>
    <row r="94" customFormat="false" ht="15" hidden="false" customHeight="false" outlineLevel="0" collapsed="false">
      <c r="A94" s="0" t="s">
        <v>244</v>
      </c>
      <c r="B94" s="59" t="s">
        <v>342</v>
      </c>
    </row>
    <row r="95" customFormat="false" ht="15" hidden="false" customHeight="false" outlineLevel="0" collapsed="false">
      <c r="A95" s="0" t="s">
        <v>244</v>
      </c>
      <c r="B95" s="59" t="s">
        <v>343</v>
      </c>
    </row>
    <row r="96" customFormat="false" ht="15" hidden="false" customHeight="false" outlineLevel="0" collapsed="false">
      <c r="A96" s="0" t="s">
        <v>245</v>
      </c>
      <c r="B96" s="59" t="s">
        <v>344</v>
      </c>
    </row>
    <row r="97" customFormat="false" ht="15" hidden="false" customHeight="false" outlineLevel="0" collapsed="false">
      <c r="A97" s="0" t="s">
        <v>245</v>
      </c>
      <c r="B97" s="59" t="s">
        <v>345</v>
      </c>
    </row>
    <row r="98" customFormat="false" ht="15" hidden="false" customHeight="false" outlineLevel="0" collapsed="false">
      <c r="A98" s="0" t="s">
        <v>245</v>
      </c>
      <c r="B98" s="59" t="s">
        <v>346</v>
      </c>
    </row>
    <row r="99" customFormat="false" ht="15" hidden="false" customHeight="false" outlineLevel="0" collapsed="false">
      <c r="A99" s="0" t="s">
        <v>245</v>
      </c>
      <c r="B99" s="59" t="s">
        <v>347</v>
      </c>
    </row>
    <row r="100" customFormat="false" ht="15" hidden="false" customHeight="false" outlineLevel="0" collapsed="false">
      <c r="A100" s="0" t="s">
        <v>245</v>
      </c>
      <c r="B100" s="59" t="s">
        <v>348</v>
      </c>
    </row>
    <row r="101" customFormat="false" ht="15" hidden="false" customHeight="false" outlineLevel="0" collapsed="false">
      <c r="A101" s="0" t="s">
        <v>246</v>
      </c>
      <c r="B101" s="59" t="s">
        <v>349</v>
      </c>
    </row>
    <row r="102" customFormat="false" ht="15" hidden="false" customHeight="false" outlineLevel="0" collapsed="false">
      <c r="A102" s="0" t="s">
        <v>246</v>
      </c>
      <c r="B102" s="59" t="s">
        <v>350</v>
      </c>
    </row>
    <row r="103" customFormat="false" ht="15" hidden="false" customHeight="false" outlineLevel="0" collapsed="false">
      <c r="A103" s="0" t="s">
        <v>246</v>
      </c>
      <c r="B103" s="59" t="s">
        <v>351</v>
      </c>
    </row>
    <row r="104" customFormat="false" ht="15" hidden="false" customHeight="false" outlineLevel="0" collapsed="false">
      <c r="A104" s="0" t="s">
        <v>246</v>
      </c>
      <c r="B104" s="59" t="s">
        <v>352</v>
      </c>
    </row>
    <row r="105" customFormat="false" ht="15" hidden="false" customHeight="false" outlineLevel="0" collapsed="false">
      <c r="A105" s="0" t="s">
        <v>246</v>
      </c>
      <c r="B105" s="59" t="s">
        <v>353</v>
      </c>
    </row>
    <row r="106" customFormat="false" ht="15" hidden="false" customHeight="false" outlineLevel="0" collapsed="false">
      <c r="A106" s="0" t="s">
        <v>247</v>
      </c>
      <c r="B106" s="59" t="s">
        <v>354</v>
      </c>
    </row>
    <row r="107" customFormat="false" ht="15" hidden="false" customHeight="false" outlineLevel="0" collapsed="false">
      <c r="A107" s="0" t="s">
        <v>247</v>
      </c>
      <c r="B107" s="59" t="s">
        <v>355</v>
      </c>
    </row>
    <row r="108" customFormat="false" ht="15" hidden="false" customHeight="false" outlineLevel="0" collapsed="false">
      <c r="A108" s="0" t="s">
        <v>247</v>
      </c>
      <c r="B108" s="59" t="s">
        <v>356</v>
      </c>
    </row>
    <row r="109" customFormat="false" ht="15" hidden="false" customHeight="false" outlineLevel="0" collapsed="false">
      <c r="A109" s="0" t="s">
        <v>248</v>
      </c>
      <c r="B109" s="59" t="s">
        <v>357</v>
      </c>
    </row>
    <row r="110" customFormat="false" ht="15" hidden="false" customHeight="false" outlineLevel="0" collapsed="false">
      <c r="A110" s="0" t="s">
        <v>248</v>
      </c>
      <c r="B110" s="59" t="s">
        <v>358</v>
      </c>
    </row>
    <row r="111" customFormat="false" ht="15" hidden="false" customHeight="false" outlineLevel="0" collapsed="false">
      <c r="A111" s="0" t="s">
        <v>248</v>
      </c>
      <c r="B111" s="59" t="s">
        <v>359</v>
      </c>
    </row>
    <row r="112" customFormat="false" ht="15" hidden="false" customHeight="false" outlineLevel="0" collapsed="false">
      <c r="A112" s="0" t="s">
        <v>248</v>
      </c>
      <c r="B112" s="59" t="s">
        <v>360</v>
      </c>
    </row>
    <row r="113" customFormat="false" ht="15" hidden="false" customHeight="false" outlineLevel="0" collapsed="false">
      <c r="A113" s="0" t="s">
        <v>248</v>
      </c>
      <c r="B113" s="59" t="s">
        <v>361</v>
      </c>
    </row>
    <row r="114" customFormat="false" ht="15" hidden="false" customHeight="false" outlineLevel="0" collapsed="false">
      <c r="A114" s="0" t="s">
        <v>249</v>
      </c>
      <c r="B114" s="59" t="s">
        <v>362</v>
      </c>
    </row>
    <row r="115" customFormat="false" ht="15" hidden="false" customHeight="false" outlineLevel="0" collapsed="false">
      <c r="A115" s="0" t="s">
        <v>249</v>
      </c>
      <c r="B115" s="59" t="s">
        <v>363</v>
      </c>
    </row>
    <row r="116" customFormat="false" ht="15" hidden="false" customHeight="false" outlineLevel="0" collapsed="false">
      <c r="A116" s="0" t="s">
        <v>249</v>
      </c>
      <c r="B116" s="59" t="s">
        <v>364</v>
      </c>
    </row>
    <row r="117" customFormat="false" ht="15" hidden="false" customHeight="false" outlineLevel="0" collapsed="false">
      <c r="A117" s="0" t="s">
        <v>249</v>
      </c>
      <c r="B117" s="59" t="s">
        <v>365</v>
      </c>
    </row>
    <row r="118" customFormat="false" ht="15" hidden="false" customHeight="false" outlineLevel="0" collapsed="false">
      <c r="A118" s="0" t="s">
        <v>249</v>
      </c>
      <c r="B118" s="59" t="s">
        <v>366</v>
      </c>
    </row>
    <row r="119" customFormat="false" ht="15" hidden="false" customHeight="false" outlineLevel="0" collapsed="false">
      <c r="A119" s="0" t="s">
        <v>249</v>
      </c>
      <c r="B119" s="59" t="s">
        <v>367</v>
      </c>
    </row>
    <row r="120" customFormat="false" ht="15" hidden="false" customHeight="false" outlineLevel="0" collapsed="false">
      <c r="A120" s="0" t="s">
        <v>249</v>
      </c>
      <c r="B120" s="59" t="s">
        <v>368</v>
      </c>
    </row>
    <row r="121" customFormat="false" ht="15" hidden="false" customHeight="false" outlineLevel="0" collapsed="false">
      <c r="A121" s="0" t="s">
        <v>249</v>
      </c>
      <c r="B121" s="59" t="s">
        <v>369</v>
      </c>
    </row>
    <row r="122" customFormat="false" ht="15" hidden="false" customHeight="false" outlineLevel="0" collapsed="false">
      <c r="A122" s="0" t="s">
        <v>249</v>
      </c>
      <c r="B122" s="59" t="s">
        <v>370</v>
      </c>
    </row>
    <row r="123" customFormat="false" ht="15" hidden="false" customHeight="false" outlineLevel="0" collapsed="false">
      <c r="A123" s="0" t="s">
        <v>249</v>
      </c>
      <c r="B123" s="59" t="s">
        <v>371</v>
      </c>
    </row>
    <row r="124" customFormat="false" ht="15" hidden="false" customHeight="false" outlineLevel="0" collapsed="false">
      <c r="A124" s="0" t="s">
        <v>249</v>
      </c>
      <c r="B124" s="59" t="s">
        <v>372</v>
      </c>
    </row>
    <row r="125" customFormat="false" ht="15" hidden="false" customHeight="false" outlineLevel="0" collapsed="false">
      <c r="A125" s="0" t="s">
        <v>250</v>
      </c>
      <c r="B125" s="59" t="s">
        <v>373</v>
      </c>
    </row>
    <row r="126" customFormat="false" ht="15" hidden="false" customHeight="false" outlineLevel="0" collapsed="false">
      <c r="A126" s="0" t="s">
        <v>250</v>
      </c>
      <c r="B126" s="59" t="s">
        <v>374</v>
      </c>
    </row>
    <row r="127" customFormat="false" ht="15" hidden="false" customHeight="false" outlineLevel="0" collapsed="false">
      <c r="A127" s="0" t="s">
        <v>250</v>
      </c>
      <c r="B127" s="59" t="s">
        <v>375</v>
      </c>
    </row>
    <row r="128" customFormat="false" ht="15" hidden="false" customHeight="false" outlineLevel="0" collapsed="false">
      <c r="A128" s="0" t="s">
        <v>250</v>
      </c>
      <c r="B128" s="59" t="s">
        <v>376</v>
      </c>
    </row>
    <row r="129" customFormat="false" ht="15" hidden="false" customHeight="false" outlineLevel="0" collapsed="false">
      <c r="A129" s="0" t="s">
        <v>250</v>
      </c>
      <c r="B129" s="59" t="s">
        <v>377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2017-06-29T14:32:36Z</dcterms:created>
  <dc:creator>Алена</dc:creator>
  <dc:description/>
  <dc:language>ru-RU</dc:language>
  <cp:lastModifiedBy/>
  <cp:lastPrinted>2019-12-30T07:05:40Z</cp:lastPrinted>
  <dcterms:modified xsi:type="dcterms:W3CDTF">2020-02-12T12:06:11Z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