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2140" yWindow="1480" windowWidth="18740" windowHeight="13940" activeTab="1"/>
  </bookViews>
  <sheets>
    <sheet name="Tissue" sheetId="7" r:id="rId1"/>
    <sheet name="Tumour Samples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4" i="3" l="1"/>
  <c r="O277" i="3"/>
  <c r="P277" i="3"/>
  <c r="O278" i="3"/>
  <c r="P278" i="3"/>
  <c r="O279" i="3"/>
  <c r="P279" i="3"/>
  <c r="O280" i="3"/>
  <c r="P280" i="3"/>
  <c r="O275" i="3"/>
  <c r="P275" i="3"/>
  <c r="O276" i="3"/>
  <c r="P276" i="3"/>
  <c r="Q280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Q264" i="3"/>
  <c r="R229" i="3"/>
  <c r="Q191" i="3"/>
  <c r="Q192" i="3"/>
  <c r="Q190" i="3"/>
  <c r="Q193" i="3"/>
  <c r="Q194" i="3"/>
  <c r="Q195" i="3"/>
  <c r="Q196" i="3"/>
  <c r="Q197" i="3"/>
  <c r="Q198" i="3"/>
  <c r="Q199" i="3"/>
  <c r="Q200" i="3"/>
  <c r="Q201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28" i="3"/>
  <c r="P228" i="3"/>
  <c r="O229" i="3"/>
  <c r="P229" i="3"/>
  <c r="O224" i="3"/>
  <c r="P224" i="3"/>
  <c r="O225" i="3"/>
  <c r="P225" i="3"/>
  <c r="O226" i="3"/>
  <c r="P226" i="3"/>
  <c r="O227" i="3"/>
  <c r="P227" i="3"/>
  <c r="O216" i="3"/>
  <c r="P216" i="3"/>
  <c r="O217" i="3"/>
  <c r="P217" i="3"/>
  <c r="O218" i="3"/>
  <c r="P218" i="3"/>
  <c r="O219" i="3"/>
  <c r="P219" i="3"/>
  <c r="Q229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190" i="3"/>
  <c r="N190" i="3"/>
  <c r="M191" i="3"/>
  <c r="N191" i="3"/>
  <c r="M192" i="3"/>
  <c r="N192" i="3"/>
  <c r="M193" i="3"/>
  <c r="N193" i="3"/>
  <c r="N37" i="3"/>
  <c r="N15" i="3"/>
  <c r="N16" i="3"/>
  <c r="N17" i="3"/>
  <c r="N18" i="3"/>
  <c r="N19" i="3"/>
  <c r="N20" i="3"/>
  <c r="N21" i="3"/>
  <c r="N22" i="3"/>
  <c r="N23" i="3"/>
  <c r="N24" i="3"/>
  <c r="N38" i="3"/>
  <c r="N39" i="3"/>
  <c r="N40" i="3"/>
  <c r="N41" i="3"/>
  <c r="N42" i="3"/>
  <c r="N43" i="3"/>
  <c r="N44" i="3"/>
  <c r="N45" i="3"/>
  <c r="N46" i="3"/>
  <c r="N47" i="3"/>
  <c r="N48" i="3"/>
  <c r="N54" i="3"/>
  <c r="N55" i="3"/>
  <c r="N56" i="3"/>
  <c r="N57" i="3"/>
  <c r="N58" i="3"/>
  <c r="N59" i="3"/>
  <c r="N60" i="3"/>
  <c r="N61" i="3"/>
  <c r="O61" i="3"/>
  <c r="N63" i="3"/>
  <c r="N64" i="3"/>
  <c r="N65" i="3"/>
  <c r="N66" i="3"/>
  <c r="N67" i="3"/>
  <c r="N68" i="3"/>
  <c r="N69" i="3"/>
  <c r="N70" i="3"/>
  <c r="N71" i="3"/>
  <c r="N72" i="3"/>
  <c r="N73" i="3"/>
  <c r="N74" i="3"/>
  <c r="O74" i="3"/>
  <c r="N76" i="3"/>
  <c r="N77" i="3"/>
  <c r="N78" i="3"/>
  <c r="N79" i="3"/>
  <c r="N80" i="3"/>
  <c r="N81" i="3"/>
  <c r="N82" i="3"/>
  <c r="N83" i="3"/>
  <c r="N84" i="3"/>
  <c r="N85" i="3"/>
  <c r="N87" i="3"/>
  <c r="N95" i="3"/>
  <c r="N96" i="3"/>
  <c r="N97" i="3"/>
  <c r="N98" i="3"/>
  <c r="N99" i="3"/>
  <c r="O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O112" i="3"/>
  <c r="N113" i="3"/>
  <c r="N114" i="3"/>
  <c r="N115" i="3"/>
  <c r="N117" i="3"/>
  <c r="N118" i="3"/>
  <c r="N119" i="3"/>
  <c r="N120" i="3"/>
  <c r="N121" i="3"/>
  <c r="N122" i="3"/>
  <c r="N123" i="3"/>
  <c r="N124" i="3"/>
  <c r="N125" i="3"/>
  <c r="O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O150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9" i="3"/>
  <c r="N170" i="3"/>
  <c r="N171" i="3"/>
  <c r="N172" i="3"/>
  <c r="N173" i="3"/>
  <c r="N174" i="3"/>
  <c r="N175" i="3"/>
  <c r="O175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7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R188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R175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R162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R150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R138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R125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99" i="3"/>
  <c r="Q98" i="3"/>
  <c r="Q97" i="3"/>
  <c r="Q96" i="3"/>
  <c r="Q95" i="3"/>
  <c r="Q94" i="3"/>
  <c r="Q93" i="3"/>
  <c r="Q92" i="3"/>
  <c r="Q91" i="3"/>
  <c r="Q90" i="3"/>
  <c r="Q89" i="3"/>
  <c r="Q88" i="3"/>
  <c r="R99" i="3"/>
  <c r="Q87" i="3"/>
  <c r="Q86" i="3"/>
  <c r="Q85" i="3"/>
  <c r="Q84" i="3"/>
  <c r="Q83" i="3"/>
  <c r="Q82" i="3"/>
  <c r="Q81" i="3"/>
  <c r="Q80" i="3"/>
  <c r="Q79" i="3"/>
  <c r="Q78" i="3"/>
  <c r="Q77" i="3"/>
  <c r="Q76" i="3"/>
  <c r="R87" i="3"/>
  <c r="Q74" i="3"/>
  <c r="Q73" i="3"/>
  <c r="Q72" i="3"/>
  <c r="Q71" i="3"/>
  <c r="Q70" i="3"/>
  <c r="Q69" i="3"/>
  <c r="Q68" i="3"/>
  <c r="Q67" i="3"/>
  <c r="Q66" i="3"/>
  <c r="Q65" i="3"/>
  <c r="Q64" i="3"/>
  <c r="Q63" i="3"/>
  <c r="R74" i="3"/>
  <c r="Q61" i="3"/>
  <c r="Q60" i="3"/>
  <c r="Q59" i="3"/>
  <c r="Q58" i="3"/>
  <c r="Q57" i="3"/>
  <c r="Q56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R24" i="3"/>
  <c r="Q13" i="3"/>
  <c r="M13" i="3"/>
  <c r="N13" i="3"/>
  <c r="Q12" i="3"/>
  <c r="M12" i="3"/>
  <c r="N12" i="3"/>
  <c r="Q11" i="3"/>
  <c r="M11" i="3"/>
  <c r="N11" i="3"/>
  <c r="Q10" i="3"/>
  <c r="M10" i="3"/>
  <c r="N10" i="3"/>
  <c r="Q9" i="3"/>
  <c r="M9" i="3"/>
  <c r="N9" i="3"/>
  <c r="Q8" i="3"/>
  <c r="M8" i="3"/>
  <c r="N8" i="3"/>
  <c r="Q7" i="3"/>
  <c r="Q6" i="3"/>
  <c r="M6" i="3"/>
  <c r="N6" i="3"/>
  <c r="Q5" i="3"/>
  <c r="M5" i="3"/>
  <c r="N5" i="3"/>
  <c r="M2" i="3"/>
  <c r="N2" i="3"/>
  <c r="M3" i="3"/>
  <c r="N3" i="3"/>
  <c r="M4" i="3"/>
  <c r="N4" i="3"/>
  <c r="O13" i="3"/>
  <c r="Q4" i="3"/>
  <c r="Q3" i="3"/>
  <c r="Q2" i="3"/>
  <c r="R249" i="3"/>
  <c r="R280" i="3"/>
  <c r="O24" i="3"/>
  <c r="R61" i="3"/>
  <c r="O87" i="3"/>
  <c r="O138" i="3"/>
  <c r="R13" i="3"/>
  <c r="R36" i="3"/>
  <c r="R48" i="3"/>
  <c r="O188" i="3"/>
  <c r="O162" i="3"/>
  <c r="O48" i="3"/>
  <c r="R112" i="3"/>
  <c r="O201" i="3"/>
  <c r="Q219" i="3"/>
  <c r="Q249" i="3"/>
  <c r="R201" i="3"/>
  <c r="R219" i="3"/>
</calcChain>
</file>

<file path=xl/sharedStrings.xml><?xml version="1.0" encoding="utf-8"?>
<sst xmlns="http://schemas.openxmlformats.org/spreadsheetml/2006/main" count="814" uniqueCount="145">
  <si>
    <t>Sample</t>
  </si>
  <si>
    <t>DNA Conc (ng/ul)</t>
  </si>
  <si>
    <t>RNA Conc (ng/ul)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</si>
  <si>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</si>
  <si>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</si>
  <si>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</si>
  <si>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</si>
  <si>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</si>
  <si>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</si>
  <si>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</si>
  <si>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</si>
  <si>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</si>
  <si>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</si>
  <si>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</si>
  <si>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</si>
  <si>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</si>
  <si>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</si>
  <si>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</si>
  <si>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</si>
  <si>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</si>
  <si>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</si>
  <si>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</si>
  <si>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</si>
  <si>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</si>
  <si>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</si>
  <si>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</si>
  <si>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</si>
  <si>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</si>
  <si>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</si>
  <si>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</si>
  <si>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</si>
  <si>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</si>
  <si>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</si>
  <si>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</si>
  <si>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</si>
  <si>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</si>
  <si>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</si>
  <si>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</si>
  <si>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</si>
  <si>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</si>
  <si>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</si>
  <si>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</si>
  <si>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</si>
  <si>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Vial</t>
  </si>
  <si>
    <t>Slide</t>
  </si>
  <si>
    <t>TUBE</t>
  </si>
  <si>
    <t>Box</t>
  </si>
  <si>
    <t>Location</t>
  </si>
  <si>
    <t>CRI</t>
  </si>
  <si>
    <t>Space</t>
  </si>
  <si>
    <t>DNA</t>
  </si>
  <si>
    <t>RNA</t>
  </si>
  <si>
    <t>Date</t>
  </si>
  <si>
    <t xml:space="preserve">Exp1 </t>
  </si>
  <si>
    <t>Exp2</t>
  </si>
  <si>
    <t>Exp3</t>
  </si>
  <si>
    <t>Exp4</t>
  </si>
  <si>
    <t>Tumour (%)</t>
  </si>
  <si>
    <t>Stroma (%)</t>
  </si>
  <si>
    <t>Benign (%)</t>
  </si>
  <si>
    <t>Comment</t>
  </si>
  <si>
    <t>Total DNA (ug)</t>
  </si>
  <si>
    <t>Total RNA (ug)</t>
  </si>
  <si>
    <t>T1</t>
  </si>
  <si>
    <t>no DNA</t>
  </si>
  <si>
    <t>Tube DNA (ug)</t>
  </si>
  <si>
    <t>Tube RNA (ng)</t>
  </si>
  <si>
    <t>No need to score as no DNA</t>
  </si>
  <si>
    <t>RNA 260/280</t>
  </si>
  <si>
    <t>?</t>
  </si>
  <si>
    <t>miRNA Conc (ng/ul)</t>
  </si>
  <si>
    <t>Tube miRNA (ng)</t>
  </si>
  <si>
    <t>Total miRNA (ug)</t>
  </si>
  <si>
    <t>miRNA 260/280</t>
  </si>
  <si>
    <t>AW</t>
  </si>
  <si>
    <t>&lt;5</t>
  </si>
  <si>
    <t>t/loss</t>
  </si>
  <si>
    <t>tiny tumour</t>
  </si>
  <si>
    <t>lymphs</t>
  </si>
  <si>
    <t>hs+</t>
  </si>
  <si>
    <t>lymph</t>
  </si>
  <si>
    <t>artefact</t>
  </si>
  <si>
    <t>with PIN</t>
  </si>
  <si>
    <t>folded</t>
  </si>
  <si>
    <t>&amp; artefact</t>
  </si>
  <si>
    <t xml:space="preserve"> lymphs</t>
  </si>
  <si>
    <t>folder</t>
  </si>
  <si>
    <t>T2</t>
  </si>
  <si>
    <t>lympho</t>
  </si>
  <si>
    <t>-</t>
  </si>
  <si>
    <t>check</t>
  </si>
  <si>
    <t>Tissue Bank ID</t>
  </si>
  <si>
    <t>Tube No</t>
  </si>
  <si>
    <t>PRECELL 1A</t>
  </si>
  <si>
    <t>H&amp;E Box</t>
  </si>
  <si>
    <t>T.0001</t>
  </si>
  <si>
    <t>T.0002</t>
  </si>
  <si>
    <t>T.0003</t>
  </si>
  <si>
    <t>T.0004</t>
  </si>
  <si>
    <t>T.0005</t>
  </si>
  <si>
    <t>T.0006</t>
  </si>
  <si>
    <t>T.0007</t>
  </si>
  <si>
    <t>T.0008</t>
  </si>
  <si>
    <t>T.0009</t>
  </si>
  <si>
    <t>T.0010</t>
  </si>
  <si>
    <t>T.0011</t>
  </si>
  <si>
    <t>T.0012</t>
  </si>
  <si>
    <t>T.0013</t>
  </si>
  <si>
    <t>T.0014</t>
  </si>
  <si>
    <t>T.0015</t>
  </si>
  <si>
    <t>T.0016</t>
  </si>
  <si>
    <t>T.0017</t>
  </si>
  <si>
    <t>T.0018</t>
  </si>
  <si>
    <t>T.0019</t>
  </si>
  <si>
    <t>T.0020</t>
  </si>
  <si>
    <t>T.0021</t>
  </si>
  <si>
    <t>T.0022</t>
  </si>
  <si>
    <t>T.0023</t>
  </si>
  <si>
    <t>T.0024</t>
  </si>
  <si>
    <t>T.0025</t>
  </si>
  <si>
    <t>T.0026</t>
  </si>
  <si>
    <t>T.0028</t>
  </si>
  <si>
    <t>T.0029</t>
  </si>
  <si>
    <t>T.0030</t>
  </si>
  <si>
    <t>T.0031</t>
  </si>
  <si>
    <t>T.0032</t>
  </si>
  <si>
    <t xml:space="preserve"> BOX 1</t>
  </si>
  <si>
    <t xml:space="preserve"> BOX 2</t>
  </si>
  <si>
    <t xml:space="preserve"> BOX 3</t>
  </si>
  <si>
    <t xml:space="preserve"> BOX 4</t>
  </si>
  <si>
    <t>T.001</t>
  </si>
  <si>
    <t>T.002</t>
  </si>
  <si>
    <t>T.003</t>
  </si>
  <si>
    <t>T.10</t>
  </si>
  <si>
    <t>T.11</t>
  </si>
  <si>
    <t>T.12</t>
  </si>
  <si>
    <t>T.13</t>
  </si>
  <si>
    <t>T.14</t>
  </si>
  <si>
    <t>T.15</t>
  </si>
  <si>
    <t>T.16</t>
  </si>
  <si>
    <t>T.17</t>
  </si>
  <si>
    <t>T.18</t>
  </si>
  <si>
    <t>T.19</t>
  </si>
  <si>
    <t>T.020</t>
  </si>
  <si>
    <t>T.021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</si>
</sst>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3" applyNumberFormat="0" applyFill="0" applyAlignment="0" applyProtection="0"/>
    <xf numFmtId="0" fontId="11" fillId="0" borderId="24" applyNumberFormat="0" applyFill="0" applyAlignment="0" applyProtection="0"/>
    <xf numFmtId="0" fontId="12" fillId="0" borderId="2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26" applyNumberFormat="0" applyAlignment="0" applyProtection="0"/>
    <xf numFmtId="0" fontId="17" fillId="11" borderId="27" applyNumberFormat="0" applyAlignment="0" applyProtection="0"/>
    <xf numFmtId="0" fontId="18" fillId="11" borderId="26" applyNumberFormat="0" applyAlignment="0" applyProtection="0"/>
    <xf numFmtId="0" fontId="19" fillId="0" borderId="28" applyNumberFormat="0" applyFill="0" applyAlignment="0" applyProtection="0"/>
    <xf numFmtId="0" fontId="20" fillId="12" borderId="29" applyNumberFormat="0" applyAlignment="0" applyProtection="0"/>
    <xf numFmtId="0" fontId="5" fillId="0" borderId="0" applyNumberFormat="0" applyFill="0" applyBorder="0" applyAlignment="0" applyProtection="0"/>
    <xf numFmtId="0" fontId="8" fillId="13" borderId="30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31" applyNumberFormat="0" applyFill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2" fillId="37" borderId="0" applyNumberFormat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2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Border="1"/>
    <xf numFmtId="0" fontId="0" fillId="0" borderId="11" xfId="0" applyBorder="1"/>
    <xf numFmtId="0" fontId="1" fillId="0" borderId="12" xfId="0" applyFont="1" applyFill="1" applyBorder="1"/>
    <xf numFmtId="0" fontId="1" fillId="0" borderId="2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9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1" xfId="0" applyFill="1" applyBorder="1"/>
    <xf numFmtId="2" fontId="0" fillId="0" borderId="0" xfId="0" applyNumberFormat="1" applyBorder="1"/>
    <xf numFmtId="164" fontId="0" fillId="0" borderId="0" xfId="0" applyNumberFormat="1" applyFill="1" applyBorder="1"/>
    <xf numFmtId="0" fontId="1" fillId="0" borderId="9" xfId="0" applyFont="1" applyFill="1" applyBorder="1"/>
    <xf numFmtId="0" fontId="1" fillId="0" borderId="16" xfId="0" applyFont="1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164" fontId="0" fillId="0" borderId="2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2" fontId="0" fillId="0" borderId="5" xfId="0" applyNumberFormat="1" applyBorder="1"/>
    <xf numFmtId="1" fontId="0" fillId="0" borderId="5" xfId="0" applyNumberFormat="1" applyFill="1" applyBorder="1"/>
    <xf numFmtId="2" fontId="0" fillId="0" borderId="3" xfId="0" applyNumberFormat="1" applyFill="1" applyBorder="1"/>
    <xf numFmtId="2" fontId="0" fillId="0" borderId="1" xfId="0" applyNumberFormat="1" applyFill="1" applyBorder="1"/>
    <xf numFmtId="2" fontId="0" fillId="0" borderId="4" xfId="0" applyNumberFormat="1" applyFill="1" applyBorder="1"/>
    <xf numFmtId="0" fontId="0" fillId="3" borderId="18" xfId="0" applyFill="1" applyBorder="1"/>
    <xf numFmtId="164" fontId="0" fillId="0" borderId="11" xfId="0" applyNumberFormat="1" applyBorder="1"/>
    <xf numFmtId="0" fontId="0" fillId="4" borderId="2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4" xfId="0" applyFill="1" applyBorder="1"/>
    <xf numFmtId="2" fontId="0" fillId="0" borderId="8" xfId="0" applyNumberFormat="1" applyFill="1" applyBorder="1"/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Fill="1" applyBorder="1"/>
    <xf numFmtId="0" fontId="0" fillId="0" borderId="0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2" xfId="0" applyFill="1" applyBorder="1"/>
    <xf numFmtId="2" fontId="0" fillId="0" borderId="3" xfId="0" applyNumberFormat="1" applyBorder="1"/>
    <xf numFmtId="0" fontId="0" fillId="6" borderId="8" xfId="0" applyFill="1" applyBorder="1"/>
    <xf numFmtId="2" fontId="0" fillId="0" borderId="8" xfId="0" applyNumberFormat="1" applyBorder="1" applyAlignment="1">
      <alignment horizontal="right"/>
    </xf>
    <xf numFmtId="2" fontId="0" fillId="0" borderId="1" xfId="0" applyNumberFormat="1" applyBorder="1"/>
    <xf numFmtId="2" fontId="0" fillId="0" borderId="4" xfId="0" applyNumberFormat="1" applyBorder="1"/>
    <xf numFmtId="2" fontId="0" fillId="0" borderId="8" xfId="0" applyNumberFormat="1" applyFill="1" applyBorder="1" applyAlignment="1">
      <alignment horizontal="right"/>
    </xf>
    <xf numFmtId="0" fontId="0" fillId="6" borderId="11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2" fontId="0" fillId="6" borderId="8" xfId="0" applyNumberFormat="1" applyFill="1" applyBorder="1" applyAlignment="1">
      <alignment horizontal="right"/>
    </xf>
    <xf numFmtId="2" fontId="0" fillId="6" borderId="3" xfId="0" applyNumberFormat="1" applyFill="1" applyBorder="1"/>
    <xf numFmtId="0" fontId="0" fillId="6" borderId="9" xfId="0" applyFill="1" applyBorder="1"/>
    <xf numFmtId="2" fontId="0" fillId="6" borderId="9" xfId="0" applyNumberFormat="1" applyFill="1" applyBorder="1" applyAlignment="1">
      <alignment horizontal="right"/>
    </xf>
    <xf numFmtId="2" fontId="0" fillId="6" borderId="1" xfId="0" applyNumberFormat="1" applyFill="1" applyBorder="1"/>
    <xf numFmtId="2" fontId="0" fillId="0" borderId="0" xfId="0" applyNumberFormat="1" applyFill="1" applyBorder="1" applyAlignment="1">
      <alignment horizontal="right"/>
    </xf>
    <xf numFmtId="2" fontId="0" fillId="6" borderId="0" xfId="0" applyNumberFormat="1" applyFill="1" applyBorder="1" applyAlignment="1">
      <alignment horizontal="right"/>
    </xf>
    <xf numFmtId="2" fontId="0" fillId="6" borderId="2" xfId="0" applyNumberFormat="1" applyFill="1" applyBorder="1" applyAlignment="1">
      <alignment horizontal="right"/>
    </xf>
    <xf numFmtId="0" fontId="1" fillId="0" borderId="22" xfId="0" applyFont="1" applyFill="1" applyBorder="1"/>
    <xf numFmtId="2" fontId="2" fillId="0" borderId="9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10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0" fontId="1" fillId="2" borderId="22" xfId="0" applyFont="1" applyFill="1" applyBorder="1"/>
    <xf numFmtId="0" fontId="0" fillId="6" borderId="10" xfId="0" applyFill="1" applyBorder="1"/>
    <xf numFmtId="0" fontId="1" fillId="0" borderId="22" xfId="0" applyFont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" xfId="0" applyBorder="1"/>
    <xf numFmtId="2" fontId="1" fillId="0" borderId="1" xfId="0" applyNumberFormat="1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14" fontId="0" fillId="0" borderId="8" xfId="0" applyNumberForma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0" xfId="0" applyFont="1"/>
    <xf numFmtId="0" fontId="0" fillId="0" borderId="8" xfId="0" applyFont="1" applyBorder="1"/>
    <xf numFmtId="0" fontId="0" fillId="0" borderId="0" xfId="0" applyFont="1" applyFill="1" applyBorder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</cellXfs>
  <cellStyles count="57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2" builtinId="53" customBuiltin="1"/>
    <cellStyle name="Followed Hyperlink" xfId="56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55" builtinId="8" hidde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1"/>
    <cellStyle name="Normal 2 2" xfId="48"/>
    <cellStyle name="Normal 2 2 2" xfId="49"/>
    <cellStyle name="Normal 2 2 3" xfId="51"/>
    <cellStyle name="Normal 2 3" xfId="53"/>
    <cellStyle name="Normal 3" xfId="3"/>
    <cellStyle name="Normal 3 2" xfId="5"/>
    <cellStyle name="Normal 3 3" xfId="52"/>
    <cellStyle name="Normal 4" xfId="54"/>
    <cellStyle name="Note" xfId="21" builtinId="10" customBuiltin="1"/>
    <cellStyle name="Output" xfId="16" builtinId="21" customBuiltin="1"/>
    <cellStyle name="Percent 2" xfId="2"/>
    <cellStyle name="Percent 2 2" xfId="50"/>
    <cellStyle name="Percent 3" xfId="4"/>
    <cellStyle name="Percent 3 2" xfId="6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1-07-18%20PG%20ICGC%20DNA%20for%20seq%20a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GC%20DNA%20RNA%20con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2-10-16%20PG%20DNA%20plate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2-10-16%20PG%20DNA%20plate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2-10-30%20PG%20DNA%20plate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22">
          <cell r="E22">
            <v>47.0244</v>
          </cell>
          <cell r="G22">
            <v>52.054999999999993</v>
          </cell>
          <cell r="I22">
            <v>100.21339999999999</v>
          </cell>
          <cell r="J22">
            <v>98.760400000000004</v>
          </cell>
        </row>
        <row r="23">
          <cell r="E23">
            <v>40.301000000000002</v>
          </cell>
          <cell r="G23">
            <v>66.4328</v>
          </cell>
          <cell r="H23">
            <v>79.785600000000002</v>
          </cell>
          <cell r="I23">
            <v>103.64319999999999</v>
          </cell>
        </row>
        <row r="24">
          <cell r="E24">
            <v>76.547200000000004</v>
          </cell>
          <cell r="F24">
            <v>78.324799999999996</v>
          </cell>
          <cell r="H24">
            <v>108.14919999999999</v>
          </cell>
          <cell r="I24">
            <v>125.06699999999999</v>
          </cell>
        </row>
        <row r="25">
          <cell r="F25">
            <v>56.523199999999996</v>
          </cell>
          <cell r="G25">
            <v>55.453800000000001</v>
          </cell>
          <cell r="H25">
            <v>103.14659999999999</v>
          </cell>
          <cell r="I25">
            <v>81.438599999999994</v>
          </cell>
          <cell r="J25">
            <v>93.326800000000006</v>
          </cell>
        </row>
        <row r="26">
          <cell r="E26">
            <v>98.825999999999993</v>
          </cell>
          <cell r="G26">
            <v>106.7174</v>
          </cell>
        </row>
        <row r="28">
          <cell r="E28">
            <v>70.762</v>
          </cell>
          <cell r="F28">
            <v>139.86520000000002</v>
          </cell>
          <cell r="G28">
            <v>106.074</v>
          </cell>
        </row>
        <row r="29">
          <cell r="F29">
            <v>87.779399999999995</v>
          </cell>
          <cell r="G29">
            <v>86.066399999999987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NA"/>
      <sheetName val="RNA"/>
      <sheetName val="Protein"/>
    </sheetNames>
    <sheetDataSet>
      <sheetData sheetId="0">
        <row r="27">
          <cell r="I27">
            <v>4.6760000000000002</v>
          </cell>
        </row>
        <row r="28">
          <cell r="I28">
            <v>3.87</v>
          </cell>
        </row>
        <row r="29">
          <cell r="I29">
            <v>5.6870000000000003</v>
          </cell>
        </row>
        <row r="30">
          <cell r="I30">
            <v>5.1680000000000001</v>
          </cell>
        </row>
        <row r="31">
          <cell r="I31">
            <v>4.1029999999999998</v>
          </cell>
        </row>
        <row r="32">
          <cell r="I32">
            <v>2.2280000000000002</v>
          </cell>
        </row>
        <row r="33">
          <cell r="I33">
            <v>2.7240000000000002</v>
          </cell>
        </row>
        <row r="34">
          <cell r="I34">
            <v>2.863</v>
          </cell>
        </row>
        <row r="35">
          <cell r="I35">
            <v>2.968</v>
          </cell>
        </row>
        <row r="36">
          <cell r="I36">
            <v>1.6970000000000001</v>
          </cell>
        </row>
        <row r="37">
          <cell r="I37">
            <v>4.1349999999999998</v>
          </cell>
        </row>
        <row r="38">
          <cell r="I38">
            <v>13.42</v>
          </cell>
        </row>
        <row r="39">
          <cell r="I39">
            <v>11.26</v>
          </cell>
        </row>
        <row r="40">
          <cell r="I40">
            <v>6.4550000000000001</v>
          </cell>
        </row>
        <row r="41">
          <cell r="I41">
            <v>8.8420000000000005</v>
          </cell>
        </row>
        <row r="42">
          <cell r="I42">
            <v>8.3409999999999993</v>
          </cell>
        </row>
        <row r="43">
          <cell r="I43">
            <v>5.9630000000000001</v>
          </cell>
        </row>
        <row r="44">
          <cell r="I44">
            <v>6.0419999999999998</v>
          </cell>
        </row>
        <row r="45">
          <cell r="I45">
            <v>4.2089999999999996</v>
          </cell>
        </row>
        <row r="46">
          <cell r="I46">
            <v>5.4340000000000002</v>
          </cell>
        </row>
        <row r="47">
          <cell r="I47">
            <v>8.3659999999999997</v>
          </cell>
        </row>
        <row r="48">
          <cell r="I48">
            <v>7.6</v>
          </cell>
        </row>
        <row r="49">
          <cell r="I49">
            <v>5.5890000000000004</v>
          </cell>
        </row>
        <row r="50">
          <cell r="I50">
            <v>7.8419999999999996</v>
          </cell>
        </row>
        <row r="51">
          <cell r="I51">
            <v>5.9160000000000004</v>
          </cell>
        </row>
        <row r="52">
          <cell r="I52">
            <v>12.31</v>
          </cell>
        </row>
        <row r="53">
          <cell r="I53">
            <v>6.2240000000000002</v>
          </cell>
        </row>
        <row r="54">
          <cell r="I54">
            <v>4.8099999999999996</v>
          </cell>
        </row>
        <row r="55">
          <cell r="I55">
            <v>7.4139999999999997</v>
          </cell>
        </row>
        <row r="56">
          <cell r="I56">
            <v>5.0720000000000001</v>
          </cell>
        </row>
        <row r="57">
          <cell r="I57">
            <v>3.9430000000000001</v>
          </cell>
        </row>
        <row r="58">
          <cell r="I58">
            <v>3.9380000000000002</v>
          </cell>
        </row>
        <row r="59">
          <cell r="I59">
            <v>6.0270000000000001</v>
          </cell>
        </row>
        <row r="60">
          <cell r="I60">
            <v>11.1</v>
          </cell>
        </row>
        <row r="61">
          <cell r="I61">
            <v>3.4990000000000001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44">
          <cell r="E44">
            <v>234.7782</v>
          </cell>
          <cell r="K44">
            <v>273.60480000000001</v>
          </cell>
          <cell r="L44">
            <v>236.964</v>
          </cell>
          <cell r="M44">
            <v>175.9256</v>
          </cell>
        </row>
        <row r="45">
          <cell r="K45">
            <v>138.25039999999998</v>
          </cell>
          <cell r="M45">
            <v>113.61539999999999</v>
          </cell>
        </row>
        <row r="46">
          <cell r="L46">
            <v>99.458799999999997</v>
          </cell>
          <cell r="M46">
            <v>116.38779999999998</v>
          </cell>
        </row>
        <row r="47">
          <cell r="K47">
            <v>99.966800000000006</v>
          </cell>
          <cell r="M47">
            <v>100.1674</v>
          </cell>
        </row>
        <row r="48">
          <cell r="I48">
            <v>264.27120000000002</v>
          </cell>
          <cell r="J48">
            <v>275.90780000000001</v>
          </cell>
          <cell r="L48">
            <v>85.649799999999999</v>
          </cell>
          <cell r="M48">
            <v>103.26579999999998</v>
          </cell>
        </row>
        <row r="49">
          <cell r="I49">
            <v>312.4366</v>
          </cell>
          <cell r="J49">
            <v>206.0806</v>
          </cell>
          <cell r="K49">
            <v>164.18879999999999</v>
          </cell>
          <cell r="M49">
            <v>180.53979999999999</v>
          </cell>
        </row>
        <row r="50">
          <cell r="H50">
            <v>303.43380000000002</v>
          </cell>
          <cell r="I50">
            <v>317.52359999999999</v>
          </cell>
          <cell r="J50">
            <v>244.45439999999999</v>
          </cell>
          <cell r="K50">
            <v>134.14599999999999</v>
          </cell>
          <cell r="M50">
            <v>148.18219999999999</v>
          </cell>
        </row>
        <row r="51">
          <cell r="I51">
            <v>242.24499999999998</v>
          </cell>
          <cell r="J51">
            <v>241.71860000000001</v>
          </cell>
          <cell r="L51">
            <v>62.8414</v>
          </cell>
          <cell r="M51">
            <v>56.447400000000002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44">
          <cell r="E44">
            <v>349.69299999999998</v>
          </cell>
          <cell r="F44">
            <v>288.89299999999997</v>
          </cell>
          <cell r="G44">
            <v>377.07620000000003</v>
          </cell>
          <cell r="I44">
            <v>538.83000000000004</v>
          </cell>
          <cell r="J44">
            <v>416.88200000000001</v>
          </cell>
          <cell r="K44">
            <v>42.799200000000006</v>
          </cell>
          <cell r="L44">
            <v>42.451000000000001</v>
          </cell>
          <cell r="M44">
            <v>48.602800000000002</v>
          </cell>
        </row>
        <row r="45">
          <cell r="F45">
            <v>345.98099999999999</v>
          </cell>
          <cell r="G45">
            <v>366.17040000000003</v>
          </cell>
          <cell r="H45">
            <v>398.69880000000001</v>
          </cell>
          <cell r="I45">
            <v>366.24099999999999</v>
          </cell>
          <cell r="J45">
            <v>406.52859999999998</v>
          </cell>
          <cell r="K45">
            <v>11.280200000000001</v>
          </cell>
          <cell r="L45">
            <v>9.7232000000000003</v>
          </cell>
          <cell r="M45">
            <v>10.1068</v>
          </cell>
        </row>
        <row r="46">
          <cell r="E46">
            <v>333.6748</v>
          </cell>
          <cell r="F46">
            <v>300.48779999999999</v>
          </cell>
          <cell r="G46">
            <v>321.08320000000003</v>
          </cell>
          <cell r="H46">
            <v>209.75859999999997</v>
          </cell>
          <cell r="I46">
            <v>314.27279999999996</v>
          </cell>
          <cell r="J46">
            <v>425.65559999999999</v>
          </cell>
          <cell r="K46">
            <v>334.63099999999997</v>
          </cell>
          <cell r="L46">
            <v>325.18880000000001</v>
          </cell>
          <cell r="M46">
            <v>372.61500000000001</v>
          </cell>
        </row>
        <row r="47">
          <cell r="F47">
            <v>238.63319999999999</v>
          </cell>
          <cell r="G47">
            <v>241.37860000000001</v>
          </cell>
          <cell r="H47">
            <v>342.13040000000001</v>
          </cell>
          <cell r="J47">
            <v>352.1506</v>
          </cell>
          <cell r="L47">
            <v>336.029</v>
          </cell>
          <cell r="M47">
            <v>359.70039999999995</v>
          </cell>
        </row>
        <row r="48">
          <cell r="F48">
            <v>284.50740000000002</v>
          </cell>
          <cell r="G48">
            <v>278.89560000000006</v>
          </cell>
          <cell r="H48">
            <v>176.50839999999999</v>
          </cell>
          <cell r="I48">
            <v>152.16320000000002</v>
          </cell>
          <cell r="K48">
            <v>325.0172</v>
          </cell>
          <cell r="L48">
            <v>297.3614</v>
          </cell>
          <cell r="M48">
            <v>316.84160000000003</v>
          </cell>
        </row>
        <row r="49">
          <cell r="F49">
            <v>369.5138</v>
          </cell>
          <cell r="G49">
            <v>299.88720000000001</v>
          </cell>
          <cell r="H49">
            <v>101.63339999999999</v>
          </cell>
          <cell r="I49">
            <v>90.457399999999993</v>
          </cell>
          <cell r="J49">
            <v>72.218800000000002</v>
          </cell>
          <cell r="L49">
            <v>312.15320000000003</v>
          </cell>
          <cell r="M49">
            <v>286.19059999999996</v>
          </cell>
        </row>
        <row r="50">
          <cell r="F50">
            <v>241.79740000000001</v>
          </cell>
          <cell r="G50">
            <v>374.62099999999998</v>
          </cell>
          <cell r="I50">
            <v>57.553200000000004</v>
          </cell>
          <cell r="J50">
            <v>60.787999999999997</v>
          </cell>
          <cell r="L50">
            <v>296.24099999999999</v>
          </cell>
          <cell r="M50">
            <v>277.68680000000001</v>
          </cell>
        </row>
        <row r="51">
          <cell r="F51">
            <v>409.43560000000002</v>
          </cell>
          <cell r="G51">
            <v>378.92320000000001</v>
          </cell>
          <cell r="I51">
            <v>57.956799999999994</v>
          </cell>
          <cell r="J51">
            <v>60.454999999999991</v>
          </cell>
          <cell r="K51">
            <v>296.67759999999998</v>
          </cell>
          <cell r="L51">
            <v>323.80099999999999</v>
          </cell>
          <cell r="M51">
            <v>342.673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44">
          <cell r="E44">
            <v>76.141199999999998</v>
          </cell>
          <cell r="G44">
            <v>91.028999999999996</v>
          </cell>
          <cell r="H44">
            <v>186.61780000000002</v>
          </cell>
          <cell r="I44">
            <v>210.08519999999999</v>
          </cell>
          <cell r="J44">
            <v>205.47660000000002</v>
          </cell>
        </row>
        <row r="45">
          <cell r="F45">
            <v>82.293399999999991</v>
          </cell>
          <cell r="G45">
            <v>86.393199999999993</v>
          </cell>
          <cell r="H45">
            <v>118.3794</v>
          </cell>
          <cell r="I45">
            <v>92.351199999999992</v>
          </cell>
          <cell r="J45">
            <v>122.51520000000001</v>
          </cell>
        </row>
        <row r="46">
          <cell r="F46">
            <v>73.944800000000001</v>
          </cell>
          <cell r="G46">
            <v>111.4442</v>
          </cell>
          <cell r="H46">
            <v>216.19839999999999</v>
          </cell>
          <cell r="J46">
            <v>214.66139999999999</v>
          </cell>
        </row>
        <row r="47">
          <cell r="E47">
            <v>107.73920000000001</v>
          </cell>
          <cell r="F47">
            <v>70.489000000000004</v>
          </cell>
          <cell r="G47">
            <v>144.68979999999999</v>
          </cell>
          <cell r="H47">
            <v>165.99220000000003</v>
          </cell>
          <cell r="J47">
            <v>149.03059999999999</v>
          </cell>
        </row>
        <row r="48">
          <cell r="E48">
            <v>107.2912</v>
          </cell>
          <cell r="F48">
            <v>111.9226</v>
          </cell>
        </row>
        <row r="49">
          <cell r="E49">
            <v>102.39840000000001</v>
          </cell>
          <cell r="F49">
            <v>99.275599999999997</v>
          </cell>
          <cell r="G49">
            <v>98.398200000000003</v>
          </cell>
        </row>
        <row r="50">
          <cell r="E50">
            <v>115.068</v>
          </cell>
          <cell r="F50">
            <v>134.06899999999999</v>
          </cell>
        </row>
        <row r="51">
          <cell r="E51">
            <v>98.195399999999992</v>
          </cell>
          <cell r="F51">
            <v>110.88560000000001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6"/>
  <sheetViews>
    <sheetView zoomScale="70" zoomScaleNormal="70" zoomScalePageLayoutView="70" workbookViewId="0">
      <selection activeCell="F6" sqref="F6"/>
    </sheetView>
  </sheetViews>
  <sheetFormatPr baseColWidth="10" defaultColWidth="8.83203125" defaultRowHeight="14" x14ac:dyDescent="0"/>
  <cols>
    <col min="1" max="1" width="10.6640625" bestFit="1" customWidth="1"/>
  </cols>
  <sheetData>
    <row r="1" spans="1:24">
      <c r="A1" s="124" t="s">
        <v>46</v>
      </c>
      <c r="B1" s="126" t="s">
        <v>47</v>
      </c>
      <c r="C1" s="125" t="s">
        <v>91</v>
      </c>
      <c r="D1" s="126" t="s">
        <v>43</v>
      </c>
      <c r="E1" s="126" t="s">
        <v>92</v>
      </c>
      <c r="F1" s="112"/>
      <c r="G1" s="124" t="s">
        <v>46</v>
      </c>
      <c r="H1" s="126" t="s">
        <v>47</v>
      </c>
      <c r="I1" s="125" t="s">
        <v>91</v>
      </c>
      <c r="J1" s="126" t="s">
        <v>43</v>
      </c>
      <c r="K1" s="126" t="s">
        <v>92</v>
      </c>
      <c r="L1" s="112"/>
      <c r="M1" s="124" t="s">
        <v>46</v>
      </c>
      <c r="N1" s="126" t="s">
        <v>47</v>
      </c>
      <c r="O1" s="126" t="s">
        <v>91</v>
      </c>
      <c r="P1" s="125" t="s">
        <v>43</v>
      </c>
      <c r="Q1" s="126" t="s">
        <v>92</v>
      </c>
      <c r="R1" s="112"/>
      <c r="S1" s="124" t="s">
        <v>46</v>
      </c>
      <c r="T1" s="126" t="s">
        <v>47</v>
      </c>
      <c r="U1" s="125" t="s">
        <v>91</v>
      </c>
      <c r="V1" s="126" t="s">
        <v>43</v>
      </c>
      <c r="W1" s="126" t="s">
        <v>92</v>
      </c>
      <c r="X1" s="112"/>
    </row>
    <row r="2" spans="1:24">
      <c r="A2" s="120">
        <v>1</v>
      </c>
      <c r="B2" s="117" t="s">
        <v>3</v>
      </c>
      <c r="C2" s="113" t="s">
        <v>95</v>
      </c>
      <c r="D2" s="117">
        <v>19</v>
      </c>
      <c r="E2" s="117">
        <v>13</v>
      </c>
      <c r="F2" s="112"/>
      <c r="G2" s="120">
        <v>2</v>
      </c>
      <c r="H2" s="117" t="s">
        <v>3</v>
      </c>
      <c r="I2" s="113" t="s">
        <v>103</v>
      </c>
      <c r="J2" s="117">
        <v>2</v>
      </c>
      <c r="K2" s="117">
        <v>12</v>
      </c>
      <c r="L2" s="112"/>
      <c r="M2" s="120">
        <v>3</v>
      </c>
      <c r="N2" s="117" t="s">
        <v>3</v>
      </c>
      <c r="O2" s="117" t="s">
        <v>105</v>
      </c>
      <c r="P2" s="113">
        <v>5</v>
      </c>
      <c r="Q2" s="117">
        <v>11</v>
      </c>
      <c r="R2" s="112"/>
      <c r="S2" s="120">
        <v>4</v>
      </c>
      <c r="T2" s="117" t="s">
        <v>3</v>
      </c>
      <c r="U2" s="113" t="s">
        <v>116</v>
      </c>
      <c r="V2" s="117">
        <v>12</v>
      </c>
      <c r="W2" s="117">
        <v>3</v>
      </c>
      <c r="X2" s="112"/>
    </row>
    <row r="3" spans="1:24">
      <c r="A3" s="127">
        <v>41048</v>
      </c>
      <c r="B3" s="117" t="s">
        <v>4</v>
      </c>
      <c r="C3" s="113"/>
      <c r="D3" s="117"/>
      <c r="E3" s="117">
        <v>14</v>
      </c>
      <c r="F3" s="112"/>
      <c r="G3" s="127" t="s">
        <v>93</v>
      </c>
      <c r="H3" s="117" t="s">
        <v>4</v>
      </c>
      <c r="I3" s="113"/>
      <c r="J3" s="117"/>
      <c r="K3" s="117">
        <v>13</v>
      </c>
      <c r="L3" s="112"/>
      <c r="M3" s="127"/>
      <c r="N3" s="117" t="s">
        <v>4</v>
      </c>
      <c r="O3" s="117"/>
      <c r="P3" s="113"/>
      <c r="Q3" s="117">
        <v>12</v>
      </c>
      <c r="R3" s="112"/>
      <c r="S3" s="127"/>
      <c r="T3" s="117" t="s">
        <v>4</v>
      </c>
      <c r="U3" s="113"/>
      <c r="V3" s="117"/>
      <c r="W3" s="117">
        <v>4</v>
      </c>
      <c r="X3" s="112"/>
    </row>
    <row r="4" spans="1:24">
      <c r="A4" s="120"/>
      <c r="B4" s="117" t="s">
        <v>5</v>
      </c>
      <c r="C4" s="113"/>
      <c r="D4" s="117"/>
      <c r="E4" s="117">
        <v>15</v>
      </c>
      <c r="F4" s="112"/>
      <c r="G4" s="120"/>
      <c r="H4" s="117" t="s">
        <v>5</v>
      </c>
      <c r="I4" s="113"/>
      <c r="J4" s="117"/>
      <c r="K4" s="117">
        <v>14</v>
      </c>
      <c r="L4" s="112"/>
      <c r="M4" s="120"/>
      <c r="N4" s="117" t="s">
        <v>5</v>
      </c>
      <c r="O4" s="117"/>
      <c r="P4" s="113"/>
      <c r="Q4" s="117">
        <v>13</v>
      </c>
      <c r="R4" s="112"/>
      <c r="S4" s="120"/>
      <c r="T4" s="117" t="s">
        <v>5</v>
      </c>
      <c r="U4" s="113"/>
      <c r="V4" s="117"/>
      <c r="W4" s="117">
        <v>5</v>
      </c>
      <c r="X4" s="112"/>
    </row>
    <row r="5" spans="1:24">
      <c r="A5" s="134" t="s">
        <v>126</v>
      </c>
      <c r="B5" s="117" t="s">
        <v>6</v>
      </c>
      <c r="C5" s="113"/>
      <c r="D5" s="117"/>
      <c r="E5" s="117">
        <v>16</v>
      </c>
      <c r="F5" s="112"/>
      <c r="G5" s="135" t="s">
        <v>127</v>
      </c>
      <c r="H5" s="117" t="s">
        <v>6</v>
      </c>
      <c r="I5" s="113" t="s">
        <v>115</v>
      </c>
      <c r="J5" s="117">
        <v>9</v>
      </c>
      <c r="K5" s="117">
        <v>7</v>
      </c>
      <c r="L5" s="112"/>
      <c r="M5" s="136" t="s">
        <v>128</v>
      </c>
      <c r="N5" s="117" t="s">
        <v>6</v>
      </c>
      <c r="O5" s="117"/>
      <c r="P5" s="113"/>
      <c r="Q5" s="117">
        <v>14</v>
      </c>
      <c r="R5" s="112"/>
      <c r="S5" s="137" t="s">
        <v>129</v>
      </c>
      <c r="T5" s="117" t="s">
        <v>6</v>
      </c>
      <c r="U5" s="113"/>
      <c r="V5" s="117"/>
      <c r="W5" s="117">
        <v>6</v>
      </c>
      <c r="X5" s="112"/>
    </row>
    <row r="6" spans="1:24">
      <c r="A6" s="120"/>
      <c r="B6" s="117" t="s">
        <v>7</v>
      </c>
      <c r="C6" s="113" t="s">
        <v>106</v>
      </c>
      <c r="D6" s="117">
        <v>6</v>
      </c>
      <c r="E6" s="117">
        <v>13</v>
      </c>
      <c r="F6" s="112"/>
      <c r="G6" s="120"/>
      <c r="H6" s="117" t="s">
        <v>7</v>
      </c>
      <c r="I6" s="113"/>
      <c r="J6" s="117"/>
      <c r="K6" s="117">
        <v>8</v>
      </c>
      <c r="L6" s="112"/>
      <c r="M6" s="120"/>
      <c r="N6" s="117" t="s">
        <v>7</v>
      </c>
      <c r="O6" s="117"/>
      <c r="P6" s="113"/>
      <c r="Q6" s="117">
        <v>15</v>
      </c>
      <c r="R6" s="112"/>
      <c r="S6" s="120"/>
      <c r="T6" s="117" t="s">
        <v>7</v>
      </c>
      <c r="U6" s="113"/>
      <c r="V6" s="117"/>
      <c r="W6" s="117">
        <v>7</v>
      </c>
      <c r="X6" s="112"/>
    </row>
    <row r="7" spans="1:24">
      <c r="A7" s="120"/>
      <c r="B7" s="117" t="s">
        <v>8</v>
      </c>
      <c r="C7" s="113"/>
      <c r="D7" s="117"/>
      <c r="E7" s="117">
        <v>14</v>
      </c>
      <c r="F7" s="112"/>
      <c r="G7" s="120"/>
      <c r="H7" s="117" t="s">
        <v>8</v>
      </c>
      <c r="I7" s="113"/>
      <c r="J7" s="117"/>
      <c r="K7" s="117">
        <v>9</v>
      </c>
      <c r="L7" s="112"/>
      <c r="M7" s="120"/>
      <c r="N7" s="117" t="s">
        <v>8</v>
      </c>
      <c r="O7" s="117" t="s">
        <v>117</v>
      </c>
      <c r="P7" s="113">
        <v>15</v>
      </c>
      <c r="Q7" s="117">
        <v>7</v>
      </c>
      <c r="R7" s="112"/>
      <c r="S7" s="120"/>
      <c r="T7" s="117" t="s">
        <v>8</v>
      </c>
      <c r="U7" s="113"/>
      <c r="V7" s="117"/>
      <c r="W7" s="117">
        <v>8</v>
      </c>
      <c r="X7" s="112"/>
    </row>
    <row r="8" spans="1:24">
      <c r="A8" s="120"/>
      <c r="B8" s="117" t="s">
        <v>9</v>
      </c>
      <c r="C8" s="113"/>
      <c r="D8" s="117"/>
      <c r="E8" s="117">
        <v>15</v>
      </c>
      <c r="F8" s="112"/>
      <c r="G8" s="120"/>
      <c r="H8" s="117" t="s">
        <v>9</v>
      </c>
      <c r="I8" s="113"/>
      <c r="J8" s="117"/>
      <c r="K8" s="117">
        <v>10</v>
      </c>
      <c r="L8" s="112"/>
      <c r="M8" s="120"/>
      <c r="N8" s="117" t="s">
        <v>9</v>
      </c>
      <c r="O8" s="117"/>
      <c r="P8" s="113"/>
      <c r="Q8" s="117">
        <v>8</v>
      </c>
      <c r="R8" s="112"/>
      <c r="S8" s="120"/>
      <c r="T8" s="117" t="s">
        <v>9</v>
      </c>
      <c r="U8" s="113"/>
      <c r="V8" s="117"/>
      <c r="W8" s="117">
        <v>9</v>
      </c>
      <c r="X8" s="112"/>
    </row>
    <row r="9" spans="1:24">
      <c r="A9" s="120"/>
      <c r="B9" s="117" t="s">
        <v>10</v>
      </c>
      <c r="C9" s="113"/>
      <c r="D9" s="117"/>
      <c r="E9" s="117">
        <v>16</v>
      </c>
      <c r="F9" s="112"/>
      <c r="G9" s="120"/>
      <c r="H9" s="117" t="s">
        <v>10</v>
      </c>
      <c r="I9" s="113"/>
      <c r="J9" s="117"/>
      <c r="K9" s="117">
        <v>11</v>
      </c>
      <c r="L9" s="112"/>
      <c r="M9" s="120"/>
      <c r="N9" s="117" t="s">
        <v>10</v>
      </c>
      <c r="O9" s="117"/>
      <c r="P9" s="113"/>
      <c r="Q9" s="117">
        <v>9</v>
      </c>
      <c r="R9" s="112"/>
      <c r="S9" s="120"/>
      <c r="T9" s="117" t="s">
        <v>10</v>
      </c>
      <c r="U9" s="113"/>
      <c r="V9" s="117"/>
      <c r="W9" s="117">
        <v>10</v>
      </c>
      <c r="X9" s="112"/>
    </row>
    <row r="10" spans="1:24">
      <c r="A10" s="120"/>
      <c r="B10" s="117" t="s">
        <v>11</v>
      </c>
      <c r="C10" s="113"/>
      <c r="D10" s="117"/>
      <c r="E10" s="117">
        <v>17</v>
      </c>
      <c r="F10" s="112"/>
      <c r="G10" s="120"/>
      <c r="H10" s="117" t="s">
        <v>11</v>
      </c>
      <c r="I10" s="113"/>
      <c r="J10" s="117"/>
      <c r="K10" s="117">
        <v>12</v>
      </c>
      <c r="L10" s="112"/>
      <c r="M10" s="120"/>
      <c r="N10" s="117" t="s">
        <v>11</v>
      </c>
      <c r="O10" s="117"/>
      <c r="P10" s="113"/>
      <c r="Q10" s="117">
        <v>10</v>
      </c>
      <c r="R10" s="112"/>
      <c r="S10" s="120"/>
      <c r="T10" s="117" t="s">
        <v>11</v>
      </c>
      <c r="U10" s="113"/>
      <c r="V10" s="117"/>
      <c r="W10" s="117">
        <v>11</v>
      </c>
      <c r="X10" s="112"/>
    </row>
    <row r="11" spans="1:24">
      <c r="A11" s="120"/>
      <c r="B11" s="117" t="s">
        <v>12</v>
      </c>
      <c r="C11" s="113"/>
      <c r="D11" s="117"/>
      <c r="E11" s="117">
        <v>18</v>
      </c>
      <c r="F11" s="112"/>
      <c r="G11" s="120"/>
      <c r="H11" s="117" t="s">
        <v>12</v>
      </c>
      <c r="I11" s="113"/>
      <c r="J11" s="117"/>
      <c r="K11" s="117">
        <v>13</v>
      </c>
      <c r="L11" s="112"/>
      <c r="M11" s="120"/>
      <c r="N11" s="117" t="s">
        <v>12</v>
      </c>
      <c r="O11" s="117"/>
      <c r="P11" s="113"/>
      <c r="Q11" s="117">
        <v>11</v>
      </c>
      <c r="R11" s="112"/>
      <c r="S11" s="120"/>
      <c r="T11" s="117" t="s">
        <v>12</v>
      </c>
      <c r="U11" s="113" t="s">
        <v>96</v>
      </c>
      <c r="V11" s="117">
        <v>3</v>
      </c>
      <c r="W11" s="117">
        <v>1</v>
      </c>
      <c r="X11" s="112"/>
    </row>
    <row r="12" spans="1:24">
      <c r="A12" s="120"/>
      <c r="B12" s="117" t="s">
        <v>13</v>
      </c>
      <c r="C12" s="113" t="s">
        <v>100</v>
      </c>
      <c r="D12" s="117">
        <v>2</v>
      </c>
      <c r="E12" s="117">
        <v>13</v>
      </c>
      <c r="F12" s="112"/>
      <c r="G12" s="120"/>
      <c r="H12" s="117" t="s">
        <v>13</v>
      </c>
      <c r="I12" s="113"/>
      <c r="J12" s="117"/>
      <c r="K12" s="117">
        <v>14</v>
      </c>
      <c r="L12" s="112"/>
      <c r="M12" s="120"/>
      <c r="N12" s="117" t="s">
        <v>13</v>
      </c>
      <c r="O12" s="117"/>
      <c r="P12" s="113"/>
      <c r="Q12" s="117">
        <v>12</v>
      </c>
      <c r="R12" s="112"/>
      <c r="S12" s="120"/>
      <c r="T12" s="117" t="s">
        <v>13</v>
      </c>
      <c r="U12" s="113"/>
      <c r="V12" s="117"/>
      <c r="W12" s="117">
        <v>2</v>
      </c>
      <c r="X12" s="112"/>
    </row>
    <row r="13" spans="1:24">
      <c r="A13" s="120"/>
      <c r="B13" s="117" t="s">
        <v>14</v>
      </c>
      <c r="C13" s="113"/>
      <c r="D13" s="117"/>
      <c r="E13" s="117">
        <v>14</v>
      </c>
      <c r="F13" s="112"/>
      <c r="G13" s="120"/>
      <c r="H13" s="117" t="s">
        <v>14</v>
      </c>
      <c r="I13" s="113"/>
      <c r="J13" s="117"/>
      <c r="K13" s="117">
        <v>15</v>
      </c>
      <c r="L13" s="112"/>
      <c r="M13" s="120"/>
      <c r="N13" s="117" t="s">
        <v>14</v>
      </c>
      <c r="O13" s="117"/>
      <c r="P13" s="113"/>
      <c r="Q13" s="117">
        <v>13</v>
      </c>
      <c r="R13" s="112"/>
      <c r="S13" s="120"/>
      <c r="T13" s="117" t="s">
        <v>14</v>
      </c>
      <c r="U13" s="113"/>
      <c r="V13" s="117"/>
      <c r="W13" s="117">
        <v>3</v>
      </c>
      <c r="X13" s="112"/>
    </row>
    <row r="14" spans="1:24">
      <c r="A14" s="120"/>
      <c r="B14" s="117" t="s">
        <v>15</v>
      </c>
      <c r="C14" s="113"/>
      <c r="D14" s="117"/>
      <c r="E14" s="117">
        <v>15</v>
      </c>
      <c r="F14" s="112"/>
      <c r="G14" s="120"/>
      <c r="H14" s="117" t="s">
        <v>15</v>
      </c>
      <c r="I14" s="113"/>
      <c r="J14" s="117"/>
      <c r="K14" s="117">
        <v>16</v>
      </c>
      <c r="L14" s="112"/>
      <c r="M14" s="120"/>
      <c r="N14" s="117" t="s">
        <v>15</v>
      </c>
      <c r="O14" s="117"/>
      <c r="P14" s="113"/>
      <c r="Q14" s="117">
        <v>14</v>
      </c>
      <c r="R14" s="112"/>
      <c r="S14" s="120"/>
      <c r="T14" s="117" t="s">
        <v>15</v>
      </c>
      <c r="U14" s="113"/>
      <c r="V14" s="117"/>
      <c r="W14" s="117">
        <v>4</v>
      </c>
      <c r="X14" s="112"/>
    </row>
    <row r="15" spans="1:24">
      <c r="A15" s="120"/>
      <c r="B15" s="117" t="s">
        <v>16</v>
      </c>
      <c r="C15" s="113"/>
      <c r="D15" s="117"/>
      <c r="E15" s="117">
        <v>16</v>
      </c>
      <c r="F15" s="112"/>
      <c r="G15" s="120"/>
      <c r="H15" s="117" t="s">
        <v>16</v>
      </c>
      <c r="I15" s="113"/>
      <c r="J15" s="117"/>
      <c r="K15" s="117">
        <v>17</v>
      </c>
      <c r="L15" s="112"/>
      <c r="M15" s="120"/>
      <c r="N15" s="117" t="s">
        <v>16</v>
      </c>
      <c r="O15" s="117"/>
      <c r="P15" s="113"/>
      <c r="Q15" s="117">
        <v>15</v>
      </c>
      <c r="R15" s="112"/>
      <c r="S15" s="120"/>
      <c r="T15" s="117" t="s">
        <v>16</v>
      </c>
      <c r="U15" s="113"/>
      <c r="V15" s="117"/>
      <c r="W15" s="117">
        <v>5</v>
      </c>
      <c r="X15" s="112"/>
    </row>
    <row r="16" spans="1:24">
      <c r="A16" s="120"/>
      <c r="B16" s="117" t="s">
        <v>17</v>
      </c>
      <c r="C16" s="113" t="s">
        <v>119</v>
      </c>
      <c r="D16" s="117">
        <v>10</v>
      </c>
      <c r="E16" s="117">
        <v>15</v>
      </c>
      <c r="F16" s="112"/>
      <c r="G16" s="120"/>
      <c r="H16" s="117" t="s">
        <v>17</v>
      </c>
      <c r="I16" s="113"/>
      <c r="J16" s="117"/>
      <c r="K16" s="117">
        <v>18</v>
      </c>
      <c r="L16" s="112"/>
      <c r="M16" s="120"/>
      <c r="N16" s="117" t="s">
        <v>17</v>
      </c>
      <c r="O16" s="117" t="s">
        <v>120</v>
      </c>
      <c r="P16" s="113">
        <v>3</v>
      </c>
      <c r="Q16" s="117">
        <v>7</v>
      </c>
      <c r="R16" s="112"/>
      <c r="S16" s="120"/>
      <c r="T16" s="117" t="s">
        <v>17</v>
      </c>
      <c r="U16" s="113"/>
      <c r="V16" s="117"/>
      <c r="W16" s="117">
        <v>6</v>
      </c>
      <c r="X16" s="112"/>
    </row>
    <row r="17" spans="1:24">
      <c r="A17" s="120"/>
      <c r="B17" s="117" t="s">
        <v>18</v>
      </c>
      <c r="C17" s="113"/>
      <c r="D17" s="117"/>
      <c r="E17" s="117">
        <v>16</v>
      </c>
      <c r="F17" s="112"/>
      <c r="G17" s="120"/>
      <c r="H17" s="117" t="s">
        <v>18</v>
      </c>
      <c r="I17" s="113" t="s">
        <v>107</v>
      </c>
      <c r="J17" s="117">
        <v>6</v>
      </c>
      <c r="K17" s="117">
        <v>7</v>
      </c>
      <c r="L17" s="112"/>
      <c r="M17" s="120"/>
      <c r="N17" s="117" t="s">
        <v>18</v>
      </c>
      <c r="O17" s="117"/>
      <c r="P17" s="113"/>
      <c r="Q17" s="117">
        <v>8</v>
      </c>
      <c r="R17" s="112"/>
      <c r="S17" s="120"/>
      <c r="T17" s="117" t="s">
        <v>18</v>
      </c>
      <c r="U17" s="113"/>
      <c r="V17" s="117"/>
      <c r="W17" s="117">
        <v>7</v>
      </c>
      <c r="X17" s="112"/>
    </row>
    <row r="18" spans="1:24">
      <c r="A18" s="120"/>
      <c r="B18" s="117" t="s">
        <v>19</v>
      </c>
      <c r="C18" s="113"/>
      <c r="D18" s="117"/>
      <c r="E18" s="117">
        <v>17</v>
      </c>
      <c r="F18" s="112"/>
      <c r="G18" s="120"/>
      <c r="H18" s="117" t="s">
        <v>19</v>
      </c>
      <c r="I18" s="113"/>
      <c r="J18" s="117"/>
      <c r="K18" s="117">
        <v>8</v>
      </c>
      <c r="L18" s="112"/>
      <c r="M18" s="120"/>
      <c r="N18" s="117" t="s">
        <v>19</v>
      </c>
      <c r="O18" s="117"/>
      <c r="P18" s="113"/>
      <c r="Q18" s="117">
        <v>9</v>
      </c>
      <c r="R18" s="112"/>
      <c r="S18" s="120"/>
      <c r="T18" s="117" t="s">
        <v>19</v>
      </c>
      <c r="U18" s="113"/>
      <c r="V18" s="117"/>
      <c r="W18" s="117">
        <v>8</v>
      </c>
      <c r="X18" s="112"/>
    </row>
    <row r="19" spans="1:24">
      <c r="A19" s="120"/>
      <c r="B19" s="117" t="s">
        <v>20</v>
      </c>
      <c r="C19" s="113" t="s">
        <v>123</v>
      </c>
      <c r="D19" s="117">
        <v>6</v>
      </c>
      <c r="E19" s="117">
        <v>13</v>
      </c>
      <c r="F19" s="112"/>
      <c r="G19" s="120"/>
      <c r="H19" s="117" t="s">
        <v>20</v>
      </c>
      <c r="I19" s="113"/>
      <c r="J19" s="117"/>
      <c r="K19" s="117">
        <v>9</v>
      </c>
      <c r="L19" s="112"/>
      <c r="M19" s="120"/>
      <c r="N19" s="117" t="s">
        <v>20</v>
      </c>
      <c r="O19" s="117"/>
      <c r="P19" s="113"/>
      <c r="Q19" s="117">
        <v>10</v>
      </c>
      <c r="R19" s="112"/>
      <c r="S19" s="120"/>
      <c r="T19" s="117" t="s">
        <v>20</v>
      </c>
      <c r="U19" s="113"/>
      <c r="V19" s="117"/>
      <c r="W19" s="117">
        <v>9</v>
      </c>
      <c r="X19" s="112"/>
    </row>
    <row r="20" spans="1:24">
      <c r="A20" s="120"/>
      <c r="B20" s="117" t="s">
        <v>21</v>
      </c>
      <c r="C20" s="113"/>
      <c r="D20" s="117"/>
      <c r="E20" s="117">
        <v>14</v>
      </c>
      <c r="F20" s="112"/>
      <c r="G20" s="120"/>
      <c r="H20" s="117" t="s">
        <v>21</v>
      </c>
      <c r="I20" s="113"/>
      <c r="J20" s="117"/>
      <c r="K20" s="117">
        <v>10</v>
      </c>
      <c r="L20" s="112"/>
      <c r="M20" s="120"/>
      <c r="N20" s="117" t="s">
        <v>21</v>
      </c>
      <c r="O20" s="117"/>
      <c r="P20" s="113"/>
      <c r="Q20" s="117">
        <v>11</v>
      </c>
      <c r="R20" s="112"/>
      <c r="S20" s="120"/>
      <c r="T20" s="117" t="s">
        <v>21</v>
      </c>
      <c r="U20" s="113"/>
      <c r="V20" s="117"/>
      <c r="W20" s="117">
        <v>10</v>
      </c>
      <c r="X20" s="112"/>
    </row>
    <row r="21" spans="1:24">
      <c r="A21" s="120"/>
      <c r="B21" s="117" t="s">
        <v>22</v>
      </c>
      <c r="C21" s="113"/>
      <c r="D21" s="117"/>
      <c r="E21" s="117">
        <v>15</v>
      </c>
      <c r="F21" s="112"/>
      <c r="G21" s="120"/>
      <c r="H21" s="117" t="s">
        <v>22</v>
      </c>
      <c r="I21" s="113"/>
      <c r="J21" s="117"/>
      <c r="K21" s="117">
        <v>11</v>
      </c>
      <c r="L21" s="112"/>
      <c r="M21" s="120"/>
      <c r="N21" s="117" t="s">
        <v>22</v>
      </c>
      <c r="O21" s="117"/>
      <c r="P21" s="113"/>
      <c r="Q21" s="117">
        <v>12</v>
      </c>
      <c r="R21" s="112"/>
      <c r="S21" s="120"/>
      <c r="T21" s="117" t="s">
        <v>22</v>
      </c>
      <c r="U21" s="113"/>
      <c r="V21" s="117"/>
      <c r="W21" s="117">
        <v>11</v>
      </c>
      <c r="X21" s="112"/>
    </row>
    <row r="22" spans="1:24">
      <c r="A22" s="120"/>
      <c r="B22" s="117" t="s">
        <v>23</v>
      </c>
      <c r="C22" s="113" t="s">
        <v>125</v>
      </c>
      <c r="D22" s="117">
        <v>12</v>
      </c>
      <c r="E22" s="117">
        <v>1</v>
      </c>
      <c r="F22" s="112"/>
      <c r="G22" s="120"/>
      <c r="H22" s="117" t="s">
        <v>23</v>
      </c>
      <c r="I22" s="113"/>
      <c r="J22" s="117"/>
      <c r="K22" s="117">
        <v>12</v>
      </c>
      <c r="L22" s="112"/>
      <c r="M22" s="120"/>
      <c r="N22" s="117" t="s">
        <v>23</v>
      </c>
      <c r="O22" s="117"/>
      <c r="P22" s="113"/>
      <c r="Q22" s="117">
        <v>13</v>
      </c>
      <c r="R22" s="112"/>
      <c r="S22" s="120"/>
      <c r="T22" s="117" t="s">
        <v>23</v>
      </c>
      <c r="U22" s="113"/>
      <c r="V22" s="117"/>
      <c r="W22" s="117">
        <v>12</v>
      </c>
      <c r="X22" s="112"/>
    </row>
    <row r="23" spans="1:24">
      <c r="A23" s="120"/>
      <c r="B23" s="117" t="s">
        <v>24</v>
      </c>
      <c r="C23" s="113"/>
      <c r="D23" s="117"/>
      <c r="E23" s="117">
        <v>14</v>
      </c>
      <c r="F23" s="112"/>
      <c r="G23" s="120"/>
      <c r="H23" s="117" t="s">
        <v>24</v>
      </c>
      <c r="I23" s="113"/>
      <c r="J23" s="117"/>
      <c r="K23" s="117">
        <v>13</v>
      </c>
      <c r="L23" s="112"/>
      <c r="M23" s="120"/>
      <c r="N23" s="117" t="s">
        <v>24</v>
      </c>
      <c r="O23" s="117"/>
      <c r="P23" s="113"/>
      <c r="Q23" s="117">
        <v>14</v>
      </c>
      <c r="R23" s="112"/>
      <c r="S23" s="120"/>
      <c r="T23" s="117" t="s">
        <v>24</v>
      </c>
      <c r="U23" s="113"/>
      <c r="V23" s="117"/>
      <c r="W23" s="117">
        <v>13</v>
      </c>
      <c r="X23" s="112"/>
    </row>
    <row r="24" spans="1:24">
      <c r="A24" s="120"/>
      <c r="B24" s="117" t="s">
        <v>25</v>
      </c>
      <c r="C24" s="113"/>
      <c r="D24" s="117"/>
      <c r="E24" s="117">
        <v>15</v>
      </c>
      <c r="F24" s="112"/>
      <c r="G24" s="120"/>
      <c r="H24" s="117" t="s">
        <v>25</v>
      </c>
      <c r="I24" s="113"/>
      <c r="J24" s="117"/>
      <c r="K24" s="117">
        <v>14</v>
      </c>
      <c r="L24" s="112"/>
      <c r="M24" s="120"/>
      <c r="N24" s="117" t="s">
        <v>25</v>
      </c>
      <c r="O24" s="117"/>
      <c r="P24" s="113"/>
      <c r="Q24" s="117">
        <v>15</v>
      </c>
      <c r="R24" s="112"/>
      <c r="S24" s="120"/>
      <c r="T24" s="117" t="s">
        <v>25</v>
      </c>
      <c r="U24" s="113"/>
      <c r="V24" s="117"/>
      <c r="W24" s="117">
        <v>14</v>
      </c>
      <c r="X24" s="112"/>
    </row>
    <row r="25" spans="1:24">
      <c r="A25" s="120"/>
      <c r="B25" s="117" t="s">
        <v>26</v>
      </c>
      <c r="C25" s="113" t="s">
        <v>113</v>
      </c>
      <c r="D25" s="117">
        <v>8</v>
      </c>
      <c r="E25" s="117">
        <v>15</v>
      </c>
      <c r="F25" s="112"/>
      <c r="G25" s="120"/>
      <c r="H25" s="117" t="s">
        <v>26</v>
      </c>
      <c r="I25" s="113"/>
      <c r="J25" s="117"/>
      <c r="K25" s="117">
        <v>15</v>
      </c>
      <c r="L25" s="112"/>
      <c r="M25" s="120"/>
      <c r="N25" s="117" t="s">
        <v>26</v>
      </c>
      <c r="O25" s="117" t="s">
        <v>97</v>
      </c>
      <c r="P25" s="113">
        <v>7</v>
      </c>
      <c r="Q25" s="117">
        <v>7</v>
      </c>
      <c r="R25" s="112"/>
      <c r="S25" s="120"/>
      <c r="T25" s="117" t="s">
        <v>26</v>
      </c>
      <c r="U25" s="113"/>
      <c r="V25" s="117"/>
      <c r="W25" s="117">
        <v>15</v>
      </c>
      <c r="X25" s="112"/>
    </row>
    <row r="26" spans="1:24">
      <c r="A26" s="120"/>
      <c r="B26" s="117" t="s">
        <v>27</v>
      </c>
      <c r="C26" s="113" t="s">
        <v>114</v>
      </c>
      <c r="D26" s="117">
        <v>14</v>
      </c>
      <c r="E26" s="117">
        <v>13</v>
      </c>
      <c r="F26" s="112"/>
      <c r="G26" s="120"/>
      <c r="H26" s="117" t="s">
        <v>27</v>
      </c>
      <c r="I26" s="113"/>
      <c r="J26" s="117"/>
      <c r="K26" s="117">
        <v>16</v>
      </c>
      <c r="L26" s="112"/>
      <c r="M26" s="120"/>
      <c r="N26" s="117" t="s">
        <v>27</v>
      </c>
      <c r="O26" s="117"/>
      <c r="P26" s="113"/>
      <c r="Q26" s="117">
        <v>8</v>
      </c>
      <c r="R26" s="112"/>
      <c r="S26" s="120"/>
      <c r="T26" s="117" t="s">
        <v>27</v>
      </c>
      <c r="U26" s="113" t="s">
        <v>98</v>
      </c>
      <c r="V26" s="117">
        <v>10</v>
      </c>
      <c r="W26" s="117">
        <v>13</v>
      </c>
      <c r="X26" s="112"/>
    </row>
    <row r="27" spans="1:24">
      <c r="A27" s="120"/>
      <c r="B27" s="117" t="s">
        <v>28</v>
      </c>
      <c r="C27" s="113"/>
      <c r="D27" s="117"/>
      <c r="E27" s="117">
        <v>14</v>
      </c>
      <c r="F27" s="112"/>
      <c r="G27" s="120"/>
      <c r="H27" s="117" t="s">
        <v>28</v>
      </c>
      <c r="I27" s="113" t="s">
        <v>99</v>
      </c>
      <c r="J27" s="117">
        <v>5</v>
      </c>
      <c r="K27" s="117">
        <v>7</v>
      </c>
      <c r="L27" s="112"/>
      <c r="M27" s="120"/>
      <c r="N27" s="117" t="s">
        <v>28</v>
      </c>
      <c r="O27" s="117"/>
      <c r="P27" s="113"/>
      <c r="Q27" s="117">
        <v>9</v>
      </c>
      <c r="R27" s="112"/>
      <c r="S27" s="120"/>
      <c r="T27" s="117" t="s">
        <v>28</v>
      </c>
      <c r="U27" s="113"/>
      <c r="V27" s="117"/>
      <c r="W27" s="117">
        <v>14</v>
      </c>
      <c r="X27" s="112"/>
    </row>
    <row r="28" spans="1:24">
      <c r="A28" s="120"/>
      <c r="B28" s="117" t="s">
        <v>29</v>
      </c>
      <c r="C28" s="113"/>
      <c r="D28" s="117"/>
      <c r="E28" s="117">
        <v>15</v>
      </c>
      <c r="F28" s="112"/>
      <c r="G28" s="120"/>
      <c r="H28" s="117" t="s">
        <v>29</v>
      </c>
      <c r="I28" s="113"/>
      <c r="J28" s="117"/>
      <c r="K28" s="117">
        <v>8</v>
      </c>
      <c r="L28" s="112"/>
      <c r="M28" s="120"/>
      <c r="N28" s="117" t="s">
        <v>29</v>
      </c>
      <c r="O28" s="117"/>
      <c r="P28" s="113"/>
      <c r="Q28" s="117">
        <v>10</v>
      </c>
      <c r="R28" s="112"/>
      <c r="S28" s="120"/>
      <c r="T28" s="117" t="s">
        <v>29</v>
      </c>
      <c r="U28" s="113" t="s">
        <v>101</v>
      </c>
      <c r="V28" s="117">
        <v>2</v>
      </c>
      <c r="W28" s="117">
        <v>3</v>
      </c>
      <c r="X28" s="112"/>
    </row>
    <row r="29" spans="1:24">
      <c r="A29" s="120"/>
      <c r="B29" s="117" t="s">
        <v>30</v>
      </c>
      <c r="C29" s="113" t="s">
        <v>121</v>
      </c>
      <c r="D29" s="117">
        <v>2</v>
      </c>
      <c r="E29" s="117">
        <v>13</v>
      </c>
      <c r="F29" s="112"/>
      <c r="G29" s="120"/>
      <c r="H29" s="117" t="s">
        <v>30</v>
      </c>
      <c r="I29" s="113"/>
      <c r="J29" s="117"/>
      <c r="K29" s="117">
        <v>9</v>
      </c>
      <c r="L29" s="112"/>
      <c r="M29" s="120"/>
      <c r="N29" s="117" t="s">
        <v>30</v>
      </c>
      <c r="O29" s="117"/>
      <c r="P29" s="113"/>
      <c r="Q29" s="117">
        <v>11</v>
      </c>
      <c r="R29" s="112"/>
      <c r="S29" s="120"/>
      <c r="T29" s="117" t="s">
        <v>30</v>
      </c>
      <c r="U29" s="113" t="s">
        <v>102</v>
      </c>
      <c r="V29" s="117">
        <v>13</v>
      </c>
      <c r="W29" s="117">
        <v>13</v>
      </c>
      <c r="X29" s="112"/>
    </row>
    <row r="30" spans="1:24">
      <c r="A30" s="120"/>
      <c r="B30" s="117" t="s">
        <v>31</v>
      </c>
      <c r="C30" s="113"/>
      <c r="D30" s="117"/>
      <c r="E30" s="117">
        <v>14</v>
      </c>
      <c r="F30" s="112"/>
      <c r="G30" s="120"/>
      <c r="H30" s="117" t="s">
        <v>31</v>
      </c>
      <c r="I30" s="113"/>
      <c r="J30" s="117"/>
      <c r="K30" s="117">
        <v>10</v>
      </c>
      <c r="L30" s="112"/>
      <c r="M30" s="120"/>
      <c r="N30" s="117" t="s">
        <v>31</v>
      </c>
      <c r="O30" s="117"/>
      <c r="P30" s="113"/>
      <c r="Q30" s="117">
        <v>12</v>
      </c>
      <c r="R30" s="112"/>
      <c r="S30" s="120"/>
      <c r="T30" s="117" t="s">
        <v>31</v>
      </c>
      <c r="U30" s="113"/>
      <c r="V30" s="117"/>
      <c r="W30" s="117">
        <v>14</v>
      </c>
      <c r="X30" s="112"/>
    </row>
    <row r="31" spans="1:24">
      <c r="A31" s="120"/>
      <c r="B31" s="117" t="s">
        <v>32</v>
      </c>
      <c r="C31" s="113"/>
      <c r="D31" s="117"/>
      <c r="E31" s="117">
        <v>15</v>
      </c>
      <c r="F31" s="112"/>
      <c r="G31" s="120"/>
      <c r="H31" s="117" t="s">
        <v>32</v>
      </c>
      <c r="I31" s="113"/>
      <c r="J31" s="117"/>
      <c r="K31" s="117">
        <v>11</v>
      </c>
      <c r="L31" s="112"/>
      <c r="M31" s="120"/>
      <c r="N31" s="117" t="s">
        <v>32</v>
      </c>
      <c r="O31" s="117"/>
      <c r="P31" s="113"/>
      <c r="Q31" s="117">
        <v>13</v>
      </c>
      <c r="R31" s="112"/>
      <c r="S31" s="120"/>
      <c r="T31" s="117" t="s">
        <v>32</v>
      </c>
      <c r="U31" s="114" t="s">
        <v>108</v>
      </c>
      <c r="V31" s="117">
        <v>1</v>
      </c>
      <c r="W31" s="117">
        <v>13</v>
      </c>
      <c r="X31" s="112"/>
    </row>
    <row r="32" spans="1:24">
      <c r="A32" s="120"/>
      <c r="B32" s="117" t="s">
        <v>33</v>
      </c>
      <c r="C32" s="113"/>
      <c r="D32" s="117"/>
      <c r="E32" s="117">
        <v>16</v>
      </c>
      <c r="F32" s="112"/>
      <c r="G32" s="120"/>
      <c r="H32" s="117" t="s">
        <v>33</v>
      </c>
      <c r="I32" s="113"/>
      <c r="J32" s="117"/>
      <c r="K32" s="117">
        <v>12</v>
      </c>
      <c r="L32" s="112"/>
      <c r="M32" s="120"/>
      <c r="N32" s="117" t="s">
        <v>33</v>
      </c>
      <c r="O32" s="117"/>
      <c r="P32" s="113"/>
      <c r="Q32" s="117">
        <v>14</v>
      </c>
      <c r="R32" s="112"/>
      <c r="S32" s="120"/>
      <c r="T32" s="117" t="s">
        <v>33</v>
      </c>
      <c r="U32" s="114" t="s">
        <v>109</v>
      </c>
      <c r="V32" s="117">
        <v>5</v>
      </c>
      <c r="W32" s="117">
        <v>13</v>
      </c>
      <c r="X32" s="112"/>
    </row>
    <row r="33" spans="1:24">
      <c r="A33" s="120"/>
      <c r="B33" s="117" t="s">
        <v>34</v>
      </c>
      <c r="C33" s="113" t="s">
        <v>122</v>
      </c>
      <c r="D33" s="117">
        <v>8</v>
      </c>
      <c r="E33" s="117">
        <v>13</v>
      </c>
      <c r="F33" s="112"/>
      <c r="G33" s="120"/>
      <c r="H33" s="117" t="s">
        <v>34</v>
      </c>
      <c r="I33" s="113"/>
      <c r="J33" s="117"/>
      <c r="K33" s="117">
        <v>13</v>
      </c>
      <c r="L33" s="112"/>
      <c r="M33" s="120"/>
      <c r="N33" s="117" t="s">
        <v>34</v>
      </c>
      <c r="O33" s="117"/>
      <c r="P33" s="113"/>
      <c r="Q33" s="117">
        <v>15</v>
      </c>
      <c r="R33" s="112"/>
      <c r="S33" s="120"/>
      <c r="T33" s="117" t="s">
        <v>34</v>
      </c>
      <c r="U33" s="113"/>
      <c r="V33" s="117"/>
      <c r="W33" s="117">
        <v>14</v>
      </c>
      <c r="X33" s="112"/>
    </row>
    <row r="34" spans="1:24">
      <c r="A34" s="120"/>
      <c r="B34" s="117" t="s">
        <v>35</v>
      </c>
      <c r="C34" s="113"/>
      <c r="D34" s="117"/>
      <c r="E34" s="117">
        <v>14</v>
      </c>
      <c r="F34" s="112"/>
      <c r="G34" s="120"/>
      <c r="H34" s="117" t="s">
        <v>35</v>
      </c>
      <c r="I34" s="113"/>
      <c r="J34" s="117"/>
      <c r="K34" s="117">
        <v>14</v>
      </c>
      <c r="L34" s="112"/>
      <c r="M34" s="120"/>
      <c r="N34" s="117" t="s">
        <v>35</v>
      </c>
      <c r="O34" s="117"/>
      <c r="P34" s="113"/>
      <c r="Q34" s="117">
        <v>16</v>
      </c>
      <c r="R34" s="112"/>
      <c r="S34" s="120"/>
      <c r="T34" s="117" t="s">
        <v>35</v>
      </c>
      <c r="U34" s="113"/>
      <c r="V34" s="117"/>
      <c r="W34" s="117">
        <v>15</v>
      </c>
      <c r="X34" s="112"/>
    </row>
    <row r="35" spans="1:24">
      <c r="A35" s="120"/>
      <c r="B35" s="117" t="s">
        <v>36</v>
      </c>
      <c r="C35" s="113"/>
      <c r="D35" s="117"/>
      <c r="E35" s="117">
        <v>15</v>
      </c>
      <c r="F35" s="112"/>
      <c r="G35" s="120"/>
      <c r="H35" s="117" t="s">
        <v>36</v>
      </c>
      <c r="I35" s="113"/>
      <c r="J35" s="117"/>
      <c r="K35" s="117">
        <v>15</v>
      </c>
      <c r="L35" s="112"/>
      <c r="M35" s="120"/>
      <c r="N35" s="117" t="s">
        <v>36</v>
      </c>
      <c r="O35" s="117" t="s">
        <v>111</v>
      </c>
      <c r="P35" s="113">
        <v>3</v>
      </c>
      <c r="Q35" s="117">
        <v>1</v>
      </c>
      <c r="R35" s="112"/>
      <c r="S35" s="120"/>
      <c r="T35" s="117" t="s">
        <v>36</v>
      </c>
      <c r="U35" s="113" t="s">
        <v>118</v>
      </c>
      <c r="V35" s="117">
        <v>10</v>
      </c>
      <c r="W35" s="117">
        <v>1</v>
      </c>
      <c r="X35" s="112"/>
    </row>
    <row r="36" spans="1:24">
      <c r="A36" s="120"/>
      <c r="B36" s="117" t="s">
        <v>37</v>
      </c>
      <c r="C36" s="113" t="s">
        <v>112</v>
      </c>
      <c r="D36" s="117">
        <v>12</v>
      </c>
      <c r="E36" s="117">
        <v>13</v>
      </c>
      <c r="F36" s="112"/>
      <c r="G36" s="120"/>
      <c r="H36" s="117" t="s">
        <v>37</v>
      </c>
      <c r="I36" s="113"/>
      <c r="J36" s="117"/>
      <c r="K36" s="117">
        <v>16</v>
      </c>
      <c r="L36" s="112"/>
      <c r="M36" s="120"/>
      <c r="N36" s="117" t="s">
        <v>37</v>
      </c>
      <c r="O36" s="117"/>
      <c r="P36" s="113"/>
      <c r="Q36" s="117">
        <v>2</v>
      </c>
      <c r="R36" s="112"/>
      <c r="S36" s="120"/>
      <c r="T36" s="117" t="s">
        <v>37</v>
      </c>
      <c r="U36" s="113"/>
      <c r="V36" s="117"/>
      <c r="W36" s="117">
        <v>8</v>
      </c>
      <c r="X36" s="112"/>
    </row>
    <row r="37" spans="1:24">
      <c r="A37" s="120"/>
      <c r="B37" s="117" t="s">
        <v>38</v>
      </c>
      <c r="C37" s="113" t="s">
        <v>104</v>
      </c>
      <c r="D37" s="117">
        <v>5</v>
      </c>
      <c r="E37" s="117">
        <v>13</v>
      </c>
      <c r="F37" s="112"/>
      <c r="G37" s="120"/>
      <c r="H37" s="117" t="s">
        <v>38</v>
      </c>
      <c r="I37" s="113" t="s">
        <v>110</v>
      </c>
      <c r="J37" s="117">
        <v>20</v>
      </c>
      <c r="K37" s="117">
        <v>7</v>
      </c>
      <c r="L37" s="112"/>
      <c r="M37" s="120"/>
      <c r="N37" s="117" t="s">
        <v>38</v>
      </c>
      <c r="O37" s="117"/>
      <c r="P37" s="113"/>
      <c r="Q37" s="117">
        <v>3</v>
      </c>
      <c r="R37" s="112"/>
      <c r="S37" s="120"/>
      <c r="T37" s="117" t="s">
        <v>38</v>
      </c>
      <c r="U37" s="113"/>
      <c r="V37" s="117"/>
      <c r="W37" s="117">
        <v>9</v>
      </c>
      <c r="X37" s="112"/>
    </row>
    <row r="38" spans="1:24">
      <c r="A38" s="120"/>
      <c r="B38" s="117" t="s">
        <v>39</v>
      </c>
      <c r="C38" s="113"/>
      <c r="D38" s="117"/>
      <c r="E38" s="117">
        <v>14</v>
      </c>
      <c r="F38" s="112"/>
      <c r="G38" s="120"/>
      <c r="H38" s="117" t="s">
        <v>39</v>
      </c>
      <c r="I38" s="113"/>
      <c r="J38" s="117"/>
      <c r="K38" s="117">
        <v>8</v>
      </c>
      <c r="L38" s="112"/>
      <c r="M38" s="120"/>
      <c r="N38" s="117" t="s">
        <v>39</v>
      </c>
      <c r="O38" s="117"/>
      <c r="P38" s="113"/>
      <c r="Q38" s="117">
        <v>4</v>
      </c>
      <c r="R38" s="112"/>
      <c r="S38" s="120"/>
      <c r="T38" s="117" t="s">
        <v>39</v>
      </c>
      <c r="U38" s="113"/>
      <c r="V38" s="117"/>
      <c r="W38" s="117">
        <v>10</v>
      </c>
      <c r="X38" s="112"/>
    </row>
    <row r="39" spans="1:24">
      <c r="A39" s="120"/>
      <c r="B39" s="117" t="s">
        <v>40</v>
      </c>
      <c r="C39" s="113"/>
      <c r="D39" s="117"/>
      <c r="E39" s="117">
        <v>15</v>
      </c>
      <c r="F39" s="112"/>
      <c r="G39" s="120"/>
      <c r="H39" s="117" t="s">
        <v>40</v>
      </c>
      <c r="I39" s="113"/>
      <c r="J39" s="117"/>
      <c r="K39" s="117">
        <v>9</v>
      </c>
      <c r="L39" s="112"/>
      <c r="M39" s="120"/>
      <c r="N39" s="117" t="s">
        <v>40</v>
      </c>
      <c r="O39" s="117"/>
      <c r="P39" s="113"/>
      <c r="Q39" s="117">
        <v>5</v>
      </c>
      <c r="R39" s="112"/>
      <c r="S39" s="120"/>
      <c r="T39" s="117" t="s">
        <v>40</v>
      </c>
      <c r="U39" s="113"/>
      <c r="V39" s="117"/>
      <c r="W39" s="117">
        <v>11</v>
      </c>
      <c r="X39" s="112"/>
    </row>
    <row r="40" spans="1:24">
      <c r="A40" s="120"/>
      <c r="B40" s="117" t="s">
        <v>41</v>
      </c>
      <c r="C40" s="113"/>
      <c r="D40" s="117"/>
      <c r="E40" s="117">
        <v>16</v>
      </c>
      <c r="F40" s="112"/>
      <c r="G40" s="120"/>
      <c r="H40" s="117" t="s">
        <v>41</v>
      </c>
      <c r="I40" s="113"/>
      <c r="J40" s="117"/>
      <c r="K40" s="117">
        <v>10</v>
      </c>
      <c r="L40" s="112"/>
      <c r="M40" s="120"/>
      <c r="N40" s="117" t="s">
        <v>41</v>
      </c>
      <c r="O40" s="117"/>
      <c r="P40" s="113"/>
      <c r="Q40" s="117">
        <v>6</v>
      </c>
      <c r="R40" s="112"/>
      <c r="S40" s="120"/>
      <c r="T40" s="117" t="s">
        <v>41</v>
      </c>
      <c r="U40" s="113"/>
      <c r="V40" s="117"/>
      <c r="W40" s="117">
        <v>12</v>
      </c>
      <c r="X40" s="112"/>
    </row>
    <row r="41" spans="1:24">
      <c r="A41" s="120"/>
      <c r="B41" s="117" t="s">
        <v>42</v>
      </c>
      <c r="C41" s="113" t="s">
        <v>124</v>
      </c>
      <c r="D41" s="117">
        <v>5</v>
      </c>
      <c r="E41" s="117">
        <v>13</v>
      </c>
      <c r="F41" s="112"/>
      <c r="G41" s="120"/>
      <c r="H41" s="117" t="s">
        <v>42</v>
      </c>
      <c r="I41" s="113"/>
      <c r="J41" s="117"/>
      <c r="K41" s="117">
        <v>11</v>
      </c>
      <c r="L41" s="112"/>
      <c r="M41" s="120"/>
      <c r="N41" s="117" t="s">
        <v>42</v>
      </c>
      <c r="O41" s="117"/>
      <c r="P41" s="113"/>
      <c r="Q41" s="117">
        <v>7</v>
      </c>
      <c r="R41" s="112"/>
      <c r="S41" s="120"/>
      <c r="T41" s="117" t="s">
        <v>42</v>
      </c>
      <c r="U41" s="113"/>
      <c r="V41" s="117"/>
      <c r="W41" s="117">
        <v>13</v>
      </c>
      <c r="X41" s="112"/>
    </row>
    <row r="42" spans="1:24">
      <c r="A42" s="120"/>
      <c r="B42" s="117"/>
      <c r="C42" s="113"/>
      <c r="D42" s="117"/>
      <c r="E42" s="117"/>
      <c r="F42" s="112"/>
      <c r="G42" s="120"/>
      <c r="H42" s="117"/>
      <c r="I42" s="113"/>
      <c r="J42" s="117"/>
      <c r="K42" s="117"/>
      <c r="L42" s="112"/>
      <c r="M42" s="120"/>
      <c r="N42" s="117"/>
      <c r="O42" s="117"/>
      <c r="P42" s="113"/>
      <c r="Q42" s="117"/>
      <c r="R42" s="112"/>
      <c r="S42" s="120"/>
      <c r="T42" s="117"/>
      <c r="U42" s="113"/>
      <c r="V42" s="117"/>
      <c r="W42" s="117"/>
      <c r="X42" s="112"/>
    </row>
    <row r="43" spans="1:24">
      <c r="A43" s="120"/>
      <c r="B43" s="117"/>
      <c r="C43" s="113"/>
      <c r="D43" s="117"/>
      <c r="E43" s="117"/>
      <c r="F43" s="112"/>
      <c r="G43" s="120"/>
      <c r="H43" s="117"/>
      <c r="I43" s="113"/>
      <c r="J43" s="117"/>
      <c r="K43" s="117"/>
      <c r="L43" s="112"/>
      <c r="M43" s="120"/>
      <c r="N43" s="117"/>
      <c r="O43" s="117"/>
      <c r="P43" s="113"/>
      <c r="Q43" s="117"/>
      <c r="R43" s="112"/>
      <c r="S43" s="120"/>
      <c r="T43" s="117"/>
      <c r="U43" s="113"/>
      <c r="V43" s="117"/>
      <c r="W43" s="117"/>
      <c r="X43" s="112"/>
    </row>
    <row r="44" spans="1:24">
      <c r="A44" s="120"/>
      <c r="B44" s="117"/>
      <c r="C44" s="113"/>
      <c r="D44" s="117"/>
      <c r="E44" s="117"/>
      <c r="F44" s="112"/>
      <c r="G44" s="120"/>
      <c r="H44" s="117"/>
      <c r="I44" s="113"/>
      <c r="J44" s="117"/>
      <c r="K44" s="117"/>
      <c r="L44" s="112"/>
      <c r="M44" s="120"/>
      <c r="N44" s="117"/>
      <c r="O44" s="117"/>
      <c r="P44" s="113"/>
      <c r="Q44" s="117"/>
      <c r="R44" s="112"/>
      <c r="S44" s="120"/>
      <c r="T44" s="117"/>
      <c r="U44" s="113"/>
      <c r="V44" s="117"/>
      <c r="W44" s="117"/>
      <c r="X44" s="112"/>
    </row>
    <row r="45" spans="1:24">
      <c r="A45" s="120"/>
      <c r="B45" s="117"/>
      <c r="C45" s="113"/>
      <c r="D45" s="117"/>
      <c r="E45" s="117"/>
      <c r="F45" s="112"/>
      <c r="G45" s="120"/>
      <c r="H45" s="117"/>
      <c r="I45" s="113"/>
      <c r="J45" s="117"/>
      <c r="K45" s="117"/>
      <c r="L45" s="112"/>
      <c r="M45" s="120"/>
      <c r="N45" s="117"/>
      <c r="O45" s="117"/>
      <c r="P45" s="113"/>
      <c r="Q45" s="117"/>
      <c r="R45" s="112"/>
      <c r="S45" s="120"/>
      <c r="T45" s="117"/>
      <c r="U45" s="113"/>
      <c r="V45" s="117"/>
      <c r="W45" s="117"/>
      <c r="X45" s="112"/>
    </row>
    <row r="46" spans="1:24">
      <c r="A46" s="120"/>
      <c r="B46" s="117"/>
      <c r="C46" s="113"/>
      <c r="D46" s="117"/>
      <c r="E46" s="117"/>
      <c r="F46" s="112"/>
      <c r="G46" s="120"/>
      <c r="H46" s="117"/>
      <c r="I46" s="113"/>
      <c r="J46" s="117"/>
      <c r="K46" s="117"/>
      <c r="L46" s="112"/>
      <c r="M46" s="120"/>
      <c r="N46" s="117"/>
      <c r="O46" s="117"/>
      <c r="P46" s="113"/>
      <c r="Q46" s="117"/>
      <c r="R46" s="112"/>
      <c r="S46" s="120"/>
      <c r="T46" s="117"/>
      <c r="U46" s="113"/>
      <c r="V46" s="117"/>
      <c r="W46" s="117"/>
      <c r="X46" s="112"/>
    </row>
    <row r="47" spans="1:24">
      <c r="A47" s="120"/>
      <c r="B47" s="117"/>
      <c r="C47" s="113"/>
      <c r="D47" s="117"/>
      <c r="E47" s="117"/>
      <c r="F47" s="112"/>
      <c r="G47" s="120"/>
      <c r="H47" s="117"/>
      <c r="I47" s="113"/>
      <c r="J47" s="117"/>
      <c r="K47" s="117"/>
      <c r="L47" s="112"/>
      <c r="M47" s="120"/>
      <c r="N47" s="117"/>
      <c r="O47" s="117"/>
      <c r="P47" s="113"/>
      <c r="Q47" s="117"/>
      <c r="R47" s="112"/>
      <c r="S47" s="120"/>
      <c r="T47" s="117"/>
      <c r="U47" s="113"/>
      <c r="V47" s="117"/>
      <c r="W47" s="117"/>
      <c r="X47" s="112"/>
    </row>
    <row r="48" spans="1:24">
      <c r="A48" s="120"/>
      <c r="B48" s="117"/>
      <c r="C48" s="113"/>
      <c r="D48" s="117"/>
      <c r="E48" s="117"/>
      <c r="F48" s="112"/>
      <c r="G48" s="120"/>
      <c r="H48" s="117"/>
      <c r="I48" s="113"/>
      <c r="J48" s="117"/>
      <c r="K48" s="117"/>
      <c r="L48" s="112"/>
      <c r="M48" s="120"/>
      <c r="N48" s="117"/>
      <c r="O48" s="117"/>
      <c r="P48" s="113"/>
      <c r="Q48" s="117"/>
      <c r="R48" s="112"/>
      <c r="S48" s="120"/>
      <c r="T48" s="117"/>
      <c r="U48" s="113"/>
      <c r="V48" s="117"/>
      <c r="W48" s="117"/>
      <c r="X48" s="112"/>
    </row>
    <row r="49" spans="1:24">
      <c r="A49" s="120"/>
      <c r="B49" s="117"/>
      <c r="C49" s="113"/>
      <c r="D49" s="117"/>
      <c r="E49" s="117"/>
      <c r="F49" s="112"/>
      <c r="G49" s="120"/>
      <c r="H49" s="117"/>
      <c r="I49" s="113"/>
      <c r="J49" s="117"/>
      <c r="K49" s="117"/>
      <c r="L49" s="112"/>
      <c r="M49" s="120"/>
      <c r="N49" s="117"/>
      <c r="O49" s="117"/>
      <c r="P49" s="113"/>
      <c r="Q49" s="117"/>
      <c r="R49" s="112"/>
      <c r="S49" s="120"/>
      <c r="T49" s="117"/>
      <c r="U49" s="113"/>
      <c r="V49" s="117"/>
      <c r="W49" s="117"/>
      <c r="X49" s="112"/>
    </row>
    <row r="50" spans="1:24">
      <c r="A50" s="120"/>
      <c r="B50" s="117"/>
      <c r="C50" s="113"/>
      <c r="D50" s="117"/>
      <c r="E50" s="117"/>
      <c r="F50" s="112"/>
      <c r="G50" s="120"/>
      <c r="H50" s="117"/>
      <c r="I50" s="113"/>
      <c r="J50" s="117"/>
      <c r="K50" s="117"/>
      <c r="L50" s="112"/>
      <c r="M50" s="120"/>
      <c r="N50" s="117"/>
      <c r="O50" s="117"/>
      <c r="P50" s="113"/>
      <c r="Q50" s="117"/>
      <c r="R50" s="112"/>
      <c r="S50" s="120"/>
      <c r="T50" s="117"/>
      <c r="U50" s="113"/>
      <c r="V50" s="117"/>
      <c r="W50" s="117"/>
      <c r="X50" s="112"/>
    </row>
    <row r="51" spans="1:24">
      <c r="A51" s="120"/>
      <c r="B51" s="117"/>
      <c r="C51" s="113"/>
      <c r="D51" s="117"/>
      <c r="E51" s="117"/>
      <c r="F51" s="112"/>
      <c r="G51" s="120"/>
      <c r="H51" s="117"/>
      <c r="I51" s="113"/>
      <c r="J51" s="117"/>
      <c r="K51" s="117"/>
      <c r="L51" s="112"/>
      <c r="M51" s="120"/>
      <c r="N51" s="117"/>
      <c r="O51" s="117"/>
      <c r="P51" s="113"/>
      <c r="Q51" s="117"/>
      <c r="R51" s="112"/>
      <c r="S51" s="120"/>
      <c r="T51" s="117"/>
      <c r="U51" s="113"/>
      <c r="V51" s="117"/>
      <c r="W51" s="117"/>
      <c r="X51" s="112"/>
    </row>
    <row r="52" spans="1:24">
      <c r="A52" s="120"/>
      <c r="B52" s="117"/>
      <c r="C52" s="113"/>
      <c r="D52" s="117"/>
      <c r="E52" s="117"/>
      <c r="F52" s="112"/>
      <c r="G52" s="120"/>
      <c r="H52" s="117"/>
      <c r="I52" s="113"/>
      <c r="J52" s="117"/>
      <c r="K52" s="117"/>
      <c r="L52" s="112"/>
      <c r="M52" s="120"/>
      <c r="N52" s="117"/>
      <c r="O52" s="117"/>
      <c r="P52" s="113"/>
      <c r="Q52" s="117"/>
      <c r="R52" s="112"/>
      <c r="S52" s="120"/>
      <c r="T52" s="117"/>
      <c r="U52" s="113"/>
      <c r="V52" s="117"/>
      <c r="W52" s="117"/>
      <c r="X52" s="112"/>
    </row>
    <row r="53" spans="1:24">
      <c r="A53" s="120"/>
      <c r="B53" s="117"/>
      <c r="C53" s="113"/>
      <c r="D53" s="117"/>
      <c r="E53" s="117"/>
      <c r="F53" s="112"/>
      <c r="G53" s="120"/>
      <c r="H53" s="117"/>
      <c r="I53" s="113"/>
      <c r="J53" s="117"/>
      <c r="K53" s="117"/>
      <c r="L53" s="112"/>
      <c r="M53" s="120"/>
      <c r="N53" s="117"/>
      <c r="O53" s="117"/>
      <c r="P53" s="113"/>
      <c r="Q53" s="117"/>
      <c r="R53" s="112"/>
      <c r="S53" s="120"/>
      <c r="T53" s="117"/>
      <c r="U53" s="113"/>
      <c r="V53" s="117"/>
      <c r="W53" s="117"/>
      <c r="X53" s="112"/>
    </row>
    <row r="54" spans="1:24">
      <c r="A54" s="120"/>
      <c r="B54" s="117"/>
      <c r="C54" s="113"/>
      <c r="D54" s="117"/>
      <c r="E54" s="117"/>
      <c r="F54" s="112"/>
      <c r="G54" s="120"/>
      <c r="H54" s="117"/>
      <c r="I54" s="113"/>
      <c r="J54" s="117"/>
      <c r="K54" s="117"/>
      <c r="L54" s="112"/>
      <c r="M54" s="120"/>
      <c r="N54" s="117"/>
      <c r="O54" s="117"/>
      <c r="P54" s="113"/>
      <c r="Q54" s="117"/>
      <c r="R54" s="112"/>
      <c r="S54" s="120"/>
      <c r="T54" s="117"/>
      <c r="U54" s="113"/>
      <c r="V54" s="117"/>
      <c r="W54" s="117"/>
      <c r="X54" s="112"/>
    </row>
    <row r="55" spans="1:24">
      <c r="A55" s="120"/>
      <c r="B55" s="117"/>
      <c r="C55" s="113"/>
      <c r="D55" s="117"/>
      <c r="E55" s="117"/>
      <c r="F55" s="112"/>
      <c r="G55" s="120"/>
      <c r="H55" s="117"/>
      <c r="I55" s="113"/>
      <c r="J55" s="117"/>
      <c r="K55" s="117"/>
      <c r="L55" s="112"/>
      <c r="M55" s="120"/>
      <c r="N55" s="117"/>
      <c r="O55" s="117"/>
      <c r="P55" s="113"/>
      <c r="Q55" s="117"/>
      <c r="R55" s="112"/>
      <c r="S55" s="120"/>
      <c r="T55" s="117"/>
      <c r="U55" s="113"/>
      <c r="V55" s="117"/>
      <c r="W55" s="117"/>
      <c r="X55" s="112"/>
    </row>
    <row r="56" spans="1:24">
      <c r="A56" s="120"/>
      <c r="B56" s="117"/>
      <c r="C56" s="113"/>
      <c r="D56" s="117"/>
      <c r="E56" s="117"/>
      <c r="F56" s="112"/>
      <c r="G56" s="120"/>
      <c r="H56" s="117"/>
      <c r="I56" s="113"/>
      <c r="J56" s="117"/>
      <c r="K56" s="117"/>
      <c r="L56" s="112"/>
      <c r="M56" s="120"/>
      <c r="N56" s="117"/>
      <c r="O56" s="117"/>
      <c r="P56" s="113"/>
      <c r="Q56" s="117"/>
      <c r="R56" s="112"/>
      <c r="S56" s="120"/>
      <c r="T56" s="117"/>
      <c r="U56" s="113"/>
      <c r="V56" s="117"/>
      <c r="W56" s="117"/>
      <c r="X56" s="112"/>
    </row>
    <row r="57" spans="1:24">
      <c r="A57" s="120"/>
      <c r="B57" s="117"/>
      <c r="C57" s="113"/>
      <c r="D57" s="117"/>
      <c r="E57" s="117"/>
      <c r="F57" s="112"/>
      <c r="G57" s="120"/>
      <c r="H57" s="117"/>
      <c r="I57" s="113"/>
      <c r="J57" s="117"/>
      <c r="K57" s="117"/>
      <c r="L57" s="112"/>
      <c r="M57" s="120"/>
      <c r="N57" s="117"/>
      <c r="O57" s="117"/>
      <c r="P57" s="113"/>
      <c r="Q57" s="117"/>
      <c r="R57" s="112"/>
      <c r="S57" s="120"/>
      <c r="T57" s="117"/>
      <c r="U57" s="113"/>
      <c r="V57" s="117"/>
      <c r="W57" s="117"/>
      <c r="X57" s="112"/>
    </row>
    <row r="58" spans="1:24">
      <c r="A58" s="120"/>
      <c r="B58" s="117"/>
      <c r="C58" s="113"/>
      <c r="D58" s="117"/>
      <c r="E58" s="117"/>
      <c r="F58" s="112"/>
      <c r="G58" s="120"/>
      <c r="H58" s="117"/>
      <c r="I58" s="113"/>
      <c r="J58" s="117"/>
      <c r="K58" s="117"/>
      <c r="L58" s="112"/>
      <c r="M58" s="120"/>
      <c r="N58" s="117"/>
      <c r="O58" s="117"/>
      <c r="P58" s="113"/>
      <c r="Q58" s="117"/>
      <c r="R58" s="112"/>
      <c r="S58" s="120"/>
      <c r="T58" s="117"/>
      <c r="U58" s="113"/>
      <c r="V58" s="117"/>
      <c r="W58" s="117"/>
      <c r="X58" s="112"/>
    </row>
    <row r="59" spans="1:24">
      <c r="A59" s="120"/>
      <c r="B59" s="117"/>
      <c r="C59" s="113"/>
      <c r="D59" s="117"/>
      <c r="E59" s="117"/>
      <c r="F59" s="112"/>
      <c r="G59" s="120"/>
      <c r="H59" s="117"/>
      <c r="I59" s="113"/>
      <c r="J59" s="117"/>
      <c r="K59" s="117"/>
      <c r="L59" s="112"/>
      <c r="M59" s="120"/>
      <c r="N59" s="117"/>
      <c r="O59" s="117"/>
      <c r="P59" s="113"/>
      <c r="Q59" s="117"/>
      <c r="R59" s="112"/>
      <c r="S59" s="120"/>
      <c r="T59" s="117"/>
      <c r="U59" s="113"/>
      <c r="V59" s="117"/>
      <c r="W59" s="117"/>
      <c r="X59" s="112"/>
    </row>
    <row r="60" spans="1:24">
      <c r="A60" s="120"/>
      <c r="B60" s="117"/>
      <c r="C60" s="113"/>
      <c r="D60" s="117"/>
      <c r="E60" s="117"/>
      <c r="F60" s="112"/>
      <c r="G60" s="120"/>
      <c r="H60" s="117"/>
      <c r="I60" s="113"/>
      <c r="J60" s="117"/>
      <c r="K60" s="117"/>
      <c r="L60" s="112"/>
      <c r="M60" s="120"/>
      <c r="N60" s="117"/>
      <c r="O60" s="117"/>
      <c r="P60" s="113"/>
      <c r="Q60" s="117"/>
      <c r="R60" s="112"/>
      <c r="S60" s="120"/>
      <c r="T60" s="117"/>
      <c r="U60" s="113"/>
      <c r="V60" s="117"/>
      <c r="W60" s="117"/>
      <c r="X60" s="112"/>
    </row>
    <row r="61" spans="1:24">
      <c r="A61" s="120"/>
      <c r="B61" s="117"/>
      <c r="C61" s="113"/>
      <c r="D61" s="117"/>
      <c r="E61" s="117"/>
      <c r="F61" s="112"/>
      <c r="G61" s="120"/>
      <c r="H61" s="117"/>
      <c r="I61" s="113"/>
      <c r="J61" s="117"/>
      <c r="K61" s="117"/>
      <c r="L61" s="112"/>
      <c r="M61" s="120"/>
      <c r="N61" s="117"/>
      <c r="O61" s="117"/>
      <c r="P61" s="113"/>
      <c r="Q61" s="117"/>
      <c r="R61" s="112"/>
      <c r="S61" s="120"/>
      <c r="T61" s="117"/>
      <c r="U61" s="113"/>
      <c r="V61" s="117"/>
      <c r="W61" s="117"/>
      <c r="X61" s="112"/>
    </row>
    <row r="62" spans="1:24">
      <c r="A62" s="120"/>
      <c r="B62" s="117"/>
      <c r="C62" s="113"/>
      <c r="D62" s="117"/>
      <c r="E62" s="117"/>
      <c r="F62" s="112"/>
      <c r="G62" s="120"/>
      <c r="H62" s="117"/>
      <c r="I62" s="113"/>
      <c r="J62" s="117"/>
      <c r="K62" s="117"/>
      <c r="L62" s="112"/>
      <c r="M62" s="120"/>
      <c r="N62" s="117"/>
      <c r="O62" s="117"/>
      <c r="P62" s="113"/>
      <c r="Q62" s="117"/>
      <c r="R62" s="112"/>
      <c r="S62" s="120"/>
      <c r="T62" s="117"/>
      <c r="U62" s="113"/>
      <c r="V62" s="117"/>
      <c r="W62" s="117"/>
      <c r="X62" s="112"/>
    </row>
    <row r="63" spans="1:24">
      <c r="A63" s="120"/>
      <c r="B63" s="117"/>
      <c r="C63" s="113"/>
      <c r="D63" s="117"/>
      <c r="E63" s="117"/>
      <c r="F63" s="112"/>
      <c r="G63" s="120"/>
      <c r="H63" s="117"/>
      <c r="I63" s="113"/>
      <c r="J63" s="117"/>
      <c r="K63" s="117"/>
      <c r="L63" s="112"/>
      <c r="M63" s="120"/>
      <c r="N63" s="117"/>
      <c r="O63" s="117"/>
      <c r="P63" s="113"/>
      <c r="Q63" s="117"/>
      <c r="R63" s="112"/>
      <c r="S63" s="120"/>
      <c r="T63" s="117"/>
      <c r="U63" s="113"/>
      <c r="V63" s="117"/>
      <c r="W63" s="117"/>
      <c r="X63" s="112"/>
    </row>
    <row r="64" spans="1:24">
      <c r="A64" s="120"/>
      <c r="B64" s="117"/>
      <c r="C64" s="113"/>
      <c r="D64" s="117"/>
      <c r="E64" s="117"/>
      <c r="F64" s="112"/>
      <c r="G64" s="120"/>
      <c r="H64" s="117"/>
      <c r="I64" s="113"/>
      <c r="J64" s="117"/>
      <c r="K64" s="117"/>
      <c r="L64" s="112"/>
      <c r="M64" s="120"/>
      <c r="N64" s="117"/>
      <c r="O64" s="117"/>
      <c r="P64" s="113"/>
      <c r="Q64" s="117"/>
      <c r="R64" s="112"/>
      <c r="S64" s="120"/>
      <c r="T64" s="117"/>
      <c r="U64" s="113"/>
      <c r="V64" s="117"/>
      <c r="W64" s="117"/>
      <c r="X64" s="112"/>
    </row>
    <row r="65" spans="1:24">
      <c r="A65" s="120"/>
      <c r="B65" s="117"/>
      <c r="C65" s="113"/>
      <c r="D65" s="117"/>
      <c r="E65" s="117"/>
      <c r="F65" s="112"/>
      <c r="G65" s="120"/>
      <c r="H65" s="117"/>
      <c r="I65" s="113"/>
      <c r="J65" s="117"/>
      <c r="K65" s="117"/>
      <c r="L65" s="112"/>
      <c r="M65" s="120"/>
      <c r="N65" s="117"/>
      <c r="O65" s="117"/>
      <c r="P65" s="113"/>
      <c r="Q65" s="117"/>
      <c r="R65" s="112"/>
      <c r="S65" s="120"/>
      <c r="T65" s="117"/>
      <c r="U65" s="113"/>
      <c r="V65" s="117"/>
      <c r="W65" s="117"/>
      <c r="X65" s="112"/>
    </row>
    <row r="66" spans="1:24">
      <c r="A66" s="120"/>
      <c r="B66" s="117"/>
      <c r="C66" s="113"/>
      <c r="D66" s="117"/>
      <c r="E66" s="117"/>
      <c r="F66" s="112"/>
      <c r="G66" s="120"/>
      <c r="H66" s="117"/>
      <c r="I66" s="113"/>
      <c r="J66" s="117"/>
      <c r="K66" s="117"/>
      <c r="L66" s="112"/>
      <c r="M66" s="120"/>
      <c r="N66" s="117"/>
      <c r="O66" s="117"/>
      <c r="P66" s="113"/>
      <c r="Q66" s="117"/>
      <c r="R66" s="112"/>
      <c r="S66" s="120"/>
      <c r="T66" s="117"/>
      <c r="U66" s="113"/>
      <c r="V66" s="117"/>
      <c r="W66" s="117"/>
      <c r="X66" s="112"/>
    </row>
    <row r="67" spans="1:24">
      <c r="A67" s="120"/>
      <c r="B67" s="117"/>
      <c r="C67" s="113"/>
      <c r="D67" s="117"/>
      <c r="E67" s="117"/>
      <c r="F67" s="112"/>
      <c r="G67" s="120"/>
      <c r="H67" s="117"/>
      <c r="I67" s="113"/>
      <c r="J67" s="117"/>
      <c r="K67" s="117"/>
      <c r="L67" s="112"/>
      <c r="M67" s="120"/>
      <c r="N67" s="117"/>
      <c r="O67" s="117"/>
      <c r="P67" s="113"/>
      <c r="Q67" s="117"/>
      <c r="R67" s="112"/>
      <c r="S67" s="120"/>
      <c r="T67" s="117"/>
      <c r="U67" s="113"/>
      <c r="V67" s="117"/>
      <c r="W67" s="117"/>
      <c r="X67" s="112"/>
    </row>
    <row r="68" spans="1:24">
      <c r="A68" s="120"/>
      <c r="B68" s="117"/>
      <c r="C68" s="113"/>
      <c r="D68" s="117"/>
      <c r="E68" s="117"/>
      <c r="F68" s="112"/>
      <c r="G68" s="120"/>
      <c r="H68" s="117"/>
      <c r="I68" s="113"/>
      <c r="J68" s="117"/>
      <c r="K68" s="117"/>
      <c r="L68" s="112"/>
      <c r="M68" s="120"/>
      <c r="N68" s="117"/>
      <c r="O68" s="117"/>
      <c r="P68" s="113"/>
      <c r="Q68" s="117"/>
      <c r="R68" s="112"/>
      <c r="S68" s="120"/>
      <c r="T68" s="117"/>
      <c r="U68" s="113"/>
      <c r="V68" s="117"/>
      <c r="W68" s="117"/>
      <c r="X68" s="112"/>
    </row>
    <row r="69" spans="1:24">
      <c r="A69" s="120"/>
      <c r="B69" s="117"/>
      <c r="C69" s="113"/>
      <c r="D69" s="117"/>
      <c r="E69" s="117"/>
      <c r="F69" s="112"/>
      <c r="G69" s="120"/>
      <c r="H69" s="117"/>
      <c r="I69" s="113"/>
      <c r="J69" s="117"/>
      <c r="K69" s="117"/>
      <c r="L69" s="112"/>
      <c r="M69" s="120"/>
      <c r="N69" s="117"/>
      <c r="O69" s="117"/>
      <c r="P69" s="113"/>
      <c r="Q69" s="117"/>
      <c r="R69" s="112"/>
      <c r="S69" s="120"/>
      <c r="T69" s="117"/>
      <c r="U69" s="113"/>
      <c r="V69" s="117"/>
      <c r="W69" s="117"/>
      <c r="X69" s="112"/>
    </row>
    <row r="70" spans="1:24">
      <c r="A70" s="120"/>
      <c r="B70" s="117"/>
      <c r="C70" s="113"/>
      <c r="D70" s="117"/>
      <c r="E70" s="117"/>
      <c r="F70" s="112"/>
      <c r="G70" s="120"/>
      <c r="H70" s="117"/>
      <c r="I70" s="113"/>
      <c r="J70" s="117"/>
      <c r="K70" s="117"/>
      <c r="L70" s="112"/>
      <c r="M70" s="120"/>
      <c r="N70" s="117"/>
      <c r="O70" s="117"/>
      <c r="P70" s="113"/>
      <c r="Q70" s="117"/>
      <c r="R70" s="112"/>
      <c r="S70" s="120"/>
      <c r="T70" s="117"/>
      <c r="U70" s="113"/>
      <c r="V70" s="117"/>
      <c r="W70" s="117"/>
      <c r="X70" s="112"/>
    </row>
    <row r="71" spans="1:24">
      <c r="A71" s="120"/>
      <c r="B71" s="117"/>
      <c r="C71" s="113"/>
      <c r="D71" s="117"/>
      <c r="E71" s="117"/>
      <c r="F71" s="112"/>
      <c r="G71" s="120"/>
      <c r="H71" s="117"/>
      <c r="I71" s="113"/>
      <c r="J71" s="117"/>
      <c r="K71" s="117"/>
      <c r="L71" s="112"/>
      <c r="M71" s="120"/>
      <c r="N71" s="117"/>
      <c r="O71" s="117"/>
      <c r="P71" s="113"/>
      <c r="Q71" s="117"/>
      <c r="R71" s="112"/>
      <c r="S71" s="120"/>
      <c r="T71" s="117"/>
      <c r="U71" s="113"/>
      <c r="V71" s="117"/>
      <c r="W71" s="117"/>
      <c r="X71" s="112"/>
    </row>
    <row r="72" spans="1:24">
      <c r="A72" s="120"/>
      <c r="B72" s="117"/>
      <c r="C72" s="113"/>
      <c r="D72" s="117"/>
      <c r="E72" s="117"/>
      <c r="F72" s="112"/>
      <c r="G72" s="120"/>
      <c r="H72" s="117"/>
      <c r="I72" s="113"/>
      <c r="J72" s="117"/>
      <c r="K72" s="117"/>
      <c r="L72" s="112"/>
      <c r="M72" s="120"/>
      <c r="N72" s="117"/>
      <c r="O72" s="117"/>
      <c r="P72" s="113"/>
      <c r="Q72" s="117"/>
      <c r="R72" s="112"/>
      <c r="S72" s="120"/>
      <c r="T72" s="117"/>
      <c r="U72" s="113"/>
      <c r="V72" s="117"/>
      <c r="W72" s="117"/>
      <c r="X72" s="112"/>
    </row>
    <row r="73" spans="1:24">
      <c r="A73" s="120"/>
      <c r="B73" s="117"/>
      <c r="C73" s="113"/>
      <c r="D73" s="117"/>
      <c r="E73" s="117"/>
      <c r="F73" s="112"/>
      <c r="G73" s="120"/>
      <c r="H73" s="117"/>
      <c r="I73" s="113"/>
      <c r="J73" s="117"/>
      <c r="K73" s="117"/>
      <c r="L73" s="112"/>
      <c r="M73" s="120"/>
      <c r="N73" s="117"/>
      <c r="O73" s="117"/>
      <c r="P73" s="113"/>
      <c r="Q73" s="117"/>
      <c r="R73" s="112"/>
      <c r="S73" s="120"/>
      <c r="T73" s="117"/>
      <c r="U73" s="113"/>
      <c r="V73" s="117"/>
      <c r="W73" s="117"/>
      <c r="X73" s="112"/>
    </row>
    <row r="74" spans="1:24">
      <c r="A74" s="120"/>
      <c r="B74" s="117"/>
      <c r="C74" s="113"/>
      <c r="D74" s="117"/>
      <c r="E74" s="117"/>
      <c r="F74" s="112"/>
      <c r="G74" s="120"/>
      <c r="H74" s="117"/>
      <c r="I74" s="113"/>
      <c r="J74" s="117"/>
      <c r="K74" s="117"/>
      <c r="L74" s="112"/>
      <c r="M74" s="120"/>
      <c r="N74" s="117"/>
      <c r="O74" s="117"/>
      <c r="P74" s="113"/>
      <c r="Q74" s="117"/>
      <c r="R74" s="112"/>
      <c r="S74" s="120"/>
      <c r="T74" s="117"/>
      <c r="U74" s="113"/>
      <c r="V74" s="117"/>
      <c r="W74" s="117"/>
      <c r="X74" s="112"/>
    </row>
    <row r="75" spans="1:24">
      <c r="A75" s="120"/>
      <c r="B75" s="117"/>
      <c r="C75" s="113"/>
      <c r="D75" s="117"/>
      <c r="E75" s="117"/>
      <c r="F75" s="112"/>
      <c r="G75" s="120"/>
      <c r="H75" s="117"/>
      <c r="I75" s="113"/>
      <c r="J75" s="117"/>
      <c r="K75" s="117"/>
      <c r="L75" s="112"/>
      <c r="M75" s="120"/>
      <c r="N75" s="117"/>
      <c r="O75" s="117"/>
      <c r="P75" s="113"/>
      <c r="Q75" s="117"/>
      <c r="R75" s="112"/>
      <c r="S75" s="120"/>
      <c r="T75" s="117"/>
      <c r="U75" s="113"/>
      <c r="V75" s="117"/>
      <c r="W75" s="117"/>
      <c r="X75" s="112"/>
    </row>
    <row r="76" spans="1:24">
      <c r="A76" s="120"/>
      <c r="B76" s="117"/>
      <c r="C76" s="113"/>
      <c r="D76" s="117"/>
      <c r="E76" s="117"/>
      <c r="F76" s="112"/>
      <c r="G76" s="120"/>
      <c r="H76" s="117"/>
      <c r="I76" s="113"/>
      <c r="J76" s="117"/>
      <c r="K76" s="117"/>
      <c r="L76" s="112"/>
      <c r="M76" s="120"/>
      <c r="N76" s="117"/>
      <c r="O76" s="117"/>
      <c r="P76" s="113"/>
      <c r="Q76" s="117"/>
      <c r="R76" s="112"/>
      <c r="S76" s="120"/>
      <c r="T76" s="117"/>
      <c r="U76" s="113"/>
      <c r="V76" s="117"/>
      <c r="W76" s="117"/>
      <c r="X76" s="112"/>
    </row>
    <row r="77" spans="1:24">
      <c r="A77" s="120"/>
      <c r="B77" s="117"/>
      <c r="C77" s="113"/>
      <c r="D77" s="117"/>
      <c r="E77" s="117"/>
      <c r="F77" s="112"/>
      <c r="G77" s="120"/>
      <c r="H77" s="117"/>
      <c r="I77" s="113"/>
      <c r="J77" s="117"/>
      <c r="K77" s="117"/>
      <c r="L77" s="112"/>
      <c r="M77" s="120"/>
      <c r="N77" s="117"/>
      <c r="O77" s="117"/>
      <c r="P77" s="113"/>
      <c r="Q77" s="117"/>
      <c r="R77" s="112"/>
      <c r="S77" s="120"/>
      <c r="T77" s="117"/>
      <c r="U77" s="113"/>
      <c r="V77" s="117"/>
      <c r="W77" s="117"/>
      <c r="X77" s="112"/>
    </row>
    <row r="78" spans="1:24">
      <c r="A78" s="120"/>
      <c r="B78" s="117"/>
      <c r="C78" s="113"/>
      <c r="D78" s="117"/>
      <c r="E78" s="117"/>
      <c r="F78" s="112"/>
      <c r="G78" s="120"/>
      <c r="H78" s="117"/>
      <c r="I78" s="113"/>
      <c r="J78" s="117"/>
      <c r="K78" s="117"/>
      <c r="L78" s="112"/>
      <c r="M78" s="120"/>
      <c r="N78" s="117"/>
      <c r="O78" s="117"/>
      <c r="P78" s="113"/>
      <c r="Q78" s="117"/>
      <c r="R78" s="112"/>
      <c r="S78" s="120"/>
      <c r="T78" s="117"/>
      <c r="U78" s="113"/>
      <c r="V78" s="117"/>
      <c r="W78" s="117"/>
      <c r="X78" s="112"/>
    </row>
    <row r="79" spans="1:24">
      <c r="A79" s="120"/>
      <c r="B79" s="117"/>
      <c r="C79" s="113"/>
      <c r="D79" s="117"/>
      <c r="E79" s="117"/>
      <c r="F79" s="112"/>
      <c r="G79" s="120"/>
      <c r="H79" s="117"/>
      <c r="I79" s="113"/>
      <c r="J79" s="117"/>
      <c r="K79" s="117"/>
      <c r="L79" s="112"/>
      <c r="M79" s="120"/>
      <c r="N79" s="117"/>
      <c r="O79" s="117"/>
      <c r="P79" s="113"/>
      <c r="Q79" s="117"/>
      <c r="R79" s="112"/>
      <c r="S79" s="120"/>
      <c r="T79" s="117"/>
      <c r="U79" s="113"/>
      <c r="V79" s="117"/>
      <c r="W79" s="117"/>
      <c r="X79" s="112"/>
    </row>
    <row r="80" spans="1:24">
      <c r="A80" s="120"/>
      <c r="B80" s="117"/>
      <c r="C80" s="113"/>
      <c r="D80" s="117"/>
      <c r="E80" s="117"/>
      <c r="F80" s="112"/>
      <c r="G80" s="120"/>
      <c r="H80" s="117"/>
      <c r="I80" s="113"/>
      <c r="J80" s="117"/>
      <c r="K80" s="117"/>
      <c r="L80" s="112"/>
      <c r="M80" s="120"/>
      <c r="N80" s="117"/>
      <c r="O80" s="117"/>
      <c r="P80" s="113"/>
      <c r="Q80" s="117"/>
      <c r="R80" s="112"/>
      <c r="S80" s="120"/>
      <c r="T80" s="117"/>
      <c r="U80" s="113"/>
      <c r="V80" s="117"/>
      <c r="W80" s="117"/>
      <c r="X80" s="112"/>
    </row>
    <row r="81" spans="1:24">
      <c r="A81" s="120"/>
      <c r="B81" s="117"/>
      <c r="C81" s="113"/>
      <c r="D81" s="117"/>
      <c r="E81" s="117"/>
      <c r="F81" s="112"/>
      <c r="G81" s="120"/>
      <c r="H81" s="117"/>
      <c r="I81" s="113"/>
      <c r="J81" s="117"/>
      <c r="K81" s="128"/>
      <c r="L81" s="131"/>
      <c r="M81" s="132"/>
      <c r="N81" s="128"/>
      <c r="O81" s="128"/>
      <c r="P81" s="129"/>
      <c r="Q81" s="128"/>
      <c r="R81" s="131"/>
      <c r="S81" s="132"/>
      <c r="T81" s="128"/>
      <c r="U81" s="113"/>
      <c r="V81" s="117"/>
      <c r="W81" s="117"/>
      <c r="X81" s="112"/>
    </row>
    <row r="82" spans="1:24">
      <c r="A82" s="120"/>
      <c r="B82" s="117"/>
      <c r="C82" s="113"/>
      <c r="D82" s="117"/>
      <c r="E82" s="117"/>
      <c r="F82" s="112"/>
      <c r="G82" s="120"/>
      <c r="H82" s="117"/>
      <c r="I82" s="113"/>
      <c r="J82" s="117"/>
      <c r="K82" s="128"/>
      <c r="L82" s="131"/>
      <c r="M82" s="132"/>
      <c r="N82" s="128"/>
      <c r="O82" s="128"/>
      <c r="P82" s="129"/>
      <c r="Q82" s="128"/>
      <c r="R82" s="131"/>
      <c r="S82" s="132"/>
      <c r="T82" s="128"/>
      <c r="U82" s="113"/>
      <c r="V82" s="117"/>
      <c r="W82" s="117"/>
      <c r="X82" s="112"/>
    </row>
    <row r="83" spans="1:24">
      <c r="A83" s="120"/>
      <c r="B83" s="117"/>
      <c r="C83" s="113"/>
      <c r="D83" s="117"/>
      <c r="E83" s="117"/>
      <c r="F83" s="112"/>
      <c r="G83" s="120"/>
      <c r="H83" s="117"/>
      <c r="I83" s="113"/>
      <c r="J83" s="117"/>
      <c r="K83" s="128"/>
      <c r="L83" s="131"/>
      <c r="M83" s="132"/>
      <c r="N83" s="128"/>
      <c r="O83" s="128"/>
      <c r="P83" s="129"/>
      <c r="Q83" s="128"/>
      <c r="R83" s="131"/>
      <c r="S83" s="132"/>
      <c r="T83" s="128"/>
      <c r="U83" s="113"/>
      <c r="V83" s="117"/>
      <c r="W83" s="117"/>
      <c r="X83" s="112"/>
    </row>
    <row r="84" spans="1:24">
      <c r="A84" s="120"/>
      <c r="B84" s="117"/>
      <c r="C84" s="113"/>
      <c r="D84" s="117"/>
      <c r="E84" s="117"/>
      <c r="F84" s="112"/>
      <c r="G84" s="120"/>
      <c r="H84" s="117"/>
      <c r="I84" s="113"/>
      <c r="J84" s="117"/>
      <c r="K84" s="128"/>
      <c r="L84" s="131"/>
      <c r="M84" s="132"/>
      <c r="N84" s="128"/>
      <c r="O84" s="128"/>
      <c r="P84" s="129"/>
      <c r="Q84" s="128"/>
      <c r="R84" s="131"/>
      <c r="S84" s="132"/>
      <c r="T84" s="128"/>
      <c r="U84" s="113"/>
      <c r="V84" s="117"/>
      <c r="W84" s="117"/>
      <c r="X84" s="112"/>
    </row>
    <row r="85" spans="1:24">
      <c r="A85" s="120"/>
      <c r="B85" s="117"/>
      <c r="C85" s="113"/>
      <c r="D85" s="117"/>
      <c r="E85" s="117"/>
      <c r="F85" s="112"/>
      <c r="G85" s="120"/>
      <c r="H85" s="117"/>
      <c r="I85" s="113"/>
      <c r="J85" s="117"/>
      <c r="K85" s="128"/>
      <c r="L85" s="131"/>
      <c r="M85" s="132"/>
      <c r="N85" s="128"/>
      <c r="O85" s="128"/>
      <c r="P85" s="129"/>
      <c r="Q85" s="128"/>
      <c r="R85" s="131"/>
      <c r="S85" s="132"/>
      <c r="T85" s="128"/>
      <c r="U85" s="113"/>
      <c r="V85" s="117"/>
      <c r="W85" s="117"/>
      <c r="X85" s="112"/>
    </row>
    <row r="86" spans="1:24">
      <c r="A86" s="120"/>
      <c r="B86" s="117"/>
      <c r="C86" s="113"/>
      <c r="D86" s="117"/>
      <c r="E86" s="117"/>
      <c r="F86" s="112"/>
      <c r="G86" s="120"/>
      <c r="H86" s="117"/>
      <c r="I86" s="113"/>
      <c r="J86" s="117"/>
      <c r="K86" s="128"/>
      <c r="L86" s="131"/>
      <c r="M86" s="132"/>
      <c r="N86" s="128"/>
      <c r="O86" s="128"/>
      <c r="P86" s="129"/>
      <c r="Q86" s="128"/>
      <c r="R86" s="131"/>
      <c r="S86" s="132"/>
      <c r="T86" s="128"/>
      <c r="U86" s="113"/>
      <c r="V86" s="117"/>
      <c r="W86" s="117"/>
      <c r="X86" s="112"/>
    </row>
    <row r="87" spans="1:24">
      <c r="A87" s="120"/>
      <c r="B87" s="117"/>
      <c r="C87" s="113"/>
      <c r="D87" s="117"/>
      <c r="E87" s="117"/>
      <c r="F87" s="112"/>
      <c r="G87" s="120"/>
      <c r="H87" s="117"/>
      <c r="I87" s="113"/>
      <c r="J87" s="117"/>
      <c r="K87" s="128"/>
      <c r="L87" s="131"/>
      <c r="M87" s="132"/>
      <c r="N87" s="128"/>
      <c r="O87" s="128"/>
      <c r="P87" s="129"/>
      <c r="Q87" s="128"/>
      <c r="R87" s="131"/>
      <c r="S87" s="132"/>
      <c r="T87" s="128"/>
      <c r="U87" s="113"/>
      <c r="V87" s="117"/>
      <c r="W87" s="117"/>
      <c r="X87" s="112"/>
    </row>
    <row r="88" spans="1:24">
      <c r="A88" s="120"/>
      <c r="B88" s="117"/>
      <c r="C88" s="113"/>
      <c r="D88" s="117"/>
      <c r="E88" s="117"/>
      <c r="F88" s="112"/>
      <c r="G88" s="120"/>
      <c r="H88" s="117"/>
      <c r="I88" s="113"/>
      <c r="J88" s="117"/>
      <c r="K88" s="128"/>
      <c r="L88" s="131"/>
      <c r="M88" s="132"/>
      <c r="N88" s="128"/>
      <c r="O88" s="128"/>
      <c r="P88" s="129"/>
      <c r="Q88" s="130"/>
      <c r="R88" s="131"/>
      <c r="S88" s="132"/>
      <c r="T88" s="128"/>
      <c r="U88" s="113"/>
      <c r="V88" s="117"/>
      <c r="W88" s="117"/>
      <c r="X88" s="112"/>
    </row>
    <row r="89" spans="1:24">
      <c r="A89" s="120"/>
      <c r="B89" s="117"/>
      <c r="C89" s="112"/>
      <c r="D89" s="117"/>
      <c r="E89" s="115"/>
      <c r="F89" s="112"/>
      <c r="G89" s="120"/>
      <c r="H89" s="117"/>
      <c r="I89" s="113"/>
      <c r="J89" s="117"/>
      <c r="K89" s="130"/>
      <c r="L89" s="131"/>
      <c r="M89" s="132"/>
      <c r="N89" s="128"/>
      <c r="O89" s="128"/>
      <c r="P89" s="129"/>
      <c r="Q89" s="130"/>
      <c r="R89" s="131"/>
      <c r="S89" s="132"/>
      <c r="T89" s="128"/>
      <c r="U89" s="113"/>
      <c r="V89" s="117"/>
      <c r="W89" s="115"/>
      <c r="X89" s="112"/>
    </row>
    <row r="90" spans="1:24">
      <c r="A90" s="120"/>
      <c r="B90" s="117"/>
      <c r="C90" s="112"/>
      <c r="D90" s="117"/>
      <c r="E90" s="115"/>
      <c r="F90" s="112"/>
      <c r="G90" s="120"/>
      <c r="H90" s="117"/>
      <c r="I90" s="113"/>
      <c r="J90" s="117"/>
      <c r="K90" s="130"/>
      <c r="L90" s="131"/>
      <c r="M90" s="132"/>
      <c r="N90" s="128"/>
      <c r="O90" s="128"/>
      <c r="P90" s="129"/>
      <c r="Q90" s="130"/>
      <c r="R90" s="131"/>
      <c r="S90" s="132"/>
      <c r="T90" s="128"/>
      <c r="U90" s="113"/>
      <c r="V90" s="117"/>
      <c r="W90" s="115"/>
      <c r="X90" s="112"/>
    </row>
    <row r="91" spans="1:24">
      <c r="A91" s="120"/>
      <c r="B91" s="117"/>
      <c r="C91" s="112"/>
      <c r="D91" s="117"/>
      <c r="E91" s="115"/>
      <c r="F91" s="112"/>
      <c r="G91" s="120"/>
      <c r="H91" s="117"/>
      <c r="I91" s="113"/>
      <c r="J91" s="117"/>
      <c r="K91" s="130"/>
      <c r="L91" s="131"/>
      <c r="M91" s="132"/>
      <c r="N91" s="128"/>
      <c r="O91" s="128"/>
      <c r="P91" s="129"/>
      <c r="Q91" s="130"/>
      <c r="R91" s="131"/>
      <c r="S91" s="132"/>
      <c r="T91" s="128"/>
      <c r="U91" s="113"/>
      <c r="V91" s="117"/>
      <c r="W91" s="115"/>
      <c r="X91" s="112"/>
    </row>
    <row r="92" spans="1:24">
      <c r="A92" s="120"/>
      <c r="B92" s="117"/>
      <c r="C92" s="112"/>
      <c r="D92" s="117"/>
      <c r="E92" s="115"/>
      <c r="F92" s="112"/>
      <c r="G92" s="120"/>
      <c r="H92" s="117"/>
      <c r="I92" s="113"/>
      <c r="J92" s="117"/>
      <c r="K92" s="130"/>
      <c r="L92" s="131"/>
      <c r="M92" s="132"/>
      <c r="N92" s="128"/>
      <c r="O92" s="128"/>
      <c r="P92" s="129"/>
      <c r="Q92" s="130"/>
      <c r="R92" s="131"/>
      <c r="S92" s="132"/>
      <c r="T92" s="128"/>
      <c r="U92" s="113"/>
      <c r="V92" s="117"/>
      <c r="W92" s="115"/>
      <c r="X92" s="112"/>
    </row>
    <row r="93" spans="1:24">
      <c r="A93" s="120"/>
      <c r="B93" s="117"/>
      <c r="C93" s="112"/>
      <c r="D93" s="117"/>
      <c r="E93" s="115"/>
      <c r="F93" s="112"/>
      <c r="G93" s="120"/>
      <c r="H93" s="117"/>
      <c r="I93" s="113"/>
      <c r="J93" s="117"/>
      <c r="K93" s="130"/>
      <c r="L93" s="131"/>
      <c r="M93" s="132"/>
      <c r="N93" s="128"/>
      <c r="O93" s="128"/>
      <c r="P93" s="129"/>
      <c r="Q93" s="130"/>
      <c r="R93" s="131"/>
      <c r="S93" s="132"/>
      <c r="T93" s="128"/>
      <c r="U93" s="113"/>
      <c r="V93" s="117"/>
      <c r="W93" s="115"/>
      <c r="X93" s="112"/>
    </row>
    <row r="94" spans="1:24">
      <c r="A94" s="120"/>
      <c r="B94" s="117"/>
      <c r="C94" s="112"/>
      <c r="D94" s="117"/>
      <c r="E94" s="115"/>
      <c r="F94" s="112"/>
      <c r="G94" s="120"/>
      <c r="H94" s="117"/>
      <c r="I94" s="113"/>
      <c r="J94" s="117"/>
      <c r="K94" s="130"/>
      <c r="L94" s="131"/>
      <c r="M94" s="132"/>
      <c r="N94" s="128"/>
      <c r="O94" s="128"/>
      <c r="P94" s="133"/>
      <c r="Q94" s="128"/>
      <c r="R94" s="131"/>
      <c r="S94" s="132"/>
      <c r="T94" s="128"/>
      <c r="U94" s="113"/>
      <c r="V94" s="117"/>
      <c r="W94" s="115"/>
      <c r="X94" s="112"/>
    </row>
    <row r="95" spans="1:24">
      <c r="A95" s="120"/>
      <c r="B95" s="117"/>
      <c r="C95" s="112"/>
      <c r="D95" s="117"/>
      <c r="E95" s="115"/>
      <c r="F95" s="112"/>
      <c r="G95" s="120"/>
      <c r="H95" s="117"/>
      <c r="I95" s="113"/>
      <c r="J95" s="117"/>
      <c r="K95" s="130"/>
      <c r="L95" s="131"/>
      <c r="M95" s="132"/>
      <c r="N95" s="128"/>
      <c r="O95" s="128"/>
      <c r="P95" s="131"/>
      <c r="Q95" s="128"/>
      <c r="R95" s="131"/>
      <c r="S95" s="132"/>
      <c r="T95" s="128"/>
      <c r="U95" s="113"/>
      <c r="V95" s="117"/>
      <c r="W95" s="115"/>
      <c r="X95" s="112"/>
    </row>
    <row r="96" spans="1:24">
      <c r="A96" s="120"/>
      <c r="B96" s="117"/>
      <c r="C96" s="112"/>
      <c r="D96" s="117"/>
      <c r="E96" s="115"/>
      <c r="F96" s="112"/>
      <c r="G96" s="120"/>
      <c r="H96" s="117"/>
      <c r="I96" s="113"/>
      <c r="J96" s="117"/>
      <c r="K96" s="130"/>
      <c r="L96" s="131"/>
      <c r="M96" s="132"/>
      <c r="N96" s="128"/>
      <c r="O96" s="128"/>
      <c r="P96" s="131"/>
      <c r="Q96" s="128"/>
      <c r="R96" s="131"/>
      <c r="S96" s="132"/>
      <c r="T96" s="128"/>
      <c r="U96" s="113"/>
      <c r="V96" s="117"/>
      <c r="W96" s="115"/>
      <c r="X96" s="112"/>
    </row>
    <row r="97" spans="1:24">
      <c r="A97" s="120"/>
      <c r="B97" s="117"/>
      <c r="C97" s="112"/>
      <c r="D97" s="117"/>
      <c r="E97" s="115"/>
      <c r="F97" s="112"/>
      <c r="G97" s="120"/>
      <c r="H97" s="117"/>
      <c r="I97" s="113"/>
      <c r="J97" s="117"/>
      <c r="K97" s="115"/>
      <c r="L97" s="112"/>
      <c r="M97" s="120"/>
      <c r="N97" s="117"/>
      <c r="O97" s="117"/>
      <c r="P97" s="112"/>
      <c r="Q97" s="117"/>
      <c r="R97" s="112"/>
      <c r="S97" s="120"/>
      <c r="T97" s="117"/>
      <c r="U97" s="113"/>
      <c r="V97" s="117"/>
      <c r="W97" s="115"/>
      <c r="X97" s="112"/>
    </row>
    <row r="98" spans="1:24">
      <c r="A98" s="120"/>
      <c r="B98" s="117"/>
      <c r="C98" s="112"/>
      <c r="D98" s="117"/>
      <c r="E98" s="115"/>
      <c r="F98" s="112"/>
      <c r="G98" s="120"/>
      <c r="H98" s="117"/>
      <c r="I98" s="113"/>
      <c r="J98" s="117"/>
      <c r="K98" s="115"/>
      <c r="L98" s="112"/>
      <c r="M98" s="120"/>
      <c r="N98" s="117"/>
      <c r="O98" s="117"/>
      <c r="P98" s="112"/>
      <c r="Q98" s="117"/>
      <c r="R98" s="112"/>
      <c r="S98" s="120"/>
      <c r="T98" s="117"/>
      <c r="U98" s="113"/>
      <c r="V98" s="117"/>
      <c r="W98" s="115"/>
      <c r="X98" s="112"/>
    </row>
    <row r="99" spans="1:24">
      <c r="A99" s="120"/>
      <c r="B99" s="117"/>
      <c r="C99" s="112"/>
      <c r="D99" s="117"/>
      <c r="E99" s="115"/>
      <c r="F99" s="112"/>
      <c r="G99" s="120"/>
      <c r="H99" s="117"/>
      <c r="I99" s="113"/>
      <c r="J99" s="117"/>
      <c r="K99" s="115"/>
      <c r="L99" s="112"/>
      <c r="M99" s="120"/>
      <c r="N99" s="117"/>
      <c r="O99" s="117"/>
      <c r="P99" s="113"/>
      <c r="Q99" s="115"/>
      <c r="R99" s="112"/>
      <c r="S99" s="120"/>
      <c r="T99" s="117"/>
      <c r="U99" s="113"/>
      <c r="V99" s="117"/>
      <c r="W99" s="115"/>
      <c r="X99" s="112"/>
    </row>
    <row r="100" spans="1:24">
      <c r="A100" s="120"/>
      <c r="B100" s="117"/>
      <c r="C100" s="112"/>
      <c r="D100" s="117"/>
      <c r="E100" s="115"/>
      <c r="F100" s="112"/>
      <c r="G100" s="120"/>
      <c r="H100" s="117"/>
      <c r="I100" s="113"/>
      <c r="J100" s="117"/>
      <c r="K100" s="115"/>
      <c r="L100" s="112"/>
      <c r="M100" s="120"/>
      <c r="N100" s="117"/>
      <c r="O100" s="117"/>
      <c r="P100" s="113"/>
      <c r="Q100" s="117"/>
      <c r="R100" s="112"/>
      <c r="S100" s="120"/>
      <c r="T100" s="117"/>
      <c r="U100" s="113"/>
      <c r="V100" s="117"/>
      <c r="W100" s="115"/>
      <c r="X100" s="112"/>
    </row>
    <row r="101" spans="1:24">
      <c r="A101" s="121"/>
      <c r="B101" s="118"/>
      <c r="C101" s="122"/>
      <c r="D101" s="118"/>
      <c r="E101" s="117"/>
      <c r="F101" s="112"/>
      <c r="G101" s="121"/>
      <c r="H101" s="118"/>
      <c r="I101" s="122"/>
      <c r="J101" s="118"/>
      <c r="K101" s="118"/>
      <c r="L101" s="112"/>
      <c r="M101" s="121"/>
      <c r="N101" s="118"/>
      <c r="O101" s="118"/>
      <c r="P101" s="123"/>
      <c r="Q101" s="116"/>
      <c r="R101" s="112"/>
      <c r="S101" s="121"/>
      <c r="T101" s="118"/>
      <c r="U101" s="122"/>
      <c r="V101" s="118"/>
      <c r="W101" s="118"/>
      <c r="X101" s="112"/>
    </row>
    <row r="102" spans="1:24">
      <c r="A102" s="112"/>
      <c r="B102" s="112"/>
      <c r="C102" s="112"/>
      <c r="D102" s="112"/>
      <c r="E102" s="119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</row>
    <row r="103" spans="1:24">
      <c r="A103" s="112"/>
      <c r="B103" s="112"/>
      <c r="C103" s="112"/>
      <c r="D103" s="112"/>
      <c r="E103" s="114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</row>
    <row r="104" spans="1:24">
      <c r="A104" s="112"/>
      <c r="B104" s="112"/>
      <c r="C104" s="112"/>
      <c r="D104" s="112"/>
      <c r="E104" s="114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</row>
    <row r="105" spans="1:24">
      <c r="A105" s="112"/>
      <c r="B105" s="112"/>
      <c r="C105" s="112"/>
      <c r="D105" s="112"/>
      <c r="E105" s="113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</row>
    <row r="106" spans="1:24">
      <c r="A106" s="112"/>
      <c r="B106" s="112"/>
      <c r="C106" s="112"/>
      <c r="D106" s="112"/>
      <c r="E106" s="113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</row>
  </sheetData>
  <pageMargins left="0.7" right="0.7" top="0.75" bottom="0.75" header="0.3" footer="0.3"/>
  <pageSetup paperSize="9" scale="1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291"/>
  <sheetViews>
    <sheetView tabSelected="1" zoomScale="70" zoomScaleNormal="70" zoomScalePageLayoutView="70" workbookViewId="0">
      <pane ySplit="1" topLeftCell="A10" activePane="bottomLeft" state="frozen"/>
      <selection pane="bottomLeft" activeCell="R17" sqref="R17"/>
    </sheetView>
  </sheetViews>
  <sheetFormatPr baseColWidth="10" defaultColWidth="8.83203125" defaultRowHeight="14" x14ac:dyDescent="0"/>
  <cols>
    <col min="1" max="1" width="12.5" style="8" customWidth="1"/>
    <col min="2" max="2" width="4.5" style="3" bestFit="1" customWidth="1"/>
    <col min="3" max="3" width="5.5" style="3" customWidth="1"/>
    <col min="4" max="4" width="5.5" style="5" customWidth="1"/>
    <col min="5" max="5" width="6.1640625" style="16" customWidth="1"/>
    <col min="6" max="6" width="4.5" style="3" customWidth="1"/>
    <col min="7" max="7" width="4.6640625" style="5" customWidth="1"/>
    <col min="8" max="8" width="5.33203125" style="3" customWidth="1"/>
    <col min="9" max="10" width="5.33203125" style="107" customWidth="1"/>
    <col min="11" max="11" width="8.5" style="16" bestFit="1" customWidth="1"/>
    <col min="12" max="12" width="5.6640625" style="63" bestFit="1" customWidth="1"/>
    <col min="13" max="13" width="16.5" style="16" bestFit="1" customWidth="1"/>
    <col min="14" max="14" width="14" style="69" bestFit="1" customWidth="1"/>
    <col min="15" max="15" width="13.33203125" style="5" customWidth="1"/>
    <col min="16" max="16" width="16.5" style="3" bestFit="1" customWidth="1"/>
    <col min="17" max="17" width="14.1640625" style="5" bestFit="1" customWidth="1"/>
    <col min="18" max="18" width="13.83203125" style="3" bestFit="1" customWidth="1"/>
    <col min="19" max="19" width="12.33203125" style="5" bestFit="1" customWidth="1"/>
    <col min="20" max="20" width="6" style="109" bestFit="1" customWidth="1"/>
    <col min="21" max="21" width="11.6640625" style="107" bestFit="1" customWidth="1"/>
    <col min="22" max="22" width="18.83203125" style="3" bestFit="1" customWidth="1"/>
    <col min="23" max="23" width="16.33203125" style="3" bestFit="1" customWidth="1"/>
    <col min="24" max="24" width="16.33203125" style="5" bestFit="1" customWidth="1"/>
    <col min="25" max="25" width="14.5" style="3" bestFit="1" customWidth="1"/>
    <col min="26" max="26" width="5.6640625" bestFit="1" customWidth="1"/>
    <col min="27" max="27" width="5.1640625" bestFit="1" customWidth="1"/>
    <col min="28" max="28" width="5" bestFit="1" customWidth="1"/>
    <col min="29" max="29" width="4.83203125" bestFit="1" customWidth="1"/>
    <col min="30" max="30" width="5.1640625" style="16" bestFit="1" customWidth="1"/>
    <col min="31" max="31" width="5.1640625" style="5" bestFit="1" customWidth="1"/>
    <col min="32" max="32" width="5" style="5" bestFit="1" customWidth="1"/>
    <col min="33" max="33" width="4.83203125" style="17" bestFit="1" customWidth="1"/>
    <col min="34" max="34" width="5.1640625" style="16" bestFit="1" customWidth="1"/>
    <col min="35" max="35" width="5.1640625" style="5" bestFit="1" customWidth="1"/>
    <col min="36" max="36" width="5" style="5" bestFit="1" customWidth="1"/>
    <col min="37" max="37" width="4.83203125" style="17" bestFit="1" customWidth="1"/>
    <col min="38" max="39" width="5.1640625" bestFit="1" customWidth="1"/>
    <col min="40" max="40" width="5" bestFit="1" customWidth="1"/>
    <col min="41" max="41" width="4.83203125" bestFit="1" customWidth="1"/>
  </cols>
  <sheetData>
    <row r="1" spans="1:41">
      <c r="A1" s="20" t="s">
        <v>0</v>
      </c>
      <c r="B1" s="22" t="s">
        <v>43</v>
      </c>
      <c r="C1" s="22" t="s">
        <v>44</v>
      </c>
      <c r="D1" s="21" t="s">
        <v>57</v>
      </c>
      <c r="E1" s="100" t="s">
        <v>58</v>
      </c>
      <c r="F1" s="23" t="s">
        <v>59</v>
      </c>
      <c r="G1" s="18" t="s">
        <v>88</v>
      </c>
      <c r="H1" s="24" t="s">
        <v>60</v>
      </c>
      <c r="I1" s="24" t="s">
        <v>94</v>
      </c>
      <c r="J1" s="24" t="s">
        <v>49</v>
      </c>
      <c r="K1" s="98" t="s">
        <v>47</v>
      </c>
      <c r="L1" s="23" t="s">
        <v>45</v>
      </c>
      <c r="M1" s="89" t="s">
        <v>1</v>
      </c>
      <c r="N1" s="105" t="s">
        <v>65</v>
      </c>
      <c r="O1" s="18" t="s">
        <v>61</v>
      </c>
      <c r="P1" s="23" t="s">
        <v>2</v>
      </c>
      <c r="Q1" s="18" t="s">
        <v>66</v>
      </c>
      <c r="R1" s="23" t="s">
        <v>62</v>
      </c>
      <c r="S1" s="33" t="s">
        <v>68</v>
      </c>
      <c r="T1" s="23" t="s">
        <v>46</v>
      </c>
      <c r="U1" s="23" t="s">
        <v>47</v>
      </c>
      <c r="V1" s="23" t="s">
        <v>70</v>
      </c>
      <c r="W1" s="23" t="s">
        <v>71</v>
      </c>
      <c r="X1" s="19" t="s">
        <v>72</v>
      </c>
      <c r="Y1" s="23" t="s">
        <v>73</v>
      </c>
      <c r="Z1" s="18" t="s">
        <v>53</v>
      </c>
      <c r="AA1" s="18" t="s">
        <v>52</v>
      </c>
      <c r="AB1" s="18" t="s">
        <v>50</v>
      </c>
      <c r="AC1" s="18" t="s">
        <v>51</v>
      </c>
      <c r="AD1" s="33" t="s">
        <v>54</v>
      </c>
      <c r="AE1" s="19" t="s">
        <v>52</v>
      </c>
      <c r="AF1" s="19" t="s">
        <v>50</v>
      </c>
      <c r="AG1" s="34" t="s">
        <v>51</v>
      </c>
      <c r="AH1" s="33" t="s">
        <v>55</v>
      </c>
      <c r="AI1" s="19" t="s">
        <v>52</v>
      </c>
      <c r="AJ1" s="19" t="s">
        <v>50</v>
      </c>
      <c r="AK1" s="34" t="s">
        <v>51</v>
      </c>
      <c r="AL1" s="18" t="s">
        <v>56</v>
      </c>
      <c r="AM1" s="18" t="s">
        <v>52</v>
      </c>
      <c r="AN1" s="18" t="s">
        <v>50</v>
      </c>
      <c r="AO1" s="25" t="s">
        <v>51</v>
      </c>
    </row>
    <row r="2" spans="1:41">
      <c r="A2" s="47" t="s">
        <v>130</v>
      </c>
      <c r="B2" s="1">
        <v>13</v>
      </c>
      <c r="C2" s="1">
        <v>1</v>
      </c>
      <c r="D2" s="12">
        <v>60</v>
      </c>
      <c r="E2" s="35">
        <v>40</v>
      </c>
      <c r="F2" s="13">
        <v>0</v>
      </c>
      <c r="G2" s="12"/>
      <c r="H2" s="13"/>
      <c r="I2" s="13" t="s">
        <v>63</v>
      </c>
      <c r="J2" s="13">
        <v>1</v>
      </c>
      <c r="K2" s="62" t="s">
        <v>74</v>
      </c>
      <c r="L2" s="13">
        <v>1</v>
      </c>
      <c r="M2" s="71">
        <f>AVERAGE('[1]End point'!E22,'[1]End point'!G22)</f>
        <v>49.539699999999996</v>
      </c>
      <c r="N2" s="69">
        <f>M2*100/1000</f>
        <v>4.9539699999999991</v>
      </c>
      <c r="P2" s="44">
        <v>6.3819999999999997</v>
      </c>
      <c r="Q2" s="32">
        <f t="shared" ref="Q2:Q13" si="0">P2*50</f>
        <v>319.09999999999997</v>
      </c>
      <c r="R2" s="63"/>
      <c r="S2" s="35">
        <v>2.1</v>
      </c>
      <c r="T2" s="56">
        <v>2</v>
      </c>
      <c r="U2" s="56" t="s">
        <v>48</v>
      </c>
      <c r="V2" s="56"/>
      <c r="W2" s="56"/>
      <c r="X2" s="76"/>
      <c r="Y2" s="56"/>
      <c r="Z2" s="2"/>
      <c r="AA2" s="2"/>
      <c r="AB2" s="2"/>
      <c r="AC2" s="2"/>
      <c r="AD2" s="26"/>
      <c r="AE2" s="2"/>
      <c r="AF2" s="2"/>
      <c r="AG2" s="27"/>
      <c r="AH2" s="26"/>
      <c r="AI2" s="2"/>
      <c r="AJ2" s="2"/>
      <c r="AK2" s="27"/>
      <c r="AL2" s="2"/>
      <c r="AM2" s="2"/>
      <c r="AN2" s="2"/>
      <c r="AO2" s="27"/>
    </row>
    <row r="3" spans="1:41">
      <c r="C3" s="3">
        <v>2</v>
      </c>
      <c r="D3" s="6">
        <v>40</v>
      </c>
      <c r="E3" s="36">
        <v>55</v>
      </c>
      <c r="F3" s="63">
        <v>5</v>
      </c>
      <c r="G3" s="64"/>
      <c r="H3" s="14"/>
      <c r="I3" s="106"/>
      <c r="J3" s="106">
        <v>2</v>
      </c>
      <c r="K3" s="61" t="s">
        <v>74</v>
      </c>
      <c r="L3" s="63">
        <v>2</v>
      </c>
      <c r="M3" s="71">
        <f>AVERAGE('[1]End point'!E23,'[1]End point'!G23)</f>
        <v>53.366900000000001</v>
      </c>
      <c r="N3" s="69">
        <f t="shared" ref="N3:N66" si="1">M3*100/1000</f>
        <v>5.3366900000000008</v>
      </c>
      <c r="P3" s="44">
        <v>16.329999999999998</v>
      </c>
      <c r="Q3" s="32">
        <f t="shared" si="0"/>
        <v>816.49999999999989</v>
      </c>
      <c r="R3" s="63"/>
      <c r="S3" s="36">
        <v>2.14</v>
      </c>
      <c r="T3" s="57"/>
      <c r="U3" s="57" t="s">
        <v>48</v>
      </c>
      <c r="V3" s="57"/>
      <c r="W3" s="57"/>
      <c r="X3" s="77"/>
      <c r="Y3" s="57"/>
      <c r="Z3" s="5"/>
      <c r="AA3" s="5"/>
      <c r="AB3" s="5"/>
      <c r="AC3" s="5"/>
      <c r="AL3" s="5"/>
      <c r="AM3" s="5"/>
      <c r="AN3" s="5"/>
      <c r="AO3" s="17"/>
    </row>
    <row r="4" spans="1:41">
      <c r="C4" s="3">
        <v>3</v>
      </c>
      <c r="D4" s="6">
        <v>40</v>
      </c>
      <c r="E4" s="36">
        <v>55</v>
      </c>
      <c r="F4" s="63">
        <v>5</v>
      </c>
      <c r="G4" s="30"/>
      <c r="H4" s="14"/>
      <c r="I4" s="106"/>
      <c r="J4" s="106">
        <v>3</v>
      </c>
      <c r="K4" s="61" t="s">
        <v>74</v>
      </c>
      <c r="L4" s="63">
        <v>3</v>
      </c>
      <c r="M4" s="71">
        <f>AVERAGE('[1]End point'!E24:F24)</f>
        <v>77.436000000000007</v>
      </c>
      <c r="N4" s="69">
        <f t="shared" si="1"/>
        <v>7.7436000000000007</v>
      </c>
      <c r="P4" s="44">
        <v>12.35</v>
      </c>
      <c r="Q4" s="32">
        <f t="shared" si="0"/>
        <v>617.5</v>
      </c>
      <c r="R4" s="63"/>
      <c r="S4" s="36">
        <v>2</v>
      </c>
      <c r="T4" s="57"/>
      <c r="U4" s="57" t="s">
        <v>48</v>
      </c>
      <c r="V4" s="57"/>
      <c r="W4" s="57"/>
      <c r="X4" s="77"/>
      <c r="Y4" s="57"/>
      <c r="Z4" s="5"/>
      <c r="AA4" s="5"/>
      <c r="AB4" s="5"/>
      <c r="AC4" s="5"/>
      <c r="AL4" s="5"/>
      <c r="AM4" s="5"/>
      <c r="AN4" s="5"/>
      <c r="AO4" s="17"/>
    </row>
    <row r="5" spans="1:41">
      <c r="A5" s="10"/>
      <c r="C5" s="14">
        <v>4</v>
      </c>
      <c r="D5" s="6">
        <v>40</v>
      </c>
      <c r="E5" s="36">
        <v>55</v>
      </c>
      <c r="F5" s="63">
        <v>5</v>
      </c>
      <c r="G5" s="30"/>
      <c r="H5" s="14"/>
      <c r="I5" s="106"/>
      <c r="J5" s="106">
        <v>4</v>
      </c>
      <c r="K5" s="61" t="s">
        <v>74</v>
      </c>
      <c r="L5" s="63">
        <v>4</v>
      </c>
      <c r="M5" s="71">
        <f>AVERAGE('[1]End point'!F25:G25)</f>
        <v>55.988500000000002</v>
      </c>
      <c r="N5" s="69">
        <f t="shared" si="1"/>
        <v>5.5988500000000005</v>
      </c>
      <c r="P5" s="44">
        <v>21.13</v>
      </c>
      <c r="Q5" s="32">
        <f t="shared" si="0"/>
        <v>1056.5</v>
      </c>
      <c r="R5" s="63"/>
      <c r="S5" s="36">
        <v>2.16</v>
      </c>
      <c r="T5" s="57"/>
      <c r="U5" s="57" t="s">
        <v>48</v>
      </c>
      <c r="V5" s="57"/>
      <c r="W5" s="57"/>
      <c r="X5" s="77"/>
      <c r="Y5" s="57"/>
      <c r="Z5" s="5"/>
      <c r="AA5" s="5"/>
      <c r="AB5" s="5"/>
      <c r="AC5" s="5"/>
      <c r="AL5" s="5"/>
      <c r="AM5" s="5"/>
      <c r="AN5" s="5"/>
      <c r="AO5" s="17"/>
    </row>
    <row r="6" spans="1:41">
      <c r="A6" s="10"/>
      <c r="C6" s="14">
        <v>5</v>
      </c>
      <c r="D6" s="6">
        <v>50</v>
      </c>
      <c r="E6" s="36">
        <v>45</v>
      </c>
      <c r="F6" s="63">
        <v>5</v>
      </c>
      <c r="G6" s="30"/>
      <c r="H6" s="14"/>
      <c r="I6" s="106"/>
      <c r="J6" s="106">
        <v>5</v>
      </c>
      <c r="K6" s="61" t="s">
        <v>74</v>
      </c>
      <c r="L6" s="63">
        <v>5</v>
      </c>
      <c r="M6" s="71">
        <f>AVERAGE('[1]End point'!E26,'[1]End point'!G26)</f>
        <v>102.7717</v>
      </c>
      <c r="N6" s="69">
        <f t="shared" si="1"/>
        <v>10.27717</v>
      </c>
      <c r="P6" s="44">
        <v>28.27</v>
      </c>
      <c r="Q6" s="32">
        <f t="shared" si="0"/>
        <v>1413.5</v>
      </c>
      <c r="R6" s="63"/>
      <c r="S6" s="36">
        <v>1.95</v>
      </c>
      <c r="T6" s="57"/>
      <c r="U6" s="57" t="s">
        <v>48</v>
      </c>
      <c r="V6" s="57"/>
      <c r="W6" s="57"/>
      <c r="X6" s="77"/>
      <c r="Y6" s="57"/>
      <c r="Z6" s="5"/>
      <c r="AA6" s="5"/>
      <c r="AB6" s="5"/>
      <c r="AC6" s="5"/>
      <c r="AL6" s="5"/>
      <c r="AM6" s="5"/>
      <c r="AN6" s="5"/>
      <c r="AO6" s="17"/>
    </row>
    <row r="7" spans="1:41">
      <c r="A7" s="10"/>
      <c r="C7" s="14">
        <v>6</v>
      </c>
      <c r="D7" s="6">
        <v>70</v>
      </c>
      <c r="E7" s="36">
        <v>25</v>
      </c>
      <c r="F7" s="63">
        <v>5</v>
      </c>
      <c r="G7" s="30"/>
      <c r="H7" s="14"/>
      <c r="I7" s="106"/>
      <c r="J7" s="106">
        <v>6</v>
      </c>
      <c r="K7" s="61" t="s">
        <v>74</v>
      </c>
      <c r="L7" s="63">
        <v>6</v>
      </c>
      <c r="M7" s="71">
        <v>125.39</v>
      </c>
      <c r="N7" s="69">
        <f t="shared" si="1"/>
        <v>12.539</v>
      </c>
      <c r="P7" s="44">
        <v>19.09</v>
      </c>
      <c r="Q7" s="32">
        <f t="shared" si="0"/>
        <v>954.5</v>
      </c>
      <c r="R7" s="63"/>
      <c r="S7" s="36">
        <v>1.99</v>
      </c>
      <c r="T7" s="57"/>
      <c r="U7" s="57" t="s">
        <v>48</v>
      </c>
      <c r="V7" s="57"/>
      <c r="W7" s="57"/>
      <c r="X7" s="77"/>
      <c r="Y7" s="57"/>
      <c r="Z7" s="5"/>
      <c r="AA7" s="5"/>
      <c r="AB7" s="5"/>
      <c r="AC7" s="5"/>
      <c r="AL7" s="5"/>
      <c r="AM7" s="5"/>
      <c r="AN7" s="5"/>
      <c r="AO7" s="17"/>
    </row>
    <row r="8" spans="1:41">
      <c r="A8" s="10"/>
      <c r="C8" s="14">
        <v>7</v>
      </c>
      <c r="D8" s="6">
        <v>75</v>
      </c>
      <c r="E8" s="36">
        <v>20</v>
      </c>
      <c r="F8" s="63">
        <v>5</v>
      </c>
      <c r="G8" s="64"/>
      <c r="H8" s="14"/>
      <c r="I8" s="106"/>
      <c r="J8" s="106">
        <v>7</v>
      </c>
      <c r="K8" s="61" t="s">
        <v>74</v>
      </c>
      <c r="L8" s="63">
        <v>7</v>
      </c>
      <c r="M8" s="71">
        <f>AVERAGE('[1]End point'!E28:G28)</f>
        <v>105.56706666666668</v>
      </c>
      <c r="N8" s="69">
        <f t="shared" si="1"/>
        <v>10.556706666666667</v>
      </c>
      <c r="P8" s="44">
        <v>20.8</v>
      </c>
      <c r="Q8" s="32">
        <f t="shared" si="0"/>
        <v>1040</v>
      </c>
      <c r="R8" s="63"/>
      <c r="S8" s="36">
        <v>1.93</v>
      </c>
      <c r="T8" s="57"/>
      <c r="U8" s="57" t="s">
        <v>48</v>
      </c>
      <c r="V8" s="57"/>
      <c r="W8" s="57"/>
      <c r="X8" s="77"/>
      <c r="Y8" s="57"/>
      <c r="Z8" s="5"/>
      <c r="AA8" s="5"/>
      <c r="AB8" s="5"/>
      <c r="AC8" s="5"/>
      <c r="AL8" s="5"/>
      <c r="AM8" s="5"/>
      <c r="AN8" s="5"/>
      <c r="AO8" s="17"/>
    </row>
    <row r="9" spans="1:41">
      <c r="A9" s="10"/>
      <c r="C9" s="14">
        <v>8</v>
      </c>
      <c r="D9" s="6">
        <v>75</v>
      </c>
      <c r="E9" s="36">
        <v>20</v>
      </c>
      <c r="F9" s="63">
        <v>5</v>
      </c>
      <c r="G9" s="64"/>
      <c r="H9" s="14"/>
      <c r="I9" s="106"/>
      <c r="J9" s="106">
        <v>8</v>
      </c>
      <c r="K9" s="61" t="s">
        <v>74</v>
      </c>
      <c r="L9" s="63">
        <v>8</v>
      </c>
      <c r="M9" s="71">
        <f>AVERAGE('[1]End point'!F29:G29)</f>
        <v>86.922899999999998</v>
      </c>
      <c r="N9" s="69">
        <f t="shared" si="1"/>
        <v>8.6922899999999998</v>
      </c>
      <c r="P9" s="44">
        <v>25.12</v>
      </c>
      <c r="Q9" s="32">
        <f t="shared" si="0"/>
        <v>1256</v>
      </c>
      <c r="R9" s="63"/>
      <c r="S9" s="36">
        <v>1.91</v>
      </c>
      <c r="T9" s="57"/>
      <c r="U9" s="57" t="s">
        <v>48</v>
      </c>
      <c r="V9" s="57"/>
      <c r="W9" s="57"/>
      <c r="X9" s="77"/>
      <c r="Y9" s="57"/>
      <c r="Z9" s="5"/>
      <c r="AA9" s="5"/>
      <c r="AB9" s="5"/>
      <c r="AC9" s="5"/>
      <c r="AL9" s="5"/>
      <c r="AM9" s="5"/>
      <c r="AN9" s="5"/>
      <c r="AO9" s="17"/>
    </row>
    <row r="10" spans="1:41">
      <c r="A10" s="10"/>
      <c r="C10" s="14">
        <v>9</v>
      </c>
      <c r="D10" s="6">
        <v>80</v>
      </c>
      <c r="E10" s="36">
        <v>15</v>
      </c>
      <c r="F10" s="63">
        <v>5</v>
      </c>
      <c r="G10" s="64"/>
      <c r="H10" s="14"/>
      <c r="I10" s="106"/>
      <c r="J10" s="106">
        <v>9</v>
      </c>
      <c r="K10" s="61" t="s">
        <v>74</v>
      </c>
      <c r="L10" s="63">
        <v>9</v>
      </c>
      <c r="M10" s="71">
        <f>AVERAGE('[1]End point'!I22:J22)</f>
        <v>99.486899999999991</v>
      </c>
      <c r="N10" s="69">
        <f t="shared" si="1"/>
        <v>9.9486899999999991</v>
      </c>
      <c r="P10" s="44">
        <v>63.17</v>
      </c>
      <c r="Q10" s="32">
        <f t="shared" si="0"/>
        <v>3158.5</v>
      </c>
      <c r="R10" s="63"/>
      <c r="S10" s="36">
        <v>2.1</v>
      </c>
      <c r="T10" s="57"/>
      <c r="U10" s="57" t="s">
        <v>48</v>
      </c>
      <c r="V10" s="57"/>
      <c r="W10" s="57"/>
      <c r="X10" s="77"/>
      <c r="Y10" s="57"/>
      <c r="Z10" s="5"/>
      <c r="AA10" s="5"/>
      <c r="AB10" s="5"/>
      <c r="AC10" s="5"/>
      <c r="AL10" s="5"/>
      <c r="AM10" s="5"/>
      <c r="AN10" s="5"/>
      <c r="AO10" s="17"/>
    </row>
    <row r="11" spans="1:41">
      <c r="A11" s="10"/>
      <c r="C11" s="14">
        <v>10</v>
      </c>
      <c r="D11" s="6">
        <v>85</v>
      </c>
      <c r="E11" s="36">
        <v>10</v>
      </c>
      <c r="F11" s="63">
        <v>5</v>
      </c>
      <c r="G11" s="64"/>
      <c r="H11" s="14"/>
      <c r="I11" s="106"/>
      <c r="J11" s="106">
        <v>10</v>
      </c>
      <c r="K11" s="61" t="s">
        <v>74</v>
      </c>
      <c r="L11" s="63">
        <v>10</v>
      </c>
      <c r="M11" s="71">
        <f>AVERAGE('[1]End point'!H23:I23)</f>
        <v>91.714399999999998</v>
      </c>
      <c r="N11" s="69">
        <f t="shared" si="1"/>
        <v>9.1714400000000005</v>
      </c>
      <c r="P11" s="44">
        <v>72.099999999999994</v>
      </c>
      <c r="Q11" s="32">
        <f t="shared" si="0"/>
        <v>3604.9999999999995</v>
      </c>
      <c r="R11" s="63"/>
      <c r="S11" s="36">
        <v>2.0499999999999998</v>
      </c>
      <c r="T11" s="57"/>
      <c r="U11" s="57" t="s">
        <v>48</v>
      </c>
      <c r="V11" s="57"/>
      <c r="W11" s="57"/>
      <c r="X11" s="77"/>
      <c r="Y11" s="57"/>
      <c r="Z11" s="5"/>
      <c r="AA11" s="5"/>
      <c r="AB11" s="5"/>
      <c r="AC11" s="5"/>
      <c r="AL11" s="5"/>
      <c r="AM11" s="5"/>
      <c r="AN11" s="5"/>
      <c r="AO11" s="17"/>
    </row>
    <row r="12" spans="1:41">
      <c r="A12" s="10"/>
      <c r="C12" s="65">
        <v>11</v>
      </c>
      <c r="D12" s="66">
        <v>85</v>
      </c>
      <c r="E12" s="70">
        <v>10</v>
      </c>
      <c r="F12" s="65">
        <v>5</v>
      </c>
      <c r="G12" s="66"/>
      <c r="H12" s="65"/>
      <c r="I12" s="65"/>
      <c r="J12" s="65">
        <v>11</v>
      </c>
      <c r="K12" s="70" t="s">
        <v>74</v>
      </c>
      <c r="L12" s="65">
        <v>11</v>
      </c>
      <c r="M12" s="81">
        <f>AVERAGE('[1]End point'!H24:I24)</f>
        <v>116.60809999999999</v>
      </c>
      <c r="N12" s="82">
        <f t="shared" si="1"/>
        <v>11.66081</v>
      </c>
      <c r="P12" s="44">
        <v>55.07</v>
      </c>
      <c r="Q12" s="32">
        <f t="shared" si="0"/>
        <v>2753.5</v>
      </c>
      <c r="R12" s="63"/>
      <c r="S12" s="36">
        <v>2.06</v>
      </c>
      <c r="T12" s="57"/>
      <c r="U12" s="57" t="s">
        <v>48</v>
      </c>
      <c r="V12" s="57"/>
      <c r="W12" s="57"/>
      <c r="X12" s="77"/>
      <c r="Y12" s="57"/>
      <c r="Z12" s="5"/>
      <c r="AA12" s="5"/>
      <c r="AB12" s="5"/>
      <c r="AC12" s="5"/>
      <c r="AL12" s="5"/>
      <c r="AM12" s="5"/>
      <c r="AN12" s="5"/>
      <c r="AO12" s="17"/>
    </row>
    <row r="13" spans="1:41">
      <c r="A13" s="10"/>
      <c r="C13" s="65">
        <v>12</v>
      </c>
      <c r="D13" s="66">
        <v>85</v>
      </c>
      <c r="E13" s="70">
        <v>10</v>
      </c>
      <c r="F13" s="65">
        <v>5</v>
      </c>
      <c r="G13" s="66"/>
      <c r="H13" s="65"/>
      <c r="I13" s="65"/>
      <c r="J13" s="65">
        <v>12</v>
      </c>
      <c r="K13" s="70" t="s">
        <v>74</v>
      </c>
      <c r="L13" s="65">
        <v>12</v>
      </c>
      <c r="M13" s="81">
        <f>AVERAGE('[1]End point'!H25:J25)</f>
        <v>92.637333333333331</v>
      </c>
      <c r="N13" s="82">
        <f t="shared" si="1"/>
        <v>9.2637333333333327</v>
      </c>
      <c r="O13" s="31">
        <f>SUM(N2:N13)</f>
        <v>105.74295000000001</v>
      </c>
      <c r="P13" s="44">
        <v>26.62</v>
      </c>
      <c r="Q13" s="32">
        <f t="shared" si="0"/>
        <v>1331</v>
      </c>
      <c r="R13" s="44">
        <f>SUM(Q2:Q13)/1000</f>
        <v>18.3216</v>
      </c>
      <c r="S13" s="36">
        <v>2.14</v>
      </c>
      <c r="T13" s="57"/>
      <c r="U13" s="57" t="s">
        <v>48</v>
      </c>
      <c r="V13" s="57"/>
      <c r="W13" s="57"/>
      <c r="X13" s="77"/>
      <c r="Y13" s="57"/>
      <c r="Z13" s="5"/>
      <c r="AA13" s="5"/>
      <c r="AB13" s="5"/>
      <c r="AC13" s="5"/>
      <c r="AL13" s="5"/>
      <c r="AM13" s="5"/>
      <c r="AN13" s="5"/>
      <c r="AO13" s="17"/>
    </row>
    <row r="14" spans="1:41">
      <c r="A14" s="10"/>
      <c r="C14" s="65">
        <v>13</v>
      </c>
      <c r="D14" s="66">
        <v>85</v>
      </c>
      <c r="E14" s="70">
        <v>10</v>
      </c>
      <c r="F14" s="65">
        <v>5</v>
      </c>
      <c r="G14" s="66"/>
      <c r="H14" s="65"/>
      <c r="I14" s="65"/>
      <c r="J14" s="65">
        <v>13</v>
      </c>
      <c r="K14" s="99" t="s">
        <v>74</v>
      </c>
      <c r="S14" s="16"/>
      <c r="T14" s="57"/>
      <c r="U14" s="57"/>
      <c r="V14" s="57"/>
      <c r="W14" s="57"/>
      <c r="X14" s="77"/>
      <c r="Y14" s="57"/>
      <c r="Z14" s="5"/>
      <c r="AA14" s="5"/>
      <c r="AB14" s="5"/>
      <c r="AC14" s="5"/>
      <c r="AL14" s="5"/>
      <c r="AM14" s="5"/>
      <c r="AN14" s="5"/>
      <c r="AO14" s="17"/>
    </row>
    <row r="15" spans="1:41">
      <c r="A15" s="47" t="s">
        <v>131</v>
      </c>
      <c r="B15" s="1">
        <v>4</v>
      </c>
      <c r="C15" s="67">
        <v>1</v>
      </c>
      <c r="D15" s="68">
        <v>80</v>
      </c>
      <c r="E15" s="83">
        <v>20</v>
      </c>
      <c r="F15" s="67">
        <v>0</v>
      </c>
      <c r="G15" s="68"/>
      <c r="H15" s="67" t="s">
        <v>76</v>
      </c>
      <c r="I15" s="67"/>
      <c r="J15" s="67">
        <v>14</v>
      </c>
      <c r="K15" s="66" t="s">
        <v>74</v>
      </c>
      <c r="L15" s="67">
        <v>1</v>
      </c>
      <c r="M15" s="84">
        <v>62.88</v>
      </c>
      <c r="N15" s="85">
        <f t="shared" si="1"/>
        <v>6.2880000000000003</v>
      </c>
      <c r="O15" s="2"/>
      <c r="P15" s="45">
        <v>61.58</v>
      </c>
      <c r="Q15" s="38">
        <f t="shared" ref="Q15:Q24" si="2">P15*50</f>
        <v>3079</v>
      </c>
      <c r="R15" s="13"/>
      <c r="S15" s="35">
        <v>2.0499999999999998</v>
      </c>
      <c r="T15" s="56"/>
      <c r="U15" s="56" t="s">
        <v>48</v>
      </c>
      <c r="V15" s="56"/>
      <c r="W15" s="56"/>
      <c r="X15" s="76"/>
      <c r="Y15" s="56"/>
      <c r="Z15" s="2"/>
      <c r="AA15" s="2"/>
      <c r="AB15" s="2"/>
      <c r="AC15" s="2"/>
      <c r="AD15" s="26"/>
      <c r="AE15" s="2"/>
      <c r="AF15" s="2"/>
      <c r="AG15" s="27"/>
      <c r="AH15" s="26"/>
      <c r="AI15" s="2"/>
      <c r="AJ15" s="2"/>
      <c r="AK15" s="27"/>
      <c r="AL15" s="2"/>
      <c r="AM15" s="2"/>
      <c r="AN15" s="2"/>
      <c r="AO15" s="27"/>
    </row>
    <row r="16" spans="1:41">
      <c r="C16" s="65">
        <v>2</v>
      </c>
      <c r="D16" s="66">
        <v>80</v>
      </c>
      <c r="E16" s="70">
        <v>15</v>
      </c>
      <c r="F16" s="65">
        <v>5</v>
      </c>
      <c r="G16" s="66"/>
      <c r="H16" s="65"/>
      <c r="I16" s="65"/>
      <c r="J16" s="65">
        <v>15</v>
      </c>
      <c r="K16" s="66" t="s">
        <v>74</v>
      </c>
      <c r="L16" s="65">
        <v>2</v>
      </c>
      <c r="M16" s="81">
        <v>81.92</v>
      </c>
      <c r="N16" s="82">
        <f t="shared" si="1"/>
        <v>8.1920000000000002</v>
      </c>
      <c r="P16" s="44">
        <v>90.93</v>
      </c>
      <c r="Q16" s="32">
        <f t="shared" si="2"/>
        <v>4546.5</v>
      </c>
      <c r="R16" s="63"/>
      <c r="S16" s="36">
        <v>2.06</v>
      </c>
      <c r="T16" s="57"/>
      <c r="U16" s="57" t="s">
        <v>48</v>
      </c>
      <c r="V16" s="57"/>
      <c r="W16" s="57"/>
      <c r="X16" s="77"/>
      <c r="Y16" s="57"/>
      <c r="Z16" s="5"/>
      <c r="AA16" s="5"/>
      <c r="AB16" s="5"/>
      <c r="AC16" s="5"/>
      <c r="AL16" s="5"/>
      <c r="AM16" s="5"/>
      <c r="AN16" s="5"/>
      <c r="AO16" s="17"/>
    </row>
    <row r="17" spans="1:41">
      <c r="C17" s="65">
        <v>3</v>
      </c>
      <c r="D17" s="66">
        <v>75</v>
      </c>
      <c r="E17" s="70">
        <v>20</v>
      </c>
      <c r="F17" s="65">
        <v>5</v>
      </c>
      <c r="G17" s="66"/>
      <c r="H17" s="65"/>
      <c r="I17" s="65"/>
      <c r="J17" s="65">
        <v>16</v>
      </c>
      <c r="K17" s="66" t="s">
        <v>74</v>
      </c>
      <c r="L17" s="65">
        <v>3</v>
      </c>
      <c r="M17" s="81">
        <v>84.37</v>
      </c>
      <c r="N17" s="82">
        <f t="shared" si="1"/>
        <v>8.4369999999999994</v>
      </c>
      <c r="P17" s="44">
        <v>73.150000000000006</v>
      </c>
      <c r="Q17" s="32">
        <f t="shared" si="2"/>
        <v>3657.5000000000005</v>
      </c>
      <c r="R17" s="63"/>
      <c r="S17" s="36">
        <v>2.02</v>
      </c>
      <c r="T17" s="57"/>
      <c r="U17" s="57" t="s">
        <v>48</v>
      </c>
      <c r="V17" s="57"/>
      <c r="W17" s="57"/>
      <c r="X17" s="77"/>
      <c r="Y17" s="57"/>
      <c r="Z17" s="5"/>
      <c r="AA17" s="5"/>
      <c r="AB17" s="5"/>
      <c r="AC17" s="5"/>
      <c r="AL17" s="5"/>
      <c r="AM17" s="5"/>
      <c r="AN17" s="5"/>
      <c r="AO17" s="17"/>
    </row>
    <row r="18" spans="1:41">
      <c r="C18" s="65">
        <v>4</v>
      </c>
      <c r="D18" s="66">
        <v>70</v>
      </c>
      <c r="E18" s="70">
        <v>25</v>
      </c>
      <c r="F18" s="65">
        <v>5</v>
      </c>
      <c r="G18" s="75"/>
      <c r="H18" s="65"/>
      <c r="I18" s="65"/>
      <c r="J18" s="65">
        <v>17</v>
      </c>
      <c r="K18" s="66" t="s">
        <v>74</v>
      </c>
      <c r="L18" s="63">
        <v>4</v>
      </c>
      <c r="M18" s="71">
        <v>94.99</v>
      </c>
      <c r="N18" s="69">
        <f t="shared" si="1"/>
        <v>9.4990000000000006</v>
      </c>
      <c r="P18" s="44">
        <v>68.34</v>
      </c>
      <c r="Q18" s="32">
        <f t="shared" si="2"/>
        <v>3417</v>
      </c>
      <c r="R18" s="63"/>
      <c r="S18" s="36">
        <v>2.02</v>
      </c>
      <c r="T18" s="57"/>
      <c r="U18" s="57" t="s">
        <v>48</v>
      </c>
      <c r="V18" s="57"/>
      <c r="W18" s="57"/>
      <c r="X18" s="77"/>
      <c r="Y18" s="57"/>
      <c r="Z18" s="5"/>
      <c r="AA18" s="5"/>
      <c r="AB18" s="5"/>
      <c r="AC18" s="5"/>
      <c r="AL18" s="5"/>
      <c r="AM18" s="5"/>
      <c r="AN18" s="5"/>
      <c r="AO18" s="17"/>
    </row>
    <row r="19" spans="1:41">
      <c r="C19" s="14">
        <v>5</v>
      </c>
      <c r="D19" s="64">
        <v>70</v>
      </c>
      <c r="E19" s="16">
        <v>25</v>
      </c>
      <c r="F19" s="63">
        <v>5</v>
      </c>
      <c r="G19" s="30"/>
      <c r="J19" s="107">
        <v>18</v>
      </c>
      <c r="K19" s="11" t="s">
        <v>74</v>
      </c>
      <c r="L19" s="63">
        <v>5</v>
      </c>
      <c r="M19" s="71">
        <v>107.47</v>
      </c>
      <c r="N19" s="69">
        <f t="shared" si="1"/>
        <v>10.747</v>
      </c>
      <c r="P19" s="44">
        <v>116.3</v>
      </c>
      <c r="Q19" s="32">
        <f t="shared" si="2"/>
        <v>5815</v>
      </c>
      <c r="R19" s="63"/>
      <c r="S19" s="36">
        <v>2.0699999999999998</v>
      </c>
      <c r="T19" s="57"/>
      <c r="U19" s="57" t="s">
        <v>48</v>
      </c>
      <c r="V19" s="57"/>
      <c r="W19" s="57"/>
      <c r="X19" s="77"/>
      <c r="Y19" s="57"/>
      <c r="Z19" s="5"/>
      <c r="AA19" s="5"/>
      <c r="AB19" s="5"/>
      <c r="AC19" s="5"/>
      <c r="AL19" s="5"/>
      <c r="AM19" s="5"/>
      <c r="AN19" s="5"/>
      <c r="AO19" s="17"/>
    </row>
    <row r="20" spans="1:41">
      <c r="C20" s="14">
        <v>6</v>
      </c>
      <c r="D20" s="64">
        <v>60</v>
      </c>
      <c r="E20" s="16">
        <v>30</v>
      </c>
      <c r="F20" s="63">
        <v>10</v>
      </c>
      <c r="G20" s="30"/>
      <c r="J20" s="107">
        <v>19</v>
      </c>
      <c r="K20" s="11" t="s">
        <v>74</v>
      </c>
      <c r="L20" s="63">
        <v>6</v>
      </c>
      <c r="M20" s="71">
        <v>74.33</v>
      </c>
      <c r="N20" s="69">
        <f t="shared" si="1"/>
        <v>7.4329999999999998</v>
      </c>
      <c r="P20" s="44">
        <v>65.73</v>
      </c>
      <c r="Q20" s="32">
        <f t="shared" si="2"/>
        <v>3286.5</v>
      </c>
      <c r="R20" s="63"/>
      <c r="S20" s="36">
        <v>2.13</v>
      </c>
      <c r="T20" s="57"/>
      <c r="U20" s="57" t="s">
        <v>48</v>
      </c>
      <c r="V20" s="57"/>
      <c r="W20" s="57"/>
      <c r="X20" s="77"/>
      <c r="Y20" s="57"/>
      <c r="Z20" s="5"/>
      <c r="AA20" s="5"/>
      <c r="AB20" s="5"/>
      <c r="AC20" s="5"/>
      <c r="AL20" s="5"/>
      <c r="AM20" s="5"/>
      <c r="AN20" s="5"/>
      <c r="AO20" s="17"/>
    </row>
    <row r="21" spans="1:41">
      <c r="C21" s="14">
        <v>7</v>
      </c>
      <c r="D21" s="64">
        <v>50</v>
      </c>
      <c r="E21" s="16">
        <v>40</v>
      </c>
      <c r="F21" s="63">
        <v>10</v>
      </c>
      <c r="G21" s="30"/>
      <c r="J21" s="107">
        <v>20</v>
      </c>
      <c r="K21" s="11" t="s">
        <v>74</v>
      </c>
      <c r="L21" s="63">
        <v>7</v>
      </c>
      <c r="M21" s="71">
        <v>71.95</v>
      </c>
      <c r="N21" s="69">
        <f t="shared" si="1"/>
        <v>7.1950000000000003</v>
      </c>
      <c r="P21" s="44">
        <v>73.08</v>
      </c>
      <c r="Q21" s="32">
        <f t="shared" si="2"/>
        <v>3654</v>
      </c>
      <c r="R21" s="63"/>
      <c r="S21" s="36">
        <v>2.08</v>
      </c>
      <c r="T21" s="57"/>
      <c r="U21" s="57" t="s">
        <v>48</v>
      </c>
      <c r="V21" s="57"/>
      <c r="W21" s="57"/>
      <c r="X21" s="77"/>
      <c r="Y21" s="57"/>
      <c r="Z21" s="5"/>
      <c r="AA21" s="5"/>
      <c r="AB21" s="5"/>
      <c r="AC21" s="5"/>
      <c r="AL21" s="5"/>
      <c r="AM21" s="5"/>
      <c r="AN21" s="5"/>
      <c r="AO21" s="17"/>
    </row>
    <row r="22" spans="1:41">
      <c r="C22" s="14">
        <v>8</v>
      </c>
      <c r="D22" s="64">
        <v>50</v>
      </c>
      <c r="E22" s="16">
        <v>40</v>
      </c>
      <c r="F22" s="63">
        <v>10</v>
      </c>
      <c r="G22" s="30"/>
      <c r="J22" s="107">
        <v>21</v>
      </c>
      <c r="K22" s="11" t="s">
        <v>74</v>
      </c>
      <c r="L22" s="63">
        <v>8</v>
      </c>
      <c r="M22" s="71">
        <v>79.430000000000007</v>
      </c>
      <c r="N22" s="69">
        <f t="shared" si="1"/>
        <v>7.9430000000000005</v>
      </c>
      <c r="P22" s="44">
        <v>29.91</v>
      </c>
      <c r="Q22" s="32">
        <f t="shared" si="2"/>
        <v>1495.5</v>
      </c>
      <c r="R22" s="63"/>
      <c r="S22" s="36">
        <v>2.09</v>
      </c>
      <c r="T22" s="57"/>
      <c r="U22" s="57" t="s">
        <v>48</v>
      </c>
      <c r="V22" s="57"/>
      <c r="W22" s="57"/>
      <c r="X22" s="77"/>
      <c r="Y22" s="57"/>
      <c r="Z22" s="5"/>
      <c r="AA22" s="5"/>
      <c r="AB22" s="5"/>
      <c r="AC22" s="5"/>
      <c r="AL22" s="5"/>
      <c r="AM22" s="5"/>
      <c r="AN22" s="5"/>
      <c r="AO22" s="17"/>
    </row>
    <row r="23" spans="1:41">
      <c r="C23" s="14">
        <v>9</v>
      </c>
      <c r="D23" s="64">
        <v>50</v>
      </c>
      <c r="E23" s="16">
        <v>40</v>
      </c>
      <c r="F23" s="63">
        <v>10</v>
      </c>
      <c r="G23" s="30"/>
      <c r="J23" s="107">
        <v>22</v>
      </c>
      <c r="K23" s="11" t="s">
        <v>74</v>
      </c>
      <c r="L23" s="63">
        <v>9</v>
      </c>
      <c r="M23" s="71">
        <v>44.9</v>
      </c>
      <c r="N23" s="69">
        <f t="shared" si="1"/>
        <v>4.49</v>
      </c>
      <c r="P23" s="44">
        <v>47.79</v>
      </c>
      <c r="Q23" s="32">
        <f t="shared" si="2"/>
        <v>2389.5</v>
      </c>
      <c r="R23" s="63"/>
      <c r="S23" s="36">
        <v>2.0299999999999998</v>
      </c>
      <c r="T23" s="57"/>
      <c r="U23" s="57" t="s">
        <v>48</v>
      </c>
      <c r="V23" s="57"/>
      <c r="W23" s="57"/>
      <c r="X23" s="77"/>
      <c r="Y23" s="57"/>
      <c r="Z23" s="5"/>
      <c r="AA23" s="5"/>
      <c r="AB23" s="5"/>
      <c r="AC23" s="5"/>
      <c r="AL23" s="5"/>
      <c r="AM23" s="5"/>
      <c r="AN23" s="5"/>
      <c r="AO23" s="17"/>
    </row>
    <row r="24" spans="1:41">
      <c r="C24" s="14">
        <v>10</v>
      </c>
      <c r="D24" s="64">
        <v>60</v>
      </c>
      <c r="E24" s="16">
        <v>20</v>
      </c>
      <c r="F24" s="63">
        <v>20</v>
      </c>
      <c r="G24" s="30"/>
      <c r="H24" s="3" t="s">
        <v>76</v>
      </c>
      <c r="J24" s="107">
        <v>23</v>
      </c>
      <c r="K24" s="11" t="s">
        <v>74</v>
      </c>
      <c r="L24" s="63">
        <v>10</v>
      </c>
      <c r="M24" s="71">
        <v>53.29</v>
      </c>
      <c r="N24" s="69">
        <f t="shared" si="1"/>
        <v>5.3289999999999997</v>
      </c>
      <c r="O24" s="31">
        <f>SUM(N15:N24)</f>
        <v>75.552999999999997</v>
      </c>
      <c r="P24" s="44">
        <v>40.47</v>
      </c>
      <c r="Q24" s="32">
        <f t="shared" si="2"/>
        <v>2023.5</v>
      </c>
      <c r="R24" s="44">
        <f>SUM(Q15:Q24)/1000</f>
        <v>33.363999999999997</v>
      </c>
      <c r="S24" s="36">
        <v>2.06</v>
      </c>
      <c r="T24" s="57"/>
      <c r="U24" s="57" t="s">
        <v>48</v>
      </c>
      <c r="V24" s="57"/>
      <c r="W24" s="57"/>
      <c r="X24" s="77"/>
      <c r="Y24" s="57"/>
      <c r="Z24" s="5"/>
      <c r="AA24" s="5"/>
      <c r="AB24" s="5"/>
      <c r="AC24" s="5"/>
      <c r="AL24" s="5"/>
      <c r="AM24" s="5"/>
      <c r="AN24" s="5"/>
      <c r="AO24" s="17"/>
    </row>
    <row r="25" spans="1:41">
      <c r="A25" s="9"/>
      <c r="B25" s="4"/>
      <c r="C25" s="15">
        <v>11</v>
      </c>
      <c r="D25" s="64">
        <v>60</v>
      </c>
      <c r="E25" s="36">
        <v>20</v>
      </c>
      <c r="F25" s="63">
        <v>20</v>
      </c>
      <c r="G25" s="30"/>
      <c r="H25" s="3" t="s">
        <v>76</v>
      </c>
      <c r="J25" s="107">
        <v>24</v>
      </c>
      <c r="K25" s="11" t="s">
        <v>74</v>
      </c>
      <c r="N25" s="73"/>
      <c r="S25" s="28"/>
      <c r="T25" s="57"/>
      <c r="U25" s="57"/>
      <c r="V25" s="57"/>
      <c r="W25" s="57"/>
      <c r="X25" s="77"/>
      <c r="Y25" s="57"/>
      <c r="Z25" s="5"/>
      <c r="AA25" s="5"/>
      <c r="AB25" s="5"/>
      <c r="AC25" s="5"/>
      <c r="AL25" s="5"/>
      <c r="AM25" s="5"/>
      <c r="AN25" s="5"/>
      <c r="AO25" s="17"/>
    </row>
    <row r="26" spans="1:41">
      <c r="A26" s="47" t="s">
        <v>132</v>
      </c>
      <c r="B26" s="1">
        <v>8</v>
      </c>
      <c r="C26" s="1">
        <v>1</v>
      </c>
      <c r="D26" s="49" t="s">
        <v>67</v>
      </c>
      <c r="E26" s="101"/>
      <c r="F26" s="50"/>
      <c r="G26" s="49"/>
      <c r="H26" s="50"/>
      <c r="I26" s="50"/>
      <c r="J26" s="50">
        <v>25</v>
      </c>
      <c r="K26" s="11" t="s">
        <v>74</v>
      </c>
      <c r="L26" s="13">
        <v>1</v>
      </c>
      <c r="M26" s="90" t="s">
        <v>64</v>
      </c>
      <c r="O26" s="2"/>
      <c r="P26" s="45">
        <v>9.9079999999999995</v>
      </c>
      <c r="Q26" s="38">
        <f t="shared" ref="Q26:Q48" si="3">P26*50</f>
        <v>495.4</v>
      </c>
      <c r="R26" s="13"/>
      <c r="S26" s="36"/>
      <c r="T26" s="58"/>
      <c r="U26" s="58" t="s">
        <v>48</v>
      </c>
      <c r="V26" s="58"/>
      <c r="W26" s="58"/>
      <c r="X26" s="78"/>
      <c r="Y26" s="58"/>
      <c r="Z26" s="2"/>
      <c r="AA26" s="2"/>
      <c r="AB26" s="2"/>
      <c r="AC26" s="2"/>
      <c r="AD26" s="26"/>
      <c r="AE26" s="2"/>
      <c r="AF26" s="2"/>
      <c r="AG26" s="27"/>
      <c r="AH26" s="26"/>
      <c r="AI26" s="2"/>
      <c r="AJ26" s="2"/>
      <c r="AK26" s="27"/>
      <c r="AL26" s="2"/>
      <c r="AM26" s="2"/>
      <c r="AN26" s="2"/>
      <c r="AO26" s="27"/>
    </row>
    <row r="27" spans="1:41">
      <c r="C27" s="3">
        <v>2</v>
      </c>
      <c r="D27" s="51"/>
      <c r="E27" s="102"/>
      <c r="F27" s="52"/>
      <c r="G27" s="51"/>
      <c r="H27" s="52"/>
      <c r="I27" s="52"/>
      <c r="J27" s="52">
        <v>26</v>
      </c>
      <c r="K27" s="11" t="s">
        <v>74</v>
      </c>
      <c r="L27" s="63">
        <v>2</v>
      </c>
      <c r="M27" s="91" t="s">
        <v>64</v>
      </c>
      <c r="P27" s="44">
        <v>1.877</v>
      </c>
      <c r="Q27" s="32">
        <f t="shared" si="3"/>
        <v>93.85</v>
      </c>
      <c r="R27" s="63"/>
      <c r="S27" s="36"/>
      <c r="T27" s="59"/>
      <c r="U27" s="59" t="s">
        <v>48</v>
      </c>
      <c r="V27" s="59"/>
      <c r="W27" s="59"/>
      <c r="X27" s="79"/>
      <c r="Y27" s="59"/>
      <c r="Z27" s="5"/>
      <c r="AA27" s="5"/>
      <c r="AB27" s="5"/>
      <c r="AC27" s="5"/>
      <c r="AL27" s="5"/>
      <c r="AM27" s="5"/>
      <c r="AN27" s="5"/>
      <c r="AO27" s="17"/>
    </row>
    <row r="28" spans="1:41">
      <c r="C28" s="3">
        <v>3</v>
      </c>
      <c r="D28" s="51"/>
      <c r="E28" s="102"/>
      <c r="F28" s="52"/>
      <c r="G28" s="51"/>
      <c r="H28" s="52"/>
      <c r="I28" s="52"/>
      <c r="J28" s="52">
        <v>27</v>
      </c>
      <c r="K28" s="11" t="s">
        <v>74</v>
      </c>
      <c r="L28" s="63">
        <v>3</v>
      </c>
      <c r="M28" s="91" t="s">
        <v>64</v>
      </c>
      <c r="P28" s="44">
        <v>5.266</v>
      </c>
      <c r="Q28" s="32">
        <f t="shared" si="3"/>
        <v>263.3</v>
      </c>
      <c r="R28" s="63"/>
      <c r="S28" s="36"/>
      <c r="T28" s="59"/>
      <c r="U28" s="59" t="s">
        <v>48</v>
      </c>
      <c r="V28" s="59"/>
      <c r="W28" s="59"/>
      <c r="X28" s="79"/>
      <c r="Y28" s="59"/>
      <c r="Z28" s="5"/>
      <c r="AA28" s="5"/>
      <c r="AB28" s="5"/>
      <c r="AC28" s="5"/>
      <c r="AL28" s="5"/>
      <c r="AM28" s="5"/>
      <c r="AN28" s="5"/>
      <c r="AO28" s="17"/>
    </row>
    <row r="29" spans="1:41">
      <c r="C29" s="3">
        <v>4</v>
      </c>
      <c r="D29" s="51"/>
      <c r="E29" s="102"/>
      <c r="F29" s="52"/>
      <c r="G29" s="51"/>
      <c r="H29" s="52"/>
      <c r="I29" s="52"/>
      <c r="J29" s="52">
        <v>28</v>
      </c>
      <c r="K29" s="11" t="s">
        <v>74</v>
      </c>
      <c r="L29" s="63">
        <v>4</v>
      </c>
      <c r="M29" s="91" t="s">
        <v>64</v>
      </c>
      <c r="P29" s="44">
        <v>5.2530000000000001</v>
      </c>
      <c r="Q29" s="32">
        <f t="shared" si="3"/>
        <v>262.64999999999998</v>
      </c>
      <c r="R29" s="63"/>
      <c r="S29" s="36"/>
      <c r="T29" s="59"/>
      <c r="U29" s="59" t="s">
        <v>48</v>
      </c>
      <c r="V29" s="59"/>
      <c r="W29" s="59"/>
      <c r="X29" s="79"/>
      <c r="Y29" s="59"/>
      <c r="Z29" s="5"/>
      <c r="AA29" s="5"/>
      <c r="AB29" s="5"/>
      <c r="AC29" s="5"/>
      <c r="AL29" s="5"/>
      <c r="AM29" s="5"/>
      <c r="AN29" s="5"/>
      <c r="AO29" s="17"/>
    </row>
    <row r="30" spans="1:41">
      <c r="C30" s="3">
        <v>5</v>
      </c>
      <c r="D30" s="51"/>
      <c r="E30" s="102"/>
      <c r="F30" s="52"/>
      <c r="G30" s="51"/>
      <c r="H30" s="52"/>
      <c r="I30" s="52"/>
      <c r="J30" s="52">
        <v>29</v>
      </c>
      <c r="K30" s="11" t="s">
        <v>74</v>
      </c>
      <c r="L30" s="63">
        <v>5</v>
      </c>
      <c r="M30" s="91" t="s">
        <v>64</v>
      </c>
      <c r="P30" s="44">
        <v>4.01</v>
      </c>
      <c r="Q30" s="32">
        <f t="shared" si="3"/>
        <v>200.5</v>
      </c>
      <c r="R30" s="63"/>
      <c r="S30" s="36"/>
      <c r="T30" s="59"/>
      <c r="U30" s="59" t="s">
        <v>48</v>
      </c>
      <c r="V30" s="59"/>
      <c r="W30" s="59"/>
      <c r="X30" s="79"/>
      <c r="Y30" s="59"/>
      <c r="Z30" s="5"/>
      <c r="AA30" s="5"/>
      <c r="AB30" s="5"/>
      <c r="AC30" s="5"/>
      <c r="AL30" s="5"/>
      <c r="AM30" s="5"/>
      <c r="AN30" s="5"/>
      <c r="AO30" s="17"/>
    </row>
    <row r="31" spans="1:41">
      <c r="C31" s="3">
        <v>6</v>
      </c>
      <c r="D31" s="51"/>
      <c r="E31" s="102"/>
      <c r="F31" s="52"/>
      <c r="G31" s="51"/>
      <c r="H31" s="52"/>
      <c r="I31" s="52"/>
      <c r="J31" s="52">
        <v>30</v>
      </c>
      <c r="K31" s="11" t="s">
        <v>74</v>
      </c>
      <c r="L31" s="63">
        <v>6</v>
      </c>
      <c r="M31" s="91" t="s">
        <v>64</v>
      </c>
      <c r="P31" s="44">
        <v>4.9420000000000002</v>
      </c>
      <c r="Q31" s="32">
        <f t="shared" si="3"/>
        <v>247.10000000000002</v>
      </c>
      <c r="R31" s="63"/>
      <c r="S31" s="36"/>
      <c r="T31" s="59"/>
      <c r="U31" s="59" t="s">
        <v>48</v>
      </c>
      <c r="V31" s="59"/>
      <c r="W31" s="59"/>
      <c r="X31" s="79"/>
      <c r="Y31" s="59"/>
      <c r="Z31" s="5"/>
      <c r="AA31" s="5"/>
      <c r="AB31" s="5"/>
      <c r="AC31" s="5"/>
      <c r="AL31" s="5"/>
      <c r="AM31" s="5"/>
      <c r="AN31" s="5"/>
      <c r="AO31" s="17"/>
    </row>
    <row r="32" spans="1:41">
      <c r="C32" s="3">
        <v>7</v>
      </c>
      <c r="D32" s="51"/>
      <c r="E32" s="102"/>
      <c r="F32" s="52"/>
      <c r="G32" s="51"/>
      <c r="H32" s="52"/>
      <c r="I32" s="52"/>
      <c r="J32" s="52">
        <v>31</v>
      </c>
      <c r="K32" s="11" t="s">
        <v>74</v>
      </c>
      <c r="L32" s="63">
        <v>7</v>
      </c>
      <c r="M32" s="91" t="s">
        <v>64</v>
      </c>
      <c r="P32" s="44">
        <v>4.242</v>
      </c>
      <c r="Q32" s="32">
        <f t="shared" si="3"/>
        <v>212.1</v>
      </c>
      <c r="R32" s="63"/>
      <c r="S32" s="36"/>
      <c r="T32" s="59"/>
      <c r="U32" s="59" t="s">
        <v>48</v>
      </c>
      <c r="V32" s="59"/>
      <c r="W32" s="59"/>
      <c r="X32" s="79"/>
      <c r="Y32" s="59"/>
      <c r="Z32" s="5"/>
      <c r="AA32" s="5"/>
      <c r="AB32" s="5"/>
      <c r="AC32" s="5"/>
      <c r="AL32" s="5"/>
      <c r="AM32" s="5"/>
      <c r="AN32" s="5"/>
      <c r="AO32" s="17"/>
    </row>
    <row r="33" spans="1:41">
      <c r="C33" s="3">
        <v>8</v>
      </c>
      <c r="D33" s="51"/>
      <c r="E33" s="102"/>
      <c r="F33" s="52"/>
      <c r="G33" s="51"/>
      <c r="H33" s="52"/>
      <c r="I33" s="52"/>
      <c r="J33" s="52">
        <v>32</v>
      </c>
      <c r="K33" s="11" t="s">
        <v>74</v>
      </c>
      <c r="L33" s="63">
        <v>8</v>
      </c>
      <c r="M33" s="91" t="s">
        <v>64</v>
      </c>
      <c r="P33" s="44">
        <v>3.9940000000000002</v>
      </c>
      <c r="Q33" s="32">
        <f t="shared" si="3"/>
        <v>199.70000000000002</v>
      </c>
      <c r="R33" s="63"/>
      <c r="S33" s="36"/>
      <c r="T33" s="59"/>
      <c r="U33" s="59" t="s">
        <v>48</v>
      </c>
      <c r="V33" s="59"/>
      <c r="W33" s="59"/>
      <c r="X33" s="79"/>
      <c r="Y33" s="59"/>
      <c r="Z33" s="5"/>
      <c r="AA33" s="5"/>
      <c r="AB33" s="5"/>
      <c r="AC33" s="5"/>
      <c r="AL33" s="5"/>
      <c r="AM33" s="5"/>
      <c r="AN33" s="5"/>
      <c r="AO33" s="17"/>
    </row>
    <row r="34" spans="1:41">
      <c r="C34" s="3">
        <v>9</v>
      </c>
      <c r="D34" s="51"/>
      <c r="E34" s="102"/>
      <c r="F34" s="52"/>
      <c r="G34" s="51"/>
      <c r="H34" s="52"/>
      <c r="I34" s="52"/>
      <c r="J34" s="52">
        <v>33</v>
      </c>
      <c r="K34" s="11" t="s">
        <v>74</v>
      </c>
      <c r="L34" s="63">
        <v>9</v>
      </c>
      <c r="M34" s="91" t="s">
        <v>64</v>
      </c>
      <c r="P34" s="44">
        <v>3.0649999999999999</v>
      </c>
      <c r="Q34" s="32">
        <f t="shared" si="3"/>
        <v>153.25</v>
      </c>
      <c r="R34" s="63"/>
      <c r="S34" s="36"/>
      <c r="T34" s="59"/>
      <c r="U34" s="59" t="s">
        <v>48</v>
      </c>
      <c r="V34" s="59"/>
      <c r="W34" s="59"/>
      <c r="X34" s="79"/>
      <c r="Y34" s="59"/>
      <c r="Z34" s="5"/>
      <c r="AA34" s="5"/>
      <c r="AB34" s="5"/>
      <c r="AC34" s="5"/>
      <c r="AL34" s="5"/>
      <c r="AM34" s="5"/>
      <c r="AN34" s="5"/>
      <c r="AO34" s="17"/>
    </row>
    <row r="35" spans="1:41">
      <c r="C35" s="3">
        <v>10</v>
      </c>
      <c r="D35" s="51"/>
      <c r="E35" s="102"/>
      <c r="F35" s="52"/>
      <c r="G35" s="51"/>
      <c r="H35" s="52"/>
      <c r="I35" s="52"/>
      <c r="J35" s="52">
        <v>34</v>
      </c>
      <c r="K35" s="11" t="s">
        <v>74</v>
      </c>
      <c r="L35" s="63">
        <v>10</v>
      </c>
      <c r="M35" s="91" t="s">
        <v>64</v>
      </c>
      <c r="P35" s="44">
        <v>2.3130000000000002</v>
      </c>
      <c r="Q35" s="32">
        <f t="shared" si="3"/>
        <v>115.65</v>
      </c>
      <c r="R35" s="63"/>
      <c r="S35" s="36"/>
      <c r="T35" s="59"/>
      <c r="U35" s="59" t="s">
        <v>48</v>
      </c>
      <c r="V35" s="59"/>
      <c r="W35" s="59"/>
      <c r="X35" s="79"/>
      <c r="Y35" s="59"/>
      <c r="Z35" s="5"/>
      <c r="AA35" s="5"/>
      <c r="AB35" s="5"/>
      <c r="AC35" s="5"/>
      <c r="AL35" s="5"/>
      <c r="AM35" s="5"/>
      <c r="AN35" s="5"/>
      <c r="AO35" s="17"/>
    </row>
    <row r="36" spans="1:41">
      <c r="A36" s="9"/>
      <c r="B36" s="4"/>
      <c r="C36" s="4">
        <v>11</v>
      </c>
      <c r="D36" s="53"/>
      <c r="E36" s="103"/>
      <c r="F36" s="54"/>
      <c r="G36" s="53"/>
      <c r="H36" s="54"/>
      <c r="I36" s="54"/>
      <c r="J36" s="54">
        <v>35</v>
      </c>
      <c r="K36" s="11" t="s">
        <v>74</v>
      </c>
      <c r="L36" s="15">
        <v>11</v>
      </c>
      <c r="M36" s="92" t="s">
        <v>64</v>
      </c>
      <c r="O36" s="7"/>
      <c r="P36" s="46">
        <v>6.6189999999999998</v>
      </c>
      <c r="Q36" s="39">
        <f t="shared" si="3"/>
        <v>330.95</v>
      </c>
      <c r="R36" s="46">
        <f>SUM(Q26:Q36)/1000</f>
        <v>2.5744499999999992</v>
      </c>
      <c r="S36" s="55"/>
      <c r="T36" s="60"/>
      <c r="U36" s="60" t="s">
        <v>48</v>
      </c>
      <c r="V36" s="60"/>
      <c r="W36" s="60"/>
      <c r="X36" s="80"/>
      <c r="Y36" s="60"/>
      <c r="Z36" s="7"/>
      <c r="AA36" s="7"/>
      <c r="AB36" s="7"/>
      <c r="AC36" s="7"/>
      <c r="AD36" s="28"/>
      <c r="AE36" s="7"/>
      <c r="AF36" s="7"/>
      <c r="AG36" s="29"/>
      <c r="AH36" s="28"/>
      <c r="AI36" s="7"/>
      <c r="AJ36" s="7"/>
      <c r="AK36" s="29"/>
      <c r="AL36" s="7"/>
      <c r="AM36" s="7"/>
      <c r="AN36" s="7"/>
      <c r="AO36" s="29"/>
    </row>
    <row r="37" spans="1:41">
      <c r="A37" s="47" t="s">
        <v>98</v>
      </c>
      <c r="B37" s="1">
        <v>5</v>
      </c>
      <c r="C37" s="13">
        <v>1</v>
      </c>
      <c r="D37" s="68">
        <v>60</v>
      </c>
      <c r="E37" s="83">
        <v>20</v>
      </c>
      <c r="F37" s="67">
        <v>20</v>
      </c>
      <c r="G37" s="68"/>
      <c r="H37" s="67"/>
      <c r="I37" s="67"/>
      <c r="J37" s="67">
        <v>36</v>
      </c>
      <c r="K37" s="66" t="s">
        <v>74</v>
      </c>
      <c r="L37" s="67">
        <v>1</v>
      </c>
      <c r="M37" s="83">
        <v>36.43</v>
      </c>
      <c r="N37" s="85">
        <f>M37*100/1000</f>
        <v>3.6429999999999998</v>
      </c>
      <c r="O37" s="2"/>
      <c r="P37" s="45">
        <v>114.5</v>
      </c>
      <c r="Q37" s="38">
        <f t="shared" si="3"/>
        <v>5725</v>
      </c>
      <c r="R37" s="13"/>
      <c r="S37" s="35">
        <v>2.0699999999999998</v>
      </c>
      <c r="T37" s="58"/>
      <c r="U37" s="58" t="s">
        <v>48</v>
      </c>
      <c r="V37" s="58"/>
      <c r="W37" s="58"/>
      <c r="X37" s="78"/>
      <c r="Y37" s="58"/>
      <c r="Z37" s="2"/>
      <c r="AA37" s="2"/>
      <c r="AB37" s="2"/>
      <c r="AC37" s="2"/>
      <c r="AD37" s="26"/>
      <c r="AE37" s="2"/>
      <c r="AF37" s="2"/>
      <c r="AG37" s="27"/>
      <c r="AH37" s="26"/>
      <c r="AI37" s="2"/>
      <c r="AJ37" s="2"/>
      <c r="AK37" s="27"/>
      <c r="AL37" s="2"/>
      <c r="AM37" s="2"/>
      <c r="AN37" s="2"/>
      <c r="AO37" s="27"/>
    </row>
    <row r="38" spans="1:41">
      <c r="C38" s="14">
        <v>2</v>
      </c>
      <c r="D38" s="66">
        <v>60</v>
      </c>
      <c r="E38" s="70">
        <v>25</v>
      </c>
      <c r="F38" s="65">
        <v>15</v>
      </c>
      <c r="G38" s="75"/>
      <c r="H38" s="65"/>
      <c r="I38" s="65"/>
      <c r="J38" s="65">
        <v>37</v>
      </c>
      <c r="K38" s="66" t="s">
        <v>74</v>
      </c>
      <c r="L38" s="65">
        <v>2</v>
      </c>
      <c r="M38" s="70">
        <v>71.56</v>
      </c>
      <c r="N38" s="82">
        <f t="shared" si="1"/>
        <v>7.1559999999999997</v>
      </c>
      <c r="P38" s="44">
        <v>103.1</v>
      </c>
      <c r="Q38" s="32">
        <f t="shared" si="3"/>
        <v>5155</v>
      </c>
      <c r="R38" s="63"/>
      <c r="S38" s="36">
        <v>2.06</v>
      </c>
      <c r="T38" s="59"/>
      <c r="U38" s="59" t="s">
        <v>48</v>
      </c>
      <c r="V38" s="59"/>
      <c r="W38" s="59"/>
      <c r="X38" s="79"/>
      <c r="Y38" s="59"/>
      <c r="Z38" s="5"/>
      <c r="AA38" s="5"/>
      <c r="AB38" s="5"/>
      <c r="AC38" s="5"/>
      <c r="AL38" s="5"/>
      <c r="AM38" s="5"/>
      <c r="AN38" s="5"/>
      <c r="AO38" s="17"/>
    </row>
    <row r="39" spans="1:41">
      <c r="C39" s="14">
        <v>3</v>
      </c>
      <c r="D39" s="66">
        <v>60</v>
      </c>
      <c r="E39" s="70">
        <v>30</v>
      </c>
      <c r="F39" s="65">
        <v>10</v>
      </c>
      <c r="G39" s="75"/>
      <c r="H39" s="65"/>
      <c r="I39" s="65"/>
      <c r="J39" s="65">
        <v>38</v>
      </c>
      <c r="K39" s="66" t="s">
        <v>74</v>
      </c>
      <c r="L39" s="65">
        <v>3</v>
      </c>
      <c r="M39" s="70">
        <v>46.59</v>
      </c>
      <c r="N39" s="82">
        <f t="shared" si="1"/>
        <v>4.6589999999999998</v>
      </c>
      <c r="P39" s="44">
        <v>65.44</v>
      </c>
      <c r="Q39" s="32">
        <f t="shared" si="3"/>
        <v>3272</v>
      </c>
      <c r="R39" s="63"/>
      <c r="S39" s="36">
        <v>2.0699999999999998</v>
      </c>
      <c r="T39" s="59"/>
      <c r="U39" s="59" t="s">
        <v>48</v>
      </c>
      <c r="V39" s="59"/>
      <c r="W39" s="59"/>
      <c r="X39" s="79"/>
      <c r="Y39" s="59"/>
      <c r="Z39" s="5"/>
      <c r="AA39" s="5"/>
      <c r="AB39" s="5"/>
      <c r="AC39" s="5"/>
      <c r="AL39" s="5"/>
      <c r="AM39" s="5"/>
      <c r="AN39" s="5"/>
      <c r="AO39" s="17"/>
    </row>
    <row r="40" spans="1:41">
      <c r="C40" s="14">
        <v>4</v>
      </c>
      <c r="D40" s="66">
        <v>50</v>
      </c>
      <c r="E40" s="70">
        <v>40</v>
      </c>
      <c r="F40" s="65">
        <v>10</v>
      </c>
      <c r="G40" s="75"/>
      <c r="H40" s="65"/>
      <c r="I40" s="65"/>
      <c r="J40" s="65">
        <v>39</v>
      </c>
      <c r="K40" s="66" t="s">
        <v>74</v>
      </c>
      <c r="L40" s="65">
        <v>4</v>
      </c>
      <c r="M40" s="70">
        <v>34.01</v>
      </c>
      <c r="N40" s="82">
        <f t="shared" si="1"/>
        <v>3.4009999999999998</v>
      </c>
      <c r="P40" s="44">
        <v>42.65</v>
      </c>
      <c r="Q40" s="32">
        <f t="shared" si="3"/>
        <v>2132.5</v>
      </c>
      <c r="R40" s="63"/>
      <c r="S40" s="36">
        <v>2</v>
      </c>
      <c r="T40" s="59"/>
      <c r="U40" s="59" t="s">
        <v>48</v>
      </c>
      <c r="V40" s="59"/>
      <c r="W40" s="59"/>
      <c r="X40" s="79"/>
      <c r="Y40" s="59"/>
      <c r="Z40" s="5"/>
      <c r="AA40" s="5"/>
      <c r="AB40" s="5"/>
      <c r="AC40" s="5"/>
      <c r="AL40" s="5"/>
      <c r="AM40" s="5"/>
      <c r="AN40" s="5"/>
      <c r="AO40" s="17"/>
    </row>
    <row r="41" spans="1:41">
      <c r="C41" s="14">
        <v>5</v>
      </c>
      <c r="D41" s="66">
        <v>30</v>
      </c>
      <c r="E41" s="70">
        <v>40</v>
      </c>
      <c r="F41" s="65">
        <v>40</v>
      </c>
      <c r="G41" s="75"/>
      <c r="H41" s="65"/>
      <c r="I41" s="65"/>
      <c r="J41" s="65">
        <v>40</v>
      </c>
      <c r="K41" s="66" t="s">
        <v>74</v>
      </c>
      <c r="L41" s="63">
        <v>5</v>
      </c>
      <c r="M41" s="36">
        <v>48.63</v>
      </c>
      <c r="N41" s="69">
        <f t="shared" si="1"/>
        <v>4.8630000000000004</v>
      </c>
      <c r="P41" s="44">
        <v>42.37</v>
      </c>
      <c r="Q41" s="32">
        <f t="shared" si="3"/>
        <v>2118.5</v>
      </c>
      <c r="R41" s="63"/>
      <c r="S41" s="36">
        <v>2.0499999999999998</v>
      </c>
      <c r="T41" s="59"/>
      <c r="U41" s="59" t="s">
        <v>48</v>
      </c>
      <c r="V41" s="59"/>
      <c r="W41" s="59"/>
      <c r="X41" s="79"/>
      <c r="Y41" s="59"/>
      <c r="Z41" s="5"/>
      <c r="AA41" s="5"/>
      <c r="AB41" s="5"/>
      <c r="AC41" s="5"/>
      <c r="AL41" s="5"/>
      <c r="AM41" s="5"/>
      <c r="AN41" s="5"/>
      <c r="AO41" s="17"/>
    </row>
    <row r="42" spans="1:41">
      <c r="C42" s="14">
        <v>6</v>
      </c>
      <c r="D42" s="6">
        <v>20</v>
      </c>
      <c r="E42" s="16">
        <v>40</v>
      </c>
      <c r="F42" s="63">
        <v>40</v>
      </c>
      <c r="G42" s="30"/>
      <c r="J42" s="107">
        <v>41</v>
      </c>
      <c r="K42" s="11" t="s">
        <v>74</v>
      </c>
      <c r="L42" s="63">
        <v>6</v>
      </c>
      <c r="M42" s="36">
        <v>36.409999999999997</v>
      </c>
      <c r="N42" s="69">
        <f t="shared" si="1"/>
        <v>3.6409999999999996</v>
      </c>
      <c r="P42" s="44">
        <v>23.33</v>
      </c>
      <c r="Q42" s="32">
        <f t="shared" si="3"/>
        <v>1166.5</v>
      </c>
      <c r="R42" s="63"/>
      <c r="S42" s="36">
        <v>2.09</v>
      </c>
      <c r="T42" s="59"/>
      <c r="U42" s="59" t="s">
        <v>48</v>
      </c>
      <c r="V42" s="59"/>
      <c r="W42" s="59"/>
      <c r="X42" s="79"/>
      <c r="Y42" s="59"/>
      <c r="Z42" s="5"/>
      <c r="AA42" s="5"/>
      <c r="AB42" s="5"/>
      <c r="AC42" s="5"/>
      <c r="AL42" s="5"/>
      <c r="AM42" s="5"/>
      <c r="AN42" s="5"/>
      <c r="AO42" s="17"/>
    </row>
    <row r="43" spans="1:41">
      <c r="C43" s="14">
        <v>7</v>
      </c>
      <c r="D43" s="6">
        <v>15</v>
      </c>
      <c r="E43" s="16">
        <v>45</v>
      </c>
      <c r="F43" s="63">
        <v>40</v>
      </c>
      <c r="G43" s="30"/>
      <c r="J43" s="107">
        <v>42</v>
      </c>
      <c r="K43" s="11" t="s">
        <v>74</v>
      </c>
      <c r="L43" s="63">
        <v>7</v>
      </c>
      <c r="M43" s="36">
        <v>26.03</v>
      </c>
      <c r="N43" s="69">
        <f t="shared" si="1"/>
        <v>2.6030000000000002</v>
      </c>
      <c r="P43" s="44">
        <v>16.82</v>
      </c>
      <c r="Q43" s="32">
        <f t="shared" si="3"/>
        <v>841</v>
      </c>
      <c r="R43" s="63"/>
      <c r="S43" s="36">
        <v>2.0099999999999998</v>
      </c>
      <c r="T43" s="59"/>
      <c r="U43" s="59" t="s">
        <v>48</v>
      </c>
      <c r="V43" s="59"/>
      <c r="W43" s="59"/>
      <c r="X43" s="79"/>
      <c r="Y43" s="59"/>
      <c r="Z43" s="5"/>
      <c r="AA43" s="5"/>
      <c r="AB43" s="5"/>
      <c r="AC43" s="5"/>
      <c r="AL43" s="5"/>
      <c r="AM43" s="5"/>
      <c r="AN43" s="5"/>
      <c r="AO43" s="17"/>
    </row>
    <row r="44" spans="1:41">
      <c r="C44" s="14">
        <v>8</v>
      </c>
      <c r="D44" s="6">
        <v>10</v>
      </c>
      <c r="E44" s="16">
        <v>45</v>
      </c>
      <c r="F44" s="63">
        <v>45</v>
      </c>
      <c r="G44" s="30"/>
      <c r="J44" s="107">
        <v>43</v>
      </c>
      <c r="K44" s="11" t="s">
        <v>74</v>
      </c>
      <c r="L44" s="63">
        <v>8</v>
      </c>
      <c r="M44" s="36">
        <v>40.299999999999997</v>
      </c>
      <c r="N44" s="69">
        <f t="shared" si="1"/>
        <v>4.0299999999999994</v>
      </c>
      <c r="P44" s="44">
        <v>13.23</v>
      </c>
      <c r="Q44" s="32">
        <f t="shared" si="3"/>
        <v>661.5</v>
      </c>
      <c r="R44" s="63"/>
      <c r="S44" s="36">
        <v>1.95</v>
      </c>
      <c r="T44" s="59"/>
      <c r="U44" s="59" t="s">
        <v>48</v>
      </c>
      <c r="V44" s="59"/>
      <c r="W44" s="59"/>
      <c r="X44" s="79"/>
      <c r="Y44" s="59"/>
      <c r="Z44" s="5"/>
      <c r="AA44" s="5"/>
      <c r="AB44" s="5"/>
      <c r="AC44" s="5"/>
      <c r="AL44" s="5"/>
      <c r="AM44" s="5"/>
      <c r="AN44" s="5"/>
      <c r="AO44" s="17"/>
    </row>
    <row r="45" spans="1:41">
      <c r="C45" s="14">
        <v>9</v>
      </c>
      <c r="D45" s="5">
        <v>5</v>
      </c>
      <c r="E45" s="16">
        <v>50</v>
      </c>
      <c r="F45" s="63">
        <v>45</v>
      </c>
      <c r="G45" s="30"/>
      <c r="H45" s="3" t="s">
        <v>77</v>
      </c>
      <c r="J45" s="107">
        <v>44</v>
      </c>
      <c r="K45" s="11" t="s">
        <v>74</v>
      </c>
      <c r="L45" s="63">
        <v>9</v>
      </c>
      <c r="M45" s="36">
        <v>29.44</v>
      </c>
      <c r="N45" s="69">
        <f t="shared" si="1"/>
        <v>2.944</v>
      </c>
      <c r="P45" s="44">
        <v>12.72</v>
      </c>
      <c r="Q45" s="32">
        <f t="shared" si="3"/>
        <v>636</v>
      </c>
      <c r="R45" s="63"/>
      <c r="S45" s="36">
        <v>2.08</v>
      </c>
      <c r="T45" s="59"/>
      <c r="U45" s="59" t="s">
        <v>48</v>
      </c>
      <c r="V45" s="59"/>
      <c r="W45" s="59"/>
      <c r="X45" s="79"/>
      <c r="Y45" s="59"/>
      <c r="Z45" s="5"/>
      <c r="AA45" s="5"/>
      <c r="AB45" s="5"/>
      <c r="AC45" s="5"/>
      <c r="AL45" s="5"/>
      <c r="AM45" s="5"/>
      <c r="AN45" s="5"/>
      <c r="AO45" s="17"/>
    </row>
    <row r="46" spans="1:41">
      <c r="C46" s="14">
        <v>10</v>
      </c>
      <c r="D46" s="6">
        <v>0</v>
      </c>
      <c r="E46" s="16">
        <v>50</v>
      </c>
      <c r="F46" s="63">
        <v>50</v>
      </c>
      <c r="G46" s="30"/>
      <c r="J46" s="107">
        <v>45</v>
      </c>
      <c r="K46" s="11" t="s">
        <v>74</v>
      </c>
      <c r="L46" s="63">
        <v>10</v>
      </c>
      <c r="M46" s="36">
        <v>55.47</v>
      </c>
      <c r="N46" s="69">
        <f t="shared" si="1"/>
        <v>5.5469999999999997</v>
      </c>
      <c r="P46" s="44">
        <v>9.7520000000000007</v>
      </c>
      <c r="Q46" s="32">
        <f t="shared" si="3"/>
        <v>487.6</v>
      </c>
      <c r="R46" s="63"/>
      <c r="S46" s="36">
        <v>1.63</v>
      </c>
      <c r="T46" s="59"/>
      <c r="U46" s="59" t="s">
        <v>48</v>
      </c>
      <c r="V46" s="59"/>
      <c r="W46" s="59"/>
      <c r="X46" s="79"/>
      <c r="Y46" s="59"/>
      <c r="Z46" s="5"/>
      <c r="AA46" s="5"/>
      <c r="AB46" s="5"/>
      <c r="AC46" s="5"/>
      <c r="AL46" s="5"/>
      <c r="AM46" s="5"/>
      <c r="AN46" s="5"/>
      <c r="AO46" s="17"/>
    </row>
    <row r="47" spans="1:41">
      <c r="C47" s="14">
        <v>11</v>
      </c>
      <c r="D47" s="6">
        <v>0</v>
      </c>
      <c r="E47" s="16">
        <v>50</v>
      </c>
      <c r="F47" s="63">
        <v>50</v>
      </c>
      <c r="G47" s="30"/>
      <c r="J47" s="107">
        <v>46</v>
      </c>
      <c r="K47" s="11" t="s">
        <v>74</v>
      </c>
      <c r="L47" s="63">
        <v>11</v>
      </c>
      <c r="M47" s="36">
        <v>29.29</v>
      </c>
      <c r="N47" s="69">
        <f t="shared" si="1"/>
        <v>2.9289999999999998</v>
      </c>
      <c r="P47" s="44">
        <v>29.7</v>
      </c>
      <c r="Q47" s="32">
        <f t="shared" si="3"/>
        <v>1485</v>
      </c>
      <c r="R47" s="63"/>
      <c r="S47" s="36">
        <v>2.02</v>
      </c>
      <c r="T47" s="59"/>
      <c r="U47" s="59" t="s">
        <v>48</v>
      </c>
      <c r="V47" s="59"/>
      <c r="W47" s="59"/>
      <c r="X47" s="79"/>
      <c r="Y47" s="59"/>
      <c r="Z47" s="5"/>
      <c r="AA47" s="5"/>
      <c r="AB47" s="5"/>
      <c r="AC47" s="5"/>
      <c r="AL47" s="5"/>
      <c r="AM47" s="5"/>
      <c r="AN47" s="5"/>
      <c r="AO47" s="17"/>
    </row>
    <row r="48" spans="1:41">
      <c r="C48" s="14">
        <v>12</v>
      </c>
      <c r="D48" s="6">
        <v>0</v>
      </c>
      <c r="E48" s="16">
        <v>50</v>
      </c>
      <c r="F48" s="63">
        <v>50</v>
      </c>
      <c r="G48" s="30"/>
      <c r="J48" s="107">
        <v>47</v>
      </c>
      <c r="K48" s="11" t="s">
        <v>74</v>
      </c>
      <c r="L48" s="63">
        <v>12</v>
      </c>
      <c r="M48" s="16">
        <v>33.68</v>
      </c>
      <c r="N48" s="69">
        <f t="shared" si="1"/>
        <v>3.3679999999999999</v>
      </c>
      <c r="O48" s="31">
        <f>SUM(N37:N48)</f>
        <v>48.783999999999999</v>
      </c>
      <c r="P48" s="44">
        <v>16.23</v>
      </c>
      <c r="Q48" s="32">
        <f t="shared" si="3"/>
        <v>811.5</v>
      </c>
      <c r="R48" s="44">
        <f>SUM(Q37:Q48)/1000</f>
        <v>24.492099999999997</v>
      </c>
      <c r="S48" s="36">
        <v>1.82</v>
      </c>
      <c r="T48" s="59"/>
      <c r="U48" s="59" t="s">
        <v>48</v>
      </c>
      <c r="V48" s="59"/>
      <c r="W48" s="59"/>
      <c r="X48" s="79"/>
      <c r="Y48" s="59"/>
      <c r="Z48" s="5"/>
      <c r="AA48" s="5"/>
      <c r="AB48" s="5"/>
      <c r="AC48" s="5"/>
      <c r="AL48" s="5"/>
      <c r="AM48" s="5"/>
      <c r="AN48" s="5"/>
      <c r="AO48" s="17"/>
    </row>
    <row r="49" spans="1:41">
      <c r="A49" s="9"/>
      <c r="B49" s="4"/>
      <c r="C49" s="15">
        <v>13</v>
      </c>
      <c r="D49" s="7">
        <v>0</v>
      </c>
      <c r="E49" s="28">
        <v>60</v>
      </c>
      <c r="F49" s="4">
        <v>40</v>
      </c>
      <c r="G49" s="7"/>
      <c r="H49" s="4"/>
      <c r="I49" s="108"/>
      <c r="J49" s="108">
        <v>48</v>
      </c>
      <c r="K49" s="11" t="s">
        <v>74</v>
      </c>
      <c r="L49" s="15"/>
      <c r="M49" s="28"/>
      <c r="N49" s="73"/>
      <c r="O49" s="7"/>
      <c r="P49" s="4"/>
      <c r="Q49" s="7"/>
      <c r="R49" s="4"/>
      <c r="S49" s="16"/>
      <c r="T49" s="60"/>
      <c r="U49" s="60"/>
      <c r="V49" s="60"/>
      <c r="W49" s="60"/>
      <c r="X49" s="80"/>
      <c r="Y49" s="60"/>
      <c r="Z49" s="7"/>
      <c r="AA49" s="7"/>
      <c r="AB49" s="7"/>
      <c r="AC49" s="7"/>
      <c r="AD49" s="28"/>
      <c r="AE49" s="7"/>
      <c r="AF49" s="7"/>
      <c r="AG49" s="29"/>
      <c r="AH49" s="28"/>
      <c r="AI49" s="7"/>
      <c r="AJ49" s="7"/>
      <c r="AK49" s="29"/>
      <c r="AL49" s="7"/>
      <c r="AM49" s="7"/>
      <c r="AN49" s="7"/>
      <c r="AO49" s="29"/>
    </row>
    <row r="50" spans="1:41">
      <c r="A50" s="47" t="s">
        <v>99</v>
      </c>
      <c r="B50" s="1">
        <v>9</v>
      </c>
      <c r="C50" s="13">
        <v>1</v>
      </c>
      <c r="D50" s="49" t="s">
        <v>67</v>
      </c>
      <c r="E50" s="101"/>
      <c r="F50" s="50"/>
      <c r="G50" s="49"/>
      <c r="H50" s="50"/>
      <c r="I50" s="50"/>
      <c r="J50" s="50">
        <v>49</v>
      </c>
      <c r="K50" s="11" t="s">
        <v>74</v>
      </c>
      <c r="L50" s="13">
        <v>1</v>
      </c>
      <c r="M50" s="93" t="s">
        <v>64</v>
      </c>
      <c r="N50" s="72"/>
      <c r="O50" s="2"/>
      <c r="P50" s="45">
        <v>26.42</v>
      </c>
      <c r="Q50" s="38">
        <f t="shared" ref="Q50:Q61" si="4">P50*50</f>
        <v>1321</v>
      </c>
      <c r="R50" s="13"/>
      <c r="S50" s="35">
        <v>2.09</v>
      </c>
      <c r="T50" s="59"/>
      <c r="U50" s="59" t="s">
        <v>48</v>
      </c>
      <c r="V50" s="59"/>
      <c r="W50" s="59"/>
      <c r="X50" s="79"/>
      <c r="Y50" s="59"/>
    </row>
    <row r="51" spans="1:41">
      <c r="C51" s="14">
        <v>2</v>
      </c>
      <c r="D51" s="51"/>
      <c r="E51" s="102"/>
      <c r="F51" s="52"/>
      <c r="G51" s="51"/>
      <c r="H51" s="52"/>
      <c r="I51" s="52"/>
      <c r="J51" s="52">
        <v>50</v>
      </c>
      <c r="K51" s="11" t="s">
        <v>74</v>
      </c>
      <c r="L51" s="63">
        <v>2</v>
      </c>
      <c r="M51" s="94" t="s">
        <v>64</v>
      </c>
      <c r="P51" s="44">
        <v>13.74</v>
      </c>
      <c r="Q51" s="32">
        <f t="shared" si="4"/>
        <v>687</v>
      </c>
      <c r="R51" s="63"/>
      <c r="S51" s="36">
        <v>1.72</v>
      </c>
      <c r="T51" s="59"/>
      <c r="U51" s="59" t="s">
        <v>48</v>
      </c>
      <c r="V51" s="59"/>
      <c r="W51" s="59"/>
      <c r="X51" s="79"/>
      <c r="Y51" s="59"/>
    </row>
    <row r="52" spans="1:41">
      <c r="C52" s="14">
        <v>3</v>
      </c>
      <c r="D52" s="51"/>
      <c r="E52" s="102"/>
      <c r="F52" s="52"/>
      <c r="G52" s="51"/>
      <c r="H52" s="52"/>
      <c r="I52" s="52"/>
      <c r="J52" s="52">
        <v>51</v>
      </c>
      <c r="K52" s="11" t="s">
        <v>74</v>
      </c>
      <c r="L52" s="63">
        <v>3</v>
      </c>
      <c r="M52" s="94" t="s">
        <v>64</v>
      </c>
      <c r="P52" s="44">
        <v>9.6609999999999996</v>
      </c>
      <c r="Q52" s="32">
        <f t="shared" si="4"/>
        <v>483.04999999999995</v>
      </c>
      <c r="R52" s="63"/>
      <c r="S52" s="36">
        <v>1.8</v>
      </c>
      <c r="T52" s="59"/>
      <c r="U52" s="59" t="s">
        <v>48</v>
      </c>
      <c r="V52" s="59"/>
      <c r="W52" s="59"/>
      <c r="X52" s="79"/>
      <c r="Y52" s="59"/>
    </row>
    <row r="53" spans="1:41">
      <c r="C53" s="14">
        <v>4</v>
      </c>
      <c r="D53" s="51"/>
      <c r="E53" s="102"/>
      <c r="F53" s="52"/>
      <c r="G53" s="51"/>
      <c r="H53" s="52"/>
      <c r="I53" s="52"/>
      <c r="J53" s="52">
        <v>52</v>
      </c>
      <c r="K53" s="11" t="s">
        <v>74</v>
      </c>
      <c r="L53" s="63">
        <v>4</v>
      </c>
      <c r="M53" s="94" t="s">
        <v>64</v>
      </c>
      <c r="P53" s="44">
        <v>10.92</v>
      </c>
      <c r="Q53" s="32">
        <f t="shared" si="4"/>
        <v>546</v>
      </c>
      <c r="R53" s="63"/>
      <c r="S53" s="36">
        <v>2.0699999999999998</v>
      </c>
      <c r="T53" s="59"/>
      <c r="U53" s="59" t="s">
        <v>48</v>
      </c>
      <c r="V53" s="59"/>
      <c r="W53" s="59"/>
      <c r="X53" s="79"/>
      <c r="Y53" s="59"/>
    </row>
    <row r="54" spans="1:41">
      <c r="C54" s="14">
        <v>5</v>
      </c>
      <c r="D54" s="5">
        <v>10</v>
      </c>
      <c r="E54" s="16">
        <v>80</v>
      </c>
      <c r="F54" s="3">
        <v>20</v>
      </c>
      <c r="J54" s="107">
        <v>53</v>
      </c>
      <c r="K54" s="11" t="s">
        <v>74</v>
      </c>
      <c r="L54" s="63">
        <v>5</v>
      </c>
      <c r="M54" s="16">
        <v>18.05</v>
      </c>
      <c r="N54" s="69">
        <f t="shared" si="1"/>
        <v>1.8049999999999999</v>
      </c>
      <c r="P54" s="44">
        <v>19.38</v>
      </c>
      <c r="Q54" s="32">
        <f t="shared" si="4"/>
        <v>969</v>
      </c>
      <c r="R54" s="63"/>
      <c r="S54" s="36">
        <v>1.96</v>
      </c>
      <c r="T54" s="59"/>
      <c r="U54" s="59" t="s">
        <v>48</v>
      </c>
      <c r="V54" s="59"/>
      <c r="W54" s="59"/>
      <c r="X54" s="79"/>
      <c r="Y54" s="59"/>
    </row>
    <row r="55" spans="1:41">
      <c r="C55" s="14">
        <v>6</v>
      </c>
      <c r="D55" s="5">
        <v>10</v>
      </c>
      <c r="E55" s="16">
        <v>80</v>
      </c>
      <c r="F55" s="3">
        <v>20</v>
      </c>
      <c r="J55" s="107">
        <v>54</v>
      </c>
      <c r="K55" s="11" t="s">
        <v>74</v>
      </c>
      <c r="L55" s="63">
        <v>6</v>
      </c>
      <c r="M55" s="16">
        <v>21.22</v>
      </c>
      <c r="N55" s="69">
        <f t="shared" si="1"/>
        <v>2.1219999999999999</v>
      </c>
      <c r="P55" s="44">
        <v>19.510000000000002</v>
      </c>
      <c r="Q55" s="32">
        <f t="shared" si="4"/>
        <v>975.50000000000011</v>
      </c>
      <c r="R55" s="63"/>
      <c r="S55" s="36">
        <v>1.99</v>
      </c>
      <c r="T55" s="59"/>
      <c r="U55" s="59" t="s">
        <v>48</v>
      </c>
      <c r="V55" s="59"/>
      <c r="W55" s="59"/>
      <c r="X55" s="79"/>
      <c r="Y55" s="59"/>
    </row>
    <row r="56" spans="1:41">
      <c r="C56" s="14">
        <v>7</v>
      </c>
      <c r="D56" s="5">
        <v>5</v>
      </c>
      <c r="E56" s="16">
        <v>70</v>
      </c>
      <c r="F56" s="3">
        <v>30</v>
      </c>
      <c r="J56" s="107">
        <v>55</v>
      </c>
      <c r="K56" s="11" t="s">
        <v>74</v>
      </c>
      <c r="L56" s="63">
        <v>7</v>
      </c>
      <c r="M56" s="16">
        <v>23.92</v>
      </c>
      <c r="N56" s="69">
        <f t="shared" si="1"/>
        <v>2.3919999999999999</v>
      </c>
      <c r="P56" s="44">
        <v>21.08</v>
      </c>
      <c r="Q56" s="32">
        <f t="shared" si="4"/>
        <v>1054</v>
      </c>
      <c r="R56" s="63"/>
      <c r="S56" s="36">
        <v>1.94</v>
      </c>
      <c r="T56" s="59"/>
      <c r="U56" s="59" t="s">
        <v>48</v>
      </c>
      <c r="V56" s="59"/>
      <c r="W56" s="59"/>
      <c r="X56" s="79"/>
      <c r="Y56" s="59"/>
    </row>
    <row r="57" spans="1:41">
      <c r="C57" s="14">
        <v>8</v>
      </c>
      <c r="D57" s="6">
        <v>5</v>
      </c>
      <c r="E57" s="16">
        <v>70</v>
      </c>
      <c r="F57" s="63">
        <v>30</v>
      </c>
      <c r="G57" s="64"/>
      <c r="J57" s="107">
        <v>56</v>
      </c>
      <c r="K57" s="11" t="s">
        <v>74</v>
      </c>
      <c r="L57" s="63">
        <v>8</v>
      </c>
      <c r="M57" s="36">
        <v>23.44</v>
      </c>
      <c r="N57" s="69">
        <f t="shared" si="1"/>
        <v>2.3439999999999999</v>
      </c>
      <c r="P57" s="44">
        <v>23.49</v>
      </c>
      <c r="Q57" s="32">
        <f t="shared" si="4"/>
        <v>1174.5</v>
      </c>
      <c r="R57" s="63"/>
      <c r="S57" s="36">
        <v>2.0499999999999998</v>
      </c>
      <c r="T57" s="59"/>
      <c r="U57" s="59" t="s">
        <v>48</v>
      </c>
      <c r="V57" s="59"/>
      <c r="W57" s="59"/>
      <c r="X57" s="79"/>
      <c r="Y57" s="59"/>
    </row>
    <row r="58" spans="1:41">
      <c r="C58" s="14">
        <v>9</v>
      </c>
      <c r="D58" s="6">
        <v>5</v>
      </c>
      <c r="E58" s="16">
        <v>55</v>
      </c>
      <c r="F58" s="63">
        <v>40</v>
      </c>
      <c r="G58" s="30"/>
      <c r="J58" s="107">
        <v>57</v>
      </c>
      <c r="K58" s="11" t="s">
        <v>74</v>
      </c>
      <c r="L58" s="63">
        <v>9</v>
      </c>
      <c r="M58" s="36">
        <v>10.130000000000001</v>
      </c>
      <c r="N58" s="69">
        <f t="shared" si="1"/>
        <v>1.0130000000000001</v>
      </c>
      <c r="P58" s="44">
        <v>23.19</v>
      </c>
      <c r="Q58" s="32">
        <f t="shared" si="4"/>
        <v>1159.5</v>
      </c>
      <c r="R58" s="63"/>
      <c r="S58" s="36">
        <v>1.95</v>
      </c>
      <c r="T58" s="59"/>
      <c r="U58" s="59" t="s">
        <v>48</v>
      </c>
      <c r="V58" s="59"/>
      <c r="W58" s="59"/>
      <c r="X58" s="79"/>
      <c r="Y58" s="59"/>
    </row>
    <row r="59" spans="1:41">
      <c r="C59" s="14">
        <v>10</v>
      </c>
      <c r="D59" s="6">
        <v>5</v>
      </c>
      <c r="E59" s="16">
        <v>55</v>
      </c>
      <c r="F59" s="63">
        <v>40</v>
      </c>
      <c r="G59" s="30"/>
      <c r="J59" s="107">
        <v>58</v>
      </c>
      <c r="K59" s="11" t="s">
        <v>74</v>
      </c>
      <c r="L59" s="63">
        <v>10</v>
      </c>
      <c r="M59" s="36">
        <v>25.28</v>
      </c>
      <c r="N59" s="69">
        <f t="shared" si="1"/>
        <v>2.528</v>
      </c>
      <c r="P59" s="44">
        <v>20.83</v>
      </c>
      <c r="Q59" s="32">
        <f t="shared" si="4"/>
        <v>1041.5</v>
      </c>
      <c r="R59" s="63"/>
      <c r="S59" s="36">
        <v>1.82</v>
      </c>
      <c r="T59" s="59"/>
      <c r="U59" s="59" t="s">
        <v>48</v>
      </c>
      <c r="V59" s="59"/>
      <c r="W59" s="59"/>
      <c r="X59" s="79"/>
      <c r="Y59" s="59"/>
    </row>
    <row r="60" spans="1:41">
      <c r="C60" s="14">
        <v>11</v>
      </c>
      <c r="D60" s="6">
        <v>5</v>
      </c>
      <c r="E60" s="16">
        <v>55</v>
      </c>
      <c r="F60" s="63">
        <v>40</v>
      </c>
      <c r="G60" s="30"/>
      <c r="J60" s="107">
        <v>59</v>
      </c>
      <c r="K60" s="11" t="s">
        <v>74</v>
      </c>
      <c r="L60" s="63">
        <v>11</v>
      </c>
      <c r="M60" s="36">
        <v>11.46</v>
      </c>
      <c r="N60" s="69">
        <f t="shared" si="1"/>
        <v>1.1459999999999999</v>
      </c>
      <c r="P60" s="44">
        <v>13.43</v>
      </c>
      <c r="Q60" s="32">
        <f t="shared" si="4"/>
        <v>671.5</v>
      </c>
      <c r="R60" s="63"/>
      <c r="S60" s="36">
        <v>1.78</v>
      </c>
      <c r="T60" s="59"/>
      <c r="U60" s="59" t="s">
        <v>48</v>
      </c>
      <c r="V60" s="59"/>
      <c r="W60" s="59"/>
      <c r="X60" s="79"/>
      <c r="Y60" s="59"/>
    </row>
    <row r="61" spans="1:41">
      <c r="C61" s="14">
        <v>12</v>
      </c>
      <c r="D61" s="6">
        <v>5</v>
      </c>
      <c r="E61" s="16">
        <v>65</v>
      </c>
      <c r="F61" s="63">
        <v>30</v>
      </c>
      <c r="G61" s="30"/>
      <c r="J61" s="107">
        <v>60</v>
      </c>
      <c r="K61" s="11" t="s">
        <v>74</v>
      </c>
      <c r="L61" s="63">
        <v>12</v>
      </c>
      <c r="M61" s="16">
        <v>21.44</v>
      </c>
      <c r="N61" s="69">
        <f t="shared" si="1"/>
        <v>2.1440000000000001</v>
      </c>
      <c r="O61" s="31">
        <f>SUM(N50:N61)</f>
        <v>15.493999999999998</v>
      </c>
      <c r="P61" s="44">
        <v>11.2</v>
      </c>
      <c r="Q61" s="32">
        <f t="shared" si="4"/>
        <v>560</v>
      </c>
      <c r="R61" s="44">
        <f>SUM(Q50:Q61)/1000</f>
        <v>10.64255</v>
      </c>
      <c r="S61" s="36">
        <v>1.89</v>
      </c>
      <c r="T61" s="59"/>
      <c r="U61" s="59" t="s">
        <v>48</v>
      </c>
      <c r="V61" s="59"/>
      <c r="W61" s="59"/>
      <c r="X61" s="79"/>
      <c r="Y61" s="59"/>
    </row>
    <row r="62" spans="1:41">
      <c r="A62" s="9"/>
      <c r="B62" s="4"/>
      <c r="C62" s="4">
        <v>13</v>
      </c>
      <c r="D62" s="7">
        <v>5</v>
      </c>
      <c r="E62" s="28">
        <v>70</v>
      </c>
      <c r="F62" s="4">
        <v>25</v>
      </c>
      <c r="G62" s="7"/>
      <c r="H62" s="4"/>
      <c r="I62" s="108"/>
      <c r="J62" s="108">
        <v>61</v>
      </c>
      <c r="K62" s="11" t="s">
        <v>74</v>
      </c>
      <c r="L62" s="15"/>
      <c r="M62" s="28"/>
      <c r="N62" s="73"/>
      <c r="O62" s="7"/>
      <c r="P62" s="4"/>
      <c r="Q62" s="7"/>
      <c r="R62" s="4"/>
      <c r="S62" s="28"/>
      <c r="T62" s="59"/>
      <c r="U62" s="59"/>
      <c r="V62" s="59"/>
      <c r="W62" s="59"/>
      <c r="X62" s="79"/>
      <c r="Y62" s="59"/>
    </row>
    <row r="63" spans="1:41">
      <c r="A63" s="47" t="s">
        <v>100</v>
      </c>
      <c r="B63" s="1">
        <v>10</v>
      </c>
      <c r="C63" s="13">
        <v>1</v>
      </c>
      <c r="D63" s="2">
        <v>85</v>
      </c>
      <c r="E63" s="26">
        <v>15</v>
      </c>
      <c r="F63" s="1">
        <v>0</v>
      </c>
      <c r="G63" s="2"/>
      <c r="H63" s="1"/>
      <c r="I63" s="104"/>
      <c r="J63" s="104">
        <v>62</v>
      </c>
      <c r="K63" s="11" t="s">
        <v>74</v>
      </c>
      <c r="L63" s="13">
        <v>1</v>
      </c>
      <c r="M63" s="35">
        <v>1115.19</v>
      </c>
      <c r="N63" s="69">
        <f t="shared" si="1"/>
        <v>111.51900000000001</v>
      </c>
      <c r="O63" s="2"/>
      <c r="P63" s="45">
        <v>303.89999999999998</v>
      </c>
      <c r="Q63" s="41">
        <f t="shared" ref="Q63:Q74" si="5">P63*50</f>
        <v>15194.999999999998</v>
      </c>
      <c r="R63" s="13"/>
      <c r="S63" s="35">
        <v>2.0699999999999998</v>
      </c>
      <c r="T63" s="59">
        <v>3</v>
      </c>
      <c r="U63" s="59" t="s">
        <v>48</v>
      </c>
      <c r="V63" s="59"/>
      <c r="W63" s="59"/>
      <c r="X63" s="79"/>
      <c r="Y63" s="59"/>
    </row>
    <row r="64" spans="1:41">
      <c r="C64" s="14">
        <v>2</v>
      </c>
      <c r="D64" s="66">
        <v>75</v>
      </c>
      <c r="E64" s="70">
        <v>20</v>
      </c>
      <c r="F64" s="65">
        <v>5</v>
      </c>
      <c r="G64" s="66"/>
      <c r="H64" s="65"/>
      <c r="I64" s="65"/>
      <c r="J64" s="65">
        <v>63</v>
      </c>
      <c r="K64" s="66" t="s">
        <v>74</v>
      </c>
      <c r="L64" s="65">
        <v>2</v>
      </c>
      <c r="M64" s="70">
        <v>104.79</v>
      </c>
      <c r="N64" s="82">
        <f t="shared" si="1"/>
        <v>10.478999999999999</v>
      </c>
      <c r="P64" s="44">
        <v>344.8</v>
      </c>
      <c r="Q64" s="40">
        <f t="shared" si="5"/>
        <v>17240</v>
      </c>
      <c r="R64" s="63"/>
      <c r="S64" s="36">
        <v>2.08</v>
      </c>
      <c r="T64" s="59"/>
      <c r="U64" s="59" t="s">
        <v>48</v>
      </c>
      <c r="V64" s="59"/>
      <c r="W64" s="59"/>
      <c r="X64" s="79"/>
      <c r="Y64" s="59"/>
    </row>
    <row r="65" spans="1:25">
      <c r="C65" s="14">
        <v>3</v>
      </c>
      <c r="D65" s="66">
        <v>70</v>
      </c>
      <c r="E65" s="70">
        <v>25</v>
      </c>
      <c r="F65" s="65">
        <v>5</v>
      </c>
      <c r="G65" s="66"/>
      <c r="H65" s="65"/>
      <c r="I65" s="65"/>
      <c r="J65" s="65">
        <v>64</v>
      </c>
      <c r="K65" s="66" t="s">
        <v>74</v>
      </c>
      <c r="L65" s="65">
        <v>3</v>
      </c>
      <c r="M65" s="70">
        <v>182.66</v>
      </c>
      <c r="N65" s="82">
        <f t="shared" si="1"/>
        <v>18.265999999999998</v>
      </c>
      <c r="P65" s="44">
        <v>220.2</v>
      </c>
      <c r="Q65" s="40">
        <f t="shared" si="5"/>
        <v>11010</v>
      </c>
      <c r="R65" s="63"/>
      <c r="S65" s="36">
        <v>2.0699999999999998</v>
      </c>
      <c r="T65" s="59"/>
      <c r="U65" s="59" t="s">
        <v>48</v>
      </c>
      <c r="V65" s="59"/>
      <c r="W65" s="59"/>
      <c r="X65" s="79"/>
      <c r="Y65" s="59"/>
    </row>
    <row r="66" spans="1:25">
      <c r="C66" s="14">
        <v>4</v>
      </c>
      <c r="D66" s="64">
        <v>75</v>
      </c>
      <c r="E66" s="16">
        <v>25</v>
      </c>
      <c r="F66" s="3" t="s">
        <v>75</v>
      </c>
      <c r="J66" s="107">
        <v>65</v>
      </c>
      <c r="K66" s="11" t="s">
        <v>74</v>
      </c>
      <c r="L66" s="63">
        <v>4</v>
      </c>
      <c r="M66" s="36">
        <v>187.17</v>
      </c>
      <c r="N66" s="69">
        <f t="shared" si="1"/>
        <v>18.716999999999999</v>
      </c>
      <c r="P66" s="44">
        <v>170.6</v>
      </c>
      <c r="Q66" s="40">
        <f t="shared" si="5"/>
        <v>8530</v>
      </c>
      <c r="R66" s="63"/>
      <c r="S66" s="36">
        <v>2.15</v>
      </c>
      <c r="T66" s="59"/>
      <c r="U66" s="59" t="s">
        <v>48</v>
      </c>
      <c r="V66" s="59"/>
      <c r="W66" s="59"/>
      <c r="X66" s="79"/>
      <c r="Y66" s="59"/>
    </row>
    <row r="67" spans="1:25">
      <c r="C67" s="14">
        <v>5</v>
      </c>
      <c r="D67" s="64">
        <v>75</v>
      </c>
      <c r="E67" s="16">
        <v>25</v>
      </c>
      <c r="F67" s="63" t="s">
        <v>75</v>
      </c>
      <c r="G67" s="64"/>
      <c r="J67" s="107">
        <v>66</v>
      </c>
      <c r="K67" s="11" t="s">
        <v>74</v>
      </c>
      <c r="L67" s="63">
        <v>5</v>
      </c>
      <c r="M67" s="36">
        <v>94.81</v>
      </c>
      <c r="N67" s="69">
        <f t="shared" ref="N67:N130" si="6">M67*100/1000</f>
        <v>9.4809999999999999</v>
      </c>
      <c r="P67" s="44">
        <v>131.5</v>
      </c>
      <c r="Q67" s="40">
        <f t="shared" si="5"/>
        <v>6575</v>
      </c>
      <c r="R67" s="63"/>
      <c r="S67" s="36">
        <v>2.12</v>
      </c>
      <c r="T67" s="59"/>
      <c r="U67" s="59" t="s">
        <v>48</v>
      </c>
      <c r="V67" s="59"/>
      <c r="W67" s="59"/>
      <c r="X67" s="79"/>
      <c r="Y67" s="59"/>
    </row>
    <row r="68" spans="1:25">
      <c r="C68" s="14">
        <v>6</v>
      </c>
      <c r="D68" s="64">
        <v>60</v>
      </c>
      <c r="E68" s="16">
        <v>40</v>
      </c>
      <c r="F68" s="63" t="s">
        <v>75</v>
      </c>
      <c r="G68" s="64"/>
      <c r="J68" s="107">
        <v>67</v>
      </c>
      <c r="K68" s="11" t="s">
        <v>74</v>
      </c>
      <c r="L68" s="63">
        <v>6</v>
      </c>
      <c r="M68" s="36">
        <v>77.430000000000007</v>
      </c>
      <c r="N68" s="69">
        <f t="shared" si="6"/>
        <v>7.7430000000000012</v>
      </c>
      <c r="P68" s="44">
        <v>133.30000000000001</v>
      </c>
      <c r="Q68" s="40">
        <f t="shared" si="5"/>
        <v>6665.0000000000009</v>
      </c>
      <c r="R68" s="63"/>
      <c r="S68" s="36">
        <v>2.09</v>
      </c>
      <c r="T68" s="59"/>
      <c r="U68" s="59" t="s">
        <v>48</v>
      </c>
      <c r="V68" s="59"/>
      <c r="W68" s="59"/>
      <c r="X68" s="79"/>
      <c r="Y68" s="59"/>
    </row>
    <row r="69" spans="1:25">
      <c r="C69" s="14">
        <v>7</v>
      </c>
      <c r="D69" s="64">
        <v>60</v>
      </c>
      <c r="E69" s="16">
        <v>40</v>
      </c>
      <c r="F69" s="63" t="s">
        <v>75</v>
      </c>
      <c r="G69" s="64"/>
      <c r="J69" s="107">
        <v>68</v>
      </c>
      <c r="K69" s="11" t="s">
        <v>74</v>
      </c>
      <c r="L69" s="63">
        <v>7</v>
      </c>
      <c r="M69" s="36">
        <v>157.82</v>
      </c>
      <c r="N69" s="69">
        <f t="shared" si="6"/>
        <v>15.782</v>
      </c>
      <c r="P69" s="44">
        <v>159.19999999999999</v>
      </c>
      <c r="Q69" s="40">
        <f t="shared" si="5"/>
        <v>7959.9999999999991</v>
      </c>
      <c r="R69" s="63"/>
      <c r="S69" s="36">
        <v>2.09</v>
      </c>
      <c r="T69" s="59"/>
      <c r="U69" s="59" t="s">
        <v>48</v>
      </c>
      <c r="V69" s="59"/>
      <c r="W69" s="59"/>
      <c r="X69" s="79"/>
      <c r="Y69" s="59"/>
    </row>
    <row r="70" spans="1:25">
      <c r="C70" s="14">
        <v>8</v>
      </c>
      <c r="D70" s="64">
        <v>60</v>
      </c>
      <c r="E70" s="16">
        <v>40</v>
      </c>
      <c r="F70" s="63" t="s">
        <v>75</v>
      </c>
      <c r="G70" s="64"/>
      <c r="J70" s="107">
        <v>69</v>
      </c>
      <c r="K70" s="11" t="s">
        <v>74</v>
      </c>
      <c r="L70" s="63">
        <v>8</v>
      </c>
      <c r="M70" s="36">
        <v>139.5</v>
      </c>
      <c r="N70" s="69">
        <f t="shared" si="6"/>
        <v>13.95</v>
      </c>
      <c r="P70" s="44">
        <v>86.98</v>
      </c>
      <c r="Q70" s="40">
        <f t="shared" si="5"/>
        <v>4349</v>
      </c>
      <c r="R70" s="63"/>
      <c r="S70" s="36">
        <v>2.0299999999999998</v>
      </c>
      <c r="T70" s="59"/>
      <c r="U70" s="59" t="s">
        <v>48</v>
      </c>
      <c r="V70" s="59"/>
      <c r="W70" s="59"/>
      <c r="X70" s="79"/>
      <c r="Y70" s="59"/>
    </row>
    <row r="71" spans="1:25">
      <c r="C71" s="14">
        <v>9</v>
      </c>
      <c r="D71" s="64">
        <v>50</v>
      </c>
      <c r="E71" s="16">
        <v>50</v>
      </c>
      <c r="F71" s="63" t="s">
        <v>75</v>
      </c>
      <c r="G71" s="64"/>
      <c r="J71" s="107">
        <v>70</v>
      </c>
      <c r="K71" s="11" t="s">
        <v>74</v>
      </c>
      <c r="L71" s="63">
        <v>9</v>
      </c>
      <c r="M71" s="36">
        <v>159.78</v>
      </c>
      <c r="N71" s="69">
        <f t="shared" si="6"/>
        <v>15.978</v>
      </c>
      <c r="P71" s="44">
        <v>212</v>
      </c>
      <c r="Q71" s="40">
        <f t="shared" si="5"/>
        <v>10600</v>
      </c>
      <c r="R71" s="63"/>
      <c r="S71" s="36">
        <v>2.11</v>
      </c>
      <c r="T71" s="59"/>
      <c r="U71" s="59" t="s">
        <v>48</v>
      </c>
      <c r="V71" s="59"/>
      <c r="W71" s="59"/>
      <c r="X71" s="79"/>
      <c r="Y71" s="59"/>
    </row>
    <row r="72" spans="1:25">
      <c r="C72" s="14">
        <v>10</v>
      </c>
      <c r="D72" s="64">
        <v>50</v>
      </c>
      <c r="E72" s="16">
        <v>45</v>
      </c>
      <c r="F72" s="3">
        <v>5</v>
      </c>
      <c r="J72" s="107">
        <v>71</v>
      </c>
      <c r="K72" s="11" t="s">
        <v>74</v>
      </c>
      <c r="L72" s="63">
        <v>10</v>
      </c>
      <c r="M72" s="36">
        <v>185.5</v>
      </c>
      <c r="N72" s="69">
        <f t="shared" si="6"/>
        <v>18.55</v>
      </c>
      <c r="P72" s="44">
        <v>101.8</v>
      </c>
      <c r="Q72" s="40">
        <f t="shared" si="5"/>
        <v>5090</v>
      </c>
      <c r="R72" s="63"/>
      <c r="S72" s="36">
        <v>2.08</v>
      </c>
      <c r="T72" s="59"/>
      <c r="U72" s="59" t="s">
        <v>48</v>
      </c>
      <c r="V72" s="59"/>
      <c r="W72" s="59"/>
      <c r="X72" s="79"/>
      <c r="Y72" s="59"/>
    </row>
    <row r="73" spans="1:25">
      <c r="C73" s="14">
        <v>11</v>
      </c>
      <c r="D73" s="64">
        <v>50</v>
      </c>
      <c r="E73" s="16">
        <v>45</v>
      </c>
      <c r="F73" s="3">
        <v>5</v>
      </c>
      <c r="J73" s="107">
        <v>72</v>
      </c>
      <c r="K73" s="11" t="s">
        <v>74</v>
      </c>
      <c r="L73" s="63">
        <v>11</v>
      </c>
      <c r="M73" s="36">
        <v>127.93</v>
      </c>
      <c r="N73" s="69">
        <f t="shared" si="6"/>
        <v>12.792999999999999</v>
      </c>
      <c r="P73" s="44">
        <v>179.4</v>
      </c>
      <c r="Q73" s="40">
        <f t="shared" si="5"/>
        <v>8970</v>
      </c>
      <c r="R73" s="63"/>
      <c r="S73" s="36">
        <v>2.11</v>
      </c>
      <c r="T73" s="59"/>
      <c r="U73" s="59" t="s">
        <v>48</v>
      </c>
      <c r="V73" s="59"/>
      <c r="W73" s="59"/>
      <c r="X73" s="79"/>
      <c r="Y73" s="59"/>
    </row>
    <row r="74" spans="1:25">
      <c r="C74" s="14">
        <v>12</v>
      </c>
      <c r="D74" s="64">
        <v>50</v>
      </c>
      <c r="E74" s="16">
        <v>45</v>
      </c>
      <c r="F74" s="3">
        <v>5</v>
      </c>
      <c r="J74" s="107">
        <v>73</v>
      </c>
      <c r="K74" s="11" t="s">
        <v>74</v>
      </c>
      <c r="L74" s="63">
        <v>12</v>
      </c>
      <c r="M74" s="16">
        <v>129.93</v>
      </c>
      <c r="N74" s="69">
        <f t="shared" si="6"/>
        <v>12.993</v>
      </c>
      <c r="O74" s="31">
        <f>SUM(N63:N74)</f>
        <v>266.25100000000003</v>
      </c>
      <c r="P74" s="44">
        <v>142.1</v>
      </c>
      <c r="Q74" s="40">
        <f t="shared" si="5"/>
        <v>7105</v>
      </c>
      <c r="R74" s="44">
        <f>SUM(Q63:Q74)/1000</f>
        <v>109.289</v>
      </c>
      <c r="S74" s="37">
        <v>2.14</v>
      </c>
      <c r="T74" s="59"/>
      <c r="U74" s="59" t="s">
        <v>48</v>
      </c>
      <c r="V74" s="59"/>
      <c r="W74" s="59"/>
      <c r="X74" s="79"/>
      <c r="Y74" s="59"/>
    </row>
    <row r="75" spans="1:25">
      <c r="A75" s="9"/>
      <c r="B75" s="4"/>
      <c r="C75" s="15">
        <v>13</v>
      </c>
      <c r="D75" s="7">
        <v>55</v>
      </c>
      <c r="E75" s="28">
        <v>40</v>
      </c>
      <c r="F75" s="4">
        <v>5</v>
      </c>
      <c r="G75" s="7"/>
      <c r="H75" s="4"/>
      <c r="I75" s="108"/>
      <c r="J75" s="108">
        <v>74</v>
      </c>
      <c r="K75" s="11" t="s">
        <v>74</v>
      </c>
      <c r="L75" s="15"/>
      <c r="M75" s="28"/>
      <c r="O75" s="7"/>
      <c r="P75" s="4"/>
      <c r="Q75" s="7"/>
      <c r="R75" s="4"/>
      <c r="S75" s="28"/>
      <c r="T75" s="59"/>
      <c r="U75" s="59"/>
      <c r="V75" s="59"/>
      <c r="W75" s="59"/>
      <c r="X75" s="79"/>
      <c r="Y75" s="59"/>
    </row>
    <row r="76" spans="1:25">
      <c r="A76" s="47" t="s">
        <v>101</v>
      </c>
      <c r="B76" s="1">
        <v>2</v>
      </c>
      <c r="C76" s="13">
        <v>1</v>
      </c>
      <c r="D76" s="2">
        <v>50</v>
      </c>
      <c r="E76" s="26">
        <v>25</v>
      </c>
      <c r="F76" s="1">
        <v>25</v>
      </c>
      <c r="G76" s="2"/>
      <c r="H76" s="1" t="s">
        <v>78</v>
      </c>
      <c r="I76" s="104" t="s">
        <v>79</v>
      </c>
      <c r="J76" s="104">
        <v>75</v>
      </c>
      <c r="K76" s="11" t="s">
        <v>74</v>
      </c>
      <c r="L76" s="13">
        <v>1</v>
      </c>
      <c r="M76" s="35">
        <v>177.37</v>
      </c>
      <c r="N76" s="72">
        <f t="shared" si="6"/>
        <v>17.736999999999998</v>
      </c>
      <c r="O76" s="12"/>
      <c r="P76" s="45">
        <v>140.30000000000001</v>
      </c>
      <c r="Q76" s="41">
        <f t="shared" ref="Q76:Q99" si="7">P76*50</f>
        <v>7015.0000000000009</v>
      </c>
      <c r="R76" s="13"/>
      <c r="S76" s="35">
        <v>2.0699999999999998</v>
      </c>
      <c r="T76" s="59"/>
      <c r="U76" s="59" t="s">
        <v>48</v>
      </c>
      <c r="V76" s="59"/>
      <c r="W76" s="59"/>
      <c r="X76" s="79"/>
      <c r="Y76" s="59"/>
    </row>
    <row r="77" spans="1:25">
      <c r="C77" s="14">
        <v>2</v>
      </c>
      <c r="D77" s="64">
        <v>60</v>
      </c>
      <c r="E77" s="16">
        <v>25</v>
      </c>
      <c r="F77" s="63">
        <v>25</v>
      </c>
      <c r="G77" s="64"/>
      <c r="J77" s="107">
        <v>76</v>
      </c>
      <c r="K77" s="11" t="s">
        <v>74</v>
      </c>
      <c r="L77" s="63">
        <v>2</v>
      </c>
      <c r="M77" s="36">
        <v>172.88</v>
      </c>
      <c r="N77" s="69">
        <f t="shared" si="6"/>
        <v>17.288</v>
      </c>
      <c r="P77" s="44">
        <v>145.9</v>
      </c>
      <c r="Q77" s="40">
        <f t="shared" si="7"/>
        <v>7295</v>
      </c>
      <c r="R77" s="63"/>
      <c r="S77" s="36">
        <v>2.08</v>
      </c>
      <c r="T77" s="59"/>
      <c r="U77" s="59" t="s">
        <v>48</v>
      </c>
      <c r="V77" s="59"/>
      <c r="W77" s="59"/>
      <c r="X77" s="79"/>
      <c r="Y77" s="59"/>
    </row>
    <row r="78" spans="1:25">
      <c r="C78" s="14">
        <v>3</v>
      </c>
      <c r="D78" s="64">
        <v>70</v>
      </c>
      <c r="E78" s="16">
        <v>15</v>
      </c>
      <c r="F78" s="63">
        <v>15</v>
      </c>
      <c r="G78" s="64"/>
      <c r="J78" s="107">
        <v>77</v>
      </c>
      <c r="K78" s="11" t="s">
        <v>74</v>
      </c>
      <c r="L78" s="63">
        <v>3</v>
      </c>
      <c r="M78" s="36">
        <v>148.94</v>
      </c>
      <c r="N78" s="69">
        <f t="shared" si="6"/>
        <v>14.894</v>
      </c>
      <c r="P78" s="44">
        <v>130.6</v>
      </c>
      <c r="Q78" s="40">
        <f t="shared" si="7"/>
        <v>6530</v>
      </c>
      <c r="R78" s="63"/>
      <c r="S78" s="36">
        <v>2.0699999999999998</v>
      </c>
      <c r="T78" s="59"/>
      <c r="U78" s="59" t="s">
        <v>48</v>
      </c>
      <c r="V78" s="59"/>
      <c r="W78" s="59"/>
      <c r="X78" s="79"/>
      <c r="Y78" s="59"/>
    </row>
    <row r="79" spans="1:25">
      <c r="C79" s="14">
        <v>4</v>
      </c>
      <c r="D79" s="64">
        <v>60</v>
      </c>
      <c r="E79" s="16">
        <v>20</v>
      </c>
      <c r="F79" s="63">
        <v>20</v>
      </c>
      <c r="G79" s="64"/>
      <c r="J79" s="107">
        <v>78</v>
      </c>
      <c r="K79" s="11" t="s">
        <v>74</v>
      </c>
      <c r="L79" s="63">
        <v>4</v>
      </c>
      <c r="M79" s="36">
        <v>152.15</v>
      </c>
      <c r="N79" s="69">
        <f t="shared" si="6"/>
        <v>15.215</v>
      </c>
      <c r="P79" s="44">
        <v>120.6</v>
      </c>
      <c r="Q79" s="40">
        <f t="shared" si="7"/>
        <v>6030</v>
      </c>
      <c r="R79" s="63"/>
      <c r="S79" s="36">
        <v>2.15</v>
      </c>
      <c r="T79" s="59"/>
      <c r="U79" s="59" t="s">
        <v>48</v>
      </c>
      <c r="V79" s="59"/>
      <c r="W79" s="59"/>
      <c r="X79" s="79"/>
      <c r="Y79" s="59"/>
    </row>
    <row r="80" spans="1:25">
      <c r="C80" s="14">
        <v>5</v>
      </c>
      <c r="D80" s="64">
        <v>60</v>
      </c>
      <c r="E80" s="16">
        <v>25</v>
      </c>
      <c r="F80" s="63">
        <v>15</v>
      </c>
      <c r="G80" s="64"/>
      <c r="J80" s="107">
        <v>79</v>
      </c>
      <c r="K80" s="11" t="s">
        <v>74</v>
      </c>
      <c r="L80" s="63">
        <v>5</v>
      </c>
      <c r="M80" s="36">
        <v>143.87</v>
      </c>
      <c r="N80" s="69">
        <f t="shared" si="6"/>
        <v>14.387</v>
      </c>
      <c r="P80" s="44">
        <v>125.8</v>
      </c>
      <c r="Q80" s="40">
        <f t="shared" si="7"/>
        <v>6290</v>
      </c>
      <c r="R80" s="63"/>
      <c r="S80" s="36">
        <v>2.12</v>
      </c>
      <c r="T80" s="59"/>
      <c r="U80" s="59" t="s">
        <v>48</v>
      </c>
      <c r="V80" s="59"/>
      <c r="W80" s="59"/>
      <c r="X80" s="79"/>
      <c r="Y80" s="59"/>
    </row>
    <row r="81" spans="1:25">
      <c r="C81" s="14">
        <v>6</v>
      </c>
      <c r="D81" s="64">
        <v>60</v>
      </c>
      <c r="E81" s="16">
        <v>20</v>
      </c>
      <c r="F81" s="63">
        <v>20</v>
      </c>
      <c r="G81" s="64"/>
      <c r="J81" s="107">
        <v>80</v>
      </c>
      <c r="K81" s="11" t="s">
        <v>74</v>
      </c>
      <c r="L81" s="63">
        <v>6</v>
      </c>
      <c r="M81" s="36">
        <v>142.87</v>
      </c>
      <c r="N81" s="69">
        <f t="shared" si="6"/>
        <v>14.287000000000001</v>
      </c>
      <c r="P81" s="44">
        <v>164.9</v>
      </c>
      <c r="Q81" s="40">
        <f t="shared" si="7"/>
        <v>8245</v>
      </c>
      <c r="R81" s="63"/>
      <c r="S81" s="36">
        <v>2.09</v>
      </c>
      <c r="T81" s="59"/>
      <c r="U81" s="59" t="s">
        <v>48</v>
      </c>
      <c r="V81" s="59"/>
      <c r="W81" s="59"/>
      <c r="X81" s="79"/>
      <c r="Y81" s="59"/>
    </row>
    <row r="82" spans="1:25">
      <c r="C82" s="14">
        <v>7</v>
      </c>
      <c r="D82" s="64">
        <v>60</v>
      </c>
      <c r="E82" s="16">
        <v>20</v>
      </c>
      <c r="F82" s="63">
        <v>20</v>
      </c>
      <c r="G82" s="64"/>
      <c r="J82" s="107">
        <v>81</v>
      </c>
      <c r="K82" s="11" t="s">
        <v>74</v>
      </c>
      <c r="L82" s="63">
        <v>7</v>
      </c>
      <c r="M82" s="36">
        <v>107.41</v>
      </c>
      <c r="N82" s="69">
        <f t="shared" si="6"/>
        <v>10.741</v>
      </c>
      <c r="P82" s="44">
        <v>128.5</v>
      </c>
      <c r="Q82" s="40">
        <f t="shared" si="7"/>
        <v>6425</v>
      </c>
      <c r="R82" s="63"/>
      <c r="S82" s="36">
        <v>2.09</v>
      </c>
      <c r="T82" s="59"/>
      <c r="U82" s="59" t="s">
        <v>48</v>
      </c>
      <c r="V82" s="59"/>
      <c r="W82" s="59"/>
      <c r="X82" s="79"/>
      <c r="Y82" s="59"/>
    </row>
    <row r="83" spans="1:25">
      <c r="C83" s="14">
        <v>8</v>
      </c>
      <c r="D83" s="66">
        <v>70</v>
      </c>
      <c r="E83" s="70">
        <v>20</v>
      </c>
      <c r="F83" s="65">
        <v>10</v>
      </c>
      <c r="G83" s="66"/>
      <c r="H83" s="65"/>
      <c r="I83" s="65"/>
      <c r="J83" s="65">
        <v>82</v>
      </c>
      <c r="K83" s="66" t="s">
        <v>74</v>
      </c>
      <c r="L83" s="65">
        <v>8</v>
      </c>
      <c r="M83" s="70">
        <v>127.19</v>
      </c>
      <c r="N83" s="82">
        <f t="shared" si="6"/>
        <v>12.718999999999999</v>
      </c>
      <c r="P83" s="44">
        <v>80.739999999999995</v>
      </c>
      <c r="Q83" s="40">
        <f t="shared" si="7"/>
        <v>4036.9999999999995</v>
      </c>
      <c r="R83" s="63"/>
      <c r="S83" s="36">
        <v>2.0299999999999998</v>
      </c>
      <c r="T83" s="59"/>
      <c r="U83" s="59" t="s">
        <v>48</v>
      </c>
      <c r="V83" s="59"/>
      <c r="W83" s="59"/>
      <c r="X83" s="79"/>
      <c r="Y83" s="59"/>
    </row>
    <row r="84" spans="1:25">
      <c r="C84" s="14">
        <v>9</v>
      </c>
      <c r="D84" s="66">
        <v>70</v>
      </c>
      <c r="E84" s="70">
        <v>20</v>
      </c>
      <c r="F84" s="65">
        <v>10</v>
      </c>
      <c r="G84" s="66"/>
      <c r="H84" s="65"/>
      <c r="I84" s="65"/>
      <c r="J84" s="65">
        <v>83</v>
      </c>
      <c r="K84" s="66" t="s">
        <v>74</v>
      </c>
      <c r="L84" s="65">
        <v>9</v>
      </c>
      <c r="M84" s="70">
        <v>200.34</v>
      </c>
      <c r="N84" s="82">
        <f t="shared" si="6"/>
        <v>20.033999999999999</v>
      </c>
      <c r="P84" s="44">
        <v>147.1</v>
      </c>
      <c r="Q84" s="40">
        <f t="shared" si="7"/>
        <v>7355</v>
      </c>
      <c r="R84" s="63"/>
      <c r="S84" s="36">
        <v>2.11</v>
      </c>
      <c r="T84" s="59"/>
      <c r="U84" s="59" t="s">
        <v>48</v>
      </c>
      <c r="V84" s="59"/>
      <c r="W84" s="59"/>
      <c r="X84" s="79"/>
      <c r="Y84" s="59"/>
    </row>
    <row r="85" spans="1:25">
      <c r="C85" s="14">
        <v>10</v>
      </c>
      <c r="D85" s="64">
        <v>50</v>
      </c>
      <c r="E85" s="16">
        <v>40</v>
      </c>
      <c r="F85" s="63">
        <v>10</v>
      </c>
      <c r="G85" s="64"/>
      <c r="J85" s="107">
        <v>84</v>
      </c>
      <c r="K85" s="11" t="s">
        <v>74</v>
      </c>
      <c r="L85" s="63">
        <v>10</v>
      </c>
      <c r="M85" s="16">
        <v>137.31</v>
      </c>
      <c r="N85" s="69">
        <f t="shared" si="6"/>
        <v>13.731</v>
      </c>
      <c r="P85" s="44">
        <v>131.4</v>
      </c>
      <c r="Q85" s="40">
        <f t="shared" si="7"/>
        <v>6570</v>
      </c>
      <c r="R85" s="63"/>
      <c r="S85" s="36">
        <v>2.08</v>
      </c>
      <c r="T85" s="59"/>
      <c r="U85" s="59" t="s">
        <v>48</v>
      </c>
      <c r="V85" s="59"/>
      <c r="W85" s="59"/>
      <c r="X85" s="79"/>
      <c r="Y85" s="59"/>
    </row>
    <row r="86" spans="1:25">
      <c r="C86" s="14">
        <v>11</v>
      </c>
      <c r="D86" s="49" t="s">
        <v>67</v>
      </c>
      <c r="E86" s="101"/>
      <c r="F86" s="50"/>
      <c r="G86" s="49"/>
      <c r="H86" s="50"/>
      <c r="I86" s="50"/>
      <c r="J86" s="50">
        <v>85</v>
      </c>
      <c r="K86" s="11" t="s">
        <v>74</v>
      </c>
      <c r="L86" s="63">
        <v>11</v>
      </c>
      <c r="M86" s="95" t="s">
        <v>64</v>
      </c>
      <c r="P86" s="44">
        <v>4.367</v>
      </c>
      <c r="Q86" s="40">
        <f t="shared" si="7"/>
        <v>218.35</v>
      </c>
      <c r="R86" s="63"/>
      <c r="S86" s="36">
        <v>2.11</v>
      </c>
      <c r="T86" s="59"/>
      <c r="U86" s="59" t="s">
        <v>48</v>
      </c>
      <c r="V86" s="59"/>
      <c r="W86" s="59"/>
      <c r="X86" s="79"/>
      <c r="Y86" s="59"/>
    </row>
    <row r="87" spans="1:25">
      <c r="A87" s="9"/>
      <c r="B87" s="4"/>
      <c r="C87" s="4"/>
      <c r="D87" s="7"/>
      <c r="E87" s="28"/>
      <c r="F87" s="4"/>
      <c r="G87" s="7"/>
      <c r="H87" s="4"/>
      <c r="I87" s="108"/>
      <c r="J87" s="108"/>
      <c r="K87" s="11" t="s">
        <v>74</v>
      </c>
      <c r="L87" s="15">
        <v>12</v>
      </c>
      <c r="M87" s="28">
        <v>128.88999999999999</v>
      </c>
      <c r="N87" s="73">
        <f t="shared" si="6"/>
        <v>12.888999999999998</v>
      </c>
      <c r="O87" s="42">
        <f>SUM(N76:N87)</f>
        <v>163.922</v>
      </c>
      <c r="P87" s="46">
        <v>62.52</v>
      </c>
      <c r="Q87" s="43">
        <f t="shared" si="7"/>
        <v>3126</v>
      </c>
      <c r="R87" s="46">
        <f>SUM(Q76:Q87)/1000</f>
        <v>69.136350000000007</v>
      </c>
      <c r="S87" s="37">
        <v>2.14</v>
      </c>
      <c r="T87" s="59"/>
      <c r="U87" s="59" t="s">
        <v>48</v>
      </c>
      <c r="V87" s="59"/>
      <c r="W87" s="59"/>
      <c r="X87" s="79"/>
      <c r="Y87" s="59"/>
    </row>
    <row r="88" spans="1:25">
      <c r="A88" s="47" t="s">
        <v>102</v>
      </c>
      <c r="B88" s="1">
        <v>10</v>
      </c>
      <c r="C88" s="13">
        <v>1</v>
      </c>
      <c r="D88" s="49" t="s">
        <v>67</v>
      </c>
      <c r="E88" s="101"/>
      <c r="F88" s="50"/>
      <c r="G88" s="49"/>
      <c r="H88" s="50"/>
      <c r="I88" s="50"/>
      <c r="J88" s="50">
        <v>86</v>
      </c>
      <c r="K88" s="11" t="s">
        <v>74</v>
      </c>
      <c r="L88" s="13">
        <v>1</v>
      </c>
      <c r="M88" s="96" t="s">
        <v>64</v>
      </c>
      <c r="O88" s="2"/>
      <c r="P88" s="45">
        <v>28.05</v>
      </c>
      <c r="Q88" s="41">
        <f t="shared" si="7"/>
        <v>1402.5</v>
      </c>
      <c r="R88" s="13"/>
      <c r="S88" s="35">
        <v>2.13</v>
      </c>
      <c r="T88" s="59"/>
      <c r="U88" s="59" t="s">
        <v>48</v>
      </c>
      <c r="V88" s="59"/>
      <c r="W88" s="59"/>
      <c r="X88" s="79"/>
      <c r="Y88" s="59"/>
    </row>
    <row r="89" spans="1:25">
      <c r="C89" s="14">
        <v>2</v>
      </c>
      <c r="D89" s="51"/>
      <c r="E89" s="102"/>
      <c r="F89" s="52"/>
      <c r="G89" s="51"/>
      <c r="H89" s="52"/>
      <c r="I89" s="52"/>
      <c r="J89" s="52">
        <v>87</v>
      </c>
      <c r="K89" s="11" t="s">
        <v>74</v>
      </c>
      <c r="L89" s="63">
        <v>2</v>
      </c>
      <c r="M89" s="95" t="s">
        <v>64</v>
      </c>
      <c r="P89" s="44">
        <v>34.28</v>
      </c>
      <c r="Q89" s="40">
        <f t="shared" si="7"/>
        <v>1714</v>
      </c>
      <c r="R89" s="63"/>
      <c r="S89" s="36">
        <v>2.08</v>
      </c>
      <c r="T89" s="59"/>
      <c r="U89" s="59" t="s">
        <v>48</v>
      </c>
      <c r="V89" s="59"/>
      <c r="W89" s="59"/>
      <c r="X89" s="79"/>
      <c r="Y89" s="59"/>
    </row>
    <row r="90" spans="1:25">
      <c r="C90" s="14">
        <v>3</v>
      </c>
      <c r="D90" s="51"/>
      <c r="E90" s="102"/>
      <c r="F90" s="52"/>
      <c r="G90" s="51"/>
      <c r="H90" s="52"/>
      <c r="I90" s="52"/>
      <c r="J90" s="52">
        <v>88</v>
      </c>
      <c r="K90" s="11" t="s">
        <v>74</v>
      </c>
      <c r="L90" s="63">
        <v>3</v>
      </c>
      <c r="M90" s="95" t="s">
        <v>64</v>
      </c>
      <c r="P90" s="44">
        <v>21.11</v>
      </c>
      <c r="Q90" s="40">
        <f t="shared" si="7"/>
        <v>1055.5</v>
      </c>
      <c r="R90" s="63"/>
      <c r="S90" s="36">
        <v>2.0099999999999998</v>
      </c>
      <c r="T90" s="59"/>
      <c r="U90" s="59" t="s">
        <v>48</v>
      </c>
      <c r="V90" s="59"/>
      <c r="W90" s="59"/>
      <c r="X90" s="79"/>
      <c r="Y90" s="59"/>
    </row>
    <row r="91" spans="1:25">
      <c r="C91" s="14">
        <v>4</v>
      </c>
      <c r="D91" s="51"/>
      <c r="E91" s="102"/>
      <c r="F91" s="52"/>
      <c r="G91" s="51"/>
      <c r="H91" s="52"/>
      <c r="I91" s="52"/>
      <c r="J91" s="52">
        <v>89</v>
      </c>
      <c r="K91" s="11" t="s">
        <v>74</v>
      </c>
      <c r="L91" s="63">
        <v>4</v>
      </c>
      <c r="M91" s="95" t="s">
        <v>64</v>
      </c>
      <c r="P91" s="44">
        <v>12.3</v>
      </c>
      <c r="Q91" s="40">
        <f t="shared" si="7"/>
        <v>615</v>
      </c>
      <c r="R91" s="63"/>
      <c r="S91" s="36">
        <v>2.54</v>
      </c>
      <c r="T91" s="59"/>
      <c r="U91" s="59" t="s">
        <v>48</v>
      </c>
      <c r="V91" s="59"/>
      <c r="W91" s="59"/>
      <c r="X91" s="79"/>
      <c r="Y91" s="59"/>
    </row>
    <row r="92" spans="1:25">
      <c r="C92" s="14">
        <v>5</v>
      </c>
      <c r="D92" s="51"/>
      <c r="E92" s="102"/>
      <c r="F92" s="52"/>
      <c r="G92" s="51"/>
      <c r="H92" s="52"/>
      <c r="I92" s="52"/>
      <c r="J92" s="52">
        <v>90</v>
      </c>
      <c r="K92" s="11" t="s">
        <v>74</v>
      </c>
      <c r="L92" s="63">
        <v>5</v>
      </c>
      <c r="M92" s="95" t="s">
        <v>64</v>
      </c>
      <c r="P92" s="44">
        <v>18.350000000000001</v>
      </c>
      <c r="Q92" s="40">
        <f t="shared" si="7"/>
        <v>917.50000000000011</v>
      </c>
      <c r="R92" s="63"/>
      <c r="S92" s="36">
        <v>2.0099999999999998</v>
      </c>
      <c r="T92" s="59"/>
      <c r="U92" s="59" t="s">
        <v>48</v>
      </c>
      <c r="V92" s="59"/>
      <c r="W92" s="59"/>
      <c r="X92" s="79"/>
      <c r="Y92" s="59"/>
    </row>
    <row r="93" spans="1:25">
      <c r="C93" s="14">
        <v>6</v>
      </c>
      <c r="D93" s="51"/>
      <c r="E93" s="102"/>
      <c r="F93" s="52"/>
      <c r="G93" s="51"/>
      <c r="H93" s="52"/>
      <c r="I93" s="52"/>
      <c r="J93" s="52">
        <v>91</v>
      </c>
      <c r="K93" s="11" t="s">
        <v>74</v>
      </c>
      <c r="L93" s="63">
        <v>6</v>
      </c>
      <c r="M93" s="95" t="s">
        <v>64</v>
      </c>
      <c r="P93" s="44">
        <v>24.76</v>
      </c>
      <c r="Q93" s="40">
        <f t="shared" si="7"/>
        <v>1238</v>
      </c>
      <c r="R93" s="63"/>
      <c r="S93" s="36">
        <v>1.98</v>
      </c>
      <c r="T93" s="59"/>
      <c r="U93" s="59" t="s">
        <v>48</v>
      </c>
      <c r="V93" s="59"/>
      <c r="W93" s="59"/>
      <c r="X93" s="79"/>
      <c r="Y93" s="59"/>
    </row>
    <row r="94" spans="1:25">
      <c r="C94" s="14">
        <v>7</v>
      </c>
      <c r="D94" s="51"/>
      <c r="E94" s="102"/>
      <c r="F94" s="52"/>
      <c r="G94" s="51"/>
      <c r="H94" s="52"/>
      <c r="I94" s="52"/>
      <c r="J94" s="52">
        <v>92</v>
      </c>
      <c r="K94" s="11" t="s">
        <v>74</v>
      </c>
      <c r="L94" s="63">
        <v>7</v>
      </c>
      <c r="M94" s="95" t="s">
        <v>64</v>
      </c>
      <c r="P94" s="44">
        <v>23.62</v>
      </c>
      <c r="Q94" s="40">
        <f t="shared" si="7"/>
        <v>1181</v>
      </c>
      <c r="R94" s="63"/>
      <c r="S94" s="36">
        <v>1.89</v>
      </c>
      <c r="T94" s="59"/>
      <c r="U94" s="59" t="s">
        <v>48</v>
      </c>
      <c r="V94" s="59"/>
      <c r="W94" s="59"/>
      <c r="X94" s="79"/>
      <c r="Y94" s="59"/>
    </row>
    <row r="95" spans="1:25">
      <c r="C95" s="14">
        <v>8</v>
      </c>
      <c r="D95" s="5">
        <v>30</v>
      </c>
      <c r="E95" s="16">
        <v>70</v>
      </c>
      <c r="F95" s="63">
        <v>0</v>
      </c>
      <c r="G95" s="30"/>
      <c r="I95" s="107" t="s">
        <v>80</v>
      </c>
      <c r="J95" s="107">
        <v>93</v>
      </c>
      <c r="K95" s="11" t="s">
        <v>74</v>
      </c>
      <c r="L95" s="63">
        <v>8</v>
      </c>
      <c r="M95" s="36">
        <v>10.89</v>
      </c>
      <c r="N95" s="69">
        <f t="shared" si="6"/>
        <v>1.089</v>
      </c>
      <c r="P95" s="44">
        <v>24.36</v>
      </c>
      <c r="Q95" s="40">
        <f t="shared" si="7"/>
        <v>1218</v>
      </c>
      <c r="R95" s="63"/>
      <c r="S95" s="36">
        <v>1.94</v>
      </c>
      <c r="T95" s="59"/>
      <c r="U95" s="59" t="s">
        <v>48</v>
      </c>
      <c r="V95" s="59"/>
      <c r="W95" s="59"/>
      <c r="X95" s="79"/>
      <c r="Y95" s="59"/>
    </row>
    <row r="96" spans="1:25">
      <c r="C96" s="14">
        <v>9</v>
      </c>
      <c r="D96" s="5">
        <v>25</v>
      </c>
      <c r="E96" s="16">
        <v>70</v>
      </c>
      <c r="F96" s="3">
        <v>5</v>
      </c>
      <c r="J96" s="107">
        <v>94</v>
      </c>
      <c r="K96" s="11" t="s">
        <v>74</v>
      </c>
      <c r="L96" s="63">
        <v>9</v>
      </c>
      <c r="M96" s="36">
        <v>16.079999999999998</v>
      </c>
      <c r="N96" s="69">
        <f t="shared" si="6"/>
        <v>1.6079999999999999</v>
      </c>
      <c r="P96" s="44">
        <v>26.16</v>
      </c>
      <c r="Q96" s="40">
        <f t="shared" si="7"/>
        <v>1308</v>
      </c>
      <c r="R96" s="63"/>
      <c r="S96" s="36">
        <v>2.0699999999999998</v>
      </c>
      <c r="T96" s="59"/>
      <c r="U96" s="59" t="s">
        <v>48</v>
      </c>
      <c r="V96" s="59"/>
      <c r="W96" s="59"/>
      <c r="X96" s="79"/>
      <c r="Y96" s="59"/>
    </row>
    <row r="97" spans="1:25">
      <c r="C97" s="14">
        <v>10</v>
      </c>
      <c r="D97" s="5">
        <v>40</v>
      </c>
      <c r="E97" s="16">
        <v>55</v>
      </c>
      <c r="F97" s="3">
        <v>5</v>
      </c>
      <c r="J97" s="107">
        <v>95</v>
      </c>
      <c r="K97" s="11" t="s">
        <v>74</v>
      </c>
      <c r="L97" s="63">
        <v>10</v>
      </c>
      <c r="M97" s="36">
        <v>11.2</v>
      </c>
      <c r="N97" s="69">
        <f t="shared" si="6"/>
        <v>1.1200000000000001</v>
      </c>
      <c r="P97" s="44">
        <v>32.21</v>
      </c>
      <c r="Q97" s="40">
        <f t="shared" si="7"/>
        <v>1610.5</v>
      </c>
      <c r="R97" s="63"/>
      <c r="S97" s="36">
        <v>2.09</v>
      </c>
      <c r="T97" s="59"/>
      <c r="U97" s="59" t="s">
        <v>48</v>
      </c>
      <c r="V97" s="59"/>
      <c r="W97" s="59"/>
      <c r="X97" s="79"/>
      <c r="Y97" s="59"/>
    </row>
    <row r="98" spans="1:25">
      <c r="C98" s="14">
        <v>11</v>
      </c>
      <c r="D98" s="6">
        <v>30</v>
      </c>
      <c r="E98" s="16">
        <v>65</v>
      </c>
      <c r="F98" s="3">
        <v>5</v>
      </c>
      <c r="J98" s="107">
        <v>96</v>
      </c>
      <c r="K98" s="11" t="s">
        <v>74</v>
      </c>
      <c r="L98" s="63">
        <v>11</v>
      </c>
      <c r="M98" s="36">
        <v>13.56</v>
      </c>
      <c r="N98" s="69">
        <f t="shared" si="6"/>
        <v>1.3560000000000001</v>
      </c>
      <c r="P98" s="44">
        <v>24.57</v>
      </c>
      <c r="Q98" s="40">
        <f t="shared" si="7"/>
        <v>1228.5</v>
      </c>
      <c r="R98" s="63"/>
      <c r="S98" s="36">
        <v>1.83</v>
      </c>
      <c r="T98" s="59"/>
      <c r="U98" s="59" t="s">
        <v>48</v>
      </c>
      <c r="V98" s="59"/>
      <c r="W98" s="59"/>
      <c r="X98" s="79"/>
      <c r="Y98" s="59"/>
    </row>
    <row r="99" spans="1:25">
      <c r="C99" s="14">
        <v>12</v>
      </c>
      <c r="D99" s="6">
        <v>25</v>
      </c>
      <c r="E99" s="16">
        <v>75</v>
      </c>
      <c r="F99" s="63">
        <v>0</v>
      </c>
      <c r="G99" s="30"/>
      <c r="J99" s="107">
        <v>97</v>
      </c>
      <c r="K99" s="11" t="s">
        <v>74</v>
      </c>
      <c r="L99" s="63">
        <v>12</v>
      </c>
      <c r="M99" s="36">
        <v>2.93</v>
      </c>
      <c r="N99" s="69">
        <f t="shared" si="6"/>
        <v>0.29299999999999998</v>
      </c>
      <c r="O99" s="31">
        <f>SUM(N88:N99)</f>
        <v>5.4660000000000002</v>
      </c>
      <c r="P99" s="44">
        <v>10.86</v>
      </c>
      <c r="Q99" s="40">
        <f t="shared" si="7"/>
        <v>543</v>
      </c>
      <c r="R99" s="44">
        <f>SUM(Q88:Q99)/1000</f>
        <v>14.031499999999999</v>
      </c>
      <c r="S99" s="37">
        <v>2.52</v>
      </c>
      <c r="T99" s="59"/>
      <c r="U99" s="59" t="s">
        <v>48</v>
      </c>
      <c r="V99" s="59"/>
      <c r="W99" s="59"/>
      <c r="X99" s="79"/>
      <c r="Y99" s="59"/>
    </row>
    <row r="100" spans="1:25">
      <c r="A100" s="9"/>
      <c r="B100" s="4"/>
      <c r="C100" s="15">
        <v>13</v>
      </c>
      <c r="D100" s="7" t="s">
        <v>69</v>
      </c>
      <c r="E100" s="28">
        <v>75</v>
      </c>
      <c r="F100" s="4" t="s">
        <v>69</v>
      </c>
      <c r="G100" s="7"/>
      <c r="H100" s="4"/>
      <c r="I100" s="108" t="s">
        <v>81</v>
      </c>
      <c r="J100" s="108">
        <v>98</v>
      </c>
      <c r="K100" s="11" t="s">
        <v>74</v>
      </c>
      <c r="L100" s="15"/>
      <c r="M100" s="28"/>
      <c r="N100" s="69">
        <f t="shared" si="6"/>
        <v>0</v>
      </c>
      <c r="O100" s="7"/>
      <c r="P100" s="4"/>
      <c r="Q100" s="7"/>
      <c r="R100" s="4"/>
      <c r="S100" s="28"/>
      <c r="T100" s="59"/>
      <c r="U100" s="59"/>
      <c r="V100" s="59"/>
      <c r="W100" s="59"/>
      <c r="X100" s="79"/>
      <c r="Y100" s="59"/>
    </row>
    <row r="101" spans="1:25">
      <c r="A101" s="47" t="s">
        <v>103</v>
      </c>
      <c r="B101" s="1">
        <v>2</v>
      </c>
      <c r="C101" s="13">
        <v>1</v>
      </c>
      <c r="D101" s="2">
        <v>60</v>
      </c>
      <c r="E101" s="26">
        <v>20</v>
      </c>
      <c r="F101" s="1">
        <v>20</v>
      </c>
      <c r="G101" s="2"/>
      <c r="H101" s="1"/>
      <c r="I101" s="104"/>
      <c r="J101" s="104">
        <v>99</v>
      </c>
      <c r="K101" s="11" t="s">
        <v>74</v>
      </c>
      <c r="L101" s="13">
        <v>1</v>
      </c>
      <c r="M101" s="35">
        <v>74.67</v>
      </c>
      <c r="N101" s="72">
        <f t="shared" si="6"/>
        <v>7.4669999999999996</v>
      </c>
      <c r="O101" s="2"/>
      <c r="P101" s="45">
        <v>51.86</v>
      </c>
      <c r="Q101" s="41">
        <f t="shared" ref="Q101:Q112" si="8">P101*50</f>
        <v>2593</v>
      </c>
      <c r="R101" s="13"/>
      <c r="S101" s="35">
        <v>2.0299999999999998</v>
      </c>
      <c r="T101" s="59"/>
      <c r="U101" s="59" t="s">
        <v>48</v>
      </c>
      <c r="V101" s="59"/>
      <c r="W101" s="59"/>
      <c r="X101" s="79"/>
      <c r="Y101" s="59"/>
    </row>
    <row r="102" spans="1:25">
      <c r="C102" s="14">
        <v>2</v>
      </c>
      <c r="D102" s="64">
        <v>60</v>
      </c>
      <c r="E102" s="16">
        <v>25</v>
      </c>
      <c r="F102" s="63">
        <v>15</v>
      </c>
      <c r="G102" s="64"/>
      <c r="J102" s="107">
        <v>100</v>
      </c>
      <c r="K102" s="11" t="s">
        <v>74</v>
      </c>
      <c r="L102" s="63">
        <v>2</v>
      </c>
      <c r="M102" s="36">
        <v>81.39</v>
      </c>
      <c r="N102" s="69">
        <f t="shared" si="6"/>
        <v>8.1389999999999993</v>
      </c>
      <c r="P102" s="44">
        <v>83.4</v>
      </c>
      <c r="Q102" s="40">
        <f t="shared" si="8"/>
        <v>4170</v>
      </c>
      <c r="R102" s="63"/>
      <c r="S102" s="36">
        <v>2.06</v>
      </c>
      <c r="T102" s="59"/>
      <c r="U102" s="59" t="s">
        <v>48</v>
      </c>
      <c r="V102" s="59"/>
      <c r="W102" s="59"/>
      <c r="X102" s="79"/>
      <c r="Y102" s="59"/>
    </row>
    <row r="103" spans="1:25">
      <c r="C103" s="14">
        <v>3</v>
      </c>
      <c r="D103" s="64">
        <v>60</v>
      </c>
      <c r="E103" s="16">
        <v>40</v>
      </c>
      <c r="F103" s="63">
        <v>10</v>
      </c>
      <c r="G103" s="64"/>
      <c r="I103" s="107" t="s">
        <v>87</v>
      </c>
      <c r="J103" s="107">
        <v>1</v>
      </c>
      <c r="K103" s="11" t="s">
        <v>74</v>
      </c>
      <c r="L103" s="63">
        <v>3</v>
      </c>
      <c r="M103" s="36">
        <v>95.39</v>
      </c>
      <c r="N103" s="69">
        <f t="shared" si="6"/>
        <v>9.5389999999999997</v>
      </c>
      <c r="P103" s="44">
        <v>67.510000000000005</v>
      </c>
      <c r="Q103" s="40">
        <f t="shared" si="8"/>
        <v>3375.5000000000005</v>
      </c>
      <c r="R103" s="63"/>
      <c r="S103" s="36">
        <v>2.04</v>
      </c>
      <c r="T103" s="59"/>
      <c r="U103" s="59" t="s">
        <v>48</v>
      </c>
      <c r="V103" s="59"/>
      <c r="W103" s="59"/>
      <c r="X103" s="79"/>
      <c r="Y103" s="59"/>
    </row>
    <row r="104" spans="1:25">
      <c r="C104" s="14">
        <v>4</v>
      </c>
      <c r="D104" s="64">
        <v>70</v>
      </c>
      <c r="E104" s="16">
        <v>20</v>
      </c>
      <c r="F104" s="63">
        <v>10</v>
      </c>
      <c r="G104" s="64"/>
      <c r="J104" s="107">
        <v>2</v>
      </c>
      <c r="K104" s="11" t="s">
        <v>74</v>
      </c>
      <c r="L104" s="63">
        <v>4</v>
      </c>
      <c r="M104" s="36">
        <v>89.25</v>
      </c>
      <c r="N104" s="69">
        <f t="shared" si="6"/>
        <v>8.9250000000000007</v>
      </c>
      <c r="P104" s="44">
        <v>75.650000000000006</v>
      </c>
      <c r="Q104" s="40">
        <f t="shared" si="8"/>
        <v>3782.5000000000005</v>
      </c>
      <c r="R104" s="63"/>
      <c r="S104" s="36">
        <v>2.0299999999999998</v>
      </c>
      <c r="T104" s="59"/>
      <c r="U104" s="59" t="s">
        <v>48</v>
      </c>
      <c r="V104" s="59"/>
      <c r="W104" s="59"/>
      <c r="X104" s="79"/>
      <c r="Y104" s="59"/>
    </row>
    <row r="105" spans="1:25">
      <c r="C105" s="14">
        <v>5</v>
      </c>
      <c r="D105" s="64">
        <v>75</v>
      </c>
      <c r="E105" s="16">
        <v>20</v>
      </c>
      <c r="F105" s="63">
        <v>5</v>
      </c>
      <c r="G105" s="64"/>
      <c r="J105" s="107">
        <v>3</v>
      </c>
      <c r="K105" s="11" t="s">
        <v>74</v>
      </c>
      <c r="L105" s="63">
        <v>5</v>
      </c>
      <c r="M105" s="36">
        <v>109.41</v>
      </c>
      <c r="N105" s="69">
        <f t="shared" si="6"/>
        <v>10.941000000000001</v>
      </c>
      <c r="P105" s="44">
        <v>59.32</v>
      </c>
      <c r="Q105" s="40">
        <f t="shared" si="8"/>
        <v>2966</v>
      </c>
      <c r="R105" s="63"/>
      <c r="S105" s="36">
        <v>2.1</v>
      </c>
      <c r="T105" s="59"/>
      <c r="U105" s="59" t="s">
        <v>48</v>
      </c>
      <c r="V105" s="59"/>
      <c r="W105" s="59"/>
      <c r="X105" s="79"/>
      <c r="Y105" s="59"/>
    </row>
    <row r="106" spans="1:25">
      <c r="C106" s="14">
        <v>6</v>
      </c>
      <c r="D106" s="64">
        <v>75</v>
      </c>
      <c r="E106" s="16">
        <v>20</v>
      </c>
      <c r="F106" s="63">
        <v>5</v>
      </c>
      <c r="G106" s="64"/>
      <c r="J106" s="107">
        <v>4</v>
      </c>
      <c r="K106" s="11" t="s">
        <v>74</v>
      </c>
      <c r="L106" s="63">
        <v>6</v>
      </c>
      <c r="M106" s="36">
        <v>114.33</v>
      </c>
      <c r="N106" s="69">
        <f t="shared" si="6"/>
        <v>11.433</v>
      </c>
      <c r="P106" s="44">
        <v>101.1</v>
      </c>
      <c r="Q106" s="40">
        <f t="shared" si="8"/>
        <v>5055</v>
      </c>
      <c r="R106" s="63"/>
      <c r="S106" s="36">
        <v>2.09</v>
      </c>
      <c r="T106" s="59"/>
      <c r="U106" s="59" t="s">
        <v>48</v>
      </c>
      <c r="V106" s="59"/>
      <c r="W106" s="59"/>
      <c r="X106" s="79"/>
      <c r="Y106" s="59"/>
    </row>
    <row r="107" spans="1:25">
      <c r="C107" s="14">
        <v>7</v>
      </c>
      <c r="D107" s="64">
        <v>75</v>
      </c>
      <c r="E107" s="16">
        <v>20</v>
      </c>
      <c r="F107" s="63">
        <v>5</v>
      </c>
      <c r="G107" s="64"/>
      <c r="J107" s="107">
        <v>5</v>
      </c>
      <c r="K107" s="11" t="s">
        <v>74</v>
      </c>
      <c r="L107" s="63">
        <v>7</v>
      </c>
      <c r="M107" s="36">
        <v>96.42</v>
      </c>
      <c r="N107" s="69">
        <f t="shared" si="6"/>
        <v>9.6419999999999995</v>
      </c>
      <c r="P107" s="44">
        <v>108.1</v>
      </c>
      <c r="Q107" s="40">
        <f t="shared" si="8"/>
        <v>5405</v>
      </c>
      <c r="R107" s="63"/>
      <c r="S107" s="36">
        <v>2.0699999999999998</v>
      </c>
      <c r="T107" s="59"/>
      <c r="U107" s="59" t="s">
        <v>48</v>
      </c>
      <c r="V107" s="59"/>
      <c r="W107" s="59"/>
      <c r="X107" s="79"/>
      <c r="Y107" s="59"/>
    </row>
    <row r="108" spans="1:25">
      <c r="C108" s="14">
        <v>8</v>
      </c>
      <c r="D108" s="64">
        <v>75</v>
      </c>
      <c r="E108" s="16">
        <v>20</v>
      </c>
      <c r="F108" s="63">
        <v>5</v>
      </c>
      <c r="G108" s="64"/>
      <c r="J108" s="107">
        <v>6</v>
      </c>
      <c r="K108" s="11" t="s">
        <v>74</v>
      </c>
      <c r="L108" s="63">
        <v>8</v>
      </c>
      <c r="M108" s="36">
        <v>84.26</v>
      </c>
      <c r="N108" s="69">
        <f t="shared" si="6"/>
        <v>8.4260000000000002</v>
      </c>
      <c r="P108" s="44">
        <v>88.8</v>
      </c>
      <c r="Q108" s="40">
        <f t="shared" si="8"/>
        <v>4440</v>
      </c>
      <c r="R108" s="63"/>
      <c r="S108" s="36">
        <v>2.12</v>
      </c>
      <c r="T108" s="59"/>
      <c r="U108" s="59" t="s">
        <v>48</v>
      </c>
      <c r="V108" s="59"/>
      <c r="W108" s="59"/>
      <c r="X108" s="79"/>
      <c r="Y108" s="59"/>
    </row>
    <row r="109" spans="1:25">
      <c r="C109" s="14">
        <v>9</v>
      </c>
      <c r="D109" s="64">
        <v>70</v>
      </c>
      <c r="E109" s="16">
        <v>25</v>
      </c>
      <c r="F109" s="3">
        <v>5</v>
      </c>
      <c r="J109" s="107">
        <v>7</v>
      </c>
      <c r="K109" s="11" t="s">
        <v>74</v>
      </c>
      <c r="L109" s="63">
        <v>9</v>
      </c>
      <c r="M109" s="36">
        <v>107.1</v>
      </c>
      <c r="N109" s="69">
        <f t="shared" si="6"/>
        <v>10.71</v>
      </c>
      <c r="P109" s="44">
        <v>120.9</v>
      </c>
      <c r="Q109" s="40">
        <f t="shared" si="8"/>
        <v>6045</v>
      </c>
      <c r="R109" s="63"/>
      <c r="S109" s="36">
        <v>2.11</v>
      </c>
      <c r="T109" s="59"/>
      <c r="U109" s="59" t="s">
        <v>48</v>
      </c>
      <c r="V109" s="59"/>
      <c r="W109" s="59"/>
      <c r="X109" s="79"/>
      <c r="Y109" s="59"/>
    </row>
    <row r="110" spans="1:25">
      <c r="C110" s="14">
        <v>10</v>
      </c>
      <c r="D110" s="66">
        <v>75</v>
      </c>
      <c r="E110" s="70">
        <v>20</v>
      </c>
      <c r="F110" s="65">
        <v>5</v>
      </c>
      <c r="G110" s="66"/>
      <c r="H110" s="65"/>
      <c r="I110" s="65"/>
      <c r="J110" s="65">
        <v>8</v>
      </c>
      <c r="K110" s="66" t="s">
        <v>74</v>
      </c>
      <c r="L110" s="65">
        <v>10</v>
      </c>
      <c r="M110" s="70">
        <v>117.76</v>
      </c>
      <c r="N110" s="82">
        <f t="shared" si="6"/>
        <v>11.776</v>
      </c>
      <c r="P110" s="44">
        <v>99.79</v>
      </c>
      <c r="Q110" s="40">
        <f t="shared" si="8"/>
        <v>4989.5</v>
      </c>
      <c r="R110" s="63"/>
      <c r="S110" s="36">
        <v>2.09</v>
      </c>
      <c r="T110" s="59"/>
      <c r="U110" s="59" t="s">
        <v>48</v>
      </c>
      <c r="V110" s="59"/>
      <c r="W110" s="59"/>
      <c r="X110" s="79"/>
      <c r="Y110" s="59"/>
    </row>
    <row r="111" spans="1:25">
      <c r="C111" s="14">
        <v>11</v>
      </c>
      <c r="D111" s="66">
        <v>75</v>
      </c>
      <c r="E111" s="70">
        <v>20</v>
      </c>
      <c r="F111" s="65">
        <v>5</v>
      </c>
      <c r="G111" s="66"/>
      <c r="H111" s="65"/>
      <c r="I111" s="65"/>
      <c r="J111" s="65">
        <v>9</v>
      </c>
      <c r="K111" s="66" t="s">
        <v>74</v>
      </c>
      <c r="L111" s="65">
        <v>11</v>
      </c>
      <c r="M111" s="70">
        <v>107.93</v>
      </c>
      <c r="N111" s="82">
        <f t="shared" si="6"/>
        <v>10.792999999999999</v>
      </c>
      <c r="P111" s="44">
        <v>94.33</v>
      </c>
      <c r="Q111" s="40">
        <f t="shared" si="8"/>
        <v>4716.5</v>
      </c>
      <c r="R111" s="63"/>
      <c r="S111" s="36">
        <v>2.06</v>
      </c>
      <c r="T111" s="59"/>
      <c r="U111" s="59" t="s">
        <v>48</v>
      </c>
      <c r="V111" s="59"/>
      <c r="W111" s="59"/>
      <c r="X111" s="79"/>
      <c r="Y111" s="59"/>
    </row>
    <row r="112" spans="1:25">
      <c r="C112" s="14">
        <v>12</v>
      </c>
      <c r="D112" s="64">
        <v>75</v>
      </c>
      <c r="E112" s="16">
        <v>20</v>
      </c>
      <c r="F112" s="63">
        <v>5</v>
      </c>
      <c r="G112" s="64"/>
      <c r="J112" s="107">
        <v>10</v>
      </c>
      <c r="K112" s="11" t="s">
        <v>74</v>
      </c>
      <c r="L112" s="63">
        <v>12</v>
      </c>
      <c r="M112" s="16">
        <v>55.51</v>
      </c>
      <c r="N112" s="69">
        <f t="shared" si="6"/>
        <v>5.5510000000000002</v>
      </c>
      <c r="O112" s="31">
        <f>SUM(N101:N112)</f>
        <v>113.342</v>
      </c>
      <c r="P112" s="44">
        <v>48.87</v>
      </c>
      <c r="Q112" s="40">
        <f t="shared" si="8"/>
        <v>2443.5</v>
      </c>
      <c r="R112" s="44">
        <f>SUM(Q101:Q112)/1000</f>
        <v>49.981499999999997</v>
      </c>
      <c r="S112" s="37">
        <v>1.99</v>
      </c>
      <c r="T112" s="59"/>
      <c r="U112" s="59" t="s">
        <v>48</v>
      </c>
      <c r="V112" s="59"/>
      <c r="W112" s="59"/>
      <c r="X112" s="79"/>
      <c r="Y112" s="59"/>
    </row>
    <row r="113" spans="1:25">
      <c r="A113" s="9"/>
      <c r="B113" s="4"/>
      <c r="C113" s="15">
        <v>13</v>
      </c>
      <c r="D113" s="7">
        <v>60</v>
      </c>
      <c r="E113" s="28">
        <v>40</v>
      </c>
      <c r="F113" s="4">
        <v>0</v>
      </c>
      <c r="G113" s="7"/>
      <c r="H113" s="4" t="s">
        <v>76</v>
      </c>
      <c r="I113" s="108"/>
      <c r="J113" s="108">
        <v>11</v>
      </c>
      <c r="K113" s="11" t="s">
        <v>74</v>
      </c>
      <c r="L113" s="15"/>
      <c r="M113" s="28"/>
      <c r="N113" s="73">
        <f t="shared" si="6"/>
        <v>0</v>
      </c>
      <c r="O113" s="7"/>
      <c r="P113" s="4"/>
      <c r="Q113" s="7"/>
      <c r="R113" s="4"/>
      <c r="S113" s="16"/>
      <c r="T113" s="59"/>
      <c r="U113" s="59"/>
      <c r="V113" s="59"/>
      <c r="W113" s="59"/>
      <c r="X113" s="79"/>
      <c r="Y113" s="59"/>
    </row>
    <row r="114" spans="1:25">
      <c r="A114" s="47" t="s">
        <v>133</v>
      </c>
      <c r="B114" s="1">
        <v>13</v>
      </c>
      <c r="C114" s="13">
        <v>1</v>
      </c>
      <c r="D114" s="2">
        <v>40</v>
      </c>
      <c r="E114" s="26">
        <v>40</v>
      </c>
      <c r="F114" s="1">
        <v>20</v>
      </c>
      <c r="G114" s="2"/>
      <c r="H114" s="1" t="s">
        <v>82</v>
      </c>
      <c r="I114" s="104"/>
      <c r="J114" s="104">
        <v>12</v>
      </c>
      <c r="K114" s="11" t="s">
        <v>74</v>
      </c>
      <c r="L114" s="13">
        <v>1</v>
      </c>
      <c r="M114" s="26">
        <v>139.38999999999999</v>
      </c>
      <c r="N114" s="72">
        <f t="shared" si="6"/>
        <v>13.938999999999998</v>
      </c>
      <c r="O114" s="2"/>
      <c r="P114" s="45">
        <v>98.45</v>
      </c>
      <c r="Q114" s="41">
        <f t="shared" ref="Q114:Q125" si="9">P114*50</f>
        <v>4922.5</v>
      </c>
      <c r="R114" s="13"/>
      <c r="S114" s="35">
        <v>2.1</v>
      </c>
      <c r="T114" s="59"/>
      <c r="U114" s="59" t="s">
        <v>48</v>
      </c>
      <c r="V114" s="59"/>
      <c r="W114" s="59"/>
      <c r="X114" s="79"/>
      <c r="Y114" s="59"/>
    </row>
    <row r="115" spans="1:25">
      <c r="C115" s="14">
        <v>2</v>
      </c>
      <c r="D115" s="64">
        <v>30</v>
      </c>
      <c r="E115" s="16">
        <v>35</v>
      </c>
      <c r="F115" s="63">
        <v>35</v>
      </c>
      <c r="G115" s="30"/>
      <c r="J115" s="107">
        <v>13</v>
      </c>
      <c r="K115" s="11" t="s">
        <v>74</v>
      </c>
      <c r="L115" s="63">
        <v>2</v>
      </c>
      <c r="M115" s="36">
        <v>87.76</v>
      </c>
      <c r="N115" s="69">
        <f t="shared" si="6"/>
        <v>8.7759999999999998</v>
      </c>
      <c r="P115" s="44">
        <v>70.61</v>
      </c>
      <c r="Q115" s="40">
        <f t="shared" si="9"/>
        <v>3530.5</v>
      </c>
      <c r="R115" s="63"/>
      <c r="S115" s="36">
        <v>2.15</v>
      </c>
      <c r="T115" s="59"/>
      <c r="U115" s="59" t="s">
        <v>48</v>
      </c>
      <c r="V115" s="59"/>
      <c r="W115" s="59"/>
      <c r="X115" s="79"/>
      <c r="Y115" s="59"/>
    </row>
    <row r="116" spans="1:25">
      <c r="C116" s="14">
        <v>3</v>
      </c>
      <c r="D116" s="49" t="s">
        <v>67</v>
      </c>
      <c r="E116" s="101"/>
      <c r="F116" s="50"/>
      <c r="G116" s="49"/>
      <c r="H116" s="50"/>
      <c r="I116" s="50"/>
      <c r="J116" s="50">
        <v>14</v>
      </c>
      <c r="K116" s="11" t="s">
        <v>74</v>
      </c>
      <c r="L116" s="63">
        <v>3</v>
      </c>
      <c r="M116" s="94" t="s">
        <v>64</v>
      </c>
      <c r="P116" s="44">
        <v>4.5529999999999999</v>
      </c>
      <c r="Q116" s="40">
        <f t="shared" si="9"/>
        <v>227.65</v>
      </c>
      <c r="R116" s="63"/>
      <c r="S116" s="36">
        <v>1.27</v>
      </c>
      <c r="T116" s="59"/>
      <c r="U116" s="59" t="s">
        <v>48</v>
      </c>
      <c r="V116" s="59"/>
      <c r="W116" s="59"/>
      <c r="X116" s="79"/>
      <c r="Y116" s="59"/>
    </row>
    <row r="117" spans="1:25">
      <c r="C117" s="14">
        <v>4</v>
      </c>
      <c r="D117" s="64">
        <v>30</v>
      </c>
      <c r="E117" s="16">
        <v>40</v>
      </c>
      <c r="F117" s="63">
        <v>30</v>
      </c>
      <c r="G117" s="30"/>
      <c r="J117" s="107">
        <v>15</v>
      </c>
      <c r="K117" s="11" t="s">
        <v>74</v>
      </c>
      <c r="L117" s="63">
        <v>4</v>
      </c>
      <c r="M117" s="36">
        <v>43.39</v>
      </c>
      <c r="N117" s="69">
        <f t="shared" si="6"/>
        <v>4.3390000000000004</v>
      </c>
      <c r="P117" s="44">
        <v>10.52</v>
      </c>
      <c r="Q117" s="40">
        <f t="shared" si="9"/>
        <v>526</v>
      </c>
      <c r="R117" s="63"/>
      <c r="S117" s="36">
        <v>2.14</v>
      </c>
      <c r="T117" s="59"/>
      <c r="U117" s="59" t="s">
        <v>48</v>
      </c>
      <c r="V117" s="59"/>
      <c r="W117" s="59"/>
      <c r="X117" s="79"/>
      <c r="Y117" s="59"/>
    </row>
    <row r="118" spans="1:25">
      <c r="C118" s="14">
        <v>5</v>
      </c>
      <c r="D118" s="64">
        <v>25</v>
      </c>
      <c r="E118" s="16">
        <v>40</v>
      </c>
      <c r="F118" s="63">
        <v>35</v>
      </c>
      <c r="G118" s="30"/>
      <c r="J118" s="107">
        <v>16</v>
      </c>
      <c r="K118" s="11" t="s">
        <v>74</v>
      </c>
      <c r="L118" s="63">
        <v>5</v>
      </c>
      <c r="M118" s="36">
        <v>61.88</v>
      </c>
      <c r="N118" s="69">
        <f t="shared" si="6"/>
        <v>6.1879999999999997</v>
      </c>
      <c r="P118" s="44">
        <v>65.66</v>
      </c>
      <c r="Q118" s="40">
        <f t="shared" si="9"/>
        <v>3283</v>
      </c>
      <c r="R118" s="63"/>
      <c r="S118" s="36">
        <v>2.0099999999999998</v>
      </c>
      <c r="T118" s="59"/>
      <c r="U118" s="59" t="s">
        <v>48</v>
      </c>
      <c r="V118" s="59"/>
      <c r="W118" s="59"/>
      <c r="X118" s="79"/>
      <c r="Y118" s="59"/>
    </row>
    <row r="119" spans="1:25">
      <c r="C119" s="14">
        <v>6</v>
      </c>
      <c r="D119" s="64">
        <v>25</v>
      </c>
      <c r="E119" s="16">
        <v>35</v>
      </c>
      <c r="F119" s="63">
        <v>40</v>
      </c>
      <c r="G119" s="30"/>
      <c r="J119" s="107">
        <v>17</v>
      </c>
      <c r="K119" s="11" t="s">
        <v>74</v>
      </c>
      <c r="L119" s="63">
        <v>6</v>
      </c>
      <c r="M119" s="36">
        <v>64.930000000000007</v>
      </c>
      <c r="N119" s="69">
        <f t="shared" si="6"/>
        <v>6.4930000000000012</v>
      </c>
      <c r="P119" s="44">
        <v>90.72</v>
      </c>
      <c r="Q119" s="40">
        <f t="shared" si="9"/>
        <v>4536</v>
      </c>
      <c r="R119" s="63"/>
      <c r="S119" s="36">
        <v>2.11</v>
      </c>
      <c r="T119" s="59"/>
      <c r="U119" s="59" t="s">
        <v>48</v>
      </c>
      <c r="V119" s="59"/>
      <c r="W119" s="59"/>
      <c r="X119" s="79"/>
      <c r="Y119" s="59"/>
    </row>
    <row r="120" spans="1:25">
      <c r="C120" s="14">
        <v>7</v>
      </c>
      <c r="D120" s="64">
        <v>20</v>
      </c>
      <c r="E120" s="16">
        <v>40</v>
      </c>
      <c r="F120" s="63">
        <v>40</v>
      </c>
      <c r="G120" s="30"/>
      <c r="J120" s="107">
        <v>18</v>
      </c>
      <c r="K120" s="11" t="s">
        <v>74</v>
      </c>
      <c r="L120" s="63">
        <v>7</v>
      </c>
      <c r="M120" s="36">
        <v>48.63</v>
      </c>
      <c r="N120" s="69">
        <f t="shared" si="6"/>
        <v>4.8630000000000004</v>
      </c>
      <c r="P120" s="44">
        <v>63.99</v>
      </c>
      <c r="Q120" s="40">
        <f t="shared" si="9"/>
        <v>3199.5</v>
      </c>
      <c r="R120" s="63"/>
      <c r="S120" s="36">
        <v>2.09</v>
      </c>
      <c r="T120" s="59"/>
      <c r="U120" s="59" t="s">
        <v>48</v>
      </c>
      <c r="V120" s="59"/>
      <c r="W120" s="59"/>
      <c r="X120" s="79"/>
      <c r="Y120" s="59"/>
    </row>
    <row r="121" spans="1:25">
      <c r="C121" s="14">
        <v>8</v>
      </c>
      <c r="D121" s="64">
        <v>20</v>
      </c>
      <c r="E121" s="16">
        <v>30</v>
      </c>
      <c r="F121" s="63">
        <v>50</v>
      </c>
      <c r="G121" s="30"/>
      <c r="J121" s="107">
        <v>19</v>
      </c>
      <c r="K121" s="11" t="s">
        <v>74</v>
      </c>
      <c r="L121" s="63">
        <v>8</v>
      </c>
      <c r="M121" s="36">
        <v>59.99</v>
      </c>
      <c r="N121" s="69">
        <f t="shared" si="6"/>
        <v>5.9989999999999997</v>
      </c>
      <c r="P121" s="44">
        <v>49.79</v>
      </c>
      <c r="Q121" s="40">
        <f t="shared" si="9"/>
        <v>2489.5</v>
      </c>
      <c r="R121" s="63"/>
      <c r="S121" s="36">
        <v>2.0299999999999998</v>
      </c>
      <c r="T121" s="59"/>
      <c r="U121" s="59" t="s">
        <v>48</v>
      </c>
      <c r="V121" s="59"/>
      <c r="W121" s="59"/>
      <c r="X121" s="79"/>
      <c r="Y121" s="59"/>
    </row>
    <row r="122" spans="1:25">
      <c r="C122" s="14">
        <v>9</v>
      </c>
      <c r="D122" s="64">
        <v>20</v>
      </c>
      <c r="E122" s="16">
        <v>30</v>
      </c>
      <c r="F122" s="63">
        <v>50</v>
      </c>
      <c r="G122" s="30"/>
      <c r="J122" s="107">
        <v>20</v>
      </c>
      <c r="K122" s="11" t="s">
        <v>74</v>
      </c>
      <c r="L122" s="63">
        <v>9</v>
      </c>
      <c r="M122" s="36">
        <v>95.51</v>
      </c>
      <c r="N122" s="69">
        <f t="shared" si="6"/>
        <v>9.5510000000000002</v>
      </c>
      <c r="P122" s="44">
        <v>78.89</v>
      </c>
      <c r="Q122" s="40">
        <f t="shared" si="9"/>
        <v>3944.5</v>
      </c>
      <c r="R122" s="63"/>
      <c r="S122" s="36">
        <v>2.0499999999999998</v>
      </c>
      <c r="T122" s="59"/>
      <c r="U122" s="59" t="s">
        <v>48</v>
      </c>
      <c r="V122" s="59"/>
      <c r="W122" s="59"/>
      <c r="X122" s="79"/>
      <c r="Y122" s="59"/>
    </row>
    <row r="123" spans="1:25">
      <c r="C123" s="14">
        <v>10</v>
      </c>
      <c r="D123" s="64">
        <v>10</v>
      </c>
      <c r="E123" s="16">
        <v>30</v>
      </c>
      <c r="F123" s="63">
        <v>60</v>
      </c>
      <c r="G123" s="30"/>
      <c r="J123" s="107">
        <v>21</v>
      </c>
      <c r="K123" s="11" t="s">
        <v>74</v>
      </c>
      <c r="L123" s="63">
        <v>10</v>
      </c>
      <c r="M123" s="36">
        <v>105.78</v>
      </c>
      <c r="N123" s="69">
        <f t="shared" si="6"/>
        <v>10.577999999999999</v>
      </c>
      <c r="P123" s="44">
        <v>16.809999999999999</v>
      </c>
      <c r="Q123" s="40">
        <f t="shared" si="9"/>
        <v>840.49999999999989</v>
      </c>
      <c r="R123" s="63"/>
      <c r="S123" s="36">
        <v>2.09</v>
      </c>
      <c r="T123" s="59"/>
      <c r="U123" s="59" t="s">
        <v>48</v>
      </c>
      <c r="V123" s="59"/>
      <c r="W123" s="59"/>
      <c r="X123" s="79"/>
      <c r="Y123" s="59"/>
    </row>
    <row r="124" spans="1:25">
      <c r="C124" s="14">
        <v>11</v>
      </c>
      <c r="D124" s="64">
        <v>10</v>
      </c>
      <c r="E124" s="16">
        <v>30</v>
      </c>
      <c r="F124" s="63">
        <v>60</v>
      </c>
      <c r="G124" s="30"/>
      <c r="J124" s="107">
        <v>22</v>
      </c>
      <c r="K124" s="11" t="s">
        <v>74</v>
      </c>
      <c r="L124" s="63">
        <v>11</v>
      </c>
      <c r="M124" s="36">
        <v>97.29</v>
      </c>
      <c r="N124" s="69">
        <f t="shared" si="6"/>
        <v>9.7289999999999992</v>
      </c>
      <c r="P124" s="44">
        <v>30.59</v>
      </c>
      <c r="Q124" s="40">
        <f t="shared" si="9"/>
        <v>1529.5</v>
      </c>
      <c r="R124" s="63"/>
      <c r="S124" s="36">
        <v>1.95</v>
      </c>
      <c r="T124" s="59"/>
      <c r="U124" s="59" t="s">
        <v>48</v>
      </c>
      <c r="V124" s="59"/>
      <c r="W124" s="59"/>
      <c r="X124" s="79"/>
      <c r="Y124" s="59"/>
    </row>
    <row r="125" spans="1:25">
      <c r="C125" s="14">
        <v>12</v>
      </c>
      <c r="D125" s="64">
        <v>10</v>
      </c>
      <c r="E125" s="16">
        <v>40</v>
      </c>
      <c r="F125" s="63">
        <v>50</v>
      </c>
      <c r="G125" s="30"/>
      <c r="J125" s="107">
        <v>23</v>
      </c>
      <c r="K125" s="11" t="s">
        <v>74</v>
      </c>
      <c r="L125" s="63">
        <v>12</v>
      </c>
      <c r="M125" s="16">
        <v>101.64</v>
      </c>
      <c r="N125" s="69">
        <f t="shared" si="6"/>
        <v>10.164</v>
      </c>
      <c r="O125" s="31">
        <f>SUM(N114:N125)</f>
        <v>90.619</v>
      </c>
      <c r="P125" s="44">
        <v>64.58</v>
      </c>
      <c r="Q125" s="40">
        <f t="shared" si="9"/>
        <v>3229</v>
      </c>
      <c r="R125" s="44">
        <f>SUM(Q114:Q125)/1000</f>
        <v>32.258150000000001</v>
      </c>
      <c r="S125" s="36">
        <v>2.09</v>
      </c>
      <c r="T125" s="59"/>
      <c r="U125" s="59" t="s">
        <v>48</v>
      </c>
      <c r="V125" s="59"/>
      <c r="W125" s="59"/>
      <c r="X125" s="79"/>
      <c r="Y125" s="59"/>
    </row>
    <row r="126" spans="1:25">
      <c r="A126" s="9"/>
      <c r="B126" s="4"/>
      <c r="C126" s="15">
        <v>13</v>
      </c>
      <c r="D126" s="7">
        <v>10</v>
      </c>
      <c r="E126" s="28">
        <v>50</v>
      </c>
      <c r="F126" s="4">
        <v>40</v>
      </c>
      <c r="G126" s="7"/>
      <c r="H126" s="4" t="s">
        <v>76</v>
      </c>
      <c r="I126" s="108"/>
      <c r="J126" s="108">
        <v>24</v>
      </c>
      <c r="K126" s="11" t="s">
        <v>74</v>
      </c>
      <c r="L126" s="15"/>
      <c r="M126" s="28"/>
      <c r="N126" s="73">
        <f t="shared" si="6"/>
        <v>0</v>
      </c>
      <c r="O126" s="7"/>
      <c r="P126" s="4"/>
      <c r="Q126" s="7"/>
      <c r="R126" s="4"/>
      <c r="S126" s="28"/>
      <c r="T126" s="59"/>
      <c r="U126" s="59"/>
      <c r="V126" s="59"/>
      <c r="W126" s="59"/>
      <c r="X126" s="79"/>
      <c r="Y126" s="59"/>
    </row>
    <row r="127" spans="1:25">
      <c r="A127" s="47" t="s">
        <v>134</v>
      </c>
      <c r="B127" s="1">
        <v>16</v>
      </c>
      <c r="C127" s="13">
        <v>1</v>
      </c>
      <c r="D127" s="2">
        <v>35</v>
      </c>
      <c r="E127" s="26">
        <v>60</v>
      </c>
      <c r="F127" s="1">
        <v>5</v>
      </c>
      <c r="G127" s="2"/>
      <c r="H127" s="1"/>
      <c r="I127" s="104"/>
      <c r="J127" s="104">
        <v>25</v>
      </c>
      <c r="K127" s="11" t="s">
        <v>74</v>
      </c>
      <c r="L127" s="13">
        <v>1</v>
      </c>
      <c r="M127" s="26">
        <v>47.12</v>
      </c>
      <c r="N127" s="72">
        <f t="shared" si="6"/>
        <v>4.7119999999999997</v>
      </c>
      <c r="O127" s="2"/>
      <c r="P127" s="45">
        <v>17.649999999999999</v>
      </c>
      <c r="Q127" s="41">
        <f>[2]DNA!I27*250</f>
        <v>1169</v>
      </c>
      <c r="R127" s="13"/>
      <c r="S127" s="36">
        <v>2.0499999999999998</v>
      </c>
      <c r="T127" s="59"/>
      <c r="U127" s="59" t="s">
        <v>48</v>
      </c>
      <c r="V127" s="59"/>
      <c r="W127" s="59"/>
      <c r="X127" s="79"/>
      <c r="Y127" s="59"/>
    </row>
    <row r="128" spans="1:25">
      <c r="C128" s="14">
        <v>2</v>
      </c>
      <c r="D128" s="64">
        <v>40</v>
      </c>
      <c r="E128" s="16">
        <v>55</v>
      </c>
      <c r="F128" s="63">
        <v>5</v>
      </c>
      <c r="G128" s="64"/>
      <c r="J128" s="107">
        <v>26</v>
      </c>
      <c r="K128" s="11" t="s">
        <v>74</v>
      </c>
      <c r="L128" s="63">
        <v>2</v>
      </c>
      <c r="M128" s="36">
        <v>55.4</v>
      </c>
      <c r="N128" s="69">
        <f t="shared" si="6"/>
        <v>5.54</v>
      </c>
      <c r="P128" s="44">
        <v>10.57</v>
      </c>
      <c r="Q128" s="40">
        <f>[2]DNA!I28*250</f>
        <v>967.5</v>
      </c>
      <c r="R128" s="63"/>
      <c r="S128" s="36">
        <v>2.21</v>
      </c>
      <c r="T128" s="59"/>
      <c r="U128" s="59" t="s">
        <v>48</v>
      </c>
      <c r="V128" s="59"/>
      <c r="W128" s="59"/>
      <c r="X128" s="79"/>
      <c r="Y128" s="59"/>
    </row>
    <row r="129" spans="1:25">
      <c r="C129" s="14">
        <v>3</v>
      </c>
      <c r="D129" s="64">
        <v>40</v>
      </c>
      <c r="E129" s="16">
        <v>50</v>
      </c>
      <c r="F129" s="63">
        <v>10</v>
      </c>
      <c r="G129" s="64"/>
      <c r="J129" s="107">
        <v>27</v>
      </c>
      <c r="K129" s="11" t="s">
        <v>74</v>
      </c>
      <c r="L129" s="63">
        <v>3</v>
      </c>
      <c r="M129" s="36">
        <v>48.72</v>
      </c>
      <c r="N129" s="69">
        <f t="shared" si="6"/>
        <v>4.8719999999999999</v>
      </c>
      <c r="P129" s="44">
        <v>9.68</v>
      </c>
      <c r="Q129" s="40">
        <f>[2]DNA!I29*250</f>
        <v>1421.75</v>
      </c>
      <c r="R129" s="63"/>
      <c r="S129" s="36">
        <v>2.0299999999999998</v>
      </c>
      <c r="T129" s="59"/>
      <c r="U129" s="59" t="s">
        <v>48</v>
      </c>
      <c r="V129" s="59"/>
      <c r="W129" s="59"/>
      <c r="X129" s="79"/>
      <c r="Y129" s="59"/>
    </row>
    <row r="130" spans="1:25">
      <c r="C130" s="14">
        <v>4</v>
      </c>
      <c r="D130" s="64">
        <v>40</v>
      </c>
      <c r="E130" s="16">
        <v>50</v>
      </c>
      <c r="F130" s="63">
        <v>10</v>
      </c>
      <c r="G130" s="64"/>
      <c r="J130" s="107">
        <v>28</v>
      </c>
      <c r="K130" s="11" t="s">
        <v>74</v>
      </c>
      <c r="L130" s="63">
        <v>4</v>
      </c>
      <c r="M130" s="36">
        <v>45.31</v>
      </c>
      <c r="N130" s="69">
        <f t="shared" si="6"/>
        <v>4.5309999999999997</v>
      </c>
      <c r="P130" s="44">
        <v>8.3800000000000008</v>
      </c>
      <c r="Q130" s="40">
        <f>[2]DNA!I30*250</f>
        <v>1292</v>
      </c>
      <c r="R130" s="63"/>
      <c r="S130" s="36">
        <v>2.4500000000000002</v>
      </c>
      <c r="T130" s="59"/>
      <c r="U130" s="59" t="s">
        <v>48</v>
      </c>
      <c r="V130" s="59"/>
      <c r="W130" s="59"/>
      <c r="X130" s="79"/>
      <c r="Y130" s="59"/>
    </row>
    <row r="131" spans="1:25">
      <c r="C131" s="14">
        <v>5</v>
      </c>
      <c r="D131" s="64">
        <v>40</v>
      </c>
      <c r="E131" s="16">
        <v>50</v>
      </c>
      <c r="F131" s="63">
        <v>10</v>
      </c>
      <c r="G131" s="64"/>
      <c r="J131" s="107">
        <v>29</v>
      </c>
      <c r="K131" s="11" t="s">
        <v>74</v>
      </c>
      <c r="L131" s="63">
        <v>5</v>
      </c>
      <c r="M131" s="36">
        <v>58.66</v>
      </c>
      <c r="N131" s="69">
        <f t="shared" ref="N131:N188" si="10">M131*100/1000</f>
        <v>5.8659999999999997</v>
      </c>
      <c r="P131" s="44">
        <v>13.88</v>
      </c>
      <c r="Q131" s="40">
        <f>[2]DNA!I31*250</f>
        <v>1025.75</v>
      </c>
      <c r="R131" s="63"/>
      <c r="S131" s="36">
        <v>2.65</v>
      </c>
      <c r="T131" s="59"/>
      <c r="U131" s="59" t="s">
        <v>48</v>
      </c>
      <c r="V131" s="59"/>
      <c r="W131" s="59"/>
      <c r="X131" s="79"/>
      <c r="Y131" s="59"/>
    </row>
    <row r="132" spans="1:25">
      <c r="C132" s="14">
        <v>6</v>
      </c>
      <c r="D132" s="64">
        <v>40</v>
      </c>
      <c r="E132" s="16">
        <v>55</v>
      </c>
      <c r="F132" s="63">
        <v>5</v>
      </c>
      <c r="G132" s="64"/>
      <c r="J132" s="107">
        <v>30</v>
      </c>
      <c r="K132" s="11" t="s">
        <v>74</v>
      </c>
      <c r="L132" s="63">
        <v>6</v>
      </c>
      <c r="M132" s="36">
        <v>48.66</v>
      </c>
      <c r="N132" s="69">
        <f t="shared" si="10"/>
        <v>4.8659999999999997</v>
      </c>
      <c r="P132" s="44">
        <v>20.32</v>
      </c>
      <c r="Q132" s="40">
        <f>[2]DNA!I32*250</f>
        <v>557</v>
      </c>
      <c r="R132" s="63"/>
      <c r="S132" s="36">
        <v>2.21</v>
      </c>
      <c r="T132" s="59"/>
      <c r="U132" s="59" t="s">
        <v>48</v>
      </c>
      <c r="V132" s="59"/>
      <c r="W132" s="59"/>
      <c r="X132" s="79"/>
      <c r="Y132" s="59"/>
    </row>
    <row r="133" spans="1:25">
      <c r="C133" s="14">
        <v>7</v>
      </c>
      <c r="D133" s="64">
        <v>45</v>
      </c>
      <c r="E133" s="16">
        <v>50</v>
      </c>
      <c r="F133" s="63">
        <v>5</v>
      </c>
      <c r="G133" s="64"/>
      <c r="J133" s="107">
        <v>31</v>
      </c>
      <c r="K133" s="11" t="s">
        <v>74</v>
      </c>
      <c r="L133" s="63">
        <v>7</v>
      </c>
      <c r="M133" s="36">
        <v>50.01</v>
      </c>
      <c r="N133" s="69">
        <f t="shared" si="10"/>
        <v>5.0010000000000003</v>
      </c>
      <c r="P133" s="44">
        <v>24.63</v>
      </c>
      <c r="Q133" s="40">
        <f>[2]DNA!I33*250</f>
        <v>681</v>
      </c>
      <c r="R133" s="63"/>
      <c r="S133" s="36">
        <v>2.12</v>
      </c>
      <c r="T133" s="59"/>
      <c r="U133" s="59" t="s">
        <v>48</v>
      </c>
      <c r="V133" s="59"/>
      <c r="W133" s="59"/>
      <c r="X133" s="79"/>
      <c r="Y133" s="59"/>
    </row>
    <row r="134" spans="1:25">
      <c r="C134" s="14">
        <v>8</v>
      </c>
      <c r="D134" s="64">
        <v>40</v>
      </c>
      <c r="E134" s="16">
        <v>50</v>
      </c>
      <c r="F134" s="63">
        <v>10</v>
      </c>
      <c r="G134" s="64"/>
      <c r="J134" s="107">
        <v>32</v>
      </c>
      <c r="K134" s="11" t="s">
        <v>74</v>
      </c>
      <c r="L134" s="63">
        <v>8</v>
      </c>
      <c r="M134" s="36">
        <v>54.45</v>
      </c>
      <c r="N134" s="69">
        <f t="shared" si="10"/>
        <v>5.4450000000000003</v>
      </c>
      <c r="P134" s="44">
        <v>19.86</v>
      </c>
      <c r="Q134" s="40">
        <f>[2]DNA!I34*250</f>
        <v>715.75</v>
      </c>
      <c r="R134" s="63"/>
      <c r="S134" s="36">
        <v>2.0299999999999998</v>
      </c>
      <c r="T134" s="59"/>
      <c r="U134" s="59" t="s">
        <v>48</v>
      </c>
      <c r="V134" s="59"/>
      <c r="W134" s="59"/>
      <c r="X134" s="79"/>
      <c r="Y134" s="59"/>
    </row>
    <row r="135" spans="1:25">
      <c r="C135" s="14">
        <v>9</v>
      </c>
      <c r="D135" s="64">
        <v>45</v>
      </c>
      <c r="E135" s="16">
        <v>50</v>
      </c>
      <c r="F135" s="63">
        <v>5</v>
      </c>
      <c r="G135" s="64"/>
      <c r="J135" s="107">
        <v>33</v>
      </c>
      <c r="K135" s="11" t="s">
        <v>74</v>
      </c>
      <c r="L135" s="63">
        <v>9</v>
      </c>
      <c r="M135" s="36">
        <v>65.13</v>
      </c>
      <c r="N135" s="69">
        <f t="shared" si="10"/>
        <v>6.5129999999999999</v>
      </c>
      <c r="P135" s="44">
        <v>30.89</v>
      </c>
      <c r="Q135" s="40">
        <f>[2]DNA!I35*250</f>
        <v>742</v>
      </c>
      <c r="R135" s="63"/>
      <c r="S135" s="36">
        <v>2.08</v>
      </c>
      <c r="T135" s="59"/>
      <c r="U135" s="59" t="s">
        <v>48</v>
      </c>
      <c r="V135" s="59"/>
      <c r="W135" s="59"/>
      <c r="X135" s="79"/>
      <c r="Y135" s="59"/>
    </row>
    <row r="136" spans="1:25">
      <c r="C136" s="14">
        <v>10</v>
      </c>
      <c r="D136" s="64">
        <v>40</v>
      </c>
      <c r="E136" s="16">
        <v>50</v>
      </c>
      <c r="F136" s="63">
        <v>10</v>
      </c>
      <c r="G136" s="64"/>
      <c r="J136" s="107">
        <v>34</v>
      </c>
      <c r="K136" s="11" t="s">
        <v>74</v>
      </c>
      <c r="L136" s="63">
        <v>10</v>
      </c>
      <c r="M136" s="36">
        <v>49.24</v>
      </c>
      <c r="N136" s="69">
        <f t="shared" si="10"/>
        <v>4.9240000000000004</v>
      </c>
      <c r="P136" s="44">
        <v>11.16</v>
      </c>
      <c r="Q136" s="40">
        <f>[2]DNA!I36*250</f>
        <v>424.25</v>
      </c>
      <c r="R136" s="63"/>
      <c r="S136" s="36">
        <v>1.72</v>
      </c>
      <c r="T136" s="59"/>
      <c r="U136" s="59" t="s">
        <v>48</v>
      </c>
      <c r="V136" s="59"/>
      <c r="W136" s="59"/>
      <c r="X136" s="79"/>
      <c r="Y136" s="59"/>
    </row>
    <row r="137" spans="1:25">
      <c r="C137" s="14">
        <v>11</v>
      </c>
      <c r="D137" s="64">
        <v>10</v>
      </c>
      <c r="E137" s="16">
        <v>80</v>
      </c>
      <c r="F137" s="63">
        <v>10</v>
      </c>
      <c r="G137" s="64"/>
      <c r="H137" s="3" t="s">
        <v>76</v>
      </c>
      <c r="J137" s="107">
        <v>35</v>
      </c>
      <c r="K137" s="11" t="s">
        <v>74</v>
      </c>
      <c r="L137" s="63">
        <v>11</v>
      </c>
      <c r="M137" s="36">
        <v>53.25</v>
      </c>
      <c r="N137" s="69">
        <f t="shared" si="10"/>
        <v>5.3250000000000002</v>
      </c>
      <c r="P137" s="44">
        <v>13.55</v>
      </c>
      <c r="Q137" s="40">
        <f>[2]DNA!I37*250</f>
        <v>1033.75</v>
      </c>
      <c r="R137" s="63"/>
      <c r="S137" s="36">
        <v>2.25</v>
      </c>
      <c r="T137" s="59"/>
      <c r="U137" s="59" t="s">
        <v>48</v>
      </c>
      <c r="V137" s="59"/>
      <c r="W137" s="59"/>
      <c r="X137" s="79"/>
      <c r="Y137" s="59"/>
    </row>
    <row r="138" spans="1:25">
      <c r="A138" s="9"/>
      <c r="B138" s="4"/>
      <c r="C138" s="15">
        <v>12</v>
      </c>
      <c r="D138" s="7">
        <v>5</v>
      </c>
      <c r="E138" s="28">
        <v>90</v>
      </c>
      <c r="F138" s="4">
        <v>5</v>
      </c>
      <c r="G138" s="7"/>
      <c r="H138" s="4" t="s">
        <v>76</v>
      </c>
      <c r="I138" s="108"/>
      <c r="J138" s="108">
        <v>36</v>
      </c>
      <c r="K138" s="11" t="s">
        <v>74</v>
      </c>
      <c r="L138" s="15">
        <v>12</v>
      </c>
      <c r="M138" s="28">
        <v>30.44</v>
      </c>
      <c r="N138" s="73">
        <f t="shared" si="10"/>
        <v>3.044</v>
      </c>
      <c r="O138" s="42">
        <f>SUM(N127:N138)</f>
        <v>60.638999999999996</v>
      </c>
      <c r="P138" s="46">
        <v>3.7040000000000002</v>
      </c>
      <c r="Q138" s="43">
        <f>[2]DNA!I38*250</f>
        <v>3355</v>
      </c>
      <c r="R138" s="46">
        <f>SUM(Q127:Q138)/1000</f>
        <v>13.38475</v>
      </c>
      <c r="S138" s="36">
        <v>2.5499999999999998</v>
      </c>
      <c r="T138" s="59"/>
      <c r="U138" s="59" t="s">
        <v>48</v>
      </c>
      <c r="V138" s="59"/>
      <c r="W138" s="59"/>
      <c r="X138" s="79"/>
      <c r="Y138" s="59"/>
    </row>
    <row r="139" spans="1:25">
      <c r="A139" s="47" t="s">
        <v>135</v>
      </c>
      <c r="B139" s="1">
        <v>1</v>
      </c>
      <c r="C139" s="13">
        <v>1</v>
      </c>
      <c r="D139" s="2">
        <v>50</v>
      </c>
      <c r="E139" s="26">
        <v>25</v>
      </c>
      <c r="F139" s="1">
        <v>25</v>
      </c>
      <c r="G139" s="2"/>
      <c r="H139" s="1" t="s">
        <v>85</v>
      </c>
      <c r="I139" s="104"/>
      <c r="J139" s="104">
        <v>37</v>
      </c>
      <c r="K139" s="11" t="s">
        <v>74</v>
      </c>
      <c r="L139" s="13">
        <v>1</v>
      </c>
      <c r="M139" s="26">
        <v>172.97</v>
      </c>
      <c r="N139" s="72">
        <f t="shared" si="10"/>
        <v>17.297000000000001</v>
      </c>
      <c r="O139" s="2"/>
      <c r="P139" s="45">
        <v>135.69999999999999</v>
      </c>
      <c r="Q139" s="41">
        <f>[2]DNA!I39*250</f>
        <v>2815</v>
      </c>
      <c r="R139" s="13"/>
      <c r="S139" s="35">
        <v>2.14</v>
      </c>
      <c r="T139" s="59"/>
      <c r="U139" s="59" t="s">
        <v>48</v>
      </c>
      <c r="V139" s="59"/>
      <c r="W139" s="59"/>
      <c r="X139" s="79"/>
      <c r="Y139" s="59"/>
    </row>
    <row r="140" spans="1:25">
      <c r="C140" s="14">
        <v>2</v>
      </c>
      <c r="D140" s="64">
        <v>40</v>
      </c>
      <c r="E140" s="16">
        <v>40</v>
      </c>
      <c r="F140" s="63">
        <v>20</v>
      </c>
      <c r="G140" s="64"/>
      <c r="H140" s="3" t="s">
        <v>84</v>
      </c>
      <c r="J140" s="107">
        <v>38</v>
      </c>
      <c r="K140" s="11" t="s">
        <v>74</v>
      </c>
      <c r="L140" s="63">
        <v>2</v>
      </c>
      <c r="M140" s="36">
        <v>154.31</v>
      </c>
      <c r="N140" s="69">
        <f t="shared" si="10"/>
        <v>15.430999999999999</v>
      </c>
      <c r="P140" s="44">
        <v>88.95</v>
      </c>
      <c r="Q140" s="40">
        <f>[2]DNA!I40*250</f>
        <v>1613.75</v>
      </c>
      <c r="R140" s="63"/>
      <c r="S140" s="36">
        <v>2.0099999999999998</v>
      </c>
      <c r="T140" s="59"/>
      <c r="U140" s="59" t="s">
        <v>48</v>
      </c>
      <c r="V140" s="59"/>
      <c r="W140" s="59"/>
      <c r="X140" s="79"/>
      <c r="Y140" s="59"/>
    </row>
    <row r="141" spans="1:25">
      <c r="C141" s="14">
        <v>3</v>
      </c>
      <c r="D141" s="64">
        <v>40</v>
      </c>
      <c r="E141" s="16">
        <v>40</v>
      </c>
      <c r="F141" s="63">
        <v>20</v>
      </c>
      <c r="G141" s="64"/>
      <c r="J141" s="107">
        <v>39</v>
      </c>
      <c r="K141" s="11" t="s">
        <v>74</v>
      </c>
      <c r="L141" s="63">
        <v>3</v>
      </c>
      <c r="M141" s="36">
        <v>171.88</v>
      </c>
      <c r="N141" s="69">
        <f t="shared" si="10"/>
        <v>17.187999999999999</v>
      </c>
      <c r="P141" s="44">
        <v>71.790000000000006</v>
      </c>
      <c r="Q141" s="40">
        <f>[2]DNA!I41*250</f>
        <v>2210.5</v>
      </c>
      <c r="R141" s="63"/>
      <c r="S141" s="36">
        <v>2.06</v>
      </c>
      <c r="T141" s="59"/>
      <c r="U141" s="59" t="s">
        <v>48</v>
      </c>
      <c r="V141" s="59"/>
      <c r="W141" s="59"/>
      <c r="X141" s="79"/>
      <c r="Y141" s="59"/>
    </row>
    <row r="142" spans="1:25">
      <c r="C142" s="14">
        <v>4</v>
      </c>
      <c r="D142" s="64">
        <v>40</v>
      </c>
      <c r="E142" s="16">
        <v>40</v>
      </c>
      <c r="F142" s="63">
        <v>20</v>
      </c>
      <c r="G142" s="64"/>
      <c r="J142" s="107">
        <v>40</v>
      </c>
      <c r="K142" s="11" t="s">
        <v>74</v>
      </c>
      <c r="L142" s="63">
        <v>4</v>
      </c>
      <c r="M142" s="36">
        <v>190.77799999999999</v>
      </c>
      <c r="N142" s="69">
        <f t="shared" si="10"/>
        <v>19.0778</v>
      </c>
      <c r="P142" s="44">
        <v>81.05</v>
      </c>
      <c r="Q142" s="40">
        <f>[2]DNA!I42*250</f>
        <v>2085.25</v>
      </c>
      <c r="R142" s="63"/>
      <c r="S142" s="36">
        <v>2.0099999999999998</v>
      </c>
      <c r="T142" s="59"/>
      <c r="U142" s="59" t="s">
        <v>48</v>
      </c>
      <c r="V142" s="59"/>
      <c r="W142" s="59"/>
      <c r="X142" s="79"/>
      <c r="Y142" s="59"/>
    </row>
    <row r="143" spans="1:25">
      <c r="C143" s="14">
        <v>5</v>
      </c>
      <c r="D143" s="64">
        <v>40</v>
      </c>
      <c r="E143" s="16">
        <v>30</v>
      </c>
      <c r="F143" s="63">
        <v>30</v>
      </c>
      <c r="G143" s="64"/>
      <c r="J143" s="107">
        <v>41</v>
      </c>
      <c r="K143" s="11" t="s">
        <v>74</v>
      </c>
      <c r="L143" s="63">
        <v>5</v>
      </c>
      <c r="M143" s="36">
        <v>201.88</v>
      </c>
      <c r="N143" s="69">
        <f t="shared" si="10"/>
        <v>20.187999999999999</v>
      </c>
      <c r="P143" s="44">
        <v>90.42</v>
      </c>
      <c r="Q143" s="40">
        <f>[2]DNA!I43*250</f>
        <v>1490.75</v>
      </c>
      <c r="R143" s="63"/>
      <c r="S143" s="36">
        <v>2.1</v>
      </c>
      <c r="T143" s="59"/>
      <c r="U143" s="59" t="s">
        <v>48</v>
      </c>
      <c r="V143" s="59"/>
      <c r="W143" s="59"/>
      <c r="X143" s="79"/>
      <c r="Y143" s="59"/>
    </row>
    <row r="144" spans="1:25">
      <c r="C144" s="14">
        <v>6</v>
      </c>
      <c r="D144" s="64">
        <v>40</v>
      </c>
      <c r="E144" s="16">
        <v>30</v>
      </c>
      <c r="F144" s="63">
        <v>30</v>
      </c>
      <c r="G144" s="64"/>
      <c r="J144" s="107">
        <v>42</v>
      </c>
      <c r="K144" s="11" t="s">
        <v>74</v>
      </c>
      <c r="L144" s="63">
        <v>6</v>
      </c>
      <c r="M144" s="36">
        <v>193.92</v>
      </c>
      <c r="N144" s="69">
        <f t="shared" si="10"/>
        <v>19.391999999999999</v>
      </c>
      <c r="P144" s="44">
        <v>84</v>
      </c>
      <c r="Q144" s="40">
        <f>[2]DNA!I44*250</f>
        <v>1510.5</v>
      </c>
      <c r="R144" s="63"/>
      <c r="S144" s="36">
        <v>2.09</v>
      </c>
      <c r="T144" s="59"/>
      <c r="U144" s="59" t="s">
        <v>48</v>
      </c>
      <c r="V144" s="59"/>
      <c r="W144" s="59"/>
      <c r="X144" s="79"/>
      <c r="Y144" s="59"/>
    </row>
    <row r="145" spans="1:26">
      <c r="C145" s="14">
        <v>7</v>
      </c>
      <c r="D145" s="64">
        <v>40</v>
      </c>
      <c r="E145" s="16">
        <v>30</v>
      </c>
      <c r="F145" s="63">
        <v>30</v>
      </c>
      <c r="G145" s="64"/>
      <c r="H145" s="3" t="s">
        <v>83</v>
      </c>
      <c r="J145" s="107">
        <v>43</v>
      </c>
      <c r="K145" s="11" t="s">
        <v>74</v>
      </c>
      <c r="L145" s="63">
        <v>7</v>
      </c>
      <c r="M145" s="36">
        <v>157.07</v>
      </c>
      <c r="N145" s="69">
        <f t="shared" si="10"/>
        <v>15.707000000000001</v>
      </c>
      <c r="P145" s="44">
        <v>61.56</v>
      </c>
      <c r="Q145" s="40">
        <f>[2]DNA!I45*250</f>
        <v>1052.25</v>
      </c>
      <c r="R145" s="63"/>
      <c r="S145" s="36">
        <v>2.0499999999999998</v>
      </c>
      <c r="T145" s="59"/>
      <c r="U145" s="59" t="s">
        <v>48</v>
      </c>
      <c r="V145" s="59"/>
      <c r="W145" s="59"/>
      <c r="X145" s="79"/>
      <c r="Y145" s="59"/>
    </row>
    <row r="146" spans="1:26">
      <c r="C146" s="14">
        <v>8</v>
      </c>
      <c r="D146" s="64">
        <v>40</v>
      </c>
      <c r="E146" s="16">
        <v>30</v>
      </c>
      <c r="F146" s="63">
        <v>30</v>
      </c>
      <c r="G146" s="64"/>
      <c r="J146" s="107">
        <v>44</v>
      </c>
      <c r="K146" s="11" t="s">
        <v>74</v>
      </c>
      <c r="L146" s="63">
        <v>8</v>
      </c>
      <c r="M146" s="36">
        <v>163.93</v>
      </c>
      <c r="N146" s="69">
        <f t="shared" si="10"/>
        <v>16.393000000000001</v>
      </c>
      <c r="P146" s="44">
        <v>69.040000000000006</v>
      </c>
      <c r="Q146" s="40">
        <f>[2]DNA!I46*250</f>
        <v>1358.5</v>
      </c>
      <c r="R146" s="63"/>
      <c r="S146" s="36">
        <v>2.1</v>
      </c>
      <c r="T146" s="59"/>
      <c r="U146" s="59" t="s">
        <v>48</v>
      </c>
      <c r="V146" s="59"/>
      <c r="W146" s="59"/>
      <c r="X146" s="79"/>
      <c r="Y146" s="59"/>
    </row>
    <row r="147" spans="1:26">
      <c r="C147" s="14">
        <v>9</v>
      </c>
      <c r="D147" s="64">
        <v>40</v>
      </c>
      <c r="E147" s="16">
        <v>30</v>
      </c>
      <c r="F147" s="63">
        <v>30</v>
      </c>
      <c r="G147" s="64"/>
      <c r="H147" s="3" t="s">
        <v>76</v>
      </c>
      <c r="J147" s="107">
        <v>45</v>
      </c>
      <c r="K147" s="11" t="s">
        <v>74</v>
      </c>
      <c r="L147" s="63">
        <v>9</v>
      </c>
      <c r="M147" s="36">
        <v>175.39</v>
      </c>
      <c r="N147" s="69">
        <f t="shared" si="10"/>
        <v>17.539000000000001</v>
      </c>
      <c r="P147" s="44">
        <v>81.790000000000006</v>
      </c>
      <c r="Q147" s="40">
        <f>[2]DNA!I47*250</f>
        <v>2091.5</v>
      </c>
      <c r="R147" s="63"/>
      <c r="S147" s="36">
        <v>2.16</v>
      </c>
      <c r="T147" s="59"/>
      <c r="U147" s="59" t="s">
        <v>48</v>
      </c>
      <c r="V147" s="59"/>
      <c r="W147" s="59"/>
      <c r="X147" s="79"/>
      <c r="Y147" s="59"/>
    </row>
    <row r="148" spans="1:26">
      <c r="C148" s="14">
        <v>10</v>
      </c>
      <c r="D148" s="64">
        <v>40</v>
      </c>
      <c r="E148" s="16">
        <v>20</v>
      </c>
      <c r="F148" s="63">
        <v>40</v>
      </c>
      <c r="G148" s="64"/>
      <c r="J148" s="107">
        <v>46</v>
      </c>
      <c r="K148" s="11" t="s">
        <v>74</v>
      </c>
      <c r="L148" s="63">
        <v>10</v>
      </c>
      <c r="M148" s="36">
        <v>161.85</v>
      </c>
      <c r="N148" s="69">
        <f t="shared" si="10"/>
        <v>16.184999999999999</v>
      </c>
      <c r="P148" s="44">
        <v>62.83</v>
      </c>
      <c r="Q148" s="40">
        <f>[2]DNA!I48*250</f>
        <v>1900</v>
      </c>
      <c r="R148" s="63"/>
      <c r="S148" s="36">
        <v>2.02</v>
      </c>
      <c r="T148" s="59"/>
      <c r="U148" s="59" t="s">
        <v>48</v>
      </c>
      <c r="V148" s="59"/>
      <c r="W148" s="59"/>
      <c r="X148" s="79"/>
      <c r="Y148" s="59"/>
    </row>
    <row r="149" spans="1:26">
      <c r="C149" s="14">
        <v>11</v>
      </c>
      <c r="D149" s="64">
        <v>40</v>
      </c>
      <c r="E149" s="16">
        <v>30</v>
      </c>
      <c r="F149" s="63">
        <v>30</v>
      </c>
      <c r="G149" s="64"/>
      <c r="J149" s="107">
        <v>47</v>
      </c>
      <c r="K149" s="11" t="s">
        <v>74</v>
      </c>
      <c r="L149" s="63">
        <v>11</v>
      </c>
      <c r="M149" s="36">
        <v>137.28</v>
      </c>
      <c r="N149" s="69">
        <f t="shared" si="10"/>
        <v>13.728</v>
      </c>
      <c r="P149" s="44">
        <v>51.32</v>
      </c>
      <c r="Q149" s="40">
        <f>[2]DNA!I49*250</f>
        <v>1397.25</v>
      </c>
      <c r="R149" s="63"/>
      <c r="S149" s="36">
        <v>2.04</v>
      </c>
      <c r="T149" s="59"/>
      <c r="U149" s="59" t="s">
        <v>48</v>
      </c>
      <c r="V149" s="59"/>
      <c r="W149" s="59"/>
      <c r="X149" s="79"/>
      <c r="Y149" s="59"/>
    </row>
    <row r="150" spans="1:26">
      <c r="C150" s="14">
        <v>12</v>
      </c>
      <c r="D150" s="64">
        <v>40</v>
      </c>
      <c r="E150" s="16">
        <v>25</v>
      </c>
      <c r="F150" s="63">
        <v>35</v>
      </c>
      <c r="G150" s="64"/>
      <c r="J150" s="107">
        <v>48</v>
      </c>
      <c r="K150" s="11" t="s">
        <v>74</v>
      </c>
      <c r="L150" s="15">
        <v>12</v>
      </c>
      <c r="M150" s="16">
        <v>150.82</v>
      </c>
      <c r="N150" s="69">
        <f t="shared" si="10"/>
        <v>15.082000000000001</v>
      </c>
      <c r="O150" s="31">
        <f>SUM(N139:N150)</f>
        <v>203.20780000000002</v>
      </c>
      <c r="P150" s="44">
        <v>80.709999999999994</v>
      </c>
      <c r="Q150" s="40">
        <f>[2]DNA!I50*250</f>
        <v>1960.5</v>
      </c>
      <c r="R150" s="44">
        <f>SUM(Q139:Q150)/1000</f>
        <v>21.485749999999999</v>
      </c>
      <c r="S150" s="36">
        <v>2.0299999999999998</v>
      </c>
      <c r="T150" s="59"/>
      <c r="U150" s="59" t="s">
        <v>48</v>
      </c>
      <c r="V150" s="59"/>
      <c r="W150" s="59"/>
      <c r="X150" s="79"/>
      <c r="Y150" s="59"/>
    </row>
    <row r="151" spans="1:26">
      <c r="A151" s="9"/>
      <c r="B151" s="4"/>
      <c r="C151" s="15">
        <v>13</v>
      </c>
      <c r="D151" s="7">
        <v>40</v>
      </c>
      <c r="E151" s="28">
        <v>35</v>
      </c>
      <c r="F151" s="4">
        <v>25</v>
      </c>
      <c r="G151" s="7"/>
      <c r="H151" s="4"/>
      <c r="I151" s="108"/>
      <c r="J151" s="108">
        <v>49</v>
      </c>
      <c r="K151" s="11" t="s">
        <v>74</v>
      </c>
      <c r="L151" s="15"/>
      <c r="M151" s="28"/>
      <c r="N151" s="73"/>
      <c r="O151" s="7"/>
      <c r="P151" s="4"/>
      <c r="Q151" s="7"/>
      <c r="R151" s="4"/>
      <c r="S151" s="28"/>
      <c r="T151" s="59"/>
      <c r="U151" s="59"/>
      <c r="V151" s="59"/>
      <c r="W151" s="59"/>
      <c r="X151" s="79"/>
      <c r="Y151" s="59"/>
    </row>
    <row r="152" spans="1:26">
      <c r="A152" s="47" t="s">
        <v>136</v>
      </c>
      <c r="B152" s="1">
        <v>2</v>
      </c>
      <c r="C152" s="13">
        <v>1</v>
      </c>
      <c r="D152" s="68">
        <v>70</v>
      </c>
      <c r="E152" s="83">
        <v>20</v>
      </c>
      <c r="F152" s="67">
        <v>10</v>
      </c>
      <c r="G152" s="68"/>
      <c r="H152" s="67" t="s">
        <v>83</v>
      </c>
      <c r="I152" s="67"/>
      <c r="J152" s="67">
        <v>50</v>
      </c>
      <c r="K152" s="66" t="s">
        <v>74</v>
      </c>
      <c r="L152" s="67">
        <v>1</v>
      </c>
      <c r="M152" s="83">
        <v>111.49</v>
      </c>
      <c r="N152" s="85">
        <f t="shared" si="10"/>
        <v>11.148999999999999</v>
      </c>
      <c r="O152" s="2"/>
      <c r="P152" s="45">
        <v>76.59</v>
      </c>
      <c r="Q152" s="41">
        <f>[2]DNA!I51*250</f>
        <v>1479</v>
      </c>
      <c r="R152" s="13"/>
      <c r="S152" s="36">
        <v>2.0699999999999998</v>
      </c>
      <c r="T152" s="59"/>
      <c r="U152" s="59" t="s">
        <v>48</v>
      </c>
      <c r="V152" s="59"/>
      <c r="W152" s="59"/>
      <c r="X152" s="79"/>
      <c r="Y152" s="59"/>
    </row>
    <row r="153" spans="1:26">
      <c r="C153" s="14">
        <v>2</v>
      </c>
      <c r="D153" s="66">
        <v>60</v>
      </c>
      <c r="E153" s="70">
        <v>30</v>
      </c>
      <c r="F153" s="65">
        <v>10</v>
      </c>
      <c r="G153" s="66"/>
      <c r="H153" s="65" t="s">
        <v>81</v>
      </c>
      <c r="I153" s="65"/>
      <c r="J153" s="65">
        <v>51</v>
      </c>
      <c r="K153" s="66" t="s">
        <v>74</v>
      </c>
      <c r="L153" s="65">
        <v>2</v>
      </c>
      <c r="M153" s="70">
        <v>70.03</v>
      </c>
      <c r="N153" s="82">
        <f t="shared" si="10"/>
        <v>7.0030000000000001</v>
      </c>
      <c r="P153" s="44">
        <v>49.38</v>
      </c>
      <c r="Q153" s="40">
        <f>[2]DNA!I52*250</f>
        <v>3077.5</v>
      </c>
      <c r="R153" s="63"/>
      <c r="S153" s="36">
        <v>2.1</v>
      </c>
      <c r="T153" s="59"/>
      <c r="U153" s="59" t="s">
        <v>48</v>
      </c>
      <c r="V153" s="59"/>
      <c r="W153" s="59"/>
      <c r="X153" s="79"/>
      <c r="Y153" s="59"/>
    </row>
    <row r="154" spans="1:26">
      <c r="C154" s="14">
        <v>3</v>
      </c>
      <c r="D154" s="66">
        <v>60</v>
      </c>
      <c r="E154" s="70">
        <v>35</v>
      </c>
      <c r="F154" s="65">
        <v>5</v>
      </c>
      <c r="G154" s="66"/>
      <c r="H154" s="65"/>
      <c r="I154" s="65"/>
      <c r="J154" s="65">
        <v>52</v>
      </c>
      <c r="K154" s="66" t="s">
        <v>74</v>
      </c>
      <c r="L154" s="65">
        <v>3</v>
      </c>
      <c r="M154" s="70">
        <v>75.81</v>
      </c>
      <c r="N154" s="82">
        <f t="shared" si="10"/>
        <v>7.5810000000000004</v>
      </c>
      <c r="P154" s="44">
        <v>24.51</v>
      </c>
      <c r="Q154" s="40">
        <f>[2]DNA!I53*250</f>
        <v>1556</v>
      </c>
      <c r="R154" s="63"/>
      <c r="S154" s="36">
        <v>2.17</v>
      </c>
      <c r="T154" s="59"/>
      <c r="U154" s="59" t="s">
        <v>48</v>
      </c>
      <c r="V154" s="59"/>
      <c r="W154" s="59"/>
      <c r="X154" s="79"/>
      <c r="Y154" s="59"/>
    </row>
    <row r="155" spans="1:26">
      <c r="C155" s="14">
        <v>4</v>
      </c>
      <c r="D155" s="64">
        <v>60</v>
      </c>
      <c r="E155" s="16">
        <v>35</v>
      </c>
      <c r="F155" s="63">
        <v>5</v>
      </c>
      <c r="G155" s="64"/>
      <c r="J155" s="107">
        <v>53</v>
      </c>
      <c r="K155" s="11" t="s">
        <v>74</v>
      </c>
      <c r="L155" s="63">
        <v>4</v>
      </c>
      <c r="M155" s="36">
        <v>68.53</v>
      </c>
      <c r="N155" s="69">
        <f t="shared" si="10"/>
        <v>6.8529999999999998</v>
      </c>
      <c r="P155" s="44">
        <v>28.43</v>
      </c>
      <c r="Q155" s="40">
        <f>[2]DNA!I54*250</f>
        <v>1202.5</v>
      </c>
      <c r="R155" s="63"/>
      <c r="S155" s="36">
        <v>2</v>
      </c>
      <c r="T155" s="59"/>
      <c r="U155" s="59" t="s">
        <v>48</v>
      </c>
      <c r="V155" s="59"/>
      <c r="W155" s="59"/>
      <c r="X155" s="79"/>
      <c r="Y155" s="59"/>
    </row>
    <row r="156" spans="1:26">
      <c r="C156" s="14">
        <v>5</v>
      </c>
      <c r="D156" s="64">
        <v>60</v>
      </c>
      <c r="E156" s="16">
        <v>30</v>
      </c>
      <c r="F156" s="63">
        <v>10</v>
      </c>
      <c r="G156" s="64"/>
      <c r="J156" s="107">
        <v>54</v>
      </c>
      <c r="K156" s="11" t="s">
        <v>74</v>
      </c>
      <c r="L156" s="63">
        <v>5</v>
      </c>
      <c r="M156" s="36">
        <v>64.22</v>
      </c>
      <c r="N156" s="69">
        <f t="shared" si="10"/>
        <v>6.4219999999999997</v>
      </c>
      <c r="P156" s="44">
        <v>14.69</v>
      </c>
      <c r="Q156" s="40">
        <f>[2]DNA!I55*250</f>
        <v>1853.5</v>
      </c>
      <c r="R156" s="63"/>
      <c r="S156" s="36">
        <v>2.71</v>
      </c>
      <c r="T156" s="59"/>
      <c r="U156" s="59" t="s">
        <v>48</v>
      </c>
      <c r="V156" s="59"/>
      <c r="W156" s="59"/>
      <c r="X156" s="79"/>
      <c r="Y156" s="59"/>
      <c r="Z156" s="5"/>
    </row>
    <row r="157" spans="1:26">
      <c r="C157" s="14">
        <v>6</v>
      </c>
      <c r="D157" s="64">
        <v>60</v>
      </c>
      <c r="E157" s="16">
        <v>35</v>
      </c>
      <c r="F157" s="63">
        <v>5</v>
      </c>
      <c r="G157" s="64"/>
      <c r="J157" s="107">
        <v>55</v>
      </c>
      <c r="K157" s="11" t="s">
        <v>74</v>
      </c>
      <c r="L157" s="63">
        <v>6</v>
      </c>
      <c r="M157" s="36">
        <v>66.55</v>
      </c>
      <c r="N157" s="69">
        <f t="shared" si="10"/>
        <v>6.6550000000000002</v>
      </c>
      <c r="P157" s="44">
        <v>21.15</v>
      </c>
      <c r="Q157" s="40">
        <f>[2]DNA!I56*250</f>
        <v>1268</v>
      </c>
      <c r="R157" s="63"/>
      <c r="S157" s="36">
        <v>2.0499999999999998</v>
      </c>
      <c r="T157" s="59"/>
      <c r="U157" s="59" t="s">
        <v>48</v>
      </c>
      <c r="V157" s="59"/>
      <c r="W157" s="59"/>
      <c r="X157" s="79"/>
      <c r="Y157" s="59"/>
    </row>
    <row r="158" spans="1:26">
      <c r="C158" s="14">
        <v>7</v>
      </c>
      <c r="D158" s="64">
        <v>60</v>
      </c>
      <c r="E158" s="16">
        <v>35</v>
      </c>
      <c r="F158" s="63">
        <v>5</v>
      </c>
      <c r="G158" s="64"/>
      <c r="J158" s="107">
        <v>56</v>
      </c>
      <c r="K158" s="11" t="s">
        <v>74</v>
      </c>
      <c r="L158" s="63">
        <v>7</v>
      </c>
      <c r="M158" s="36">
        <v>64.66</v>
      </c>
      <c r="N158" s="69">
        <f t="shared" si="10"/>
        <v>6.4660000000000002</v>
      </c>
      <c r="P158" s="44">
        <v>15.02</v>
      </c>
      <c r="Q158" s="40">
        <f>[2]DNA!I57*250</f>
        <v>985.75</v>
      </c>
      <c r="R158" s="63"/>
      <c r="S158" s="36">
        <v>2.17</v>
      </c>
      <c r="T158" s="59"/>
      <c r="U158" s="59" t="s">
        <v>48</v>
      </c>
      <c r="V158" s="59"/>
      <c r="W158" s="59"/>
      <c r="X158" s="79"/>
      <c r="Y158" s="59"/>
    </row>
    <row r="159" spans="1:26">
      <c r="C159" s="14">
        <v>8</v>
      </c>
      <c r="D159" s="64">
        <v>60</v>
      </c>
      <c r="E159" s="16">
        <v>35</v>
      </c>
      <c r="F159" s="63">
        <v>5</v>
      </c>
      <c r="G159" s="64"/>
      <c r="J159" s="107">
        <v>57</v>
      </c>
      <c r="K159" s="11" t="s">
        <v>74</v>
      </c>
      <c r="L159" s="63">
        <v>8</v>
      </c>
      <c r="M159" s="36">
        <v>63.19</v>
      </c>
      <c r="N159" s="69">
        <f t="shared" si="10"/>
        <v>6.319</v>
      </c>
      <c r="P159" s="44">
        <v>19.600000000000001</v>
      </c>
      <c r="Q159" s="40">
        <f>[2]DNA!I58*250</f>
        <v>984.5</v>
      </c>
      <c r="R159" s="63"/>
      <c r="S159" s="36">
        <v>1.96</v>
      </c>
      <c r="T159" s="59"/>
      <c r="U159" s="59" t="s">
        <v>48</v>
      </c>
      <c r="V159" s="59"/>
      <c r="W159" s="59"/>
      <c r="X159" s="79"/>
      <c r="Y159" s="59"/>
    </row>
    <row r="160" spans="1:26">
      <c r="C160" s="14">
        <v>9</v>
      </c>
      <c r="D160" s="64">
        <v>50</v>
      </c>
      <c r="E160" s="16">
        <v>40</v>
      </c>
      <c r="F160" s="63">
        <v>10</v>
      </c>
      <c r="G160" s="64"/>
      <c r="J160" s="107">
        <v>58</v>
      </c>
      <c r="K160" s="11" t="s">
        <v>74</v>
      </c>
      <c r="L160" s="63">
        <v>9</v>
      </c>
      <c r="M160" s="36">
        <v>41.55</v>
      </c>
      <c r="N160" s="69">
        <f t="shared" si="10"/>
        <v>4.1550000000000002</v>
      </c>
      <c r="P160" s="44">
        <v>17.93</v>
      </c>
      <c r="Q160" s="40">
        <f>[2]DNA!I59*250</f>
        <v>1506.75</v>
      </c>
      <c r="R160" s="63"/>
      <c r="S160" s="36">
        <v>1.99</v>
      </c>
      <c r="T160" s="59"/>
      <c r="U160" s="59" t="s">
        <v>48</v>
      </c>
      <c r="V160" s="59"/>
      <c r="W160" s="59"/>
      <c r="X160" s="79"/>
      <c r="Y160" s="59"/>
    </row>
    <row r="161" spans="1:25">
      <c r="C161" s="14">
        <v>10</v>
      </c>
      <c r="D161" s="64">
        <v>50</v>
      </c>
      <c r="E161" s="16">
        <v>40</v>
      </c>
      <c r="F161" s="63">
        <v>10</v>
      </c>
      <c r="G161" s="64"/>
      <c r="J161" s="107">
        <v>59</v>
      </c>
      <c r="K161" s="11" t="s">
        <v>74</v>
      </c>
      <c r="L161" s="63">
        <v>10</v>
      </c>
      <c r="M161" s="36">
        <v>56.69</v>
      </c>
      <c r="N161" s="69">
        <f t="shared" si="10"/>
        <v>5.6689999999999996</v>
      </c>
      <c r="P161" s="44">
        <v>34.74</v>
      </c>
      <c r="Q161" s="40">
        <f>[2]DNA!I60*250</f>
        <v>2775</v>
      </c>
      <c r="R161" s="63"/>
      <c r="S161" s="36">
        <v>2.0299999999999998</v>
      </c>
      <c r="T161" s="59"/>
      <c r="U161" s="59" t="s">
        <v>48</v>
      </c>
      <c r="V161" s="59"/>
      <c r="W161" s="59"/>
      <c r="X161" s="79"/>
      <c r="Y161" s="59"/>
    </row>
    <row r="162" spans="1:25">
      <c r="C162" s="14">
        <v>11</v>
      </c>
      <c r="D162" s="64">
        <v>50</v>
      </c>
      <c r="E162" s="16">
        <v>40</v>
      </c>
      <c r="F162" s="63">
        <v>10</v>
      </c>
      <c r="G162" s="64"/>
      <c r="J162" s="107">
        <v>60</v>
      </c>
      <c r="K162" s="11" t="s">
        <v>74</v>
      </c>
      <c r="L162" s="63">
        <v>11</v>
      </c>
      <c r="M162" s="16">
        <v>75.239999999999995</v>
      </c>
      <c r="N162" s="69">
        <f t="shared" si="10"/>
        <v>7.5239999999999991</v>
      </c>
      <c r="O162" s="31">
        <f>SUM(N152:N163)</f>
        <v>83.493000000000009</v>
      </c>
      <c r="P162" s="44">
        <v>25.83</v>
      </c>
      <c r="Q162" s="40">
        <f>[2]DNA!I61*250</f>
        <v>874.75</v>
      </c>
      <c r="R162" s="44">
        <f>(SUM(Q152:Q162)+Q163)/1000</f>
        <v>18.00985</v>
      </c>
      <c r="S162" s="36">
        <v>2.0299999999999998</v>
      </c>
      <c r="T162" s="59"/>
      <c r="U162" s="59" t="s">
        <v>48</v>
      </c>
      <c r="V162" s="59"/>
      <c r="W162" s="59"/>
      <c r="X162" s="79"/>
      <c r="Y162" s="59"/>
    </row>
    <row r="163" spans="1:25">
      <c r="A163" s="9"/>
      <c r="B163" s="4"/>
      <c r="C163" s="15">
        <v>12</v>
      </c>
      <c r="D163" s="7">
        <v>30</v>
      </c>
      <c r="E163" s="28">
        <v>50</v>
      </c>
      <c r="F163" s="4">
        <v>20</v>
      </c>
      <c r="G163" s="7"/>
      <c r="H163" s="4"/>
      <c r="I163" s="108"/>
      <c r="J163" s="108">
        <v>61</v>
      </c>
      <c r="K163" s="11" t="s">
        <v>74</v>
      </c>
      <c r="L163" s="15">
        <v>12</v>
      </c>
      <c r="M163" s="97">
        <v>76.97</v>
      </c>
      <c r="N163" s="73">
        <f t="shared" si="10"/>
        <v>7.6970000000000001</v>
      </c>
      <c r="O163" s="7"/>
      <c r="P163" s="15">
        <v>8.9320000000000004</v>
      </c>
      <c r="Q163" s="43">
        <f t="shared" ref="Q163:Q175" si="11">P163*50</f>
        <v>446.6</v>
      </c>
      <c r="R163" s="15"/>
      <c r="S163" s="37">
        <v>2.2599999999999998</v>
      </c>
      <c r="T163" s="59">
        <v>4</v>
      </c>
      <c r="U163" s="59" t="s">
        <v>48</v>
      </c>
      <c r="V163" s="59"/>
      <c r="W163" s="59"/>
      <c r="X163" s="79"/>
      <c r="Y163" s="59"/>
    </row>
    <row r="164" spans="1:25">
      <c r="A164" s="47" t="s">
        <v>137</v>
      </c>
      <c r="B164" s="1">
        <v>5</v>
      </c>
      <c r="C164" s="13">
        <v>1</v>
      </c>
      <c r="D164" s="2">
        <v>75</v>
      </c>
      <c r="E164" s="26">
        <v>25</v>
      </c>
      <c r="F164" s="1">
        <v>0</v>
      </c>
      <c r="G164" s="2"/>
      <c r="H164" s="1" t="s">
        <v>81</v>
      </c>
      <c r="I164" s="104"/>
      <c r="J164" s="104">
        <v>62</v>
      </c>
      <c r="K164" s="11" t="s">
        <v>74</v>
      </c>
      <c r="L164" s="13">
        <v>1</v>
      </c>
      <c r="M164" s="35">
        <v>55.17</v>
      </c>
      <c r="N164" s="69">
        <f t="shared" si="10"/>
        <v>5.5170000000000003</v>
      </c>
      <c r="O164" s="2"/>
      <c r="P164" s="13">
        <v>105.2</v>
      </c>
      <c r="Q164" s="41">
        <f t="shared" si="11"/>
        <v>5260</v>
      </c>
      <c r="R164" s="13"/>
      <c r="S164" s="36">
        <v>2.1800000000000002</v>
      </c>
      <c r="T164" s="59"/>
      <c r="U164" s="59" t="s">
        <v>48</v>
      </c>
      <c r="V164" s="59"/>
      <c r="W164" s="59"/>
      <c r="X164" s="79"/>
      <c r="Y164" s="59"/>
    </row>
    <row r="165" spans="1:25">
      <c r="C165" s="14">
        <v>2</v>
      </c>
      <c r="D165" s="64">
        <v>75</v>
      </c>
      <c r="E165" s="16">
        <v>25</v>
      </c>
      <c r="F165" s="63">
        <v>0</v>
      </c>
      <c r="G165" s="64"/>
      <c r="J165" s="107">
        <v>63</v>
      </c>
      <c r="K165" s="11" t="s">
        <v>74</v>
      </c>
      <c r="L165" s="63">
        <v>2</v>
      </c>
      <c r="M165" s="36">
        <v>7.17</v>
      </c>
      <c r="N165" s="69">
        <f t="shared" si="10"/>
        <v>0.71699999999999997</v>
      </c>
      <c r="P165" s="63">
        <v>86.69</v>
      </c>
      <c r="Q165" s="40">
        <f t="shared" si="11"/>
        <v>4334.5</v>
      </c>
      <c r="R165" s="63"/>
      <c r="S165" s="36">
        <v>2.09</v>
      </c>
      <c r="T165" s="59"/>
      <c r="U165" s="59" t="s">
        <v>48</v>
      </c>
      <c r="V165" s="59"/>
      <c r="W165" s="59"/>
      <c r="X165" s="79"/>
      <c r="Y165" s="59"/>
    </row>
    <row r="166" spans="1:25">
      <c r="C166" s="14">
        <v>3</v>
      </c>
      <c r="D166" s="64">
        <v>75</v>
      </c>
      <c r="E166" s="16">
        <v>25</v>
      </c>
      <c r="F166" s="63">
        <v>0</v>
      </c>
      <c r="G166" s="64"/>
      <c r="J166" s="107">
        <v>64</v>
      </c>
      <c r="K166" s="11" t="s">
        <v>74</v>
      </c>
      <c r="L166" s="63">
        <v>3</v>
      </c>
      <c r="M166" s="36">
        <v>7.97</v>
      </c>
      <c r="N166" s="69">
        <f t="shared" si="10"/>
        <v>0.79700000000000004</v>
      </c>
      <c r="P166" s="63">
        <v>28.52</v>
      </c>
      <c r="Q166" s="40">
        <f t="shared" si="11"/>
        <v>1426</v>
      </c>
      <c r="R166" s="63"/>
      <c r="S166" s="36">
        <v>2.06</v>
      </c>
      <c r="T166" s="59"/>
      <c r="U166" s="59" t="s">
        <v>48</v>
      </c>
      <c r="V166" s="59"/>
      <c r="W166" s="59"/>
      <c r="X166" s="79"/>
      <c r="Y166" s="59"/>
    </row>
    <row r="167" spans="1:25">
      <c r="C167" s="14">
        <v>4</v>
      </c>
      <c r="D167" s="64">
        <v>75</v>
      </c>
      <c r="E167" s="16">
        <v>25</v>
      </c>
      <c r="F167" s="63">
        <v>0</v>
      </c>
      <c r="G167" s="64"/>
      <c r="J167" s="107">
        <v>65</v>
      </c>
      <c r="K167" s="11" t="s">
        <v>74</v>
      </c>
      <c r="L167" s="63">
        <v>4</v>
      </c>
      <c r="M167" s="36">
        <v>8.5500000000000007</v>
      </c>
      <c r="N167" s="69">
        <f t="shared" si="10"/>
        <v>0.85500000000000009</v>
      </c>
      <c r="P167" s="63">
        <v>10.87</v>
      </c>
      <c r="Q167" s="40">
        <f t="shared" si="11"/>
        <v>543.5</v>
      </c>
      <c r="R167" s="63"/>
      <c r="S167" s="36">
        <v>1.7</v>
      </c>
      <c r="T167" s="59"/>
      <c r="U167" s="59" t="s">
        <v>48</v>
      </c>
      <c r="V167" s="59"/>
      <c r="W167" s="59"/>
      <c r="X167" s="79"/>
      <c r="Y167" s="59"/>
    </row>
    <row r="168" spans="1:25">
      <c r="C168" s="14">
        <v>5</v>
      </c>
      <c r="D168" s="49" t="s">
        <v>67</v>
      </c>
      <c r="E168" s="101"/>
      <c r="F168" s="50"/>
      <c r="G168" s="49"/>
      <c r="H168" s="50"/>
      <c r="I168" s="50"/>
      <c r="J168" s="50">
        <v>66</v>
      </c>
      <c r="K168" s="11" t="s">
        <v>74</v>
      </c>
      <c r="L168" s="63">
        <v>5</v>
      </c>
      <c r="M168" s="94" t="s">
        <v>64</v>
      </c>
      <c r="P168" s="63">
        <v>62.39</v>
      </c>
      <c r="Q168" s="40">
        <f t="shared" si="11"/>
        <v>3119.5</v>
      </c>
      <c r="R168" s="63"/>
      <c r="S168" s="36">
        <v>2.0499999999999998</v>
      </c>
      <c r="T168" s="59"/>
      <c r="U168" s="59" t="s">
        <v>48</v>
      </c>
      <c r="V168" s="59"/>
      <c r="W168" s="59"/>
      <c r="X168" s="79"/>
      <c r="Y168" s="59"/>
    </row>
    <row r="169" spans="1:25">
      <c r="C169" s="14">
        <v>6</v>
      </c>
      <c r="D169" s="64">
        <v>70</v>
      </c>
      <c r="E169" s="16">
        <v>30</v>
      </c>
      <c r="F169" s="63">
        <v>0</v>
      </c>
      <c r="G169" s="64"/>
      <c r="J169" s="107">
        <v>67</v>
      </c>
      <c r="K169" s="11" t="s">
        <v>74</v>
      </c>
      <c r="L169" s="63">
        <v>6</v>
      </c>
      <c r="M169" s="36">
        <v>10.59</v>
      </c>
      <c r="N169" s="69">
        <f t="shared" si="10"/>
        <v>1.0589999999999999</v>
      </c>
      <c r="P169" s="63">
        <v>57.58</v>
      </c>
      <c r="Q169" s="40">
        <f t="shared" si="11"/>
        <v>2879</v>
      </c>
      <c r="R169" s="63"/>
      <c r="S169" s="36">
        <v>2.14</v>
      </c>
      <c r="T169" s="59"/>
      <c r="U169" s="59" t="s">
        <v>48</v>
      </c>
      <c r="V169" s="59"/>
      <c r="W169" s="59"/>
      <c r="X169" s="79"/>
      <c r="Y169" s="59"/>
    </row>
    <row r="170" spans="1:25">
      <c r="C170" s="14">
        <v>7</v>
      </c>
      <c r="D170" s="64">
        <v>70</v>
      </c>
      <c r="E170" s="16">
        <v>30</v>
      </c>
      <c r="F170" s="63">
        <v>0</v>
      </c>
      <c r="G170" s="64"/>
      <c r="J170" s="107">
        <v>68</v>
      </c>
      <c r="K170" s="11" t="s">
        <v>74</v>
      </c>
      <c r="L170" s="63">
        <v>7</v>
      </c>
      <c r="M170" s="36">
        <v>53.54</v>
      </c>
      <c r="N170" s="69">
        <f t="shared" si="10"/>
        <v>5.3540000000000001</v>
      </c>
      <c r="P170" s="63">
        <v>73.92</v>
      </c>
      <c r="Q170" s="40">
        <f t="shared" si="11"/>
        <v>3696</v>
      </c>
      <c r="R170" s="63"/>
      <c r="S170" s="36">
        <v>2.13</v>
      </c>
      <c r="T170" s="59"/>
      <c r="U170" s="59" t="s">
        <v>48</v>
      </c>
      <c r="V170" s="59"/>
      <c r="W170" s="59"/>
      <c r="X170" s="79"/>
      <c r="Y170" s="59"/>
    </row>
    <row r="171" spans="1:25">
      <c r="C171" s="14">
        <v>8</v>
      </c>
      <c r="D171" s="64">
        <v>70</v>
      </c>
      <c r="E171" s="16">
        <v>30</v>
      </c>
      <c r="F171" s="63">
        <v>0</v>
      </c>
      <c r="G171" s="64"/>
      <c r="J171" s="107">
        <v>69</v>
      </c>
      <c r="K171" s="11" t="s">
        <v>74</v>
      </c>
      <c r="L171" s="63">
        <v>8</v>
      </c>
      <c r="M171" s="36">
        <v>60.04</v>
      </c>
      <c r="N171" s="69">
        <f t="shared" si="10"/>
        <v>6.0039999999999996</v>
      </c>
      <c r="P171" s="63">
        <v>105.1</v>
      </c>
      <c r="Q171" s="40">
        <f t="shared" si="11"/>
        <v>5255</v>
      </c>
      <c r="R171" s="63"/>
      <c r="S171" s="36">
        <v>2.13</v>
      </c>
      <c r="T171" s="59"/>
      <c r="U171" s="59" t="s">
        <v>48</v>
      </c>
      <c r="V171" s="59"/>
      <c r="W171" s="59"/>
      <c r="X171" s="79"/>
      <c r="Y171" s="59"/>
    </row>
    <row r="172" spans="1:25">
      <c r="C172" s="14">
        <v>9</v>
      </c>
      <c r="D172" s="64">
        <v>70</v>
      </c>
      <c r="E172" s="16">
        <v>30</v>
      </c>
      <c r="F172" s="63">
        <v>0</v>
      </c>
      <c r="G172" s="64"/>
      <c r="J172" s="107">
        <v>70</v>
      </c>
      <c r="K172" s="11" t="s">
        <v>74</v>
      </c>
      <c r="L172" s="63">
        <v>9</v>
      </c>
      <c r="M172" s="36">
        <v>61.3</v>
      </c>
      <c r="N172" s="69">
        <f t="shared" si="10"/>
        <v>6.13</v>
      </c>
      <c r="P172" s="63">
        <v>129.80000000000001</v>
      </c>
      <c r="Q172" s="40">
        <f t="shared" si="11"/>
        <v>6490.0000000000009</v>
      </c>
      <c r="R172" s="63"/>
      <c r="S172" s="36">
        <v>2.14</v>
      </c>
      <c r="T172" s="59"/>
      <c r="U172" s="59" t="s">
        <v>48</v>
      </c>
      <c r="V172" s="59"/>
      <c r="W172" s="59"/>
      <c r="X172" s="79"/>
      <c r="Y172" s="59"/>
    </row>
    <row r="173" spans="1:25">
      <c r="C173" s="14">
        <v>10</v>
      </c>
      <c r="D173" s="66">
        <v>70</v>
      </c>
      <c r="E173" s="70">
        <v>30</v>
      </c>
      <c r="F173" s="65">
        <v>0</v>
      </c>
      <c r="G173" s="66"/>
      <c r="H173" s="65"/>
      <c r="I173" s="65"/>
      <c r="J173" s="65">
        <v>71</v>
      </c>
      <c r="K173" s="66" t="s">
        <v>74</v>
      </c>
      <c r="L173" s="65">
        <v>10</v>
      </c>
      <c r="M173" s="70">
        <v>98.91</v>
      </c>
      <c r="N173" s="82">
        <f t="shared" si="10"/>
        <v>9.891</v>
      </c>
      <c r="P173" s="63">
        <v>93.08</v>
      </c>
      <c r="Q173" s="40">
        <f t="shared" si="11"/>
        <v>4654</v>
      </c>
      <c r="R173" s="63"/>
      <c r="S173" s="36">
        <v>2.0699999999999998</v>
      </c>
      <c r="T173" s="59"/>
      <c r="U173" s="59" t="s">
        <v>48</v>
      </c>
      <c r="V173" s="59"/>
      <c r="W173" s="59"/>
      <c r="X173" s="79"/>
      <c r="Y173" s="59"/>
    </row>
    <row r="174" spans="1:25">
      <c r="C174" s="14">
        <v>11</v>
      </c>
      <c r="D174" s="66">
        <v>70</v>
      </c>
      <c r="E174" s="70">
        <v>30</v>
      </c>
      <c r="F174" s="65">
        <v>0</v>
      </c>
      <c r="G174" s="66"/>
      <c r="H174" s="65"/>
      <c r="I174" s="65"/>
      <c r="J174" s="65">
        <v>72</v>
      </c>
      <c r="K174" s="66" t="s">
        <v>74</v>
      </c>
      <c r="L174" s="65">
        <v>11</v>
      </c>
      <c r="M174" s="70">
        <v>74.23</v>
      </c>
      <c r="N174" s="82">
        <f t="shared" si="10"/>
        <v>7.423</v>
      </c>
      <c r="P174" s="63">
        <v>102.6</v>
      </c>
      <c r="Q174" s="40">
        <f t="shared" si="11"/>
        <v>5130</v>
      </c>
      <c r="R174" s="63"/>
      <c r="S174" s="36">
        <v>2.1</v>
      </c>
      <c r="T174" s="59"/>
      <c r="U174" s="59" t="s">
        <v>48</v>
      </c>
      <c r="V174" s="59"/>
      <c r="W174" s="59"/>
      <c r="X174" s="79"/>
      <c r="Y174" s="59"/>
    </row>
    <row r="175" spans="1:25">
      <c r="C175" s="14">
        <v>12</v>
      </c>
      <c r="D175" s="66">
        <v>70</v>
      </c>
      <c r="E175" s="70">
        <v>30</v>
      </c>
      <c r="F175" s="65">
        <v>0</v>
      </c>
      <c r="G175" s="66"/>
      <c r="H175" s="65"/>
      <c r="I175" s="65"/>
      <c r="J175" s="65">
        <v>73</v>
      </c>
      <c r="K175" s="66" t="s">
        <v>74</v>
      </c>
      <c r="L175" s="65">
        <v>12</v>
      </c>
      <c r="M175" s="70">
        <v>90.98</v>
      </c>
      <c r="N175" s="82">
        <f t="shared" si="10"/>
        <v>9.0980000000000008</v>
      </c>
      <c r="O175" s="31">
        <f>SUM(N164:N175)</f>
        <v>52.844999999999999</v>
      </c>
      <c r="P175" s="63">
        <v>103</v>
      </c>
      <c r="Q175" s="40">
        <f t="shared" si="11"/>
        <v>5150</v>
      </c>
      <c r="R175" s="44">
        <f>SUM(Q164:Q175)/1000</f>
        <v>47.9375</v>
      </c>
      <c r="S175" s="36">
        <v>2.0699999999999998</v>
      </c>
      <c r="T175" s="59"/>
      <c r="U175" s="59" t="s">
        <v>48</v>
      </c>
      <c r="V175" s="59"/>
      <c r="W175" s="59"/>
      <c r="X175" s="79"/>
      <c r="Y175" s="59"/>
    </row>
    <row r="176" spans="1:25">
      <c r="A176" s="9"/>
      <c r="B176" s="4"/>
      <c r="C176" s="15">
        <v>13</v>
      </c>
      <c r="D176" s="7">
        <v>70</v>
      </c>
      <c r="E176" s="28">
        <v>30</v>
      </c>
      <c r="F176" s="4">
        <v>0</v>
      </c>
      <c r="G176" s="7"/>
      <c r="H176" s="4"/>
      <c r="I176" s="108"/>
      <c r="J176" s="108">
        <v>74</v>
      </c>
      <c r="K176" s="11" t="s">
        <v>74</v>
      </c>
      <c r="L176" s="15"/>
      <c r="M176" s="28"/>
      <c r="O176" s="7"/>
      <c r="P176" s="4"/>
      <c r="Q176" s="7"/>
      <c r="R176" s="4"/>
      <c r="S176" s="28"/>
      <c r="T176" s="59"/>
      <c r="U176" s="59"/>
      <c r="V176" s="59"/>
      <c r="W176" s="59"/>
      <c r="X176" s="79"/>
      <c r="Y176" s="59"/>
    </row>
    <row r="177" spans="1:25">
      <c r="A177" s="47" t="s">
        <v>138</v>
      </c>
      <c r="B177" s="1">
        <v>8</v>
      </c>
      <c r="C177" s="13">
        <v>1</v>
      </c>
      <c r="D177" s="68">
        <v>60</v>
      </c>
      <c r="E177" s="83">
        <v>30</v>
      </c>
      <c r="F177" s="67">
        <v>10</v>
      </c>
      <c r="G177" s="68"/>
      <c r="H177" s="67" t="s">
        <v>81</v>
      </c>
      <c r="I177" s="67"/>
      <c r="J177" s="67">
        <v>75</v>
      </c>
      <c r="K177" s="66" t="s">
        <v>74</v>
      </c>
      <c r="L177" s="67">
        <v>1</v>
      </c>
      <c r="M177" s="83">
        <v>83.44</v>
      </c>
      <c r="N177" s="85">
        <f t="shared" si="10"/>
        <v>8.3439999999999994</v>
      </c>
      <c r="O177" s="2"/>
      <c r="P177" s="13">
        <v>101.8</v>
      </c>
      <c r="Q177" s="41">
        <f t="shared" ref="Q177:Q188" si="12">P177*50</f>
        <v>5090</v>
      </c>
      <c r="R177" s="13"/>
      <c r="S177" s="35">
        <v>2.08</v>
      </c>
      <c r="T177" s="59"/>
      <c r="U177" s="59" t="s">
        <v>48</v>
      </c>
      <c r="V177" s="59"/>
      <c r="W177" s="59"/>
      <c r="X177" s="79"/>
      <c r="Y177" s="59"/>
    </row>
    <row r="178" spans="1:25">
      <c r="C178" s="14">
        <v>2</v>
      </c>
      <c r="D178" s="66">
        <v>60</v>
      </c>
      <c r="E178" s="70">
        <v>30</v>
      </c>
      <c r="F178" s="65">
        <v>10</v>
      </c>
      <c r="G178" s="66"/>
      <c r="H178" s="65"/>
      <c r="I178" s="65"/>
      <c r="J178" s="65">
        <v>76</v>
      </c>
      <c r="K178" s="66" t="s">
        <v>74</v>
      </c>
      <c r="L178" s="65">
        <v>2</v>
      </c>
      <c r="M178" s="70">
        <v>121.92</v>
      </c>
      <c r="N178" s="82">
        <f t="shared" si="10"/>
        <v>12.192</v>
      </c>
      <c r="P178" s="63">
        <v>130.1</v>
      </c>
      <c r="Q178" s="40">
        <f t="shared" si="12"/>
        <v>6505</v>
      </c>
      <c r="R178" s="63"/>
      <c r="S178" s="36">
        <v>2.0699999999999998</v>
      </c>
      <c r="T178" s="59"/>
      <c r="U178" s="59" t="s">
        <v>48</v>
      </c>
      <c r="V178" s="59"/>
      <c r="W178" s="59"/>
      <c r="X178" s="79"/>
      <c r="Y178" s="59"/>
    </row>
    <row r="179" spans="1:25">
      <c r="C179" s="14">
        <v>3</v>
      </c>
      <c r="D179" s="64">
        <v>50</v>
      </c>
      <c r="E179" s="16">
        <v>40</v>
      </c>
      <c r="F179" s="63">
        <v>10</v>
      </c>
      <c r="G179" s="64"/>
      <c r="J179" s="107">
        <v>77</v>
      </c>
      <c r="K179" s="11" t="s">
        <v>74</v>
      </c>
      <c r="L179" s="63">
        <v>3</v>
      </c>
      <c r="M179" s="36">
        <v>70.709999999999994</v>
      </c>
      <c r="N179" s="69">
        <f t="shared" si="10"/>
        <v>7.0709999999999988</v>
      </c>
      <c r="P179" s="63">
        <v>50.95</v>
      </c>
      <c r="Q179" s="40">
        <f t="shared" si="12"/>
        <v>2547.5</v>
      </c>
      <c r="R179" s="63"/>
      <c r="S179" s="36">
        <v>2.06</v>
      </c>
      <c r="T179" s="59"/>
      <c r="U179" s="59" t="s">
        <v>48</v>
      </c>
      <c r="V179" s="59"/>
      <c r="W179" s="59"/>
      <c r="X179" s="79"/>
      <c r="Y179" s="59"/>
    </row>
    <row r="180" spans="1:25">
      <c r="C180" s="14">
        <v>4</v>
      </c>
      <c r="D180" s="64">
        <v>50</v>
      </c>
      <c r="E180" s="16">
        <v>40</v>
      </c>
      <c r="F180" s="63">
        <v>10</v>
      </c>
      <c r="G180" s="64"/>
      <c r="J180" s="107">
        <v>78</v>
      </c>
      <c r="K180" s="11" t="s">
        <v>74</v>
      </c>
      <c r="L180" s="63">
        <v>4</v>
      </c>
      <c r="M180" s="36">
        <v>121.33</v>
      </c>
      <c r="N180" s="69">
        <f t="shared" si="10"/>
        <v>12.132999999999999</v>
      </c>
      <c r="P180" s="63">
        <v>55.62</v>
      </c>
      <c r="Q180" s="40">
        <f t="shared" si="12"/>
        <v>2781</v>
      </c>
      <c r="R180" s="63"/>
      <c r="S180" s="36">
        <v>2.1</v>
      </c>
      <c r="T180" s="59"/>
      <c r="U180" s="59" t="s">
        <v>48</v>
      </c>
      <c r="V180" s="59"/>
      <c r="W180" s="59"/>
      <c r="X180" s="79"/>
      <c r="Y180" s="59"/>
    </row>
    <row r="181" spans="1:25">
      <c r="C181" s="14">
        <v>5</v>
      </c>
      <c r="D181" s="64">
        <v>50</v>
      </c>
      <c r="E181" s="16">
        <v>40</v>
      </c>
      <c r="F181" s="63">
        <v>10</v>
      </c>
      <c r="G181" s="64"/>
      <c r="H181" s="3" t="s">
        <v>86</v>
      </c>
      <c r="J181" s="107">
        <v>79</v>
      </c>
      <c r="K181" s="11" t="s">
        <v>74</v>
      </c>
      <c r="L181" s="63">
        <v>5</v>
      </c>
      <c r="M181" s="36">
        <v>123.04</v>
      </c>
      <c r="N181" s="69">
        <f t="shared" si="10"/>
        <v>12.304</v>
      </c>
      <c r="P181" s="63">
        <v>53.36</v>
      </c>
      <c r="Q181" s="40">
        <f t="shared" si="12"/>
        <v>2668</v>
      </c>
      <c r="R181" s="63"/>
      <c r="S181" s="36">
        <v>2.16</v>
      </c>
      <c r="T181" s="59"/>
      <c r="U181" s="59" t="s">
        <v>48</v>
      </c>
      <c r="V181" s="59"/>
      <c r="W181" s="59"/>
      <c r="X181" s="79"/>
      <c r="Y181" s="59"/>
    </row>
    <row r="182" spans="1:25">
      <c r="C182" s="14">
        <v>6</v>
      </c>
      <c r="D182" s="64">
        <v>50</v>
      </c>
      <c r="E182" s="16">
        <v>40</v>
      </c>
      <c r="F182" s="63">
        <v>10</v>
      </c>
      <c r="G182" s="64"/>
      <c r="J182" s="107">
        <v>80</v>
      </c>
      <c r="K182" s="11" t="s">
        <v>74</v>
      </c>
      <c r="L182" s="63">
        <v>6</v>
      </c>
      <c r="M182" s="36">
        <v>94.8</v>
      </c>
      <c r="N182" s="69">
        <f t="shared" si="10"/>
        <v>9.48</v>
      </c>
      <c r="P182" s="63">
        <v>61.52</v>
      </c>
      <c r="Q182" s="40">
        <f t="shared" si="12"/>
        <v>3076</v>
      </c>
      <c r="R182" s="63"/>
      <c r="S182" s="36">
        <v>2.1</v>
      </c>
      <c r="T182" s="59"/>
      <c r="U182" s="59" t="s">
        <v>48</v>
      </c>
      <c r="V182" s="59"/>
      <c r="W182" s="59"/>
      <c r="X182" s="79"/>
      <c r="Y182" s="59"/>
    </row>
    <row r="183" spans="1:25">
      <c r="C183" s="14">
        <v>7</v>
      </c>
      <c r="D183" s="64">
        <v>60</v>
      </c>
      <c r="E183" s="16">
        <v>40</v>
      </c>
      <c r="F183" s="63">
        <v>5</v>
      </c>
      <c r="G183" s="64"/>
      <c r="J183" s="107">
        <v>81</v>
      </c>
      <c r="K183" s="11" t="s">
        <v>74</v>
      </c>
      <c r="L183" s="63">
        <v>7</v>
      </c>
      <c r="M183" s="36">
        <v>104.98</v>
      </c>
      <c r="N183" s="69">
        <f t="shared" si="10"/>
        <v>10.497999999999999</v>
      </c>
      <c r="P183" s="63">
        <v>60.08</v>
      </c>
      <c r="Q183" s="40">
        <f t="shared" si="12"/>
        <v>3004</v>
      </c>
      <c r="R183" s="63"/>
      <c r="S183" s="36">
        <v>2.1</v>
      </c>
      <c r="T183" s="59"/>
      <c r="U183" s="59" t="s">
        <v>48</v>
      </c>
      <c r="V183" s="59"/>
      <c r="W183" s="59"/>
      <c r="X183" s="79"/>
      <c r="Y183" s="59"/>
    </row>
    <row r="184" spans="1:25">
      <c r="C184" s="14">
        <v>8</v>
      </c>
      <c r="D184" s="64">
        <v>50</v>
      </c>
      <c r="E184" s="16">
        <v>40</v>
      </c>
      <c r="F184" s="63">
        <v>10</v>
      </c>
      <c r="G184" s="64"/>
      <c r="J184" s="107">
        <v>82</v>
      </c>
      <c r="K184" s="11" t="s">
        <v>74</v>
      </c>
      <c r="L184" s="63">
        <v>8</v>
      </c>
      <c r="M184" s="36">
        <v>71.39</v>
      </c>
      <c r="N184" s="69">
        <f t="shared" si="10"/>
        <v>7.1390000000000002</v>
      </c>
      <c r="P184" s="63">
        <v>39.35</v>
      </c>
      <c r="Q184" s="40">
        <f t="shared" si="12"/>
        <v>1967.5</v>
      </c>
      <c r="R184" s="63"/>
      <c r="S184" s="36">
        <v>1.91</v>
      </c>
      <c r="T184" s="59"/>
      <c r="U184" s="59" t="s">
        <v>48</v>
      </c>
      <c r="V184" s="59"/>
      <c r="W184" s="59"/>
      <c r="X184" s="79"/>
      <c r="Y184" s="59"/>
    </row>
    <row r="185" spans="1:25">
      <c r="C185" s="14">
        <v>9</v>
      </c>
      <c r="D185" s="64">
        <v>50</v>
      </c>
      <c r="E185" s="16">
        <v>40</v>
      </c>
      <c r="F185" s="63">
        <v>10</v>
      </c>
      <c r="G185" s="64"/>
      <c r="J185" s="107">
        <v>83</v>
      </c>
      <c r="K185" s="11" t="s">
        <v>74</v>
      </c>
      <c r="L185" s="63">
        <v>9</v>
      </c>
      <c r="M185" s="36">
        <v>111.97</v>
      </c>
      <c r="N185" s="69">
        <f t="shared" si="10"/>
        <v>11.196999999999999</v>
      </c>
      <c r="P185" s="63">
        <v>70.05</v>
      </c>
      <c r="Q185" s="40">
        <f t="shared" si="12"/>
        <v>3502.5</v>
      </c>
      <c r="R185" s="63"/>
      <c r="S185" s="36">
        <v>2.0299999999999998</v>
      </c>
      <c r="T185" s="59"/>
      <c r="U185" s="59" t="s">
        <v>48</v>
      </c>
      <c r="V185" s="59"/>
      <c r="W185" s="59"/>
      <c r="X185" s="79"/>
      <c r="Y185" s="59"/>
    </row>
    <row r="186" spans="1:25">
      <c r="C186" s="14">
        <v>10</v>
      </c>
      <c r="D186" s="64">
        <v>50</v>
      </c>
      <c r="E186" s="16">
        <v>40</v>
      </c>
      <c r="F186" s="63">
        <v>10</v>
      </c>
      <c r="G186" s="64"/>
      <c r="J186" s="107">
        <v>84</v>
      </c>
      <c r="K186" s="11" t="s">
        <v>74</v>
      </c>
      <c r="L186" s="63">
        <v>10</v>
      </c>
      <c r="M186" s="36">
        <v>103.17</v>
      </c>
      <c r="N186" s="69">
        <f t="shared" si="10"/>
        <v>10.317</v>
      </c>
      <c r="P186" s="63">
        <v>33.64</v>
      </c>
      <c r="Q186" s="40">
        <f t="shared" si="12"/>
        <v>1682</v>
      </c>
      <c r="R186" s="63"/>
      <c r="S186" s="36">
        <v>2.2200000000000002</v>
      </c>
      <c r="T186" s="59"/>
      <c r="U186" s="59" t="s">
        <v>48</v>
      </c>
      <c r="V186" s="59"/>
      <c r="W186" s="59"/>
      <c r="X186" s="79"/>
      <c r="Y186" s="59"/>
    </row>
    <row r="187" spans="1:25">
      <c r="C187" s="14">
        <v>11</v>
      </c>
      <c r="D187" s="64">
        <v>50</v>
      </c>
      <c r="E187" s="16">
        <v>40</v>
      </c>
      <c r="F187" s="63">
        <v>10</v>
      </c>
      <c r="G187" s="64"/>
      <c r="H187" s="3" t="s">
        <v>76</v>
      </c>
      <c r="J187" s="107">
        <v>85</v>
      </c>
      <c r="K187" s="11" t="s">
        <v>74</v>
      </c>
      <c r="L187" s="63">
        <v>11</v>
      </c>
      <c r="M187" s="36">
        <v>91.17</v>
      </c>
      <c r="N187" s="69">
        <f t="shared" si="10"/>
        <v>9.1170000000000009</v>
      </c>
      <c r="P187" s="63">
        <v>12.07</v>
      </c>
      <c r="Q187" s="40">
        <f t="shared" si="12"/>
        <v>603.5</v>
      </c>
      <c r="R187" s="63"/>
      <c r="S187" s="36">
        <v>2.27</v>
      </c>
      <c r="T187" s="59"/>
      <c r="U187" s="59" t="s">
        <v>48</v>
      </c>
      <c r="V187" s="59"/>
      <c r="W187" s="59"/>
      <c r="X187" s="79"/>
      <c r="Y187" s="59"/>
    </row>
    <row r="188" spans="1:25">
      <c r="C188" s="14">
        <v>12</v>
      </c>
      <c r="D188" s="64">
        <v>50</v>
      </c>
      <c r="E188" s="16">
        <v>40</v>
      </c>
      <c r="F188" s="63">
        <v>10</v>
      </c>
      <c r="G188" s="64"/>
      <c r="H188" s="3" t="s">
        <v>76</v>
      </c>
      <c r="J188" s="107">
        <v>86</v>
      </c>
      <c r="K188" s="11" t="s">
        <v>74</v>
      </c>
      <c r="L188" s="63">
        <v>12</v>
      </c>
      <c r="M188" s="16">
        <v>35.51</v>
      </c>
      <c r="N188" s="69">
        <f t="shared" si="10"/>
        <v>3.5510000000000002</v>
      </c>
      <c r="O188" s="31">
        <f>SUM(N177:N188)</f>
        <v>113.34300000000002</v>
      </c>
      <c r="P188" s="63">
        <v>12.37</v>
      </c>
      <c r="Q188" s="40">
        <f t="shared" si="12"/>
        <v>618.5</v>
      </c>
      <c r="R188" s="44">
        <f>SUM(Q177:Q188)/1000</f>
        <v>34.045499999999997</v>
      </c>
      <c r="S188" s="36">
        <v>2.3199999999999998</v>
      </c>
      <c r="T188" s="59"/>
      <c r="U188" s="59" t="s">
        <v>48</v>
      </c>
      <c r="V188" s="59"/>
      <c r="W188" s="59"/>
      <c r="X188" s="79"/>
      <c r="Y188" s="59"/>
    </row>
    <row r="189" spans="1:25">
      <c r="A189" s="9"/>
      <c r="B189" s="4"/>
      <c r="C189" s="15">
        <v>13</v>
      </c>
      <c r="D189" s="7">
        <v>50</v>
      </c>
      <c r="E189" s="28">
        <v>50</v>
      </c>
      <c r="F189" s="4">
        <v>10</v>
      </c>
      <c r="G189" s="7"/>
      <c r="H189" s="4" t="s">
        <v>76</v>
      </c>
      <c r="I189" s="108"/>
      <c r="J189" s="108">
        <v>87</v>
      </c>
      <c r="K189" s="11" t="s">
        <v>74</v>
      </c>
      <c r="L189" s="15"/>
      <c r="M189" s="28"/>
      <c r="N189" s="73"/>
      <c r="O189" s="7"/>
      <c r="P189" s="4"/>
      <c r="Q189" s="7"/>
      <c r="R189" s="4"/>
      <c r="S189" s="28"/>
      <c r="T189" s="59"/>
      <c r="U189" s="59"/>
      <c r="V189" s="59"/>
      <c r="W189" s="59"/>
      <c r="X189" s="79"/>
      <c r="Y189" s="59"/>
    </row>
    <row r="190" spans="1:25">
      <c r="A190" s="35" t="s">
        <v>139</v>
      </c>
      <c r="B190" s="13">
        <v>2</v>
      </c>
      <c r="C190" s="67">
        <v>1</v>
      </c>
      <c r="D190" s="68">
        <v>55</v>
      </c>
      <c r="E190" s="83">
        <v>35</v>
      </c>
      <c r="F190" s="67">
        <v>10</v>
      </c>
      <c r="G190" s="68"/>
      <c r="H190" s="67"/>
      <c r="I190" s="67"/>
      <c r="J190" s="67">
        <v>19</v>
      </c>
      <c r="K190" s="83" t="s">
        <v>48</v>
      </c>
      <c r="L190" s="65">
        <v>1</v>
      </c>
      <c r="M190" s="84">
        <f>AVERAGE('[3]End point'!I48:J48)</f>
        <v>270.08950000000004</v>
      </c>
      <c r="N190" s="82">
        <f t="shared" ref="N190:N201" si="13">M190*100/1000</f>
        <v>27.008950000000006</v>
      </c>
      <c r="P190" s="1">
        <v>63.2</v>
      </c>
      <c r="Q190" s="48">
        <f t="shared" ref="Q190:Q201" si="14">P190*50</f>
        <v>3160</v>
      </c>
      <c r="S190">
        <v>2.04</v>
      </c>
    </row>
    <row r="191" spans="1:25">
      <c r="C191" s="65">
        <v>2</v>
      </c>
      <c r="D191" s="66">
        <v>55</v>
      </c>
      <c r="E191" s="70">
        <v>35</v>
      </c>
      <c r="F191" s="65">
        <v>5</v>
      </c>
      <c r="G191" s="66">
        <v>5</v>
      </c>
      <c r="H191" s="65"/>
      <c r="I191" s="65"/>
      <c r="J191" s="65">
        <v>20</v>
      </c>
      <c r="K191" s="70" t="s">
        <v>48</v>
      </c>
      <c r="L191" s="65">
        <v>2</v>
      </c>
      <c r="M191" s="81">
        <f>AVERAGE('[3]End point'!I49:J49)</f>
        <v>259.2586</v>
      </c>
      <c r="N191" s="82">
        <f t="shared" si="13"/>
        <v>25.92586</v>
      </c>
      <c r="P191" s="3">
        <v>32.869999999999997</v>
      </c>
      <c r="Q191" s="48">
        <f t="shared" si="14"/>
        <v>1643.4999999999998</v>
      </c>
      <c r="S191">
        <v>2</v>
      </c>
    </row>
    <row r="192" spans="1:25">
      <c r="C192" s="65">
        <v>3</v>
      </c>
      <c r="D192" s="66">
        <v>50</v>
      </c>
      <c r="E192" s="70">
        <v>40</v>
      </c>
      <c r="F192" s="65">
        <v>5</v>
      </c>
      <c r="G192" s="66">
        <v>5</v>
      </c>
      <c r="H192" s="65"/>
      <c r="I192" s="65"/>
      <c r="J192" s="65">
        <v>21</v>
      </c>
      <c r="K192" s="70" t="s">
        <v>48</v>
      </c>
      <c r="L192" s="65">
        <v>3</v>
      </c>
      <c r="M192" s="81">
        <f>AVERAGE('[3]End point'!H50:J50)</f>
        <v>288.47059999999999</v>
      </c>
      <c r="N192" s="82">
        <f t="shared" si="13"/>
        <v>28.847059999999999</v>
      </c>
      <c r="P192" s="3">
        <v>38.369999999999997</v>
      </c>
      <c r="Q192" s="48">
        <f t="shared" si="14"/>
        <v>1918.4999999999998</v>
      </c>
      <c r="S192">
        <v>1.95</v>
      </c>
    </row>
    <row r="193" spans="1:41">
      <c r="C193" s="65">
        <v>4</v>
      </c>
      <c r="D193" s="66">
        <v>50</v>
      </c>
      <c r="E193" s="70">
        <v>35</v>
      </c>
      <c r="F193" s="65">
        <v>10</v>
      </c>
      <c r="G193" s="66">
        <v>5</v>
      </c>
      <c r="H193" s="65"/>
      <c r="I193" s="65"/>
      <c r="J193" s="65">
        <v>22</v>
      </c>
      <c r="K193" s="70" t="s">
        <v>48</v>
      </c>
      <c r="L193" s="63">
        <v>4</v>
      </c>
      <c r="M193" s="74">
        <f>AVERAGE('[3]End point'!I51:J51)</f>
        <v>241.98179999999999</v>
      </c>
      <c r="N193" s="69">
        <f t="shared" si="13"/>
        <v>24.198180000000001</v>
      </c>
      <c r="P193" s="3">
        <v>22.19</v>
      </c>
      <c r="Q193" s="48">
        <f t="shared" si="14"/>
        <v>1109.5</v>
      </c>
      <c r="S193">
        <v>2.2000000000000002</v>
      </c>
    </row>
    <row r="194" spans="1:41">
      <c r="C194" s="3">
        <v>5</v>
      </c>
      <c r="J194" s="107">
        <v>23</v>
      </c>
      <c r="K194" s="16" t="s">
        <v>48</v>
      </c>
      <c r="L194" s="63">
        <v>5</v>
      </c>
      <c r="M194" s="74">
        <f>AVERAGE('[3]End point'!K44:M44)</f>
        <v>228.83146666666667</v>
      </c>
      <c r="N194" s="69">
        <f t="shared" si="13"/>
        <v>22.883146666666669</v>
      </c>
      <c r="P194" s="3">
        <v>38.32</v>
      </c>
      <c r="Q194" s="48">
        <f t="shared" si="14"/>
        <v>1916</v>
      </c>
      <c r="S194">
        <v>2.0099999999999998</v>
      </c>
    </row>
    <row r="195" spans="1:41">
      <c r="C195" s="3">
        <v>6</v>
      </c>
      <c r="J195" s="107">
        <v>24</v>
      </c>
      <c r="K195" s="16" t="s">
        <v>48</v>
      </c>
      <c r="L195" s="63">
        <v>6</v>
      </c>
      <c r="M195" s="74">
        <f>AVERAGE('[3]End point'!K45,'[3]End point'!M45)</f>
        <v>125.93289999999999</v>
      </c>
      <c r="N195" s="69">
        <f t="shared" si="13"/>
        <v>12.59329</v>
      </c>
      <c r="P195" s="3">
        <v>32.130000000000003</v>
      </c>
      <c r="Q195" s="48">
        <f t="shared" si="14"/>
        <v>1606.5000000000002</v>
      </c>
      <c r="S195">
        <v>1.96</v>
      </c>
    </row>
    <row r="196" spans="1:41">
      <c r="C196" s="3">
        <v>7</v>
      </c>
      <c r="J196" s="107">
        <v>25</v>
      </c>
      <c r="K196" s="16" t="s">
        <v>48</v>
      </c>
      <c r="L196" s="63">
        <v>7</v>
      </c>
      <c r="M196" s="74">
        <f>AVERAGE('[3]End point'!L46:M46)</f>
        <v>107.92329999999998</v>
      </c>
      <c r="N196" s="69">
        <f t="shared" si="13"/>
        <v>10.792329999999998</v>
      </c>
      <c r="P196" s="3">
        <v>15.92</v>
      </c>
      <c r="Q196" s="48">
        <f t="shared" si="14"/>
        <v>796</v>
      </c>
      <c r="S196">
        <v>2.08</v>
      </c>
    </row>
    <row r="197" spans="1:41">
      <c r="C197" s="3">
        <v>8</v>
      </c>
      <c r="J197" s="107">
        <v>26</v>
      </c>
      <c r="K197" s="16" t="s">
        <v>48</v>
      </c>
      <c r="L197" s="63">
        <v>8</v>
      </c>
      <c r="M197" s="74">
        <f>AVERAGE('[3]End point'!K47,'[3]End point'!M47)</f>
        <v>100.06710000000001</v>
      </c>
      <c r="N197" s="69">
        <f t="shared" si="13"/>
        <v>10.006710000000002</v>
      </c>
      <c r="P197" s="3">
        <v>14.32</v>
      </c>
      <c r="Q197" s="48">
        <f t="shared" si="14"/>
        <v>716</v>
      </c>
      <c r="S197">
        <v>2.04</v>
      </c>
    </row>
    <row r="198" spans="1:41">
      <c r="C198" s="3">
        <v>9</v>
      </c>
      <c r="J198" s="107">
        <v>27</v>
      </c>
      <c r="K198" s="16" t="s">
        <v>48</v>
      </c>
      <c r="L198" s="63">
        <v>9</v>
      </c>
      <c r="M198" s="74">
        <f>AVERAGE('[3]End point'!L48:M48)</f>
        <v>94.457799999999992</v>
      </c>
      <c r="N198" s="69">
        <f t="shared" si="13"/>
        <v>9.4457799999999992</v>
      </c>
      <c r="P198" s="3">
        <v>22.88</v>
      </c>
      <c r="Q198" s="48">
        <f t="shared" si="14"/>
        <v>1144</v>
      </c>
      <c r="S198">
        <v>2.0699999999999998</v>
      </c>
    </row>
    <row r="199" spans="1:41">
      <c r="C199" s="3">
        <v>10</v>
      </c>
      <c r="J199" s="107">
        <v>28</v>
      </c>
      <c r="K199" s="16" t="s">
        <v>48</v>
      </c>
      <c r="L199" s="63">
        <v>10</v>
      </c>
      <c r="M199" s="74">
        <f>AVERAGE('[3]End point'!K49,'[3]End point'!M49)</f>
        <v>172.36429999999999</v>
      </c>
      <c r="N199" s="69">
        <f t="shared" si="13"/>
        <v>17.236429999999999</v>
      </c>
      <c r="P199" s="3">
        <v>17.739999999999998</v>
      </c>
      <c r="Q199" s="48">
        <f t="shared" si="14"/>
        <v>886.99999999999989</v>
      </c>
      <c r="S199">
        <v>1.93</v>
      </c>
    </row>
    <row r="200" spans="1:41">
      <c r="C200" s="3">
        <v>11</v>
      </c>
      <c r="J200" s="107">
        <v>29</v>
      </c>
      <c r="K200" s="16" t="s">
        <v>48</v>
      </c>
      <c r="L200" s="63">
        <v>11</v>
      </c>
      <c r="M200" s="74">
        <f>AVERAGE('[3]End point'!K50,'[3]End point'!M50)</f>
        <v>141.16409999999999</v>
      </c>
      <c r="N200" s="69">
        <f t="shared" si="13"/>
        <v>14.11641</v>
      </c>
      <c r="P200" s="3">
        <v>12.89</v>
      </c>
      <c r="Q200" s="48">
        <f t="shared" si="14"/>
        <v>644.5</v>
      </c>
      <c r="S200">
        <v>1.93</v>
      </c>
    </row>
    <row r="201" spans="1:41">
      <c r="C201" s="3">
        <v>12</v>
      </c>
      <c r="J201" s="107">
        <v>30</v>
      </c>
      <c r="K201" s="16" t="s">
        <v>48</v>
      </c>
      <c r="L201" s="63">
        <v>12</v>
      </c>
      <c r="M201" s="74">
        <f>AVERAGE('[3]End point'!L51:M51)</f>
        <v>59.644400000000005</v>
      </c>
      <c r="N201" s="69">
        <f t="shared" si="13"/>
        <v>5.9644400000000006</v>
      </c>
      <c r="O201" s="42">
        <f>SUM(N190:N201)</f>
        <v>209.01858666666664</v>
      </c>
      <c r="P201" s="3">
        <v>4.72</v>
      </c>
      <c r="Q201" s="48">
        <f t="shared" si="14"/>
        <v>236</v>
      </c>
      <c r="R201" s="69">
        <f>SUM(Q190:Q201)/1000</f>
        <v>15.7775</v>
      </c>
      <c r="S201">
        <v>2.86</v>
      </c>
    </row>
    <row r="202" spans="1:41">
      <c r="C202" s="3">
        <v>13</v>
      </c>
      <c r="J202" s="107">
        <v>31</v>
      </c>
      <c r="K202" s="16" t="s">
        <v>48</v>
      </c>
      <c r="Q202" s="17"/>
    </row>
    <row r="203" spans="1:41">
      <c r="C203" s="3">
        <v>14</v>
      </c>
      <c r="J203" s="107">
        <v>32</v>
      </c>
      <c r="K203" s="16" t="s">
        <v>48</v>
      </c>
      <c r="Q203" s="17"/>
    </row>
    <row r="204" spans="1:41">
      <c r="C204" s="3">
        <v>15</v>
      </c>
      <c r="J204" s="107">
        <v>33</v>
      </c>
      <c r="K204" s="16" t="s">
        <v>48</v>
      </c>
      <c r="Q204" s="17"/>
    </row>
    <row r="205" spans="1:41">
      <c r="C205" s="3">
        <v>16</v>
      </c>
      <c r="J205" s="107">
        <v>34</v>
      </c>
      <c r="K205" s="16" t="s">
        <v>48</v>
      </c>
      <c r="Q205" s="17"/>
    </row>
    <row r="206" spans="1:41">
      <c r="C206" s="3">
        <v>17</v>
      </c>
      <c r="J206" s="107">
        <v>35</v>
      </c>
      <c r="K206" s="16" t="s">
        <v>48</v>
      </c>
      <c r="Q206" s="17"/>
    </row>
    <row r="207" spans="1:41">
      <c r="A207" s="9"/>
      <c r="B207" s="4"/>
      <c r="C207" s="4">
        <v>18</v>
      </c>
      <c r="D207" s="7"/>
      <c r="E207" s="28"/>
      <c r="F207" s="4"/>
      <c r="G207" s="7"/>
      <c r="H207" s="4"/>
      <c r="I207" s="108"/>
      <c r="J207" s="108">
        <v>36</v>
      </c>
      <c r="K207" s="28" t="s">
        <v>48</v>
      </c>
      <c r="P207" s="4"/>
      <c r="Q207" s="29"/>
    </row>
    <row r="208" spans="1:41">
      <c r="A208" s="35" t="s">
        <v>140</v>
      </c>
      <c r="B208" s="13">
        <v>4</v>
      </c>
      <c r="C208" s="67">
        <v>1</v>
      </c>
      <c r="D208" s="68">
        <v>75</v>
      </c>
      <c r="E208" s="83">
        <v>20</v>
      </c>
      <c r="F208" s="67">
        <v>5</v>
      </c>
      <c r="G208" s="68"/>
      <c r="H208" s="67"/>
      <c r="I208" s="67"/>
      <c r="J208" s="67">
        <v>37</v>
      </c>
      <c r="K208" s="83" t="s">
        <v>48</v>
      </c>
      <c r="L208" s="67">
        <v>1</v>
      </c>
      <c r="O208" s="84">
        <f>AVERAGE('[4]End point'!E44:G44)</f>
        <v>338.55406666666664</v>
      </c>
      <c r="P208" s="85">
        <f t="shared" ref="P208:P219" si="15">O208*100/1000</f>
        <v>33.85540666666666</v>
      </c>
      <c r="Q208" s="2"/>
      <c r="R208" s="1"/>
      <c r="S208" s="2">
        <v>2.08</v>
      </c>
      <c r="T208" s="111"/>
      <c r="U208" s="104"/>
      <c r="V208" s="1"/>
      <c r="W208" s="1"/>
      <c r="X208" s="2"/>
      <c r="Y208" s="1"/>
      <c r="Z208" s="2"/>
      <c r="AA208" s="2"/>
      <c r="AB208" s="2"/>
      <c r="AC208" s="2"/>
      <c r="AD208" s="26"/>
      <c r="AE208" s="2"/>
      <c r="AF208" s="2"/>
      <c r="AG208" s="27"/>
      <c r="AH208" s="26"/>
      <c r="AI208" s="2"/>
      <c r="AJ208" s="2"/>
      <c r="AK208" s="27"/>
      <c r="AL208" s="2"/>
      <c r="AM208" s="2"/>
      <c r="AN208" s="2"/>
      <c r="AO208" s="27"/>
    </row>
    <row r="209" spans="1:41">
      <c r="C209" s="65">
        <v>2</v>
      </c>
      <c r="D209" s="66" t="s">
        <v>89</v>
      </c>
      <c r="E209" s="70" t="s">
        <v>89</v>
      </c>
      <c r="F209" s="65" t="s">
        <v>89</v>
      </c>
      <c r="G209" s="66"/>
      <c r="H209" s="65"/>
      <c r="I209" s="65"/>
      <c r="J209" s="65">
        <v>38</v>
      </c>
      <c r="K209" s="70" t="s">
        <v>48</v>
      </c>
      <c r="L209" s="65">
        <v>2</v>
      </c>
      <c r="O209" s="81">
        <f>AVERAGE('[4]End point'!F45:G45)</f>
        <v>356.07569999999998</v>
      </c>
      <c r="P209" s="82">
        <f t="shared" si="15"/>
        <v>35.607570000000003</v>
      </c>
      <c r="S209" s="5">
        <v>2.04</v>
      </c>
      <c r="Z209" s="5"/>
      <c r="AA209" s="5"/>
      <c r="AB209" s="5"/>
      <c r="AC209" s="5"/>
      <c r="AL209" s="5"/>
      <c r="AM209" s="5"/>
      <c r="AN209" s="5"/>
      <c r="AO209" s="17"/>
    </row>
    <row r="210" spans="1:41">
      <c r="C210" s="65">
        <v>3</v>
      </c>
      <c r="D210" s="66">
        <v>55</v>
      </c>
      <c r="E210" s="70">
        <v>35</v>
      </c>
      <c r="F210" s="65">
        <v>10</v>
      </c>
      <c r="G210" s="66"/>
      <c r="H210" s="65"/>
      <c r="I210" s="65"/>
      <c r="J210" s="65">
        <v>39</v>
      </c>
      <c r="K210" s="70" t="s">
        <v>48</v>
      </c>
      <c r="L210" s="65">
        <v>3</v>
      </c>
      <c r="O210" s="81">
        <f>AVERAGE('[4]End point'!E46:G46)</f>
        <v>318.4152666666667</v>
      </c>
      <c r="P210" s="82">
        <f t="shared" si="15"/>
        <v>31.841526666666667</v>
      </c>
      <c r="S210" s="5">
        <v>2.04</v>
      </c>
      <c r="Z210" s="5"/>
      <c r="AA210" s="5"/>
      <c r="AB210" s="5"/>
      <c r="AC210" s="5"/>
      <c r="AL210" s="5"/>
      <c r="AM210" s="5"/>
      <c r="AN210" s="5"/>
      <c r="AO210" s="17"/>
    </row>
    <row r="211" spans="1:41">
      <c r="C211" s="65">
        <v>4</v>
      </c>
      <c r="D211" s="66">
        <v>55</v>
      </c>
      <c r="E211" s="70">
        <v>40</v>
      </c>
      <c r="F211" s="65">
        <v>5</v>
      </c>
      <c r="G211" s="66"/>
      <c r="H211" s="65"/>
      <c r="I211" s="65"/>
      <c r="J211" s="65">
        <v>40</v>
      </c>
      <c r="K211" s="16" t="s">
        <v>48</v>
      </c>
      <c r="L211" s="63">
        <v>4</v>
      </c>
      <c r="O211" s="74">
        <f>AVERAGE('[4]End point'!F47:G47)</f>
        <v>240.0059</v>
      </c>
      <c r="P211" s="69">
        <f t="shared" si="15"/>
        <v>24.000589999999999</v>
      </c>
      <c r="S211" s="5">
        <v>2.0699999999999998</v>
      </c>
      <c r="Z211" s="5"/>
      <c r="AA211" s="5"/>
      <c r="AB211" s="5"/>
      <c r="AC211" s="5"/>
      <c r="AL211" s="5"/>
      <c r="AM211" s="5"/>
      <c r="AN211" s="5"/>
      <c r="AO211" s="17"/>
    </row>
    <row r="212" spans="1:41">
      <c r="C212" s="3">
        <v>5</v>
      </c>
      <c r="J212" s="107">
        <v>41</v>
      </c>
      <c r="K212" s="16" t="s">
        <v>48</v>
      </c>
      <c r="L212" s="63">
        <v>5</v>
      </c>
      <c r="O212" s="74">
        <f>AVERAGE('[4]End point'!F48:G48)</f>
        <v>281.70150000000001</v>
      </c>
      <c r="P212" s="69">
        <f t="shared" si="15"/>
        <v>28.170150000000003</v>
      </c>
      <c r="S212" s="5">
        <v>1.99</v>
      </c>
      <c r="Z212" s="5"/>
      <c r="AA212" s="5"/>
      <c r="AB212" s="5"/>
      <c r="AC212" s="5"/>
      <c r="AL212" s="5"/>
      <c r="AM212" s="5"/>
      <c r="AN212" s="5"/>
      <c r="AO212" s="17"/>
    </row>
    <row r="213" spans="1:41">
      <c r="C213" s="3">
        <v>6</v>
      </c>
      <c r="J213" s="107">
        <v>42</v>
      </c>
      <c r="K213" s="16" t="s">
        <v>48</v>
      </c>
      <c r="L213" s="63">
        <v>6</v>
      </c>
      <c r="O213" s="74">
        <f>AVERAGE('[4]End point'!F49:G49)</f>
        <v>334.70050000000003</v>
      </c>
      <c r="P213" s="69">
        <f t="shared" si="15"/>
        <v>33.470050000000001</v>
      </c>
      <c r="S213" s="5">
        <v>2.0099999999999998</v>
      </c>
      <c r="Z213" s="5"/>
      <c r="AA213" s="5"/>
      <c r="AB213" s="5"/>
      <c r="AC213" s="5"/>
      <c r="AL213" s="5"/>
      <c r="AM213" s="5"/>
      <c r="AN213" s="5"/>
      <c r="AO213" s="17"/>
    </row>
    <row r="214" spans="1:41">
      <c r="C214" s="3">
        <v>7</v>
      </c>
      <c r="J214" s="107">
        <v>43</v>
      </c>
      <c r="K214" s="16" t="s">
        <v>48</v>
      </c>
      <c r="L214" s="63">
        <v>7</v>
      </c>
      <c r="O214" s="74">
        <f>AVERAGE('[4]End point'!F50:G50)</f>
        <v>308.20920000000001</v>
      </c>
      <c r="P214" s="69">
        <f t="shared" si="15"/>
        <v>30.820920000000001</v>
      </c>
      <c r="S214" s="5">
        <v>2.02</v>
      </c>
      <c r="Z214" s="5"/>
      <c r="AA214" s="5"/>
      <c r="AB214" s="5"/>
      <c r="AC214" s="5"/>
      <c r="AL214" s="5"/>
      <c r="AM214" s="5"/>
      <c r="AN214" s="5"/>
      <c r="AO214" s="17"/>
    </row>
    <row r="215" spans="1:41">
      <c r="C215" s="3">
        <v>8</v>
      </c>
      <c r="J215" s="107">
        <v>44</v>
      </c>
      <c r="K215" s="16" t="s">
        <v>48</v>
      </c>
      <c r="L215" s="63">
        <v>8</v>
      </c>
      <c r="O215" s="74">
        <f>AVERAGE('[4]End point'!F51:G51)</f>
        <v>394.17939999999999</v>
      </c>
      <c r="P215" s="69">
        <f t="shared" si="15"/>
        <v>39.417940000000002</v>
      </c>
      <c r="S215" s="5">
        <v>2.15</v>
      </c>
      <c r="Z215" s="5"/>
      <c r="AA215" s="5"/>
      <c r="AB215" s="5"/>
      <c r="AC215" s="5"/>
      <c r="AL215" s="5"/>
      <c r="AM215" s="5"/>
      <c r="AN215" s="5"/>
      <c r="AO215" s="17"/>
    </row>
    <row r="216" spans="1:41">
      <c r="C216" s="3">
        <v>9</v>
      </c>
      <c r="J216" s="107">
        <v>45</v>
      </c>
      <c r="K216" s="16" t="s">
        <v>48</v>
      </c>
      <c r="L216" s="63">
        <v>9</v>
      </c>
      <c r="O216" s="74">
        <f>AVERAGE('[4]End point'!I44:J44)</f>
        <v>477.85599999999999</v>
      </c>
      <c r="P216" s="69">
        <f t="shared" si="15"/>
        <v>47.785599999999995</v>
      </c>
      <c r="S216" s="5">
        <v>2.0499999999999998</v>
      </c>
      <c r="Z216" s="5"/>
      <c r="AA216" s="5"/>
      <c r="AB216" s="5"/>
      <c r="AC216" s="5"/>
      <c r="AL216" s="5"/>
      <c r="AM216" s="5"/>
      <c r="AN216" s="5"/>
      <c r="AO216" s="17"/>
    </row>
    <row r="217" spans="1:41">
      <c r="C217" s="3">
        <v>10</v>
      </c>
      <c r="J217" s="107">
        <v>46</v>
      </c>
      <c r="K217" s="16" t="s">
        <v>48</v>
      </c>
      <c r="L217" s="63">
        <v>10</v>
      </c>
      <c r="O217" s="74">
        <f>AVERAGE('[4]End point'!H45:J45)</f>
        <v>390.48946666666666</v>
      </c>
      <c r="P217" s="69">
        <f t="shared" si="15"/>
        <v>39.048946666666666</v>
      </c>
      <c r="S217" s="5">
        <v>2.0099999999999998</v>
      </c>
      <c r="Z217" s="5"/>
      <c r="AA217" s="5"/>
      <c r="AB217" s="5"/>
      <c r="AC217" s="5"/>
      <c r="AL217" s="5"/>
      <c r="AM217" s="5"/>
      <c r="AN217" s="5"/>
      <c r="AO217" s="17"/>
    </row>
    <row r="218" spans="1:41">
      <c r="C218" s="3">
        <v>11</v>
      </c>
      <c r="J218" s="107">
        <v>47</v>
      </c>
      <c r="K218" s="16" t="s">
        <v>48</v>
      </c>
      <c r="L218" s="63">
        <v>11</v>
      </c>
      <c r="O218" s="74">
        <f>AVERAGE('[4]End point'!H46:J46)</f>
        <v>316.5623333333333</v>
      </c>
      <c r="P218" s="69">
        <f t="shared" si="15"/>
        <v>31.656233333333329</v>
      </c>
      <c r="S218" s="5">
        <v>2.04</v>
      </c>
      <c r="Z218" s="5"/>
      <c r="AA218" s="5"/>
      <c r="AB218" s="5"/>
      <c r="AC218" s="5"/>
      <c r="AL218" s="5"/>
      <c r="AM218" s="5"/>
      <c r="AN218" s="5"/>
      <c r="AO218" s="17"/>
    </row>
    <row r="219" spans="1:41">
      <c r="C219" s="3">
        <v>12</v>
      </c>
      <c r="J219" s="107">
        <v>48</v>
      </c>
      <c r="K219" s="16" t="s">
        <v>48</v>
      </c>
      <c r="L219" s="63">
        <v>12</v>
      </c>
      <c r="O219" s="74">
        <f>AVERAGE('[4]End point'!H47,'[4]End point'!J47)</f>
        <v>347.14049999999997</v>
      </c>
      <c r="P219" s="69">
        <f t="shared" si="15"/>
        <v>34.714049999999993</v>
      </c>
      <c r="Q219" s="42">
        <f>SUM(P208:P219)</f>
        <v>410.38898333333327</v>
      </c>
      <c r="R219" s="69" t="e">
        <f>SUM(#REF!)/1000</f>
        <v>#REF!</v>
      </c>
      <c r="S219" s="5">
        <v>2.11</v>
      </c>
      <c r="Z219" s="5"/>
      <c r="AA219" s="5"/>
      <c r="AB219" s="5"/>
      <c r="AC219" s="5"/>
      <c r="AL219" s="5"/>
      <c r="AM219" s="5"/>
      <c r="AN219" s="5"/>
      <c r="AO219" s="17"/>
    </row>
    <row r="220" spans="1:41">
      <c r="C220" s="3">
        <v>13</v>
      </c>
      <c r="J220" s="107">
        <v>49</v>
      </c>
      <c r="K220" s="16" t="s">
        <v>48</v>
      </c>
      <c r="O220" s="16"/>
      <c r="P220" s="69"/>
      <c r="Z220" s="5"/>
      <c r="AA220" s="5"/>
      <c r="AB220" s="5"/>
      <c r="AC220" s="5"/>
      <c r="AL220" s="5"/>
      <c r="AM220" s="5"/>
      <c r="AN220" s="5"/>
      <c r="AO220" s="17"/>
    </row>
    <row r="221" spans="1:41">
      <c r="C221" s="3">
        <v>14</v>
      </c>
      <c r="J221" s="107">
        <v>50</v>
      </c>
      <c r="K221" s="16" t="s">
        <v>48</v>
      </c>
      <c r="O221" s="16"/>
      <c r="P221" s="69"/>
      <c r="Z221" s="5"/>
      <c r="AA221" s="5"/>
      <c r="AB221" s="5"/>
      <c r="AC221" s="5"/>
      <c r="AL221" s="5"/>
      <c r="AM221" s="5"/>
      <c r="AN221" s="5"/>
      <c r="AO221" s="17"/>
    </row>
    <row r="222" spans="1:41">
      <c r="C222" s="3">
        <v>15</v>
      </c>
      <c r="J222" s="107">
        <v>51</v>
      </c>
      <c r="K222" s="16" t="s">
        <v>48</v>
      </c>
      <c r="O222" s="16"/>
      <c r="P222" s="69"/>
      <c r="Z222" s="5"/>
      <c r="AA222" s="5"/>
      <c r="AB222" s="5"/>
      <c r="AC222" s="5"/>
      <c r="AL222" s="5"/>
      <c r="AM222" s="5"/>
      <c r="AN222" s="5"/>
      <c r="AO222" s="17"/>
    </row>
    <row r="223" spans="1:41">
      <c r="A223" s="9"/>
      <c r="B223" s="4"/>
      <c r="C223" s="4">
        <v>16</v>
      </c>
      <c r="D223" s="7"/>
      <c r="E223" s="28"/>
      <c r="F223" s="4"/>
      <c r="G223" s="7"/>
      <c r="H223" s="4"/>
      <c r="I223" s="108"/>
      <c r="J223" s="108">
        <v>52</v>
      </c>
      <c r="K223" s="28" t="s">
        <v>48</v>
      </c>
      <c r="L223" s="15"/>
      <c r="O223" s="16"/>
      <c r="P223" s="73"/>
      <c r="Q223" s="7"/>
      <c r="R223" s="4"/>
      <c r="S223" s="7"/>
      <c r="T223" s="110"/>
      <c r="U223" s="108"/>
      <c r="V223" s="4"/>
      <c r="W223" s="4"/>
      <c r="X223" s="7"/>
      <c r="Y223" s="4"/>
      <c r="Z223" s="7"/>
      <c r="AA223" s="7"/>
      <c r="AB223" s="7"/>
      <c r="AC223" s="7"/>
      <c r="AD223" s="28"/>
      <c r="AE223" s="7"/>
      <c r="AF223" s="7"/>
      <c r="AG223" s="29"/>
      <c r="AH223" s="28"/>
      <c r="AI223" s="7"/>
      <c r="AJ223" s="7"/>
      <c r="AK223" s="29"/>
      <c r="AL223" s="7"/>
      <c r="AM223" s="7"/>
      <c r="AN223" s="7"/>
      <c r="AO223" s="29"/>
    </row>
    <row r="224" spans="1:41">
      <c r="A224" s="35" t="s">
        <v>141</v>
      </c>
      <c r="B224" s="13">
        <v>9</v>
      </c>
      <c r="C224" s="67">
        <v>1</v>
      </c>
      <c r="D224" s="68">
        <v>80</v>
      </c>
      <c r="E224" s="83">
        <v>15</v>
      </c>
      <c r="F224" s="67">
        <v>5</v>
      </c>
      <c r="G224" s="68"/>
      <c r="H224" s="67"/>
      <c r="I224" s="67"/>
      <c r="J224" s="67">
        <v>53</v>
      </c>
      <c r="K224" s="83" t="s">
        <v>48</v>
      </c>
      <c r="L224" s="65">
        <v>1</v>
      </c>
      <c r="O224" s="84">
        <f>AVERAGE('[4]End point'!H48:I48)</f>
        <v>164.33580000000001</v>
      </c>
      <c r="P224" s="82">
        <f t="shared" ref="P224:P229" si="16">O224*100/1000</f>
        <v>16.433580000000003</v>
      </c>
      <c r="R224" s="1"/>
      <c r="S224" s="2">
        <v>2.11</v>
      </c>
    </row>
    <row r="225" spans="1:19">
      <c r="A225" s="3"/>
      <c r="C225" s="65">
        <v>2</v>
      </c>
      <c r="D225" s="66">
        <v>70</v>
      </c>
      <c r="E225" s="70">
        <v>20</v>
      </c>
      <c r="F225" s="65">
        <v>5</v>
      </c>
      <c r="G225" s="66">
        <v>5</v>
      </c>
      <c r="H225" s="65"/>
      <c r="I225" s="65"/>
      <c r="J225" s="65">
        <v>54</v>
      </c>
      <c r="K225" s="70" t="s">
        <v>48</v>
      </c>
      <c r="L225" s="65">
        <v>2</v>
      </c>
      <c r="O225" s="81">
        <f>AVERAGE('[4]End point'!H49:J49)</f>
        <v>88.103200000000001</v>
      </c>
      <c r="P225" s="82">
        <f t="shared" si="16"/>
        <v>8.810319999999999</v>
      </c>
      <c r="S225" s="5">
        <v>2.08</v>
      </c>
    </row>
    <row r="226" spans="1:19">
      <c r="A226" s="3"/>
      <c r="C226" s="65">
        <v>3</v>
      </c>
      <c r="D226" s="66">
        <v>70</v>
      </c>
      <c r="E226" s="70">
        <v>25</v>
      </c>
      <c r="F226" s="65">
        <v>0</v>
      </c>
      <c r="G226" s="66">
        <v>5</v>
      </c>
      <c r="H226" s="65"/>
      <c r="I226" s="65"/>
      <c r="J226" s="65">
        <v>55</v>
      </c>
      <c r="K226" s="70" t="s">
        <v>48</v>
      </c>
      <c r="L226" s="65">
        <v>3</v>
      </c>
      <c r="O226" s="81">
        <f>AVERAGE('[4]End point'!I50:J50)</f>
        <v>59.1706</v>
      </c>
      <c r="P226" s="82">
        <f t="shared" si="16"/>
        <v>5.9170600000000002</v>
      </c>
      <c r="S226" s="5">
        <v>2.1</v>
      </c>
    </row>
    <row r="227" spans="1:19">
      <c r="A227" s="3"/>
      <c r="C227" s="65">
        <v>4</v>
      </c>
      <c r="D227" s="66">
        <v>70</v>
      </c>
      <c r="E227" s="70">
        <v>25</v>
      </c>
      <c r="F227" s="65">
        <v>5</v>
      </c>
      <c r="G227" s="66"/>
      <c r="H227" s="65"/>
      <c r="I227" s="65"/>
      <c r="J227" s="65">
        <v>56</v>
      </c>
      <c r="K227" s="16" t="s">
        <v>48</v>
      </c>
      <c r="L227" s="63">
        <v>4</v>
      </c>
      <c r="O227" s="74">
        <f>AVERAGE('[4]End point'!I51:J51)</f>
        <v>59.205899999999993</v>
      </c>
      <c r="P227" s="69">
        <f t="shared" si="16"/>
        <v>5.9205899999999989</v>
      </c>
      <c r="S227" s="5">
        <v>2.2000000000000002</v>
      </c>
    </row>
    <row r="228" spans="1:19">
      <c r="A228" s="3"/>
      <c r="C228" s="3">
        <v>5</v>
      </c>
      <c r="J228" s="107">
        <v>57</v>
      </c>
      <c r="K228" s="16" t="s">
        <v>48</v>
      </c>
      <c r="L228" s="63">
        <v>5</v>
      </c>
      <c r="O228" s="74">
        <f>AVERAGE('[4]End point'!K44:M44)</f>
        <v>44.617666666666672</v>
      </c>
      <c r="P228" s="69">
        <f t="shared" si="16"/>
        <v>4.4617666666666675</v>
      </c>
      <c r="S228" s="5">
        <v>2.1</v>
      </c>
    </row>
    <row r="229" spans="1:19">
      <c r="A229" s="3"/>
      <c r="C229" s="3">
        <v>6</v>
      </c>
      <c r="J229" s="107">
        <v>58</v>
      </c>
      <c r="K229" s="16" t="s">
        <v>48</v>
      </c>
      <c r="L229" s="63">
        <v>6</v>
      </c>
      <c r="O229" s="74">
        <f>AVERAGE('[4]End point'!K45:M45)</f>
        <v>10.370066666666666</v>
      </c>
      <c r="P229" s="69">
        <f t="shared" si="16"/>
        <v>1.0370066666666666</v>
      </c>
      <c r="Q229" s="42">
        <f>SUM(P218:P229)</f>
        <v>108.95060666666667</v>
      </c>
      <c r="R229" s="69" t="e">
        <f>SUM(#REF!)/1000</f>
        <v>#REF!</v>
      </c>
      <c r="S229" s="5">
        <v>2.0299999999999998</v>
      </c>
    </row>
    <row r="230" spans="1:19">
      <c r="A230" s="3"/>
      <c r="C230" s="3">
        <v>7</v>
      </c>
      <c r="J230" s="107">
        <v>59</v>
      </c>
      <c r="K230" s="16" t="s">
        <v>48</v>
      </c>
      <c r="O230" s="16"/>
      <c r="P230" s="69"/>
    </row>
    <row r="231" spans="1:19">
      <c r="A231" s="3"/>
      <c r="C231" s="3">
        <v>8</v>
      </c>
      <c r="J231" s="107">
        <v>60</v>
      </c>
      <c r="K231" s="16" t="s">
        <v>48</v>
      </c>
      <c r="O231" s="16"/>
      <c r="P231" s="69"/>
    </row>
    <row r="232" spans="1:19">
      <c r="A232" s="3"/>
      <c r="C232" s="3">
        <v>9</v>
      </c>
      <c r="J232" s="107">
        <v>61</v>
      </c>
      <c r="K232" s="16" t="s">
        <v>48</v>
      </c>
      <c r="O232" s="16"/>
      <c r="P232" s="69"/>
    </row>
    <row r="233" spans="1:19">
      <c r="A233" s="3"/>
      <c r="C233" s="3">
        <v>10</v>
      </c>
      <c r="J233" s="107">
        <v>62</v>
      </c>
      <c r="K233" s="16" t="s">
        <v>48</v>
      </c>
      <c r="O233" s="16"/>
      <c r="P233" s="69"/>
    </row>
    <row r="234" spans="1:19">
      <c r="A234" s="3"/>
      <c r="C234" s="3">
        <v>11</v>
      </c>
      <c r="J234" s="107">
        <v>63</v>
      </c>
      <c r="K234" s="16" t="s">
        <v>48</v>
      </c>
      <c r="O234" s="16"/>
      <c r="P234" s="69"/>
    </row>
    <row r="235" spans="1:19">
      <c r="A235" s="3"/>
      <c r="C235" s="3">
        <v>12</v>
      </c>
      <c r="J235" s="107">
        <v>64</v>
      </c>
      <c r="K235" s="16" t="s">
        <v>48</v>
      </c>
      <c r="O235" s="16"/>
      <c r="P235" s="69"/>
    </row>
    <row r="236" spans="1:19">
      <c r="A236" s="3"/>
      <c r="C236" s="3">
        <v>13</v>
      </c>
      <c r="J236" s="107">
        <v>65</v>
      </c>
      <c r="K236" s="16" t="s">
        <v>48</v>
      </c>
      <c r="O236" s="16"/>
      <c r="P236" s="69"/>
    </row>
    <row r="237" spans="1:19">
      <c r="A237" s="3"/>
      <c r="C237" s="3">
        <v>14</v>
      </c>
      <c r="J237" s="107">
        <v>66</v>
      </c>
      <c r="K237" s="16" t="s">
        <v>48</v>
      </c>
      <c r="O237" s="16"/>
      <c r="P237" s="69"/>
    </row>
    <row r="238" spans="1:19">
      <c r="A238" s="3"/>
      <c r="C238" s="3">
        <v>15</v>
      </c>
      <c r="J238" s="107">
        <v>67</v>
      </c>
      <c r="K238" s="16" t="s">
        <v>48</v>
      </c>
      <c r="O238" s="16"/>
      <c r="P238" s="69"/>
    </row>
    <row r="239" spans="1:19">
      <c r="A239" s="3"/>
      <c r="C239" s="3">
        <v>16</v>
      </c>
      <c r="J239" s="107">
        <v>68</v>
      </c>
      <c r="K239" s="16" t="s">
        <v>48</v>
      </c>
      <c r="O239" s="16"/>
      <c r="P239" s="69"/>
    </row>
    <row r="240" spans="1:19">
      <c r="A240" s="3"/>
      <c r="C240" s="3">
        <v>17</v>
      </c>
      <c r="J240" s="107">
        <v>69</v>
      </c>
      <c r="K240" s="16" t="s">
        <v>48</v>
      </c>
      <c r="O240" s="16"/>
      <c r="P240" s="69"/>
    </row>
    <row r="241" spans="1:19">
      <c r="A241" s="3"/>
      <c r="C241" s="3">
        <v>18</v>
      </c>
      <c r="J241" s="107">
        <v>70</v>
      </c>
      <c r="K241" s="16" t="s">
        <v>48</v>
      </c>
      <c r="O241" s="16"/>
      <c r="P241" s="69"/>
    </row>
    <row r="242" spans="1:19">
      <c r="A242" s="3"/>
      <c r="C242" s="3">
        <v>19</v>
      </c>
      <c r="J242" s="107">
        <v>71</v>
      </c>
      <c r="K242" s="16" t="s">
        <v>48</v>
      </c>
      <c r="O242" s="16"/>
      <c r="P242" s="69"/>
    </row>
    <row r="243" spans="1:19">
      <c r="A243" s="4"/>
      <c r="B243" s="4"/>
      <c r="C243" s="4">
        <v>20</v>
      </c>
      <c r="D243" s="7"/>
      <c r="E243" s="28"/>
      <c r="F243" s="4"/>
      <c r="G243" s="7"/>
      <c r="H243" s="4"/>
      <c r="I243" s="108"/>
      <c r="J243" s="108">
        <v>72</v>
      </c>
      <c r="K243" s="28" t="s">
        <v>48</v>
      </c>
      <c r="O243" s="16"/>
      <c r="P243" s="69"/>
      <c r="R243" s="4"/>
      <c r="S243" s="7"/>
    </row>
    <row r="244" spans="1:19">
      <c r="A244" s="35" t="s">
        <v>142</v>
      </c>
      <c r="B244" s="13">
        <v>2</v>
      </c>
      <c r="C244" s="67">
        <v>1</v>
      </c>
      <c r="D244" s="68">
        <v>40</v>
      </c>
      <c r="E244" s="83">
        <v>40</v>
      </c>
      <c r="F244" s="67">
        <v>15</v>
      </c>
      <c r="G244" s="68">
        <v>5</v>
      </c>
      <c r="H244" s="67"/>
      <c r="I244" s="67"/>
      <c r="J244" s="67">
        <v>73</v>
      </c>
      <c r="K244" s="83" t="s">
        <v>48</v>
      </c>
      <c r="L244" s="67">
        <v>1</v>
      </c>
      <c r="O244" s="84">
        <f>AVERAGE('[4]End point'!K46:M46)</f>
        <v>344.14493333333331</v>
      </c>
      <c r="P244" s="85">
        <f t="shared" ref="P244:P249" si="17">O244*100/1000</f>
        <v>34.414493333333333</v>
      </c>
      <c r="Q244" s="2"/>
      <c r="R244" s="1"/>
      <c r="S244" s="2">
        <v>2.09</v>
      </c>
    </row>
    <row r="245" spans="1:19">
      <c r="A245" s="3"/>
      <c r="C245" s="65">
        <v>2</v>
      </c>
      <c r="D245" s="66">
        <v>40</v>
      </c>
      <c r="E245" s="70">
        <v>45</v>
      </c>
      <c r="F245" s="65">
        <v>10</v>
      </c>
      <c r="G245" s="66">
        <v>5</v>
      </c>
      <c r="H245" s="65"/>
      <c r="I245" s="65"/>
      <c r="J245" s="65">
        <v>74</v>
      </c>
      <c r="K245" s="70" t="s">
        <v>48</v>
      </c>
      <c r="L245" s="65">
        <v>2</v>
      </c>
      <c r="O245" s="81">
        <f>AVERAGE('[4]End point'!L47:M47)</f>
        <v>347.86469999999997</v>
      </c>
      <c r="P245" s="82">
        <f t="shared" si="17"/>
        <v>34.786469999999994</v>
      </c>
      <c r="S245" s="5">
        <v>2.0499999999999998</v>
      </c>
    </row>
    <row r="246" spans="1:19">
      <c r="A246" s="3"/>
      <c r="C246" s="65">
        <v>3</v>
      </c>
      <c r="D246" s="66">
        <v>40</v>
      </c>
      <c r="E246" s="70">
        <v>45</v>
      </c>
      <c r="F246" s="65">
        <v>10</v>
      </c>
      <c r="G246" s="66">
        <v>5</v>
      </c>
      <c r="H246" s="65"/>
      <c r="I246" s="65"/>
      <c r="J246" s="65">
        <v>75</v>
      </c>
      <c r="K246" s="70" t="s">
        <v>48</v>
      </c>
      <c r="L246" s="65">
        <v>3</v>
      </c>
      <c r="O246" s="81">
        <f>AVERAGE('[4]End point'!K48:M48)</f>
        <v>313.07339999999999</v>
      </c>
      <c r="P246" s="82">
        <f t="shared" si="17"/>
        <v>31.30734</v>
      </c>
      <c r="S246" s="5">
        <v>1.94</v>
      </c>
    </row>
    <row r="247" spans="1:19">
      <c r="A247" s="3"/>
      <c r="C247" s="65">
        <v>4</v>
      </c>
      <c r="D247" s="66">
        <v>40</v>
      </c>
      <c r="E247" s="70">
        <v>45</v>
      </c>
      <c r="F247" s="65">
        <v>10</v>
      </c>
      <c r="G247" s="66">
        <v>5</v>
      </c>
      <c r="H247" s="65"/>
      <c r="I247" s="65"/>
      <c r="J247" s="65">
        <v>76</v>
      </c>
      <c r="K247" s="16" t="s">
        <v>48</v>
      </c>
      <c r="L247" s="63">
        <v>4</v>
      </c>
      <c r="O247" s="74">
        <f>AVERAGE('[4]End point'!L49:M49)</f>
        <v>299.17189999999999</v>
      </c>
      <c r="P247" s="69">
        <f t="shared" si="17"/>
        <v>29.917189999999998</v>
      </c>
      <c r="S247" s="5">
        <v>2.11</v>
      </c>
    </row>
    <row r="248" spans="1:19">
      <c r="A248" s="3"/>
      <c r="C248" s="3">
        <v>5</v>
      </c>
      <c r="J248" s="107">
        <v>77</v>
      </c>
      <c r="K248" s="16" t="s">
        <v>48</v>
      </c>
      <c r="L248" s="63">
        <v>5</v>
      </c>
      <c r="O248" s="74">
        <f>AVERAGE('[4]End point'!L50:M50)</f>
        <v>286.96389999999997</v>
      </c>
      <c r="P248" s="69">
        <f t="shared" si="17"/>
        <v>28.696389999999997</v>
      </c>
      <c r="S248" s="5">
        <v>1.96</v>
      </c>
    </row>
    <row r="249" spans="1:19">
      <c r="A249" s="3"/>
      <c r="C249" s="3">
        <v>6</v>
      </c>
      <c r="J249" s="107">
        <v>78</v>
      </c>
      <c r="K249" s="16" t="s">
        <v>48</v>
      </c>
      <c r="L249" s="63">
        <v>6</v>
      </c>
      <c r="O249" s="74">
        <f>AVERAGE('[4]End point'!K51:M51)</f>
        <v>321.05053333333331</v>
      </c>
      <c r="P249" s="69">
        <f t="shared" si="17"/>
        <v>32.105053333333331</v>
      </c>
      <c r="Q249" s="42">
        <f>SUM(P238:P249)</f>
        <v>191.22693666666666</v>
      </c>
      <c r="R249" s="69" t="e">
        <f>SUM(#REF!)/1000</f>
        <v>#REF!</v>
      </c>
      <c r="S249" s="5">
        <v>2.2799999999999998</v>
      </c>
    </row>
    <row r="250" spans="1:19">
      <c r="A250" s="3"/>
      <c r="C250" s="3">
        <v>7</v>
      </c>
      <c r="J250" s="107">
        <v>79</v>
      </c>
      <c r="K250" s="16" t="s">
        <v>48</v>
      </c>
      <c r="O250" s="16"/>
      <c r="P250" s="69"/>
    </row>
    <row r="251" spans="1:19">
      <c r="A251" s="3"/>
      <c r="C251" s="3">
        <v>8</v>
      </c>
      <c r="J251" s="107">
        <v>80</v>
      </c>
      <c r="K251" s="16" t="s">
        <v>48</v>
      </c>
      <c r="O251" s="16"/>
      <c r="P251" s="69"/>
    </row>
    <row r="252" spans="1:19">
      <c r="A252" s="3"/>
      <c r="C252" s="3">
        <v>9</v>
      </c>
      <c r="J252" s="107">
        <v>81</v>
      </c>
      <c r="K252" s="16" t="s">
        <v>48</v>
      </c>
      <c r="O252" s="16"/>
      <c r="P252" s="69"/>
    </row>
    <row r="253" spans="1:19">
      <c r="A253" s="3"/>
      <c r="C253" s="3">
        <v>10</v>
      </c>
      <c r="J253" s="107">
        <v>82</v>
      </c>
      <c r="K253" s="16" t="s">
        <v>48</v>
      </c>
      <c r="O253" s="16"/>
      <c r="P253" s="69"/>
    </row>
    <row r="254" spans="1:19">
      <c r="A254" s="3"/>
      <c r="C254" s="3">
        <v>11</v>
      </c>
      <c r="J254" s="107">
        <v>83</v>
      </c>
      <c r="K254" s="16" t="s">
        <v>48</v>
      </c>
      <c r="O254" s="16"/>
      <c r="P254" s="69"/>
    </row>
    <row r="255" spans="1:19">
      <c r="A255" s="3"/>
      <c r="C255" s="3">
        <v>12</v>
      </c>
      <c r="J255" s="107">
        <v>84</v>
      </c>
      <c r="K255" s="16" t="s">
        <v>48</v>
      </c>
      <c r="O255" s="16"/>
      <c r="P255" s="69"/>
    </row>
    <row r="256" spans="1:19">
      <c r="A256" s="3"/>
      <c r="C256" s="3">
        <v>13</v>
      </c>
      <c r="J256" s="107">
        <v>85</v>
      </c>
      <c r="K256" s="16" t="s">
        <v>48</v>
      </c>
      <c r="O256" s="16"/>
      <c r="P256" s="69"/>
    </row>
    <row r="257" spans="1:29">
      <c r="A257" s="3"/>
      <c r="C257" s="3">
        <v>14</v>
      </c>
      <c r="J257" s="107">
        <v>86</v>
      </c>
      <c r="K257" s="16" t="s">
        <v>48</v>
      </c>
      <c r="O257" s="16"/>
      <c r="P257" s="69"/>
    </row>
    <row r="258" spans="1:29">
      <c r="A258" s="3"/>
      <c r="C258" s="3">
        <v>15</v>
      </c>
      <c r="J258" s="107">
        <v>87</v>
      </c>
      <c r="K258" s="16" t="s">
        <v>48</v>
      </c>
      <c r="O258" s="16"/>
      <c r="P258" s="69"/>
    </row>
    <row r="259" spans="1:29">
      <c r="A259" s="35" t="s">
        <v>143</v>
      </c>
      <c r="B259" s="13">
        <v>6</v>
      </c>
      <c r="C259" s="67">
        <v>1</v>
      </c>
      <c r="D259" s="68">
        <v>80</v>
      </c>
      <c r="E259" s="83">
        <v>20</v>
      </c>
      <c r="F259" s="67">
        <v>0</v>
      </c>
      <c r="G259" s="68"/>
      <c r="H259" s="67"/>
      <c r="I259" s="67"/>
      <c r="J259" s="67">
        <v>88</v>
      </c>
      <c r="K259" s="83" t="s">
        <v>48</v>
      </c>
      <c r="L259" s="67">
        <v>1</v>
      </c>
      <c r="O259" s="88">
        <f>AVERAGE('[5]End point'!E44,'[5]End point'!G44)</f>
        <v>83.585099999999997</v>
      </c>
      <c r="P259" s="85">
        <f t="shared" ref="P259:P264" si="18">O259*100/1000</f>
        <v>8.3585100000000008</v>
      </c>
      <c r="Q259" s="2"/>
      <c r="R259" s="1"/>
      <c r="S259" s="2">
        <v>2.1</v>
      </c>
      <c r="T259" s="111"/>
      <c r="U259" s="104" t="s">
        <v>90</v>
      </c>
      <c r="V259" s="1"/>
      <c r="W259" s="1"/>
      <c r="X259" s="2"/>
      <c r="Y259" s="1"/>
      <c r="Z259" s="2"/>
      <c r="AA259" s="2"/>
      <c r="AB259" s="2"/>
      <c r="AC259" s="27"/>
    </row>
    <row r="260" spans="1:29">
      <c r="A260" s="3"/>
      <c r="C260" s="65">
        <v>2</v>
      </c>
      <c r="D260" s="66">
        <v>80</v>
      </c>
      <c r="E260" s="70">
        <v>20</v>
      </c>
      <c r="F260" s="65">
        <v>0</v>
      </c>
      <c r="G260" s="66"/>
      <c r="H260" s="65"/>
      <c r="I260" s="65"/>
      <c r="J260" s="65">
        <v>89</v>
      </c>
      <c r="K260" s="70" t="s">
        <v>48</v>
      </c>
      <c r="L260" s="65">
        <v>2</v>
      </c>
      <c r="O260" s="87">
        <f>AVERAGE('[5]End point'!F45:G45)</f>
        <v>84.343299999999999</v>
      </c>
      <c r="P260" s="82">
        <f t="shared" si="18"/>
        <v>8.4343299999999992</v>
      </c>
      <c r="S260" s="5">
        <v>2.12</v>
      </c>
      <c r="Z260" s="5"/>
      <c r="AA260" s="5"/>
      <c r="AB260" s="5"/>
      <c r="AC260" s="17"/>
    </row>
    <row r="261" spans="1:29">
      <c r="A261" s="3"/>
      <c r="C261" s="65">
        <v>3</v>
      </c>
      <c r="D261" s="66">
        <v>80</v>
      </c>
      <c r="E261" s="70">
        <v>20</v>
      </c>
      <c r="F261" s="65">
        <v>0</v>
      </c>
      <c r="G261" s="66"/>
      <c r="H261" s="65"/>
      <c r="I261" s="65"/>
      <c r="J261" s="65">
        <v>90</v>
      </c>
      <c r="K261" s="70" t="s">
        <v>48</v>
      </c>
      <c r="L261" s="65">
        <v>3</v>
      </c>
      <c r="O261" s="87">
        <f>AVERAGE('[5]End point'!F46:G46)</f>
        <v>92.694500000000005</v>
      </c>
      <c r="P261" s="82">
        <f t="shared" si="18"/>
        <v>9.2694500000000009</v>
      </c>
      <c r="S261" s="5">
        <v>2.11</v>
      </c>
      <c r="Z261" s="5"/>
      <c r="AA261" s="5"/>
      <c r="AB261" s="5"/>
      <c r="AC261" s="17"/>
    </row>
    <row r="262" spans="1:29">
      <c r="A262" s="3"/>
      <c r="C262" s="65">
        <v>4</v>
      </c>
      <c r="D262" s="66">
        <v>75</v>
      </c>
      <c r="E262" s="70">
        <v>20</v>
      </c>
      <c r="F262" s="65">
        <v>0</v>
      </c>
      <c r="G262" s="66">
        <v>5</v>
      </c>
      <c r="H262" s="65"/>
      <c r="I262" s="65"/>
      <c r="J262" s="65">
        <v>91</v>
      </c>
      <c r="K262" s="16" t="s">
        <v>48</v>
      </c>
      <c r="L262" s="63">
        <v>4</v>
      </c>
      <c r="O262" s="86">
        <f>AVERAGE('[5]End point'!E47:G47)</f>
        <v>107.63933333333334</v>
      </c>
      <c r="P262" s="69">
        <f t="shared" si="18"/>
        <v>10.763933333333334</v>
      </c>
      <c r="S262" s="5">
        <v>2.17</v>
      </c>
      <c r="Z262" s="5"/>
      <c r="AA262" s="5"/>
      <c r="AB262" s="5"/>
      <c r="AC262" s="17"/>
    </row>
    <row r="263" spans="1:29">
      <c r="A263" s="3"/>
      <c r="C263" s="3">
        <v>5</v>
      </c>
      <c r="J263" s="107">
        <v>92</v>
      </c>
      <c r="K263" s="16" t="s">
        <v>48</v>
      </c>
      <c r="L263" s="63">
        <v>5</v>
      </c>
      <c r="O263" s="86">
        <f>AVERAGE('[5]End point'!E48:F48)</f>
        <v>109.6069</v>
      </c>
      <c r="P263" s="69">
        <f t="shared" si="18"/>
        <v>10.960689999999998</v>
      </c>
      <c r="S263" s="5">
        <v>2.11</v>
      </c>
      <c r="Z263" s="5"/>
      <c r="AA263" s="5"/>
      <c r="AB263" s="5"/>
      <c r="AC263" s="17"/>
    </row>
    <row r="264" spans="1:29">
      <c r="A264" s="3"/>
      <c r="C264" s="3">
        <v>6</v>
      </c>
      <c r="J264" s="107">
        <v>93</v>
      </c>
      <c r="K264" s="16" t="s">
        <v>48</v>
      </c>
      <c r="L264" s="63">
        <v>6</v>
      </c>
      <c r="O264" s="86">
        <f>AVERAGE('[5]End point'!E49:G49)</f>
        <v>100.02406666666667</v>
      </c>
      <c r="P264" s="69">
        <f t="shared" si="18"/>
        <v>10.002406666666667</v>
      </c>
      <c r="Q264" s="42">
        <f>SUM(P259:P264)</f>
        <v>57.789319999999996</v>
      </c>
      <c r="R264" s="69" t="e">
        <f>SUM(#REF!)/1000</f>
        <v>#REF!</v>
      </c>
      <c r="S264" s="5">
        <v>2.09</v>
      </c>
      <c r="Z264" s="5"/>
      <c r="AA264" s="5"/>
      <c r="AB264" s="5"/>
      <c r="AC264" s="17"/>
    </row>
    <row r="265" spans="1:29">
      <c r="A265" s="3"/>
      <c r="C265" s="3">
        <v>7</v>
      </c>
      <c r="J265" s="107">
        <v>94</v>
      </c>
      <c r="K265" s="16" t="s">
        <v>48</v>
      </c>
      <c r="O265" s="16"/>
      <c r="P265" s="69"/>
      <c r="Z265" s="5"/>
      <c r="AA265" s="5"/>
      <c r="AB265" s="5"/>
      <c r="AC265" s="17"/>
    </row>
    <row r="266" spans="1:29">
      <c r="A266" s="3"/>
      <c r="C266" s="3">
        <v>8</v>
      </c>
      <c r="J266" s="107">
        <v>95</v>
      </c>
      <c r="K266" s="16" t="s">
        <v>48</v>
      </c>
      <c r="O266" s="16"/>
      <c r="P266" s="69"/>
      <c r="Z266" s="5"/>
      <c r="AA266" s="5"/>
      <c r="AB266" s="5"/>
      <c r="AC266" s="17"/>
    </row>
    <row r="267" spans="1:29">
      <c r="A267" s="3"/>
      <c r="C267" s="3">
        <v>9</v>
      </c>
      <c r="J267" s="107">
        <v>96</v>
      </c>
      <c r="K267" s="16" t="s">
        <v>48</v>
      </c>
      <c r="O267" s="16"/>
      <c r="P267" s="69"/>
      <c r="Z267" s="5"/>
      <c r="AA267" s="5"/>
      <c r="AB267" s="5"/>
      <c r="AC267" s="17"/>
    </row>
    <row r="268" spans="1:29">
      <c r="A268" s="3"/>
      <c r="C268" s="3">
        <v>10</v>
      </c>
      <c r="J268" s="107">
        <v>97</v>
      </c>
      <c r="K268" s="16" t="s">
        <v>48</v>
      </c>
      <c r="O268" s="16"/>
      <c r="P268" s="69"/>
      <c r="Z268" s="5"/>
      <c r="AA268" s="5"/>
      <c r="AB268" s="5"/>
      <c r="AC268" s="17"/>
    </row>
    <row r="269" spans="1:29">
      <c r="A269" s="3"/>
      <c r="C269" s="3">
        <v>11</v>
      </c>
      <c r="J269" s="107">
        <v>98</v>
      </c>
      <c r="K269" s="16" t="s">
        <v>48</v>
      </c>
      <c r="O269" s="16"/>
      <c r="P269" s="69"/>
      <c r="Z269" s="5"/>
      <c r="AA269" s="5"/>
      <c r="AB269" s="5"/>
      <c r="AC269" s="17"/>
    </row>
    <row r="270" spans="1:29">
      <c r="A270" s="3"/>
      <c r="C270" s="3">
        <v>12</v>
      </c>
      <c r="J270" s="107">
        <v>99</v>
      </c>
      <c r="K270" s="16" t="s">
        <v>48</v>
      </c>
      <c r="O270" s="16"/>
      <c r="P270" s="69"/>
      <c r="Z270" s="5"/>
      <c r="AA270" s="5"/>
      <c r="AB270" s="5"/>
      <c r="AC270" s="17"/>
    </row>
    <row r="271" spans="1:29">
      <c r="A271" s="3"/>
      <c r="C271" s="3">
        <v>13</v>
      </c>
      <c r="J271" s="107">
        <v>100</v>
      </c>
      <c r="K271" s="16" t="s">
        <v>48</v>
      </c>
      <c r="O271" s="16"/>
      <c r="P271" s="69"/>
      <c r="Z271" s="5"/>
      <c r="AA271" s="5"/>
      <c r="AB271" s="5"/>
      <c r="AC271" s="17"/>
    </row>
    <row r="272" spans="1:29">
      <c r="A272" s="3"/>
      <c r="C272" s="3">
        <v>14</v>
      </c>
      <c r="I272" s="107">
        <v>8</v>
      </c>
      <c r="J272" s="107">
        <v>1</v>
      </c>
      <c r="O272" s="16"/>
      <c r="P272" s="69"/>
      <c r="Z272" s="5"/>
      <c r="AA272" s="5"/>
      <c r="AB272" s="5"/>
      <c r="AC272" s="17"/>
    </row>
    <row r="273" spans="1:29">
      <c r="A273" s="3"/>
      <c r="C273" s="3">
        <v>15</v>
      </c>
      <c r="J273" s="107">
        <v>2</v>
      </c>
      <c r="K273" s="16" t="s">
        <v>48</v>
      </c>
      <c r="O273" s="16"/>
      <c r="P273" s="69"/>
      <c r="Z273" s="5"/>
      <c r="AA273" s="5"/>
      <c r="AB273" s="5"/>
      <c r="AC273" s="17"/>
    </row>
    <row r="274" spans="1:29">
      <c r="A274" s="4"/>
      <c r="B274" s="4"/>
      <c r="C274" s="4">
        <v>16</v>
      </c>
      <c r="D274" s="7"/>
      <c r="E274" s="28"/>
      <c r="F274" s="4"/>
      <c r="G274" s="7"/>
      <c r="H274" s="4"/>
      <c r="I274" s="108"/>
      <c r="J274" s="108">
        <v>3</v>
      </c>
      <c r="K274" s="28" t="s">
        <v>48</v>
      </c>
      <c r="L274" s="15"/>
      <c r="O274" s="28"/>
      <c r="P274" s="73"/>
      <c r="Q274" s="7"/>
      <c r="R274" s="4"/>
      <c r="S274" s="7"/>
      <c r="T274" s="110"/>
      <c r="U274" s="108"/>
      <c r="V274" s="4"/>
      <c r="W274" s="4"/>
      <c r="X274" s="7"/>
      <c r="Y274" s="4"/>
      <c r="Z274" s="7"/>
      <c r="AA274" s="7"/>
      <c r="AB274" s="7"/>
      <c r="AC274" s="29"/>
    </row>
    <row r="275" spans="1:29">
      <c r="A275" s="36" t="s">
        <v>144</v>
      </c>
      <c r="B275" s="63">
        <v>5</v>
      </c>
      <c r="C275" s="65">
        <v>1</v>
      </c>
      <c r="D275" s="66">
        <v>60</v>
      </c>
      <c r="E275" s="70">
        <v>35</v>
      </c>
      <c r="F275" s="65">
        <v>5</v>
      </c>
      <c r="G275" s="66"/>
      <c r="H275" s="65"/>
      <c r="I275" s="65"/>
      <c r="J275" s="65">
        <v>4</v>
      </c>
      <c r="K275" s="70" t="s">
        <v>48</v>
      </c>
      <c r="L275" s="65">
        <v>1</v>
      </c>
      <c r="O275" s="81">
        <f>AVERAGE('[5]End point'!E50:F50)</f>
        <v>124.5685</v>
      </c>
      <c r="P275" s="82">
        <f t="shared" ref="P275:P280" si="19">O275*100/1000</f>
        <v>12.456850000000001</v>
      </c>
      <c r="S275">
        <v>2.17</v>
      </c>
      <c r="T275" s="109">
        <v>8</v>
      </c>
    </row>
    <row r="276" spans="1:29">
      <c r="A276" s="3"/>
      <c r="C276" s="65">
        <v>2</v>
      </c>
      <c r="D276" s="66">
        <v>60</v>
      </c>
      <c r="E276" s="70">
        <v>30</v>
      </c>
      <c r="F276" s="65">
        <v>5</v>
      </c>
      <c r="G276" s="66">
        <v>5</v>
      </c>
      <c r="H276" s="65"/>
      <c r="I276" s="65"/>
      <c r="J276" s="65">
        <v>5</v>
      </c>
      <c r="K276" s="70" t="s">
        <v>48</v>
      </c>
      <c r="L276" s="65">
        <v>2</v>
      </c>
      <c r="O276" s="81">
        <f>AVERAGE('[5]End point'!E51:F51)</f>
        <v>104.54050000000001</v>
      </c>
      <c r="P276" s="82">
        <f t="shared" si="19"/>
        <v>10.454050000000001</v>
      </c>
      <c r="S276">
        <v>1.83</v>
      </c>
    </row>
    <row r="277" spans="1:29">
      <c r="A277" s="3"/>
      <c r="C277" s="65">
        <v>3</v>
      </c>
      <c r="D277" s="66">
        <v>60</v>
      </c>
      <c r="E277" s="70">
        <v>30</v>
      </c>
      <c r="F277" s="65">
        <v>5</v>
      </c>
      <c r="G277" s="66">
        <v>5</v>
      </c>
      <c r="H277" s="65"/>
      <c r="I277" s="65"/>
      <c r="J277" s="65">
        <v>6</v>
      </c>
      <c r="K277" s="70" t="s">
        <v>48</v>
      </c>
      <c r="L277" s="65">
        <v>3</v>
      </c>
      <c r="O277" s="81">
        <f>AVERAGE('[5]End point'!H44:J44)</f>
        <v>200.72653333333332</v>
      </c>
      <c r="P277" s="82">
        <f t="shared" si="19"/>
        <v>20.072653333333331</v>
      </c>
      <c r="S277">
        <v>2.04</v>
      </c>
    </row>
    <row r="278" spans="1:29">
      <c r="A278" s="3"/>
      <c r="C278" s="65">
        <v>4</v>
      </c>
      <c r="D278" s="66">
        <v>60</v>
      </c>
      <c r="E278" s="70">
        <v>35</v>
      </c>
      <c r="F278" s="65">
        <v>5</v>
      </c>
      <c r="G278" s="66"/>
      <c r="H278" s="65"/>
      <c r="I278" s="65"/>
      <c r="J278" s="65">
        <v>7</v>
      </c>
      <c r="K278" s="16" t="s">
        <v>48</v>
      </c>
      <c r="L278" s="63">
        <v>4</v>
      </c>
      <c r="O278" s="74">
        <f>AVERAGE('[5]End point'!H45:J45)</f>
        <v>111.08193333333332</v>
      </c>
      <c r="P278" s="69">
        <f t="shared" si="19"/>
        <v>11.108193333333332</v>
      </c>
      <c r="S278">
        <v>2.0099999999999998</v>
      </c>
    </row>
    <row r="279" spans="1:29">
      <c r="A279" s="3"/>
      <c r="C279" s="3">
        <v>5</v>
      </c>
      <c r="J279" s="107">
        <v>8</v>
      </c>
      <c r="K279" s="16" t="s">
        <v>48</v>
      </c>
      <c r="L279" s="63">
        <v>5</v>
      </c>
      <c r="O279" s="74">
        <f>AVERAGE('[5]End point'!H46,'[5]End point'!J46)</f>
        <v>215.42989999999998</v>
      </c>
      <c r="P279" s="69">
        <f t="shared" si="19"/>
        <v>21.54299</v>
      </c>
      <c r="S279">
        <v>2.04</v>
      </c>
    </row>
    <row r="280" spans="1:29">
      <c r="A280" s="3"/>
      <c r="C280" s="3">
        <v>6</v>
      </c>
      <c r="J280" s="107">
        <v>9</v>
      </c>
      <c r="K280" s="16" t="s">
        <v>48</v>
      </c>
      <c r="L280" s="63">
        <v>6</v>
      </c>
      <c r="O280" s="74">
        <f>AVERAGE('[5]End point'!H47,'[5]End point'!J47)</f>
        <v>157.51140000000001</v>
      </c>
      <c r="P280" s="69">
        <f t="shared" si="19"/>
        <v>15.751140000000001</v>
      </c>
      <c r="Q280" s="42">
        <f>SUM(P275:P280)</f>
        <v>91.385876666666675</v>
      </c>
      <c r="R280" s="69" t="e">
        <f>SUM(#REF!)/1000</f>
        <v>#REF!</v>
      </c>
      <c r="S280">
        <v>2.12</v>
      </c>
    </row>
    <row r="281" spans="1:29">
      <c r="A281" s="3"/>
      <c r="C281" s="3">
        <v>7</v>
      </c>
      <c r="J281" s="107">
        <v>10</v>
      </c>
      <c r="K281" s="16" t="s">
        <v>48</v>
      </c>
    </row>
    <row r="282" spans="1:29">
      <c r="A282" s="3"/>
      <c r="C282" s="3">
        <v>8</v>
      </c>
      <c r="J282" s="107">
        <v>11</v>
      </c>
      <c r="K282" s="16" t="s">
        <v>48</v>
      </c>
    </row>
    <row r="283" spans="1:29">
      <c r="A283" s="3"/>
      <c r="C283" s="3">
        <v>9</v>
      </c>
      <c r="J283" s="107">
        <v>12</v>
      </c>
      <c r="K283" s="16" t="s">
        <v>48</v>
      </c>
    </row>
    <row r="284" spans="1:29">
      <c r="A284" s="3"/>
      <c r="C284" s="3">
        <v>10</v>
      </c>
      <c r="J284" s="107">
        <v>13</v>
      </c>
      <c r="K284" s="16" t="s">
        <v>48</v>
      </c>
    </row>
    <row r="285" spans="1:29">
      <c r="A285" s="3"/>
      <c r="C285" s="3">
        <v>11</v>
      </c>
      <c r="J285" s="107">
        <v>14</v>
      </c>
      <c r="K285" s="16" t="s">
        <v>48</v>
      </c>
    </row>
    <row r="286" spans="1:29">
      <c r="A286" s="3"/>
      <c r="C286" s="3">
        <v>12</v>
      </c>
      <c r="J286" s="107">
        <v>15</v>
      </c>
      <c r="K286" s="16" t="s">
        <v>48</v>
      </c>
    </row>
    <row r="287" spans="1:29">
      <c r="A287" s="3"/>
      <c r="C287" s="3">
        <v>13</v>
      </c>
      <c r="J287" s="107">
        <v>16</v>
      </c>
      <c r="K287" s="16" t="s">
        <v>48</v>
      </c>
    </row>
    <row r="288" spans="1:29">
      <c r="A288" s="3"/>
      <c r="C288" s="3">
        <v>14</v>
      </c>
      <c r="J288" s="107">
        <v>17</v>
      </c>
      <c r="K288" s="16" t="s">
        <v>48</v>
      </c>
    </row>
    <row r="289" spans="1:11">
      <c r="A289" s="3"/>
      <c r="C289" s="3">
        <v>15</v>
      </c>
      <c r="J289" s="107">
        <v>18</v>
      </c>
      <c r="K289" s="16" t="s">
        <v>48</v>
      </c>
    </row>
    <row r="290" spans="1:11">
      <c r="A290" s="3"/>
      <c r="C290" s="3">
        <v>16</v>
      </c>
      <c r="J290" s="107">
        <v>19</v>
      </c>
      <c r="K290" s="16" t="s">
        <v>48</v>
      </c>
    </row>
    <row r="291" spans="1:11">
      <c r="A291" s="3"/>
      <c r="C291" s="3">
        <v>17</v>
      </c>
      <c r="J291" s="107">
        <v>20</v>
      </c>
      <c r="K291" s="16" t="s">
        <v>48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0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</vt:lpstr>
      <vt:lpstr>Tumour 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Andy Lynch</cp:lastModifiedBy>
  <cp:lastPrinted>2015-06-29T15:32:20Z</cp:lastPrinted>
  <dcterms:created xsi:type="dcterms:W3CDTF">2012-03-16T11:03:47Z</dcterms:created>
  <dcterms:modified xsi:type="dcterms:W3CDTF">2016-01-12T18:42:54Z</dcterms:modified>
</cp:coreProperties>
</file>