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ler\Desktop\jupyter\Дипломная работа\"/>
    </mc:Choice>
  </mc:AlternateContent>
  <xr:revisionPtr revIDLastSave="0" documentId="13_ncr:1_{12E9ACEB-699F-4934-A3C0-8E16FB5077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оложительный исход" sheetId="1" r:id="rId1"/>
    <sheet name="отрицательный исход" sheetId="2" r:id="rId2"/>
    <sheet name="нейтральный исход" sheetId="3" r:id="rId3"/>
  </sheets>
  <calcPr calcId="181029"/>
</workbook>
</file>

<file path=xl/calcChain.xml><?xml version="1.0" encoding="utf-8"?>
<calcChain xmlns="http://schemas.openxmlformats.org/spreadsheetml/2006/main">
  <c r="O6" i="3" l="1"/>
  <c r="P11" i="3"/>
  <c r="P12" i="3"/>
  <c r="P19" i="3"/>
  <c r="P20" i="3"/>
  <c r="P27" i="3"/>
  <c r="P28" i="3"/>
  <c r="P35" i="3"/>
  <c r="P36" i="3"/>
  <c r="O38" i="3"/>
  <c r="P38" i="3" s="1"/>
  <c r="O7" i="3"/>
  <c r="P7" i="3" s="1"/>
  <c r="O8" i="3"/>
  <c r="P8" i="3" s="1"/>
  <c r="O9" i="3"/>
  <c r="P9" i="3" s="1"/>
  <c r="O10" i="3"/>
  <c r="P10" i="3" s="1"/>
  <c r="O11" i="3"/>
  <c r="O12" i="3"/>
  <c r="O13" i="3"/>
  <c r="P13" i="3" s="1"/>
  <c r="O14" i="3"/>
  <c r="P14" i="3" s="1"/>
  <c r="O15" i="3"/>
  <c r="P15" i="3" s="1"/>
  <c r="O16" i="3"/>
  <c r="P16" i="3" s="1"/>
  <c r="O17" i="3"/>
  <c r="P17" i="3" s="1"/>
  <c r="O18" i="3"/>
  <c r="P18" i="3" s="1"/>
  <c r="O19" i="3"/>
  <c r="O20" i="3"/>
  <c r="O21" i="3"/>
  <c r="P21" i="3" s="1"/>
  <c r="O22" i="3"/>
  <c r="P22" i="3" s="1"/>
  <c r="O23" i="3"/>
  <c r="P23" i="3" s="1"/>
  <c r="O24" i="3"/>
  <c r="P24" i="3" s="1"/>
  <c r="O25" i="3"/>
  <c r="P25" i="3" s="1"/>
  <c r="O26" i="3"/>
  <c r="P26" i="3" s="1"/>
  <c r="O27" i="3"/>
  <c r="O28" i="3"/>
  <c r="O29" i="3"/>
  <c r="P29" i="3" s="1"/>
  <c r="O30" i="3"/>
  <c r="P30" i="3" s="1"/>
  <c r="O31" i="3"/>
  <c r="P31" i="3" s="1"/>
  <c r="O32" i="3"/>
  <c r="P32" i="3" s="1"/>
  <c r="O33" i="3"/>
  <c r="P33" i="3" s="1"/>
  <c r="O34" i="3"/>
  <c r="P34" i="3" s="1"/>
  <c r="O35" i="3"/>
  <c r="O36" i="3"/>
  <c r="O37" i="3"/>
  <c r="P37" i="3" s="1"/>
  <c r="P6" i="3"/>
  <c r="O6" i="2"/>
  <c r="P6" i="2" s="1"/>
  <c r="O7" i="2"/>
  <c r="P7" i="2" s="1"/>
  <c r="O5" i="2"/>
  <c r="P5" i="2" s="1"/>
  <c r="P13" i="1"/>
  <c r="P19" i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O14" i="1"/>
  <c r="P14" i="1" s="1"/>
  <c r="O15" i="1"/>
  <c r="P15" i="1" s="1"/>
  <c r="O16" i="1"/>
  <c r="P16" i="1" s="1"/>
  <c r="O17" i="1"/>
  <c r="P17" i="1" s="1"/>
  <c r="O18" i="1"/>
  <c r="P18" i="1" s="1"/>
  <c r="O19" i="1"/>
  <c r="O20" i="1"/>
  <c r="P20" i="1" s="1"/>
  <c r="O21" i="1"/>
  <c r="P21" i="1" s="1"/>
  <c r="O5" i="1"/>
  <c r="P5" i="1" s="1"/>
  <c r="F2" i="1" l="1"/>
  <c r="F2" i="2"/>
</calcChain>
</file>

<file path=xl/sharedStrings.xml><?xml version="1.0" encoding="utf-8"?>
<sst xmlns="http://schemas.openxmlformats.org/spreadsheetml/2006/main" count="105" uniqueCount="39">
  <si>
    <t>city</t>
  </si>
  <si>
    <t>id_trading_point</t>
  </si>
  <si>
    <t>count_test</t>
  </si>
  <si>
    <t>count_control</t>
  </si>
  <si>
    <t>count_all</t>
  </si>
  <si>
    <t>percent_count</t>
  </si>
  <si>
    <t>avg_payment_test</t>
  </si>
  <si>
    <t>avg_payment_control</t>
  </si>
  <si>
    <t>diff</t>
  </si>
  <si>
    <t>sigma_test</t>
  </si>
  <si>
    <t>sigma_control</t>
  </si>
  <si>
    <t>ttest</t>
  </si>
  <si>
    <t>pvalue_ttest</t>
  </si>
  <si>
    <t>Владимир</t>
  </si>
  <si>
    <t>Казань</t>
  </si>
  <si>
    <t>Москва</t>
  </si>
  <si>
    <t>Самара</t>
  </si>
  <si>
    <t>Санкт-Петербург</t>
  </si>
  <si>
    <t>Волгоград</t>
  </si>
  <si>
    <t>Краснодар</t>
  </si>
  <si>
    <t>Великий Новгород</t>
  </si>
  <si>
    <t>Дмитров</t>
  </si>
  <si>
    <t>Красноярск</t>
  </si>
  <si>
    <t>Мурманск</t>
  </si>
  <si>
    <t>Нижний Новгород</t>
  </si>
  <si>
    <t>Саратов</t>
  </si>
  <si>
    <t>Сахалинск</t>
  </si>
  <si>
    <t>Сочи</t>
  </si>
  <si>
    <t>Тольятти</t>
  </si>
  <si>
    <t>Тюмень</t>
  </si>
  <si>
    <t>Количество потенциальных клиентов-покупателей за период</t>
  </si>
  <si>
    <t>count_all_now</t>
  </si>
  <si>
    <t>profit</t>
  </si>
  <si>
    <t>Итоговая сумма выгоды:</t>
  </si>
  <si>
    <t>damage</t>
  </si>
  <si>
    <t>MDE</t>
  </si>
  <si>
    <t>alpha</t>
  </si>
  <si>
    <t>beta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</si>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</sst>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4" xfId="0" applyFill="1" applyBorder="1"/>
    <xf numFmtId="44" fontId="0" fillId="0" borderId="7" xfId="1" applyFont="1" applyFill="1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/>
    <xf numFmtId="9" fontId="0" fillId="2" borderId="1" xfId="0" applyNumberFormat="1" applyFill="1" applyBorder="1"/>
    <xf numFmtId="0" fontId="1" fillId="0" borderId="1" xfId="0" applyFont="1" applyFill="1" applyBorder="1" applyAlignment="1">
      <alignment horizontal="center" vertical="top"/>
    </xf>
    <xf numFmtId="0" fontId="0" fillId="2" borderId="9" xfId="0" applyFill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L15" sqref="L15"/>
    </sheetView>
  </sheetViews>
  <sheetFormatPr defaultRowHeight="14.4" x14ac:dyDescent="0.3"/>
  <cols>
    <col min="1" max="1" width="3" bestFit="1" customWidth="1"/>
    <col min="2" max="2" width="15.33203125" bestFit="1" customWidth="1"/>
    <col min="3" max="3" width="15.109375" bestFit="1" customWidth="1"/>
    <col min="4" max="4" width="10" bestFit="1" customWidth="1"/>
    <col min="5" max="5" width="12.88671875" bestFit="1" customWidth="1"/>
    <col min="6" max="6" width="15.21875" bestFit="1" customWidth="1"/>
    <col min="7" max="7" width="13.44140625" bestFit="1" customWidth="1"/>
    <col min="8" max="8" width="16.77734375" bestFit="1" customWidth="1"/>
    <col min="9" max="9" width="19.77734375" bestFit="1" customWidth="1"/>
    <col min="10" max="10" width="8" bestFit="1" customWidth="1"/>
    <col min="11" max="11" width="10" bestFit="1" customWidth="1"/>
    <col min="12" max="12" width="12.88671875" bestFit="1" customWidth="1"/>
    <col min="13" max="13" width="7.6640625" bestFit="1" customWidth="1"/>
    <col min="14" max="14" width="11.44140625" bestFit="1" customWidth="1"/>
    <col min="15" max="15" width="13.5546875" bestFit="1" customWidth="1"/>
  </cols>
  <sheetData>
    <row r="1" spans="1:16" x14ac:dyDescent="0.3">
      <c r="A1" s="7" t="s">
        <v>30</v>
      </c>
      <c r="B1" s="8"/>
      <c r="C1" s="8"/>
      <c r="D1" s="8"/>
      <c r="E1" s="8"/>
      <c r="F1" s="2">
        <v>16189</v>
      </c>
    </row>
    <row r="2" spans="1:16" ht="15" thickBot="1" x14ac:dyDescent="0.35">
      <c r="A2" s="9" t="s">
        <v>33</v>
      </c>
      <c r="B2" s="10"/>
      <c r="C2" s="10"/>
      <c r="D2" s="10"/>
      <c r="E2" s="10"/>
      <c r="F2" s="3">
        <f>SUM(P5:P21)</f>
        <v>12045729.689999998</v>
      </c>
    </row>
    <row r="4" spans="1:16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4" t="s">
        <v>12</v>
      </c>
      <c r="O4" s="1" t="s">
        <v>31</v>
      </c>
      <c r="P4" s="1" t="s">
        <v>32</v>
      </c>
    </row>
    <row r="5" spans="1:16" x14ac:dyDescent="0.3">
      <c r="A5" s="1">
        <v>1</v>
      </c>
      <c r="B5" t="s">
        <v>13</v>
      </c>
      <c r="C5">
        <v>11</v>
      </c>
      <c r="D5">
        <v>509</v>
      </c>
      <c r="E5">
        <v>608</v>
      </c>
      <c r="F5">
        <v>1117</v>
      </c>
      <c r="G5">
        <v>2.44</v>
      </c>
      <c r="H5">
        <v>2547.2200392927311</v>
      </c>
      <c r="I5">
        <v>2108.6101973684208</v>
      </c>
      <c r="J5">
        <v>438.61</v>
      </c>
      <c r="K5">
        <v>3023.7022000000002</v>
      </c>
      <c r="L5">
        <v>2663.0383999999999</v>
      </c>
      <c r="M5">
        <v>-2.577</v>
      </c>
      <c r="N5">
        <v>1.01E-2</v>
      </c>
      <c r="O5" s="5">
        <f>ROUND((F5/SUM($F$5:$F$21)*$F$1),0)</f>
        <v>1117</v>
      </c>
      <c r="P5" s="6">
        <f>J5*O5</f>
        <v>489927.37</v>
      </c>
    </row>
    <row r="6" spans="1:16" x14ac:dyDescent="0.3">
      <c r="A6" s="1">
        <v>9</v>
      </c>
      <c r="B6" t="s">
        <v>14</v>
      </c>
      <c r="C6">
        <v>991</v>
      </c>
      <c r="D6">
        <v>270</v>
      </c>
      <c r="E6">
        <v>294</v>
      </c>
      <c r="F6">
        <v>564</v>
      </c>
      <c r="G6">
        <v>1.23</v>
      </c>
      <c r="H6">
        <v>3249.281481481481</v>
      </c>
      <c r="I6">
        <v>2452.9863945578231</v>
      </c>
      <c r="J6">
        <v>796.3</v>
      </c>
      <c r="K6">
        <v>4719.5925999999999</v>
      </c>
      <c r="L6">
        <v>3633.9358999999999</v>
      </c>
      <c r="M6">
        <v>-2.2553000000000001</v>
      </c>
      <c r="N6">
        <v>2.4500000000000001E-2</v>
      </c>
      <c r="O6" s="5">
        <f t="shared" ref="O6:O21" si="0">ROUND((F6/SUM($F$5:$F$21)*$F$1),0)</f>
        <v>564</v>
      </c>
      <c r="P6" s="6">
        <f t="shared" ref="P6:P21" si="1">J6*O6</f>
        <v>449113.19999999995</v>
      </c>
    </row>
    <row r="7" spans="1:16" x14ac:dyDescent="0.3">
      <c r="A7" s="1">
        <v>17</v>
      </c>
      <c r="B7" t="s">
        <v>15</v>
      </c>
      <c r="C7">
        <v>1002</v>
      </c>
      <c r="D7">
        <v>138</v>
      </c>
      <c r="E7">
        <v>188</v>
      </c>
      <c r="F7">
        <v>326</v>
      </c>
      <c r="G7">
        <v>0.71</v>
      </c>
      <c r="H7">
        <v>4144.855072463768</v>
      </c>
      <c r="I7">
        <v>1844.7872340425531</v>
      </c>
      <c r="J7">
        <v>2300.0700000000002</v>
      </c>
      <c r="K7">
        <v>4069.7698</v>
      </c>
      <c r="L7">
        <v>2436.5360999999998</v>
      </c>
      <c r="M7">
        <v>-6.3533999999999997</v>
      </c>
      <c r="N7">
        <v>0</v>
      </c>
      <c r="O7" s="5">
        <f t="shared" si="0"/>
        <v>326</v>
      </c>
      <c r="P7" s="6">
        <f t="shared" si="1"/>
        <v>749822.82000000007</v>
      </c>
    </row>
    <row r="8" spans="1:16" x14ac:dyDescent="0.3">
      <c r="A8" s="1">
        <v>18</v>
      </c>
      <c r="B8" t="s">
        <v>15</v>
      </c>
      <c r="C8">
        <v>1287</v>
      </c>
      <c r="D8">
        <v>370</v>
      </c>
      <c r="E8">
        <v>357</v>
      </c>
      <c r="F8">
        <v>727</v>
      </c>
      <c r="G8">
        <v>1.59</v>
      </c>
      <c r="H8">
        <v>2143.4891891891889</v>
      </c>
      <c r="I8">
        <v>1394.6554621848741</v>
      </c>
      <c r="J8">
        <v>748.83</v>
      </c>
      <c r="K8">
        <v>2441.2219</v>
      </c>
      <c r="L8">
        <v>2338.4618</v>
      </c>
      <c r="M8">
        <v>-4.2210000000000001</v>
      </c>
      <c r="N8">
        <v>0</v>
      </c>
      <c r="O8" s="5">
        <f t="shared" si="0"/>
        <v>727</v>
      </c>
      <c r="P8" s="6">
        <f t="shared" si="1"/>
        <v>544399.41</v>
      </c>
    </row>
    <row r="9" spans="1:16" x14ac:dyDescent="0.3">
      <c r="A9" s="1">
        <v>19</v>
      </c>
      <c r="B9" t="s">
        <v>15</v>
      </c>
      <c r="C9">
        <v>1654</v>
      </c>
      <c r="D9">
        <v>799</v>
      </c>
      <c r="E9">
        <v>775</v>
      </c>
      <c r="F9">
        <v>1574</v>
      </c>
      <c r="G9">
        <v>3.43</v>
      </c>
      <c r="H9">
        <v>3176.4330413016269</v>
      </c>
      <c r="I9">
        <v>2507.8864516129029</v>
      </c>
      <c r="J9">
        <v>668.55</v>
      </c>
      <c r="K9">
        <v>3208.0518000000002</v>
      </c>
      <c r="L9">
        <v>2950.5129000000002</v>
      </c>
      <c r="M9">
        <v>-4.2998000000000003</v>
      </c>
      <c r="N9">
        <v>0</v>
      </c>
      <c r="O9" s="5">
        <f t="shared" si="0"/>
        <v>1574</v>
      </c>
      <c r="P9" s="6">
        <f t="shared" si="1"/>
        <v>1052297.7</v>
      </c>
    </row>
    <row r="10" spans="1:16" x14ac:dyDescent="0.3">
      <c r="A10" s="1">
        <v>21</v>
      </c>
      <c r="B10" t="s">
        <v>15</v>
      </c>
      <c r="C10">
        <v>2652</v>
      </c>
      <c r="D10">
        <v>2273</v>
      </c>
      <c r="E10">
        <v>2370</v>
      </c>
      <c r="F10">
        <v>4643</v>
      </c>
      <c r="G10">
        <v>10.130000000000001</v>
      </c>
      <c r="H10">
        <v>2508.8895732512101</v>
      </c>
      <c r="I10">
        <v>1972.847679324894</v>
      </c>
      <c r="J10">
        <v>536.04</v>
      </c>
      <c r="K10">
        <v>2846.6365000000001</v>
      </c>
      <c r="L10">
        <v>2565.8782000000001</v>
      </c>
      <c r="M10">
        <v>-6.7450999999999999</v>
      </c>
      <c r="N10">
        <v>0</v>
      </c>
      <c r="O10" s="5">
        <f t="shared" si="0"/>
        <v>4643</v>
      </c>
      <c r="P10" s="6">
        <f t="shared" si="1"/>
        <v>2488833.7199999997</v>
      </c>
    </row>
    <row r="11" spans="1:16" x14ac:dyDescent="0.3">
      <c r="A11" s="1">
        <v>31</v>
      </c>
      <c r="B11" t="s">
        <v>16</v>
      </c>
      <c r="C11">
        <v>33</v>
      </c>
      <c r="D11">
        <v>232</v>
      </c>
      <c r="E11">
        <v>258</v>
      </c>
      <c r="F11">
        <v>490</v>
      </c>
      <c r="G11">
        <v>1.07</v>
      </c>
      <c r="H11">
        <v>4598.2198275862074</v>
      </c>
      <c r="I11">
        <v>2311.3875968992252</v>
      </c>
      <c r="J11">
        <v>2286.83</v>
      </c>
      <c r="K11">
        <v>2931.2348999999999</v>
      </c>
      <c r="L11">
        <v>2371.7712999999999</v>
      </c>
      <c r="M11">
        <v>-9.5327999999999999</v>
      </c>
      <c r="N11">
        <v>0</v>
      </c>
      <c r="O11" s="5">
        <f t="shared" si="0"/>
        <v>490</v>
      </c>
      <c r="P11" s="6">
        <f t="shared" si="1"/>
        <v>1120546.7</v>
      </c>
    </row>
    <row r="12" spans="1:16" x14ac:dyDescent="0.3">
      <c r="A12" s="1">
        <v>32</v>
      </c>
      <c r="B12" t="s">
        <v>16</v>
      </c>
      <c r="C12">
        <v>34</v>
      </c>
      <c r="D12">
        <v>225</v>
      </c>
      <c r="E12">
        <v>253</v>
      </c>
      <c r="F12">
        <v>478</v>
      </c>
      <c r="G12">
        <v>1.04</v>
      </c>
      <c r="H12">
        <v>3104.5066666666671</v>
      </c>
      <c r="I12">
        <v>1752.608695652174</v>
      </c>
      <c r="J12">
        <v>1351.9</v>
      </c>
      <c r="K12">
        <v>2956.8269</v>
      </c>
      <c r="L12">
        <v>2529.7008000000001</v>
      </c>
      <c r="M12">
        <v>-5.3863000000000003</v>
      </c>
      <c r="N12">
        <v>0</v>
      </c>
      <c r="O12" s="5">
        <f t="shared" si="0"/>
        <v>478</v>
      </c>
      <c r="P12" s="6">
        <f t="shared" si="1"/>
        <v>646208.20000000007</v>
      </c>
    </row>
    <row r="13" spans="1:16" x14ac:dyDescent="0.3">
      <c r="A13" s="1">
        <v>33</v>
      </c>
      <c r="B13" t="s">
        <v>16</v>
      </c>
      <c r="C13">
        <v>35</v>
      </c>
      <c r="D13">
        <v>214</v>
      </c>
      <c r="E13">
        <v>194</v>
      </c>
      <c r="F13">
        <v>408</v>
      </c>
      <c r="G13">
        <v>0.89</v>
      </c>
      <c r="H13">
        <v>2762.2242990654199</v>
      </c>
      <c r="I13">
        <v>1508.8350515463919</v>
      </c>
      <c r="J13">
        <v>1253.3900000000001</v>
      </c>
      <c r="K13">
        <v>2977.0835000000002</v>
      </c>
      <c r="L13">
        <v>2184.8081000000002</v>
      </c>
      <c r="M13">
        <v>-4.8067000000000002</v>
      </c>
      <c r="N13">
        <v>0</v>
      </c>
      <c r="O13" s="5">
        <f t="shared" si="0"/>
        <v>408</v>
      </c>
      <c r="P13" s="6">
        <f t="shared" si="1"/>
        <v>511383.12000000005</v>
      </c>
    </row>
    <row r="14" spans="1:16" x14ac:dyDescent="0.3">
      <c r="A14" s="1">
        <v>34</v>
      </c>
      <c r="B14" t="s">
        <v>16</v>
      </c>
      <c r="C14">
        <v>36</v>
      </c>
      <c r="D14">
        <v>131</v>
      </c>
      <c r="E14">
        <v>141</v>
      </c>
      <c r="F14">
        <v>272</v>
      </c>
      <c r="G14">
        <v>0.59</v>
      </c>
      <c r="H14">
        <v>1987.3282442748091</v>
      </c>
      <c r="I14">
        <v>860.41843971631204</v>
      </c>
      <c r="J14">
        <v>1126.9100000000001</v>
      </c>
      <c r="K14">
        <v>2718.5027</v>
      </c>
      <c r="L14">
        <v>1840.8266000000001</v>
      </c>
      <c r="M14">
        <v>-4.0279999999999996</v>
      </c>
      <c r="N14">
        <v>1E-4</v>
      </c>
      <c r="O14" s="5">
        <f t="shared" si="0"/>
        <v>272</v>
      </c>
      <c r="P14" s="6">
        <f t="shared" si="1"/>
        <v>306519.52</v>
      </c>
    </row>
    <row r="15" spans="1:16" x14ac:dyDescent="0.3">
      <c r="A15" s="1">
        <v>36</v>
      </c>
      <c r="B15" t="s">
        <v>17</v>
      </c>
      <c r="C15">
        <v>117</v>
      </c>
      <c r="D15">
        <v>625</v>
      </c>
      <c r="E15">
        <v>587</v>
      </c>
      <c r="F15">
        <v>1212</v>
      </c>
      <c r="G15">
        <v>2.64</v>
      </c>
      <c r="H15">
        <v>2582.2975999999999</v>
      </c>
      <c r="I15">
        <v>2050.6916524701869</v>
      </c>
      <c r="J15">
        <v>531.61</v>
      </c>
      <c r="K15">
        <v>2835.0045</v>
      </c>
      <c r="L15">
        <v>2595.7377999999999</v>
      </c>
      <c r="M15">
        <v>-3.3982000000000001</v>
      </c>
      <c r="N15">
        <v>6.9999999999999999E-4</v>
      </c>
      <c r="O15" s="5">
        <f t="shared" si="0"/>
        <v>1212</v>
      </c>
      <c r="P15" s="6">
        <f t="shared" si="1"/>
        <v>644311.32000000007</v>
      </c>
    </row>
    <row r="16" spans="1:16" x14ac:dyDescent="0.3">
      <c r="A16" s="1">
        <v>37</v>
      </c>
      <c r="B16" t="s">
        <v>17</v>
      </c>
      <c r="C16">
        <v>213</v>
      </c>
      <c r="D16">
        <v>232</v>
      </c>
      <c r="E16">
        <v>255</v>
      </c>
      <c r="F16">
        <v>487</v>
      </c>
      <c r="G16">
        <v>1.06</v>
      </c>
      <c r="H16">
        <v>2977.629310344827</v>
      </c>
      <c r="I16">
        <v>2277.6117647058818</v>
      </c>
      <c r="J16">
        <v>700.02</v>
      </c>
      <c r="K16">
        <v>2905.4944</v>
      </c>
      <c r="L16">
        <v>2710.0434</v>
      </c>
      <c r="M16">
        <v>-2.7507999999999999</v>
      </c>
      <c r="N16">
        <v>6.1999999999999998E-3</v>
      </c>
      <c r="O16" s="5">
        <f t="shared" si="0"/>
        <v>487</v>
      </c>
      <c r="P16" s="6">
        <f t="shared" si="1"/>
        <v>340909.74</v>
      </c>
    </row>
    <row r="17" spans="1:16" x14ac:dyDescent="0.3">
      <c r="A17" s="1">
        <v>40</v>
      </c>
      <c r="B17" t="s">
        <v>17</v>
      </c>
      <c r="C17">
        <v>453</v>
      </c>
      <c r="D17">
        <v>1066</v>
      </c>
      <c r="E17">
        <v>1049</v>
      </c>
      <c r="F17">
        <v>2115</v>
      </c>
      <c r="G17">
        <v>4.6100000000000003</v>
      </c>
      <c r="H17">
        <v>2501.9662288930581</v>
      </c>
      <c r="I17">
        <v>1889.9237368922779</v>
      </c>
      <c r="J17">
        <v>612.04</v>
      </c>
      <c r="K17">
        <v>2993.4425000000001</v>
      </c>
      <c r="L17">
        <v>2648.6592999999998</v>
      </c>
      <c r="M17">
        <v>-4.9768999999999997</v>
      </c>
      <c r="N17">
        <v>0</v>
      </c>
      <c r="O17" s="5">
        <f t="shared" si="0"/>
        <v>2115</v>
      </c>
      <c r="P17" s="6">
        <f t="shared" si="1"/>
        <v>1294464.5999999999</v>
      </c>
    </row>
    <row r="18" spans="1:16" x14ac:dyDescent="0.3">
      <c r="A18" s="1">
        <v>41</v>
      </c>
      <c r="B18" t="s">
        <v>17</v>
      </c>
      <c r="C18">
        <v>573</v>
      </c>
      <c r="D18">
        <v>177</v>
      </c>
      <c r="E18">
        <v>160</v>
      </c>
      <c r="F18">
        <v>337</v>
      </c>
      <c r="G18">
        <v>0.74</v>
      </c>
      <c r="H18">
        <v>2929.0451977401131</v>
      </c>
      <c r="I18">
        <v>1641.2125000000001</v>
      </c>
      <c r="J18">
        <v>1287.83</v>
      </c>
      <c r="K18">
        <v>3201.0981000000002</v>
      </c>
      <c r="L18">
        <v>2619.0448000000001</v>
      </c>
      <c r="M18">
        <v>-4.0166000000000004</v>
      </c>
      <c r="N18">
        <v>1E-4</v>
      </c>
      <c r="O18" s="5">
        <f t="shared" si="0"/>
        <v>337</v>
      </c>
      <c r="P18" s="6">
        <f t="shared" si="1"/>
        <v>433998.70999999996</v>
      </c>
    </row>
    <row r="19" spans="1:16" x14ac:dyDescent="0.3">
      <c r="A19" s="1">
        <v>43</v>
      </c>
      <c r="B19" t="s">
        <v>17</v>
      </c>
      <c r="C19">
        <v>801</v>
      </c>
      <c r="D19">
        <v>225</v>
      </c>
      <c r="E19">
        <v>212</v>
      </c>
      <c r="F19">
        <v>437</v>
      </c>
      <c r="G19">
        <v>0.95</v>
      </c>
      <c r="H19">
        <v>2925.1422222222218</v>
      </c>
      <c r="I19">
        <v>2352.283018867925</v>
      </c>
      <c r="J19">
        <v>572.86</v>
      </c>
      <c r="K19">
        <v>2774.2921000000001</v>
      </c>
      <c r="L19">
        <v>2928.2858000000001</v>
      </c>
      <c r="M19">
        <v>-2.1</v>
      </c>
      <c r="N19">
        <v>3.6299999999999999E-2</v>
      </c>
      <c r="O19" s="5">
        <f t="shared" si="0"/>
        <v>437</v>
      </c>
      <c r="P19" s="6">
        <f t="shared" si="1"/>
        <v>250339.82</v>
      </c>
    </row>
    <row r="20" spans="1:16" x14ac:dyDescent="0.3">
      <c r="A20" s="1">
        <v>44</v>
      </c>
      <c r="B20" t="s">
        <v>17</v>
      </c>
      <c r="C20">
        <v>891</v>
      </c>
      <c r="D20">
        <v>159</v>
      </c>
      <c r="E20">
        <v>167</v>
      </c>
      <c r="F20">
        <v>326</v>
      </c>
      <c r="G20">
        <v>0.71</v>
      </c>
      <c r="H20">
        <v>2618.949685534591</v>
      </c>
      <c r="I20">
        <v>1980.65868263473</v>
      </c>
      <c r="J20">
        <v>638.29</v>
      </c>
      <c r="K20">
        <v>2899.7824999999998</v>
      </c>
      <c r="L20">
        <v>2489.5718999999999</v>
      </c>
      <c r="M20">
        <v>-2.1356000000000002</v>
      </c>
      <c r="N20">
        <v>3.3500000000000002E-2</v>
      </c>
      <c r="O20" s="5">
        <f t="shared" si="0"/>
        <v>326</v>
      </c>
      <c r="P20" s="6">
        <f t="shared" si="1"/>
        <v>208082.53999999998</v>
      </c>
    </row>
    <row r="21" spans="1:16" x14ac:dyDescent="0.3">
      <c r="A21" s="1">
        <v>45</v>
      </c>
      <c r="B21" t="s">
        <v>17</v>
      </c>
      <c r="C21">
        <v>900</v>
      </c>
      <c r="D21">
        <v>335</v>
      </c>
      <c r="E21">
        <v>341</v>
      </c>
      <c r="F21">
        <v>676</v>
      </c>
      <c r="G21">
        <v>1.47</v>
      </c>
      <c r="H21">
        <v>2450.991044776119</v>
      </c>
      <c r="I21">
        <v>1689.7917888563049</v>
      </c>
      <c r="J21">
        <v>761.2</v>
      </c>
      <c r="K21">
        <v>2865.6073999999999</v>
      </c>
      <c r="L21">
        <v>2492.4726000000001</v>
      </c>
      <c r="M21">
        <v>-3.6869000000000001</v>
      </c>
      <c r="N21">
        <v>2.0000000000000001E-4</v>
      </c>
      <c r="O21" s="5">
        <f t="shared" si="0"/>
        <v>676</v>
      </c>
      <c r="P21" s="6">
        <f t="shared" si="1"/>
        <v>514571.2</v>
      </c>
    </row>
  </sheetData>
  <mergeCells count="2">
    <mergeCell ref="A1:E1"/>
    <mergeCell ref="A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opLeftCell="B1" workbookViewId="0">
      <selection activeCell="G25" sqref="G25"/>
    </sheetView>
  </sheetViews>
  <sheetFormatPr defaultRowHeight="14.4" x14ac:dyDescent="0.3"/>
  <cols>
    <col min="1" max="1" width="3" bestFit="1" customWidth="1"/>
    <col min="2" max="2" width="14.77734375" customWidth="1"/>
    <col min="3" max="3" width="15.109375" bestFit="1" customWidth="1"/>
    <col min="4" max="4" width="10" bestFit="1" customWidth="1"/>
    <col min="5" max="5" width="15.109375" customWidth="1"/>
    <col min="6" max="6" width="15.21875" bestFit="1" customWidth="1"/>
    <col min="7" max="7" width="13.44140625" bestFit="1" customWidth="1"/>
    <col min="8" max="8" width="16.77734375" bestFit="1" customWidth="1"/>
    <col min="9" max="9" width="19.77734375" bestFit="1" customWidth="1"/>
    <col min="10" max="10" width="7.6640625" bestFit="1" customWidth="1"/>
    <col min="11" max="11" width="10" bestFit="1" customWidth="1"/>
    <col min="12" max="12" width="12.88671875" bestFit="1" customWidth="1"/>
    <col min="13" max="13" width="7" bestFit="1" customWidth="1"/>
    <col min="14" max="14" width="11.44140625" bestFit="1" customWidth="1"/>
    <col min="15" max="15" width="13.5546875" bestFit="1" customWidth="1"/>
    <col min="16" max="16" width="10.6640625" bestFit="1" customWidth="1"/>
  </cols>
  <sheetData>
    <row r="1" spans="1:16" x14ac:dyDescent="0.3">
      <c r="A1" s="7" t="s">
        <v>30</v>
      </c>
      <c r="B1" s="8"/>
      <c r="C1" s="8"/>
      <c r="D1" s="8"/>
      <c r="E1" s="8"/>
      <c r="F1" s="2">
        <v>3304</v>
      </c>
    </row>
    <row r="2" spans="1:16" ht="15" thickBot="1" x14ac:dyDescent="0.35">
      <c r="A2" s="9" t="s">
        <v>33</v>
      </c>
      <c r="B2" s="10"/>
      <c r="C2" s="10"/>
      <c r="D2" s="10"/>
      <c r="E2" s="10"/>
      <c r="F2" s="3">
        <f>SUM(P5:P21)</f>
        <v>-1160771.6199999999</v>
      </c>
    </row>
    <row r="4" spans="1:16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4" t="s">
        <v>12</v>
      </c>
      <c r="O4" s="1" t="s">
        <v>31</v>
      </c>
      <c r="P4" s="1" t="s">
        <v>34</v>
      </c>
    </row>
    <row r="5" spans="1:16" x14ac:dyDescent="0.3">
      <c r="A5" s="1">
        <v>2</v>
      </c>
      <c r="B5" t="s">
        <v>18</v>
      </c>
      <c r="C5">
        <v>66</v>
      </c>
      <c r="D5">
        <v>657</v>
      </c>
      <c r="E5">
        <v>703</v>
      </c>
      <c r="F5">
        <v>1360</v>
      </c>
      <c r="G5">
        <v>2.97</v>
      </c>
      <c r="H5">
        <v>2288.8706240487058</v>
      </c>
      <c r="I5">
        <v>2601.7610241820771</v>
      </c>
      <c r="J5">
        <v>-312.89</v>
      </c>
      <c r="K5">
        <v>2682.5675999999999</v>
      </c>
      <c r="L5">
        <v>2830.1938</v>
      </c>
      <c r="M5">
        <v>2.0893000000000002</v>
      </c>
      <c r="N5">
        <v>3.6900000000000002E-2</v>
      </c>
      <c r="O5" s="5">
        <f>ROUND((F5/SUM($F$5:$F$7)*$F$1),0)</f>
        <v>1360</v>
      </c>
      <c r="P5" s="6">
        <f>J5*O5</f>
        <v>-425530.39999999997</v>
      </c>
    </row>
    <row r="6" spans="1:16" x14ac:dyDescent="0.3">
      <c r="A6" s="1">
        <v>10</v>
      </c>
      <c r="B6" t="s">
        <v>19</v>
      </c>
      <c r="C6">
        <v>1101</v>
      </c>
      <c r="D6">
        <v>785</v>
      </c>
      <c r="E6">
        <v>869</v>
      </c>
      <c r="F6">
        <v>1654</v>
      </c>
      <c r="G6">
        <v>3.61</v>
      </c>
      <c r="H6">
        <v>2176.0038216560511</v>
      </c>
      <c r="I6">
        <v>2523.5788262370538</v>
      </c>
      <c r="J6">
        <v>-347.58</v>
      </c>
      <c r="K6">
        <v>2722.6244999999999</v>
      </c>
      <c r="L6">
        <v>2960.3523</v>
      </c>
      <c r="M6">
        <v>2.4767000000000001</v>
      </c>
      <c r="N6">
        <v>1.34E-2</v>
      </c>
      <c r="O6" s="5">
        <f t="shared" ref="O6:O7" si="0">ROUND((F6/SUM($F$5:$F$7)*$F$1),0)</f>
        <v>1654</v>
      </c>
      <c r="P6" s="6">
        <f t="shared" ref="P6:P7" si="1">J6*O6</f>
        <v>-574897.31999999995</v>
      </c>
    </row>
    <row r="7" spans="1:16" x14ac:dyDescent="0.3">
      <c r="A7" s="1">
        <v>27</v>
      </c>
      <c r="B7" t="s">
        <v>15</v>
      </c>
      <c r="C7">
        <v>9931</v>
      </c>
      <c r="D7">
        <v>153</v>
      </c>
      <c r="E7">
        <v>137</v>
      </c>
      <c r="F7">
        <v>290</v>
      </c>
      <c r="G7">
        <v>0.63</v>
      </c>
      <c r="H7">
        <v>1415.7843137254899</v>
      </c>
      <c r="I7">
        <v>1968.693430656934</v>
      </c>
      <c r="J7">
        <v>-552.91</v>
      </c>
      <c r="K7">
        <v>2038.1641999999999</v>
      </c>
      <c r="L7">
        <v>2403.3978999999999</v>
      </c>
      <c r="M7">
        <v>2.1192000000000002</v>
      </c>
      <c r="N7">
        <v>3.49E-2</v>
      </c>
      <c r="O7" s="5">
        <f t="shared" si="0"/>
        <v>290</v>
      </c>
      <c r="P7" s="6">
        <f t="shared" si="1"/>
        <v>-160343.9</v>
      </c>
    </row>
  </sheetData>
  <mergeCells count="2">
    <mergeCell ref="A1:E1"/>
    <mergeCell ref="A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topLeftCell="A19" workbookViewId="0">
      <selection activeCell="F13" sqref="F13"/>
    </sheetView>
  </sheetViews>
  <sheetFormatPr defaultRowHeight="14.4" x14ac:dyDescent="0.3"/>
  <cols>
    <col min="1" max="1" width="5.44140625" bestFit="1" customWidth="1"/>
    <col min="2" max="2" width="17.33203125" bestFit="1" customWidth="1"/>
    <col min="3" max="3" width="15.109375" bestFit="1" customWidth="1"/>
    <col min="4" max="4" width="10" bestFit="1" customWidth="1"/>
    <col min="5" max="5" width="12.88671875" bestFit="1" customWidth="1"/>
    <col min="6" max="6" width="8.77734375" bestFit="1" customWidth="1"/>
    <col min="7" max="7" width="13.44140625" bestFit="1" customWidth="1"/>
    <col min="8" max="8" width="16.77734375" bestFit="1" customWidth="1"/>
    <col min="9" max="9" width="19.77734375" bestFit="1" customWidth="1"/>
    <col min="10" max="10" width="7.6640625" bestFit="1" customWidth="1"/>
    <col min="11" max="11" width="10" bestFit="1" customWidth="1"/>
    <col min="12" max="12" width="12.88671875" bestFit="1" customWidth="1"/>
    <col min="13" max="13" width="7.6640625" bestFit="1" customWidth="1"/>
    <col min="14" max="14" width="11.44140625" bestFit="1" customWidth="1"/>
    <col min="16" max="16" width="11" bestFit="1" customWidth="1"/>
  </cols>
  <sheetData>
    <row r="1" spans="1:16" x14ac:dyDescent="0.3">
      <c r="A1" s="11" t="s">
        <v>35</v>
      </c>
      <c r="B1" s="12">
        <v>0.2</v>
      </c>
    </row>
    <row r="2" spans="1:16" x14ac:dyDescent="0.3">
      <c r="A2" s="11" t="s">
        <v>36</v>
      </c>
      <c r="B2" s="12">
        <v>0.05</v>
      </c>
    </row>
    <row r="3" spans="1:16" x14ac:dyDescent="0.3">
      <c r="A3" s="11" t="s">
        <v>37</v>
      </c>
      <c r="B3" s="12">
        <v>0.2</v>
      </c>
    </row>
    <row r="5" spans="1:16" x14ac:dyDescent="0.3">
      <c r="A5" s="11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4" t="s">
        <v>12</v>
      </c>
      <c r="O5" s="13" t="s">
        <v>35</v>
      </c>
      <c r="P5" s="13" t="s">
        <v>38</v>
      </c>
    </row>
    <row r="6" spans="1:16" x14ac:dyDescent="0.3">
      <c r="A6" s="1">
        <v>0</v>
      </c>
      <c r="B6" t="s">
        <v>20</v>
      </c>
      <c r="C6">
        <v>23</v>
      </c>
      <c r="D6">
        <v>124</v>
      </c>
      <c r="E6">
        <v>107</v>
      </c>
      <c r="F6">
        <v>231</v>
      </c>
      <c r="G6">
        <v>0.5</v>
      </c>
      <c r="H6">
        <v>1384.6290322580651</v>
      </c>
      <c r="I6">
        <v>1315.981308411215</v>
      </c>
      <c r="J6">
        <v>68.650000000000006</v>
      </c>
      <c r="K6">
        <v>2471.6918000000001</v>
      </c>
      <c r="L6">
        <v>2220.0106999999998</v>
      </c>
      <c r="M6">
        <v>-0.22059999999999999</v>
      </c>
      <c r="N6">
        <v>0.8256</v>
      </c>
      <c r="O6" s="14">
        <f>J6+J6*$B$1</f>
        <v>82.38000000000001</v>
      </c>
      <c r="P6" s="6">
        <f>ROUND(((K6^2+L6^2)*(_xlfn.NORM.S.INV($B$2/2)+_xlfn.NORM.S.INV(1-$B$3))^2)/O6^2,0)</f>
        <v>2034</v>
      </c>
    </row>
    <row r="7" spans="1:16" x14ac:dyDescent="0.3">
      <c r="A7" s="1">
        <v>3</v>
      </c>
      <c r="B7" t="s">
        <v>21</v>
      </c>
      <c r="C7">
        <v>2</v>
      </c>
      <c r="D7">
        <v>78</v>
      </c>
      <c r="E7">
        <v>71</v>
      </c>
      <c r="F7">
        <v>149</v>
      </c>
      <c r="G7">
        <v>0.33</v>
      </c>
      <c r="H7">
        <v>579.33333333333337</v>
      </c>
      <c r="I7">
        <v>483.45070422535213</v>
      </c>
      <c r="J7">
        <v>95.88</v>
      </c>
      <c r="K7">
        <v>1860.7624000000001</v>
      </c>
      <c r="L7">
        <v>1654.9232</v>
      </c>
      <c r="M7">
        <v>-0.33110000000000001</v>
      </c>
      <c r="N7">
        <v>0.74109999999999998</v>
      </c>
      <c r="O7" s="14">
        <f t="shared" ref="O7:O38" si="0">J7+J7*$B$1</f>
        <v>115.056</v>
      </c>
      <c r="P7" s="6">
        <f t="shared" ref="P7:P38" si="1">ROUND(((K7^2+L7^2)*(_xlfn.NORM.S.INV($B$2/2)+_xlfn.NORM.S.INV(1-$B$3))^2)/O7^2,0)</f>
        <v>586</v>
      </c>
    </row>
    <row r="8" spans="1:16" x14ac:dyDescent="0.3">
      <c r="A8" s="1">
        <v>4</v>
      </c>
      <c r="B8" t="s">
        <v>14</v>
      </c>
      <c r="C8">
        <v>439</v>
      </c>
      <c r="D8">
        <v>355</v>
      </c>
      <c r="E8">
        <v>351</v>
      </c>
      <c r="F8">
        <v>706</v>
      </c>
      <c r="G8">
        <v>1.54</v>
      </c>
      <c r="H8">
        <v>2481.9605633802821</v>
      </c>
      <c r="I8">
        <v>2400.635327635327</v>
      </c>
      <c r="J8">
        <v>81.33</v>
      </c>
      <c r="K8">
        <v>4040.4409999999998</v>
      </c>
      <c r="L8">
        <v>3722.1170999999999</v>
      </c>
      <c r="M8">
        <v>-0.27810000000000001</v>
      </c>
      <c r="N8">
        <v>0.78100000000000003</v>
      </c>
      <c r="O8" s="14">
        <f t="shared" si="0"/>
        <v>97.596000000000004</v>
      </c>
      <c r="P8" s="6">
        <f t="shared" si="1"/>
        <v>3963</v>
      </c>
    </row>
    <row r="9" spans="1:16" x14ac:dyDescent="0.3">
      <c r="A9" s="1">
        <v>5</v>
      </c>
      <c r="B9" t="s">
        <v>14</v>
      </c>
      <c r="C9">
        <v>477</v>
      </c>
      <c r="D9">
        <v>382</v>
      </c>
      <c r="E9">
        <v>386</v>
      </c>
      <c r="F9">
        <v>768</v>
      </c>
      <c r="G9">
        <v>1.68</v>
      </c>
      <c r="H9">
        <v>2259.623036649215</v>
      </c>
      <c r="I9">
        <v>2496.987046632124</v>
      </c>
      <c r="J9">
        <v>-237.36</v>
      </c>
      <c r="K9">
        <v>3482.8461000000002</v>
      </c>
      <c r="L9">
        <v>3881.9947000000002</v>
      </c>
      <c r="M9">
        <v>0.89159999999999995</v>
      </c>
      <c r="N9">
        <v>0.37290000000000001</v>
      </c>
      <c r="O9" s="14">
        <f t="shared" si="0"/>
        <v>-284.83199999999999</v>
      </c>
      <c r="P9" s="6">
        <f t="shared" si="1"/>
        <v>419</v>
      </c>
    </row>
    <row r="10" spans="1:16" x14ac:dyDescent="0.3">
      <c r="A10" s="1">
        <v>6</v>
      </c>
      <c r="B10" t="s">
        <v>14</v>
      </c>
      <c r="C10">
        <v>516</v>
      </c>
      <c r="D10">
        <v>634</v>
      </c>
      <c r="E10">
        <v>636</v>
      </c>
      <c r="F10">
        <v>1270</v>
      </c>
      <c r="G10">
        <v>2.77</v>
      </c>
      <c r="H10">
        <v>3245.2003154574131</v>
      </c>
      <c r="I10">
        <v>2880.48427672956</v>
      </c>
      <c r="J10">
        <v>364.72</v>
      </c>
      <c r="K10">
        <v>4543.1692999999996</v>
      </c>
      <c r="L10">
        <v>3819.2928000000002</v>
      </c>
      <c r="M10">
        <v>-1.5487</v>
      </c>
      <c r="N10">
        <v>0.1217</v>
      </c>
      <c r="O10" s="14">
        <f t="shared" si="0"/>
        <v>437.66400000000004</v>
      </c>
      <c r="P10" s="6">
        <f t="shared" si="1"/>
        <v>230</v>
      </c>
    </row>
    <row r="11" spans="1:16" x14ac:dyDescent="0.3">
      <c r="A11" s="1">
        <v>7</v>
      </c>
      <c r="B11" t="s">
        <v>14</v>
      </c>
      <c r="C11">
        <v>544</v>
      </c>
      <c r="D11">
        <v>377</v>
      </c>
      <c r="E11">
        <v>416</v>
      </c>
      <c r="F11">
        <v>793</v>
      </c>
      <c r="G11">
        <v>1.73</v>
      </c>
      <c r="H11">
        <v>2621.4270557029181</v>
      </c>
      <c r="I11">
        <v>2635.5480769230771</v>
      </c>
      <c r="J11">
        <v>-14.12</v>
      </c>
      <c r="K11">
        <v>3714.8948</v>
      </c>
      <c r="L11">
        <v>4639.8207000000002</v>
      </c>
      <c r="M11">
        <v>4.7E-2</v>
      </c>
      <c r="N11">
        <v>0.96250000000000002</v>
      </c>
      <c r="O11" s="14">
        <f t="shared" si="0"/>
        <v>-16.943999999999999</v>
      </c>
      <c r="P11" s="6">
        <f>ROUND(((K11^2+L11^2)*(_xlfn.NORM.S.INV($B$2/2)+_xlfn.NORM.S.INV(1-$B$3))^2)/O11^2,0)</f>
        <v>153901</v>
      </c>
    </row>
    <row r="12" spans="1:16" x14ac:dyDescent="0.3">
      <c r="A12" s="1">
        <v>8</v>
      </c>
      <c r="B12" t="s">
        <v>14</v>
      </c>
      <c r="C12">
        <v>699</v>
      </c>
      <c r="D12">
        <v>482</v>
      </c>
      <c r="E12">
        <v>494</v>
      </c>
      <c r="F12">
        <v>976</v>
      </c>
      <c r="G12">
        <v>2.13</v>
      </c>
      <c r="H12">
        <v>2422.286307053942</v>
      </c>
      <c r="I12">
        <v>2574.3522267206481</v>
      </c>
      <c r="J12">
        <v>-152.07</v>
      </c>
      <c r="K12">
        <v>3906.8179</v>
      </c>
      <c r="L12">
        <v>4082.8514</v>
      </c>
      <c r="M12">
        <v>0.59430000000000005</v>
      </c>
      <c r="N12">
        <v>0.55249999999999999</v>
      </c>
      <c r="O12" s="14">
        <f t="shared" si="0"/>
        <v>-182.48399999999998</v>
      </c>
      <c r="P12" s="6">
        <f t="shared" si="1"/>
        <v>1199</v>
      </c>
    </row>
    <row r="13" spans="1:16" x14ac:dyDescent="0.3">
      <c r="A13" s="1">
        <v>11</v>
      </c>
      <c r="B13" t="s">
        <v>19</v>
      </c>
      <c r="C13">
        <v>1989</v>
      </c>
      <c r="D13">
        <v>239</v>
      </c>
      <c r="E13">
        <v>270</v>
      </c>
      <c r="F13">
        <v>509</v>
      </c>
      <c r="G13">
        <v>1.1100000000000001</v>
      </c>
      <c r="H13">
        <v>4407.3849372384939</v>
      </c>
      <c r="I13">
        <v>4163.9592592592589</v>
      </c>
      <c r="J13">
        <v>243.43</v>
      </c>
      <c r="K13">
        <v>2737.9007000000001</v>
      </c>
      <c r="L13">
        <v>2492.0963000000002</v>
      </c>
      <c r="M13">
        <v>-1.05</v>
      </c>
      <c r="N13">
        <v>0.29420000000000002</v>
      </c>
      <c r="O13" s="14">
        <f t="shared" si="0"/>
        <v>292.11599999999999</v>
      </c>
      <c r="P13" s="6">
        <f t="shared" si="1"/>
        <v>201</v>
      </c>
    </row>
    <row r="14" spans="1:16" x14ac:dyDescent="0.3">
      <c r="A14" s="1">
        <v>12</v>
      </c>
      <c r="B14" t="s">
        <v>22</v>
      </c>
      <c r="C14">
        <v>202</v>
      </c>
      <c r="D14">
        <v>551</v>
      </c>
      <c r="E14">
        <v>565</v>
      </c>
      <c r="F14">
        <v>1116</v>
      </c>
      <c r="G14">
        <v>2.4300000000000002</v>
      </c>
      <c r="H14">
        <v>2927.341197822142</v>
      </c>
      <c r="I14">
        <v>2730.378761061947</v>
      </c>
      <c r="J14">
        <v>196.96</v>
      </c>
      <c r="K14">
        <v>2956.6862000000001</v>
      </c>
      <c r="L14">
        <v>2737.8858</v>
      </c>
      <c r="M14">
        <v>-1.1551</v>
      </c>
      <c r="N14">
        <v>0.24829999999999999</v>
      </c>
      <c r="O14" s="14">
        <f t="shared" si="0"/>
        <v>236.352</v>
      </c>
      <c r="P14" s="6">
        <f t="shared" si="1"/>
        <v>364</v>
      </c>
    </row>
    <row r="15" spans="1:16" x14ac:dyDescent="0.3">
      <c r="A15" s="1">
        <v>13</v>
      </c>
      <c r="B15" t="s">
        <v>22</v>
      </c>
      <c r="C15">
        <v>212</v>
      </c>
      <c r="D15">
        <v>593</v>
      </c>
      <c r="E15">
        <v>575</v>
      </c>
      <c r="F15">
        <v>1168</v>
      </c>
      <c r="G15">
        <v>2.5499999999999998</v>
      </c>
      <c r="H15">
        <v>2144.317032040472</v>
      </c>
      <c r="I15">
        <v>2222.052173913044</v>
      </c>
      <c r="J15">
        <v>-77.739999999999995</v>
      </c>
      <c r="K15">
        <v>2708.5886999999998</v>
      </c>
      <c r="L15">
        <v>2785.1163000000001</v>
      </c>
      <c r="M15">
        <v>0.48359999999999997</v>
      </c>
      <c r="N15">
        <v>0.62880000000000003</v>
      </c>
      <c r="O15" s="14">
        <f t="shared" si="0"/>
        <v>-93.287999999999997</v>
      </c>
      <c r="P15" s="6">
        <f t="shared" si="1"/>
        <v>2169</v>
      </c>
    </row>
    <row r="16" spans="1:16" x14ac:dyDescent="0.3">
      <c r="A16" s="1">
        <v>14</v>
      </c>
      <c r="B16" t="s">
        <v>22</v>
      </c>
      <c r="C16">
        <v>277</v>
      </c>
      <c r="D16">
        <v>708</v>
      </c>
      <c r="E16">
        <v>709</v>
      </c>
      <c r="F16">
        <v>1417</v>
      </c>
      <c r="G16">
        <v>3.09</v>
      </c>
      <c r="H16">
        <v>2285.75</v>
      </c>
      <c r="I16">
        <v>2431.3653032440061</v>
      </c>
      <c r="J16">
        <v>-145.62</v>
      </c>
      <c r="K16">
        <v>2712.6779000000001</v>
      </c>
      <c r="L16">
        <v>2868.5875999999998</v>
      </c>
      <c r="M16">
        <v>0.98170000000000002</v>
      </c>
      <c r="N16">
        <v>0.32640000000000002</v>
      </c>
      <c r="O16" s="14">
        <f t="shared" si="0"/>
        <v>-174.744</v>
      </c>
      <c r="P16" s="6">
        <f t="shared" si="1"/>
        <v>638</v>
      </c>
    </row>
    <row r="17" spans="1:16" x14ac:dyDescent="0.3">
      <c r="A17" s="1">
        <v>15</v>
      </c>
      <c r="B17" t="s">
        <v>22</v>
      </c>
      <c r="C17">
        <v>278</v>
      </c>
      <c r="D17">
        <v>535</v>
      </c>
      <c r="E17">
        <v>489</v>
      </c>
      <c r="F17">
        <v>1024</v>
      </c>
      <c r="G17">
        <v>2.23</v>
      </c>
      <c r="H17">
        <v>2499.3457943925232</v>
      </c>
      <c r="I17">
        <v>2185.21472392638</v>
      </c>
      <c r="J17">
        <v>314.13</v>
      </c>
      <c r="K17">
        <v>2915.9953</v>
      </c>
      <c r="L17">
        <v>2574.9155999999998</v>
      </c>
      <c r="M17">
        <v>-1.8203</v>
      </c>
      <c r="N17">
        <v>6.9000000000000006E-2</v>
      </c>
      <c r="O17" s="14">
        <f t="shared" si="0"/>
        <v>376.95600000000002</v>
      </c>
      <c r="P17" s="6">
        <f t="shared" si="1"/>
        <v>133</v>
      </c>
    </row>
    <row r="18" spans="1:16" x14ac:dyDescent="0.3">
      <c r="A18" s="1">
        <v>16</v>
      </c>
      <c r="B18" t="s">
        <v>22</v>
      </c>
      <c r="C18">
        <v>444</v>
      </c>
      <c r="D18">
        <v>650</v>
      </c>
      <c r="E18">
        <v>562</v>
      </c>
      <c r="F18">
        <v>1212</v>
      </c>
      <c r="G18">
        <v>2.64</v>
      </c>
      <c r="H18">
        <v>2404.106153846154</v>
      </c>
      <c r="I18">
        <v>2545.7348754448399</v>
      </c>
      <c r="J18">
        <v>-141.63</v>
      </c>
      <c r="K18">
        <v>2810.8285000000001</v>
      </c>
      <c r="L18">
        <v>2797.1388000000002</v>
      </c>
      <c r="M18">
        <v>0.87670000000000003</v>
      </c>
      <c r="N18">
        <v>0.38080000000000003</v>
      </c>
      <c r="O18" s="14">
        <f t="shared" si="0"/>
        <v>-169.95599999999999</v>
      </c>
      <c r="P18" s="6">
        <f t="shared" si="1"/>
        <v>681</v>
      </c>
    </row>
    <row r="19" spans="1:16" x14ac:dyDescent="0.3">
      <c r="A19" s="1">
        <v>20</v>
      </c>
      <c r="B19" t="s">
        <v>15</v>
      </c>
      <c r="C19">
        <v>2212</v>
      </c>
      <c r="D19">
        <v>422</v>
      </c>
      <c r="E19">
        <v>397</v>
      </c>
      <c r="F19">
        <v>819</v>
      </c>
      <c r="G19">
        <v>1.79</v>
      </c>
      <c r="H19">
        <v>2827.2369668246452</v>
      </c>
      <c r="I19">
        <v>2739.3627204030231</v>
      </c>
      <c r="J19">
        <v>87.87</v>
      </c>
      <c r="K19">
        <v>3197.5430000000001</v>
      </c>
      <c r="L19">
        <v>2446.9749999999999</v>
      </c>
      <c r="M19">
        <v>-0.43969999999999998</v>
      </c>
      <c r="N19">
        <v>0.6603</v>
      </c>
      <c r="O19" s="14">
        <f t="shared" si="0"/>
        <v>105.444</v>
      </c>
      <c r="P19" s="6">
        <f t="shared" si="1"/>
        <v>1824</v>
      </c>
    </row>
    <row r="20" spans="1:16" x14ac:dyDescent="0.3">
      <c r="A20" s="1">
        <v>22</v>
      </c>
      <c r="B20" t="s">
        <v>15</v>
      </c>
      <c r="C20">
        <v>3786</v>
      </c>
      <c r="D20">
        <v>237</v>
      </c>
      <c r="E20">
        <v>278</v>
      </c>
      <c r="F20">
        <v>515</v>
      </c>
      <c r="G20">
        <v>1.1200000000000001</v>
      </c>
      <c r="H20">
        <v>2636.658227848101</v>
      </c>
      <c r="I20">
        <v>2688.2302158273378</v>
      </c>
      <c r="J20">
        <v>-51.57</v>
      </c>
      <c r="K20">
        <v>2713.0637000000002</v>
      </c>
      <c r="L20">
        <v>3292.9376000000002</v>
      </c>
      <c r="M20">
        <v>0.19189999999999999</v>
      </c>
      <c r="N20">
        <v>0.84789999999999999</v>
      </c>
      <c r="O20" s="14">
        <f t="shared" si="0"/>
        <v>-61.884</v>
      </c>
      <c r="P20" s="6">
        <f t="shared" si="1"/>
        <v>5945</v>
      </c>
    </row>
    <row r="21" spans="1:16" x14ac:dyDescent="0.3">
      <c r="A21" s="1">
        <v>23</v>
      </c>
      <c r="B21" t="s">
        <v>15</v>
      </c>
      <c r="C21">
        <v>3987</v>
      </c>
      <c r="D21">
        <v>801</v>
      </c>
      <c r="E21">
        <v>785</v>
      </c>
      <c r="F21">
        <v>1586</v>
      </c>
      <c r="G21">
        <v>3.46</v>
      </c>
      <c r="H21">
        <v>1602.995006242197</v>
      </c>
      <c r="I21">
        <v>1639.857324840764</v>
      </c>
      <c r="J21">
        <v>-36.86</v>
      </c>
      <c r="K21">
        <v>2518.8292000000001</v>
      </c>
      <c r="L21">
        <v>2686.3173999999999</v>
      </c>
      <c r="M21">
        <v>0.28199999999999997</v>
      </c>
      <c r="N21">
        <v>0.77800000000000002</v>
      </c>
      <c r="O21" s="14">
        <f t="shared" si="0"/>
        <v>-44.231999999999999</v>
      </c>
      <c r="P21" s="6">
        <f t="shared" si="1"/>
        <v>8669</v>
      </c>
    </row>
    <row r="22" spans="1:16" x14ac:dyDescent="0.3">
      <c r="A22" s="1">
        <v>24</v>
      </c>
      <c r="B22" t="s">
        <v>15</v>
      </c>
      <c r="C22">
        <v>6543</v>
      </c>
      <c r="D22">
        <v>662</v>
      </c>
      <c r="E22">
        <v>689</v>
      </c>
      <c r="F22">
        <v>1351</v>
      </c>
      <c r="G22">
        <v>2.95</v>
      </c>
      <c r="H22">
        <v>1715.486404833837</v>
      </c>
      <c r="I22">
        <v>1528.3251088534109</v>
      </c>
      <c r="J22">
        <v>187.16</v>
      </c>
      <c r="K22">
        <v>2457.3687</v>
      </c>
      <c r="L22">
        <v>2338.5221000000001</v>
      </c>
      <c r="M22">
        <v>-1.4343999999999999</v>
      </c>
      <c r="N22">
        <v>0.1517</v>
      </c>
      <c r="O22" s="14">
        <f t="shared" si="0"/>
        <v>224.59199999999998</v>
      </c>
      <c r="P22" s="6">
        <f t="shared" si="1"/>
        <v>285</v>
      </c>
    </row>
    <row r="23" spans="1:16" x14ac:dyDescent="0.3">
      <c r="A23" s="1">
        <v>25</v>
      </c>
      <c r="B23" t="s">
        <v>15</v>
      </c>
      <c r="C23">
        <v>8543</v>
      </c>
      <c r="D23">
        <v>148</v>
      </c>
      <c r="E23">
        <v>140</v>
      </c>
      <c r="F23">
        <v>288</v>
      </c>
      <c r="G23">
        <v>0.63</v>
      </c>
      <c r="H23">
        <v>1859.7770270270271</v>
      </c>
      <c r="I23">
        <v>1804.25</v>
      </c>
      <c r="J23">
        <v>55.53</v>
      </c>
      <c r="K23">
        <v>2568.9803999999999</v>
      </c>
      <c r="L23">
        <v>3015.7266</v>
      </c>
      <c r="M23">
        <v>-0.16850000000000001</v>
      </c>
      <c r="N23">
        <v>0.86629999999999996</v>
      </c>
      <c r="O23" s="14">
        <f t="shared" si="0"/>
        <v>66.635999999999996</v>
      </c>
      <c r="P23" s="6">
        <f t="shared" si="1"/>
        <v>4421</v>
      </c>
    </row>
    <row r="24" spans="1:16" x14ac:dyDescent="0.3">
      <c r="A24" s="1">
        <v>26</v>
      </c>
      <c r="B24" t="s">
        <v>15</v>
      </c>
      <c r="C24">
        <v>9121</v>
      </c>
      <c r="D24">
        <v>131</v>
      </c>
      <c r="E24">
        <v>108</v>
      </c>
      <c r="F24">
        <v>239</v>
      </c>
      <c r="G24">
        <v>0.52</v>
      </c>
      <c r="H24">
        <v>1976.854961832061</v>
      </c>
      <c r="I24">
        <v>1856.9444444444439</v>
      </c>
      <c r="J24">
        <v>119.91</v>
      </c>
      <c r="K24">
        <v>2605.7973999999999</v>
      </c>
      <c r="L24">
        <v>2442.3262</v>
      </c>
      <c r="M24">
        <v>-0.36420000000000002</v>
      </c>
      <c r="N24">
        <v>0.71599999999999997</v>
      </c>
      <c r="O24" s="14">
        <f t="shared" si="0"/>
        <v>143.892</v>
      </c>
      <c r="P24" s="6">
        <f t="shared" si="1"/>
        <v>770</v>
      </c>
    </row>
    <row r="25" spans="1:16" x14ac:dyDescent="0.3">
      <c r="A25" s="1">
        <v>28</v>
      </c>
      <c r="B25" t="s">
        <v>23</v>
      </c>
      <c r="C25">
        <v>54</v>
      </c>
      <c r="D25">
        <v>633</v>
      </c>
      <c r="E25">
        <v>640</v>
      </c>
      <c r="F25">
        <v>1273</v>
      </c>
      <c r="G25">
        <v>2.78</v>
      </c>
      <c r="H25">
        <v>1702.7140600315961</v>
      </c>
      <c r="I25">
        <v>1688.5125</v>
      </c>
      <c r="J25">
        <v>14.2</v>
      </c>
      <c r="K25">
        <v>2565.1324</v>
      </c>
      <c r="L25">
        <v>2628.0124999999998</v>
      </c>
      <c r="M25">
        <v>-9.7600000000000006E-2</v>
      </c>
      <c r="N25">
        <v>0.92230000000000001</v>
      </c>
      <c r="O25" s="14">
        <f t="shared" si="0"/>
        <v>17.04</v>
      </c>
      <c r="P25" s="6">
        <f t="shared" si="1"/>
        <v>58091</v>
      </c>
    </row>
    <row r="26" spans="1:16" x14ac:dyDescent="0.3">
      <c r="A26" s="1">
        <v>29</v>
      </c>
      <c r="B26" t="s">
        <v>23</v>
      </c>
      <c r="C26">
        <v>55</v>
      </c>
      <c r="D26">
        <v>422</v>
      </c>
      <c r="E26">
        <v>425</v>
      </c>
      <c r="F26">
        <v>847</v>
      </c>
      <c r="G26">
        <v>1.85</v>
      </c>
      <c r="H26">
        <v>2109.1066350710898</v>
      </c>
      <c r="I26">
        <v>2111.2729411764708</v>
      </c>
      <c r="J26">
        <v>-2.17</v>
      </c>
      <c r="K26">
        <v>2790.9933999999998</v>
      </c>
      <c r="L26">
        <v>2804.2231999999999</v>
      </c>
      <c r="M26">
        <v>1.1299999999999999E-2</v>
      </c>
      <c r="N26">
        <v>0.99099999999999999</v>
      </c>
      <c r="O26" s="14">
        <f t="shared" si="0"/>
        <v>-2.6040000000000001</v>
      </c>
      <c r="P26" s="6">
        <f t="shared" si="1"/>
        <v>2887182</v>
      </c>
    </row>
    <row r="27" spans="1:16" x14ac:dyDescent="0.3">
      <c r="A27" s="1">
        <v>30</v>
      </c>
      <c r="B27" t="s">
        <v>24</v>
      </c>
      <c r="C27">
        <v>13</v>
      </c>
      <c r="D27">
        <v>142</v>
      </c>
      <c r="E27">
        <v>150</v>
      </c>
      <c r="F27">
        <v>292</v>
      </c>
      <c r="G27">
        <v>0.64</v>
      </c>
      <c r="H27">
        <v>1970.549295774648</v>
      </c>
      <c r="I27">
        <v>2336.186666666666</v>
      </c>
      <c r="J27">
        <v>-365.64</v>
      </c>
      <c r="K27">
        <v>2575.9448000000002</v>
      </c>
      <c r="L27">
        <v>2709.8955000000001</v>
      </c>
      <c r="M27">
        <v>1.1803999999999999</v>
      </c>
      <c r="N27">
        <v>0.23880000000000001</v>
      </c>
      <c r="O27" s="14">
        <f t="shared" si="0"/>
        <v>-438.76799999999997</v>
      </c>
      <c r="P27" s="6">
        <f t="shared" si="1"/>
        <v>91</v>
      </c>
    </row>
    <row r="28" spans="1:16" x14ac:dyDescent="0.3">
      <c r="A28" s="1">
        <v>35</v>
      </c>
      <c r="B28" t="s">
        <v>17</v>
      </c>
      <c r="C28">
        <v>112</v>
      </c>
      <c r="D28">
        <v>652</v>
      </c>
      <c r="E28">
        <v>683</v>
      </c>
      <c r="F28">
        <v>1335</v>
      </c>
      <c r="G28">
        <v>2.91</v>
      </c>
      <c r="H28">
        <v>2488.1150306748468</v>
      </c>
      <c r="I28">
        <v>2218.6368960468521</v>
      </c>
      <c r="J28">
        <v>269.48</v>
      </c>
      <c r="K28">
        <v>2778.1792</v>
      </c>
      <c r="L28">
        <v>2780.7907</v>
      </c>
      <c r="M28">
        <v>-1.7706999999999999</v>
      </c>
      <c r="N28">
        <v>7.6799999999999993E-2</v>
      </c>
      <c r="O28" s="14">
        <f t="shared" si="0"/>
        <v>323.37600000000003</v>
      </c>
      <c r="P28" s="6">
        <f t="shared" si="1"/>
        <v>185</v>
      </c>
    </row>
    <row r="29" spans="1:16" x14ac:dyDescent="0.3">
      <c r="A29" s="1">
        <v>38</v>
      </c>
      <c r="B29" t="s">
        <v>17</v>
      </c>
      <c r="C29">
        <v>309</v>
      </c>
      <c r="D29">
        <v>240</v>
      </c>
      <c r="E29">
        <v>238</v>
      </c>
      <c r="F29">
        <v>478</v>
      </c>
      <c r="G29">
        <v>1.04</v>
      </c>
      <c r="H29">
        <v>2706.2791666666672</v>
      </c>
      <c r="I29">
        <v>2392.8949579831929</v>
      </c>
      <c r="J29">
        <v>313.38</v>
      </c>
      <c r="K29">
        <v>2814.9398000000001</v>
      </c>
      <c r="L29">
        <v>2761.9387000000002</v>
      </c>
      <c r="M29">
        <v>-1.2284999999999999</v>
      </c>
      <c r="N29">
        <v>0.21990000000000001</v>
      </c>
      <c r="O29" s="14">
        <f t="shared" si="0"/>
        <v>376.05599999999998</v>
      </c>
      <c r="P29" s="6">
        <f t="shared" si="1"/>
        <v>138</v>
      </c>
    </row>
    <row r="30" spans="1:16" x14ac:dyDescent="0.3">
      <c r="A30" s="1">
        <v>39</v>
      </c>
      <c r="B30" t="s">
        <v>17</v>
      </c>
      <c r="C30">
        <v>394</v>
      </c>
      <c r="D30">
        <v>104</v>
      </c>
      <c r="E30">
        <v>85</v>
      </c>
      <c r="F30">
        <v>189</v>
      </c>
      <c r="G30">
        <v>0.41</v>
      </c>
      <c r="H30">
        <v>1229.6442307692309</v>
      </c>
      <c r="I30">
        <v>973.62352941176471</v>
      </c>
      <c r="J30">
        <v>256.02</v>
      </c>
      <c r="K30">
        <v>2208.2278000000001</v>
      </c>
      <c r="L30">
        <v>1940.8548000000001</v>
      </c>
      <c r="M30">
        <v>-0.83679999999999999</v>
      </c>
      <c r="N30">
        <v>0.40379999999999999</v>
      </c>
      <c r="O30" s="14">
        <f t="shared" si="0"/>
        <v>307.22399999999999</v>
      </c>
      <c r="P30" s="6">
        <f t="shared" si="1"/>
        <v>115</v>
      </c>
    </row>
    <row r="31" spans="1:16" x14ac:dyDescent="0.3">
      <c r="A31" s="1">
        <v>42</v>
      </c>
      <c r="B31" t="s">
        <v>17</v>
      </c>
      <c r="C31">
        <v>576</v>
      </c>
      <c r="D31">
        <v>630</v>
      </c>
      <c r="E31">
        <v>657</v>
      </c>
      <c r="F31">
        <v>1287</v>
      </c>
      <c r="G31">
        <v>2.81</v>
      </c>
      <c r="H31">
        <v>1594.436507936508</v>
      </c>
      <c r="I31">
        <v>1342.1293759512939</v>
      </c>
      <c r="J31">
        <v>252.31</v>
      </c>
      <c r="K31">
        <v>2683.7271999999998</v>
      </c>
      <c r="L31">
        <v>2415.8227000000002</v>
      </c>
      <c r="M31">
        <v>-1.7741</v>
      </c>
      <c r="N31">
        <v>7.6300000000000007E-2</v>
      </c>
      <c r="O31" s="14">
        <f t="shared" si="0"/>
        <v>302.77199999999999</v>
      </c>
      <c r="P31" s="6">
        <f t="shared" si="1"/>
        <v>178</v>
      </c>
    </row>
    <row r="32" spans="1:16" x14ac:dyDescent="0.3">
      <c r="A32" s="1">
        <v>46</v>
      </c>
      <c r="B32" t="s">
        <v>25</v>
      </c>
      <c r="C32">
        <v>80</v>
      </c>
      <c r="D32">
        <v>844</v>
      </c>
      <c r="E32">
        <v>880</v>
      </c>
      <c r="F32">
        <v>1724</v>
      </c>
      <c r="G32">
        <v>3.76</v>
      </c>
      <c r="H32">
        <v>2517.3305687203788</v>
      </c>
      <c r="I32">
        <v>2511.9727272727268</v>
      </c>
      <c r="J32">
        <v>5.36</v>
      </c>
      <c r="K32">
        <v>2797.123</v>
      </c>
      <c r="L32">
        <v>2824.7199000000001</v>
      </c>
      <c r="M32">
        <v>-3.9600000000000003E-2</v>
      </c>
      <c r="N32">
        <v>0.96850000000000003</v>
      </c>
      <c r="O32" s="14">
        <f t="shared" si="0"/>
        <v>6.4320000000000004</v>
      </c>
      <c r="P32" s="6">
        <f t="shared" si="1"/>
        <v>477744</v>
      </c>
    </row>
    <row r="33" spans="1:16" x14ac:dyDescent="0.3">
      <c r="A33" s="1">
        <v>47</v>
      </c>
      <c r="B33" t="s">
        <v>25</v>
      </c>
      <c r="C33">
        <v>82</v>
      </c>
      <c r="D33">
        <v>169</v>
      </c>
      <c r="E33">
        <v>229</v>
      </c>
      <c r="F33">
        <v>398</v>
      </c>
      <c r="G33">
        <v>0.87</v>
      </c>
      <c r="H33">
        <v>2586.0118343195272</v>
      </c>
      <c r="I33">
        <v>2655.6724890829701</v>
      </c>
      <c r="J33">
        <v>-69.66</v>
      </c>
      <c r="K33">
        <v>2676.4355999999998</v>
      </c>
      <c r="L33">
        <v>2929.3636999999999</v>
      </c>
      <c r="M33">
        <v>0.2432</v>
      </c>
      <c r="N33">
        <v>0.80800000000000005</v>
      </c>
      <c r="O33" s="14">
        <f t="shared" si="0"/>
        <v>-83.591999999999999</v>
      </c>
      <c r="P33" s="6">
        <f t="shared" si="1"/>
        <v>2818</v>
      </c>
    </row>
    <row r="34" spans="1:16" x14ac:dyDescent="0.3">
      <c r="A34" s="1">
        <v>48</v>
      </c>
      <c r="B34" t="s">
        <v>26</v>
      </c>
      <c r="C34">
        <v>69</v>
      </c>
      <c r="D34">
        <v>75</v>
      </c>
      <c r="E34">
        <v>78</v>
      </c>
      <c r="F34">
        <v>153</v>
      </c>
      <c r="G34">
        <v>0.33</v>
      </c>
      <c r="H34">
        <v>1171.4533333333329</v>
      </c>
      <c r="I34">
        <v>600.15384615384619</v>
      </c>
      <c r="J34">
        <v>571.29999999999995</v>
      </c>
      <c r="K34">
        <v>2578.1041</v>
      </c>
      <c r="L34">
        <v>1690.1397999999999</v>
      </c>
      <c r="M34">
        <v>-1.6271</v>
      </c>
      <c r="N34">
        <v>0.10580000000000001</v>
      </c>
      <c r="O34" s="14">
        <f t="shared" si="0"/>
        <v>685.56</v>
      </c>
      <c r="P34" s="6">
        <f t="shared" si="1"/>
        <v>25</v>
      </c>
    </row>
    <row r="35" spans="1:16" x14ac:dyDescent="0.3">
      <c r="A35" s="1">
        <v>49</v>
      </c>
      <c r="B35" t="s">
        <v>27</v>
      </c>
      <c r="C35">
        <v>72</v>
      </c>
      <c r="D35">
        <v>609</v>
      </c>
      <c r="E35">
        <v>639</v>
      </c>
      <c r="F35">
        <v>1248</v>
      </c>
      <c r="G35">
        <v>2.72</v>
      </c>
      <c r="H35">
        <v>2371.4334975369461</v>
      </c>
      <c r="I35">
        <v>2523.3755868544599</v>
      </c>
      <c r="J35">
        <v>-151.94</v>
      </c>
      <c r="K35">
        <v>2906.8245000000002</v>
      </c>
      <c r="L35">
        <v>2795.9171999999999</v>
      </c>
      <c r="M35">
        <v>0.94120000000000004</v>
      </c>
      <c r="N35">
        <v>0.3468</v>
      </c>
      <c r="O35" s="14">
        <f t="shared" si="0"/>
        <v>-182.328</v>
      </c>
      <c r="P35" s="6">
        <f t="shared" si="1"/>
        <v>612</v>
      </c>
    </row>
    <row r="36" spans="1:16" x14ac:dyDescent="0.3">
      <c r="A36" s="1">
        <v>50</v>
      </c>
      <c r="B36" t="s">
        <v>27</v>
      </c>
      <c r="C36">
        <v>73</v>
      </c>
      <c r="D36">
        <v>187</v>
      </c>
      <c r="E36">
        <v>167</v>
      </c>
      <c r="F36">
        <v>354</v>
      </c>
      <c r="G36">
        <v>0.77</v>
      </c>
      <c r="H36">
        <v>2092.181818181818</v>
      </c>
      <c r="I36">
        <v>2521.958083832335</v>
      </c>
      <c r="J36">
        <v>-429.78</v>
      </c>
      <c r="K36">
        <v>2530.2746000000002</v>
      </c>
      <c r="L36">
        <v>2875.4596000000001</v>
      </c>
      <c r="M36">
        <v>1.4958</v>
      </c>
      <c r="N36">
        <v>0.1356</v>
      </c>
      <c r="O36" s="14">
        <f t="shared" si="0"/>
        <v>-515.73599999999999</v>
      </c>
      <c r="P36" s="6">
        <f t="shared" si="1"/>
        <v>69</v>
      </c>
    </row>
    <row r="37" spans="1:16" x14ac:dyDescent="0.3">
      <c r="A37" s="1">
        <v>51</v>
      </c>
      <c r="B37" t="s">
        <v>28</v>
      </c>
      <c r="C37">
        <v>88</v>
      </c>
      <c r="D37">
        <v>190</v>
      </c>
      <c r="E37">
        <v>167</v>
      </c>
      <c r="F37">
        <v>357</v>
      </c>
      <c r="G37">
        <v>0.78</v>
      </c>
      <c r="H37">
        <v>2902.410526315789</v>
      </c>
      <c r="I37">
        <v>2439.4610778443121</v>
      </c>
      <c r="J37">
        <v>462.95</v>
      </c>
      <c r="K37">
        <v>3074.6489000000001</v>
      </c>
      <c r="L37">
        <v>2689.3431</v>
      </c>
      <c r="M37">
        <v>-1.5045999999999999</v>
      </c>
      <c r="N37">
        <v>0.1333</v>
      </c>
      <c r="O37" s="14">
        <f t="shared" si="0"/>
        <v>555.54</v>
      </c>
      <c r="P37" s="6">
        <f t="shared" si="1"/>
        <v>68</v>
      </c>
    </row>
    <row r="38" spans="1:16" x14ac:dyDescent="0.3">
      <c r="A38" s="1">
        <v>52</v>
      </c>
      <c r="B38" t="s">
        <v>29</v>
      </c>
      <c r="C38">
        <v>19</v>
      </c>
      <c r="D38">
        <v>130</v>
      </c>
      <c r="E38">
        <v>146</v>
      </c>
      <c r="F38">
        <v>276</v>
      </c>
      <c r="G38">
        <v>0.6</v>
      </c>
      <c r="H38">
        <v>2043.823076923077</v>
      </c>
      <c r="I38">
        <v>1743.3767123287671</v>
      </c>
      <c r="J38">
        <v>300.45</v>
      </c>
      <c r="K38">
        <v>2442.2667999999999</v>
      </c>
      <c r="L38">
        <v>2891.3334</v>
      </c>
      <c r="M38">
        <v>-0.92649999999999999</v>
      </c>
      <c r="N38">
        <v>0.35499999999999998</v>
      </c>
      <c r="O38" s="14">
        <f t="shared" si="0"/>
        <v>360.53999999999996</v>
      </c>
      <c r="P38" s="6">
        <f t="shared" si="1"/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Положительный исход</vt:lpstr>
      <vt:lpstr>отрицательный исход</vt:lpstr>
      <vt:lpstr>нейтральный исход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Валерия</cp:lastModifiedBy>
  <dcterms:created xsi:type="dcterms:W3CDTF">2024-09-06T09:14:58Z</dcterms:created>
  <dcterms:modified xsi:type="dcterms:W3CDTF">2024-09-11T13:00:31Z</dcterms:modified>
</cp:coreProperties>
</file>